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hidePivotFieldList="1"/>
  <bookViews>
    <workbookView xWindow="-15" yWindow="4575" windowWidth="22395" windowHeight="4605" tabRatio="735"/>
  </bookViews>
  <sheets>
    <sheet name="fnd budget" sheetId="18" r:id="rId1"/>
    <sheet name="fnd base rates" sheetId="24" state="hidden" r:id="rId2"/>
    <sheet name="pre fnd budg" sheetId="15" state="hidden" r:id="rId3"/>
    <sheet name="fnd enro" sheetId="8" state="hidden" r:id="rId4"/>
    <sheet name="fnd enro explain" sheetId="25" state="hidden" r:id="rId5"/>
    <sheet name="charterinfo" sheetId="3" state="hidden" r:id="rId6"/>
    <sheet name="distinfo" sheetId="6" state="hidden" r:id="rId7"/>
    <sheet name="inflat" sheetId="28" state="hidden" r:id="rId8"/>
    <sheet name="decile" sheetId="29" state="hidden" r:id="rId9"/>
    <sheet name="codes" sheetId="2" state="hidden" r:id="rId10"/>
  </sheets>
  <definedNames>
    <definedName name="_Fill" hidden="1">#REF!</definedName>
    <definedName name="_xlnm._FilterDatabase" localSheetId="5" hidden="1">charterinfo!$A$9:$N$802</definedName>
    <definedName name="_xlnm._FilterDatabase" localSheetId="9" hidden="1">codes!$A$9:$L$452</definedName>
    <definedName name="_xlnm._FilterDatabase" localSheetId="6" hidden="1">distinfo!$A$9:$J$450</definedName>
    <definedName name="_xlnm._FilterDatabase" localSheetId="1" hidden="1">'fnd base rates'!$C$60:$N$74</definedName>
    <definedName name="_xlnm._FilterDatabase" localSheetId="0" hidden="1">'fnd budget'!$A$13:$A$33</definedName>
    <definedName name="_xlnm._FilterDatabase" localSheetId="3" hidden="1">'fnd enro'!$A$9:$AT$774</definedName>
    <definedName name="_xlnm._FilterDatabase" localSheetId="2" hidden="1">'pre fnd budg'!$A$9:$AS$802</definedName>
    <definedName name="_Order1" hidden="1">255</definedName>
    <definedName name="charterinfo_a">charterinfo!$A$10:$M$802</definedName>
    <definedName name="charterinfo_b">charterinfo!$C$10:$M$802</definedName>
    <definedName name="code436">codes!$A$10:$C$449</definedName>
    <definedName name="codeCHA">codes!$E$10:$G$82</definedName>
    <definedName name="distinfo">distinfo!$A$10:$E$450</definedName>
    <definedName name="enro">'fnd enro'!$R$10:$R$803</definedName>
    <definedName name="enro_chafnd">'fnd enro'!$A$10:$R$803</definedName>
    <definedName name="inflat">'fnd base rates'!$C$40</definedName>
    <definedName name="lowinc">'fnd enro'!$O$10:$O$803</definedName>
    <definedName name="orderCHA">charterinfo!$J$1</definedName>
    <definedName name="_xlnm.Print_Area" localSheetId="0">'fnd budget'!$A$6:$S$38</definedName>
    <definedName name="rate_basefnd">'fnd base rates'!$A$48:$N$69</definedName>
    <definedName name="rate_chafnd">'pre fnd budg'!$A$10:$AR$802</definedName>
  </definedNames>
  <calcPr calcId="125725"/>
</workbook>
</file>

<file path=xl/calcChain.xml><?xml version="1.0" encoding="utf-8"?>
<calcChain xmlns="http://schemas.openxmlformats.org/spreadsheetml/2006/main">
  <c r="G1" i="2"/>
  <c r="E1"/>
  <c r="J11" i="15" l="1"/>
  <c r="AH11"/>
  <c r="AI11"/>
  <c r="AJ11"/>
  <c r="AK11"/>
  <c r="J12"/>
  <c r="AH12"/>
  <c r="AI12"/>
  <c r="AJ12"/>
  <c r="AK12"/>
  <c r="J13"/>
  <c r="AH13"/>
  <c r="AI13"/>
  <c r="AJ13"/>
  <c r="AK13"/>
  <c r="J14"/>
  <c r="AH14"/>
  <c r="AI14"/>
  <c r="AJ14"/>
  <c r="AK14"/>
  <c r="J15"/>
  <c r="AH15"/>
  <c r="AI15"/>
  <c r="AJ15"/>
  <c r="AK15"/>
  <c r="J16"/>
  <c r="AH16"/>
  <c r="AI16"/>
  <c r="AJ16"/>
  <c r="AK16"/>
  <c r="J17"/>
  <c r="AH17"/>
  <c r="AI17"/>
  <c r="AJ17"/>
  <c r="AK17"/>
  <c r="J18"/>
  <c r="AH18"/>
  <c r="AI18"/>
  <c r="AJ18"/>
  <c r="AK18"/>
  <c r="J19"/>
  <c r="AH19"/>
  <c r="AI19"/>
  <c r="AJ19"/>
  <c r="AK19"/>
  <c r="J20"/>
  <c r="AH20"/>
  <c r="AI20"/>
  <c r="AJ20"/>
  <c r="AK20"/>
  <c r="J21"/>
  <c r="AH21"/>
  <c r="AI21"/>
  <c r="AJ21"/>
  <c r="AK21"/>
  <c r="J22"/>
  <c r="AH22"/>
  <c r="AI22"/>
  <c r="AJ22"/>
  <c r="AK22"/>
  <c r="J23"/>
  <c r="AH23"/>
  <c r="AI23"/>
  <c r="AJ23"/>
  <c r="AK23"/>
  <c r="J24"/>
  <c r="AH24"/>
  <c r="AI24"/>
  <c r="AJ24"/>
  <c r="AK24"/>
  <c r="J25"/>
  <c r="AH25"/>
  <c r="AI25"/>
  <c r="AJ25"/>
  <c r="AK25"/>
  <c r="J26"/>
  <c r="AH26"/>
  <c r="AI26"/>
  <c r="AJ26"/>
  <c r="AK26"/>
  <c r="J27"/>
  <c r="AH27"/>
  <c r="AI27"/>
  <c r="AJ27"/>
  <c r="AK27"/>
  <c r="J28"/>
  <c r="AH28"/>
  <c r="AI28"/>
  <c r="AJ28"/>
  <c r="AK28"/>
  <c r="J29"/>
  <c r="AH29"/>
  <c r="AI29"/>
  <c r="AJ29"/>
  <c r="AK29"/>
  <c r="J30"/>
  <c r="AH30"/>
  <c r="AI30"/>
  <c r="AJ30"/>
  <c r="AK30"/>
  <c r="J31"/>
  <c r="AH31"/>
  <c r="AI31"/>
  <c r="AJ31"/>
  <c r="AK31"/>
  <c r="J32"/>
  <c r="AH32"/>
  <c r="AI32"/>
  <c r="AJ32"/>
  <c r="AK32"/>
  <c r="J33"/>
  <c r="AH33"/>
  <c r="AI33"/>
  <c r="AJ33"/>
  <c r="AK33"/>
  <c r="J34"/>
  <c r="AH34"/>
  <c r="AI34"/>
  <c r="AJ34"/>
  <c r="AK34"/>
  <c r="J35"/>
  <c r="AH35"/>
  <c r="AI35"/>
  <c r="AJ35"/>
  <c r="AK35"/>
  <c r="J36"/>
  <c r="AH36"/>
  <c r="AI36"/>
  <c r="AJ36"/>
  <c r="AK36"/>
  <c r="J37"/>
  <c r="AH37"/>
  <c r="AI37"/>
  <c r="AJ37"/>
  <c r="AK37"/>
  <c r="J38"/>
  <c r="AH38"/>
  <c r="AI38"/>
  <c r="AJ38"/>
  <c r="AK38"/>
  <c r="J39"/>
  <c r="AH39"/>
  <c r="AI39"/>
  <c r="AJ39"/>
  <c r="AK39"/>
  <c r="J40"/>
  <c r="AH40"/>
  <c r="AI40"/>
  <c r="AJ40"/>
  <c r="AK40"/>
  <c r="J41"/>
  <c r="AH41"/>
  <c r="AI41"/>
  <c r="AJ41"/>
  <c r="AK41"/>
  <c r="J42"/>
  <c r="AH42"/>
  <c r="AI42"/>
  <c r="AJ42"/>
  <c r="AK42"/>
  <c r="J43"/>
  <c r="AH43"/>
  <c r="AI43"/>
  <c r="AJ43"/>
  <c r="AK43"/>
  <c r="J44"/>
  <c r="AH44"/>
  <c r="AI44"/>
  <c r="AJ44"/>
  <c r="AK44"/>
  <c r="J45"/>
  <c r="AH45"/>
  <c r="AI45"/>
  <c r="AJ45"/>
  <c r="AK45"/>
  <c r="J46"/>
  <c r="AH46"/>
  <c r="AI46"/>
  <c r="AJ46"/>
  <c r="AK46"/>
  <c r="J47"/>
  <c r="AH47"/>
  <c r="AI47"/>
  <c r="AJ47"/>
  <c r="AK47"/>
  <c r="J48"/>
  <c r="AH48"/>
  <c r="AI48"/>
  <c r="AJ48"/>
  <c r="AK48"/>
  <c r="J49"/>
  <c r="AH49"/>
  <c r="AI49"/>
  <c r="AJ49"/>
  <c r="AK49"/>
  <c r="J50"/>
  <c r="AH50"/>
  <c r="AI50"/>
  <c r="AJ50"/>
  <c r="AK50"/>
  <c r="J51"/>
  <c r="AH51"/>
  <c r="AI51"/>
  <c r="AJ51"/>
  <c r="AK51"/>
  <c r="J52"/>
  <c r="AH52"/>
  <c r="AI52"/>
  <c r="AJ52"/>
  <c r="AK52"/>
  <c r="J53"/>
  <c r="AH53"/>
  <c r="AI53"/>
  <c r="AJ53"/>
  <c r="AK53"/>
  <c r="J54"/>
  <c r="AH54"/>
  <c r="AI54"/>
  <c r="AJ54"/>
  <c r="AK54"/>
  <c r="J55"/>
  <c r="AH55"/>
  <c r="AI55"/>
  <c r="AJ55"/>
  <c r="AK55"/>
  <c r="J56"/>
  <c r="AH56"/>
  <c r="AI56"/>
  <c r="AJ56"/>
  <c r="AK56"/>
  <c r="J57"/>
  <c r="AH57"/>
  <c r="AI57"/>
  <c r="AJ57"/>
  <c r="AK57"/>
  <c r="J58"/>
  <c r="AH58"/>
  <c r="AI58"/>
  <c r="AJ58"/>
  <c r="AK58"/>
  <c r="J59"/>
  <c r="AH59"/>
  <c r="AI59"/>
  <c r="AJ59"/>
  <c r="AK59"/>
  <c r="J60"/>
  <c r="AH60"/>
  <c r="AI60"/>
  <c r="AJ60"/>
  <c r="AK60"/>
  <c r="J61"/>
  <c r="AH61"/>
  <c r="AI61"/>
  <c r="AJ61"/>
  <c r="AK61"/>
  <c r="J62"/>
  <c r="AH62"/>
  <c r="AI62"/>
  <c r="AJ62"/>
  <c r="AK62"/>
  <c r="J63"/>
  <c r="AH63"/>
  <c r="AI63"/>
  <c r="AJ63"/>
  <c r="AK63"/>
  <c r="J64"/>
  <c r="AH64"/>
  <c r="AI64"/>
  <c r="AJ64"/>
  <c r="AK64"/>
  <c r="J65"/>
  <c r="AH65"/>
  <c r="AI65"/>
  <c r="AJ65"/>
  <c r="AK65"/>
  <c r="J66"/>
  <c r="AH66"/>
  <c r="AI66"/>
  <c r="AJ66"/>
  <c r="AK66"/>
  <c r="J67"/>
  <c r="AH67"/>
  <c r="AI67"/>
  <c r="AJ67"/>
  <c r="AK67"/>
  <c r="J68"/>
  <c r="AH68"/>
  <c r="AI68"/>
  <c r="AJ68"/>
  <c r="AK68"/>
  <c r="J69"/>
  <c r="AH69"/>
  <c r="AI69"/>
  <c r="AJ69"/>
  <c r="AK69"/>
  <c r="J70"/>
  <c r="AH70"/>
  <c r="AI70"/>
  <c r="AJ70"/>
  <c r="AK70"/>
  <c r="J71"/>
  <c r="AH71"/>
  <c r="AI71"/>
  <c r="AJ71"/>
  <c r="AK71"/>
  <c r="J72"/>
  <c r="AH72"/>
  <c r="AI72"/>
  <c r="AJ72"/>
  <c r="AK72"/>
  <c r="J73"/>
  <c r="AH73"/>
  <c r="AI73"/>
  <c r="AJ73"/>
  <c r="AK73"/>
  <c r="J74"/>
  <c r="AH74"/>
  <c r="AI74"/>
  <c r="AJ74"/>
  <c r="AK74"/>
  <c r="J75"/>
  <c r="AH75"/>
  <c r="AI75"/>
  <c r="AJ75"/>
  <c r="AK75"/>
  <c r="J76"/>
  <c r="AH76"/>
  <c r="AI76"/>
  <c r="AJ76"/>
  <c r="AK76"/>
  <c r="J77"/>
  <c r="AH77"/>
  <c r="AI77"/>
  <c r="AJ77"/>
  <c r="AK77"/>
  <c r="J78"/>
  <c r="AH78"/>
  <c r="AI78"/>
  <c r="AJ78"/>
  <c r="AK78"/>
  <c r="J79"/>
  <c r="AH79"/>
  <c r="AI79"/>
  <c r="AJ79"/>
  <c r="AK79"/>
  <c r="J80"/>
  <c r="AH80"/>
  <c r="AI80"/>
  <c r="AJ80"/>
  <c r="AK80"/>
  <c r="J81"/>
  <c r="AH81"/>
  <c r="AI81"/>
  <c r="AJ81"/>
  <c r="AK81"/>
  <c r="J82"/>
  <c r="AH82"/>
  <c r="AI82"/>
  <c r="AJ82"/>
  <c r="AK82"/>
  <c r="J83"/>
  <c r="AH83"/>
  <c r="AI83"/>
  <c r="AJ83"/>
  <c r="AK83"/>
  <c r="J84"/>
  <c r="AH84"/>
  <c r="AI84"/>
  <c r="AJ84"/>
  <c r="AK84"/>
  <c r="J85"/>
  <c r="AH85"/>
  <c r="AI85"/>
  <c r="AJ85"/>
  <c r="AK85"/>
  <c r="J86"/>
  <c r="AH86"/>
  <c r="AI86"/>
  <c r="AJ86"/>
  <c r="AK86"/>
  <c r="J87"/>
  <c r="AH87"/>
  <c r="AI87"/>
  <c r="AJ87"/>
  <c r="AK87"/>
  <c r="J88"/>
  <c r="AH88"/>
  <c r="AI88"/>
  <c r="AJ88"/>
  <c r="AK88"/>
  <c r="J89"/>
  <c r="AH89"/>
  <c r="AI89"/>
  <c r="AJ89"/>
  <c r="AK89"/>
  <c r="J90"/>
  <c r="AH90"/>
  <c r="AI90"/>
  <c r="AJ90"/>
  <c r="AK90"/>
  <c r="J91"/>
  <c r="AH91"/>
  <c r="AI91"/>
  <c r="AJ91"/>
  <c r="AK91"/>
  <c r="J92"/>
  <c r="AH92"/>
  <c r="AI92"/>
  <c r="AJ92"/>
  <c r="AK92"/>
  <c r="J93"/>
  <c r="AH93"/>
  <c r="AI93"/>
  <c r="AJ93"/>
  <c r="AK93"/>
  <c r="J94"/>
  <c r="AH94"/>
  <c r="AI94"/>
  <c r="AJ94"/>
  <c r="AK94"/>
  <c r="J95"/>
  <c r="AH95"/>
  <c r="AI95"/>
  <c r="AJ95"/>
  <c r="AK95"/>
  <c r="J96"/>
  <c r="AH96"/>
  <c r="AI96"/>
  <c r="AJ96"/>
  <c r="AK96"/>
  <c r="J97"/>
  <c r="AH97"/>
  <c r="AI97"/>
  <c r="AJ97"/>
  <c r="AK97"/>
  <c r="J98"/>
  <c r="AH98"/>
  <c r="AI98"/>
  <c r="AJ98"/>
  <c r="AK98"/>
  <c r="J99"/>
  <c r="AH99"/>
  <c r="AI99"/>
  <c r="AJ99"/>
  <c r="AK99"/>
  <c r="J100"/>
  <c r="AH100"/>
  <c r="AI100"/>
  <c r="AJ100"/>
  <c r="AK100"/>
  <c r="J101"/>
  <c r="AH101"/>
  <c r="AI101"/>
  <c r="AJ101"/>
  <c r="AK101"/>
  <c r="J102"/>
  <c r="AH102"/>
  <c r="AI102"/>
  <c r="AJ102"/>
  <c r="AK102"/>
  <c r="J103"/>
  <c r="AH103"/>
  <c r="AI103"/>
  <c r="AJ103"/>
  <c r="AK103"/>
  <c r="J104"/>
  <c r="AH104"/>
  <c r="AI104"/>
  <c r="AJ104"/>
  <c r="AK104"/>
  <c r="J105"/>
  <c r="AH105"/>
  <c r="AI105"/>
  <c r="AJ105"/>
  <c r="AK105"/>
  <c r="J106"/>
  <c r="AH106"/>
  <c r="AI106"/>
  <c r="AJ106"/>
  <c r="AK106"/>
  <c r="J107"/>
  <c r="AH107"/>
  <c r="AI107"/>
  <c r="AJ107"/>
  <c r="AK107"/>
  <c r="J108"/>
  <c r="AH108"/>
  <c r="AI108"/>
  <c r="AJ108"/>
  <c r="AK108"/>
  <c r="J109"/>
  <c r="AH109"/>
  <c r="AI109"/>
  <c r="AJ109"/>
  <c r="AK109"/>
  <c r="J110"/>
  <c r="AH110"/>
  <c r="AI110"/>
  <c r="AJ110"/>
  <c r="AK110"/>
  <c r="J111"/>
  <c r="AH111"/>
  <c r="AI111"/>
  <c r="AJ111"/>
  <c r="AK111"/>
  <c r="J112"/>
  <c r="AH112"/>
  <c r="AI112"/>
  <c r="AJ112"/>
  <c r="AK112"/>
  <c r="J113"/>
  <c r="AH113"/>
  <c r="AI113"/>
  <c r="AJ113"/>
  <c r="AK113"/>
  <c r="J114"/>
  <c r="AH114"/>
  <c r="AI114"/>
  <c r="AJ114"/>
  <c r="AK114"/>
  <c r="J115"/>
  <c r="AH115"/>
  <c r="AI115"/>
  <c r="AJ115"/>
  <c r="AK115"/>
  <c r="J116"/>
  <c r="AH116"/>
  <c r="AI116"/>
  <c r="AJ116"/>
  <c r="AK116"/>
  <c r="J117"/>
  <c r="AH117"/>
  <c r="AI117"/>
  <c r="AJ117"/>
  <c r="AK117"/>
  <c r="J118"/>
  <c r="AH118"/>
  <c r="AI118"/>
  <c r="AJ118"/>
  <c r="AK118"/>
  <c r="J119"/>
  <c r="AH119"/>
  <c r="AI119"/>
  <c r="AJ119"/>
  <c r="AK119"/>
  <c r="J120"/>
  <c r="AH120"/>
  <c r="AI120"/>
  <c r="AJ120"/>
  <c r="AK120"/>
  <c r="J121"/>
  <c r="AH121"/>
  <c r="AI121"/>
  <c r="AJ121"/>
  <c r="AK121"/>
  <c r="J122"/>
  <c r="AH122"/>
  <c r="AI122"/>
  <c r="AJ122"/>
  <c r="AK122"/>
  <c r="J123"/>
  <c r="AH123"/>
  <c r="AI123"/>
  <c r="AJ123"/>
  <c r="AK123"/>
  <c r="J124"/>
  <c r="AH124"/>
  <c r="AI124"/>
  <c r="AJ124"/>
  <c r="AK124"/>
  <c r="J125"/>
  <c r="AH125"/>
  <c r="AI125"/>
  <c r="AJ125"/>
  <c r="AK125"/>
  <c r="J126"/>
  <c r="AH126"/>
  <c r="AI126"/>
  <c r="AJ126"/>
  <c r="AK126"/>
  <c r="J127"/>
  <c r="AH127"/>
  <c r="AI127"/>
  <c r="AJ127"/>
  <c r="AK127"/>
  <c r="J128"/>
  <c r="AH128"/>
  <c r="AI128"/>
  <c r="AJ128"/>
  <c r="AK128"/>
  <c r="J129"/>
  <c r="AH129"/>
  <c r="AI129"/>
  <c r="AJ129"/>
  <c r="AK129"/>
  <c r="J130"/>
  <c r="AH130"/>
  <c r="AI130"/>
  <c r="AJ130"/>
  <c r="AK130"/>
  <c r="J131"/>
  <c r="AH131"/>
  <c r="AI131"/>
  <c r="AJ131"/>
  <c r="AK131"/>
  <c r="J132"/>
  <c r="AH132"/>
  <c r="AI132"/>
  <c r="AJ132"/>
  <c r="AK132"/>
  <c r="J133"/>
  <c r="AH133"/>
  <c r="AI133"/>
  <c r="AJ133"/>
  <c r="AK133"/>
  <c r="J134"/>
  <c r="AH134"/>
  <c r="AI134"/>
  <c r="AJ134"/>
  <c r="AK134"/>
  <c r="J135"/>
  <c r="AH135"/>
  <c r="AI135"/>
  <c r="AJ135"/>
  <c r="AK135"/>
  <c r="J136"/>
  <c r="AH136"/>
  <c r="AI136"/>
  <c r="AJ136"/>
  <c r="AK136"/>
  <c r="J137"/>
  <c r="AH137"/>
  <c r="AI137"/>
  <c r="AJ137"/>
  <c r="AK137"/>
  <c r="J138"/>
  <c r="AH138"/>
  <c r="AI138"/>
  <c r="AJ138"/>
  <c r="AK138"/>
  <c r="J139"/>
  <c r="AH139"/>
  <c r="AI139"/>
  <c r="AJ139"/>
  <c r="AK139"/>
  <c r="J140"/>
  <c r="AH140"/>
  <c r="AI140"/>
  <c r="AJ140"/>
  <c r="AK140"/>
  <c r="J141"/>
  <c r="AH141"/>
  <c r="AI141"/>
  <c r="AJ141"/>
  <c r="AK141"/>
  <c r="J142"/>
  <c r="AH142"/>
  <c r="AI142"/>
  <c r="AJ142"/>
  <c r="AK142"/>
  <c r="J143"/>
  <c r="AH143"/>
  <c r="AI143"/>
  <c r="AJ143"/>
  <c r="AK143"/>
  <c r="J144"/>
  <c r="AH144"/>
  <c r="AI144"/>
  <c r="AJ144"/>
  <c r="AK144"/>
  <c r="J145"/>
  <c r="AH145"/>
  <c r="AI145"/>
  <c r="AJ145"/>
  <c r="AK145"/>
  <c r="J146"/>
  <c r="AH146"/>
  <c r="AI146"/>
  <c r="AJ146"/>
  <c r="AK146"/>
  <c r="J147"/>
  <c r="AH147"/>
  <c r="AI147"/>
  <c r="AJ147"/>
  <c r="AK147"/>
  <c r="J148"/>
  <c r="AH148"/>
  <c r="AI148"/>
  <c r="AJ148"/>
  <c r="AK148"/>
  <c r="J149"/>
  <c r="AH149"/>
  <c r="AI149"/>
  <c r="AJ149"/>
  <c r="AK149"/>
  <c r="J150"/>
  <c r="AH150"/>
  <c r="AI150"/>
  <c r="AJ150"/>
  <c r="AK150"/>
  <c r="J151"/>
  <c r="AH151"/>
  <c r="AI151"/>
  <c r="AJ151"/>
  <c r="AK151"/>
  <c r="J152"/>
  <c r="AH152"/>
  <c r="AI152"/>
  <c r="AJ152"/>
  <c r="AK152"/>
  <c r="J153"/>
  <c r="AH153"/>
  <c r="AI153"/>
  <c r="AJ153"/>
  <c r="AK153"/>
  <c r="J154"/>
  <c r="AH154"/>
  <c r="AI154"/>
  <c r="AJ154"/>
  <c r="AK154"/>
  <c r="J155"/>
  <c r="AH155"/>
  <c r="AI155"/>
  <c r="AJ155"/>
  <c r="AK155"/>
  <c r="J156"/>
  <c r="AH156"/>
  <c r="AI156"/>
  <c r="AJ156"/>
  <c r="AK156"/>
  <c r="J157"/>
  <c r="AH157"/>
  <c r="AI157"/>
  <c r="AJ157"/>
  <c r="AK157"/>
  <c r="J158"/>
  <c r="AH158"/>
  <c r="AI158"/>
  <c r="AJ158"/>
  <c r="AK158"/>
  <c r="J159"/>
  <c r="AH159"/>
  <c r="AI159"/>
  <c r="AJ159"/>
  <c r="AK159"/>
  <c r="J160"/>
  <c r="AH160"/>
  <c r="AI160"/>
  <c r="AJ160"/>
  <c r="AK160"/>
  <c r="J161"/>
  <c r="AH161"/>
  <c r="AI161"/>
  <c r="AJ161"/>
  <c r="AK161"/>
  <c r="J162"/>
  <c r="AH162"/>
  <c r="AI162"/>
  <c r="AJ162"/>
  <c r="AK162"/>
  <c r="J163"/>
  <c r="AH163"/>
  <c r="AI163"/>
  <c r="AJ163"/>
  <c r="AK163"/>
  <c r="J164"/>
  <c r="AH164"/>
  <c r="AI164"/>
  <c r="AJ164"/>
  <c r="AK164"/>
  <c r="J165"/>
  <c r="AH165"/>
  <c r="AI165"/>
  <c r="AJ165"/>
  <c r="AK165"/>
  <c r="J166"/>
  <c r="AH166"/>
  <c r="AI166"/>
  <c r="AJ166"/>
  <c r="AK166"/>
  <c r="J167"/>
  <c r="AH167"/>
  <c r="AI167"/>
  <c r="AJ167"/>
  <c r="AK167"/>
  <c r="J168"/>
  <c r="AH168"/>
  <c r="AI168"/>
  <c r="AJ168"/>
  <c r="AK168"/>
  <c r="J169"/>
  <c r="AH169"/>
  <c r="AI169"/>
  <c r="AJ169"/>
  <c r="AK169"/>
  <c r="J170"/>
  <c r="AH170"/>
  <c r="AI170"/>
  <c r="AJ170"/>
  <c r="AK170"/>
  <c r="J171"/>
  <c r="AH171"/>
  <c r="AI171"/>
  <c r="AJ171"/>
  <c r="AK171"/>
  <c r="J172"/>
  <c r="AH172"/>
  <c r="AI172"/>
  <c r="AJ172"/>
  <c r="AK172"/>
  <c r="J173"/>
  <c r="AH173"/>
  <c r="AI173"/>
  <c r="AJ173"/>
  <c r="AK173"/>
  <c r="J174"/>
  <c r="AH174"/>
  <c r="AI174"/>
  <c r="AJ174"/>
  <c r="AK174"/>
  <c r="J175"/>
  <c r="AH175"/>
  <c r="AI175"/>
  <c r="AJ175"/>
  <c r="AK175"/>
  <c r="J176"/>
  <c r="AH176"/>
  <c r="AI176"/>
  <c r="AJ176"/>
  <c r="AK176"/>
  <c r="J177"/>
  <c r="AH177"/>
  <c r="AI177"/>
  <c r="AJ177"/>
  <c r="AK177"/>
  <c r="J178"/>
  <c r="AH178"/>
  <c r="AI178"/>
  <c r="AJ178"/>
  <c r="AK178"/>
  <c r="J179"/>
  <c r="AH179"/>
  <c r="AI179"/>
  <c r="AJ179"/>
  <c r="AK179"/>
  <c r="J180"/>
  <c r="AH180"/>
  <c r="AI180"/>
  <c r="AJ180"/>
  <c r="AK180"/>
  <c r="J181"/>
  <c r="AH181"/>
  <c r="AI181"/>
  <c r="AJ181"/>
  <c r="AK181"/>
  <c r="J182"/>
  <c r="AH182"/>
  <c r="AI182"/>
  <c r="AJ182"/>
  <c r="AK182"/>
  <c r="J183"/>
  <c r="AH183"/>
  <c r="AI183"/>
  <c r="AJ183"/>
  <c r="AK183"/>
  <c r="J184"/>
  <c r="AH184"/>
  <c r="AI184"/>
  <c r="AJ184"/>
  <c r="AK184"/>
  <c r="J185"/>
  <c r="AH185"/>
  <c r="AI185"/>
  <c r="AJ185"/>
  <c r="AK185"/>
  <c r="J186"/>
  <c r="AH186"/>
  <c r="AI186"/>
  <c r="AJ186"/>
  <c r="AK186"/>
  <c r="J187"/>
  <c r="AH187"/>
  <c r="AI187"/>
  <c r="AJ187"/>
  <c r="AK187"/>
  <c r="J188"/>
  <c r="AH188"/>
  <c r="AI188"/>
  <c r="AJ188"/>
  <c r="AK188"/>
  <c r="J189"/>
  <c r="AH189"/>
  <c r="AI189"/>
  <c r="AJ189"/>
  <c r="AK189"/>
  <c r="J190"/>
  <c r="AH190"/>
  <c r="AI190"/>
  <c r="AJ190"/>
  <c r="AK190"/>
  <c r="J191"/>
  <c r="AH191"/>
  <c r="AI191"/>
  <c r="AJ191"/>
  <c r="AK191"/>
  <c r="J192"/>
  <c r="AH192"/>
  <c r="AI192"/>
  <c r="AJ192"/>
  <c r="AK192"/>
  <c r="J193"/>
  <c r="AH193"/>
  <c r="AI193"/>
  <c r="AJ193"/>
  <c r="AK193"/>
  <c r="J194"/>
  <c r="AH194"/>
  <c r="AI194"/>
  <c r="AJ194"/>
  <c r="AK194"/>
  <c r="J195"/>
  <c r="AH195"/>
  <c r="AI195"/>
  <c r="AJ195"/>
  <c r="AK195"/>
  <c r="J196"/>
  <c r="AH196"/>
  <c r="AI196"/>
  <c r="AJ196"/>
  <c r="AK196"/>
  <c r="J197"/>
  <c r="AH197"/>
  <c r="AI197"/>
  <c r="AJ197"/>
  <c r="AK197"/>
  <c r="J198"/>
  <c r="AH198"/>
  <c r="AI198"/>
  <c r="AJ198"/>
  <c r="AK198"/>
  <c r="J199"/>
  <c r="AH199"/>
  <c r="AI199"/>
  <c r="AJ199"/>
  <c r="AK199"/>
  <c r="J200"/>
  <c r="AH200"/>
  <c r="AI200"/>
  <c r="AJ200"/>
  <c r="AK200"/>
  <c r="J201"/>
  <c r="AH201"/>
  <c r="AI201"/>
  <c r="AJ201"/>
  <c r="AK201"/>
  <c r="J202"/>
  <c r="AH202"/>
  <c r="AI202"/>
  <c r="AJ202"/>
  <c r="AK202"/>
  <c r="J203"/>
  <c r="AH203"/>
  <c r="AI203"/>
  <c r="AJ203"/>
  <c r="AK203"/>
  <c r="J204"/>
  <c r="AH204"/>
  <c r="AI204"/>
  <c r="AJ204"/>
  <c r="AK204"/>
  <c r="J205"/>
  <c r="AH205"/>
  <c r="AI205"/>
  <c r="AJ205"/>
  <c r="AK205"/>
  <c r="J206"/>
  <c r="AH206"/>
  <c r="AI206"/>
  <c r="AJ206"/>
  <c r="AK206"/>
  <c r="J207"/>
  <c r="AH207"/>
  <c r="AI207"/>
  <c r="AJ207"/>
  <c r="AK207"/>
  <c r="J208"/>
  <c r="AH208"/>
  <c r="AI208"/>
  <c r="AJ208"/>
  <c r="AK208"/>
  <c r="J209"/>
  <c r="AH209"/>
  <c r="AI209"/>
  <c r="AJ209"/>
  <c r="AK209"/>
  <c r="J210"/>
  <c r="AH210"/>
  <c r="AI210"/>
  <c r="AJ210"/>
  <c r="AK210"/>
  <c r="J211"/>
  <c r="AH211"/>
  <c r="AI211"/>
  <c r="AJ211"/>
  <c r="AK211"/>
  <c r="J212"/>
  <c r="AH212"/>
  <c r="AI212"/>
  <c r="AJ212"/>
  <c r="AK212"/>
  <c r="J213"/>
  <c r="AH213"/>
  <c r="AI213"/>
  <c r="AJ213"/>
  <c r="AK213"/>
  <c r="J214"/>
  <c r="AH214"/>
  <c r="AI214"/>
  <c r="AJ214"/>
  <c r="AK214"/>
  <c r="J215"/>
  <c r="AH215"/>
  <c r="AI215"/>
  <c r="AJ215"/>
  <c r="AK215"/>
  <c r="J216"/>
  <c r="AH216"/>
  <c r="AI216"/>
  <c r="AJ216"/>
  <c r="AK216"/>
  <c r="J217"/>
  <c r="AH217"/>
  <c r="AI217"/>
  <c r="AJ217"/>
  <c r="AK217"/>
  <c r="J218"/>
  <c r="AH218"/>
  <c r="AI218"/>
  <c r="AJ218"/>
  <c r="AK218"/>
  <c r="J219"/>
  <c r="AH219"/>
  <c r="AI219"/>
  <c r="AJ219"/>
  <c r="AK219"/>
  <c r="J220"/>
  <c r="AH220"/>
  <c r="AI220"/>
  <c r="AJ220"/>
  <c r="AK220"/>
  <c r="J221"/>
  <c r="AH221"/>
  <c r="AI221"/>
  <c r="AJ221"/>
  <c r="AK221"/>
  <c r="J222"/>
  <c r="AH222"/>
  <c r="AI222"/>
  <c r="AJ222"/>
  <c r="AK222"/>
  <c r="J223"/>
  <c r="AH223"/>
  <c r="AI223"/>
  <c r="AJ223"/>
  <c r="AK223"/>
  <c r="J224"/>
  <c r="AH224"/>
  <c r="AI224"/>
  <c r="AJ224"/>
  <c r="AK224"/>
  <c r="J225"/>
  <c r="AH225"/>
  <c r="AI225"/>
  <c r="AJ225"/>
  <c r="AK225"/>
  <c r="J226"/>
  <c r="AH226"/>
  <c r="AI226"/>
  <c r="AJ226"/>
  <c r="AK226"/>
  <c r="J227"/>
  <c r="AH227"/>
  <c r="AI227"/>
  <c r="AJ227"/>
  <c r="AK227"/>
  <c r="J228"/>
  <c r="AH228"/>
  <c r="AI228"/>
  <c r="AJ228"/>
  <c r="AK228"/>
  <c r="J229"/>
  <c r="AH229"/>
  <c r="AI229"/>
  <c r="AJ229"/>
  <c r="AK229"/>
  <c r="J230"/>
  <c r="AH230"/>
  <c r="AI230"/>
  <c r="AJ230"/>
  <c r="AK230"/>
  <c r="J231"/>
  <c r="AH231"/>
  <c r="AI231"/>
  <c r="AJ231"/>
  <c r="AK231"/>
  <c r="J232"/>
  <c r="AH232"/>
  <c r="AI232"/>
  <c r="AJ232"/>
  <c r="AK232"/>
  <c r="J233"/>
  <c r="AH233"/>
  <c r="AI233"/>
  <c r="AJ233"/>
  <c r="AK233"/>
  <c r="J234"/>
  <c r="AH234"/>
  <c r="AI234"/>
  <c r="AJ234"/>
  <c r="AK234"/>
  <c r="J235"/>
  <c r="AH235"/>
  <c r="AI235"/>
  <c r="AJ235"/>
  <c r="AK235"/>
  <c r="J236"/>
  <c r="AH236"/>
  <c r="AI236"/>
  <c r="AJ236"/>
  <c r="AK236"/>
  <c r="J237"/>
  <c r="AH237"/>
  <c r="AI237"/>
  <c r="AJ237"/>
  <c r="AK237"/>
  <c r="J238"/>
  <c r="AH238"/>
  <c r="AI238"/>
  <c r="AJ238"/>
  <c r="AK238"/>
  <c r="J239"/>
  <c r="AH239"/>
  <c r="AI239"/>
  <c r="AJ239"/>
  <c r="AK239"/>
  <c r="J240"/>
  <c r="AH240"/>
  <c r="AI240"/>
  <c r="AJ240"/>
  <c r="AK240"/>
  <c r="J241"/>
  <c r="AH241"/>
  <c r="AI241"/>
  <c r="AJ241"/>
  <c r="AK241"/>
  <c r="J242"/>
  <c r="AH242"/>
  <c r="AI242"/>
  <c r="AJ242"/>
  <c r="AK242"/>
  <c r="J243"/>
  <c r="AH243"/>
  <c r="AI243"/>
  <c r="AJ243"/>
  <c r="AK243"/>
  <c r="J244"/>
  <c r="AH244"/>
  <c r="AI244"/>
  <c r="AJ244"/>
  <c r="AK244"/>
  <c r="J245"/>
  <c r="AH245"/>
  <c r="AI245"/>
  <c r="AJ245"/>
  <c r="AK245"/>
  <c r="J246"/>
  <c r="AH246"/>
  <c r="AI246"/>
  <c r="AJ246"/>
  <c r="AK246"/>
  <c r="J247"/>
  <c r="AH247"/>
  <c r="AI247"/>
  <c r="AJ247"/>
  <c r="AK247"/>
  <c r="J248"/>
  <c r="AH248"/>
  <c r="AI248"/>
  <c r="AJ248"/>
  <c r="AK248"/>
  <c r="J249"/>
  <c r="AH249"/>
  <c r="AI249"/>
  <c r="AJ249"/>
  <c r="AK249"/>
  <c r="J250"/>
  <c r="AH250"/>
  <c r="AI250"/>
  <c r="AJ250"/>
  <c r="AK250"/>
  <c r="J251"/>
  <c r="AH251"/>
  <c r="AI251"/>
  <c r="AJ251"/>
  <c r="AK251"/>
  <c r="J252"/>
  <c r="AH252"/>
  <c r="AI252"/>
  <c r="AJ252"/>
  <c r="AK252"/>
  <c r="J253"/>
  <c r="AH253"/>
  <c r="AI253"/>
  <c r="AJ253"/>
  <c r="AK253"/>
  <c r="J254"/>
  <c r="AH254"/>
  <c r="AI254"/>
  <c r="AJ254"/>
  <c r="AK254"/>
  <c r="J255"/>
  <c r="AH255"/>
  <c r="AI255"/>
  <c r="AJ255"/>
  <c r="AK255"/>
  <c r="J256"/>
  <c r="AH256"/>
  <c r="AI256"/>
  <c r="AJ256"/>
  <c r="AK256"/>
  <c r="J257"/>
  <c r="AH257"/>
  <c r="AI257"/>
  <c r="AJ257"/>
  <c r="AK257"/>
  <c r="J258"/>
  <c r="AH258"/>
  <c r="AI258"/>
  <c r="AJ258"/>
  <c r="AK258"/>
  <c r="J259"/>
  <c r="AH259"/>
  <c r="AI259"/>
  <c r="AJ259"/>
  <c r="AK259"/>
  <c r="J260"/>
  <c r="AH260"/>
  <c r="AI260"/>
  <c r="AJ260"/>
  <c r="AK260"/>
  <c r="J261"/>
  <c r="AH261"/>
  <c r="AI261"/>
  <c r="AJ261"/>
  <c r="AK261"/>
  <c r="J262"/>
  <c r="AH262"/>
  <c r="AI262"/>
  <c r="AJ262"/>
  <c r="AK262"/>
  <c r="J263"/>
  <c r="AH263"/>
  <c r="AI263"/>
  <c r="AJ263"/>
  <c r="AK263"/>
  <c r="J264"/>
  <c r="AH264"/>
  <c r="AI264"/>
  <c r="AJ264"/>
  <c r="AK264"/>
  <c r="J265"/>
  <c r="AH265"/>
  <c r="AI265"/>
  <c r="AJ265"/>
  <c r="AK265"/>
  <c r="J266"/>
  <c r="AH266"/>
  <c r="AI266"/>
  <c r="AJ266"/>
  <c r="AK266"/>
  <c r="J267"/>
  <c r="AH267"/>
  <c r="AI267"/>
  <c r="AJ267"/>
  <c r="AK267"/>
  <c r="J268"/>
  <c r="AH268"/>
  <c r="AI268"/>
  <c r="AJ268"/>
  <c r="AK268"/>
  <c r="J269"/>
  <c r="AH269"/>
  <c r="AI269"/>
  <c r="AJ269"/>
  <c r="AK269"/>
  <c r="J270"/>
  <c r="AH270"/>
  <c r="AI270"/>
  <c r="AJ270"/>
  <c r="AK270"/>
  <c r="J271"/>
  <c r="AH271"/>
  <c r="AI271"/>
  <c r="AJ271"/>
  <c r="AK271"/>
  <c r="J272"/>
  <c r="AH272"/>
  <c r="AI272"/>
  <c r="AJ272"/>
  <c r="AK272"/>
  <c r="J273"/>
  <c r="AH273"/>
  <c r="AI273"/>
  <c r="AJ273"/>
  <c r="AK273"/>
  <c r="J274"/>
  <c r="AH274"/>
  <c r="AI274"/>
  <c r="AJ274"/>
  <c r="AK274"/>
  <c r="J275"/>
  <c r="AH275"/>
  <c r="AI275"/>
  <c r="AJ275"/>
  <c r="AK275"/>
  <c r="J276"/>
  <c r="AH276"/>
  <c r="AI276"/>
  <c r="AJ276"/>
  <c r="AK276"/>
  <c r="J277"/>
  <c r="AH277"/>
  <c r="AI277"/>
  <c r="AJ277"/>
  <c r="AK277"/>
  <c r="J278"/>
  <c r="AH278"/>
  <c r="AI278"/>
  <c r="AJ278"/>
  <c r="AK278"/>
  <c r="J279"/>
  <c r="AH279"/>
  <c r="AI279"/>
  <c r="AJ279"/>
  <c r="AK279"/>
  <c r="J280"/>
  <c r="AH280"/>
  <c r="AI280"/>
  <c r="AJ280"/>
  <c r="AK280"/>
  <c r="J281"/>
  <c r="AH281"/>
  <c r="AI281"/>
  <c r="AJ281"/>
  <c r="AK281"/>
  <c r="J282"/>
  <c r="AH282"/>
  <c r="AI282"/>
  <c r="AJ282"/>
  <c r="AK282"/>
  <c r="J283"/>
  <c r="AH283"/>
  <c r="AI283"/>
  <c r="AJ283"/>
  <c r="AK283"/>
  <c r="J284"/>
  <c r="AH284"/>
  <c r="AI284"/>
  <c r="AJ284"/>
  <c r="AK284"/>
  <c r="J285"/>
  <c r="AH285"/>
  <c r="AI285"/>
  <c r="AJ285"/>
  <c r="AK285"/>
  <c r="J286"/>
  <c r="AH286"/>
  <c r="AI286"/>
  <c r="AJ286"/>
  <c r="AK286"/>
  <c r="J287"/>
  <c r="AH287"/>
  <c r="AI287"/>
  <c r="AJ287"/>
  <c r="AK287"/>
  <c r="J288"/>
  <c r="AH288"/>
  <c r="AI288"/>
  <c r="AJ288"/>
  <c r="AK288"/>
  <c r="J289"/>
  <c r="AH289"/>
  <c r="AI289"/>
  <c r="AJ289"/>
  <c r="AK289"/>
  <c r="J290"/>
  <c r="AH290"/>
  <c r="AI290"/>
  <c r="AJ290"/>
  <c r="AK290"/>
  <c r="J291"/>
  <c r="AH291"/>
  <c r="AI291"/>
  <c r="AJ291"/>
  <c r="AK291"/>
  <c r="J292"/>
  <c r="AH292"/>
  <c r="AI292"/>
  <c r="AJ292"/>
  <c r="AK292"/>
  <c r="J293"/>
  <c r="AH293"/>
  <c r="AI293"/>
  <c r="AJ293"/>
  <c r="AK293"/>
  <c r="J294"/>
  <c r="AH294"/>
  <c r="AI294"/>
  <c r="AJ294"/>
  <c r="AK294"/>
  <c r="J295"/>
  <c r="AH295"/>
  <c r="AI295"/>
  <c r="AJ295"/>
  <c r="AK295"/>
  <c r="J296"/>
  <c r="AH296"/>
  <c r="AI296"/>
  <c r="AJ296"/>
  <c r="AK296"/>
  <c r="J297"/>
  <c r="AH297"/>
  <c r="AI297"/>
  <c r="AJ297"/>
  <c r="AK297"/>
  <c r="J298"/>
  <c r="AH298"/>
  <c r="AI298"/>
  <c r="AJ298"/>
  <c r="AK298"/>
  <c r="J299"/>
  <c r="AH299"/>
  <c r="AI299"/>
  <c r="AJ299"/>
  <c r="AK299"/>
  <c r="J300"/>
  <c r="AH300"/>
  <c r="AI300"/>
  <c r="AJ300"/>
  <c r="AK300"/>
  <c r="J301"/>
  <c r="AH301"/>
  <c r="AI301"/>
  <c r="AJ301"/>
  <c r="AK301"/>
  <c r="J302"/>
  <c r="AH302"/>
  <c r="AI302"/>
  <c r="AJ302"/>
  <c r="AK302"/>
  <c r="J303"/>
  <c r="AH303"/>
  <c r="AI303"/>
  <c r="AJ303"/>
  <c r="AK303"/>
  <c r="J304"/>
  <c r="AH304"/>
  <c r="AI304"/>
  <c r="AJ304"/>
  <c r="AK304"/>
  <c r="J305"/>
  <c r="AH305"/>
  <c r="AI305"/>
  <c r="AJ305"/>
  <c r="AK305"/>
  <c r="J306"/>
  <c r="AH306"/>
  <c r="AI306"/>
  <c r="AJ306"/>
  <c r="AK306"/>
  <c r="J307"/>
  <c r="AH307"/>
  <c r="AI307"/>
  <c r="AJ307"/>
  <c r="AK307"/>
  <c r="J308"/>
  <c r="AH308"/>
  <c r="AI308"/>
  <c r="AJ308"/>
  <c r="AK308"/>
  <c r="J309"/>
  <c r="AH309"/>
  <c r="AI309"/>
  <c r="AJ309"/>
  <c r="AK309"/>
  <c r="J310"/>
  <c r="AH310"/>
  <c r="AI310"/>
  <c r="AJ310"/>
  <c r="AK310"/>
  <c r="J311"/>
  <c r="AH311"/>
  <c r="AI311"/>
  <c r="AJ311"/>
  <c r="AK311"/>
  <c r="J312"/>
  <c r="AH312"/>
  <c r="AI312"/>
  <c r="AJ312"/>
  <c r="AK312"/>
  <c r="J313"/>
  <c r="AH313"/>
  <c r="AI313"/>
  <c r="AJ313"/>
  <c r="AK313"/>
  <c r="J314"/>
  <c r="AH314"/>
  <c r="AI314"/>
  <c r="AJ314"/>
  <c r="AK314"/>
  <c r="J315"/>
  <c r="AH315"/>
  <c r="AI315"/>
  <c r="AJ315"/>
  <c r="AK315"/>
  <c r="J316"/>
  <c r="AH316"/>
  <c r="AI316"/>
  <c r="AJ316"/>
  <c r="AK316"/>
  <c r="J317"/>
  <c r="AH317"/>
  <c r="AI317"/>
  <c r="AJ317"/>
  <c r="AK317"/>
  <c r="J318"/>
  <c r="AH318"/>
  <c r="AI318"/>
  <c r="AJ318"/>
  <c r="AK318"/>
  <c r="J319"/>
  <c r="AH319"/>
  <c r="AI319"/>
  <c r="AJ319"/>
  <c r="AK319"/>
  <c r="J320"/>
  <c r="AH320"/>
  <c r="AI320"/>
  <c r="AJ320"/>
  <c r="AK320"/>
  <c r="J321"/>
  <c r="AH321"/>
  <c r="AI321"/>
  <c r="AJ321"/>
  <c r="AK321"/>
  <c r="J322"/>
  <c r="AH322"/>
  <c r="AI322"/>
  <c r="AJ322"/>
  <c r="AK322"/>
  <c r="J323"/>
  <c r="AH323"/>
  <c r="AI323"/>
  <c r="AJ323"/>
  <c r="AK323"/>
  <c r="J324"/>
  <c r="AH324"/>
  <c r="AI324"/>
  <c r="AJ324"/>
  <c r="AK324"/>
  <c r="J325"/>
  <c r="AH325"/>
  <c r="AI325"/>
  <c r="AJ325"/>
  <c r="AK325"/>
  <c r="J326"/>
  <c r="AH326"/>
  <c r="AI326"/>
  <c r="AJ326"/>
  <c r="AK326"/>
  <c r="J327"/>
  <c r="AH327"/>
  <c r="AI327"/>
  <c r="AJ327"/>
  <c r="AK327"/>
  <c r="J328"/>
  <c r="AH328"/>
  <c r="AI328"/>
  <c r="AJ328"/>
  <c r="AK328"/>
  <c r="J329"/>
  <c r="AH329"/>
  <c r="AI329"/>
  <c r="AJ329"/>
  <c r="AK329"/>
  <c r="J330"/>
  <c r="AH330"/>
  <c r="AI330"/>
  <c r="AJ330"/>
  <c r="AK330"/>
  <c r="J331"/>
  <c r="AH331"/>
  <c r="AI331"/>
  <c r="AJ331"/>
  <c r="AK331"/>
  <c r="J332"/>
  <c r="AH332"/>
  <c r="AI332"/>
  <c r="AJ332"/>
  <c r="AK332"/>
  <c r="J333"/>
  <c r="AH333"/>
  <c r="AI333"/>
  <c r="AJ333"/>
  <c r="AK333"/>
  <c r="J334"/>
  <c r="AH334"/>
  <c r="AI334"/>
  <c r="AJ334"/>
  <c r="AK334"/>
  <c r="J335"/>
  <c r="AH335"/>
  <c r="AI335"/>
  <c r="AJ335"/>
  <c r="AK335"/>
  <c r="J336"/>
  <c r="AH336"/>
  <c r="AI336"/>
  <c r="AJ336"/>
  <c r="AK336"/>
  <c r="J337"/>
  <c r="AH337"/>
  <c r="AI337"/>
  <c r="AJ337"/>
  <c r="AK337"/>
  <c r="J338"/>
  <c r="AH338"/>
  <c r="AI338"/>
  <c r="AJ338"/>
  <c r="AK338"/>
  <c r="J339"/>
  <c r="AH339"/>
  <c r="AI339"/>
  <c r="AJ339"/>
  <c r="AK339"/>
  <c r="J340"/>
  <c r="AH340"/>
  <c r="AI340"/>
  <c r="AJ340"/>
  <c r="AK340"/>
  <c r="J341"/>
  <c r="AH341"/>
  <c r="AI341"/>
  <c r="AJ341"/>
  <c r="AK341"/>
  <c r="J342"/>
  <c r="AH342"/>
  <c r="AI342"/>
  <c r="AJ342"/>
  <c r="AK342"/>
  <c r="J343"/>
  <c r="AH343"/>
  <c r="AI343"/>
  <c r="AJ343"/>
  <c r="AK343"/>
  <c r="J344"/>
  <c r="AH344"/>
  <c r="AI344"/>
  <c r="AJ344"/>
  <c r="AK344"/>
  <c r="J345"/>
  <c r="AH345"/>
  <c r="AI345"/>
  <c r="AJ345"/>
  <c r="AK345"/>
  <c r="J346"/>
  <c r="AH346"/>
  <c r="AI346"/>
  <c r="AJ346"/>
  <c r="AK346"/>
  <c r="J347"/>
  <c r="AH347"/>
  <c r="AI347"/>
  <c r="AJ347"/>
  <c r="AK347"/>
  <c r="J348"/>
  <c r="AH348"/>
  <c r="AI348"/>
  <c r="AJ348"/>
  <c r="AK348"/>
  <c r="J349"/>
  <c r="AH349"/>
  <c r="AI349"/>
  <c r="AJ349"/>
  <c r="AK349"/>
  <c r="J350"/>
  <c r="AH350"/>
  <c r="AI350"/>
  <c r="AJ350"/>
  <c r="AK350"/>
  <c r="J351"/>
  <c r="AH351"/>
  <c r="AI351"/>
  <c r="AJ351"/>
  <c r="AK351"/>
  <c r="J352"/>
  <c r="AH352"/>
  <c r="AI352"/>
  <c r="AJ352"/>
  <c r="AK352"/>
  <c r="J353"/>
  <c r="AH353"/>
  <c r="AI353"/>
  <c r="AJ353"/>
  <c r="AK353"/>
  <c r="J354"/>
  <c r="AH354"/>
  <c r="AI354"/>
  <c r="AJ354"/>
  <c r="AK354"/>
  <c r="J355"/>
  <c r="AH355"/>
  <c r="AI355"/>
  <c r="AJ355"/>
  <c r="AK355"/>
  <c r="J356"/>
  <c r="AH356"/>
  <c r="AI356"/>
  <c r="AJ356"/>
  <c r="AK356"/>
  <c r="J357"/>
  <c r="AH357"/>
  <c r="AI357"/>
  <c r="AJ357"/>
  <c r="AK357"/>
  <c r="J358"/>
  <c r="AH358"/>
  <c r="AI358"/>
  <c r="AJ358"/>
  <c r="AK358"/>
  <c r="J359"/>
  <c r="AH359"/>
  <c r="AI359"/>
  <c r="AJ359"/>
  <c r="AK359"/>
  <c r="J360"/>
  <c r="AH360"/>
  <c r="AI360"/>
  <c r="AJ360"/>
  <c r="AK360"/>
  <c r="J361"/>
  <c r="AH361"/>
  <c r="AI361"/>
  <c r="AJ361"/>
  <c r="AK361"/>
  <c r="J362"/>
  <c r="AH362"/>
  <c r="AI362"/>
  <c r="AJ362"/>
  <c r="AK362"/>
  <c r="J363"/>
  <c r="AH363"/>
  <c r="AI363"/>
  <c r="AJ363"/>
  <c r="AK363"/>
  <c r="J364"/>
  <c r="AH364"/>
  <c r="AI364"/>
  <c r="AJ364"/>
  <c r="AK364"/>
  <c r="J365"/>
  <c r="AH365"/>
  <c r="AI365"/>
  <c r="AJ365"/>
  <c r="AK365"/>
  <c r="J366"/>
  <c r="AH366"/>
  <c r="AI366"/>
  <c r="AJ366"/>
  <c r="AK366"/>
  <c r="J367"/>
  <c r="AH367"/>
  <c r="AI367"/>
  <c r="AJ367"/>
  <c r="AK367"/>
  <c r="J368"/>
  <c r="AH368"/>
  <c r="AI368"/>
  <c r="AJ368"/>
  <c r="AK368"/>
  <c r="J369"/>
  <c r="AH369"/>
  <c r="AI369"/>
  <c r="AJ369"/>
  <c r="AK369"/>
  <c r="J370"/>
  <c r="AH370"/>
  <c r="AI370"/>
  <c r="AJ370"/>
  <c r="AK370"/>
  <c r="J371"/>
  <c r="AH371"/>
  <c r="AI371"/>
  <c r="AJ371"/>
  <c r="AK371"/>
  <c r="J372"/>
  <c r="AH372"/>
  <c r="AI372"/>
  <c r="AJ372"/>
  <c r="AK372"/>
  <c r="J373"/>
  <c r="AH373"/>
  <c r="AI373"/>
  <c r="AJ373"/>
  <c r="AK373"/>
  <c r="J374"/>
  <c r="AH374"/>
  <c r="AI374"/>
  <c r="AJ374"/>
  <c r="AK374"/>
  <c r="J375"/>
  <c r="AH375"/>
  <c r="AI375"/>
  <c r="AJ375"/>
  <c r="AK375"/>
  <c r="J376"/>
  <c r="AH376"/>
  <c r="AI376"/>
  <c r="AJ376"/>
  <c r="AK376"/>
  <c r="J377"/>
  <c r="AH377"/>
  <c r="AI377"/>
  <c r="AJ377"/>
  <c r="AK377"/>
  <c r="J378"/>
  <c r="AH378"/>
  <c r="AI378"/>
  <c r="AJ378"/>
  <c r="AK378"/>
  <c r="J379"/>
  <c r="AH379"/>
  <c r="AI379"/>
  <c r="AJ379"/>
  <c r="AK379"/>
  <c r="J380"/>
  <c r="AH380"/>
  <c r="AI380"/>
  <c r="AJ380"/>
  <c r="AK380"/>
  <c r="J381"/>
  <c r="AH381"/>
  <c r="AI381"/>
  <c r="AJ381"/>
  <c r="AK381"/>
  <c r="J382"/>
  <c r="AH382"/>
  <c r="AI382"/>
  <c r="AJ382"/>
  <c r="AK382"/>
  <c r="J383"/>
  <c r="AH383"/>
  <c r="AI383"/>
  <c r="AJ383"/>
  <c r="AK383"/>
  <c r="J384"/>
  <c r="AH384"/>
  <c r="AI384"/>
  <c r="AJ384"/>
  <c r="AK384"/>
  <c r="J385"/>
  <c r="AH385"/>
  <c r="AI385"/>
  <c r="AJ385"/>
  <c r="AK385"/>
  <c r="J386"/>
  <c r="AH386"/>
  <c r="AI386"/>
  <c r="AJ386"/>
  <c r="AK386"/>
  <c r="J387"/>
  <c r="AH387"/>
  <c r="AI387"/>
  <c r="AJ387"/>
  <c r="AK387"/>
  <c r="J388"/>
  <c r="AH388"/>
  <c r="AI388"/>
  <c r="AJ388"/>
  <c r="AK388"/>
  <c r="J389"/>
  <c r="AH389"/>
  <c r="AI389"/>
  <c r="AJ389"/>
  <c r="AK389"/>
  <c r="J390"/>
  <c r="AH390"/>
  <c r="AI390"/>
  <c r="AJ390"/>
  <c r="AK390"/>
  <c r="J391"/>
  <c r="AH391"/>
  <c r="AI391"/>
  <c r="AJ391"/>
  <c r="AK391"/>
  <c r="J392"/>
  <c r="AH392"/>
  <c r="AI392"/>
  <c r="AJ392"/>
  <c r="AK392"/>
  <c r="J393"/>
  <c r="AH393"/>
  <c r="AI393"/>
  <c r="AJ393"/>
  <c r="AK393"/>
  <c r="J394"/>
  <c r="AH394"/>
  <c r="AI394"/>
  <c r="AJ394"/>
  <c r="AK394"/>
  <c r="J395"/>
  <c r="AH395"/>
  <c r="AI395"/>
  <c r="AJ395"/>
  <c r="AK395"/>
  <c r="J396"/>
  <c r="AH396"/>
  <c r="AI396"/>
  <c r="AJ396"/>
  <c r="AK396"/>
  <c r="J397"/>
  <c r="AH397"/>
  <c r="AI397"/>
  <c r="AJ397"/>
  <c r="AK397"/>
  <c r="J398"/>
  <c r="AH398"/>
  <c r="AI398"/>
  <c r="AJ398"/>
  <c r="AK398"/>
  <c r="J399"/>
  <c r="AH399"/>
  <c r="AI399"/>
  <c r="AJ399"/>
  <c r="AK399"/>
  <c r="J400"/>
  <c r="AH400"/>
  <c r="AI400"/>
  <c r="AJ400"/>
  <c r="AK400"/>
  <c r="J401"/>
  <c r="AH401"/>
  <c r="AI401"/>
  <c r="AJ401"/>
  <c r="AK401"/>
  <c r="J402"/>
  <c r="AH402"/>
  <c r="AI402"/>
  <c r="AJ402"/>
  <c r="AK402"/>
  <c r="J403"/>
  <c r="AH403"/>
  <c r="AI403"/>
  <c r="AJ403"/>
  <c r="AK403"/>
  <c r="J404"/>
  <c r="AH404"/>
  <c r="AI404"/>
  <c r="AJ404"/>
  <c r="AK404"/>
  <c r="J405"/>
  <c r="AH405"/>
  <c r="AI405"/>
  <c r="AJ405"/>
  <c r="AK405"/>
  <c r="J406"/>
  <c r="AH406"/>
  <c r="AI406"/>
  <c r="AJ406"/>
  <c r="AK406"/>
  <c r="J407"/>
  <c r="AH407"/>
  <c r="AI407"/>
  <c r="AJ407"/>
  <c r="AK407"/>
  <c r="J408"/>
  <c r="AH408"/>
  <c r="AI408"/>
  <c r="AJ408"/>
  <c r="AK408"/>
  <c r="J409"/>
  <c r="AH409"/>
  <c r="AI409"/>
  <c r="AJ409"/>
  <c r="AK409"/>
  <c r="J410"/>
  <c r="AH410"/>
  <c r="AI410"/>
  <c r="AJ410"/>
  <c r="AK410"/>
  <c r="J411"/>
  <c r="AH411"/>
  <c r="AI411"/>
  <c r="AJ411"/>
  <c r="AK411"/>
  <c r="J412"/>
  <c r="AH412"/>
  <c r="AI412"/>
  <c r="AJ412"/>
  <c r="AK412"/>
  <c r="J413"/>
  <c r="AH413"/>
  <c r="AI413"/>
  <c r="AJ413"/>
  <c r="AK413"/>
  <c r="J414"/>
  <c r="AH414"/>
  <c r="AI414"/>
  <c r="AJ414"/>
  <c r="AK414"/>
  <c r="J415"/>
  <c r="AH415"/>
  <c r="AI415"/>
  <c r="AJ415"/>
  <c r="AK415"/>
  <c r="J416"/>
  <c r="AH416"/>
  <c r="AI416"/>
  <c r="AJ416"/>
  <c r="AK416"/>
  <c r="J417"/>
  <c r="AH417"/>
  <c r="AI417"/>
  <c r="AJ417"/>
  <c r="AK417"/>
  <c r="J418"/>
  <c r="AH418"/>
  <c r="AI418"/>
  <c r="AJ418"/>
  <c r="AK418"/>
  <c r="J419"/>
  <c r="AH419"/>
  <c r="AI419"/>
  <c r="AJ419"/>
  <c r="AK419"/>
  <c r="J420"/>
  <c r="AH420"/>
  <c r="AI420"/>
  <c r="AJ420"/>
  <c r="AK420"/>
  <c r="J421"/>
  <c r="AH421"/>
  <c r="AI421"/>
  <c r="AJ421"/>
  <c r="AK421"/>
  <c r="J422"/>
  <c r="AH422"/>
  <c r="AI422"/>
  <c r="AJ422"/>
  <c r="AK422"/>
  <c r="J423"/>
  <c r="AH423"/>
  <c r="AI423"/>
  <c r="AJ423"/>
  <c r="AK423"/>
  <c r="J424"/>
  <c r="AH424"/>
  <c r="AI424"/>
  <c r="AJ424"/>
  <c r="AK424"/>
  <c r="J425"/>
  <c r="AH425"/>
  <c r="AI425"/>
  <c r="AJ425"/>
  <c r="AK425"/>
  <c r="J426"/>
  <c r="AH426"/>
  <c r="AI426"/>
  <c r="AJ426"/>
  <c r="AK426"/>
  <c r="J427"/>
  <c r="AH427"/>
  <c r="AI427"/>
  <c r="AJ427"/>
  <c r="AK427"/>
  <c r="J428"/>
  <c r="AH428"/>
  <c r="AI428"/>
  <c r="AJ428"/>
  <c r="AK428"/>
  <c r="J429"/>
  <c r="AH429"/>
  <c r="AI429"/>
  <c r="AJ429"/>
  <c r="AK429"/>
  <c r="J430"/>
  <c r="AH430"/>
  <c r="AI430"/>
  <c r="AJ430"/>
  <c r="AK430"/>
  <c r="J431"/>
  <c r="AH431"/>
  <c r="AI431"/>
  <c r="AJ431"/>
  <c r="AK431"/>
  <c r="J432"/>
  <c r="AH432"/>
  <c r="AI432"/>
  <c r="AJ432"/>
  <c r="AK432"/>
  <c r="J433"/>
  <c r="AH433"/>
  <c r="AI433"/>
  <c r="AJ433"/>
  <c r="AK433"/>
  <c r="J434"/>
  <c r="AH434"/>
  <c r="AI434"/>
  <c r="AJ434"/>
  <c r="AK434"/>
  <c r="J435"/>
  <c r="AH435"/>
  <c r="AI435"/>
  <c r="AJ435"/>
  <c r="AK435"/>
  <c r="J436"/>
  <c r="AH436"/>
  <c r="AI436"/>
  <c r="AJ436"/>
  <c r="AK436"/>
  <c r="J437"/>
  <c r="AH437"/>
  <c r="AI437"/>
  <c r="AJ437"/>
  <c r="AK437"/>
  <c r="J438"/>
  <c r="AH438"/>
  <c r="AI438"/>
  <c r="AJ438"/>
  <c r="AK438"/>
  <c r="J439"/>
  <c r="AH439"/>
  <c r="AI439"/>
  <c r="AJ439"/>
  <c r="AK439"/>
  <c r="J440"/>
  <c r="AH440"/>
  <c r="AI440"/>
  <c r="AJ440"/>
  <c r="AK440"/>
  <c r="J441"/>
  <c r="AH441"/>
  <c r="AI441"/>
  <c r="AJ441"/>
  <c r="AK441"/>
  <c r="J442"/>
  <c r="AH442"/>
  <c r="AI442"/>
  <c r="AJ442"/>
  <c r="AK442"/>
  <c r="J443"/>
  <c r="AH443"/>
  <c r="AI443"/>
  <c r="AJ443"/>
  <c r="AK443"/>
  <c r="J444"/>
  <c r="AH444"/>
  <c r="AI444"/>
  <c r="AJ444"/>
  <c r="AK444"/>
  <c r="J445"/>
  <c r="AH445"/>
  <c r="AI445"/>
  <c r="AJ445"/>
  <c r="AK445"/>
  <c r="J446"/>
  <c r="AH446"/>
  <c r="AI446"/>
  <c r="AJ446"/>
  <c r="AK446"/>
  <c r="J447"/>
  <c r="AH447"/>
  <c r="AI447"/>
  <c r="AJ447"/>
  <c r="AK447"/>
  <c r="J448"/>
  <c r="AH448"/>
  <c r="AI448"/>
  <c r="AJ448"/>
  <c r="AK448"/>
  <c r="J449"/>
  <c r="AH449"/>
  <c r="AI449"/>
  <c r="AJ449"/>
  <c r="AK449"/>
  <c r="J450"/>
  <c r="AH450"/>
  <c r="AI450"/>
  <c r="AJ450"/>
  <c r="AK450"/>
  <c r="J451"/>
  <c r="AH451"/>
  <c r="AI451"/>
  <c r="AJ451"/>
  <c r="AK451"/>
  <c r="J452"/>
  <c r="AH452"/>
  <c r="AI452"/>
  <c r="AJ452"/>
  <c r="AK452"/>
  <c r="J453"/>
  <c r="AH453"/>
  <c r="AI453"/>
  <c r="AJ453"/>
  <c r="AK453"/>
  <c r="J454"/>
  <c r="AH454"/>
  <c r="AI454"/>
  <c r="AJ454"/>
  <c r="AK454"/>
  <c r="J455"/>
  <c r="AH455"/>
  <c r="AI455"/>
  <c r="AJ455"/>
  <c r="AK455"/>
  <c r="J456"/>
  <c r="AH456"/>
  <c r="AI456"/>
  <c r="AJ456"/>
  <c r="AK456"/>
  <c r="J457"/>
  <c r="AH457"/>
  <c r="AI457"/>
  <c r="AJ457"/>
  <c r="AK457"/>
  <c r="J458"/>
  <c r="AH458"/>
  <c r="AI458"/>
  <c r="AJ458"/>
  <c r="AK458"/>
  <c r="J459"/>
  <c r="AH459"/>
  <c r="AI459"/>
  <c r="AJ459"/>
  <c r="AK459"/>
  <c r="J460"/>
  <c r="AH460"/>
  <c r="AI460"/>
  <c r="AJ460"/>
  <c r="AK460"/>
  <c r="J461"/>
  <c r="AH461"/>
  <c r="AI461"/>
  <c r="AJ461"/>
  <c r="AK461"/>
  <c r="J462"/>
  <c r="AH462"/>
  <c r="AI462"/>
  <c r="AJ462"/>
  <c r="AK462"/>
  <c r="J463"/>
  <c r="AH463"/>
  <c r="AI463"/>
  <c r="AJ463"/>
  <c r="AK463"/>
  <c r="J464"/>
  <c r="AH464"/>
  <c r="AI464"/>
  <c r="AJ464"/>
  <c r="AK464"/>
  <c r="J465"/>
  <c r="AH465"/>
  <c r="AI465"/>
  <c r="AJ465"/>
  <c r="AK465"/>
  <c r="J466"/>
  <c r="AH466"/>
  <c r="AI466"/>
  <c r="AJ466"/>
  <c r="AK466"/>
  <c r="J467"/>
  <c r="AH467"/>
  <c r="AI467"/>
  <c r="AJ467"/>
  <c r="AK467"/>
  <c r="J468"/>
  <c r="AH468"/>
  <c r="AI468"/>
  <c r="AJ468"/>
  <c r="AK468"/>
  <c r="J469"/>
  <c r="AH469"/>
  <c r="AI469"/>
  <c r="AJ469"/>
  <c r="AK469"/>
  <c r="J470"/>
  <c r="AH470"/>
  <c r="AI470"/>
  <c r="AJ470"/>
  <c r="AK470"/>
  <c r="J471"/>
  <c r="AH471"/>
  <c r="AI471"/>
  <c r="AJ471"/>
  <c r="AK471"/>
  <c r="J472"/>
  <c r="AH472"/>
  <c r="AI472"/>
  <c r="AJ472"/>
  <c r="AK472"/>
  <c r="J473"/>
  <c r="AH473"/>
  <c r="AI473"/>
  <c r="AJ473"/>
  <c r="AK473"/>
  <c r="J474"/>
  <c r="AH474"/>
  <c r="AI474"/>
  <c r="AJ474"/>
  <c r="AK474"/>
  <c r="J475"/>
  <c r="AH475"/>
  <c r="AI475"/>
  <c r="AJ475"/>
  <c r="AK475"/>
  <c r="J476"/>
  <c r="AH476"/>
  <c r="AI476"/>
  <c r="AJ476"/>
  <c r="AK476"/>
  <c r="J477"/>
  <c r="AH477"/>
  <c r="AI477"/>
  <c r="AJ477"/>
  <c r="AK477"/>
  <c r="J478"/>
  <c r="AH478"/>
  <c r="AI478"/>
  <c r="AJ478"/>
  <c r="AK478"/>
  <c r="J479"/>
  <c r="AH479"/>
  <c r="AI479"/>
  <c r="AJ479"/>
  <c r="AK479"/>
  <c r="J480"/>
  <c r="AH480"/>
  <c r="AI480"/>
  <c r="AJ480"/>
  <c r="AK480"/>
  <c r="J481"/>
  <c r="AH481"/>
  <c r="AI481"/>
  <c r="AJ481"/>
  <c r="AK481"/>
  <c r="J482"/>
  <c r="AH482"/>
  <c r="AI482"/>
  <c r="AJ482"/>
  <c r="AK482"/>
  <c r="J483"/>
  <c r="AH483"/>
  <c r="AI483"/>
  <c r="AJ483"/>
  <c r="AK483"/>
  <c r="J484"/>
  <c r="AH484"/>
  <c r="AI484"/>
  <c r="AJ484"/>
  <c r="AK484"/>
  <c r="J485"/>
  <c r="AH485"/>
  <c r="AI485"/>
  <c r="AJ485"/>
  <c r="AK485"/>
  <c r="J486"/>
  <c r="AH486"/>
  <c r="AI486"/>
  <c r="AJ486"/>
  <c r="AK486"/>
  <c r="J487"/>
  <c r="AH487"/>
  <c r="AI487"/>
  <c r="AJ487"/>
  <c r="AK487"/>
  <c r="J488"/>
  <c r="AH488"/>
  <c r="AI488"/>
  <c r="AJ488"/>
  <c r="AK488"/>
  <c r="J489"/>
  <c r="AH489"/>
  <c r="AI489"/>
  <c r="AJ489"/>
  <c r="AK489"/>
  <c r="J490"/>
  <c r="AH490"/>
  <c r="AI490"/>
  <c r="AJ490"/>
  <c r="AK490"/>
  <c r="J491"/>
  <c r="AH491"/>
  <c r="AI491"/>
  <c r="AJ491"/>
  <c r="AK491"/>
  <c r="J492"/>
  <c r="AH492"/>
  <c r="AI492"/>
  <c r="AJ492"/>
  <c r="AK492"/>
  <c r="J493"/>
  <c r="AH493"/>
  <c r="AI493"/>
  <c r="AJ493"/>
  <c r="AK493"/>
  <c r="J494"/>
  <c r="AH494"/>
  <c r="AI494"/>
  <c r="AJ494"/>
  <c r="AK494"/>
  <c r="J495"/>
  <c r="AH495"/>
  <c r="AI495"/>
  <c r="AJ495"/>
  <c r="AK495"/>
  <c r="J496"/>
  <c r="AH496"/>
  <c r="AI496"/>
  <c r="AJ496"/>
  <c r="AK496"/>
  <c r="J497"/>
  <c r="AH497"/>
  <c r="AI497"/>
  <c r="AJ497"/>
  <c r="AK497"/>
  <c r="J498"/>
  <c r="AH498"/>
  <c r="AI498"/>
  <c r="AJ498"/>
  <c r="AK498"/>
  <c r="J499"/>
  <c r="AH499"/>
  <c r="AI499"/>
  <c r="AJ499"/>
  <c r="AK499"/>
  <c r="J500"/>
  <c r="AH500"/>
  <c r="AI500"/>
  <c r="AJ500"/>
  <c r="AK500"/>
  <c r="J501"/>
  <c r="AH501"/>
  <c r="AI501"/>
  <c r="AJ501"/>
  <c r="AK501"/>
  <c r="J502"/>
  <c r="AH502"/>
  <c r="AI502"/>
  <c r="AJ502"/>
  <c r="AK502"/>
  <c r="J503"/>
  <c r="AH503"/>
  <c r="AI503"/>
  <c r="AJ503"/>
  <c r="AK503"/>
  <c r="J504"/>
  <c r="AH504"/>
  <c r="AI504"/>
  <c r="AJ504"/>
  <c r="AK504"/>
  <c r="J505"/>
  <c r="AH505"/>
  <c r="AI505"/>
  <c r="AJ505"/>
  <c r="AK505"/>
  <c r="J506"/>
  <c r="AH506"/>
  <c r="AI506"/>
  <c r="AJ506"/>
  <c r="AK506"/>
  <c r="J507"/>
  <c r="AH507"/>
  <c r="AI507"/>
  <c r="AJ507"/>
  <c r="AK507"/>
  <c r="J508"/>
  <c r="AH508"/>
  <c r="AI508"/>
  <c r="AJ508"/>
  <c r="AK508"/>
  <c r="J509"/>
  <c r="AH509"/>
  <c r="AI509"/>
  <c r="AJ509"/>
  <c r="AK509"/>
  <c r="J510"/>
  <c r="AH510"/>
  <c r="AI510"/>
  <c r="AJ510"/>
  <c r="AK510"/>
  <c r="J511"/>
  <c r="AH511"/>
  <c r="AI511"/>
  <c r="AJ511"/>
  <c r="AK511"/>
  <c r="J512"/>
  <c r="AH512"/>
  <c r="AI512"/>
  <c r="AJ512"/>
  <c r="AK512"/>
  <c r="J513"/>
  <c r="AH513"/>
  <c r="AI513"/>
  <c r="AJ513"/>
  <c r="AK513"/>
  <c r="J514"/>
  <c r="AH514"/>
  <c r="AI514"/>
  <c r="AJ514"/>
  <c r="AK514"/>
  <c r="J515"/>
  <c r="AH515"/>
  <c r="AI515"/>
  <c r="AJ515"/>
  <c r="AK515"/>
  <c r="J516"/>
  <c r="AH516"/>
  <c r="AI516"/>
  <c r="AJ516"/>
  <c r="AK516"/>
  <c r="J517"/>
  <c r="AH517"/>
  <c r="AI517"/>
  <c r="AJ517"/>
  <c r="AK517"/>
  <c r="J518"/>
  <c r="AH518"/>
  <c r="AI518"/>
  <c r="AJ518"/>
  <c r="AK518"/>
  <c r="J519"/>
  <c r="AH519"/>
  <c r="AI519"/>
  <c r="AJ519"/>
  <c r="AK519"/>
  <c r="J520"/>
  <c r="AH520"/>
  <c r="AI520"/>
  <c r="AJ520"/>
  <c r="AK520"/>
  <c r="J521"/>
  <c r="AH521"/>
  <c r="AI521"/>
  <c r="AJ521"/>
  <c r="AK521"/>
  <c r="J522"/>
  <c r="AH522"/>
  <c r="AI522"/>
  <c r="AJ522"/>
  <c r="AK522"/>
  <c r="J523"/>
  <c r="AH523"/>
  <c r="AI523"/>
  <c r="AJ523"/>
  <c r="AK523"/>
  <c r="J524"/>
  <c r="AH524"/>
  <c r="AI524"/>
  <c r="AJ524"/>
  <c r="AK524"/>
  <c r="J525"/>
  <c r="AH525"/>
  <c r="AI525"/>
  <c r="AJ525"/>
  <c r="AK525"/>
  <c r="J526"/>
  <c r="AH526"/>
  <c r="AI526"/>
  <c r="AJ526"/>
  <c r="AK526"/>
  <c r="J527"/>
  <c r="AH527"/>
  <c r="AI527"/>
  <c r="AJ527"/>
  <c r="AK527"/>
  <c r="J528"/>
  <c r="AH528"/>
  <c r="AI528"/>
  <c r="AJ528"/>
  <c r="AK528"/>
  <c r="J529"/>
  <c r="AH529"/>
  <c r="AI529"/>
  <c r="AJ529"/>
  <c r="AK529"/>
  <c r="J530"/>
  <c r="AH530"/>
  <c r="AI530"/>
  <c r="AJ530"/>
  <c r="AK530"/>
  <c r="J531"/>
  <c r="AH531"/>
  <c r="AI531"/>
  <c r="AJ531"/>
  <c r="AK531"/>
  <c r="J532"/>
  <c r="AH532"/>
  <c r="AI532"/>
  <c r="AJ532"/>
  <c r="AK532"/>
  <c r="J533"/>
  <c r="AH533"/>
  <c r="AI533"/>
  <c r="AJ533"/>
  <c r="AK533"/>
  <c r="J534"/>
  <c r="AH534"/>
  <c r="AI534"/>
  <c r="AJ534"/>
  <c r="AK534"/>
  <c r="J535"/>
  <c r="AH535"/>
  <c r="AI535"/>
  <c r="AJ535"/>
  <c r="AK535"/>
  <c r="J536"/>
  <c r="AH536"/>
  <c r="AI536"/>
  <c r="AJ536"/>
  <c r="AK536"/>
  <c r="J537"/>
  <c r="AH537"/>
  <c r="AI537"/>
  <c r="AJ537"/>
  <c r="AK537"/>
  <c r="J538"/>
  <c r="AH538"/>
  <c r="AI538"/>
  <c r="AJ538"/>
  <c r="AK538"/>
  <c r="J539"/>
  <c r="AH539"/>
  <c r="AI539"/>
  <c r="AJ539"/>
  <c r="AK539"/>
  <c r="J540"/>
  <c r="AH540"/>
  <c r="AI540"/>
  <c r="AJ540"/>
  <c r="AK540"/>
  <c r="J541"/>
  <c r="AH541"/>
  <c r="AI541"/>
  <c r="AJ541"/>
  <c r="AK541"/>
  <c r="J542"/>
  <c r="AH542"/>
  <c r="AI542"/>
  <c r="AJ542"/>
  <c r="AK542"/>
  <c r="J543"/>
  <c r="AH543"/>
  <c r="AI543"/>
  <c r="AJ543"/>
  <c r="AK543"/>
  <c r="J544"/>
  <c r="AH544"/>
  <c r="AI544"/>
  <c r="AJ544"/>
  <c r="AK544"/>
  <c r="J545"/>
  <c r="AH545"/>
  <c r="AI545"/>
  <c r="AJ545"/>
  <c r="AK545"/>
  <c r="J546"/>
  <c r="AH546"/>
  <c r="AI546"/>
  <c r="AJ546"/>
  <c r="AK546"/>
  <c r="J547"/>
  <c r="AH547"/>
  <c r="AI547"/>
  <c r="AJ547"/>
  <c r="AK547"/>
  <c r="J548"/>
  <c r="AH548"/>
  <c r="AI548"/>
  <c r="AJ548"/>
  <c r="AK548"/>
  <c r="J549"/>
  <c r="AH549"/>
  <c r="AI549"/>
  <c r="AJ549"/>
  <c r="AK549"/>
  <c r="J550"/>
  <c r="AH550"/>
  <c r="AI550"/>
  <c r="AJ550"/>
  <c r="AK550"/>
  <c r="J551"/>
  <c r="AH551"/>
  <c r="AI551"/>
  <c r="AJ551"/>
  <c r="AK551"/>
  <c r="J552"/>
  <c r="AH552"/>
  <c r="AI552"/>
  <c r="AJ552"/>
  <c r="AK552"/>
  <c r="J553"/>
  <c r="AH553"/>
  <c r="AI553"/>
  <c r="AJ553"/>
  <c r="AK553"/>
  <c r="J554"/>
  <c r="AH554"/>
  <c r="AI554"/>
  <c r="AJ554"/>
  <c r="AK554"/>
  <c r="J555"/>
  <c r="AH555"/>
  <c r="AI555"/>
  <c r="AJ555"/>
  <c r="AK555"/>
  <c r="J556"/>
  <c r="AH556"/>
  <c r="AI556"/>
  <c r="AJ556"/>
  <c r="AK556"/>
  <c r="J557"/>
  <c r="AH557"/>
  <c r="AI557"/>
  <c r="AJ557"/>
  <c r="AK557"/>
  <c r="J558"/>
  <c r="AH558"/>
  <c r="AI558"/>
  <c r="AJ558"/>
  <c r="AK558"/>
  <c r="J559"/>
  <c r="AH559"/>
  <c r="AI559"/>
  <c r="AJ559"/>
  <c r="AK559"/>
  <c r="J560"/>
  <c r="AH560"/>
  <c r="AI560"/>
  <c r="AJ560"/>
  <c r="AK560"/>
  <c r="J561"/>
  <c r="AH561"/>
  <c r="AI561"/>
  <c r="AJ561"/>
  <c r="AK561"/>
  <c r="J562"/>
  <c r="AH562"/>
  <c r="AI562"/>
  <c r="AJ562"/>
  <c r="AK562"/>
  <c r="J563"/>
  <c r="AH563"/>
  <c r="AI563"/>
  <c r="AJ563"/>
  <c r="AK563"/>
  <c r="J564"/>
  <c r="AH564"/>
  <c r="AI564"/>
  <c r="AJ564"/>
  <c r="AK564"/>
  <c r="J565"/>
  <c r="AH565"/>
  <c r="AI565"/>
  <c r="AJ565"/>
  <c r="AK565"/>
  <c r="J566"/>
  <c r="AH566"/>
  <c r="AI566"/>
  <c r="AJ566"/>
  <c r="AK566"/>
  <c r="J567"/>
  <c r="AH567"/>
  <c r="AI567"/>
  <c r="AJ567"/>
  <c r="AK567"/>
  <c r="J568"/>
  <c r="AH568"/>
  <c r="AI568"/>
  <c r="AJ568"/>
  <c r="AK568"/>
  <c r="J569"/>
  <c r="AH569"/>
  <c r="AI569"/>
  <c r="AJ569"/>
  <c r="AK569"/>
  <c r="J570"/>
  <c r="AH570"/>
  <c r="AI570"/>
  <c r="AJ570"/>
  <c r="AK570"/>
  <c r="J571"/>
  <c r="AH571"/>
  <c r="AI571"/>
  <c r="AJ571"/>
  <c r="AK571"/>
  <c r="J572"/>
  <c r="AH572"/>
  <c r="AI572"/>
  <c r="AJ572"/>
  <c r="AK572"/>
  <c r="J573"/>
  <c r="AH573"/>
  <c r="AI573"/>
  <c r="AJ573"/>
  <c r="AK573"/>
  <c r="J574"/>
  <c r="AH574"/>
  <c r="AI574"/>
  <c r="AJ574"/>
  <c r="AK574"/>
  <c r="J575"/>
  <c r="AH575"/>
  <c r="AI575"/>
  <c r="AJ575"/>
  <c r="AK575"/>
  <c r="J576"/>
  <c r="AH576"/>
  <c r="AI576"/>
  <c r="AJ576"/>
  <c r="AK576"/>
  <c r="J577"/>
  <c r="AH577"/>
  <c r="AI577"/>
  <c r="AJ577"/>
  <c r="AK577"/>
  <c r="J578"/>
  <c r="AH578"/>
  <c r="AI578"/>
  <c r="AJ578"/>
  <c r="AK578"/>
  <c r="J579"/>
  <c r="AH579"/>
  <c r="AI579"/>
  <c r="AJ579"/>
  <c r="AK579"/>
  <c r="J580"/>
  <c r="AH580"/>
  <c r="AI580"/>
  <c r="AJ580"/>
  <c r="AK580"/>
  <c r="J581"/>
  <c r="AH581"/>
  <c r="AI581"/>
  <c r="AJ581"/>
  <c r="AK581"/>
  <c r="J582"/>
  <c r="AH582"/>
  <c r="AI582"/>
  <c r="AJ582"/>
  <c r="AK582"/>
  <c r="J583"/>
  <c r="AH583"/>
  <c r="AI583"/>
  <c r="AJ583"/>
  <c r="AK583"/>
  <c r="J584"/>
  <c r="AH584"/>
  <c r="AI584"/>
  <c r="AJ584"/>
  <c r="AK584"/>
  <c r="J585"/>
  <c r="AH585"/>
  <c r="AI585"/>
  <c r="AJ585"/>
  <c r="AK585"/>
  <c r="J586"/>
  <c r="AH586"/>
  <c r="AI586"/>
  <c r="AJ586"/>
  <c r="AK586"/>
  <c r="J587"/>
  <c r="AH587"/>
  <c r="AI587"/>
  <c r="AJ587"/>
  <c r="AK587"/>
  <c r="J588"/>
  <c r="AH588"/>
  <c r="AI588"/>
  <c r="AJ588"/>
  <c r="AK588"/>
  <c r="J589"/>
  <c r="AH589"/>
  <c r="AI589"/>
  <c r="AJ589"/>
  <c r="AK589"/>
  <c r="J590"/>
  <c r="AH590"/>
  <c r="AI590"/>
  <c r="AJ590"/>
  <c r="AK590"/>
  <c r="J591"/>
  <c r="AH591"/>
  <c r="AI591"/>
  <c r="AJ591"/>
  <c r="AK591"/>
  <c r="J592"/>
  <c r="AH592"/>
  <c r="AI592"/>
  <c r="AJ592"/>
  <c r="AK592"/>
  <c r="J593"/>
  <c r="AH593"/>
  <c r="AI593"/>
  <c r="AJ593"/>
  <c r="AK593"/>
  <c r="J594"/>
  <c r="AH594"/>
  <c r="AI594"/>
  <c r="AJ594"/>
  <c r="AK594"/>
  <c r="J595"/>
  <c r="AH595"/>
  <c r="AI595"/>
  <c r="AJ595"/>
  <c r="AK595"/>
  <c r="J596"/>
  <c r="AH596"/>
  <c r="AI596"/>
  <c r="AJ596"/>
  <c r="AK596"/>
  <c r="J597"/>
  <c r="AH597"/>
  <c r="AI597"/>
  <c r="AJ597"/>
  <c r="AK597"/>
  <c r="J598"/>
  <c r="AH598"/>
  <c r="AI598"/>
  <c r="AJ598"/>
  <c r="AK598"/>
  <c r="J599"/>
  <c r="AH599"/>
  <c r="AI599"/>
  <c r="AJ599"/>
  <c r="AK599"/>
  <c r="J600"/>
  <c r="AH600"/>
  <c r="AI600"/>
  <c r="AJ600"/>
  <c r="AK600"/>
  <c r="J601"/>
  <c r="AH601"/>
  <c r="AI601"/>
  <c r="AJ601"/>
  <c r="AK601"/>
  <c r="J602"/>
  <c r="AH602"/>
  <c r="AI602"/>
  <c r="AJ602"/>
  <c r="AK602"/>
  <c r="J603"/>
  <c r="AH603"/>
  <c r="AI603"/>
  <c r="AJ603"/>
  <c r="AK603"/>
  <c r="J604"/>
  <c r="AH604"/>
  <c r="AI604"/>
  <c r="AJ604"/>
  <c r="AK604"/>
  <c r="J605"/>
  <c r="AH605"/>
  <c r="AI605"/>
  <c r="AJ605"/>
  <c r="AK605"/>
  <c r="J606"/>
  <c r="AH606"/>
  <c r="AI606"/>
  <c r="AJ606"/>
  <c r="AK606"/>
  <c r="J607"/>
  <c r="AH607"/>
  <c r="AI607"/>
  <c r="AJ607"/>
  <c r="AK607"/>
  <c r="J608"/>
  <c r="AH608"/>
  <c r="AI608"/>
  <c r="AJ608"/>
  <c r="AK608"/>
  <c r="J609"/>
  <c r="AH609"/>
  <c r="AI609"/>
  <c r="AJ609"/>
  <c r="AK609"/>
  <c r="J610"/>
  <c r="AH610"/>
  <c r="AI610"/>
  <c r="AJ610"/>
  <c r="AK610"/>
  <c r="J611"/>
  <c r="AH611"/>
  <c r="AI611"/>
  <c r="AJ611"/>
  <c r="AK611"/>
  <c r="J612"/>
  <c r="AH612"/>
  <c r="AI612"/>
  <c r="AJ612"/>
  <c r="AK612"/>
  <c r="J613"/>
  <c r="AH613"/>
  <c r="AI613"/>
  <c r="AJ613"/>
  <c r="AK613"/>
  <c r="J614"/>
  <c r="AH614"/>
  <c r="AI614"/>
  <c r="AJ614"/>
  <c r="AK614"/>
  <c r="J615"/>
  <c r="AH615"/>
  <c r="AI615"/>
  <c r="AJ615"/>
  <c r="AK615"/>
  <c r="J616"/>
  <c r="AH616"/>
  <c r="AI616"/>
  <c r="AJ616"/>
  <c r="AK616"/>
  <c r="J617"/>
  <c r="AH617"/>
  <c r="AI617"/>
  <c r="AJ617"/>
  <c r="AK617"/>
  <c r="J618"/>
  <c r="AH618"/>
  <c r="AI618"/>
  <c r="AJ618"/>
  <c r="AK618"/>
  <c r="J619"/>
  <c r="AH619"/>
  <c r="AI619"/>
  <c r="AJ619"/>
  <c r="AK619"/>
  <c r="J620"/>
  <c r="AH620"/>
  <c r="AI620"/>
  <c r="AJ620"/>
  <c r="AK620"/>
  <c r="J621"/>
  <c r="AH621"/>
  <c r="AI621"/>
  <c r="AJ621"/>
  <c r="AK621"/>
  <c r="J622"/>
  <c r="AH622"/>
  <c r="AI622"/>
  <c r="AJ622"/>
  <c r="AK622"/>
  <c r="J623"/>
  <c r="AH623"/>
  <c r="AI623"/>
  <c r="AJ623"/>
  <c r="AK623"/>
  <c r="J624"/>
  <c r="AH624"/>
  <c r="AI624"/>
  <c r="AJ624"/>
  <c r="AK624"/>
  <c r="J625"/>
  <c r="AH625"/>
  <c r="AI625"/>
  <c r="AJ625"/>
  <c r="AK625"/>
  <c r="J626"/>
  <c r="AH626"/>
  <c r="AI626"/>
  <c r="AJ626"/>
  <c r="AK626"/>
  <c r="J627"/>
  <c r="AH627"/>
  <c r="AI627"/>
  <c r="AJ627"/>
  <c r="AK627"/>
  <c r="J628"/>
  <c r="AH628"/>
  <c r="AI628"/>
  <c r="AJ628"/>
  <c r="AK628"/>
  <c r="J629"/>
  <c r="AH629"/>
  <c r="AI629"/>
  <c r="AJ629"/>
  <c r="AK629"/>
  <c r="J630"/>
  <c r="AH630"/>
  <c r="AI630"/>
  <c r="AJ630"/>
  <c r="AK630"/>
  <c r="J631"/>
  <c r="AH631"/>
  <c r="AI631"/>
  <c r="AJ631"/>
  <c r="AK631"/>
  <c r="J632"/>
  <c r="AH632"/>
  <c r="AI632"/>
  <c r="AJ632"/>
  <c r="AK632"/>
  <c r="J633"/>
  <c r="AH633"/>
  <c r="AI633"/>
  <c r="AJ633"/>
  <c r="AK633"/>
  <c r="J634"/>
  <c r="AH634"/>
  <c r="AI634"/>
  <c r="AJ634"/>
  <c r="AK634"/>
  <c r="J635"/>
  <c r="AH635"/>
  <c r="AI635"/>
  <c r="AJ635"/>
  <c r="AK635"/>
  <c r="J636"/>
  <c r="AH636"/>
  <c r="AI636"/>
  <c r="AJ636"/>
  <c r="AK636"/>
  <c r="J637"/>
  <c r="AH637"/>
  <c r="AI637"/>
  <c r="AJ637"/>
  <c r="AK637"/>
  <c r="J638"/>
  <c r="AH638"/>
  <c r="AI638"/>
  <c r="AJ638"/>
  <c r="AK638"/>
  <c r="J639"/>
  <c r="AH639"/>
  <c r="AI639"/>
  <c r="AJ639"/>
  <c r="AK639"/>
  <c r="J640"/>
  <c r="AH640"/>
  <c r="AI640"/>
  <c r="AJ640"/>
  <c r="AK640"/>
  <c r="J641"/>
  <c r="AH641"/>
  <c r="AI641"/>
  <c r="AJ641"/>
  <c r="AK641"/>
  <c r="J642"/>
  <c r="AH642"/>
  <c r="AI642"/>
  <c r="AJ642"/>
  <c r="AK642"/>
  <c r="J643"/>
  <c r="AH643"/>
  <c r="AI643"/>
  <c r="AJ643"/>
  <c r="AK643"/>
  <c r="J644"/>
  <c r="AH644"/>
  <c r="AI644"/>
  <c r="AJ644"/>
  <c r="AK644"/>
  <c r="J645"/>
  <c r="AH645"/>
  <c r="AI645"/>
  <c r="AJ645"/>
  <c r="AK645"/>
  <c r="J646"/>
  <c r="AH646"/>
  <c r="AI646"/>
  <c r="AJ646"/>
  <c r="AK646"/>
  <c r="J647"/>
  <c r="AH647"/>
  <c r="AI647"/>
  <c r="AJ647"/>
  <c r="AK647"/>
  <c r="J648"/>
  <c r="AH648"/>
  <c r="AI648"/>
  <c r="AJ648"/>
  <c r="AK648"/>
  <c r="J649"/>
  <c r="AH649"/>
  <c r="AI649"/>
  <c r="AJ649"/>
  <c r="AK649"/>
  <c r="J650"/>
  <c r="AH650"/>
  <c r="AI650"/>
  <c r="AJ650"/>
  <c r="AK650"/>
  <c r="J651"/>
  <c r="AH651"/>
  <c r="AI651"/>
  <c r="AJ651"/>
  <c r="AK651"/>
  <c r="J652"/>
  <c r="AH652"/>
  <c r="AI652"/>
  <c r="AJ652"/>
  <c r="AK652"/>
  <c r="J653"/>
  <c r="AH653"/>
  <c r="AI653"/>
  <c r="AJ653"/>
  <c r="AK653"/>
  <c r="J654"/>
  <c r="AH654"/>
  <c r="AI654"/>
  <c r="AJ654"/>
  <c r="AK654"/>
  <c r="J655"/>
  <c r="AH655"/>
  <c r="AI655"/>
  <c r="AJ655"/>
  <c r="AK655"/>
  <c r="J656"/>
  <c r="AH656"/>
  <c r="AI656"/>
  <c r="AJ656"/>
  <c r="AK656"/>
  <c r="J657"/>
  <c r="AH657"/>
  <c r="AI657"/>
  <c r="AJ657"/>
  <c r="AK657"/>
  <c r="J658"/>
  <c r="AH658"/>
  <c r="AI658"/>
  <c r="AJ658"/>
  <c r="AK658"/>
  <c r="J659"/>
  <c r="AH659"/>
  <c r="AI659"/>
  <c r="AJ659"/>
  <c r="AK659"/>
  <c r="J660"/>
  <c r="AH660"/>
  <c r="AI660"/>
  <c r="AJ660"/>
  <c r="AK660"/>
  <c r="J661"/>
  <c r="AH661"/>
  <c r="AI661"/>
  <c r="AJ661"/>
  <c r="AK661"/>
  <c r="J662"/>
  <c r="AH662"/>
  <c r="AI662"/>
  <c r="AJ662"/>
  <c r="AK662"/>
  <c r="J663"/>
  <c r="AH663"/>
  <c r="AI663"/>
  <c r="AJ663"/>
  <c r="AK663"/>
  <c r="J664"/>
  <c r="AH664"/>
  <c r="AI664"/>
  <c r="AJ664"/>
  <c r="AK664"/>
  <c r="J665"/>
  <c r="AH665"/>
  <c r="AI665"/>
  <c r="AJ665"/>
  <c r="AK665"/>
  <c r="J666"/>
  <c r="AH666"/>
  <c r="AI666"/>
  <c r="AJ666"/>
  <c r="AK666"/>
  <c r="J667"/>
  <c r="AH667"/>
  <c r="AI667"/>
  <c r="AJ667"/>
  <c r="AK667"/>
  <c r="J668"/>
  <c r="AH668"/>
  <c r="AI668"/>
  <c r="AJ668"/>
  <c r="AK668"/>
  <c r="J669"/>
  <c r="AH669"/>
  <c r="AI669"/>
  <c r="AJ669"/>
  <c r="AK669"/>
  <c r="J670"/>
  <c r="AH670"/>
  <c r="AI670"/>
  <c r="AJ670"/>
  <c r="AK670"/>
  <c r="J671"/>
  <c r="AH671"/>
  <c r="AI671"/>
  <c r="AJ671"/>
  <c r="AK671"/>
  <c r="J672"/>
  <c r="AH672"/>
  <c r="AI672"/>
  <c r="AJ672"/>
  <c r="AK672"/>
  <c r="J673"/>
  <c r="AH673"/>
  <c r="AI673"/>
  <c r="AJ673"/>
  <c r="AK673"/>
  <c r="J674"/>
  <c r="AH674"/>
  <c r="AI674"/>
  <c r="AJ674"/>
  <c r="AK674"/>
  <c r="J675"/>
  <c r="AH675"/>
  <c r="AI675"/>
  <c r="AJ675"/>
  <c r="AK675"/>
  <c r="J676"/>
  <c r="AH676"/>
  <c r="AI676"/>
  <c r="AJ676"/>
  <c r="AK676"/>
  <c r="J677"/>
  <c r="AH677"/>
  <c r="AI677"/>
  <c r="AJ677"/>
  <c r="AK677"/>
  <c r="J678"/>
  <c r="AH678"/>
  <c r="AI678"/>
  <c r="AJ678"/>
  <c r="AK678"/>
  <c r="J679"/>
  <c r="AH679"/>
  <c r="AI679"/>
  <c r="AJ679"/>
  <c r="AK679"/>
  <c r="J680"/>
  <c r="AH680"/>
  <c r="AI680"/>
  <c r="AJ680"/>
  <c r="AK680"/>
  <c r="J681"/>
  <c r="AH681"/>
  <c r="AI681"/>
  <c r="AJ681"/>
  <c r="AK681"/>
  <c r="J682"/>
  <c r="AH682"/>
  <c r="AI682"/>
  <c r="AJ682"/>
  <c r="AK682"/>
  <c r="J683"/>
  <c r="AH683"/>
  <c r="AI683"/>
  <c r="AJ683"/>
  <c r="AK683"/>
  <c r="J684"/>
  <c r="AH684"/>
  <c r="AI684"/>
  <c r="AJ684"/>
  <c r="AK684"/>
  <c r="J685"/>
  <c r="AH685"/>
  <c r="AI685"/>
  <c r="AJ685"/>
  <c r="AK685"/>
  <c r="J686"/>
  <c r="AH686"/>
  <c r="AI686"/>
  <c r="AJ686"/>
  <c r="AK686"/>
  <c r="J687"/>
  <c r="AH687"/>
  <c r="AI687"/>
  <c r="AJ687"/>
  <c r="AK687"/>
  <c r="J688"/>
  <c r="AH688"/>
  <c r="AI688"/>
  <c r="AJ688"/>
  <c r="AK688"/>
  <c r="J689"/>
  <c r="AH689"/>
  <c r="AI689"/>
  <c r="AJ689"/>
  <c r="AK689"/>
  <c r="J690"/>
  <c r="AH690"/>
  <c r="AI690"/>
  <c r="AJ690"/>
  <c r="AK690"/>
  <c r="J691"/>
  <c r="AH691"/>
  <c r="AI691"/>
  <c r="AJ691"/>
  <c r="AK691"/>
  <c r="J692"/>
  <c r="AH692"/>
  <c r="AI692"/>
  <c r="AJ692"/>
  <c r="AK692"/>
  <c r="J693"/>
  <c r="AH693"/>
  <c r="AI693"/>
  <c r="AJ693"/>
  <c r="AK693"/>
  <c r="J694"/>
  <c r="AH694"/>
  <c r="AI694"/>
  <c r="AJ694"/>
  <c r="AK694"/>
  <c r="J695"/>
  <c r="AH695"/>
  <c r="AI695"/>
  <c r="AJ695"/>
  <c r="AK695"/>
  <c r="J696"/>
  <c r="AH696"/>
  <c r="AI696"/>
  <c r="AJ696"/>
  <c r="AK696"/>
  <c r="J697"/>
  <c r="AH697"/>
  <c r="AI697"/>
  <c r="AJ697"/>
  <c r="AK697"/>
  <c r="J698"/>
  <c r="AH698"/>
  <c r="AI698"/>
  <c r="AJ698"/>
  <c r="AK698"/>
  <c r="J699"/>
  <c r="AH699"/>
  <c r="AI699"/>
  <c r="AJ699"/>
  <c r="AK699"/>
  <c r="J700"/>
  <c r="AH700"/>
  <c r="AI700"/>
  <c r="AJ700"/>
  <c r="AK700"/>
  <c r="J701"/>
  <c r="AH701"/>
  <c r="AI701"/>
  <c r="AJ701"/>
  <c r="AK701"/>
  <c r="J702"/>
  <c r="AH702"/>
  <c r="AI702"/>
  <c r="AJ702"/>
  <c r="AK702"/>
  <c r="J703"/>
  <c r="AH703"/>
  <c r="AI703"/>
  <c r="AJ703"/>
  <c r="AK703"/>
  <c r="J704"/>
  <c r="AH704"/>
  <c r="AI704"/>
  <c r="AJ704"/>
  <c r="AK704"/>
  <c r="J705"/>
  <c r="AH705"/>
  <c r="AI705"/>
  <c r="AJ705"/>
  <c r="AK705"/>
  <c r="J706"/>
  <c r="AH706"/>
  <c r="AI706"/>
  <c r="AJ706"/>
  <c r="AK706"/>
  <c r="J707"/>
  <c r="AH707"/>
  <c r="AI707"/>
  <c r="AJ707"/>
  <c r="AK707"/>
  <c r="J708"/>
  <c r="AH708"/>
  <c r="AI708"/>
  <c r="AJ708"/>
  <c r="AK708"/>
  <c r="J709"/>
  <c r="AH709"/>
  <c r="AI709"/>
  <c r="AJ709"/>
  <c r="AK709"/>
  <c r="J710"/>
  <c r="AH710"/>
  <c r="AI710"/>
  <c r="AJ710"/>
  <c r="AK710"/>
  <c r="J711"/>
  <c r="AH711"/>
  <c r="AI711"/>
  <c r="AJ711"/>
  <c r="AK711"/>
  <c r="J712"/>
  <c r="AH712"/>
  <c r="AI712"/>
  <c r="AJ712"/>
  <c r="AK712"/>
  <c r="J713"/>
  <c r="AH713"/>
  <c r="AI713"/>
  <c r="AJ713"/>
  <c r="AK713"/>
  <c r="J714"/>
  <c r="AH714"/>
  <c r="AI714"/>
  <c r="AJ714"/>
  <c r="AK714"/>
  <c r="J715"/>
  <c r="AH715"/>
  <c r="AI715"/>
  <c r="AJ715"/>
  <c r="AK715"/>
  <c r="J716"/>
  <c r="AH716"/>
  <c r="AI716"/>
  <c r="AJ716"/>
  <c r="AK716"/>
  <c r="J717"/>
  <c r="AH717"/>
  <c r="AI717"/>
  <c r="AJ717"/>
  <c r="AK717"/>
  <c r="J718"/>
  <c r="AH718"/>
  <c r="AI718"/>
  <c r="AJ718"/>
  <c r="AK718"/>
  <c r="J719"/>
  <c r="AH719"/>
  <c r="AI719"/>
  <c r="AJ719"/>
  <c r="AK719"/>
  <c r="J720"/>
  <c r="AH720"/>
  <c r="AI720"/>
  <c r="AJ720"/>
  <c r="AK720"/>
  <c r="J721"/>
  <c r="AH721"/>
  <c r="AI721"/>
  <c r="AJ721"/>
  <c r="AK721"/>
  <c r="J722"/>
  <c r="AH722"/>
  <c r="AI722"/>
  <c r="AJ722"/>
  <c r="AK722"/>
  <c r="J723"/>
  <c r="AH723"/>
  <c r="AI723"/>
  <c r="AJ723"/>
  <c r="AK723"/>
  <c r="J724"/>
  <c r="AH724"/>
  <c r="AI724"/>
  <c r="AJ724"/>
  <c r="AK724"/>
  <c r="J725"/>
  <c r="AH725"/>
  <c r="AI725"/>
  <c r="AJ725"/>
  <c r="AK725"/>
  <c r="J726"/>
  <c r="AH726"/>
  <c r="AI726"/>
  <c r="AJ726"/>
  <c r="AK726"/>
  <c r="J727"/>
  <c r="AH727"/>
  <c r="AI727"/>
  <c r="AJ727"/>
  <c r="AK727"/>
  <c r="J728"/>
  <c r="AH728"/>
  <c r="AI728"/>
  <c r="AJ728"/>
  <c r="AK728"/>
  <c r="J729"/>
  <c r="AH729"/>
  <c r="AI729"/>
  <c r="AJ729"/>
  <c r="AK729"/>
  <c r="J730"/>
  <c r="AH730"/>
  <c r="AI730"/>
  <c r="AJ730"/>
  <c r="AK730"/>
  <c r="J731"/>
  <c r="AH731"/>
  <c r="AI731"/>
  <c r="AJ731"/>
  <c r="AK731"/>
  <c r="J732"/>
  <c r="AH732"/>
  <c r="AI732"/>
  <c r="AJ732"/>
  <c r="AK732"/>
  <c r="J733"/>
  <c r="AH733"/>
  <c r="AI733"/>
  <c r="AJ733"/>
  <c r="AK733"/>
  <c r="J734"/>
  <c r="AH734"/>
  <c r="AI734"/>
  <c r="AJ734"/>
  <c r="AK734"/>
  <c r="J735"/>
  <c r="AH735"/>
  <c r="AI735"/>
  <c r="AJ735"/>
  <c r="AK735"/>
  <c r="J736"/>
  <c r="AH736"/>
  <c r="AI736"/>
  <c r="AJ736"/>
  <c r="AK736"/>
  <c r="J737"/>
  <c r="AH737"/>
  <c r="AI737"/>
  <c r="AJ737"/>
  <c r="AK737"/>
  <c r="J738"/>
  <c r="AH738"/>
  <c r="AI738"/>
  <c r="AJ738"/>
  <c r="AK738"/>
  <c r="J739"/>
  <c r="AH739"/>
  <c r="AI739"/>
  <c r="AJ739"/>
  <c r="AK739"/>
  <c r="J740"/>
  <c r="AH740"/>
  <c r="AI740"/>
  <c r="AJ740"/>
  <c r="AK740"/>
  <c r="J741"/>
  <c r="AH741"/>
  <c r="AI741"/>
  <c r="AJ741"/>
  <c r="AK741"/>
  <c r="J742"/>
  <c r="AH742"/>
  <c r="AI742"/>
  <c r="AJ742"/>
  <c r="AK742"/>
  <c r="J743"/>
  <c r="AH743"/>
  <c r="AI743"/>
  <c r="AJ743"/>
  <c r="AK743"/>
  <c r="J744"/>
  <c r="AH744"/>
  <c r="AI744"/>
  <c r="AJ744"/>
  <c r="AK744"/>
  <c r="J745"/>
  <c r="AH745"/>
  <c r="AI745"/>
  <c r="AJ745"/>
  <c r="AK745"/>
  <c r="J746"/>
  <c r="AH746"/>
  <c r="AI746"/>
  <c r="AJ746"/>
  <c r="AK746"/>
  <c r="J747"/>
  <c r="AH747"/>
  <c r="AI747"/>
  <c r="AJ747"/>
  <c r="AK747"/>
  <c r="J748"/>
  <c r="AH748"/>
  <c r="AI748"/>
  <c r="AJ748"/>
  <c r="AK748"/>
  <c r="J749"/>
  <c r="AH749"/>
  <c r="AI749"/>
  <c r="AJ749"/>
  <c r="AK749"/>
  <c r="J750"/>
  <c r="AH750"/>
  <c r="AI750"/>
  <c r="AJ750"/>
  <c r="AK750"/>
  <c r="J751"/>
  <c r="AH751"/>
  <c r="AI751"/>
  <c r="AJ751"/>
  <c r="AK751"/>
  <c r="J752"/>
  <c r="AH752"/>
  <c r="AI752"/>
  <c r="AJ752"/>
  <c r="AK752"/>
  <c r="J753"/>
  <c r="AH753"/>
  <c r="AI753"/>
  <c r="AJ753"/>
  <c r="AK753"/>
  <c r="J754"/>
  <c r="AH754"/>
  <c r="AI754"/>
  <c r="AJ754"/>
  <c r="AK754"/>
  <c r="J755"/>
  <c r="AH755"/>
  <c r="AI755"/>
  <c r="AJ755"/>
  <c r="AK755"/>
  <c r="J756"/>
  <c r="AH756"/>
  <c r="AI756"/>
  <c r="AJ756"/>
  <c r="AK756"/>
  <c r="J757"/>
  <c r="AH757"/>
  <c r="AI757"/>
  <c r="AJ757"/>
  <c r="AK757"/>
  <c r="J758"/>
  <c r="AH758"/>
  <c r="AI758"/>
  <c r="AJ758"/>
  <c r="AK758"/>
  <c r="J759"/>
  <c r="AH759"/>
  <c r="AI759"/>
  <c r="AJ759"/>
  <c r="AK759"/>
  <c r="J760"/>
  <c r="AH760"/>
  <c r="AI760"/>
  <c r="AJ760"/>
  <c r="AK760"/>
  <c r="J761"/>
  <c r="AH761"/>
  <c r="AI761"/>
  <c r="AJ761"/>
  <c r="AK761"/>
  <c r="J762"/>
  <c r="AH762"/>
  <c r="AI762"/>
  <c r="AJ762"/>
  <c r="AK762"/>
  <c r="J763"/>
  <c r="AH763"/>
  <c r="AI763"/>
  <c r="AJ763"/>
  <c r="AK763"/>
  <c r="J764"/>
  <c r="AH764"/>
  <c r="AI764"/>
  <c r="AJ764"/>
  <c r="AK764"/>
  <c r="J765"/>
  <c r="AH765"/>
  <c r="AI765"/>
  <c r="AJ765"/>
  <c r="AK765"/>
  <c r="J766"/>
  <c r="AH766"/>
  <c r="AI766"/>
  <c r="AJ766"/>
  <c r="AK766"/>
  <c r="J767"/>
  <c r="AH767"/>
  <c r="AI767"/>
  <c r="AJ767"/>
  <c r="AK767"/>
  <c r="J768"/>
  <c r="AH768"/>
  <c r="AI768"/>
  <c r="AJ768"/>
  <c r="AK768"/>
  <c r="J769"/>
  <c r="AH769"/>
  <c r="AI769"/>
  <c r="AJ769"/>
  <c r="AK769"/>
  <c r="J770"/>
  <c r="AH770"/>
  <c r="AI770"/>
  <c r="AJ770"/>
  <c r="AK770"/>
  <c r="J771"/>
  <c r="AH771"/>
  <c r="AI771"/>
  <c r="AJ771"/>
  <c r="AK771"/>
  <c r="J772"/>
  <c r="AH772"/>
  <c r="AI772"/>
  <c r="AJ772"/>
  <c r="AK772"/>
  <c r="J773"/>
  <c r="AH773"/>
  <c r="AI773"/>
  <c r="AJ773"/>
  <c r="AK773"/>
  <c r="J774"/>
  <c r="AH774"/>
  <c r="AI774"/>
  <c r="AJ774"/>
  <c r="AK774"/>
  <c r="J775"/>
  <c r="AH775"/>
  <c r="AI775"/>
  <c r="AJ775"/>
  <c r="AK775"/>
  <c r="J776"/>
  <c r="AH776"/>
  <c r="AI776"/>
  <c r="AJ776"/>
  <c r="AK776"/>
  <c r="J777"/>
  <c r="AH777"/>
  <c r="AI777"/>
  <c r="AJ777"/>
  <c r="AK777"/>
  <c r="J778"/>
  <c r="AH778"/>
  <c r="AI778"/>
  <c r="AJ778"/>
  <c r="AK778"/>
  <c r="J779"/>
  <c r="AH779"/>
  <c r="AI779"/>
  <c r="AJ779"/>
  <c r="AK779"/>
  <c r="J780"/>
  <c r="AH780"/>
  <c r="AI780"/>
  <c r="AJ780"/>
  <c r="AK780"/>
  <c r="J781"/>
  <c r="AH781"/>
  <c r="AI781"/>
  <c r="AJ781"/>
  <c r="AK781"/>
  <c r="J782"/>
  <c r="AH782"/>
  <c r="AI782"/>
  <c r="AJ782"/>
  <c r="AK782"/>
  <c r="J783"/>
  <c r="AH783"/>
  <c r="AI783"/>
  <c r="AJ783"/>
  <c r="AK783"/>
  <c r="J784"/>
  <c r="AH784"/>
  <c r="AI784"/>
  <c r="AJ784"/>
  <c r="AK784"/>
  <c r="J785"/>
  <c r="AH785"/>
  <c r="AI785"/>
  <c r="AJ785"/>
  <c r="AK785"/>
  <c r="J786"/>
  <c r="AH786"/>
  <c r="AI786"/>
  <c r="AJ786"/>
  <c r="AK786"/>
  <c r="J787"/>
  <c r="AH787"/>
  <c r="AI787"/>
  <c r="AJ787"/>
  <c r="AK787"/>
  <c r="J788"/>
  <c r="AH788"/>
  <c r="AI788"/>
  <c r="AJ788"/>
  <c r="AK788"/>
  <c r="J789"/>
  <c r="AH789"/>
  <c r="AI789"/>
  <c r="AJ789"/>
  <c r="AK789"/>
  <c r="J790"/>
  <c r="AH790"/>
  <c r="AI790"/>
  <c r="AJ790"/>
  <c r="AK790"/>
  <c r="J791"/>
  <c r="AH791"/>
  <c r="AI791"/>
  <c r="AJ791"/>
  <c r="AK791"/>
  <c r="J792"/>
  <c r="AH792"/>
  <c r="AI792"/>
  <c r="AJ792"/>
  <c r="AK792"/>
  <c r="J793"/>
  <c r="AH793"/>
  <c r="AI793"/>
  <c r="AJ793"/>
  <c r="AK793"/>
  <c r="J794"/>
  <c r="AH794"/>
  <c r="AI794"/>
  <c r="AJ794"/>
  <c r="AK794"/>
  <c r="J795"/>
  <c r="AH795"/>
  <c r="AI795"/>
  <c r="AJ795"/>
  <c r="AK795"/>
  <c r="J796"/>
  <c r="AH796"/>
  <c r="AI796"/>
  <c r="AJ796"/>
  <c r="AK796"/>
  <c r="J797"/>
  <c r="AH797"/>
  <c r="AI797"/>
  <c r="AJ797"/>
  <c r="AK797"/>
  <c r="J798"/>
  <c r="AH798"/>
  <c r="AI798"/>
  <c r="AJ798"/>
  <c r="AK798"/>
  <c r="J799"/>
  <c r="AH799"/>
  <c r="AI799"/>
  <c r="AJ799"/>
  <c r="AK799"/>
  <c r="J800"/>
  <c r="AH800"/>
  <c r="AI800"/>
  <c r="AJ800"/>
  <c r="AK800"/>
  <c r="J801"/>
  <c r="AH801"/>
  <c r="AI801"/>
  <c r="AJ801"/>
  <c r="AK801"/>
  <c r="J802"/>
  <c r="AH802"/>
  <c r="AI802"/>
  <c r="AJ802"/>
  <c r="AK802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AL183" s="1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AL291" s="1"/>
  <c r="R292"/>
  <c r="R293"/>
  <c r="R294"/>
  <c r="R295"/>
  <c r="R296"/>
  <c r="R297"/>
  <c r="R298"/>
  <c r="R299"/>
  <c r="AL299" s="1"/>
  <c r="R300"/>
  <c r="R301"/>
  <c r="R302"/>
  <c r="R303"/>
  <c r="R304"/>
  <c r="R305"/>
  <c r="R306"/>
  <c r="R307"/>
  <c r="AL307" s="1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78"/>
  <c r="R479"/>
  <c r="R480"/>
  <c r="R481"/>
  <c r="R482"/>
  <c r="AL482" s="1"/>
  <c r="R483"/>
  <c r="R484"/>
  <c r="R485"/>
  <c r="R486"/>
  <c r="R487"/>
  <c r="R488"/>
  <c r="R489"/>
  <c r="R490"/>
  <c r="AL490" s="1"/>
  <c r="R491"/>
  <c r="R492"/>
  <c r="R493"/>
  <c r="R494"/>
  <c r="R495"/>
  <c r="R496"/>
  <c r="R497"/>
  <c r="R498"/>
  <c r="R499"/>
  <c r="R500"/>
  <c r="R501"/>
  <c r="R502"/>
  <c r="R503"/>
  <c r="R504"/>
  <c r="R505"/>
  <c r="R506"/>
  <c r="AL506" s="1"/>
  <c r="R507"/>
  <c r="R508"/>
  <c r="R509"/>
  <c r="R510"/>
  <c r="R511"/>
  <c r="R512"/>
  <c r="R513"/>
  <c r="R514"/>
  <c r="R515"/>
  <c r="R516"/>
  <c r="R517"/>
  <c r="R518"/>
  <c r="R519"/>
  <c r="R520"/>
  <c r="R521"/>
  <c r="R522"/>
  <c r="AL522" s="1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AL542" s="1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AL574" s="1"/>
  <c r="R575"/>
  <c r="R576"/>
  <c r="R577"/>
  <c r="R578"/>
  <c r="R579"/>
  <c r="R580"/>
  <c r="R581"/>
  <c r="R582"/>
  <c r="AL582" s="1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AL734" s="1"/>
  <c r="R735"/>
  <c r="R736"/>
  <c r="R737"/>
  <c r="R738"/>
  <c r="R739"/>
  <c r="R740"/>
  <c r="R741"/>
  <c r="R742"/>
  <c r="AL742" s="1"/>
  <c r="R743"/>
  <c r="R744"/>
  <c r="R745"/>
  <c r="R746"/>
  <c r="AL746" s="1"/>
  <c r="R747"/>
  <c r="R748"/>
  <c r="R749"/>
  <c r="R750"/>
  <c r="R751"/>
  <c r="R752"/>
  <c r="R753"/>
  <c r="R754"/>
  <c r="R755"/>
  <c r="R756"/>
  <c r="R757"/>
  <c r="R758"/>
  <c r="AL758" s="1"/>
  <c r="R759"/>
  <c r="R760"/>
  <c r="R761"/>
  <c r="R762"/>
  <c r="AL762" s="1"/>
  <c r="R763"/>
  <c r="R764"/>
  <c r="R765"/>
  <c r="R766"/>
  <c r="R767"/>
  <c r="R768"/>
  <c r="R769"/>
  <c r="R770"/>
  <c r="R771"/>
  <c r="R772"/>
  <c r="R773"/>
  <c r="R774"/>
  <c r="R775"/>
  <c r="R776"/>
  <c r="R777"/>
  <c r="R778"/>
  <c r="AL778" s="1"/>
  <c r="R779"/>
  <c r="R780"/>
  <c r="R781"/>
  <c r="R782"/>
  <c r="AL782" s="1"/>
  <c r="R783"/>
  <c r="R784"/>
  <c r="R785"/>
  <c r="R786"/>
  <c r="R787"/>
  <c r="R788"/>
  <c r="R789"/>
  <c r="R790"/>
  <c r="R791"/>
  <c r="R792"/>
  <c r="R793"/>
  <c r="R794"/>
  <c r="R795"/>
  <c r="R796"/>
  <c r="R797"/>
  <c r="R798"/>
  <c r="AL798" s="1"/>
  <c r="R799"/>
  <c r="R800"/>
  <c r="R801"/>
  <c r="R802"/>
  <c r="AL450" l="1"/>
  <c r="AL442"/>
  <c r="AL398"/>
  <c r="AL390"/>
  <c r="AL151"/>
  <c r="AL147"/>
  <c r="AL135"/>
  <c r="AL83"/>
  <c r="AL75"/>
  <c r="AL801"/>
  <c r="AL797"/>
  <c r="AL793"/>
  <c r="AL789"/>
  <c r="AL785"/>
  <c r="AL781"/>
  <c r="AL777"/>
  <c r="AL773"/>
  <c r="AL769"/>
  <c r="AL765"/>
  <c r="AL761"/>
  <c r="AL757"/>
  <c r="AL753"/>
  <c r="AL749"/>
  <c r="AL745"/>
  <c r="AL741"/>
  <c r="AL737"/>
  <c r="AL733"/>
  <c r="AL729"/>
  <c r="AL725"/>
  <c r="AL721"/>
  <c r="AL717"/>
  <c r="AL713"/>
  <c r="AL709"/>
  <c r="AL705"/>
  <c r="AL701"/>
  <c r="AL795"/>
  <c r="AL791"/>
  <c r="AL767"/>
  <c r="AL743"/>
  <c r="AL739"/>
  <c r="AL731"/>
  <c r="AL723"/>
  <c r="AL719"/>
  <c r="AL715"/>
  <c r="AL707"/>
  <c r="AL703"/>
  <c r="AL59"/>
  <c r="AL51"/>
  <c r="AL27"/>
  <c r="AL800"/>
  <c r="AL796"/>
  <c r="AL792"/>
  <c r="AL788"/>
  <c r="AL784"/>
  <c r="AL780"/>
  <c r="AL776"/>
  <c r="AL772"/>
  <c r="AL768"/>
  <c r="AL764"/>
  <c r="AL760"/>
  <c r="AL756"/>
  <c r="AL752"/>
  <c r="AL748"/>
  <c r="AL744"/>
  <c r="AL740"/>
  <c r="AL736"/>
  <c r="AL732"/>
  <c r="AL728"/>
  <c r="AL724"/>
  <c r="AL720"/>
  <c r="AL716"/>
  <c r="AL712"/>
  <c r="AL708"/>
  <c r="AL704"/>
  <c r="AL700"/>
  <c r="AL770"/>
  <c r="AL750"/>
  <c r="AL802"/>
  <c r="AL682"/>
  <c r="AL678"/>
  <c r="AL662"/>
  <c r="AL658"/>
  <c r="AL646"/>
  <c r="AL642"/>
  <c r="AL630"/>
  <c r="AL626"/>
  <c r="AL614"/>
  <c r="AL606"/>
  <c r="AL598"/>
  <c r="AL572"/>
  <c r="AL568"/>
  <c r="AL564"/>
  <c r="AL560"/>
  <c r="AL556"/>
  <c r="AL552"/>
  <c r="AL548"/>
  <c r="AL544"/>
  <c r="AL541"/>
  <c r="AL537"/>
  <c r="AL533"/>
  <c r="AL529"/>
  <c r="AL525"/>
  <c r="AL514"/>
  <c r="AL510"/>
  <c r="AL495"/>
  <c r="AL484"/>
  <c r="AL481"/>
  <c r="AL449"/>
  <c r="AL445"/>
  <c r="AL438"/>
  <c r="AL434"/>
  <c r="AL430"/>
  <c r="AL422"/>
  <c r="AL414"/>
  <c r="AL406"/>
  <c r="AL388"/>
  <c r="AL384"/>
  <c r="AL364"/>
  <c r="AL360"/>
  <c r="AL356"/>
  <c r="AL352"/>
  <c r="AL348"/>
  <c r="AL344"/>
  <c r="AL340"/>
  <c r="AL332"/>
  <c r="AL324"/>
  <c r="AL316"/>
  <c r="AL301"/>
  <c r="AL298"/>
  <c r="AL294"/>
  <c r="AL283"/>
  <c r="AL279"/>
  <c r="AL275"/>
  <c r="AL271"/>
  <c r="AL267"/>
  <c r="AL263"/>
  <c r="AL259"/>
  <c r="AL255"/>
  <c r="AL251"/>
  <c r="AL247"/>
  <c r="AL243"/>
  <c r="AL239"/>
  <c r="AL235"/>
  <c r="AL231"/>
  <c r="AL227"/>
  <c r="AL223"/>
  <c r="AL219"/>
  <c r="AL215"/>
  <c r="AL211"/>
  <c r="AL207"/>
  <c r="AL203"/>
  <c r="AL199"/>
  <c r="AL195"/>
  <c r="AL176"/>
  <c r="AL160"/>
  <c r="AL152"/>
  <c r="AL149"/>
  <c r="AL146"/>
  <c r="AL142"/>
  <c r="AL138"/>
  <c r="AL131"/>
  <c r="AL127"/>
  <c r="AL123"/>
  <c r="AL119"/>
  <c r="AL115"/>
  <c r="AL111"/>
  <c r="AL107"/>
  <c r="AL103"/>
  <c r="AL95"/>
  <c r="AL87"/>
  <c r="AL58"/>
  <c r="AL54"/>
  <c r="AL47"/>
  <c r="AL43"/>
  <c r="AL35"/>
  <c r="AL24"/>
  <c r="AL786"/>
  <c r="AL691"/>
  <c r="AL687"/>
  <c r="AL675"/>
  <c r="AL671"/>
  <c r="AL603"/>
  <c r="AL595"/>
  <c r="AL587"/>
  <c r="AL580"/>
  <c r="AL576"/>
  <c r="AL573"/>
  <c r="AL569"/>
  <c r="AL565"/>
  <c r="AL561"/>
  <c r="AL557"/>
  <c r="AL553"/>
  <c r="AL549"/>
  <c r="AL545"/>
  <c r="AL538"/>
  <c r="AL530"/>
  <c r="AL500"/>
  <c r="AL492"/>
  <c r="AL489"/>
  <c r="AL419"/>
  <c r="AL415"/>
  <c r="AL396"/>
  <c r="AL392"/>
  <c r="AL389"/>
  <c r="AL385"/>
  <c r="AL341"/>
  <c r="AL309"/>
  <c r="AL306"/>
  <c r="AL302"/>
  <c r="AL284"/>
  <c r="AL276"/>
  <c r="AL272"/>
  <c r="AL260"/>
  <c r="AL248"/>
  <c r="AL244"/>
  <c r="AL228"/>
  <c r="AL212"/>
  <c r="AL196"/>
  <c r="AL181"/>
  <c r="AL177"/>
  <c r="AL173"/>
  <c r="AL169"/>
  <c r="AL165"/>
  <c r="AL161"/>
  <c r="AL157"/>
  <c r="AL153"/>
  <c r="AL150"/>
  <c r="AL143"/>
  <c r="AL139"/>
  <c r="AL128"/>
  <c r="AL112"/>
  <c r="AL104"/>
  <c r="AL74"/>
  <c r="AL70"/>
  <c r="AL66"/>
  <c r="AL62"/>
  <c r="AL55"/>
  <c r="AL48"/>
  <c r="AL44"/>
  <c r="AL40"/>
  <c r="AL794"/>
  <c r="AL696"/>
  <c r="AL692"/>
  <c r="AL688"/>
  <c r="AL684"/>
  <c r="AL680"/>
  <c r="AL676"/>
  <c r="AL672"/>
  <c r="AL668"/>
  <c r="AL664"/>
  <c r="AL660"/>
  <c r="AL656"/>
  <c r="AL652"/>
  <c r="AL648"/>
  <c r="AL644"/>
  <c r="AL640"/>
  <c r="AL636"/>
  <c r="AL632"/>
  <c r="AL628"/>
  <c r="AL624"/>
  <c r="AL620"/>
  <c r="AL616"/>
  <c r="AL612"/>
  <c r="AL608"/>
  <c r="AL600"/>
  <c r="AL596"/>
  <c r="AL592"/>
  <c r="AL588"/>
  <c r="AL584"/>
  <c r="AL581"/>
  <c r="AL577"/>
  <c r="AL566"/>
  <c r="AL546"/>
  <c r="AL520"/>
  <c r="AL516"/>
  <c r="AL508"/>
  <c r="AL505"/>
  <c r="AL497"/>
  <c r="AL486"/>
  <c r="AL479"/>
  <c r="AL447"/>
  <c r="AL436"/>
  <c r="AL400"/>
  <c r="AL397"/>
  <c r="AL393"/>
  <c r="AL366"/>
  <c r="AL362"/>
  <c r="AL358"/>
  <c r="AL354"/>
  <c r="AL350"/>
  <c r="AL346"/>
  <c r="AL342"/>
  <c r="AL296"/>
  <c r="AL285"/>
  <c r="AL273"/>
  <c r="AL269"/>
  <c r="AL257"/>
  <c r="AL253"/>
  <c r="AL193"/>
  <c r="AL189"/>
  <c r="AL185"/>
  <c r="AL182"/>
  <c r="AL178"/>
  <c r="AL174"/>
  <c r="AL170"/>
  <c r="AL166"/>
  <c r="AL162"/>
  <c r="AL158"/>
  <c r="AL154"/>
  <c r="AL136"/>
  <c r="AL133"/>
  <c r="AL129"/>
  <c r="AL125"/>
  <c r="AL121"/>
  <c r="AL117"/>
  <c r="AL109"/>
  <c r="AL101"/>
  <c r="AL82"/>
  <c r="AL78"/>
  <c r="AL71"/>
  <c r="AL63"/>
  <c r="AL56"/>
  <c r="AL49"/>
  <c r="AL41"/>
  <c r="AL26"/>
  <c r="AL22"/>
  <c r="AL18"/>
  <c r="AL14"/>
  <c r="AL697"/>
  <c r="AL693"/>
  <c r="AL689"/>
  <c r="AL685"/>
  <c r="AL681"/>
  <c r="AL677"/>
  <c r="AL673"/>
  <c r="AL669"/>
  <c r="AL665"/>
  <c r="AL661"/>
  <c r="AL657"/>
  <c r="AL653"/>
  <c r="AL649"/>
  <c r="AL645"/>
  <c r="AL641"/>
  <c r="AL637"/>
  <c r="AL633"/>
  <c r="AL629"/>
  <c r="AL625"/>
  <c r="AL621"/>
  <c r="AL617"/>
  <c r="AL613"/>
  <c r="AL609"/>
  <c r="AL605"/>
  <c r="AL601"/>
  <c r="AL597"/>
  <c r="AL593"/>
  <c r="AL589"/>
  <c r="AL585"/>
  <c r="AL571"/>
  <c r="AL567"/>
  <c r="AL555"/>
  <c r="AL543"/>
  <c r="AL540"/>
  <c r="AL536"/>
  <c r="AL532"/>
  <c r="AL528"/>
  <c r="AL524"/>
  <c r="AL521"/>
  <c r="AL513"/>
  <c r="AL502"/>
  <c r="AL498"/>
  <c r="AL494"/>
  <c r="AL483"/>
  <c r="AL444"/>
  <c r="AL441"/>
  <c r="AL437"/>
  <c r="AL433"/>
  <c r="AL429"/>
  <c r="AL425"/>
  <c r="AL421"/>
  <c r="AL417"/>
  <c r="AL413"/>
  <c r="AL409"/>
  <c r="AL405"/>
  <c r="AL401"/>
  <c r="AL394"/>
  <c r="AL387"/>
  <c r="AL379"/>
  <c r="AL375"/>
  <c r="AL371"/>
  <c r="AL367"/>
  <c r="AL363"/>
  <c r="AL359"/>
  <c r="AL355"/>
  <c r="AL351"/>
  <c r="AL347"/>
  <c r="AL343"/>
  <c r="AL339"/>
  <c r="AL335"/>
  <c r="AL331"/>
  <c r="AL327"/>
  <c r="AL323"/>
  <c r="AL319"/>
  <c r="AL315"/>
  <c r="AL311"/>
  <c r="AL304"/>
  <c r="AL293"/>
  <c r="AL290"/>
  <c r="AL286"/>
  <c r="AL282"/>
  <c r="AL278"/>
  <c r="AL274"/>
  <c r="AL270"/>
  <c r="AL266"/>
  <c r="AL262"/>
  <c r="AL258"/>
  <c r="AL254"/>
  <c r="AL250"/>
  <c r="AL246"/>
  <c r="AL242"/>
  <c r="AL238"/>
  <c r="AL234"/>
  <c r="AL230"/>
  <c r="AL226"/>
  <c r="AL222"/>
  <c r="AL218"/>
  <c r="AL214"/>
  <c r="AL210"/>
  <c r="AL206"/>
  <c r="AL202"/>
  <c r="AL198"/>
  <c r="AL194"/>
  <c r="AL186"/>
  <c r="AL171"/>
  <c r="AL167"/>
  <c r="AL155"/>
  <c r="AL145"/>
  <c r="AL141"/>
  <c r="AL137"/>
  <c r="AL134"/>
  <c r="AL130"/>
  <c r="AL126"/>
  <c r="AL122"/>
  <c r="AL118"/>
  <c r="AL114"/>
  <c r="AL110"/>
  <c r="AL106"/>
  <c r="AL102"/>
  <c r="AL98"/>
  <c r="AL94"/>
  <c r="AL90"/>
  <c r="AL86"/>
  <c r="AL79"/>
  <c r="AL72"/>
  <c r="AL64"/>
  <c r="AL57"/>
  <c r="AL53"/>
  <c r="AL50"/>
  <c r="AL46"/>
  <c r="AL42"/>
  <c r="AL38"/>
  <c r="AL34"/>
  <c r="AL30"/>
  <c r="AL23"/>
  <c r="AL19"/>
  <c r="AL15"/>
  <c r="AL17"/>
  <c r="AL36"/>
  <c r="AL403"/>
  <c r="AL783"/>
  <c r="AL213"/>
  <c r="AL610"/>
  <c r="AL69"/>
  <c r="AL775"/>
  <c r="AL714"/>
  <c r="AL338"/>
  <c r="AL759"/>
  <c r="AL747"/>
  <c r="AL727"/>
  <c r="AL718"/>
  <c r="AL411"/>
  <c r="AL337"/>
  <c r="AL303"/>
  <c r="AL245"/>
  <c r="AL241"/>
  <c r="AL237"/>
  <c r="AL233"/>
  <c r="AL639"/>
  <c r="AL333"/>
  <c r="AL229"/>
  <c r="AL694"/>
  <c r="AL627"/>
  <c r="AL563"/>
  <c r="AL559"/>
  <c r="AL487"/>
  <c r="AL220"/>
  <c r="AL205"/>
  <c r="AL535"/>
  <c r="AL209"/>
  <c r="AL88"/>
  <c r="AL80"/>
  <c r="AL655"/>
  <c r="AL634"/>
  <c r="AL594"/>
  <c r="AL376"/>
  <c r="AL374"/>
  <c r="AL325"/>
  <c r="AL261"/>
  <c r="AL695"/>
  <c r="AL674"/>
  <c r="AL586"/>
  <c r="AL432"/>
  <c r="AL378"/>
  <c r="AL180"/>
  <c r="AL702"/>
  <c r="AL523"/>
  <c r="AL381"/>
  <c r="AL377"/>
  <c r="AL313"/>
  <c r="AL93"/>
  <c r="AL61"/>
  <c r="AL503"/>
  <c r="AL480"/>
  <c r="AL373"/>
  <c r="AL369"/>
  <c r="AL221"/>
  <c r="AL25"/>
  <c r="AL679"/>
  <c r="AL670"/>
  <c r="AL651"/>
  <c r="AL623"/>
  <c r="AL554"/>
  <c r="AL539"/>
  <c r="AL423"/>
  <c r="AL372"/>
  <c r="AL329"/>
  <c r="AL317"/>
  <c r="AL292"/>
  <c r="AL289"/>
  <c r="AL225"/>
  <c r="AL201"/>
  <c r="AL197"/>
  <c r="AL85"/>
  <c r="AL73"/>
  <c r="AL666"/>
  <c r="AL659"/>
  <c r="AL635"/>
  <c r="AL619"/>
  <c r="AL578"/>
  <c r="AL710"/>
  <c r="AL295"/>
  <c r="AL249"/>
  <c r="AL159"/>
  <c r="AL21"/>
  <c r="AL726"/>
  <c r="AL711"/>
  <c r="AL667"/>
  <c r="AL579"/>
  <c r="AL420"/>
  <c r="AL345"/>
  <c r="AL318"/>
  <c r="AL305"/>
  <c r="AL265"/>
  <c r="AL236"/>
  <c r="AL191"/>
  <c r="AL116"/>
  <c r="AL100"/>
  <c r="AL97"/>
  <c r="AL45"/>
  <c r="AL33"/>
  <c r="AL11"/>
  <c r="AL763"/>
  <c r="AL755"/>
  <c r="AL686"/>
  <c r="AL643"/>
  <c r="AL618"/>
  <c r="AL607"/>
  <c r="AL599"/>
  <c r="AL551"/>
  <c r="AL427"/>
  <c r="AL395"/>
  <c r="AL287"/>
  <c r="AL252"/>
  <c r="AL105"/>
  <c r="AL37"/>
  <c r="AL29"/>
  <c r="AL698"/>
  <c r="AL650"/>
  <c r="AL575"/>
  <c r="AL570"/>
  <c r="AL558"/>
  <c r="AL527"/>
  <c r="AL511"/>
  <c r="AL448"/>
  <c r="AL412"/>
  <c r="AL408"/>
  <c r="AL349"/>
  <c r="AL326"/>
  <c r="AL322"/>
  <c r="AL314"/>
  <c r="AL310"/>
  <c r="AL280"/>
  <c r="AL277"/>
  <c r="AL217"/>
  <c r="AL179"/>
  <c r="AL175"/>
  <c r="AL108"/>
  <c r="AL77"/>
  <c r="AL799"/>
  <c r="AL779"/>
  <c r="AL591"/>
  <c r="AL562"/>
  <c r="AL526"/>
  <c r="AL519"/>
  <c r="AL435"/>
  <c r="AL424"/>
  <c r="AL407"/>
  <c r="AL404"/>
  <c r="AL382"/>
  <c r="AL334"/>
  <c r="AL264"/>
  <c r="AL256"/>
  <c r="AL188"/>
  <c r="AL163"/>
  <c r="AL120"/>
  <c r="AL89"/>
  <c r="AL32"/>
  <c r="AL766"/>
  <c r="AL730"/>
  <c r="AL722"/>
  <c r="AL706"/>
  <c r="AL690"/>
  <c r="AL683"/>
  <c r="AL611"/>
  <c r="AL604"/>
  <c r="AL439"/>
  <c r="AL431"/>
  <c r="AL428"/>
  <c r="AL416"/>
  <c r="AL380"/>
  <c r="AL370"/>
  <c r="AL357"/>
  <c r="AL353"/>
  <c r="AL321"/>
  <c r="AL124"/>
  <c r="AL113"/>
  <c r="AL96"/>
  <c r="AL81"/>
  <c r="AL65"/>
  <c r="AL13"/>
  <c r="AL735"/>
  <c r="AL699"/>
  <c r="AL663"/>
  <c r="AL647"/>
  <c r="AL631"/>
  <c r="AL615"/>
  <c r="AL602"/>
  <c r="AL488"/>
  <c r="AL204"/>
  <c r="AL164"/>
  <c r="AL148"/>
  <c r="AL144"/>
  <c r="AL140"/>
  <c r="AL132"/>
  <c r="AL451"/>
  <c r="AL443"/>
  <c r="AL368"/>
  <c r="AL361"/>
  <c r="AL330"/>
  <c r="AL297"/>
  <c r="AL281"/>
  <c r="AL12"/>
  <c r="AL517"/>
  <c r="AL512"/>
  <c r="AL509"/>
  <c r="AL478"/>
  <c r="AL654"/>
  <c r="AL638"/>
  <c r="AL622"/>
  <c r="AL590"/>
  <c r="AL583"/>
  <c r="AL550"/>
  <c r="AL547"/>
  <c r="AL534"/>
  <c r="AL531"/>
  <c r="AL518"/>
  <c r="AL491"/>
  <c r="AL504"/>
  <c r="AL499"/>
  <c r="AL485"/>
  <c r="AL754"/>
  <c r="AL751"/>
  <c r="AL738"/>
  <c r="AL507"/>
  <c r="AL501"/>
  <c r="AL496"/>
  <c r="AL493"/>
  <c r="AL790"/>
  <c r="AL787"/>
  <c r="AL774"/>
  <c r="AL771"/>
  <c r="AL515"/>
  <c r="AL440"/>
  <c r="AL391"/>
  <c r="AL365"/>
  <c r="AL288"/>
  <c r="AL232"/>
  <c r="AL216"/>
  <c r="AL200"/>
  <c r="AL172"/>
  <c r="AL156"/>
  <c r="AL99"/>
  <c r="AL91"/>
  <c r="AL67"/>
  <c r="AL60"/>
  <c r="AL52"/>
  <c r="AL28"/>
  <c r="AL16"/>
  <c r="AL300"/>
  <c r="AL92"/>
  <c r="AL84"/>
  <c r="AL76"/>
  <c r="AL68"/>
  <c r="AL39"/>
  <c r="AL31"/>
  <c r="AL20"/>
  <c r="AL446"/>
  <c r="AL426"/>
  <c r="AL418"/>
  <c r="AL410"/>
  <c r="AL402"/>
  <c r="AL399"/>
  <c r="AL386"/>
  <c r="AL383"/>
  <c r="AL336"/>
  <c r="AL328"/>
  <c r="AL320"/>
  <c r="AL312"/>
  <c r="AL308"/>
  <c r="AL268"/>
  <c r="AL240"/>
  <c r="AL224"/>
  <c r="AL208"/>
  <c r="AL190"/>
  <c r="AL187"/>
  <c r="AL184"/>
  <c r="AL168"/>
  <c r="AL192"/>
  <c r="D362" i="6" l="1"/>
  <c r="D361"/>
  <c r="R465" i="15" l="1"/>
  <c r="AL465" s="1"/>
  <c r="R474"/>
  <c r="AL474" s="1"/>
  <c r="R458"/>
  <c r="AL458" s="1"/>
  <c r="R467"/>
  <c r="AL467" s="1"/>
  <c r="R476"/>
  <c r="AL476" s="1"/>
  <c r="R460"/>
  <c r="AL460" s="1"/>
  <c r="R469"/>
  <c r="AL469" s="1"/>
  <c r="R453"/>
  <c r="AL453" s="1"/>
  <c r="R462"/>
  <c r="AL462" s="1"/>
  <c r="R471"/>
  <c r="AL471" s="1"/>
  <c r="R455"/>
  <c r="AL455" s="1"/>
  <c r="R464"/>
  <c r="AL464" s="1"/>
  <c r="R473"/>
  <c r="AL473" s="1"/>
  <c r="R457"/>
  <c r="AL457" s="1"/>
  <c r="R466"/>
  <c r="AL466" s="1"/>
  <c r="R475"/>
  <c r="AL475" s="1"/>
  <c r="R459"/>
  <c r="AL459" s="1"/>
  <c r="R468"/>
  <c r="AL468" s="1"/>
  <c r="R452"/>
  <c r="AL452" s="1"/>
  <c r="R477"/>
  <c r="AL477" s="1"/>
  <c r="R461"/>
  <c r="AL461" s="1"/>
  <c r="R470"/>
  <c r="AL470" s="1"/>
  <c r="R454"/>
  <c r="AL454" s="1"/>
  <c r="R463"/>
  <c r="AL463" s="1"/>
  <c r="R472"/>
  <c r="AL472" s="1"/>
  <c r="R456"/>
  <c r="AL456" s="1"/>
  <c r="E19" i="29"/>
  <c r="B19"/>
  <c r="E18"/>
  <c r="B18"/>
  <c r="E17"/>
  <c r="B17"/>
  <c r="E16"/>
  <c r="B16"/>
  <c r="E15"/>
  <c r="B15"/>
  <c r="E14"/>
  <c r="B14"/>
  <c r="E13"/>
  <c r="B13"/>
  <c r="E12"/>
  <c r="B12"/>
  <c r="E11"/>
  <c r="B11"/>
  <c r="B10"/>
  <c r="C12" i="8"/>
  <c r="C12" i="15" s="1"/>
  <c r="D12" i="8"/>
  <c r="D12" i="15" s="1"/>
  <c r="E12" i="8"/>
  <c r="E12" i="15" s="1"/>
  <c r="F12" i="8"/>
  <c r="F12" i="15" s="1"/>
  <c r="G12" i="8"/>
  <c r="G12" i="15" s="1"/>
  <c r="H12" i="8"/>
  <c r="H12" i="15" s="1"/>
  <c r="K12" i="8"/>
  <c r="K12" i="15" s="1"/>
  <c r="L12" i="8"/>
  <c r="L12" i="15" s="1"/>
  <c r="M12" i="8"/>
  <c r="M12" i="15" s="1"/>
  <c r="N12" i="8"/>
  <c r="N12" i="15" s="1"/>
  <c r="O12" i="8"/>
  <c r="O12" i="15" s="1"/>
  <c r="C13" i="8"/>
  <c r="C13" i="15" s="1"/>
  <c r="D13" i="8"/>
  <c r="D13" i="15" s="1"/>
  <c r="E13" i="8"/>
  <c r="E13" i="15" s="1"/>
  <c r="F13" i="8"/>
  <c r="F13" i="15" s="1"/>
  <c r="G13" i="8"/>
  <c r="G13" i="15" s="1"/>
  <c r="H13" i="8"/>
  <c r="H13" i="15" s="1"/>
  <c r="K13" i="8"/>
  <c r="K13" i="15" s="1"/>
  <c r="L13" i="8"/>
  <c r="L13" i="15" s="1"/>
  <c r="M13" i="8"/>
  <c r="M13" i="15" s="1"/>
  <c r="N13" i="8"/>
  <c r="N13" i="15" s="1"/>
  <c r="O13" i="8"/>
  <c r="O13" i="15" s="1"/>
  <c r="C14" i="8"/>
  <c r="C14" i="15" s="1"/>
  <c r="D14" i="8"/>
  <c r="D14" i="15" s="1"/>
  <c r="E14" i="8"/>
  <c r="E14" i="15" s="1"/>
  <c r="F14" i="8"/>
  <c r="F14" i="15" s="1"/>
  <c r="G14" i="8"/>
  <c r="G14" i="15" s="1"/>
  <c r="H14" i="8"/>
  <c r="H14" i="15" s="1"/>
  <c r="K14" i="8"/>
  <c r="K14" i="15" s="1"/>
  <c r="L14" i="8"/>
  <c r="L14" i="15" s="1"/>
  <c r="M14" i="8"/>
  <c r="M14" i="15" s="1"/>
  <c r="N14" i="8"/>
  <c r="N14" i="15" s="1"/>
  <c r="O14" i="8"/>
  <c r="O14" i="15" s="1"/>
  <c r="C15" i="8"/>
  <c r="C15" i="15" s="1"/>
  <c r="D15" i="8"/>
  <c r="D15" i="15" s="1"/>
  <c r="E15" i="8"/>
  <c r="E15" i="15" s="1"/>
  <c r="F15" i="8"/>
  <c r="F15" i="15" s="1"/>
  <c r="G15" i="8"/>
  <c r="G15" i="15" s="1"/>
  <c r="H15" i="8"/>
  <c r="H15" i="15" s="1"/>
  <c r="K15" i="8"/>
  <c r="K15" i="15" s="1"/>
  <c r="L15" i="8"/>
  <c r="L15" i="15" s="1"/>
  <c r="M15" i="8"/>
  <c r="M15" i="15" s="1"/>
  <c r="N15" i="8"/>
  <c r="N15" i="15" s="1"/>
  <c r="O15" i="8"/>
  <c r="O15" i="15" s="1"/>
  <c r="C16" i="8"/>
  <c r="C16" i="15" s="1"/>
  <c r="D16" i="8"/>
  <c r="D16" i="15" s="1"/>
  <c r="E16" i="8"/>
  <c r="E16" i="15" s="1"/>
  <c r="F16" i="8"/>
  <c r="F16" i="15" s="1"/>
  <c r="G16" i="8"/>
  <c r="G16" i="15" s="1"/>
  <c r="H16" i="8"/>
  <c r="H16" i="15" s="1"/>
  <c r="K16" i="8"/>
  <c r="K16" i="15" s="1"/>
  <c r="L16" i="8"/>
  <c r="L16" i="15" s="1"/>
  <c r="M16" i="8"/>
  <c r="M16" i="15" s="1"/>
  <c r="N16" i="8"/>
  <c r="N16" i="15" s="1"/>
  <c r="O16" i="8"/>
  <c r="O16" i="15" s="1"/>
  <c r="C17" i="8"/>
  <c r="C17" i="15" s="1"/>
  <c r="D17" i="8"/>
  <c r="D17" i="15" s="1"/>
  <c r="E17" i="8"/>
  <c r="E17" i="15" s="1"/>
  <c r="F17" i="8"/>
  <c r="F17" i="15" s="1"/>
  <c r="G17" i="8"/>
  <c r="G17" i="15" s="1"/>
  <c r="H17" i="8"/>
  <c r="H17" i="15" s="1"/>
  <c r="K17" i="8"/>
  <c r="K17" i="15" s="1"/>
  <c r="L17" i="8"/>
  <c r="L17" i="15" s="1"/>
  <c r="M17" i="8"/>
  <c r="M17" i="15" s="1"/>
  <c r="N17" i="8"/>
  <c r="N17" i="15" s="1"/>
  <c r="O17" i="8"/>
  <c r="O17" i="15" s="1"/>
  <c r="C18" i="8"/>
  <c r="C18" i="15" s="1"/>
  <c r="D18" i="8"/>
  <c r="D18" i="15" s="1"/>
  <c r="E18" i="8"/>
  <c r="E18" i="15" s="1"/>
  <c r="F18" i="8"/>
  <c r="F18" i="15" s="1"/>
  <c r="G18" i="8"/>
  <c r="G18" i="15" s="1"/>
  <c r="H18" i="8"/>
  <c r="H18" i="15" s="1"/>
  <c r="K18" i="8"/>
  <c r="K18" i="15" s="1"/>
  <c r="L18" i="8"/>
  <c r="L18" i="15" s="1"/>
  <c r="M18" i="8"/>
  <c r="M18" i="15" s="1"/>
  <c r="N18" i="8"/>
  <c r="N18" i="15" s="1"/>
  <c r="O18" i="8"/>
  <c r="O18" i="15" s="1"/>
  <c r="C19" i="8"/>
  <c r="C19" i="15" s="1"/>
  <c r="D19" i="8"/>
  <c r="D19" i="15" s="1"/>
  <c r="E19" i="8"/>
  <c r="E19" i="15" s="1"/>
  <c r="F19" i="8"/>
  <c r="F19" i="15" s="1"/>
  <c r="G19" i="8"/>
  <c r="G19" i="15" s="1"/>
  <c r="H19" i="8"/>
  <c r="H19" i="15" s="1"/>
  <c r="K19" i="8"/>
  <c r="K19" i="15" s="1"/>
  <c r="L19" i="8"/>
  <c r="L19" i="15" s="1"/>
  <c r="M19" i="8"/>
  <c r="M19" i="15" s="1"/>
  <c r="N19" i="8"/>
  <c r="N19" i="15" s="1"/>
  <c r="O19" i="8"/>
  <c r="O19" i="15" s="1"/>
  <c r="C20" i="8"/>
  <c r="C20" i="15" s="1"/>
  <c r="D20" i="8"/>
  <c r="D20" i="15" s="1"/>
  <c r="E20" i="8"/>
  <c r="E20" i="15" s="1"/>
  <c r="F20" i="8"/>
  <c r="F20" i="15" s="1"/>
  <c r="G20" i="8"/>
  <c r="G20" i="15" s="1"/>
  <c r="H20" i="8"/>
  <c r="H20" i="15" s="1"/>
  <c r="K20" i="8"/>
  <c r="K20" i="15" s="1"/>
  <c r="L20" i="8"/>
  <c r="L20" i="15" s="1"/>
  <c r="M20" i="8"/>
  <c r="M20" i="15" s="1"/>
  <c r="N20" i="8"/>
  <c r="N20" i="15" s="1"/>
  <c r="O20" i="8"/>
  <c r="O20" i="15" s="1"/>
  <c r="C21" i="8"/>
  <c r="C21" i="15" s="1"/>
  <c r="D21" i="8"/>
  <c r="D21" i="15" s="1"/>
  <c r="E21" i="8"/>
  <c r="E21" i="15" s="1"/>
  <c r="F21" i="8"/>
  <c r="F21" i="15" s="1"/>
  <c r="G21" i="8"/>
  <c r="G21" i="15" s="1"/>
  <c r="H21" i="8"/>
  <c r="H21" i="15" s="1"/>
  <c r="K21" i="8"/>
  <c r="K21" i="15" s="1"/>
  <c r="L21" i="8"/>
  <c r="L21" i="15" s="1"/>
  <c r="M21" i="8"/>
  <c r="M21" i="15" s="1"/>
  <c r="N21" i="8"/>
  <c r="N21" i="15" s="1"/>
  <c r="O21" i="8"/>
  <c r="O21" i="15" s="1"/>
  <c r="C22" i="8"/>
  <c r="C22" i="15" s="1"/>
  <c r="D22" i="8"/>
  <c r="D22" i="15" s="1"/>
  <c r="E22" i="8"/>
  <c r="E22" i="15" s="1"/>
  <c r="F22" i="8"/>
  <c r="F22" i="15" s="1"/>
  <c r="G22" i="8"/>
  <c r="G22" i="15" s="1"/>
  <c r="H22" i="8"/>
  <c r="H22" i="15" s="1"/>
  <c r="K22" i="8"/>
  <c r="K22" i="15" s="1"/>
  <c r="L22" i="8"/>
  <c r="L22" i="15" s="1"/>
  <c r="M22" i="8"/>
  <c r="M22" i="15" s="1"/>
  <c r="N22" i="8"/>
  <c r="N22" i="15" s="1"/>
  <c r="O22" i="8"/>
  <c r="O22" i="15" s="1"/>
  <c r="C23" i="8"/>
  <c r="C23" i="15" s="1"/>
  <c r="D23" i="8"/>
  <c r="D23" i="15" s="1"/>
  <c r="E23" i="8"/>
  <c r="E23" i="15" s="1"/>
  <c r="F23" i="8"/>
  <c r="F23" i="15" s="1"/>
  <c r="G23" i="8"/>
  <c r="G23" i="15" s="1"/>
  <c r="H23" i="8"/>
  <c r="H23" i="15" s="1"/>
  <c r="K23" i="8"/>
  <c r="K23" i="15" s="1"/>
  <c r="L23" i="8"/>
  <c r="L23" i="15" s="1"/>
  <c r="M23" i="8"/>
  <c r="M23" i="15" s="1"/>
  <c r="N23" i="8"/>
  <c r="N23" i="15" s="1"/>
  <c r="O23" i="8"/>
  <c r="O23" i="15" s="1"/>
  <c r="C24" i="8"/>
  <c r="C24" i="15" s="1"/>
  <c r="D24" i="8"/>
  <c r="D24" i="15" s="1"/>
  <c r="E24" i="8"/>
  <c r="E24" i="15" s="1"/>
  <c r="F24" i="8"/>
  <c r="F24" i="15" s="1"/>
  <c r="G24" i="8"/>
  <c r="G24" i="15" s="1"/>
  <c r="H24" i="8"/>
  <c r="H24" i="15" s="1"/>
  <c r="K24" i="8"/>
  <c r="K24" i="15" s="1"/>
  <c r="L24" i="8"/>
  <c r="L24" i="15" s="1"/>
  <c r="M24" i="8"/>
  <c r="M24" i="15" s="1"/>
  <c r="N24" i="8"/>
  <c r="N24" i="15" s="1"/>
  <c r="O24" i="8"/>
  <c r="O24" i="15" s="1"/>
  <c r="C25" i="8"/>
  <c r="C25" i="15" s="1"/>
  <c r="D25" i="8"/>
  <c r="D25" i="15" s="1"/>
  <c r="E25" i="8"/>
  <c r="E25" i="15" s="1"/>
  <c r="F25" i="8"/>
  <c r="F25" i="15" s="1"/>
  <c r="G25" i="8"/>
  <c r="G25" i="15" s="1"/>
  <c r="H25" i="8"/>
  <c r="H25" i="15" s="1"/>
  <c r="K25" i="8"/>
  <c r="K25" i="15" s="1"/>
  <c r="L25" i="8"/>
  <c r="L25" i="15" s="1"/>
  <c r="M25" i="8"/>
  <c r="M25" i="15" s="1"/>
  <c r="N25" i="8"/>
  <c r="N25" i="15" s="1"/>
  <c r="O25" i="8"/>
  <c r="O25" i="15" s="1"/>
  <c r="C26" i="8"/>
  <c r="C26" i="15" s="1"/>
  <c r="D26" i="8"/>
  <c r="D26" i="15" s="1"/>
  <c r="E26" i="8"/>
  <c r="E26" i="15" s="1"/>
  <c r="F26" i="8"/>
  <c r="F26" i="15" s="1"/>
  <c r="G26" i="8"/>
  <c r="G26" i="15" s="1"/>
  <c r="H26" i="8"/>
  <c r="H26" i="15" s="1"/>
  <c r="K26" i="8"/>
  <c r="K26" i="15" s="1"/>
  <c r="L26" i="8"/>
  <c r="L26" i="15" s="1"/>
  <c r="M26" i="8"/>
  <c r="M26" i="15" s="1"/>
  <c r="N26" i="8"/>
  <c r="N26" i="15" s="1"/>
  <c r="O26" i="8"/>
  <c r="O26" i="15" s="1"/>
  <c r="C27" i="8"/>
  <c r="C27" i="15" s="1"/>
  <c r="D27" i="8"/>
  <c r="D27" i="15" s="1"/>
  <c r="E27" i="8"/>
  <c r="E27" i="15" s="1"/>
  <c r="F27" i="8"/>
  <c r="F27" i="15" s="1"/>
  <c r="G27" i="8"/>
  <c r="G27" i="15" s="1"/>
  <c r="H27" i="8"/>
  <c r="H27" i="15" s="1"/>
  <c r="K27" i="8"/>
  <c r="K27" i="15" s="1"/>
  <c r="L27" i="8"/>
  <c r="L27" i="15" s="1"/>
  <c r="M27" i="8"/>
  <c r="M27" i="15" s="1"/>
  <c r="N27" i="8"/>
  <c r="N27" i="15" s="1"/>
  <c r="O27" i="8"/>
  <c r="O27" i="15" s="1"/>
  <c r="C28" i="8"/>
  <c r="C28" i="15" s="1"/>
  <c r="D28" i="8"/>
  <c r="D28" i="15" s="1"/>
  <c r="E28" i="8"/>
  <c r="E28" i="15" s="1"/>
  <c r="F28" i="8"/>
  <c r="F28" i="15" s="1"/>
  <c r="G28" i="8"/>
  <c r="G28" i="15" s="1"/>
  <c r="H28" i="8"/>
  <c r="H28" i="15" s="1"/>
  <c r="K28" i="8"/>
  <c r="K28" i="15" s="1"/>
  <c r="L28" i="8"/>
  <c r="L28" i="15" s="1"/>
  <c r="M28" i="8"/>
  <c r="M28" i="15" s="1"/>
  <c r="N28" i="8"/>
  <c r="N28" i="15" s="1"/>
  <c r="O28" i="8"/>
  <c r="O28" i="15" s="1"/>
  <c r="C29" i="8"/>
  <c r="C29" i="15" s="1"/>
  <c r="D29" i="8"/>
  <c r="D29" i="15" s="1"/>
  <c r="E29" i="8"/>
  <c r="E29" i="15" s="1"/>
  <c r="F29" i="8"/>
  <c r="F29" i="15" s="1"/>
  <c r="G29" i="8"/>
  <c r="G29" i="15" s="1"/>
  <c r="H29" i="8"/>
  <c r="H29" i="15" s="1"/>
  <c r="K29" i="8"/>
  <c r="K29" i="15" s="1"/>
  <c r="L29" i="8"/>
  <c r="L29" i="15" s="1"/>
  <c r="M29" i="8"/>
  <c r="M29" i="15" s="1"/>
  <c r="N29" i="8"/>
  <c r="N29" i="15" s="1"/>
  <c r="O29" i="8"/>
  <c r="O29" i="15" s="1"/>
  <c r="C30" i="8"/>
  <c r="C30" i="15" s="1"/>
  <c r="D30" i="8"/>
  <c r="D30" i="15" s="1"/>
  <c r="E30" i="8"/>
  <c r="E30" i="15" s="1"/>
  <c r="F30" i="8"/>
  <c r="F30" i="15" s="1"/>
  <c r="G30" i="8"/>
  <c r="G30" i="15" s="1"/>
  <c r="H30" i="8"/>
  <c r="H30" i="15" s="1"/>
  <c r="K30" i="8"/>
  <c r="K30" i="15" s="1"/>
  <c r="L30" i="8"/>
  <c r="L30" i="15" s="1"/>
  <c r="M30" i="8"/>
  <c r="M30" i="15" s="1"/>
  <c r="N30" i="8"/>
  <c r="N30" i="15" s="1"/>
  <c r="O30" i="8"/>
  <c r="O30" i="15" s="1"/>
  <c r="C31" i="8"/>
  <c r="C31" i="15" s="1"/>
  <c r="D31" i="8"/>
  <c r="D31" i="15" s="1"/>
  <c r="E31" i="8"/>
  <c r="E31" i="15" s="1"/>
  <c r="F31" i="8"/>
  <c r="F31" i="15" s="1"/>
  <c r="G31" i="8"/>
  <c r="G31" i="15" s="1"/>
  <c r="H31" i="8"/>
  <c r="H31" i="15" s="1"/>
  <c r="K31" i="8"/>
  <c r="K31" i="15" s="1"/>
  <c r="L31" i="8"/>
  <c r="L31" i="15" s="1"/>
  <c r="M31" i="8"/>
  <c r="M31" i="15" s="1"/>
  <c r="N31" i="8"/>
  <c r="N31" i="15" s="1"/>
  <c r="O31" i="8"/>
  <c r="O31" i="15" s="1"/>
  <c r="C32" i="8"/>
  <c r="C32" i="15" s="1"/>
  <c r="D32" i="8"/>
  <c r="D32" i="15" s="1"/>
  <c r="E32" i="8"/>
  <c r="E32" i="15" s="1"/>
  <c r="F32" i="8"/>
  <c r="F32" i="15" s="1"/>
  <c r="G32" i="8"/>
  <c r="G32" i="15" s="1"/>
  <c r="H32" i="8"/>
  <c r="H32" i="15" s="1"/>
  <c r="K32" i="8"/>
  <c r="K32" i="15" s="1"/>
  <c r="L32" i="8"/>
  <c r="L32" i="15" s="1"/>
  <c r="M32" i="8"/>
  <c r="M32" i="15" s="1"/>
  <c r="N32" i="8"/>
  <c r="N32" i="15" s="1"/>
  <c r="O32" i="8"/>
  <c r="O32" i="15" s="1"/>
  <c r="C33" i="8"/>
  <c r="C33" i="15" s="1"/>
  <c r="D33" i="8"/>
  <c r="D33" i="15" s="1"/>
  <c r="E33" i="8"/>
  <c r="E33" i="15" s="1"/>
  <c r="F33" i="8"/>
  <c r="F33" i="15" s="1"/>
  <c r="G33" i="8"/>
  <c r="G33" i="15" s="1"/>
  <c r="H33" i="8"/>
  <c r="H33" i="15" s="1"/>
  <c r="K33" i="8"/>
  <c r="K33" i="15" s="1"/>
  <c r="L33" i="8"/>
  <c r="L33" i="15" s="1"/>
  <c r="M33" i="8"/>
  <c r="M33" i="15" s="1"/>
  <c r="N33" i="8"/>
  <c r="N33" i="15" s="1"/>
  <c r="O33" i="8"/>
  <c r="O33" i="15" s="1"/>
  <c r="C34" i="8"/>
  <c r="C34" i="15" s="1"/>
  <c r="D34" i="8"/>
  <c r="D34" i="15" s="1"/>
  <c r="E34" i="8"/>
  <c r="E34" i="15" s="1"/>
  <c r="F34" i="8"/>
  <c r="F34" i="15" s="1"/>
  <c r="G34" i="8"/>
  <c r="G34" i="15" s="1"/>
  <c r="H34" i="8"/>
  <c r="H34" i="15" s="1"/>
  <c r="K34" i="8"/>
  <c r="K34" i="15" s="1"/>
  <c r="L34" i="8"/>
  <c r="L34" i="15" s="1"/>
  <c r="M34" i="8"/>
  <c r="M34" i="15" s="1"/>
  <c r="N34" i="8"/>
  <c r="N34" i="15" s="1"/>
  <c r="O34" i="8"/>
  <c r="O34" i="15" s="1"/>
  <c r="C35" i="8"/>
  <c r="C35" i="15" s="1"/>
  <c r="D35" i="8"/>
  <c r="D35" i="15" s="1"/>
  <c r="E35" i="8"/>
  <c r="E35" i="15" s="1"/>
  <c r="F35" i="8"/>
  <c r="F35" i="15" s="1"/>
  <c r="G35" i="8"/>
  <c r="G35" i="15" s="1"/>
  <c r="H35" i="8"/>
  <c r="H35" i="15" s="1"/>
  <c r="K35" i="8"/>
  <c r="K35" i="15" s="1"/>
  <c r="L35" i="8"/>
  <c r="L35" i="15" s="1"/>
  <c r="M35" i="8"/>
  <c r="M35" i="15" s="1"/>
  <c r="N35" i="8"/>
  <c r="N35" i="15" s="1"/>
  <c r="O35" i="8"/>
  <c r="O35" i="15" s="1"/>
  <c r="C36" i="8"/>
  <c r="C36" i="15" s="1"/>
  <c r="D36" i="8"/>
  <c r="D36" i="15" s="1"/>
  <c r="E36" i="8"/>
  <c r="E36" i="15" s="1"/>
  <c r="F36" i="8"/>
  <c r="F36" i="15" s="1"/>
  <c r="G36" i="8"/>
  <c r="G36" i="15" s="1"/>
  <c r="H36" i="8"/>
  <c r="H36" i="15" s="1"/>
  <c r="K36" i="8"/>
  <c r="K36" i="15" s="1"/>
  <c r="L36" i="8"/>
  <c r="L36" i="15" s="1"/>
  <c r="M36" i="8"/>
  <c r="M36" i="15" s="1"/>
  <c r="N36" i="8"/>
  <c r="N36" i="15" s="1"/>
  <c r="O36" i="8"/>
  <c r="O36" i="15" s="1"/>
  <c r="C37" i="8"/>
  <c r="C37" i="15" s="1"/>
  <c r="D37" i="8"/>
  <c r="D37" i="15" s="1"/>
  <c r="E37" i="8"/>
  <c r="E37" i="15" s="1"/>
  <c r="F37" i="8"/>
  <c r="F37" i="15" s="1"/>
  <c r="G37" i="8"/>
  <c r="G37" i="15" s="1"/>
  <c r="H37" i="8"/>
  <c r="H37" i="15" s="1"/>
  <c r="K37" i="8"/>
  <c r="K37" i="15" s="1"/>
  <c r="L37" i="8"/>
  <c r="L37" i="15" s="1"/>
  <c r="M37" i="8"/>
  <c r="M37" i="15" s="1"/>
  <c r="N37" i="8"/>
  <c r="N37" i="15" s="1"/>
  <c r="O37" i="8"/>
  <c r="O37" i="15" s="1"/>
  <c r="C38" i="8"/>
  <c r="C38" i="15" s="1"/>
  <c r="D38" i="8"/>
  <c r="D38" i="15" s="1"/>
  <c r="E38" i="8"/>
  <c r="E38" i="15" s="1"/>
  <c r="F38" i="8"/>
  <c r="F38" i="15" s="1"/>
  <c r="G38" i="8"/>
  <c r="G38" i="15" s="1"/>
  <c r="H38" i="8"/>
  <c r="H38" i="15" s="1"/>
  <c r="K38" i="8"/>
  <c r="K38" i="15" s="1"/>
  <c r="L38" i="8"/>
  <c r="L38" i="15" s="1"/>
  <c r="M38" i="8"/>
  <c r="M38" i="15" s="1"/>
  <c r="N38" i="8"/>
  <c r="N38" i="15" s="1"/>
  <c r="O38" i="8"/>
  <c r="O38" i="15" s="1"/>
  <c r="C39" i="8"/>
  <c r="C39" i="15" s="1"/>
  <c r="D39" i="8"/>
  <c r="D39" i="15" s="1"/>
  <c r="E39" i="8"/>
  <c r="E39" i="15" s="1"/>
  <c r="F39" i="8"/>
  <c r="F39" i="15" s="1"/>
  <c r="G39" i="8"/>
  <c r="G39" i="15" s="1"/>
  <c r="H39" i="8"/>
  <c r="H39" i="15" s="1"/>
  <c r="K39" i="8"/>
  <c r="K39" i="15" s="1"/>
  <c r="L39" i="8"/>
  <c r="L39" i="15" s="1"/>
  <c r="M39" i="8"/>
  <c r="M39" i="15" s="1"/>
  <c r="N39" i="8"/>
  <c r="N39" i="15" s="1"/>
  <c r="O39" i="8"/>
  <c r="O39" i="15" s="1"/>
  <c r="C40" i="8"/>
  <c r="C40" i="15" s="1"/>
  <c r="D40" i="8"/>
  <c r="D40" i="15" s="1"/>
  <c r="E40" i="8"/>
  <c r="E40" i="15" s="1"/>
  <c r="F40" i="8"/>
  <c r="F40" i="15" s="1"/>
  <c r="G40" i="8"/>
  <c r="G40" i="15" s="1"/>
  <c r="H40" i="8"/>
  <c r="H40" i="15" s="1"/>
  <c r="K40" i="8"/>
  <c r="K40" i="15" s="1"/>
  <c r="L40" i="8"/>
  <c r="L40" i="15" s="1"/>
  <c r="M40" i="8"/>
  <c r="M40" i="15" s="1"/>
  <c r="N40" i="8"/>
  <c r="N40" i="15" s="1"/>
  <c r="O40" i="8"/>
  <c r="O40" i="15" s="1"/>
  <c r="C41" i="8"/>
  <c r="C41" i="15" s="1"/>
  <c r="D41" i="8"/>
  <c r="D41" i="15" s="1"/>
  <c r="E41" i="8"/>
  <c r="E41" i="15" s="1"/>
  <c r="F41" i="8"/>
  <c r="F41" i="15" s="1"/>
  <c r="G41" i="8"/>
  <c r="G41" i="15" s="1"/>
  <c r="H41" i="8"/>
  <c r="H41" i="15" s="1"/>
  <c r="K41" i="8"/>
  <c r="K41" i="15" s="1"/>
  <c r="L41" i="8"/>
  <c r="L41" i="15" s="1"/>
  <c r="M41" i="8"/>
  <c r="M41" i="15" s="1"/>
  <c r="N41" i="8"/>
  <c r="N41" i="15" s="1"/>
  <c r="O41" i="8"/>
  <c r="O41" i="15" s="1"/>
  <c r="C42" i="8"/>
  <c r="C42" i="15" s="1"/>
  <c r="D42" i="8"/>
  <c r="D42" i="15" s="1"/>
  <c r="E42" i="8"/>
  <c r="E42" i="15" s="1"/>
  <c r="F42" i="8"/>
  <c r="F42" i="15" s="1"/>
  <c r="G42" i="8"/>
  <c r="G42" i="15" s="1"/>
  <c r="H42" i="8"/>
  <c r="H42" i="15" s="1"/>
  <c r="K42" i="8"/>
  <c r="K42" i="15" s="1"/>
  <c r="L42" i="8"/>
  <c r="L42" i="15" s="1"/>
  <c r="M42" i="8"/>
  <c r="M42" i="15" s="1"/>
  <c r="N42" i="8"/>
  <c r="N42" i="15" s="1"/>
  <c r="O42" i="8"/>
  <c r="O42" i="15" s="1"/>
  <c r="C43" i="8"/>
  <c r="C43" i="15" s="1"/>
  <c r="D43" i="8"/>
  <c r="D43" i="15" s="1"/>
  <c r="E43" i="8"/>
  <c r="E43" i="15" s="1"/>
  <c r="F43" i="8"/>
  <c r="F43" i="15" s="1"/>
  <c r="G43" i="8"/>
  <c r="G43" i="15" s="1"/>
  <c r="H43" i="8"/>
  <c r="H43" i="15" s="1"/>
  <c r="K43" i="8"/>
  <c r="K43" i="15" s="1"/>
  <c r="L43" i="8"/>
  <c r="L43" i="15" s="1"/>
  <c r="M43" i="8"/>
  <c r="M43" i="15" s="1"/>
  <c r="N43" i="8"/>
  <c r="N43" i="15" s="1"/>
  <c r="O43" i="8"/>
  <c r="O43" i="15" s="1"/>
  <c r="C44" i="8"/>
  <c r="C44" i="15" s="1"/>
  <c r="D44" i="8"/>
  <c r="D44" i="15" s="1"/>
  <c r="E44" i="8"/>
  <c r="E44" i="15" s="1"/>
  <c r="F44" i="8"/>
  <c r="F44" i="15" s="1"/>
  <c r="G44" i="8"/>
  <c r="G44" i="15" s="1"/>
  <c r="H44" i="8"/>
  <c r="H44" i="15" s="1"/>
  <c r="K44" i="8"/>
  <c r="K44" i="15" s="1"/>
  <c r="L44" i="8"/>
  <c r="L44" i="15" s="1"/>
  <c r="M44" i="8"/>
  <c r="M44" i="15" s="1"/>
  <c r="N44" i="8"/>
  <c r="N44" i="15" s="1"/>
  <c r="O44" i="8"/>
  <c r="O44" i="15" s="1"/>
  <c r="C45" i="8"/>
  <c r="C45" i="15" s="1"/>
  <c r="D45" i="8"/>
  <c r="D45" i="15" s="1"/>
  <c r="E45" i="8"/>
  <c r="E45" i="15" s="1"/>
  <c r="F45" i="8"/>
  <c r="F45" i="15" s="1"/>
  <c r="G45" i="8"/>
  <c r="G45" i="15" s="1"/>
  <c r="H45" i="8"/>
  <c r="H45" i="15" s="1"/>
  <c r="K45" i="8"/>
  <c r="K45" i="15" s="1"/>
  <c r="L45" i="8"/>
  <c r="L45" i="15" s="1"/>
  <c r="M45" i="8"/>
  <c r="M45" i="15" s="1"/>
  <c r="N45" i="8"/>
  <c r="N45" i="15" s="1"/>
  <c r="O45" i="8"/>
  <c r="O45" i="15" s="1"/>
  <c r="C46" i="8"/>
  <c r="C46" i="15" s="1"/>
  <c r="D46" i="8"/>
  <c r="D46" i="15" s="1"/>
  <c r="E46" i="8"/>
  <c r="E46" i="15" s="1"/>
  <c r="F46" i="8"/>
  <c r="F46" i="15" s="1"/>
  <c r="G46" i="8"/>
  <c r="G46" i="15" s="1"/>
  <c r="H46" i="8"/>
  <c r="H46" i="15" s="1"/>
  <c r="K46" i="8"/>
  <c r="K46" i="15" s="1"/>
  <c r="L46" i="8"/>
  <c r="L46" i="15" s="1"/>
  <c r="M46" i="8"/>
  <c r="M46" i="15" s="1"/>
  <c r="N46" i="8"/>
  <c r="N46" i="15" s="1"/>
  <c r="O46" i="8"/>
  <c r="O46" i="15" s="1"/>
  <c r="C47" i="8"/>
  <c r="C47" i="15" s="1"/>
  <c r="D47" i="8"/>
  <c r="D47" i="15" s="1"/>
  <c r="E47" i="8"/>
  <c r="E47" i="15" s="1"/>
  <c r="F47" i="8"/>
  <c r="F47" i="15" s="1"/>
  <c r="G47" i="8"/>
  <c r="G47" i="15" s="1"/>
  <c r="H47" i="8"/>
  <c r="H47" i="15" s="1"/>
  <c r="K47" i="8"/>
  <c r="K47" i="15" s="1"/>
  <c r="L47" i="8"/>
  <c r="L47" i="15" s="1"/>
  <c r="M47" i="8"/>
  <c r="M47" i="15" s="1"/>
  <c r="N47" i="8"/>
  <c r="N47" i="15" s="1"/>
  <c r="O47" i="8"/>
  <c r="O47" i="15" s="1"/>
  <c r="C48" i="8"/>
  <c r="C48" i="15" s="1"/>
  <c r="D48" i="8"/>
  <c r="D48" i="15" s="1"/>
  <c r="E48" i="8"/>
  <c r="E48" i="15" s="1"/>
  <c r="F48" i="8"/>
  <c r="F48" i="15" s="1"/>
  <c r="G48" i="8"/>
  <c r="G48" i="15" s="1"/>
  <c r="H48" i="8"/>
  <c r="H48" i="15" s="1"/>
  <c r="K48" i="8"/>
  <c r="K48" i="15" s="1"/>
  <c r="L48" i="8"/>
  <c r="L48" i="15" s="1"/>
  <c r="M48" i="8"/>
  <c r="M48" i="15" s="1"/>
  <c r="N48" i="8"/>
  <c r="N48" i="15" s="1"/>
  <c r="O48" i="8"/>
  <c r="O48" i="15" s="1"/>
  <c r="C49" i="8"/>
  <c r="C49" i="15" s="1"/>
  <c r="D49" i="8"/>
  <c r="D49" i="15" s="1"/>
  <c r="E49" i="8"/>
  <c r="E49" i="15" s="1"/>
  <c r="F49" i="8"/>
  <c r="F49" i="15" s="1"/>
  <c r="G49" i="8"/>
  <c r="G49" i="15" s="1"/>
  <c r="H49" i="8"/>
  <c r="H49" i="15" s="1"/>
  <c r="K49" i="8"/>
  <c r="K49" i="15" s="1"/>
  <c r="L49" i="8"/>
  <c r="L49" i="15" s="1"/>
  <c r="M49" i="8"/>
  <c r="M49" i="15" s="1"/>
  <c r="N49" i="8"/>
  <c r="N49" i="15" s="1"/>
  <c r="O49" i="8"/>
  <c r="O49" i="15" s="1"/>
  <c r="C50" i="8"/>
  <c r="C50" i="15" s="1"/>
  <c r="D50" i="8"/>
  <c r="D50" i="15" s="1"/>
  <c r="E50" i="8"/>
  <c r="E50" i="15" s="1"/>
  <c r="F50" i="8"/>
  <c r="F50" i="15" s="1"/>
  <c r="G50" i="8"/>
  <c r="G50" i="15" s="1"/>
  <c r="H50" i="8"/>
  <c r="H50" i="15" s="1"/>
  <c r="K50" i="8"/>
  <c r="K50" i="15" s="1"/>
  <c r="L50" i="8"/>
  <c r="L50" i="15" s="1"/>
  <c r="M50" i="8"/>
  <c r="M50" i="15" s="1"/>
  <c r="N50" i="8"/>
  <c r="N50" i="15" s="1"/>
  <c r="O50" i="8"/>
  <c r="O50" i="15" s="1"/>
  <c r="C51" i="8"/>
  <c r="C51" i="15" s="1"/>
  <c r="D51" i="8"/>
  <c r="D51" i="15" s="1"/>
  <c r="E51" i="8"/>
  <c r="E51" i="15" s="1"/>
  <c r="F51" i="8"/>
  <c r="F51" i="15" s="1"/>
  <c r="G51" i="8"/>
  <c r="G51" i="15" s="1"/>
  <c r="H51" i="8"/>
  <c r="H51" i="15" s="1"/>
  <c r="K51" i="8"/>
  <c r="K51" i="15" s="1"/>
  <c r="L51" i="8"/>
  <c r="L51" i="15" s="1"/>
  <c r="M51" i="8"/>
  <c r="M51" i="15" s="1"/>
  <c r="N51" i="8"/>
  <c r="N51" i="15" s="1"/>
  <c r="O51" i="8"/>
  <c r="O51" i="15" s="1"/>
  <c r="C52" i="8"/>
  <c r="C52" i="15" s="1"/>
  <c r="D52" i="8"/>
  <c r="D52" i="15" s="1"/>
  <c r="E52" i="8"/>
  <c r="E52" i="15" s="1"/>
  <c r="F52" i="8"/>
  <c r="F52" i="15" s="1"/>
  <c r="G52" i="8"/>
  <c r="G52" i="15" s="1"/>
  <c r="H52" i="8"/>
  <c r="H52" i="15" s="1"/>
  <c r="K52" i="8"/>
  <c r="K52" i="15" s="1"/>
  <c r="L52" i="8"/>
  <c r="L52" i="15" s="1"/>
  <c r="M52" i="8"/>
  <c r="M52" i="15" s="1"/>
  <c r="N52" i="8"/>
  <c r="N52" i="15" s="1"/>
  <c r="O52" i="8"/>
  <c r="O52" i="15" s="1"/>
  <c r="C53" i="8"/>
  <c r="C53" i="15" s="1"/>
  <c r="D53" i="8"/>
  <c r="D53" i="15" s="1"/>
  <c r="E53" i="8"/>
  <c r="E53" i="15" s="1"/>
  <c r="F53" i="8"/>
  <c r="F53" i="15" s="1"/>
  <c r="G53" i="8"/>
  <c r="G53" i="15" s="1"/>
  <c r="H53" i="8"/>
  <c r="H53" i="15" s="1"/>
  <c r="K53" i="8"/>
  <c r="K53" i="15" s="1"/>
  <c r="L53" i="8"/>
  <c r="L53" i="15" s="1"/>
  <c r="M53" i="8"/>
  <c r="M53" i="15" s="1"/>
  <c r="N53" i="8"/>
  <c r="N53" i="15" s="1"/>
  <c r="O53" i="8"/>
  <c r="O53" i="15" s="1"/>
  <c r="C54" i="8"/>
  <c r="C54" i="15" s="1"/>
  <c r="D54" i="8"/>
  <c r="D54" i="15" s="1"/>
  <c r="E54" i="8"/>
  <c r="E54" i="15" s="1"/>
  <c r="F54" i="8"/>
  <c r="F54" i="15" s="1"/>
  <c r="G54" i="8"/>
  <c r="G54" i="15" s="1"/>
  <c r="H54" i="8"/>
  <c r="H54" i="15" s="1"/>
  <c r="K54" i="8"/>
  <c r="K54" i="15" s="1"/>
  <c r="L54" i="8"/>
  <c r="L54" i="15" s="1"/>
  <c r="M54" i="8"/>
  <c r="M54" i="15" s="1"/>
  <c r="N54" i="8"/>
  <c r="N54" i="15" s="1"/>
  <c r="O54" i="8"/>
  <c r="O54" i="15" s="1"/>
  <c r="C55" i="8"/>
  <c r="C55" i="15" s="1"/>
  <c r="D55" i="8"/>
  <c r="D55" i="15" s="1"/>
  <c r="E55" i="8"/>
  <c r="E55" i="15" s="1"/>
  <c r="F55" i="8"/>
  <c r="F55" i="15" s="1"/>
  <c r="G55" i="8"/>
  <c r="G55" i="15" s="1"/>
  <c r="H55" i="8"/>
  <c r="H55" i="15" s="1"/>
  <c r="K55" i="8"/>
  <c r="K55" i="15" s="1"/>
  <c r="L55" i="8"/>
  <c r="L55" i="15" s="1"/>
  <c r="M55" i="8"/>
  <c r="M55" i="15" s="1"/>
  <c r="N55" i="8"/>
  <c r="N55" i="15" s="1"/>
  <c r="O55" i="8"/>
  <c r="O55" i="15" s="1"/>
  <c r="C56" i="8"/>
  <c r="C56" i="15" s="1"/>
  <c r="D56" i="8"/>
  <c r="D56" i="15" s="1"/>
  <c r="E56" i="8"/>
  <c r="E56" i="15" s="1"/>
  <c r="F56" i="8"/>
  <c r="F56" i="15" s="1"/>
  <c r="G56" i="8"/>
  <c r="G56" i="15" s="1"/>
  <c r="H56" i="8"/>
  <c r="H56" i="15" s="1"/>
  <c r="K56" i="8"/>
  <c r="K56" i="15" s="1"/>
  <c r="L56" i="8"/>
  <c r="L56" i="15" s="1"/>
  <c r="M56" i="8"/>
  <c r="M56" i="15" s="1"/>
  <c r="N56" i="8"/>
  <c r="N56" i="15" s="1"/>
  <c r="O56" i="8"/>
  <c r="O56" i="15" s="1"/>
  <c r="C57" i="8"/>
  <c r="C57" i="15" s="1"/>
  <c r="D57" i="8"/>
  <c r="D57" i="15" s="1"/>
  <c r="E57" i="8"/>
  <c r="E57" i="15" s="1"/>
  <c r="F57" i="8"/>
  <c r="F57" i="15" s="1"/>
  <c r="G57" i="8"/>
  <c r="G57" i="15" s="1"/>
  <c r="H57" i="8"/>
  <c r="H57" i="15" s="1"/>
  <c r="K57" i="8"/>
  <c r="K57" i="15" s="1"/>
  <c r="L57" i="8"/>
  <c r="L57" i="15" s="1"/>
  <c r="M57" i="8"/>
  <c r="M57" i="15" s="1"/>
  <c r="N57" i="8"/>
  <c r="N57" i="15" s="1"/>
  <c r="O57" i="8"/>
  <c r="O57" i="15" s="1"/>
  <c r="C58" i="8"/>
  <c r="C58" i="15" s="1"/>
  <c r="D58" i="8"/>
  <c r="D58" i="15" s="1"/>
  <c r="E58" i="8"/>
  <c r="E58" i="15" s="1"/>
  <c r="F58" i="8"/>
  <c r="F58" i="15" s="1"/>
  <c r="G58" i="8"/>
  <c r="G58" i="15" s="1"/>
  <c r="H58" i="8"/>
  <c r="H58" i="15" s="1"/>
  <c r="K58" i="8"/>
  <c r="K58" i="15" s="1"/>
  <c r="L58" i="8"/>
  <c r="L58" i="15" s="1"/>
  <c r="M58" i="8"/>
  <c r="M58" i="15" s="1"/>
  <c r="N58" i="8"/>
  <c r="N58" i="15" s="1"/>
  <c r="O58" i="8"/>
  <c r="O58" i="15" s="1"/>
  <c r="C59" i="8"/>
  <c r="C59" i="15" s="1"/>
  <c r="D59" i="8"/>
  <c r="D59" i="15" s="1"/>
  <c r="E59" i="8"/>
  <c r="E59" i="15" s="1"/>
  <c r="F59" i="8"/>
  <c r="F59" i="15" s="1"/>
  <c r="G59" i="8"/>
  <c r="G59" i="15" s="1"/>
  <c r="H59" i="8"/>
  <c r="H59" i="15" s="1"/>
  <c r="K59" i="8"/>
  <c r="K59" i="15" s="1"/>
  <c r="L59" i="8"/>
  <c r="L59" i="15" s="1"/>
  <c r="M59" i="8"/>
  <c r="M59" i="15" s="1"/>
  <c r="N59" i="8"/>
  <c r="N59" i="15" s="1"/>
  <c r="O59" i="8"/>
  <c r="O59" i="15" s="1"/>
  <c r="C60" i="8"/>
  <c r="C60" i="15" s="1"/>
  <c r="D60" i="8"/>
  <c r="D60" i="15" s="1"/>
  <c r="E60" i="8"/>
  <c r="E60" i="15" s="1"/>
  <c r="F60" i="8"/>
  <c r="F60" i="15" s="1"/>
  <c r="G60" i="8"/>
  <c r="G60" i="15" s="1"/>
  <c r="H60" i="8"/>
  <c r="H60" i="15" s="1"/>
  <c r="K60" i="8"/>
  <c r="K60" i="15" s="1"/>
  <c r="L60" i="8"/>
  <c r="L60" i="15" s="1"/>
  <c r="M60" i="8"/>
  <c r="M60" i="15" s="1"/>
  <c r="N60" i="8"/>
  <c r="N60" i="15" s="1"/>
  <c r="O60" i="8"/>
  <c r="O60" i="15" s="1"/>
  <c r="C61" i="8"/>
  <c r="C61" i="15" s="1"/>
  <c r="D61" i="8"/>
  <c r="D61" i="15" s="1"/>
  <c r="E61" i="8"/>
  <c r="E61" i="15" s="1"/>
  <c r="F61" i="8"/>
  <c r="F61" i="15" s="1"/>
  <c r="G61" i="8"/>
  <c r="G61" i="15" s="1"/>
  <c r="H61" i="8"/>
  <c r="H61" i="15" s="1"/>
  <c r="K61" i="8"/>
  <c r="K61" i="15" s="1"/>
  <c r="L61" i="8"/>
  <c r="L61" i="15" s="1"/>
  <c r="M61" i="8"/>
  <c r="M61" i="15" s="1"/>
  <c r="N61" i="8"/>
  <c r="N61" i="15" s="1"/>
  <c r="O61" i="8"/>
  <c r="O61" i="15" s="1"/>
  <c r="C62" i="8"/>
  <c r="C62" i="15" s="1"/>
  <c r="D62" i="8"/>
  <c r="D62" i="15" s="1"/>
  <c r="E62" i="8"/>
  <c r="E62" i="15" s="1"/>
  <c r="F62" i="8"/>
  <c r="F62" i="15" s="1"/>
  <c r="G62" i="8"/>
  <c r="G62" i="15" s="1"/>
  <c r="H62" i="8"/>
  <c r="H62" i="15" s="1"/>
  <c r="K62" i="8"/>
  <c r="K62" i="15" s="1"/>
  <c r="L62" i="8"/>
  <c r="L62" i="15" s="1"/>
  <c r="M62" i="8"/>
  <c r="M62" i="15" s="1"/>
  <c r="N62" i="8"/>
  <c r="N62" i="15" s="1"/>
  <c r="O62" i="8"/>
  <c r="O62" i="15" s="1"/>
  <c r="C63" i="8"/>
  <c r="C63" i="15" s="1"/>
  <c r="D63" i="8"/>
  <c r="D63" i="15" s="1"/>
  <c r="E63" i="8"/>
  <c r="E63" i="15" s="1"/>
  <c r="F63" i="8"/>
  <c r="F63" i="15" s="1"/>
  <c r="G63" i="8"/>
  <c r="G63" i="15" s="1"/>
  <c r="H63" i="8"/>
  <c r="H63" i="15" s="1"/>
  <c r="K63" i="8"/>
  <c r="K63" i="15" s="1"/>
  <c r="L63" i="8"/>
  <c r="L63" i="15" s="1"/>
  <c r="M63" i="8"/>
  <c r="M63" i="15" s="1"/>
  <c r="N63" i="8"/>
  <c r="N63" i="15" s="1"/>
  <c r="O63" i="8"/>
  <c r="O63" i="15" s="1"/>
  <c r="C64" i="8"/>
  <c r="C64" i="15" s="1"/>
  <c r="D64" i="8"/>
  <c r="D64" i="15" s="1"/>
  <c r="E64" i="8"/>
  <c r="E64" i="15" s="1"/>
  <c r="F64" i="8"/>
  <c r="F64" i="15" s="1"/>
  <c r="G64" i="8"/>
  <c r="G64" i="15" s="1"/>
  <c r="H64" i="8"/>
  <c r="H64" i="15" s="1"/>
  <c r="K64" i="8"/>
  <c r="K64" i="15" s="1"/>
  <c r="L64" i="8"/>
  <c r="L64" i="15" s="1"/>
  <c r="M64" i="8"/>
  <c r="M64" i="15" s="1"/>
  <c r="N64" i="8"/>
  <c r="N64" i="15" s="1"/>
  <c r="O64" i="8"/>
  <c r="O64" i="15" s="1"/>
  <c r="C65" i="8"/>
  <c r="C65" i="15" s="1"/>
  <c r="D65" i="8"/>
  <c r="D65" i="15" s="1"/>
  <c r="E65" i="8"/>
  <c r="E65" i="15" s="1"/>
  <c r="F65" i="8"/>
  <c r="F65" i="15" s="1"/>
  <c r="G65" i="8"/>
  <c r="G65" i="15" s="1"/>
  <c r="H65" i="8"/>
  <c r="H65" i="15" s="1"/>
  <c r="K65" i="8"/>
  <c r="K65" i="15" s="1"/>
  <c r="L65" i="8"/>
  <c r="L65" i="15" s="1"/>
  <c r="M65" i="8"/>
  <c r="M65" i="15" s="1"/>
  <c r="N65" i="8"/>
  <c r="N65" i="15" s="1"/>
  <c r="O65" i="8"/>
  <c r="O65" i="15" s="1"/>
  <c r="C66" i="8"/>
  <c r="C66" i="15" s="1"/>
  <c r="D66" i="8"/>
  <c r="D66" i="15" s="1"/>
  <c r="E66" i="8"/>
  <c r="E66" i="15" s="1"/>
  <c r="F66" i="8"/>
  <c r="F66" i="15" s="1"/>
  <c r="G66" i="8"/>
  <c r="G66" i="15" s="1"/>
  <c r="H66" i="8"/>
  <c r="H66" i="15" s="1"/>
  <c r="K66" i="8"/>
  <c r="K66" i="15" s="1"/>
  <c r="L66" i="8"/>
  <c r="L66" i="15" s="1"/>
  <c r="M66" i="8"/>
  <c r="M66" i="15" s="1"/>
  <c r="N66" i="8"/>
  <c r="N66" i="15" s="1"/>
  <c r="O66" i="8"/>
  <c r="O66" i="15" s="1"/>
  <c r="C67" i="8"/>
  <c r="C67" i="15" s="1"/>
  <c r="D67" i="8"/>
  <c r="D67" i="15" s="1"/>
  <c r="E67" i="8"/>
  <c r="E67" i="15" s="1"/>
  <c r="F67" i="8"/>
  <c r="F67" i="15" s="1"/>
  <c r="G67" i="8"/>
  <c r="G67" i="15" s="1"/>
  <c r="H67" i="8"/>
  <c r="H67" i="15" s="1"/>
  <c r="K67" i="8"/>
  <c r="K67" i="15" s="1"/>
  <c r="L67" i="8"/>
  <c r="L67" i="15" s="1"/>
  <c r="M67" i="8"/>
  <c r="M67" i="15" s="1"/>
  <c r="N67" i="8"/>
  <c r="N67" i="15" s="1"/>
  <c r="O67" i="8"/>
  <c r="O67" i="15" s="1"/>
  <c r="C68" i="8"/>
  <c r="C68" i="15" s="1"/>
  <c r="D68" i="8"/>
  <c r="D68" i="15" s="1"/>
  <c r="E68" i="8"/>
  <c r="E68" i="15" s="1"/>
  <c r="F68" i="8"/>
  <c r="F68" i="15" s="1"/>
  <c r="G68" i="8"/>
  <c r="G68" i="15" s="1"/>
  <c r="H68" i="8"/>
  <c r="H68" i="15" s="1"/>
  <c r="K68" i="8"/>
  <c r="K68" i="15" s="1"/>
  <c r="L68" i="8"/>
  <c r="L68" i="15" s="1"/>
  <c r="M68" i="8"/>
  <c r="M68" i="15" s="1"/>
  <c r="N68" i="8"/>
  <c r="N68" i="15" s="1"/>
  <c r="O68" i="8"/>
  <c r="O68" i="15" s="1"/>
  <c r="C69" i="8"/>
  <c r="C69" i="15" s="1"/>
  <c r="D69" i="8"/>
  <c r="D69" i="15" s="1"/>
  <c r="E69" i="8"/>
  <c r="E69" i="15" s="1"/>
  <c r="F69" i="8"/>
  <c r="F69" i="15" s="1"/>
  <c r="G69" i="8"/>
  <c r="G69" i="15" s="1"/>
  <c r="H69" i="8"/>
  <c r="H69" i="15" s="1"/>
  <c r="K69" i="8"/>
  <c r="K69" i="15" s="1"/>
  <c r="L69" i="8"/>
  <c r="L69" i="15" s="1"/>
  <c r="M69" i="8"/>
  <c r="M69" i="15" s="1"/>
  <c r="N69" i="8"/>
  <c r="N69" i="15" s="1"/>
  <c r="O69" i="8"/>
  <c r="O69" i="15" s="1"/>
  <c r="C70" i="8"/>
  <c r="C70" i="15" s="1"/>
  <c r="D70" i="8"/>
  <c r="D70" i="15" s="1"/>
  <c r="E70" i="8"/>
  <c r="E70" i="15" s="1"/>
  <c r="F70" i="8"/>
  <c r="F70" i="15" s="1"/>
  <c r="G70" i="8"/>
  <c r="G70" i="15" s="1"/>
  <c r="H70" i="8"/>
  <c r="H70" i="15" s="1"/>
  <c r="K70" i="8"/>
  <c r="K70" i="15" s="1"/>
  <c r="L70" i="8"/>
  <c r="L70" i="15" s="1"/>
  <c r="M70" i="8"/>
  <c r="M70" i="15" s="1"/>
  <c r="N70" i="8"/>
  <c r="N70" i="15" s="1"/>
  <c r="O70" i="8"/>
  <c r="O70" i="15" s="1"/>
  <c r="C71" i="8"/>
  <c r="C71" i="15" s="1"/>
  <c r="D71" i="8"/>
  <c r="D71" i="15" s="1"/>
  <c r="E71" i="8"/>
  <c r="E71" i="15" s="1"/>
  <c r="F71" i="8"/>
  <c r="F71" i="15" s="1"/>
  <c r="G71" i="8"/>
  <c r="G71" i="15" s="1"/>
  <c r="H71" i="8"/>
  <c r="H71" i="15" s="1"/>
  <c r="K71" i="8"/>
  <c r="K71" i="15" s="1"/>
  <c r="L71" i="8"/>
  <c r="L71" i="15" s="1"/>
  <c r="M71" i="8"/>
  <c r="M71" i="15" s="1"/>
  <c r="N71" i="8"/>
  <c r="N71" i="15" s="1"/>
  <c r="O71" i="8"/>
  <c r="O71" i="15" s="1"/>
  <c r="C72" i="8"/>
  <c r="C72" i="15" s="1"/>
  <c r="D72" i="8"/>
  <c r="D72" i="15" s="1"/>
  <c r="E72" i="8"/>
  <c r="E72" i="15" s="1"/>
  <c r="F72" i="8"/>
  <c r="F72" i="15" s="1"/>
  <c r="G72" i="8"/>
  <c r="G72" i="15" s="1"/>
  <c r="H72" i="8"/>
  <c r="H72" i="15" s="1"/>
  <c r="K72" i="8"/>
  <c r="K72" i="15" s="1"/>
  <c r="L72" i="8"/>
  <c r="L72" i="15" s="1"/>
  <c r="M72" i="8"/>
  <c r="M72" i="15" s="1"/>
  <c r="N72" i="8"/>
  <c r="N72" i="15" s="1"/>
  <c r="O72" i="8"/>
  <c r="O72" i="15" s="1"/>
  <c r="C73" i="8"/>
  <c r="C73" i="15" s="1"/>
  <c r="D73" i="8"/>
  <c r="D73" i="15" s="1"/>
  <c r="E73" i="8"/>
  <c r="E73" i="15" s="1"/>
  <c r="F73" i="8"/>
  <c r="F73" i="15" s="1"/>
  <c r="G73" i="8"/>
  <c r="G73" i="15" s="1"/>
  <c r="H73" i="8"/>
  <c r="H73" i="15" s="1"/>
  <c r="K73" i="8"/>
  <c r="K73" i="15" s="1"/>
  <c r="L73" i="8"/>
  <c r="L73" i="15" s="1"/>
  <c r="M73" i="8"/>
  <c r="M73" i="15" s="1"/>
  <c r="N73" i="8"/>
  <c r="N73" i="15" s="1"/>
  <c r="O73" i="8"/>
  <c r="O73" i="15" s="1"/>
  <c r="C74" i="8"/>
  <c r="C74" i="15" s="1"/>
  <c r="D74" i="8"/>
  <c r="D74" i="15" s="1"/>
  <c r="E74" i="8"/>
  <c r="E74" i="15" s="1"/>
  <c r="F74" i="8"/>
  <c r="F74" i="15" s="1"/>
  <c r="G74" i="8"/>
  <c r="G74" i="15" s="1"/>
  <c r="H74" i="8"/>
  <c r="H74" i="15" s="1"/>
  <c r="K74" i="8"/>
  <c r="K74" i="15" s="1"/>
  <c r="L74" i="8"/>
  <c r="L74" i="15" s="1"/>
  <c r="M74" i="8"/>
  <c r="M74" i="15" s="1"/>
  <c r="N74" i="8"/>
  <c r="N74" i="15" s="1"/>
  <c r="O74" i="8"/>
  <c r="O74" i="15" s="1"/>
  <c r="C75" i="8"/>
  <c r="C75" i="15" s="1"/>
  <c r="D75" i="8"/>
  <c r="D75" i="15" s="1"/>
  <c r="E75" i="8"/>
  <c r="E75" i="15" s="1"/>
  <c r="F75" i="8"/>
  <c r="F75" i="15" s="1"/>
  <c r="G75" i="8"/>
  <c r="G75" i="15" s="1"/>
  <c r="H75" i="8"/>
  <c r="H75" i="15" s="1"/>
  <c r="K75" i="8"/>
  <c r="K75" i="15" s="1"/>
  <c r="L75" i="8"/>
  <c r="L75" i="15" s="1"/>
  <c r="M75" i="8"/>
  <c r="M75" i="15" s="1"/>
  <c r="N75" i="8"/>
  <c r="N75" i="15" s="1"/>
  <c r="O75" i="8"/>
  <c r="O75" i="15" s="1"/>
  <c r="C76" i="8"/>
  <c r="C76" i="15" s="1"/>
  <c r="D76" i="8"/>
  <c r="D76" i="15" s="1"/>
  <c r="E76" i="8"/>
  <c r="E76" i="15" s="1"/>
  <c r="F76" i="8"/>
  <c r="F76" i="15" s="1"/>
  <c r="G76" i="8"/>
  <c r="G76" i="15" s="1"/>
  <c r="H76" i="8"/>
  <c r="H76" i="15" s="1"/>
  <c r="K76" i="8"/>
  <c r="K76" i="15" s="1"/>
  <c r="L76" i="8"/>
  <c r="L76" i="15" s="1"/>
  <c r="M76" i="8"/>
  <c r="M76" i="15" s="1"/>
  <c r="N76" i="8"/>
  <c r="N76" i="15" s="1"/>
  <c r="O76" i="8"/>
  <c r="O76" i="15" s="1"/>
  <c r="C77" i="8"/>
  <c r="C77" i="15" s="1"/>
  <c r="D77" i="8"/>
  <c r="D77" i="15" s="1"/>
  <c r="E77" i="8"/>
  <c r="E77" i="15" s="1"/>
  <c r="F77" i="8"/>
  <c r="F77" i="15" s="1"/>
  <c r="G77" i="8"/>
  <c r="G77" i="15" s="1"/>
  <c r="H77" i="8"/>
  <c r="H77" i="15" s="1"/>
  <c r="K77" i="8"/>
  <c r="K77" i="15" s="1"/>
  <c r="L77" i="8"/>
  <c r="L77" i="15" s="1"/>
  <c r="M77" i="8"/>
  <c r="M77" i="15" s="1"/>
  <c r="N77" i="8"/>
  <c r="N77" i="15" s="1"/>
  <c r="O77" i="8"/>
  <c r="O77" i="15" s="1"/>
  <c r="C78" i="8"/>
  <c r="C78" i="15" s="1"/>
  <c r="D78" i="8"/>
  <c r="D78" i="15" s="1"/>
  <c r="E78" i="8"/>
  <c r="E78" i="15" s="1"/>
  <c r="F78" i="8"/>
  <c r="F78" i="15" s="1"/>
  <c r="G78" i="8"/>
  <c r="G78" i="15" s="1"/>
  <c r="H78" i="8"/>
  <c r="H78" i="15" s="1"/>
  <c r="K78" i="8"/>
  <c r="K78" i="15" s="1"/>
  <c r="L78" i="8"/>
  <c r="L78" i="15" s="1"/>
  <c r="M78" i="8"/>
  <c r="M78" i="15" s="1"/>
  <c r="N78" i="8"/>
  <c r="N78" i="15" s="1"/>
  <c r="O78" i="8"/>
  <c r="O78" i="15" s="1"/>
  <c r="C79" i="8"/>
  <c r="C79" i="15" s="1"/>
  <c r="D79" i="8"/>
  <c r="D79" i="15" s="1"/>
  <c r="E79" i="8"/>
  <c r="E79" i="15" s="1"/>
  <c r="F79" i="8"/>
  <c r="F79" i="15" s="1"/>
  <c r="G79" i="8"/>
  <c r="G79" i="15" s="1"/>
  <c r="H79" i="8"/>
  <c r="H79" i="15" s="1"/>
  <c r="K79" i="8"/>
  <c r="K79" i="15" s="1"/>
  <c r="L79" i="8"/>
  <c r="L79" i="15" s="1"/>
  <c r="M79" i="8"/>
  <c r="M79" i="15" s="1"/>
  <c r="N79" i="8"/>
  <c r="N79" i="15" s="1"/>
  <c r="O79" i="8"/>
  <c r="O79" i="15" s="1"/>
  <c r="C80" i="8"/>
  <c r="C80" i="15" s="1"/>
  <c r="D80" i="8"/>
  <c r="D80" i="15" s="1"/>
  <c r="E80" i="8"/>
  <c r="E80" i="15" s="1"/>
  <c r="F80" i="8"/>
  <c r="F80" i="15" s="1"/>
  <c r="G80" i="8"/>
  <c r="G80" i="15" s="1"/>
  <c r="H80" i="8"/>
  <c r="H80" i="15" s="1"/>
  <c r="K80" i="8"/>
  <c r="K80" i="15" s="1"/>
  <c r="L80" i="8"/>
  <c r="L80" i="15" s="1"/>
  <c r="M80" i="8"/>
  <c r="M80" i="15" s="1"/>
  <c r="N80" i="8"/>
  <c r="N80" i="15" s="1"/>
  <c r="O80" i="8"/>
  <c r="O80" i="15" s="1"/>
  <c r="C81" i="8"/>
  <c r="C81" i="15" s="1"/>
  <c r="D81" i="8"/>
  <c r="D81" i="15" s="1"/>
  <c r="E81" i="8"/>
  <c r="E81" i="15" s="1"/>
  <c r="F81" i="8"/>
  <c r="F81" i="15" s="1"/>
  <c r="G81" i="8"/>
  <c r="G81" i="15" s="1"/>
  <c r="H81" i="8"/>
  <c r="H81" i="15" s="1"/>
  <c r="K81" i="8"/>
  <c r="K81" i="15" s="1"/>
  <c r="L81" i="8"/>
  <c r="L81" i="15" s="1"/>
  <c r="M81" i="8"/>
  <c r="M81" i="15" s="1"/>
  <c r="N81" i="8"/>
  <c r="N81" i="15" s="1"/>
  <c r="O81" i="8"/>
  <c r="O81" i="15" s="1"/>
  <c r="C82" i="8"/>
  <c r="C82" i="15" s="1"/>
  <c r="D82" i="8"/>
  <c r="D82" i="15" s="1"/>
  <c r="E82" i="8"/>
  <c r="E82" i="15" s="1"/>
  <c r="F82" i="8"/>
  <c r="F82" i="15" s="1"/>
  <c r="G82" i="8"/>
  <c r="G82" i="15" s="1"/>
  <c r="H82" i="8"/>
  <c r="H82" i="15" s="1"/>
  <c r="K82" i="8"/>
  <c r="K82" i="15" s="1"/>
  <c r="L82" i="8"/>
  <c r="L82" i="15" s="1"/>
  <c r="M82" i="8"/>
  <c r="M82" i="15" s="1"/>
  <c r="N82" i="8"/>
  <c r="N82" i="15" s="1"/>
  <c r="O82" i="8"/>
  <c r="O82" i="15" s="1"/>
  <c r="C83" i="8"/>
  <c r="C83" i="15" s="1"/>
  <c r="D83" i="8"/>
  <c r="D83" i="15" s="1"/>
  <c r="E83" i="8"/>
  <c r="E83" i="15" s="1"/>
  <c r="F83" i="8"/>
  <c r="F83" i="15" s="1"/>
  <c r="G83" i="8"/>
  <c r="G83" i="15" s="1"/>
  <c r="H83" i="8"/>
  <c r="H83" i="15" s="1"/>
  <c r="K83" i="8"/>
  <c r="K83" i="15" s="1"/>
  <c r="L83" i="8"/>
  <c r="L83" i="15" s="1"/>
  <c r="M83" i="8"/>
  <c r="M83" i="15" s="1"/>
  <c r="N83" i="8"/>
  <c r="N83" i="15" s="1"/>
  <c r="O83" i="8"/>
  <c r="O83" i="15" s="1"/>
  <c r="C84" i="8"/>
  <c r="C84" i="15" s="1"/>
  <c r="D84" i="8"/>
  <c r="D84" i="15" s="1"/>
  <c r="E84" i="8"/>
  <c r="E84" i="15" s="1"/>
  <c r="F84" i="8"/>
  <c r="F84" i="15" s="1"/>
  <c r="G84" i="8"/>
  <c r="G84" i="15" s="1"/>
  <c r="H84" i="8"/>
  <c r="H84" i="15" s="1"/>
  <c r="K84" i="8"/>
  <c r="K84" i="15" s="1"/>
  <c r="L84" i="8"/>
  <c r="L84" i="15" s="1"/>
  <c r="M84" i="8"/>
  <c r="M84" i="15" s="1"/>
  <c r="N84" i="8"/>
  <c r="N84" i="15" s="1"/>
  <c r="O84" i="8"/>
  <c r="O84" i="15" s="1"/>
  <c r="C85" i="8"/>
  <c r="C85" i="15" s="1"/>
  <c r="D85" i="8"/>
  <c r="D85" i="15" s="1"/>
  <c r="E85" i="8"/>
  <c r="E85" i="15" s="1"/>
  <c r="F85" i="8"/>
  <c r="F85" i="15" s="1"/>
  <c r="G85" i="8"/>
  <c r="G85" i="15" s="1"/>
  <c r="H85" i="8"/>
  <c r="H85" i="15" s="1"/>
  <c r="K85" i="8"/>
  <c r="K85" i="15" s="1"/>
  <c r="L85" i="8"/>
  <c r="L85" i="15" s="1"/>
  <c r="M85" i="8"/>
  <c r="M85" i="15" s="1"/>
  <c r="N85" i="8"/>
  <c r="N85" i="15" s="1"/>
  <c r="O85" i="8"/>
  <c r="O85" i="15" s="1"/>
  <c r="C86" i="8"/>
  <c r="C86" i="15" s="1"/>
  <c r="D86" i="8"/>
  <c r="D86" i="15" s="1"/>
  <c r="E86" i="8"/>
  <c r="E86" i="15" s="1"/>
  <c r="F86" i="8"/>
  <c r="F86" i="15" s="1"/>
  <c r="G86" i="8"/>
  <c r="G86" i="15" s="1"/>
  <c r="H86" i="8"/>
  <c r="H86" i="15" s="1"/>
  <c r="K86" i="8"/>
  <c r="K86" i="15" s="1"/>
  <c r="L86" i="8"/>
  <c r="L86" i="15" s="1"/>
  <c r="M86" i="8"/>
  <c r="M86" i="15" s="1"/>
  <c r="N86" i="8"/>
  <c r="N86" i="15" s="1"/>
  <c r="O86" i="8"/>
  <c r="O86" i="15" s="1"/>
  <c r="C87" i="8"/>
  <c r="C87" i="15" s="1"/>
  <c r="D87" i="8"/>
  <c r="D87" i="15" s="1"/>
  <c r="E87" i="8"/>
  <c r="E87" i="15" s="1"/>
  <c r="F87" i="8"/>
  <c r="F87" i="15" s="1"/>
  <c r="G87" i="8"/>
  <c r="G87" i="15" s="1"/>
  <c r="H87" i="8"/>
  <c r="H87" i="15" s="1"/>
  <c r="K87" i="8"/>
  <c r="K87" i="15" s="1"/>
  <c r="L87" i="8"/>
  <c r="L87" i="15" s="1"/>
  <c r="M87" i="8"/>
  <c r="M87" i="15" s="1"/>
  <c r="N87" i="8"/>
  <c r="N87" i="15" s="1"/>
  <c r="O87" i="8"/>
  <c r="O87" i="15" s="1"/>
  <c r="C88" i="8"/>
  <c r="C88" i="15" s="1"/>
  <c r="D88" i="8"/>
  <c r="D88" i="15" s="1"/>
  <c r="E88" i="8"/>
  <c r="E88" i="15" s="1"/>
  <c r="F88" i="8"/>
  <c r="F88" i="15" s="1"/>
  <c r="G88" i="8"/>
  <c r="G88" i="15" s="1"/>
  <c r="H88" i="8"/>
  <c r="H88" i="15" s="1"/>
  <c r="K88" i="8"/>
  <c r="K88" i="15" s="1"/>
  <c r="L88" i="8"/>
  <c r="L88" i="15" s="1"/>
  <c r="M88" i="8"/>
  <c r="M88" i="15" s="1"/>
  <c r="N88" i="8"/>
  <c r="N88" i="15" s="1"/>
  <c r="O88" i="8"/>
  <c r="O88" i="15" s="1"/>
  <c r="C89" i="8"/>
  <c r="C89" i="15" s="1"/>
  <c r="D89" i="8"/>
  <c r="D89" i="15" s="1"/>
  <c r="E89" i="8"/>
  <c r="E89" i="15" s="1"/>
  <c r="F89" i="8"/>
  <c r="F89" i="15" s="1"/>
  <c r="G89" i="8"/>
  <c r="G89" i="15" s="1"/>
  <c r="H89" i="8"/>
  <c r="H89" i="15" s="1"/>
  <c r="K89" i="8"/>
  <c r="K89" i="15" s="1"/>
  <c r="L89" i="8"/>
  <c r="L89" i="15" s="1"/>
  <c r="M89" i="8"/>
  <c r="M89" i="15" s="1"/>
  <c r="N89" i="8"/>
  <c r="N89" i="15" s="1"/>
  <c r="O89" i="8"/>
  <c r="O89" i="15" s="1"/>
  <c r="C90" i="8"/>
  <c r="C90" i="15" s="1"/>
  <c r="D90" i="8"/>
  <c r="D90" i="15" s="1"/>
  <c r="E90" i="8"/>
  <c r="E90" i="15" s="1"/>
  <c r="F90" i="8"/>
  <c r="F90" i="15" s="1"/>
  <c r="G90" i="8"/>
  <c r="G90" i="15" s="1"/>
  <c r="H90" i="8"/>
  <c r="H90" i="15" s="1"/>
  <c r="K90" i="8"/>
  <c r="K90" i="15" s="1"/>
  <c r="L90" i="8"/>
  <c r="L90" i="15" s="1"/>
  <c r="M90" i="8"/>
  <c r="M90" i="15" s="1"/>
  <c r="N90" i="8"/>
  <c r="N90" i="15" s="1"/>
  <c r="O90" i="8"/>
  <c r="O90" i="15" s="1"/>
  <c r="C91" i="8"/>
  <c r="C91" i="15" s="1"/>
  <c r="D91" i="8"/>
  <c r="D91" i="15" s="1"/>
  <c r="E91" i="8"/>
  <c r="E91" i="15" s="1"/>
  <c r="F91" i="8"/>
  <c r="F91" i="15" s="1"/>
  <c r="G91" i="8"/>
  <c r="G91" i="15" s="1"/>
  <c r="H91" i="8"/>
  <c r="H91" i="15" s="1"/>
  <c r="K91" i="8"/>
  <c r="K91" i="15" s="1"/>
  <c r="L91" i="8"/>
  <c r="L91" i="15" s="1"/>
  <c r="M91" i="8"/>
  <c r="M91" i="15" s="1"/>
  <c r="N91" i="8"/>
  <c r="N91" i="15" s="1"/>
  <c r="O91" i="8"/>
  <c r="O91" i="15" s="1"/>
  <c r="C92" i="8"/>
  <c r="C92" i="15" s="1"/>
  <c r="D92" i="8"/>
  <c r="D92" i="15" s="1"/>
  <c r="E92" i="8"/>
  <c r="E92" i="15" s="1"/>
  <c r="F92" i="8"/>
  <c r="F92" i="15" s="1"/>
  <c r="G92" i="8"/>
  <c r="G92" i="15" s="1"/>
  <c r="H92" i="8"/>
  <c r="H92" i="15" s="1"/>
  <c r="K92" i="8"/>
  <c r="K92" i="15" s="1"/>
  <c r="L92" i="8"/>
  <c r="L92" i="15" s="1"/>
  <c r="M92" i="8"/>
  <c r="M92" i="15" s="1"/>
  <c r="N92" i="8"/>
  <c r="N92" i="15" s="1"/>
  <c r="O92" i="8"/>
  <c r="O92" i="15" s="1"/>
  <c r="C93" i="8"/>
  <c r="C93" i="15" s="1"/>
  <c r="D93" i="8"/>
  <c r="D93" i="15" s="1"/>
  <c r="E93" i="8"/>
  <c r="E93" i="15" s="1"/>
  <c r="F93" i="8"/>
  <c r="F93" i="15" s="1"/>
  <c r="G93" i="8"/>
  <c r="G93" i="15" s="1"/>
  <c r="H93" i="8"/>
  <c r="H93" i="15" s="1"/>
  <c r="K93" i="8"/>
  <c r="K93" i="15" s="1"/>
  <c r="L93" i="8"/>
  <c r="L93" i="15" s="1"/>
  <c r="M93" i="8"/>
  <c r="M93" i="15" s="1"/>
  <c r="N93" i="8"/>
  <c r="N93" i="15" s="1"/>
  <c r="O93" i="8"/>
  <c r="O93" i="15" s="1"/>
  <c r="C94" i="8"/>
  <c r="C94" i="15" s="1"/>
  <c r="D94" i="8"/>
  <c r="D94" i="15" s="1"/>
  <c r="E94" i="8"/>
  <c r="E94" i="15" s="1"/>
  <c r="F94" i="8"/>
  <c r="F94" i="15" s="1"/>
  <c r="G94" i="8"/>
  <c r="G94" i="15" s="1"/>
  <c r="H94" i="8"/>
  <c r="H94" i="15" s="1"/>
  <c r="K94" i="8"/>
  <c r="K94" i="15" s="1"/>
  <c r="L94" i="8"/>
  <c r="L94" i="15" s="1"/>
  <c r="M94" i="8"/>
  <c r="M94" i="15" s="1"/>
  <c r="N94" i="8"/>
  <c r="N94" i="15" s="1"/>
  <c r="O94" i="8"/>
  <c r="O94" i="15" s="1"/>
  <c r="C95" i="8"/>
  <c r="C95" i="15" s="1"/>
  <c r="D95" i="8"/>
  <c r="D95" i="15" s="1"/>
  <c r="E95" i="8"/>
  <c r="E95" i="15" s="1"/>
  <c r="F95" i="8"/>
  <c r="F95" i="15" s="1"/>
  <c r="G95" i="8"/>
  <c r="G95" i="15" s="1"/>
  <c r="H95" i="8"/>
  <c r="H95" i="15" s="1"/>
  <c r="K95" i="8"/>
  <c r="K95" i="15" s="1"/>
  <c r="L95" i="8"/>
  <c r="L95" i="15" s="1"/>
  <c r="M95" i="8"/>
  <c r="M95" i="15" s="1"/>
  <c r="N95" i="8"/>
  <c r="N95" i="15" s="1"/>
  <c r="O95" i="8"/>
  <c r="O95" i="15" s="1"/>
  <c r="C96" i="8"/>
  <c r="C96" i="15" s="1"/>
  <c r="D96" i="8"/>
  <c r="D96" i="15" s="1"/>
  <c r="E96" i="8"/>
  <c r="E96" i="15" s="1"/>
  <c r="F96" i="8"/>
  <c r="F96" i="15" s="1"/>
  <c r="G96" i="8"/>
  <c r="G96" i="15" s="1"/>
  <c r="H96" i="8"/>
  <c r="H96" i="15" s="1"/>
  <c r="K96" i="8"/>
  <c r="K96" i="15" s="1"/>
  <c r="L96" i="8"/>
  <c r="L96" i="15" s="1"/>
  <c r="M96" i="8"/>
  <c r="M96" i="15" s="1"/>
  <c r="N96" i="8"/>
  <c r="N96" i="15" s="1"/>
  <c r="O96" i="8"/>
  <c r="O96" i="15" s="1"/>
  <c r="C97" i="8"/>
  <c r="C97" i="15" s="1"/>
  <c r="D97" i="8"/>
  <c r="D97" i="15" s="1"/>
  <c r="E97" i="8"/>
  <c r="E97" i="15" s="1"/>
  <c r="F97" i="8"/>
  <c r="F97" i="15" s="1"/>
  <c r="G97" i="8"/>
  <c r="G97" i="15" s="1"/>
  <c r="H97" i="8"/>
  <c r="H97" i="15" s="1"/>
  <c r="K97" i="8"/>
  <c r="K97" i="15" s="1"/>
  <c r="L97" i="8"/>
  <c r="L97" i="15" s="1"/>
  <c r="M97" i="8"/>
  <c r="M97" i="15" s="1"/>
  <c r="N97" i="8"/>
  <c r="N97" i="15" s="1"/>
  <c r="O97" i="8"/>
  <c r="O97" i="15" s="1"/>
  <c r="C98" i="8"/>
  <c r="C98" i="15" s="1"/>
  <c r="D98" i="8"/>
  <c r="D98" i="15" s="1"/>
  <c r="E98" i="8"/>
  <c r="E98" i="15" s="1"/>
  <c r="F98" i="8"/>
  <c r="F98" i="15" s="1"/>
  <c r="G98" i="8"/>
  <c r="G98" i="15" s="1"/>
  <c r="H98" i="8"/>
  <c r="H98" i="15" s="1"/>
  <c r="K98" i="8"/>
  <c r="K98" i="15" s="1"/>
  <c r="L98" i="8"/>
  <c r="L98" i="15" s="1"/>
  <c r="M98" i="8"/>
  <c r="M98" i="15" s="1"/>
  <c r="N98" i="8"/>
  <c r="N98" i="15" s="1"/>
  <c r="O98" i="8"/>
  <c r="O98" i="15" s="1"/>
  <c r="C99" i="8"/>
  <c r="C99" i="15" s="1"/>
  <c r="D99" i="8"/>
  <c r="D99" i="15" s="1"/>
  <c r="E99" i="8"/>
  <c r="E99" i="15" s="1"/>
  <c r="F99" i="8"/>
  <c r="F99" i="15" s="1"/>
  <c r="G99" i="8"/>
  <c r="G99" i="15" s="1"/>
  <c r="H99" i="8"/>
  <c r="H99" i="15" s="1"/>
  <c r="K99" i="8"/>
  <c r="K99" i="15" s="1"/>
  <c r="L99" i="8"/>
  <c r="L99" i="15" s="1"/>
  <c r="M99" i="8"/>
  <c r="M99" i="15" s="1"/>
  <c r="N99" i="8"/>
  <c r="N99" i="15" s="1"/>
  <c r="O99" i="8"/>
  <c r="O99" i="15" s="1"/>
  <c r="C100" i="8"/>
  <c r="C100" i="15" s="1"/>
  <c r="D100" i="8"/>
  <c r="D100" i="15" s="1"/>
  <c r="E100" i="8"/>
  <c r="E100" i="15" s="1"/>
  <c r="F100" i="8"/>
  <c r="F100" i="15" s="1"/>
  <c r="G100" i="8"/>
  <c r="G100" i="15" s="1"/>
  <c r="H100" i="8"/>
  <c r="H100" i="15" s="1"/>
  <c r="K100" i="8"/>
  <c r="K100" i="15" s="1"/>
  <c r="L100" i="8"/>
  <c r="L100" i="15" s="1"/>
  <c r="M100" i="8"/>
  <c r="M100" i="15" s="1"/>
  <c r="N100" i="8"/>
  <c r="N100" i="15" s="1"/>
  <c r="O100" i="8"/>
  <c r="O100" i="15" s="1"/>
  <c r="C101" i="8"/>
  <c r="C101" i="15" s="1"/>
  <c r="D101" i="8"/>
  <c r="D101" i="15" s="1"/>
  <c r="E101" i="8"/>
  <c r="E101" i="15" s="1"/>
  <c r="F101" i="8"/>
  <c r="F101" i="15" s="1"/>
  <c r="G101" i="8"/>
  <c r="G101" i="15" s="1"/>
  <c r="H101" i="8"/>
  <c r="H101" i="15" s="1"/>
  <c r="K101" i="8"/>
  <c r="K101" i="15" s="1"/>
  <c r="L101" i="8"/>
  <c r="L101" i="15" s="1"/>
  <c r="M101" i="8"/>
  <c r="M101" i="15" s="1"/>
  <c r="N101" i="8"/>
  <c r="N101" i="15" s="1"/>
  <c r="O101" i="8"/>
  <c r="O101" i="15" s="1"/>
  <c r="C102" i="8"/>
  <c r="C102" i="15" s="1"/>
  <c r="D102" i="8"/>
  <c r="D102" i="15" s="1"/>
  <c r="E102" i="8"/>
  <c r="E102" i="15" s="1"/>
  <c r="F102" i="8"/>
  <c r="F102" i="15" s="1"/>
  <c r="G102" i="8"/>
  <c r="G102" i="15" s="1"/>
  <c r="H102" i="8"/>
  <c r="H102" i="15" s="1"/>
  <c r="K102" i="8"/>
  <c r="K102" i="15" s="1"/>
  <c r="L102" i="8"/>
  <c r="L102" i="15" s="1"/>
  <c r="M102" i="8"/>
  <c r="M102" i="15" s="1"/>
  <c r="N102" i="8"/>
  <c r="N102" i="15" s="1"/>
  <c r="O102" i="8"/>
  <c r="O102" i="15" s="1"/>
  <c r="C103" i="8"/>
  <c r="C103" i="15" s="1"/>
  <c r="D103" i="8"/>
  <c r="D103" i="15" s="1"/>
  <c r="E103" i="8"/>
  <c r="E103" i="15" s="1"/>
  <c r="F103" i="8"/>
  <c r="F103" i="15" s="1"/>
  <c r="G103" i="8"/>
  <c r="G103" i="15" s="1"/>
  <c r="H103" i="8"/>
  <c r="H103" i="15" s="1"/>
  <c r="K103" i="8"/>
  <c r="K103" i="15" s="1"/>
  <c r="L103" i="8"/>
  <c r="L103" i="15" s="1"/>
  <c r="M103" i="8"/>
  <c r="M103" i="15" s="1"/>
  <c r="N103" i="8"/>
  <c r="N103" i="15" s="1"/>
  <c r="O103" i="8"/>
  <c r="O103" i="15" s="1"/>
  <c r="C104" i="8"/>
  <c r="C104" i="15" s="1"/>
  <c r="D104" i="8"/>
  <c r="D104" i="15" s="1"/>
  <c r="E104" i="8"/>
  <c r="E104" i="15" s="1"/>
  <c r="F104" i="8"/>
  <c r="F104" i="15" s="1"/>
  <c r="G104" i="8"/>
  <c r="G104" i="15" s="1"/>
  <c r="H104" i="8"/>
  <c r="H104" i="15" s="1"/>
  <c r="K104" i="8"/>
  <c r="K104" i="15" s="1"/>
  <c r="L104" i="8"/>
  <c r="L104" i="15" s="1"/>
  <c r="M104" i="8"/>
  <c r="M104" i="15" s="1"/>
  <c r="N104" i="8"/>
  <c r="N104" i="15" s="1"/>
  <c r="O104" i="8"/>
  <c r="O104" i="15" s="1"/>
  <c r="C105" i="8"/>
  <c r="C105" i="15" s="1"/>
  <c r="D105" i="8"/>
  <c r="D105" i="15" s="1"/>
  <c r="E105" i="8"/>
  <c r="E105" i="15" s="1"/>
  <c r="F105" i="8"/>
  <c r="F105" i="15" s="1"/>
  <c r="G105" i="8"/>
  <c r="G105" i="15" s="1"/>
  <c r="H105" i="8"/>
  <c r="H105" i="15" s="1"/>
  <c r="K105" i="8"/>
  <c r="K105" i="15" s="1"/>
  <c r="L105" i="8"/>
  <c r="L105" i="15" s="1"/>
  <c r="M105" i="8"/>
  <c r="M105" i="15" s="1"/>
  <c r="N105" i="8"/>
  <c r="N105" i="15" s="1"/>
  <c r="O105" i="8"/>
  <c r="O105" i="15" s="1"/>
  <c r="C106" i="8"/>
  <c r="C106" i="15" s="1"/>
  <c r="D106" i="8"/>
  <c r="D106" i="15" s="1"/>
  <c r="E106" i="8"/>
  <c r="E106" i="15" s="1"/>
  <c r="F106" i="8"/>
  <c r="F106" i="15" s="1"/>
  <c r="G106" i="8"/>
  <c r="G106" i="15" s="1"/>
  <c r="H106" i="8"/>
  <c r="H106" i="15" s="1"/>
  <c r="K106" i="8"/>
  <c r="K106" i="15" s="1"/>
  <c r="L106" i="8"/>
  <c r="L106" i="15" s="1"/>
  <c r="M106" i="8"/>
  <c r="M106" i="15" s="1"/>
  <c r="N106" i="8"/>
  <c r="N106" i="15" s="1"/>
  <c r="O106" i="8"/>
  <c r="O106" i="15" s="1"/>
  <c r="C107" i="8"/>
  <c r="C107" i="15" s="1"/>
  <c r="D107" i="8"/>
  <c r="D107" i="15" s="1"/>
  <c r="E107" i="8"/>
  <c r="E107" i="15" s="1"/>
  <c r="F107" i="8"/>
  <c r="F107" i="15" s="1"/>
  <c r="G107" i="8"/>
  <c r="G107" i="15" s="1"/>
  <c r="H107" i="8"/>
  <c r="H107" i="15" s="1"/>
  <c r="K107" i="8"/>
  <c r="K107" i="15" s="1"/>
  <c r="L107" i="8"/>
  <c r="L107" i="15" s="1"/>
  <c r="M107" i="8"/>
  <c r="M107" i="15" s="1"/>
  <c r="N107" i="8"/>
  <c r="N107" i="15" s="1"/>
  <c r="O107" i="8"/>
  <c r="O107" i="15" s="1"/>
  <c r="C108" i="8"/>
  <c r="C108" i="15" s="1"/>
  <c r="D108" i="8"/>
  <c r="D108" i="15" s="1"/>
  <c r="E108" i="8"/>
  <c r="E108" i="15" s="1"/>
  <c r="F108" i="8"/>
  <c r="F108" i="15" s="1"/>
  <c r="G108" i="8"/>
  <c r="G108" i="15" s="1"/>
  <c r="H108" i="8"/>
  <c r="H108" i="15" s="1"/>
  <c r="K108" i="8"/>
  <c r="K108" i="15" s="1"/>
  <c r="L108" i="8"/>
  <c r="L108" i="15" s="1"/>
  <c r="M108" i="8"/>
  <c r="M108" i="15" s="1"/>
  <c r="N108" i="8"/>
  <c r="N108" i="15" s="1"/>
  <c r="O108" i="8"/>
  <c r="O108" i="15" s="1"/>
  <c r="C109" i="8"/>
  <c r="C109" i="15" s="1"/>
  <c r="D109" i="8"/>
  <c r="D109" i="15" s="1"/>
  <c r="E109" i="8"/>
  <c r="E109" i="15" s="1"/>
  <c r="F109" i="8"/>
  <c r="F109" i="15" s="1"/>
  <c r="G109" i="8"/>
  <c r="G109" i="15" s="1"/>
  <c r="H109" i="8"/>
  <c r="H109" i="15" s="1"/>
  <c r="K109" i="8"/>
  <c r="K109" i="15" s="1"/>
  <c r="L109" i="8"/>
  <c r="L109" i="15" s="1"/>
  <c r="M109" i="8"/>
  <c r="M109" i="15" s="1"/>
  <c r="N109" i="8"/>
  <c r="N109" i="15" s="1"/>
  <c r="O109" i="8"/>
  <c r="O109" i="15" s="1"/>
  <c r="C110" i="8"/>
  <c r="C110" i="15" s="1"/>
  <c r="D110" i="8"/>
  <c r="D110" i="15" s="1"/>
  <c r="E110" i="8"/>
  <c r="E110" i="15" s="1"/>
  <c r="F110" i="8"/>
  <c r="F110" i="15" s="1"/>
  <c r="G110" i="8"/>
  <c r="G110" i="15" s="1"/>
  <c r="H110" i="8"/>
  <c r="H110" i="15" s="1"/>
  <c r="K110" i="8"/>
  <c r="K110" i="15" s="1"/>
  <c r="L110" i="8"/>
  <c r="L110" i="15" s="1"/>
  <c r="M110" i="8"/>
  <c r="M110" i="15" s="1"/>
  <c r="N110" i="8"/>
  <c r="N110" i="15" s="1"/>
  <c r="O110" i="8"/>
  <c r="O110" i="15" s="1"/>
  <c r="C111" i="8"/>
  <c r="C111" i="15" s="1"/>
  <c r="D111" i="8"/>
  <c r="D111" i="15" s="1"/>
  <c r="E111" i="8"/>
  <c r="E111" i="15" s="1"/>
  <c r="F111" i="8"/>
  <c r="F111" i="15" s="1"/>
  <c r="G111" i="8"/>
  <c r="G111" i="15" s="1"/>
  <c r="H111" i="8"/>
  <c r="H111" i="15" s="1"/>
  <c r="K111" i="8"/>
  <c r="K111" i="15" s="1"/>
  <c r="L111" i="8"/>
  <c r="L111" i="15" s="1"/>
  <c r="M111" i="8"/>
  <c r="M111" i="15" s="1"/>
  <c r="N111" i="8"/>
  <c r="N111" i="15" s="1"/>
  <c r="O111" i="8"/>
  <c r="O111" i="15" s="1"/>
  <c r="C112" i="8"/>
  <c r="C112" i="15" s="1"/>
  <c r="D112" i="8"/>
  <c r="D112" i="15" s="1"/>
  <c r="E112" i="8"/>
  <c r="E112" i="15" s="1"/>
  <c r="F112" i="8"/>
  <c r="F112" i="15" s="1"/>
  <c r="G112" i="8"/>
  <c r="G112" i="15" s="1"/>
  <c r="H112" i="8"/>
  <c r="H112" i="15" s="1"/>
  <c r="K112" i="8"/>
  <c r="K112" i="15" s="1"/>
  <c r="L112" i="8"/>
  <c r="L112" i="15" s="1"/>
  <c r="M112" i="8"/>
  <c r="M112" i="15" s="1"/>
  <c r="N112" i="8"/>
  <c r="N112" i="15" s="1"/>
  <c r="O112" i="8"/>
  <c r="O112" i="15" s="1"/>
  <c r="C113" i="8"/>
  <c r="C113" i="15" s="1"/>
  <c r="D113" i="8"/>
  <c r="D113" i="15" s="1"/>
  <c r="E113" i="8"/>
  <c r="E113" i="15" s="1"/>
  <c r="F113" i="8"/>
  <c r="F113" i="15" s="1"/>
  <c r="G113" i="8"/>
  <c r="G113" i="15" s="1"/>
  <c r="H113" i="8"/>
  <c r="H113" i="15" s="1"/>
  <c r="K113" i="8"/>
  <c r="K113" i="15" s="1"/>
  <c r="L113" i="8"/>
  <c r="L113" i="15" s="1"/>
  <c r="M113" i="8"/>
  <c r="M113" i="15" s="1"/>
  <c r="N113" i="8"/>
  <c r="N113" i="15" s="1"/>
  <c r="O113" i="8"/>
  <c r="O113" i="15" s="1"/>
  <c r="C114" i="8"/>
  <c r="C114" i="15" s="1"/>
  <c r="D114" i="8"/>
  <c r="D114" i="15" s="1"/>
  <c r="E114" i="8"/>
  <c r="E114" i="15" s="1"/>
  <c r="F114" i="8"/>
  <c r="F114" i="15" s="1"/>
  <c r="G114" i="8"/>
  <c r="G114" i="15" s="1"/>
  <c r="H114" i="8"/>
  <c r="H114" i="15" s="1"/>
  <c r="K114" i="8"/>
  <c r="K114" i="15" s="1"/>
  <c r="L114" i="8"/>
  <c r="L114" i="15" s="1"/>
  <c r="M114" i="8"/>
  <c r="M114" i="15" s="1"/>
  <c r="N114" i="8"/>
  <c r="N114" i="15" s="1"/>
  <c r="O114" i="8"/>
  <c r="O114" i="15" s="1"/>
  <c r="C115" i="8"/>
  <c r="C115" i="15" s="1"/>
  <c r="D115" i="8"/>
  <c r="D115" i="15" s="1"/>
  <c r="E115" i="8"/>
  <c r="E115" i="15" s="1"/>
  <c r="F115" i="8"/>
  <c r="F115" i="15" s="1"/>
  <c r="G115" i="8"/>
  <c r="G115" i="15" s="1"/>
  <c r="H115" i="8"/>
  <c r="H115" i="15" s="1"/>
  <c r="K115" i="8"/>
  <c r="K115" i="15" s="1"/>
  <c r="L115" i="8"/>
  <c r="L115" i="15" s="1"/>
  <c r="M115" i="8"/>
  <c r="M115" i="15" s="1"/>
  <c r="N115" i="8"/>
  <c r="N115" i="15" s="1"/>
  <c r="O115" i="8"/>
  <c r="O115" i="15" s="1"/>
  <c r="C116" i="8"/>
  <c r="C116" i="15" s="1"/>
  <c r="D116" i="8"/>
  <c r="D116" i="15" s="1"/>
  <c r="E116" i="8"/>
  <c r="E116" i="15" s="1"/>
  <c r="F116" i="8"/>
  <c r="F116" i="15" s="1"/>
  <c r="G116" i="8"/>
  <c r="G116" i="15" s="1"/>
  <c r="H116" i="8"/>
  <c r="H116" i="15" s="1"/>
  <c r="K116" i="8"/>
  <c r="K116" i="15" s="1"/>
  <c r="L116" i="8"/>
  <c r="L116" i="15" s="1"/>
  <c r="M116" i="8"/>
  <c r="M116" i="15" s="1"/>
  <c r="N116" i="8"/>
  <c r="N116" i="15" s="1"/>
  <c r="O116" i="8"/>
  <c r="O116" i="15" s="1"/>
  <c r="C117" i="8"/>
  <c r="C117" i="15" s="1"/>
  <c r="D117" i="8"/>
  <c r="D117" i="15" s="1"/>
  <c r="E117" i="8"/>
  <c r="E117" i="15" s="1"/>
  <c r="F117" i="8"/>
  <c r="F117" i="15" s="1"/>
  <c r="G117" i="8"/>
  <c r="G117" i="15" s="1"/>
  <c r="H117" i="8"/>
  <c r="H117" i="15" s="1"/>
  <c r="K117" i="8"/>
  <c r="K117" i="15" s="1"/>
  <c r="L117" i="8"/>
  <c r="L117" i="15" s="1"/>
  <c r="M117" i="8"/>
  <c r="M117" i="15" s="1"/>
  <c r="N117" i="8"/>
  <c r="N117" i="15" s="1"/>
  <c r="O117" i="8"/>
  <c r="O117" i="15" s="1"/>
  <c r="C118" i="8"/>
  <c r="C118" i="15" s="1"/>
  <c r="D118" i="8"/>
  <c r="D118" i="15" s="1"/>
  <c r="E118" i="8"/>
  <c r="E118" i="15" s="1"/>
  <c r="F118" i="8"/>
  <c r="F118" i="15" s="1"/>
  <c r="G118" i="8"/>
  <c r="G118" i="15" s="1"/>
  <c r="H118" i="8"/>
  <c r="H118" i="15" s="1"/>
  <c r="K118" i="8"/>
  <c r="K118" i="15" s="1"/>
  <c r="L118" i="8"/>
  <c r="L118" i="15" s="1"/>
  <c r="M118" i="8"/>
  <c r="M118" i="15" s="1"/>
  <c r="N118" i="8"/>
  <c r="N118" i="15" s="1"/>
  <c r="O118" i="8"/>
  <c r="O118" i="15" s="1"/>
  <c r="C119" i="8"/>
  <c r="C119" i="15" s="1"/>
  <c r="D119" i="8"/>
  <c r="D119" i="15" s="1"/>
  <c r="E119" i="8"/>
  <c r="E119" i="15" s="1"/>
  <c r="F119" i="8"/>
  <c r="F119" i="15" s="1"/>
  <c r="G119" i="8"/>
  <c r="G119" i="15" s="1"/>
  <c r="H119" i="8"/>
  <c r="H119" i="15" s="1"/>
  <c r="K119" i="8"/>
  <c r="K119" i="15" s="1"/>
  <c r="L119" i="8"/>
  <c r="L119" i="15" s="1"/>
  <c r="M119" i="8"/>
  <c r="M119" i="15" s="1"/>
  <c r="N119" i="8"/>
  <c r="N119" i="15" s="1"/>
  <c r="O119" i="8"/>
  <c r="O119" i="15" s="1"/>
  <c r="C120" i="8"/>
  <c r="C120" i="15" s="1"/>
  <c r="D120" i="8"/>
  <c r="D120" i="15" s="1"/>
  <c r="E120" i="8"/>
  <c r="E120" i="15" s="1"/>
  <c r="F120" i="8"/>
  <c r="F120" i="15" s="1"/>
  <c r="G120" i="8"/>
  <c r="G120" i="15" s="1"/>
  <c r="H120" i="8"/>
  <c r="H120" i="15" s="1"/>
  <c r="K120" i="8"/>
  <c r="K120" i="15" s="1"/>
  <c r="L120" i="8"/>
  <c r="L120" i="15" s="1"/>
  <c r="M120" i="8"/>
  <c r="M120" i="15" s="1"/>
  <c r="N120" i="8"/>
  <c r="N120" i="15" s="1"/>
  <c r="O120" i="8"/>
  <c r="O120" i="15" s="1"/>
  <c r="C121" i="8"/>
  <c r="C121" i="15" s="1"/>
  <c r="D121" i="8"/>
  <c r="D121" i="15" s="1"/>
  <c r="E121" i="8"/>
  <c r="E121" i="15" s="1"/>
  <c r="F121" i="8"/>
  <c r="F121" i="15" s="1"/>
  <c r="G121" i="8"/>
  <c r="G121" i="15" s="1"/>
  <c r="H121" i="8"/>
  <c r="H121" i="15" s="1"/>
  <c r="K121" i="8"/>
  <c r="K121" i="15" s="1"/>
  <c r="L121" i="8"/>
  <c r="L121" i="15" s="1"/>
  <c r="M121" i="8"/>
  <c r="M121" i="15" s="1"/>
  <c r="N121" i="8"/>
  <c r="N121" i="15" s="1"/>
  <c r="O121" i="8"/>
  <c r="O121" i="15" s="1"/>
  <c r="C122" i="8"/>
  <c r="C122" i="15" s="1"/>
  <c r="D122" i="8"/>
  <c r="D122" i="15" s="1"/>
  <c r="E122" i="8"/>
  <c r="E122" i="15" s="1"/>
  <c r="F122" i="8"/>
  <c r="F122" i="15" s="1"/>
  <c r="G122" i="8"/>
  <c r="G122" i="15" s="1"/>
  <c r="H122" i="8"/>
  <c r="H122" i="15" s="1"/>
  <c r="K122" i="8"/>
  <c r="K122" i="15" s="1"/>
  <c r="L122" i="8"/>
  <c r="L122" i="15" s="1"/>
  <c r="M122" i="8"/>
  <c r="M122" i="15" s="1"/>
  <c r="N122" i="8"/>
  <c r="N122" i="15" s="1"/>
  <c r="O122" i="8"/>
  <c r="O122" i="15" s="1"/>
  <c r="C123" i="8"/>
  <c r="C123" i="15" s="1"/>
  <c r="D123" i="8"/>
  <c r="D123" i="15" s="1"/>
  <c r="E123" i="8"/>
  <c r="E123" i="15" s="1"/>
  <c r="F123" i="8"/>
  <c r="F123" i="15" s="1"/>
  <c r="G123" i="8"/>
  <c r="G123" i="15" s="1"/>
  <c r="H123" i="8"/>
  <c r="H123" i="15" s="1"/>
  <c r="K123" i="8"/>
  <c r="K123" i="15" s="1"/>
  <c r="L123" i="8"/>
  <c r="L123" i="15" s="1"/>
  <c r="M123" i="8"/>
  <c r="M123" i="15" s="1"/>
  <c r="N123" i="8"/>
  <c r="N123" i="15" s="1"/>
  <c r="O123" i="8"/>
  <c r="O123" i="15" s="1"/>
  <c r="C124" i="8"/>
  <c r="C124" i="15" s="1"/>
  <c r="D124" i="8"/>
  <c r="D124" i="15" s="1"/>
  <c r="E124" i="8"/>
  <c r="E124" i="15" s="1"/>
  <c r="F124" i="8"/>
  <c r="F124" i="15" s="1"/>
  <c r="G124" i="8"/>
  <c r="G124" i="15" s="1"/>
  <c r="H124" i="8"/>
  <c r="H124" i="15" s="1"/>
  <c r="K124" i="8"/>
  <c r="K124" i="15" s="1"/>
  <c r="L124" i="8"/>
  <c r="L124" i="15" s="1"/>
  <c r="M124" i="8"/>
  <c r="M124" i="15" s="1"/>
  <c r="N124" i="8"/>
  <c r="N124" i="15" s="1"/>
  <c r="O124" i="8"/>
  <c r="O124" i="15" s="1"/>
  <c r="C125" i="8"/>
  <c r="C125" i="15" s="1"/>
  <c r="D125" i="8"/>
  <c r="D125" i="15" s="1"/>
  <c r="E125" i="8"/>
  <c r="E125" i="15" s="1"/>
  <c r="F125" i="8"/>
  <c r="F125" i="15" s="1"/>
  <c r="G125" i="8"/>
  <c r="G125" i="15" s="1"/>
  <c r="H125" i="8"/>
  <c r="H125" i="15" s="1"/>
  <c r="K125" i="8"/>
  <c r="K125" i="15" s="1"/>
  <c r="L125" i="8"/>
  <c r="L125" i="15" s="1"/>
  <c r="M125" i="8"/>
  <c r="M125" i="15" s="1"/>
  <c r="N125" i="8"/>
  <c r="N125" i="15" s="1"/>
  <c r="O125" i="8"/>
  <c r="O125" i="15" s="1"/>
  <c r="C126" i="8"/>
  <c r="C126" i="15" s="1"/>
  <c r="D126" i="8"/>
  <c r="D126" i="15" s="1"/>
  <c r="E126" i="8"/>
  <c r="E126" i="15" s="1"/>
  <c r="F126" i="8"/>
  <c r="F126" i="15" s="1"/>
  <c r="G126" i="8"/>
  <c r="G126" i="15" s="1"/>
  <c r="H126" i="8"/>
  <c r="H126" i="15" s="1"/>
  <c r="K126" i="8"/>
  <c r="K126" i="15" s="1"/>
  <c r="L126" i="8"/>
  <c r="L126" i="15" s="1"/>
  <c r="M126" i="8"/>
  <c r="M126" i="15" s="1"/>
  <c r="N126" i="8"/>
  <c r="N126" i="15" s="1"/>
  <c r="O126" i="8"/>
  <c r="O126" i="15" s="1"/>
  <c r="C127" i="8"/>
  <c r="C127" i="15" s="1"/>
  <c r="D127" i="8"/>
  <c r="D127" i="15" s="1"/>
  <c r="E127" i="8"/>
  <c r="E127" i="15" s="1"/>
  <c r="F127" i="8"/>
  <c r="F127" i="15" s="1"/>
  <c r="G127" i="8"/>
  <c r="G127" i="15" s="1"/>
  <c r="H127" i="8"/>
  <c r="H127" i="15" s="1"/>
  <c r="K127" i="8"/>
  <c r="K127" i="15" s="1"/>
  <c r="L127" i="8"/>
  <c r="L127" i="15" s="1"/>
  <c r="M127" i="8"/>
  <c r="M127" i="15" s="1"/>
  <c r="N127" i="8"/>
  <c r="N127" i="15" s="1"/>
  <c r="O127" i="8"/>
  <c r="O127" i="15" s="1"/>
  <c r="C128" i="8"/>
  <c r="C128" i="15" s="1"/>
  <c r="D128" i="8"/>
  <c r="D128" i="15" s="1"/>
  <c r="E128" i="8"/>
  <c r="E128" i="15" s="1"/>
  <c r="F128" i="8"/>
  <c r="F128" i="15" s="1"/>
  <c r="G128" i="8"/>
  <c r="G128" i="15" s="1"/>
  <c r="H128" i="8"/>
  <c r="H128" i="15" s="1"/>
  <c r="K128" i="8"/>
  <c r="K128" i="15" s="1"/>
  <c r="L128" i="8"/>
  <c r="L128" i="15" s="1"/>
  <c r="M128" i="8"/>
  <c r="M128" i="15" s="1"/>
  <c r="N128" i="8"/>
  <c r="N128" i="15" s="1"/>
  <c r="O128" i="8"/>
  <c r="O128" i="15" s="1"/>
  <c r="C129" i="8"/>
  <c r="C129" i="15" s="1"/>
  <c r="D129" i="8"/>
  <c r="D129" i="15" s="1"/>
  <c r="E129" i="8"/>
  <c r="E129" i="15" s="1"/>
  <c r="F129" i="8"/>
  <c r="F129" i="15" s="1"/>
  <c r="G129" i="8"/>
  <c r="G129" i="15" s="1"/>
  <c r="H129" i="8"/>
  <c r="H129" i="15" s="1"/>
  <c r="K129" i="8"/>
  <c r="K129" i="15" s="1"/>
  <c r="L129" i="8"/>
  <c r="L129" i="15" s="1"/>
  <c r="M129" i="8"/>
  <c r="M129" i="15" s="1"/>
  <c r="N129" i="8"/>
  <c r="N129" i="15" s="1"/>
  <c r="O129" i="8"/>
  <c r="O129" i="15" s="1"/>
  <c r="C130" i="8"/>
  <c r="C130" i="15" s="1"/>
  <c r="D130" i="8"/>
  <c r="D130" i="15" s="1"/>
  <c r="E130" i="8"/>
  <c r="E130" i="15" s="1"/>
  <c r="F130" i="8"/>
  <c r="F130" i="15" s="1"/>
  <c r="G130" i="8"/>
  <c r="G130" i="15" s="1"/>
  <c r="H130" i="8"/>
  <c r="H130" i="15" s="1"/>
  <c r="K130" i="8"/>
  <c r="K130" i="15" s="1"/>
  <c r="L130" i="8"/>
  <c r="L130" i="15" s="1"/>
  <c r="M130" i="8"/>
  <c r="M130" i="15" s="1"/>
  <c r="N130" i="8"/>
  <c r="N130" i="15" s="1"/>
  <c r="O130" i="8"/>
  <c r="O130" i="15" s="1"/>
  <c r="C131" i="8"/>
  <c r="C131" i="15" s="1"/>
  <c r="D131" i="8"/>
  <c r="D131" i="15" s="1"/>
  <c r="E131" i="8"/>
  <c r="E131" i="15" s="1"/>
  <c r="F131" i="8"/>
  <c r="F131" i="15" s="1"/>
  <c r="G131" i="8"/>
  <c r="G131" i="15" s="1"/>
  <c r="H131" i="8"/>
  <c r="H131" i="15" s="1"/>
  <c r="K131" i="8"/>
  <c r="K131" i="15" s="1"/>
  <c r="L131" i="8"/>
  <c r="L131" i="15" s="1"/>
  <c r="M131" i="8"/>
  <c r="M131" i="15" s="1"/>
  <c r="N131" i="8"/>
  <c r="N131" i="15" s="1"/>
  <c r="O131" i="8"/>
  <c r="O131" i="15" s="1"/>
  <c r="C132" i="8"/>
  <c r="C132" i="15" s="1"/>
  <c r="D132" i="8"/>
  <c r="D132" i="15" s="1"/>
  <c r="E132" i="8"/>
  <c r="E132" i="15" s="1"/>
  <c r="F132" i="8"/>
  <c r="F132" i="15" s="1"/>
  <c r="G132" i="8"/>
  <c r="G132" i="15" s="1"/>
  <c r="H132" i="8"/>
  <c r="H132" i="15" s="1"/>
  <c r="K132" i="8"/>
  <c r="K132" i="15" s="1"/>
  <c r="L132" i="8"/>
  <c r="L132" i="15" s="1"/>
  <c r="M132" i="8"/>
  <c r="M132" i="15" s="1"/>
  <c r="N132" i="8"/>
  <c r="N132" i="15" s="1"/>
  <c r="O132" i="8"/>
  <c r="O132" i="15" s="1"/>
  <c r="C133" i="8"/>
  <c r="C133" i="15" s="1"/>
  <c r="D133" i="8"/>
  <c r="D133" i="15" s="1"/>
  <c r="E133" i="8"/>
  <c r="E133" i="15" s="1"/>
  <c r="F133" i="8"/>
  <c r="F133" i="15" s="1"/>
  <c r="G133" i="8"/>
  <c r="G133" i="15" s="1"/>
  <c r="H133" i="8"/>
  <c r="H133" i="15" s="1"/>
  <c r="K133" i="8"/>
  <c r="K133" i="15" s="1"/>
  <c r="L133" i="8"/>
  <c r="L133" i="15" s="1"/>
  <c r="M133" i="8"/>
  <c r="M133" i="15" s="1"/>
  <c r="N133" i="8"/>
  <c r="N133" i="15" s="1"/>
  <c r="O133" i="8"/>
  <c r="O133" i="15" s="1"/>
  <c r="C134" i="8"/>
  <c r="C134" i="15" s="1"/>
  <c r="D134" i="8"/>
  <c r="D134" i="15" s="1"/>
  <c r="E134" i="8"/>
  <c r="E134" i="15" s="1"/>
  <c r="F134" i="8"/>
  <c r="F134" i="15" s="1"/>
  <c r="G134" i="8"/>
  <c r="G134" i="15" s="1"/>
  <c r="H134" i="8"/>
  <c r="H134" i="15" s="1"/>
  <c r="K134" i="8"/>
  <c r="K134" i="15" s="1"/>
  <c r="L134" i="8"/>
  <c r="L134" i="15" s="1"/>
  <c r="M134" i="8"/>
  <c r="M134" i="15" s="1"/>
  <c r="N134" i="8"/>
  <c r="N134" i="15" s="1"/>
  <c r="O134" i="8"/>
  <c r="O134" i="15" s="1"/>
  <c r="C135" i="8"/>
  <c r="C135" i="15" s="1"/>
  <c r="D135" i="8"/>
  <c r="D135" i="15" s="1"/>
  <c r="E135" i="8"/>
  <c r="E135" i="15" s="1"/>
  <c r="F135" i="8"/>
  <c r="F135" i="15" s="1"/>
  <c r="G135" i="8"/>
  <c r="G135" i="15" s="1"/>
  <c r="H135" i="8"/>
  <c r="H135" i="15" s="1"/>
  <c r="K135" i="8"/>
  <c r="K135" i="15" s="1"/>
  <c r="L135" i="8"/>
  <c r="L135" i="15" s="1"/>
  <c r="M135" i="8"/>
  <c r="M135" i="15" s="1"/>
  <c r="N135" i="8"/>
  <c r="N135" i="15" s="1"/>
  <c r="O135" i="8"/>
  <c r="O135" i="15" s="1"/>
  <c r="C136" i="8"/>
  <c r="C136" i="15" s="1"/>
  <c r="D136" i="8"/>
  <c r="D136" i="15" s="1"/>
  <c r="E136" i="8"/>
  <c r="E136" i="15" s="1"/>
  <c r="F136" i="8"/>
  <c r="F136" i="15" s="1"/>
  <c r="G136" i="8"/>
  <c r="G136" i="15" s="1"/>
  <c r="H136" i="8"/>
  <c r="H136" i="15" s="1"/>
  <c r="K136" i="8"/>
  <c r="K136" i="15" s="1"/>
  <c r="L136" i="8"/>
  <c r="L136" i="15" s="1"/>
  <c r="M136" i="8"/>
  <c r="M136" i="15" s="1"/>
  <c r="N136" i="8"/>
  <c r="N136" i="15" s="1"/>
  <c r="O136" i="8"/>
  <c r="O136" i="15" s="1"/>
  <c r="C137" i="8"/>
  <c r="C137" i="15" s="1"/>
  <c r="D137" i="8"/>
  <c r="D137" i="15" s="1"/>
  <c r="E137" i="8"/>
  <c r="E137" i="15" s="1"/>
  <c r="F137" i="8"/>
  <c r="F137" i="15" s="1"/>
  <c r="G137" i="8"/>
  <c r="G137" i="15" s="1"/>
  <c r="H137" i="8"/>
  <c r="H137" i="15" s="1"/>
  <c r="K137" i="8"/>
  <c r="K137" i="15" s="1"/>
  <c r="L137" i="8"/>
  <c r="L137" i="15" s="1"/>
  <c r="M137" i="8"/>
  <c r="M137" i="15" s="1"/>
  <c r="N137" i="8"/>
  <c r="N137" i="15" s="1"/>
  <c r="O137" i="8"/>
  <c r="O137" i="15" s="1"/>
  <c r="C138" i="8"/>
  <c r="C138" i="15" s="1"/>
  <c r="D138" i="8"/>
  <c r="D138" i="15" s="1"/>
  <c r="E138" i="8"/>
  <c r="E138" i="15" s="1"/>
  <c r="F138" i="8"/>
  <c r="F138" i="15" s="1"/>
  <c r="G138" i="8"/>
  <c r="G138" i="15" s="1"/>
  <c r="H138" i="8"/>
  <c r="H138" i="15" s="1"/>
  <c r="K138" i="8"/>
  <c r="K138" i="15" s="1"/>
  <c r="L138" i="8"/>
  <c r="L138" i="15" s="1"/>
  <c r="M138" i="8"/>
  <c r="M138" i="15" s="1"/>
  <c r="N138" i="8"/>
  <c r="N138" i="15" s="1"/>
  <c r="O138" i="8"/>
  <c r="O138" i="15" s="1"/>
  <c r="C139" i="8"/>
  <c r="C139" i="15" s="1"/>
  <c r="D139" i="8"/>
  <c r="D139" i="15" s="1"/>
  <c r="E139" i="8"/>
  <c r="E139" i="15" s="1"/>
  <c r="F139" i="8"/>
  <c r="F139" i="15" s="1"/>
  <c r="G139" i="8"/>
  <c r="G139" i="15" s="1"/>
  <c r="H139" i="8"/>
  <c r="H139" i="15" s="1"/>
  <c r="K139" i="8"/>
  <c r="K139" i="15" s="1"/>
  <c r="L139" i="8"/>
  <c r="L139" i="15" s="1"/>
  <c r="M139" i="8"/>
  <c r="M139" i="15" s="1"/>
  <c r="N139" i="8"/>
  <c r="N139" i="15" s="1"/>
  <c r="O139" i="8"/>
  <c r="O139" i="15" s="1"/>
  <c r="C140" i="8"/>
  <c r="C140" i="15" s="1"/>
  <c r="D140" i="8"/>
  <c r="D140" i="15" s="1"/>
  <c r="E140" i="8"/>
  <c r="E140" i="15" s="1"/>
  <c r="F140" i="8"/>
  <c r="F140" i="15" s="1"/>
  <c r="G140" i="8"/>
  <c r="G140" i="15" s="1"/>
  <c r="H140" i="8"/>
  <c r="H140" i="15" s="1"/>
  <c r="K140" i="8"/>
  <c r="K140" i="15" s="1"/>
  <c r="L140" i="8"/>
  <c r="L140" i="15" s="1"/>
  <c r="M140" i="8"/>
  <c r="M140" i="15" s="1"/>
  <c r="N140" i="8"/>
  <c r="N140" i="15" s="1"/>
  <c r="O140" i="8"/>
  <c r="O140" i="15" s="1"/>
  <c r="C141" i="8"/>
  <c r="C141" i="15" s="1"/>
  <c r="D141" i="8"/>
  <c r="D141" i="15" s="1"/>
  <c r="E141" i="8"/>
  <c r="E141" i="15" s="1"/>
  <c r="F141" i="8"/>
  <c r="F141" i="15" s="1"/>
  <c r="G141" i="8"/>
  <c r="G141" i="15" s="1"/>
  <c r="H141" i="8"/>
  <c r="H141" i="15" s="1"/>
  <c r="K141" i="8"/>
  <c r="K141" i="15" s="1"/>
  <c r="L141" i="8"/>
  <c r="L141" i="15" s="1"/>
  <c r="M141" i="8"/>
  <c r="M141" i="15" s="1"/>
  <c r="N141" i="8"/>
  <c r="N141" i="15" s="1"/>
  <c r="O141" i="8"/>
  <c r="O141" i="15" s="1"/>
  <c r="C142" i="8"/>
  <c r="C142" i="15" s="1"/>
  <c r="D142" i="8"/>
  <c r="D142" i="15" s="1"/>
  <c r="E142" i="8"/>
  <c r="E142" i="15" s="1"/>
  <c r="F142" i="8"/>
  <c r="F142" i="15" s="1"/>
  <c r="G142" i="8"/>
  <c r="G142" i="15" s="1"/>
  <c r="H142" i="8"/>
  <c r="H142" i="15" s="1"/>
  <c r="K142" i="8"/>
  <c r="K142" i="15" s="1"/>
  <c r="L142" i="8"/>
  <c r="L142" i="15" s="1"/>
  <c r="M142" i="8"/>
  <c r="M142" i="15" s="1"/>
  <c r="N142" i="8"/>
  <c r="N142" i="15" s="1"/>
  <c r="O142" i="8"/>
  <c r="O142" i="15" s="1"/>
  <c r="C143" i="8"/>
  <c r="C143" i="15" s="1"/>
  <c r="D143" i="8"/>
  <c r="D143" i="15" s="1"/>
  <c r="E143" i="8"/>
  <c r="E143" i="15" s="1"/>
  <c r="F143" i="8"/>
  <c r="F143" i="15" s="1"/>
  <c r="G143" i="8"/>
  <c r="G143" i="15" s="1"/>
  <c r="H143" i="8"/>
  <c r="H143" i="15" s="1"/>
  <c r="K143" i="8"/>
  <c r="K143" i="15" s="1"/>
  <c r="L143" i="8"/>
  <c r="L143" i="15" s="1"/>
  <c r="M143" i="8"/>
  <c r="M143" i="15" s="1"/>
  <c r="N143" i="8"/>
  <c r="N143" i="15" s="1"/>
  <c r="O143" i="8"/>
  <c r="O143" i="15" s="1"/>
  <c r="C144" i="8"/>
  <c r="C144" i="15" s="1"/>
  <c r="D144" i="8"/>
  <c r="D144" i="15" s="1"/>
  <c r="E144" i="8"/>
  <c r="E144" i="15" s="1"/>
  <c r="F144" i="8"/>
  <c r="F144" i="15" s="1"/>
  <c r="G144" i="8"/>
  <c r="G144" i="15" s="1"/>
  <c r="H144" i="8"/>
  <c r="H144" i="15" s="1"/>
  <c r="K144" i="8"/>
  <c r="K144" i="15" s="1"/>
  <c r="L144" i="8"/>
  <c r="L144" i="15" s="1"/>
  <c r="M144" i="8"/>
  <c r="M144" i="15" s="1"/>
  <c r="N144" i="8"/>
  <c r="N144" i="15" s="1"/>
  <c r="O144" i="8"/>
  <c r="O144" i="15" s="1"/>
  <c r="C145" i="8"/>
  <c r="C145" i="15" s="1"/>
  <c r="D145" i="8"/>
  <c r="D145" i="15" s="1"/>
  <c r="E145" i="8"/>
  <c r="E145" i="15" s="1"/>
  <c r="F145" i="8"/>
  <c r="F145" i="15" s="1"/>
  <c r="G145" i="8"/>
  <c r="G145" i="15" s="1"/>
  <c r="H145" i="8"/>
  <c r="H145" i="15" s="1"/>
  <c r="K145" i="8"/>
  <c r="K145" i="15" s="1"/>
  <c r="L145" i="8"/>
  <c r="L145" i="15" s="1"/>
  <c r="M145" i="8"/>
  <c r="M145" i="15" s="1"/>
  <c r="N145" i="8"/>
  <c r="N145" i="15" s="1"/>
  <c r="O145" i="8"/>
  <c r="O145" i="15" s="1"/>
  <c r="C146" i="8"/>
  <c r="C146" i="15" s="1"/>
  <c r="D146" i="8"/>
  <c r="D146" i="15" s="1"/>
  <c r="E146" i="8"/>
  <c r="E146" i="15" s="1"/>
  <c r="F146" i="8"/>
  <c r="F146" i="15" s="1"/>
  <c r="G146" i="8"/>
  <c r="G146" i="15" s="1"/>
  <c r="H146" i="8"/>
  <c r="H146" i="15" s="1"/>
  <c r="K146" i="8"/>
  <c r="K146" i="15" s="1"/>
  <c r="L146" i="8"/>
  <c r="L146" i="15" s="1"/>
  <c r="M146" i="8"/>
  <c r="M146" i="15" s="1"/>
  <c r="N146" i="8"/>
  <c r="N146" i="15" s="1"/>
  <c r="O146" i="8"/>
  <c r="O146" i="15" s="1"/>
  <c r="C147" i="8"/>
  <c r="C147" i="15" s="1"/>
  <c r="D147" i="8"/>
  <c r="D147" i="15" s="1"/>
  <c r="E147" i="8"/>
  <c r="E147" i="15" s="1"/>
  <c r="F147" i="8"/>
  <c r="F147" i="15" s="1"/>
  <c r="G147" i="8"/>
  <c r="G147" i="15" s="1"/>
  <c r="H147" i="8"/>
  <c r="H147" i="15" s="1"/>
  <c r="K147" i="8"/>
  <c r="K147" i="15" s="1"/>
  <c r="L147" i="8"/>
  <c r="L147" i="15" s="1"/>
  <c r="M147" i="8"/>
  <c r="M147" i="15" s="1"/>
  <c r="N147" i="8"/>
  <c r="N147" i="15" s="1"/>
  <c r="O147" i="8"/>
  <c r="O147" i="15" s="1"/>
  <c r="C148" i="8"/>
  <c r="C148" i="15" s="1"/>
  <c r="D148" i="8"/>
  <c r="D148" i="15" s="1"/>
  <c r="E148" i="8"/>
  <c r="E148" i="15" s="1"/>
  <c r="F148" i="8"/>
  <c r="F148" i="15" s="1"/>
  <c r="G148" i="8"/>
  <c r="G148" i="15" s="1"/>
  <c r="H148" i="8"/>
  <c r="H148" i="15" s="1"/>
  <c r="K148" i="8"/>
  <c r="K148" i="15" s="1"/>
  <c r="L148" i="8"/>
  <c r="L148" i="15" s="1"/>
  <c r="M148" i="8"/>
  <c r="M148" i="15" s="1"/>
  <c r="N148" i="8"/>
  <c r="N148" i="15" s="1"/>
  <c r="O148" i="8"/>
  <c r="O148" i="15" s="1"/>
  <c r="C149" i="8"/>
  <c r="C149" i="15" s="1"/>
  <c r="D149" i="8"/>
  <c r="D149" i="15" s="1"/>
  <c r="E149" i="8"/>
  <c r="E149" i="15" s="1"/>
  <c r="F149" i="8"/>
  <c r="F149" i="15" s="1"/>
  <c r="G149" i="8"/>
  <c r="G149" i="15" s="1"/>
  <c r="H149" i="8"/>
  <c r="H149" i="15" s="1"/>
  <c r="K149" i="8"/>
  <c r="K149" i="15" s="1"/>
  <c r="L149" i="8"/>
  <c r="L149" i="15" s="1"/>
  <c r="M149" i="8"/>
  <c r="M149" i="15" s="1"/>
  <c r="N149" i="8"/>
  <c r="N149" i="15" s="1"/>
  <c r="O149" i="8"/>
  <c r="O149" i="15" s="1"/>
  <c r="C150" i="8"/>
  <c r="C150" i="15" s="1"/>
  <c r="D150" i="8"/>
  <c r="D150" i="15" s="1"/>
  <c r="E150" i="8"/>
  <c r="E150" i="15" s="1"/>
  <c r="F150" i="8"/>
  <c r="F150" i="15" s="1"/>
  <c r="G150" i="8"/>
  <c r="G150" i="15" s="1"/>
  <c r="H150" i="8"/>
  <c r="H150" i="15" s="1"/>
  <c r="K150" i="8"/>
  <c r="K150" i="15" s="1"/>
  <c r="L150" i="8"/>
  <c r="L150" i="15" s="1"/>
  <c r="M150" i="8"/>
  <c r="M150" i="15" s="1"/>
  <c r="N150" i="8"/>
  <c r="N150" i="15" s="1"/>
  <c r="O150" i="8"/>
  <c r="O150" i="15" s="1"/>
  <c r="C151" i="8"/>
  <c r="C151" i="15" s="1"/>
  <c r="D151" i="8"/>
  <c r="D151" i="15" s="1"/>
  <c r="E151" i="8"/>
  <c r="E151" i="15" s="1"/>
  <c r="F151" i="8"/>
  <c r="F151" i="15" s="1"/>
  <c r="G151" i="8"/>
  <c r="G151" i="15" s="1"/>
  <c r="H151" i="8"/>
  <c r="H151" i="15" s="1"/>
  <c r="K151" i="8"/>
  <c r="K151" i="15" s="1"/>
  <c r="L151" i="8"/>
  <c r="L151" i="15" s="1"/>
  <c r="M151" i="8"/>
  <c r="M151" i="15" s="1"/>
  <c r="N151" i="8"/>
  <c r="N151" i="15" s="1"/>
  <c r="O151" i="8"/>
  <c r="O151" i="15" s="1"/>
  <c r="C152" i="8"/>
  <c r="C152" i="15" s="1"/>
  <c r="D152" i="8"/>
  <c r="D152" i="15" s="1"/>
  <c r="E152" i="8"/>
  <c r="E152" i="15" s="1"/>
  <c r="F152" i="8"/>
  <c r="F152" i="15" s="1"/>
  <c r="G152" i="8"/>
  <c r="G152" i="15" s="1"/>
  <c r="H152" i="8"/>
  <c r="H152" i="15" s="1"/>
  <c r="K152" i="8"/>
  <c r="K152" i="15" s="1"/>
  <c r="L152" i="8"/>
  <c r="L152" i="15" s="1"/>
  <c r="M152" i="8"/>
  <c r="M152" i="15" s="1"/>
  <c r="N152" i="8"/>
  <c r="N152" i="15" s="1"/>
  <c r="O152" i="8"/>
  <c r="O152" i="15" s="1"/>
  <c r="C153" i="8"/>
  <c r="C153" i="15" s="1"/>
  <c r="D153" i="8"/>
  <c r="D153" i="15" s="1"/>
  <c r="E153" i="8"/>
  <c r="E153" i="15" s="1"/>
  <c r="F153" i="8"/>
  <c r="F153" i="15" s="1"/>
  <c r="G153" i="8"/>
  <c r="G153" i="15" s="1"/>
  <c r="H153" i="8"/>
  <c r="H153" i="15" s="1"/>
  <c r="K153" i="8"/>
  <c r="K153" i="15" s="1"/>
  <c r="L153" i="8"/>
  <c r="L153" i="15" s="1"/>
  <c r="M153" i="8"/>
  <c r="M153" i="15" s="1"/>
  <c r="N153" i="8"/>
  <c r="N153" i="15" s="1"/>
  <c r="O153" i="8"/>
  <c r="O153" i="15" s="1"/>
  <c r="C154" i="8"/>
  <c r="C154" i="15" s="1"/>
  <c r="D154" i="8"/>
  <c r="D154" i="15" s="1"/>
  <c r="E154" i="8"/>
  <c r="E154" i="15" s="1"/>
  <c r="F154" i="8"/>
  <c r="F154" i="15" s="1"/>
  <c r="G154" i="8"/>
  <c r="G154" i="15" s="1"/>
  <c r="H154" i="8"/>
  <c r="H154" i="15" s="1"/>
  <c r="K154" i="8"/>
  <c r="K154" i="15" s="1"/>
  <c r="L154" i="8"/>
  <c r="L154" i="15" s="1"/>
  <c r="M154" i="8"/>
  <c r="M154" i="15" s="1"/>
  <c r="N154" i="8"/>
  <c r="N154" i="15" s="1"/>
  <c r="O154" i="8"/>
  <c r="O154" i="15" s="1"/>
  <c r="C155" i="8"/>
  <c r="C155" i="15" s="1"/>
  <c r="D155" i="8"/>
  <c r="D155" i="15" s="1"/>
  <c r="E155" i="8"/>
  <c r="E155" i="15" s="1"/>
  <c r="F155" i="8"/>
  <c r="F155" i="15" s="1"/>
  <c r="G155" i="8"/>
  <c r="G155" i="15" s="1"/>
  <c r="H155" i="8"/>
  <c r="H155" i="15" s="1"/>
  <c r="K155" i="8"/>
  <c r="K155" i="15" s="1"/>
  <c r="L155" i="8"/>
  <c r="L155" i="15" s="1"/>
  <c r="M155" i="8"/>
  <c r="M155" i="15" s="1"/>
  <c r="N155" i="8"/>
  <c r="N155" i="15" s="1"/>
  <c r="O155" i="8"/>
  <c r="O155" i="15" s="1"/>
  <c r="C156" i="8"/>
  <c r="C156" i="15" s="1"/>
  <c r="D156" i="8"/>
  <c r="D156" i="15" s="1"/>
  <c r="E156" i="8"/>
  <c r="E156" i="15" s="1"/>
  <c r="F156" i="8"/>
  <c r="F156" i="15" s="1"/>
  <c r="G156" i="8"/>
  <c r="G156" i="15" s="1"/>
  <c r="H156" i="8"/>
  <c r="H156" i="15" s="1"/>
  <c r="K156" i="8"/>
  <c r="K156" i="15" s="1"/>
  <c r="L156" i="8"/>
  <c r="L156" i="15" s="1"/>
  <c r="M156" i="8"/>
  <c r="M156" i="15" s="1"/>
  <c r="N156" i="8"/>
  <c r="N156" i="15" s="1"/>
  <c r="O156" i="8"/>
  <c r="O156" i="15" s="1"/>
  <c r="C157" i="8"/>
  <c r="C157" i="15" s="1"/>
  <c r="D157" i="8"/>
  <c r="D157" i="15" s="1"/>
  <c r="E157" i="8"/>
  <c r="E157" i="15" s="1"/>
  <c r="F157" i="8"/>
  <c r="F157" i="15" s="1"/>
  <c r="G157" i="8"/>
  <c r="G157" i="15" s="1"/>
  <c r="H157" i="8"/>
  <c r="H157" i="15" s="1"/>
  <c r="K157" i="8"/>
  <c r="K157" i="15" s="1"/>
  <c r="L157" i="8"/>
  <c r="L157" i="15" s="1"/>
  <c r="M157" i="8"/>
  <c r="M157" i="15" s="1"/>
  <c r="N157" i="8"/>
  <c r="N157" i="15" s="1"/>
  <c r="O157" i="8"/>
  <c r="O157" i="15" s="1"/>
  <c r="C158" i="8"/>
  <c r="C158" i="15" s="1"/>
  <c r="D158" i="8"/>
  <c r="D158" i="15" s="1"/>
  <c r="E158" i="8"/>
  <c r="E158" i="15" s="1"/>
  <c r="F158" i="8"/>
  <c r="F158" i="15" s="1"/>
  <c r="G158" i="8"/>
  <c r="G158" i="15" s="1"/>
  <c r="H158" i="8"/>
  <c r="H158" i="15" s="1"/>
  <c r="K158" i="8"/>
  <c r="K158" i="15" s="1"/>
  <c r="L158" i="8"/>
  <c r="L158" i="15" s="1"/>
  <c r="M158" i="8"/>
  <c r="M158" i="15" s="1"/>
  <c r="N158" i="8"/>
  <c r="N158" i="15" s="1"/>
  <c r="O158" i="8"/>
  <c r="O158" i="15" s="1"/>
  <c r="C159" i="8"/>
  <c r="C159" i="15" s="1"/>
  <c r="D159" i="8"/>
  <c r="D159" i="15" s="1"/>
  <c r="E159" i="8"/>
  <c r="E159" i="15" s="1"/>
  <c r="F159" i="8"/>
  <c r="F159" i="15" s="1"/>
  <c r="G159" i="8"/>
  <c r="G159" i="15" s="1"/>
  <c r="H159" i="8"/>
  <c r="H159" i="15" s="1"/>
  <c r="K159" i="8"/>
  <c r="K159" i="15" s="1"/>
  <c r="L159" i="8"/>
  <c r="L159" i="15" s="1"/>
  <c r="M159" i="8"/>
  <c r="M159" i="15" s="1"/>
  <c r="N159" i="8"/>
  <c r="N159" i="15" s="1"/>
  <c r="O159" i="8"/>
  <c r="O159" i="15" s="1"/>
  <c r="C160" i="8"/>
  <c r="C160" i="15" s="1"/>
  <c r="D160" i="8"/>
  <c r="D160" i="15" s="1"/>
  <c r="E160" i="8"/>
  <c r="E160" i="15" s="1"/>
  <c r="F160" i="8"/>
  <c r="F160" i="15" s="1"/>
  <c r="G160" i="8"/>
  <c r="G160" i="15" s="1"/>
  <c r="H160" i="8"/>
  <c r="H160" i="15" s="1"/>
  <c r="K160" i="8"/>
  <c r="K160" i="15" s="1"/>
  <c r="L160" i="8"/>
  <c r="L160" i="15" s="1"/>
  <c r="M160" i="8"/>
  <c r="M160" i="15" s="1"/>
  <c r="N160" i="8"/>
  <c r="N160" i="15" s="1"/>
  <c r="O160" i="8"/>
  <c r="O160" i="15" s="1"/>
  <c r="C161" i="8"/>
  <c r="C161" i="15" s="1"/>
  <c r="D161" i="8"/>
  <c r="D161" i="15" s="1"/>
  <c r="E161" i="8"/>
  <c r="E161" i="15" s="1"/>
  <c r="F161" i="8"/>
  <c r="F161" i="15" s="1"/>
  <c r="G161" i="8"/>
  <c r="G161" i="15" s="1"/>
  <c r="H161" i="8"/>
  <c r="H161" i="15" s="1"/>
  <c r="K161" i="8"/>
  <c r="K161" i="15" s="1"/>
  <c r="L161" i="8"/>
  <c r="L161" i="15" s="1"/>
  <c r="M161" i="8"/>
  <c r="M161" i="15" s="1"/>
  <c r="N161" i="8"/>
  <c r="N161" i="15" s="1"/>
  <c r="O161" i="8"/>
  <c r="O161" i="15" s="1"/>
  <c r="C162" i="8"/>
  <c r="C162" i="15" s="1"/>
  <c r="D162" i="8"/>
  <c r="D162" i="15" s="1"/>
  <c r="E162" i="8"/>
  <c r="E162" i="15" s="1"/>
  <c r="F162" i="8"/>
  <c r="F162" i="15" s="1"/>
  <c r="G162" i="8"/>
  <c r="G162" i="15" s="1"/>
  <c r="H162" i="8"/>
  <c r="H162" i="15" s="1"/>
  <c r="K162" i="8"/>
  <c r="K162" i="15" s="1"/>
  <c r="L162" i="8"/>
  <c r="L162" i="15" s="1"/>
  <c r="M162" i="8"/>
  <c r="M162" i="15" s="1"/>
  <c r="N162" i="8"/>
  <c r="N162" i="15" s="1"/>
  <c r="O162" i="8"/>
  <c r="O162" i="15" s="1"/>
  <c r="C163" i="8"/>
  <c r="C163" i="15" s="1"/>
  <c r="D163" i="8"/>
  <c r="D163" i="15" s="1"/>
  <c r="E163" i="8"/>
  <c r="E163" i="15" s="1"/>
  <c r="F163" i="8"/>
  <c r="F163" i="15" s="1"/>
  <c r="G163" i="8"/>
  <c r="G163" i="15" s="1"/>
  <c r="H163" i="8"/>
  <c r="H163" i="15" s="1"/>
  <c r="K163" i="8"/>
  <c r="K163" i="15" s="1"/>
  <c r="L163" i="8"/>
  <c r="L163" i="15" s="1"/>
  <c r="M163" i="8"/>
  <c r="M163" i="15" s="1"/>
  <c r="N163" i="8"/>
  <c r="N163" i="15" s="1"/>
  <c r="O163" i="8"/>
  <c r="O163" i="15" s="1"/>
  <c r="C164" i="8"/>
  <c r="C164" i="15" s="1"/>
  <c r="D164" i="8"/>
  <c r="D164" i="15" s="1"/>
  <c r="E164" i="8"/>
  <c r="E164" i="15" s="1"/>
  <c r="F164" i="8"/>
  <c r="F164" i="15" s="1"/>
  <c r="G164" i="8"/>
  <c r="G164" i="15" s="1"/>
  <c r="H164" i="8"/>
  <c r="H164" i="15" s="1"/>
  <c r="K164" i="8"/>
  <c r="K164" i="15" s="1"/>
  <c r="L164" i="8"/>
  <c r="L164" i="15" s="1"/>
  <c r="M164" i="8"/>
  <c r="M164" i="15" s="1"/>
  <c r="N164" i="8"/>
  <c r="N164" i="15" s="1"/>
  <c r="O164" i="8"/>
  <c r="O164" i="15" s="1"/>
  <c r="C165" i="8"/>
  <c r="C165" i="15" s="1"/>
  <c r="D165" i="8"/>
  <c r="D165" i="15" s="1"/>
  <c r="E165" i="8"/>
  <c r="E165" i="15" s="1"/>
  <c r="F165" i="8"/>
  <c r="F165" i="15" s="1"/>
  <c r="G165" i="8"/>
  <c r="G165" i="15" s="1"/>
  <c r="H165" i="8"/>
  <c r="H165" i="15" s="1"/>
  <c r="K165" i="8"/>
  <c r="K165" i="15" s="1"/>
  <c r="L165" i="8"/>
  <c r="L165" i="15" s="1"/>
  <c r="M165" i="8"/>
  <c r="M165" i="15" s="1"/>
  <c r="N165" i="8"/>
  <c r="N165" i="15" s="1"/>
  <c r="O165" i="8"/>
  <c r="O165" i="15" s="1"/>
  <c r="C166" i="8"/>
  <c r="C166" i="15" s="1"/>
  <c r="D166" i="8"/>
  <c r="D166" i="15" s="1"/>
  <c r="E166" i="8"/>
  <c r="E166" i="15" s="1"/>
  <c r="F166" i="8"/>
  <c r="F166" i="15" s="1"/>
  <c r="G166" i="8"/>
  <c r="G166" i="15" s="1"/>
  <c r="H166" i="8"/>
  <c r="H166" i="15" s="1"/>
  <c r="K166" i="8"/>
  <c r="K166" i="15" s="1"/>
  <c r="L166" i="8"/>
  <c r="L166" i="15" s="1"/>
  <c r="M166" i="8"/>
  <c r="M166" i="15" s="1"/>
  <c r="N166" i="8"/>
  <c r="N166" i="15" s="1"/>
  <c r="O166" i="8"/>
  <c r="O166" i="15" s="1"/>
  <c r="C167" i="8"/>
  <c r="C167" i="15" s="1"/>
  <c r="D167" i="8"/>
  <c r="D167" i="15" s="1"/>
  <c r="E167" i="8"/>
  <c r="E167" i="15" s="1"/>
  <c r="F167" i="8"/>
  <c r="F167" i="15" s="1"/>
  <c r="G167" i="8"/>
  <c r="G167" i="15" s="1"/>
  <c r="H167" i="8"/>
  <c r="H167" i="15" s="1"/>
  <c r="K167" i="8"/>
  <c r="K167" i="15" s="1"/>
  <c r="L167" i="8"/>
  <c r="L167" i="15" s="1"/>
  <c r="M167" i="8"/>
  <c r="M167" i="15" s="1"/>
  <c r="N167" i="8"/>
  <c r="N167" i="15" s="1"/>
  <c r="O167" i="8"/>
  <c r="O167" i="15" s="1"/>
  <c r="C168" i="8"/>
  <c r="C168" i="15" s="1"/>
  <c r="D168" i="8"/>
  <c r="D168" i="15" s="1"/>
  <c r="E168" i="8"/>
  <c r="E168" i="15" s="1"/>
  <c r="F168" i="8"/>
  <c r="F168" i="15" s="1"/>
  <c r="G168" i="8"/>
  <c r="G168" i="15" s="1"/>
  <c r="H168" i="8"/>
  <c r="H168" i="15" s="1"/>
  <c r="K168" i="8"/>
  <c r="K168" i="15" s="1"/>
  <c r="L168" i="8"/>
  <c r="L168" i="15" s="1"/>
  <c r="M168" i="8"/>
  <c r="M168" i="15" s="1"/>
  <c r="N168" i="8"/>
  <c r="N168" i="15" s="1"/>
  <c r="O168" i="8"/>
  <c r="O168" i="15" s="1"/>
  <c r="C169" i="8"/>
  <c r="C169" i="15" s="1"/>
  <c r="D169" i="8"/>
  <c r="D169" i="15" s="1"/>
  <c r="E169" i="8"/>
  <c r="E169" i="15" s="1"/>
  <c r="F169" i="8"/>
  <c r="F169" i="15" s="1"/>
  <c r="G169" i="8"/>
  <c r="G169" i="15" s="1"/>
  <c r="H169" i="8"/>
  <c r="H169" i="15" s="1"/>
  <c r="K169" i="8"/>
  <c r="K169" i="15" s="1"/>
  <c r="L169" i="8"/>
  <c r="L169" i="15" s="1"/>
  <c r="M169" i="8"/>
  <c r="M169" i="15" s="1"/>
  <c r="N169" i="8"/>
  <c r="N169" i="15" s="1"/>
  <c r="O169" i="8"/>
  <c r="O169" i="15" s="1"/>
  <c r="C170" i="8"/>
  <c r="C170" i="15" s="1"/>
  <c r="D170" i="8"/>
  <c r="D170" i="15" s="1"/>
  <c r="E170" i="8"/>
  <c r="E170" i="15" s="1"/>
  <c r="F170" i="8"/>
  <c r="F170" i="15" s="1"/>
  <c r="G170" i="8"/>
  <c r="G170" i="15" s="1"/>
  <c r="H170" i="8"/>
  <c r="H170" i="15" s="1"/>
  <c r="K170" i="8"/>
  <c r="K170" i="15" s="1"/>
  <c r="L170" i="8"/>
  <c r="L170" i="15" s="1"/>
  <c r="M170" i="8"/>
  <c r="M170" i="15" s="1"/>
  <c r="N170" i="8"/>
  <c r="N170" i="15" s="1"/>
  <c r="O170" i="8"/>
  <c r="O170" i="15" s="1"/>
  <c r="C171" i="8"/>
  <c r="C171" i="15" s="1"/>
  <c r="D171" i="8"/>
  <c r="D171" i="15" s="1"/>
  <c r="E171" i="8"/>
  <c r="E171" i="15" s="1"/>
  <c r="F171" i="8"/>
  <c r="F171" i="15" s="1"/>
  <c r="G171" i="8"/>
  <c r="G171" i="15" s="1"/>
  <c r="H171" i="8"/>
  <c r="H171" i="15" s="1"/>
  <c r="K171" i="8"/>
  <c r="K171" i="15" s="1"/>
  <c r="L171" i="8"/>
  <c r="L171" i="15" s="1"/>
  <c r="M171" i="8"/>
  <c r="M171" i="15" s="1"/>
  <c r="N171" i="8"/>
  <c r="N171" i="15" s="1"/>
  <c r="O171" i="8"/>
  <c r="O171" i="15" s="1"/>
  <c r="C172" i="8"/>
  <c r="C172" i="15" s="1"/>
  <c r="D172" i="8"/>
  <c r="D172" i="15" s="1"/>
  <c r="E172" i="8"/>
  <c r="E172" i="15" s="1"/>
  <c r="F172" i="8"/>
  <c r="F172" i="15" s="1"/>
  <c r="G172" i="8"/>
  <c r="G172" i="15" s="1"/>
  <c r="H172" i="8"/>
  <c r="H172" i="15" s="1"/>
  <c r="K172" i="8"/>
  <c r="K172" i="15" s="1"/>
  <c r="L172" i="8"/>
  <c r="L172" i="15" s="1"/>
  <c r="M172" i="8"/>
  <c r="M172" i="15" s="1"/>
  <c r="N172" i="8"/>
  <c r="N172" i="15" s="1"/>
  <c r="O172" i="8"/>
  <c r="O172" i="15" s="1"/>
  <c r="C173" i="8"/>
  <c r="C173" i="15" s="1"/>
  <c r="D173" i="8"/>
  <c r="D173" i="15" s="1"/>
  <c r="E173" i="8"/>
  <c r="E173" i="15" s="1"/>
  <c r="F173" i="8"/>
  <c r="F173" i="15" s="1"/>
  <c r="G173" i="8"/>
  <c r="G173" i="15" s="1"/>
  <c r="H173" i="8"/>
  <c r="H173" i="15" s="1"/>
  <c r="K173" i="8"/>
  <c r="K173" i="15" s="1"/>
  <c r="L173" i="8"/>
  <c r="L173" i="15" s="1"/>
  <c r="M173" i="8"/>
  <c r="M173" i="15" s="1"/>
  <c r="N173" i="8"/>
  <c r="N173" i="15" s="1"/>
  <c r="O173" i="8"/>
  <c r="O173" i="15" s="1"/>
  <c r="C174" i="8"/>
  <c r="C174" i="15" s="1"/>
  <c r="D174" i="8"/>
  <c r="D174" i="15" s="1"/>
  <c r="E174" i="8"/>
  <c r="E174" i="15" s="1"/>
  <c r="F174" i="8"/>
  <c r="F174" i="15" s="1"/>
  <c r="G174" i="8"/>
  <c r="G174" i="15" s="1"/>
  <c r="H174" i="8"/>
  <c r="H174" i="15" s="1"/>
  <c r="K174" i="8"/>
  <c r="K174" i="15" s="1"/>
  <c r="L174" i="8"/>
  <c r="L174" i="15" s="1"/>
  <c r="M174" i="8"/>
  <c r="M174" i="15" s="1"/>
  <c r="N174" i="8"/>
  <c r="N174" i="15" s="1"/>
  <c r="O174" i="8"/>
  <c r="O174" i="15" s="1"/>
  <c r="C175" i="8"/>
  <c r="C175" i="15" s="1"/>
  <c r="D175" i="8"/>
  <c r="D175" i="15" s="1"/>
  <c r="E175" i="8"/>
  <c r="E175" i="15" s="1"/>
  <c r="F175" i="8"/>
  <c r="F175" i="15" s="1"/>
  <c r="G175" i="8"/>
  <c r="G175" i="15" s="1"/>
  <c r="H175" i="8"/>
  <c r="H175" i="15" s="1"/>
  <c r="K175" i="8"/>
  <c r="K175" i="15" s="1"/>
  <c r="L175" i="8"/>
  <c r="L175" i="15" s="1"/>
  <c r="M175" i="8"/>
  <c r="M175" i="15" s="1"/>
  <c r="N175" i="8"/>
  <c r="N175" i="15" s="1"/>
  <c r="O175" i="8"/>
  <c r="O175" i="15" s="1"/>
  <c r="C176" i="8"/>
  <c r="C176" i="15" s="1"/>
  <c r="D176" i="8"/>
  <c r="D176" i="15" s="1"/>
  <c r="E176" i="8"/>
  <c r="E176" i="15" s="1"/>
  <c r="F176" i="8"/>
  <c r="F176" i="15" s="1"/>
  <c r="G176" i="8"/>
  <c r="G176" i="15" s="1"/>
  <c r="H176" i="8"/>
  <c r="H176" i="15" s="1"/>
  <c r="K176" i="8"/>
  <c r="K176" i="15" s="1"/>
  <c r="L176" i="8"/>
  <c r="L176" i="15" s="1"/>
  <c r="M176" i="8"/>
  <c r="M176" i="15" s="1"/>
  <c r="N176" i="8"/>
  <c r="N176" i="15" s="1"/>
  <c r="O176" i="8"/>
  <c r="O176" i="15" s="1"/>
  <c r="C177" i="8"/>
  <c r="C177" i="15" s="1"/>
  <c r="D177" i="8"/>
  <c r="D177" i="15" s="1"/>
  <c r="E177" i="8"/>
  <c r="E177" i="15" s="1"/>
  <c r="F177" i="8"/>
  <c r="F177" i="15" s="1"/>
  <c r="G177" i="8"/>
  <c r="G177" i="15" s="1"/>
  <c r="H177" i="8"/>
  <c r="H177" i="15" s="1"/>
  <c r="K177" i="8"/>
  <c r="K177" i="15" s="1"/>
  <c r="L177" i="8"/>
  <c r="L177" i="15" s="1"/>
  <c r="M177" i="8"/>
  <c r="M177" i="15" s="1"/>
  <c r="N177" i="8"/>
  <c r="N177" i="15" s="1"/>
  <c r="O177" i="8"/>
  <c r="O177" i="15" s="1"/>
  <c r="C178" i="8"/>
  <c r="C178" i="15" s="1"/>
  <c r="D178" i="8"/>
  <c r="D178" i="15" s="1"/>
  <c r="E178" i="8"/>
  <c r="E178" i="15" s="1"/>
  <c r="F178" i="8"/>
  <c r="F178" i="15" s="1"/>
  <c r="G178" i="8"/>
  <c r="G178" i="15" s="1"/>
  <c r="H178" i="8"/>
  <c r="H178" i="15" s="1"/>
  <c r="K178" i="8"/>
  <c r="K178" i="15" s="1"/>
  <c r="L178" i="8"/>
  <c r="L178" i="15" s="1"/>
  <c r="M178" i="8"/>
  <c r="M178" i="15" s="1"/>
  <c r="N178" i="8"/>
  <c r="N178" i="15" s="1"/>
  <c r="O178" i="8"/>
  <c r="O178" i="15" s="1"/>
  <c r="C179" i="8"/>
  <c r="C179" i="15" s="1"/>
  <c r="D179" i="8"/>
  <c r="D179" i="15" s="1"/>
  <c r="E179" i="8"/>
  <c r="E179" i="15" s="1"/>
  <c r="F179" i="8"/>
  <c r="F179" i="15" s="1"/>
  <c r="G179" i="8"/>
  <c r="G179" i="15" s="1"/>
  <c r="H179" i="8"/>
  <c r="H179" i="15" s="1"/>
  <c r="K179" i="8"/>
  <c r="K179" i="15" s="1"/>
  <c r="L179" i="8"/>
  <c r="L179" i="15" s="1"/>
  <c r="M179" i="8"/>
  <c r="M179" i="15" s="1"/>
  <c r="N179" i="8"/>
  <c r="N179" i="15" s="1"/>
  <c r="O179" i="8"/>
  <c r="O179" i="15" s="1"/>
  <c r="C180" i="8"/>
  <c r="C180" i="15" s="1"/>
  <c r="D180" i="8"/>
  <c r="D180" i="15" s="1"/>
  <c r="E180" i="8"/>
  <c r="E180" i="15" s="1"/>
  <c r="F180" i="8"/>
  <c r="F180" i="15" s="1"/>
  <c r="G180" i="8"/>
  <c r="G180" i="15" s="1"/>
  <c r="H180" i="8"/>
  <c r="H180" i="15" s="1"/>
  <c r="K180" i="8"/>
  <c r="K180" i="15" s="1"/>
  <c r="L180" i="8"/>
  <c r="L180" i="15" s="1"/>
  <c r="M180" i="8"/>
  <c r="M180" i="15" s="1"/>
  <c r="N180" i="8"/>
  <c r="N180" i="15" s="1"/>
  <c r="O180" i="8"/>
  <c r="O180" i="15" s="1"/>
  <c r="C181" i="8"/>
  <c r="C181" i="15" s="1"/>
  <c r="D181" i="8"/>
  <c r="D181" i="15" s="1"/>
  <c r="E181" i="8"/>
  <c r="E181" i="15" s="1"/>
  <c r="F181" i="8"/>
  <c r="F181" i="15" s="1"/>
  <c r="G181" i="8"/>
  <c r="G181" i="15" s="1"/>
  <c r="H181" i="8"/>
  <c r="H181" i="15" s="1"/>
  <c r="K181" i="8"/>
  <c r="K181" i="15" s="1"/>
  <c r="L181" i="8"/>
  <c r="L181" i="15" s="1"/>
  <c r="M181" i="8"/>
  <c r="M181" i="15" s="1"/>
  <c r="N181" i="8"/>
  <c r="N181" i="15" s="1"/>
  <c r="O181" i="8"/>
  <c r="O181" i="15" s="1"/>
  <c r="C182" i="8"/>
  <c r="C182" i="15" s="1"/>
  <c r="D182" i="8"/>
  <c r="D182" i="15" s="1"/>
  <c r="E182" i="8"/>
  <c r="E182" i="15" s="1"/>
  <c r="F182" i="8"/>
  <c r="F182" i="15" s="1"/>
  <c r="G182" i="8"/>
  <c r="G182" i="15" s="1"/>
  <c r="H182" i="8"/>
  <c r="H182" i="15" s="1"/>
  <c r="K182" i="8"/>
  <c r="K182" i="15" s="1"/>
  <c r="L182" i="8"/>
  <c r="L182" i="15" s="1"/>
  <c r="M182" i="8"/>
  <c r="M182" i="15" s="1"/>
  <c r="N182" i="8"/>
  <c r="N182" i="15" s="1"/>
  <c r="O182" i="8"/>
  <c r="O182" i="15" s="1"/>
  <c r="C183" i="8"/>
  <c r="C183" i="15" s="1"/>
  <c r="D183" i="8"/>
  <c r="D183" i="15" s="1"/>
  <c r="E183" i="8"/>
  <c r="E183" i="15" s="1"/>
  <c r="F183" i="8"/>
  <c r="F183" i="15" s="1"/>
  <c r="G183" i="8"/>
  <c r="G183" i="15" s="1"/>
  <c r="H183" i="8"/>
  <c r="H183" i="15" s="1"/>
  <c r="K183" i="8"/>
  <c r="K183" i="15" s="1"/>
  <c r="L183" i="8"/>
  <c r="L183" i="15" s="1"/>
  <c r="M183" i="8"/>
  <c r="M183" i="15" s="1"/>
  <c r="N183" i="8"/>
  <c r="N183" i="15" s="1"/>
  <c r="O183" i="8"/>
  <c r="O183" i="15" s="1"/>
  <c r="C184" i="8"/>
  <c r="C184" i="15" s="1"/>
  <c r="D184" i="8"/>
  <c r="D184" i="15" s="1"/>
  <c r="E184" i="8"/>
  <c r="E184" i="15" s="1"/>
  <c r="F184" i="8"/>
  <c r="F184" i="15" s="1"/>
  <c r="G184" i="8"/>
  <c r="G184" i="15" s="1"/>
  <c r="H184" i="8"/>
  <c r="H184" i="15" s="1"/>
  <c r="K184" i="8"/>
  <c r="K184" i="15" s="1"/>
  <c r="L184" i="8"/>
  <c r="L184" i="15" s="1"/>
  <c r="M184" i="8"/>
  <c r="M184" i="15" s="1"/>
  <c r="N184" i="8"/>
  <c r="N184" i="15" s="1"/>
  <c r="O184" i="8"/>
  <c r="O184" i="15" s="1"/>
  <c r="C185" i="8"/>
  <c r="C185" i="15" s="1"/>
  <c r="D185" i="8"/>
  <c r="D185" i="15" s="1"/>
  <c r="E185" i="8"/>
  <c r="E185" i="15" s="1"/>
  <c r="F185" i="8"/>
  <c r="F185" i="15" s="1"/>
  <c r="G185" i="8"/>
  <c r="G185" i="15" s="1"/>
  <c r="H185" i="8"/>
  <c r="H185" i="15" s="1"/>
  <c r="K185" i="8"/>
  <c r="K185" i="15" s="1"/>
  <c r="L185" i="8"/>
  <c r="L185" i="15" s="1"/>
  <c r="M185" i="8"/>
  <c r="M185" i="15" s="1"/>
  <c r="N185" i="8"/>
  <c r="N185" i="15" s="1"/>
  <c r="O185" i="8"/>
  <c r="O185" i="15" s="1"/>
  <c r="C186" i="8"/>
  <c r="C186" i="15" s="1"/>
  <c r="D186" i="8"/>
  <c r="D186" i="15" s="1"/>
  <c r="E186" i="8"/>
  <c r="E186" i="15" s="1"/>
  <c r="F186" i="8"/>
  <c r="F186" i="15" s="1"/>
  <c r="G186" i="8"/>
  <c r="G186" i="15" s="1"/>
  <c r="H186" i="8"/>
  <c r="H186" i="15" s="1"/>
  <c r="K186" i="8"/>
  <c r="K186" i="15" s="1"/>
  <c r="L186" i="8"/>
  <c r="L186" i="15" s="1"/>
  <c r="M186" i="8"/>
  <c r="M186" i="15" s="1"/>
  <c r="N186" i="8"/>
  <c r="N186" i="15" s="1"/>
  <c r="O186" i="8"/>
  <c r="O186" i="15" s="1"/>
  <c r="C187" i="8"/>
  <c r="C187" i="15" s="1"/>
  <c r="D187" i="8"/>
  <c r="D187" i="15" s="1"/>
  <c r="E187" i="8"/>
  <c r="E187" i="15" s="1"/>
  <c r="F187" i="8"/>
  <c r="F187" i="15" s="1"/>
  <c r="G187" i="8"/>
  <c r="G187" i="15" s="1"/>
  <c r="H187" i="8"/>
  <c r="H187" i="15" s="1"/>
  <c r="K187" i="8"/>
  <c r="K187" i="15" s="1"/>
  <c r="L187" i="8"/>
  <c r="L187" i="15" s="1"/>
  <c r="M187" i="8"/>
  <c r="M187" i="15" s="1"/>
  <c r="N187" i="8"/>
  <c r="N187" i="15" s="1"/>
  <c r="O187" i="8"/>
  <c r="O187" i="15" s="1"/>
  <c r="C188" i="8"/>
  <c r="C188" i="15" s="1"/>
  <c r="D188" i="8"/>
  <c r="D188" i="15" s="1"/>
  <c r="E188" i="8"/>
  <c r="E188" i="15" s="1"/>
  <c r="F188" i="8"/>
  <c r="F188" i="15" s="1"/>
  <c r="G188" i="8"/>
  <c r="G188" i="15" s="1"/>
  <c r="H188" i="8"/>
  <c r="H188" i="15" s="1"/>
  <c r="K188" i="8"/>
  <c r="K188" i="15" s="1"/>
  <c r="L188" i="8"/>
  <c r="L188" i="15" s="1"/>
  <c r="M188" i="8"/>
  <c r="M188" i="15" s="1"/>
  <c r="N188" i="8"/>
  <c r="N188" i="15" s="1"/>
  <c r="O188" i="8"/>
  <c r="O188" i="15" s="1"/>
  <c r="C189" i="8"/>
  <c r="C189" i="15" s="1"/>
  <c r="D189" i="8"/>
  <c r="D189" i="15" s="1"/>
  <c r="E189" i="8"/>
  <c r="E189" i="15" s="1"/>
  <c r="F189" i="8"/>
  <c r="F189" i="15" s="1"/>
  <c r="G189" i="8"/>
  <c r="G189" i="15" s="1"/>
  <c r="H189" i="8"/>
  <c r="H189" i="15" s="1"/>
  <c r="K189" i="8"/>
  <c r="K189" i="15" s="1"/>
  <c r="L189" i="8"/>
  <c r="L189" i="15" s="1"/>
  <c r="M189" i="8"/>
  <c r="M189" i="15" s="1"/>
  <c r="N189" i="8"/>
  <c r="N189" i="15" s="1"/>
  <c r="O189" i="8"/>
  <c r="O189" i="15" s="1"/>
  <c r="C190" i="8"/>
  <c r="C190" i="15" s="1"/>
  <c r="D190" i="8"/>
  <c r="D190" i="15" s="1"/>
  <c r="E190" i="8"/>
  <c r="E190" i="15" s="1"/>
  <c r="F190" i="8"/>
  <c r="F190" i="15" s="1"/>
  <c r="G190" i="8"/>
  <c r="G190" i="15" s="1"/>
  <c r="H190" i="8"/>
  <c r="H190" i="15" s="1"/>
  <c r="K190" i="8"/>
  <c r="K190" i="15" s="1"/>
  <c r="L190" i="8"/>
  <c r="L190" i="15" s="1"/>
  <c r="M190" i="8"/>
  <c r="M190" i="15" s="1"/>
  <c r="N190" i="8"/>
  <c r="N190" i="15" s="1"/>
  <c r="O190" i="8"/>
  <c r="O190" i="15" s="1"/>
  <c r="C191" i="8"/>
  <c r="C191" i="15" s="1"/>
  <c r="D191" i="8"/>
  <c r="D191" i="15" s="1"/>
  <c r="E191" i="8"/>
  <c r="E191" i="15" s="1"/>
  <c r="F191" i="8"/>
  <c r="F191" i="15" s="1"/>
  <c r="G191" i="8"/>
  <c r="G191" i="15" s="1"/>
  <c r="H191" i="8"/>
  <c r="H191" i="15" s="1"/>
  <c r="K191" i="8"/>
  <c r="K191" i="15" s="1"/>
  <c r="L191" i="8"/>
  <c r="L191" i="15" s="1"/>
  <c r="M191" i="8"/>
  <c r="M191" i="15" s="1"/>
  <c r="N191" i="8"/>
  <c r="N191" i="15" s="1"/>
  <c r="O191" i="8"/>
  <c r="O191" i="15" s="1"/>
  <c r="C192" i="8"/>
  <c r="C192" i="15" s="1"/>
  <c r="D192" i="8"/>
  <c r="D192" i="15" s="1"/>
  <c r="E192" i="8"/>
  <c r="E192" i="15" s="1"/>
  <c r="F192" i="8"/>
  <c r="F192" i="15" s="1"/>
  <c r="G192" i="8"/>
  <c r="G192" i="15" s="1"/>
  <c r="H192" i="8"/>
  <c r="H192" i="15" s="1"/>
  <c r="K192" i="8"/>
  <c r="K192" i="15" s="1"/>
  <c r="L192" i="8"/>
  <c r="L192" i="15" s="1"/>
  <c r="M192" i="8"/>
  <c r="M192" i="15" s="1"/>
  <c r="N192" i="8"/>
  <c r="N192" i="15" s="1"/>
  <c r="O192" i="8"/>
  <c r="O192" i="15" s="1"/>
  <c r="C193" i="8"/>
  <c r="C193" i="15" s="1"/>
  <c r="D193" i="8"/>
  <c r="D193" i="15" s="1"/>
  <c r="E193" i="8"/>
  <c r="E193" i="15" s="1"/>
  <c r="F193" i="8"/>
  <c r="F193" i="15" s="1"/>
  <c r="G193" i="8"/>
  <c r="G193" i="15" s="1"/>
  <c r="H193" i="8"/>
  <c r="H193" i="15" s="1"/>
  <c r="K193" i="8"/>
  <c r="K193" i="15" s="1"/>
  <c r="L193" i="8"/>
  <c r="L193" i="15" s="1"/>
  <c r="M193" i="8"/>
  <c r="M193" i="15" s="1"/>
  <c r="N193" i="8"/>
  <c r="N193" i="15" s="1"/>
  <c r="O193" i="8"/>
  <c r="O193" i="15" s="1"/>
  <c r="C194" i="8"/>
  <c r="C194" i="15" s="1"/>
  <c r="D194" i="8"/>
  <c r="D194" i="15" s="1"/>
  <c r="E194" i="8"/>
  <c r="E194" i="15" s="1"/>
  <c r="F194" i="8"/>
  <c r="F194" i="15" s="1"/>
  <c r="G194" i="8"/>
  <c r="G194" i="15" s="1"/>
  <c r="H194" i="8"/>
  <c r="H194" i="15" s="1"/>
  <c r="K194" i="8"/>
  <c r="K194" i="15" s="1"/>
  <c r="L194" i="8"/>
  <c r="L194" i="15" s="1"/>
  <c r="M194" i="8"/>
  <c r="M194" i="15" s="1"/>
  <c r="N194" i="8"/>
  <c r="N194" i="15" s="1"/>
  <c r="O194" i="8"/>
  <c r="O194" i="15" s="1"/>
  <c r="C195" i="8"/>
  <c r="C195" i="15" s="1"/>
  <c r="D195" i="8"/>
  <c r="D195" i="15" s="1"/>
  <c r="E195" i="8"/>
  <c r="E195" i="15" s="1"/>
  <c r="F195" i="8"/>
  <c r="F195" i="15" s="1"/>
  <c r="G195" i="8"/>
  <c r="G195" i="15" s="1"/>
  <c r="H195" i="8"/>
  <c r="H195" i="15" s="1"/>
  <c r="K195" i="8"/>
  <c r="K195" i="15" s="1"/>
  <c r="L195" i="8"/>
  <c r="L195" i="15" s="1"/>
  <c r="M195" i="8"/>
  <c r="M195" i="15" s="1"/>
  <c r="N195" i="8"/>
  <c r="N195" i="15" s="1"/>
  <c r="O195" i="8"/>
  <c r="O195" i="15" s="1"/>
  <c r="C196" i="8"/>
  <c r="C196" i="15" s="1"/>
  <c r="D196" i="8"/>
  <c r="D196" i="15" s="1"/>
  <c r="E196" i="8"/>
  <c r="E196" i="15" s="1"/>
  <c r="F196" i="8"/>
  <c r="F196" i="15" s="1"/>
  <c r="G196" i="8"/>
  <c r="G196" i="15" s="1"/>
  <c r="H196" i="8"/>
  <c r="H196" i="15" s="1"/>
  <c r="K196" i="8"/>
  <c r="K196" i="15" s="1"/>
  <c r="L196" i="8"/>
  <c r="L196" i="15" s="1"/>
  <c r="M196" i="8"/>
  <c r="M196" i="15" s="1"/>
  <c r="N196" i="8"/>
  <c r="N196" i="15" s="1"/>
  <c r="O196" i="8"/>
  <c r="O196" i="15" s="1"/>
  <c r="C197" i="8"/>
  <c r="C197" i="15" s="1"/>
  <c r="D197" i="8"/>
  <c r="D197" i="15" s="1"/>
  <c r="E197" i="8"/>
  <c r="E197" i="15" s="1"/>
  <c r="F197" i="8"/>
  <c r="F197" i="15" s="1"/>
  <c r="G197" i="8"/>
  <c r="G197" i="15" s="1"/>
  <c r="H197" i="8"/>
  <c r="H197" i="15" s="1"/>
  <c r="K197" i="8"/>
  <c r="K197" i="15" s="1"/>
  <c r="L197" i="8"/>
  <c r="L197" i="15" s="1"/>
  <c r="M197" i="8"/>
  <c r="M197" i="15" s="1"/>
  <c r="N197" i="8"/>
  <c r="N197" i="15" s="1"/>
  <c r="O197" i="8"/>
  <c r="O197" i="15" s="1"/>
  <c r="C198" i="8"/>
  <c r="C198" i="15" s="1"/>
  <c r="D198" i="8"/>
  <c r="D198" i="15" s="1"/>
  <c r="E198" i="8"/>
  <c r="E198" i="15" s="1"/>
  <c r="F198" i="8"/>
  <c r="F198" i="15" s="1"/>
  <c r="G198" i="8"/>
  <c r="G198" i="15" s="1"/>
  <c r="H198" i="8"/>
  <c r="H198" i="15" s="1"/>
  <c r="K198" i="8"/>
  <c r="K198" i="15" s="1"/>
  <c r="L198" i="8"/>
  <c r="L198" i="15" s="1"/>
  <c r="M198" i="8"/>
  <c r="M198" i="15" s="1"/>
  <c r="N198" i="8"/>
  <c r="N198" i="15" s="1"/>
  <c r="O198" i="8"/>
  <c r="O198" i="15" s="1"/>
  <c r="C199" i="8"/>
  <c r="C199" i="15" s="1"/>
  <c r="D199" i="8"/>
  <c r="D199" i="15" s="1"/>
  <c r="E199" i="8"/>
  <c r="E199" i="15" s="1"/>
  <c r="F199" i="8"/>
  <c r="F199" i="15" s="1"/>
  <c r="G199" i="8"/>
  <c r="G199" i="15" s="1"/>
  <c r="H199" i="8"/>
  <c r="H199" i="15" s="1"/>
  <c r="K199" i="8"/>
  <c r="K199" i="15" s="1"/>
  <c r="L199" i="8"/>
  <c r="L199" i="15" s="1"/>
  <c r="M199" i="8"/>
  <c r="M199" i="15" s="1"/>
  <c r="N199" i="8"/>
  <c r="N199" i="15" s="1"/>
  <c r="O199" i="8"/>
  <c r="O199" i="15" s="1"/>
  <c r="C200" i="8"/>
  <c r="C200" i="15" s="1"/>
  <c r="D200" i="8"/>
  <c r="D200" i="15" s="1"/>
  <c r="E200" i="8"/>
  <c r="E200" i="15" s="1"/>
  <c r="F200" i="8"/>
  <c r="F200" i="15" s="1"/>
  <c r="G200" i="8"/>
  <c r="G200" i="15" s="1"/>
  <c r="H200" i="8"/>
  <c r="H200" i="15" s="1"/>
  <c r="K200" i="8"/>
  <c r="K200" i="15" s="1"/>
  <c r="L200" i="8"/>
  <c r="L200" i="15" s="1"/>
  <c r="M200" i="8"/>
  <c r="M200" i="15" s="1"/>
  <c r="N200" i="8"/>
  <c r="N200" i="15" s="1"/>
  <c r="O200" i="8"/>
  <c r="O200" i="15" s="1"/>
  <c r="C201" i="8"/>
  <c r="C201" i="15" s="1"/>
  <c r="D201" i="8"/>
  <c r="D201" i="15" s="1"/>
  <c r="E201" i="8"/>
  <c r="E201" i="15" s="1"/>
  <c r="F201" i="8"/>
  <c r="F201" i="15" s="1"/>
  <c r="G201" i="8"/>
  <c r="G201" i="15" s="1"/>
  <c r="H201" i="8"/>
  <c r="H201" i="15" s="1"/>
  <c r="K201" i="8"/>
  <c r="K201" i="15" s="1"/>
  <c r="L201" i="8"/>
  <c r="L201" i="15" s="1"/>
  <c r="M201" i="8"/>
  <c r="M201" i="15" s="1"/>
  <c r="N201" i="8"/>
  <c r="N201" i="15" s="1"/>
  <c r="O201" i="8"/>
  <c r="O201" i="15" s="1"/>
  <c r="C202" i="8"/>
  <c r="C202" i="15" s="1"/>
  <c r="D202" i="8"/>
  <c r="D202" i="15" s="1"/>
  <c r="E202" i="8"/>
  <c r="E202" i="15" s="1"/>
  <c r="F202" i="8"/>
  <c r="F202" i="15" s="1"/>
  <c r="G202" i="8"/>
  <c r="G202" i="15" s="1"/>
  <c r="H202" i="8"/>
  <c r="H202" i="15" s="1"/>
  <c r="K202" i="8"/>
  <c r="K202" i="15" s="1"/>
  <c r="L202" i="8"/>
  <c r="L202" i="15" s="1"/>
  <c r="M202" i="8"/>
  <c r="M202" i="15" s="1"/>
  <c r="N202" i="8"/>
  <c r="N202" i="15" s="1"/>
  <c r="O202" i="8"/>
  <c r="O202" i="15" s="1"/>
  <c r="C203" i="8"/>
  <c r="C203" i="15" s="1"/>
  <c r="D203" i="8"/>
  <c r="D203" i="15" s="1"/>
  <c r="E203" i="8"/>
  <c r="E203" i="15" s="1"/>
  <c r="F203" i="8"/>
  <c r="F203" i="15" s="1"/>
  <c r="G203" i="8"/>
  <c r="G203" i="15" s="1"/>
  <c r="H203" i="8"/>
  <c r="H203" i="15" s="1"/>
  <c r="K203" i="8"/>
  <c r="K203" i="15" s="1"/>
  <c r="L203" i="8"/>
  <c r="L203" i="15" s="1"/>
  <c r="M203" i="8"/>
  <c r="M203" i="15" s="1"/>
  <c r="N203" i="8"/>
  <c r="N203" i="15" s="1"/>
  <c r="O203" i="8"/>
  <c r="O203" i="15" s="1"/>
  <c r="C204" i="8"/>
  <c r="C204" i="15" s="1"/>
  <c r="D204" i="8"/>
  <c r="D204" i="15" s="1"/>
  <c r="E204" i="8"/>
  <c r="E204" i="15" s="1"/>
  <c r="F204" i="8"/>
  <c r="F204" i="15" s="1"/>
  <c r="G204" i="8"/>
  <c r="G204" i="15" s="1"/>
  <c r="H204" i="8"/>
  <c r="H204" i="15" s="1"/>
  <c r="K204" i="8"/>
  <c r="K204" i="15" s="1"/>
  <c r="L204" i="8"/>
  <c r="L204" i="15" s="1"/>
  <c r="M204" i="8"/>
  <c r="M204" i="15" s="1"/>
  <c r="N204" i="8"/>
  <c r="N204" i="15" s="1"/>
  <c r="O204" i="8"/>
  <c r="O204" i="15" s="1"/>
  <c r="C205" i="8"/>
  <c r="C205" i="15" s="1"/>
  <c r="D205" i="8"/>
  <c r="D205" i="15" s="1"/>
  <c r="E205" i="8"/>
  <c r="E205" i="15" s="1"/>
  <c r="F205" i="8"/>
  <c r="F205" i="15" s="1"/>
  <c r="G205" i="8"/>
  <c r="G205" i="15" s="1"/>
  <c r="H205" i="8"/>
  <c r="H205" i="15" s="1"/>
  <c r="K205" i="8"/>
  <c r="K205" i="15" s="1"/>
  <c r="L205" i="8"/>
  <c r="L205" i="15" s="1"/>
  <c r="M205" i="8"/>
  <c r="M205" i="15" s="1"/>
  <c r="N205" i="8"/>
  <c r="N205" i="15" s="1"/>
  <c r="O205" i="8"/>
  <c r="O205" i="15" s="1"/>
  <c r="C206" i="8"/>
  <c r="C206" i="15" s="1"/>
  <c r="D206" i="8"/>
  <c r="D206" i="15" s="1"/>
  <c r="E206" i="8"/>
  <c r="E206" i="15" s="1"/>
  <c r="F206" i="8"/>
  <c r="F206" i="15" s="1"/>
  <c r="G206" i="8"/>
  <c r="G206" i="15" s="1"/>
  <c r="H206" i="8"/>
  <c r="H206" i="15" s="1"/>
  <c r="K206" i="8"/>
  <c r="K206" i="15" s="1"/>
  <c r="L206" i="8"/>
  <c r="L206" i="15" s="1"/>
  <c r="M206" i="8"/>
  <c r="M206" i="15" s="1"/>
  <c r="N206" i="8"/>
  <c r="N206" i="15" s="1"/>
  <c r="O206" i="8"/>
  <c r="O206" i="15" s="1"/>
  <c r="C207" i="8"/>
  <c r="C207" i="15" s="1"/>
  <c r="D207" i="8"/>
  <c r="D207" i="15" s="1"/>
  <c r="E207" i="8"/>
  <c r="E207" i="15" s="1"/>
  <c r="F207" i="8"/>
  <c r="F207" i="15" s="1"/>
  <c r="G207" i="8"/>
  <c r="G207" i="15" s="1"/>
  <c r="H207" i="8"/>
  <c r="H207" i="15" s="1"/>
  <c r="K207" i="8"/>
  <c r="K207" i="15" s="1"/>
  <c r="L207" i="8"/>
  <c r="L207" i="15" s="1"/>
  <c r="M207" i="8"/>
  <c r="M207" i="15" s="1"/>
  <c r="N207" i="8"/>
  <c r="N207" i="15" s="1"/>
  <c r="O207" i="8"/>
  <c r="O207" i="15" s="1"/>
  <c r="C208" i="8"/>
  <c r="C208" i="15" s="1"/>
  <c r="D208" i="8"/>
  <c r="D208" i="15" s="1"/>
  <c r="E208" i="8"/>
  <c r="E208" i="15" s="1"/>
  <c r="F208" i="8"/>
  <c r="F208" i="15" s="1"/>
  <c r="G208" i="8"/>
  <c r="G208" i="15" s="1"/>
  <c r="H208" i="8"/>
  <c r="H208" i="15" s="1"/>
  <c r="K208" i="8"/>
  <c r="K208" i="15" s="1"/>
  <c r="L208" i="8"/>
  <c r="L208" i="15" s="1"/>
  <c r="M208" i="8"/>
  <c r="M208" i="15" s="1"/>
  <c r="N208" i="8"/>
  <c r="N208" i="15" s="1"/>
  <c r="O208" i="8"/>
  <c r="O208" i="15" s="1"/>
  <c r="C209" i="8"/>
  <c r="C209" i="15" s="1"/>
  <c r="D209" i="8"/>
  <c r="D209" i="15" s="1"/>
  <c r="E209" i="8"/>
  <c r="E209" i="15" s="1"/>
  <c r="F209" i="8"/>
  <c r="F209" i="15" s="1"/>
  <c r="G209" i="8"/>
  <c r="G209" i="15" s="1"/>
  <c r="H209" i="8"/>
  <c r="H209" i="15" s="1"/>
  <c r="K209" i="8"/>
  <c r="K209" i="15" s="1"/>
  <c r="L209" i="8"/>
  <c r="L209" i="15" s="1"/>
  <c r="M209" i="8"/>
  <c r="M209" i="15" s="1"/>
  <c r="N209" i="8"/>
  <c r="N209" i="15" s="1"/>
  <c r="O209" i="8"/>
  <c r="O209" i="15" s="1"/>
  <c r="C210" i="8"/>
  <c r="C210" i="15" s="1"/>
  <c r="D210" i="8"/>
  <c r="D210" i="15" s="1"/>
  <c r="E210" i="8"/>
  <c r="E210" i="15" s="1"/>
  <c r="F210" i="8"/>
  <c r="F210" i="15" s="1"/>
  <c r="G210" i="8"/>
  <c r="G210" i="15" s="1"/>
  <c r="H210" i="8"/>
  <c r="H210" i="15" s="1"/>
  <c r="K210" i="8"/>
  <c r="K210" i="15" s="1"/>
  <c r="L210" i="8"/>
  <c r="L210" i="15" s="1"/>
  <c r="M210" i="8"/>
  <c r="M210" i="15" s="1"/>
  <c r="N210" i="8"/>
  <c r="N210" i="15" s="1"/>
  <c r="O210" i="8"/>
  <c r="O210" i="15" s="1"/>
  <c r="C211" i="8"/>
  <c r="C211" i="15" s="1"/>
  <c r="D211" i="8"/>
  <c r="D211" i="15" s="1"/>
  <c r="E211" i="8"/>
  <c r="E211" i="15" s="1"/>
  <c r="F211" i="8"/>
  <c r="F211" i="15" s="1"/>
  <c r="G211" i="8"/>
  <c r="G211" i="15" s="1"/>
  <c r="H211" i="8"/>
  <c r="H211" i="15" s="1"/>
  <c r="K211" i="8"/>
  <c r="K211" i="15" s="1"/>
  <c r="L211" i="8"/>
  <c r="L211" i="15" s="1"/>
  <c r="M211" i="8"/>
  <c r="M211" i="15" s="1"/>
  <c r="N211" i="8"/>
  <c r="N211" i="15" s="1"/>
  <c r="O211" i="8"/>
  <c r="O211" i="15" s="1"/>
  <c r="C212" i="8"/>
  <c r="C212" i="15" s="1"/>
  <c r="D212" i="8"/>
  <c r="D212" i="15" s="1"/>
  <c r="E212" i="8"/>
  <c r="E212" i="15" s="1"/>
  <c r="F212" i="8"/>
  <c r="F212" i="15" s="1"/>
  <c r="G212" i="8"/>
  <c r="G212" i="15" s="1"/>
  <c r="H212" i="8"/>
  <c r="H212" i="15" s="1"/>
  <c r="K212" i="8"/>
  <c r="K212" i="15" s="1"/>
  <c r="L212" i="8"/>
  <c r="L212" i="15" s="1"/>
  <c r="M212" i="8"/>
  <c r="M212" i="15" s="1"/>
  <c r="N212" i="8"/>
  <c r="N212" i="15" s="1"/>
  <c r="O212" i="8"/>
  <c r="O212" i="15" s="1"/>
  <c r="C213" i="8"/>
  <c r="C213" i="15" s="1"/>
  <c r="D213" i="8"/>
  <c r="D213" i="15" s="1"/>
  <c r="E213" i="8"/>
  <c r="E213" i="15" s="1"/>
  <c r="F213" i="8"/>
  <c r="F213" i="15" s="1"/>
  <c r="G213" i="8"/>
  <c r="G213" i="15" s="1"/>
  <c r="H213" i="8"/>
  <c r="H213" i="15" s="1"/>
  <c r="K213" i="8"/>
  <c r="K213" i="15" s="1"/>
  <c r="L213" i="8"/>
  <c r="L213" i="15" s="1"/>
  <c r="M213" i="8"/>
  <c r="M213" i="15" s="1"/>
  <c r="N213" i="8"/>
  <c r="N213" i="15" s="1"/>
  <c r="O213" i="8"/>
  <c r="O213" i="15" s="1"/>
  <c r="C214" i="8"/>
  <c r="C214" i="15" s="1"/>
  <c r="D214" i="8"/>
  <c r="D214" i="15" s="1"/>
  <c r="E214" i="8"/>
  <c r="E214" i="15" s="1"/>
  <c r="F214" i="8"/>
  <c r="F214" i="15" s="1"/>
  <c r="G214" i="8"/>
  <c r="G214" i="15" s="1"/>
  <c r="H214" i="8"/>
  <c r="H214" i="15" s="1"/>
  <c r="K214" i="8"/>
  <c r="K214" i="15" s="1"/>
  <c r="L214" i="8"/>
  <c r="L214" i="15" s="1"/>
  <c r="M214" i="8"/>
  <c r="M214" i="15" s="1"/>
  <c r="N214" i="8"/>
  <c r="N214" i="15" s="1"/>
  <c r="O214" i="8"/>
  <c r="O214" i="15" s="1"/>
  <c r="C215" i="8"/>
  <c r="C215" i="15" s="1"/>
  <c r="D215" i="8"/>
  <c r="D215" i="15" s="1"/>
  <c r="E215" i="8"/>
  <c r="E215" i="15" s="1"/>
  <c r="F215" i="8"/>
  <c r="F215" i="15" s="1"/>
  <c r="G215" i="8"/>
  <c r="G215" i="15" s="1"/>
  <c r="H215" i="8"/>
  <c r="H215" i="15" s="1"/>
  <c r="K215" i="8"/>
  <c r="K215" i="15" s="1"/>
  <c r="L215" i="8"/>
  <c r="L215" i="15" s="1"/>
  <c r="M215" i="8"/>
  <c r="M215" i="15" s="1"/>
  <c r="N215" i="8"/>
  <c r="N215" i="15" s="1"/>
  <c r="O215" i="8"/>
  <c r="O215" i="15" s="1"/>
  <c r="C216" i="8"/>
  <c r="C216" i="15" s="1"/>
  <c r="D216" i="8"/>
  <c r="D216" i="15" s="1"/>
  <c r="E216" i="8"/>
  <c r="E216" i="15" s="1"/>
  <c r="F216" i="8"/>
  <c r="F216" i="15" s="1"/>
  <c r="G216" i="8"/>
  <c r="G216" i="15" s="1"/>
  <c r="H216" i="8"/>
  <c r="H216" i="15" s="1"/>
  <c r="K216" i="8"/>
  <c r="K216" i="15" s="1"/>
  <c r="L216" i="8"/>
  <c r="L216" i="15" s="1"/>
  <c r="M216" i="8"/>
  <c r="M216" i="15" s="1"/>
  <c r="N216" i="8"/>
  <c r="N216" i="15" s="1"/>
  <c r="O216" i="8"/>
  <c r="O216" i="15" s="1"/>
  <c r="C217" i="8"/>
  <c r="C217" i="15" s="1"/>
  <c r="D217" i="8"/>
  <c r="D217" i="15" s="1"/>
  <c r="E217" i="8"/>
  <c r="E217" i="15" s="1"/>
  <c r="F217" i="8"/>
  <c r="F217" i="15" s="1"/>
  <c r="G217" i="8"/>
  <c r="G217" i="15" s="1"/>
  <c r="H217" i="8"/>
  <c r="H217" i="15" s="1"/>
  <c r="K217" i="8"/>
  <c r="K217" i="15" s="1"/>
  <c r="L217" i="8"/>
  <c r="L217" i="15" s="1"/>
  <c r="M217" i="8"/>
  <c r="M217" i="15" s="1"/>
  <c r="N217" i="8"/>
  <c r="N217" i="15" s="1"/>
  <c r="O217" i="8"/>
  <c r="O217" i="15" s="1"/>
  <c r="C218" i="8"/>
  <c r="C218" i="15" s="1"/>
  <c r="D218" i="8"/>
  <c r="D218" i="15" s="1"/>
  <c r="E218" i="8"/>
  <c r="E218" i="15" s="1"/>
  <c r="F218" i="8"/>
  <c r="F218" i="15" s="1"/>
  <c r="G218" i="8"/>
  <c r="G218" i="15" s="1"/>
  <c r="H218" i="8"/>
  <c r="H218" i="15" s="1"/>
  <c r="K218" i="8"/>
  <c r="K218" i="15" s="1"/>
  <c r="L218" i="8"/>
  <c r="L218" i="15" s="1"/>
  <c r="M218" i="8"/>
  <c r="M218" i="15" s="1"/>
  <c r="N218" i="8"/>
  <c r="N218" i="15" s="1"/>
  <c r="O218" i="8"/>
  <c r="O218" i="15" s="1"/>
  <c r="C219" i="8"/>
  <c r="C219" i="15" s="1"/>
  <c r="D219" i="8"/>
  <c r="D219" i="15" s="1"/>
  <c r="E219" i="8"/>
  <c r="E219" i="15" s="1"/>
  <c r="F219" i="8"/>
  <c r="F219" i="15" s="1"/>
  <c r="G219" i="8"/>
  <c r="G219" i="15" s="1"/>
  <c r="H219" i="8"/>
  <c r="H219" i="15" s="1"/>
  <c r="K219" i="8"/>
  <c r="K219" i="15" s="1"/>
  <c r="L219" i="8"/>
  <c r="L219" i="15" s="1"/>
  <c r="M219" i="8"/>
  <c r="M219" i="15" s="1"/>
  <c r="N219" i="8"/>
  <c r="N219" i="15" s="1"/>
  <c r="O219" i="8"/>
  <c r="O219" i="15" s="1"/>
  <c r="C220" i="8"/>
  <c r="C220" i="15" s="1"/>
  <c r="D220" i="8"/>
  <c r="D220" i="15" s="1"/>
  <c r="E220" i="8"/>
  <c r="E220" i="15" s="1"/>
  <c r="F220" i="8"/>
  <c r="F220" i="15" s="1"/>
  <c r="G220" i="8"/>
  <c r="G220" i="15" s="1"/>
  <c r="H220" i="8"/>
  <c r="H220" i="15" s="1"/>
  <c r="K220" i="8"/>
  <c r="K220" i="15" s="1"/>
  <c r="L220" i="8"/>
  <c r="L220" i="15" s="1"/>
  <c r="M220" i="8"/>
  <c r="M220" i="15" s="1"/>
  <c r="N220" i="8"/>
  <c r="N220" i="15" s="1"/>
  <c r="O220" i="8"/>
  <c r="O220" i="15" s="1"/>
  <c r="C221" i="8"/>
  <c r="C221" i="15" s="1"/>
  <c r="D221" i="8"/>
  <c r="D221" i="15" s="1"/>
  <c r="E221" i="8"/>
  <c r="E221" i="15" s="1"/>
  <c r="F221" i="8"/>
  <c r="F221" i="15" s="1"/>
  <c r="G221" i="8"/>
  <c r="G221" i="15" s="1"/>
  <c r="H221" i="8"/>
  <c r="H221" i="15" s="1"/>
  <c r="K221" i="8"/>
  <c r="K221" i="15" s="1"/>
  <c r="L221" i="8"/>
  <c r="L221" i="15" s="1"/>
  <c r="M221" i="8"/>
  <c r="M221" i="15" s="1"/>
  <c r="N221" i="8"/>
  <c r="N221" i="15" s="1"/>
  <c r="O221" i="8"/>
  <c r="O221" i="15" s="1"/>
  <c r="C222" i="8"/>
  <c r="C222" i="15" s="1"/>
  <c r="D222" i="8"/>
  <c r="D222" i="15" s="1"/>
  <c r="E222" i="8"/>
  <c r="E222" i="15" s="1"/>
  <c r="F222" i="8"/>
  <c r="F222" i="15" s="1"/>
  <c r="G222" i="8"/>
  <c r="G222" i="15" s="1"/>
  <c r="H222" i="8"/>
  <c r="H222" i="15" s="1"/>
  <c r="K222" i="8"/>
  <c r="K222" i="15" s="1"/>
  <c r="L222" i="8"/>
  <c r="L222" i="15" s="1"/>
  <c r="M222" i="8"/>
  <c r="M222" i="15" s="1"/>
  <c r="N222" i="8"/>
  <c r="N222" i="15" s="1"/>
  <c r="O222" i="8"/>
  <c r="O222" i="15" s="1"/>
  <c r="C223" i="8"/>
  <c r="C223" i="15" s="1"/>
  <c r="D223" i="8"/>
  <c r="D223" i="15" s="1"/>
  <c r="E223" i="8"/>
  <c r="E223" i="15" s="1"/>
  <c r="F223" i="8"/>
  <c r="F223" i="15" s="1"/>
  <c r="G223" i="8"/>
  <c r="G223" i="15" s="1"/>
  <c r="H223" i="8"/>
  <c r="H223" i="15" s="1"/>
  <c r="K223" i="8"/>
  <c r="K223" i="15" s="1"/>
  <c r="L223" i="8"/>
  <c r="L223" i="15" s="1"/>
  <c r="M223" i="8"/>
  <c r="M223" i="15" s="1"/>
  <c r="N223" i="8"/>
  <c r="N223" i="15" s="1"/>
  <c r="O223" i="8"/>
  <c r="O223" i="15" s="1"/>
  <c r="C224" i="8"/>
  <c r="C224" i="15" s="1"/>
  <c r="D224" i="8"/>
  <c r="D224" i="15" s="1"/>
  <c r="E224" i="8"/>
  <c r="E224" i="15" s="1"/>
  <c r="F224" i="8"/>
  <c r="F224" i="15" s="1"/>
  <c r="G224" i="8"/>
  <c r="G224" i="15" s="1"/>
  <c r="H224" i="8"/>
  <c r="H224" i="15" s="1"/>
  <c r="K224" i="8"/>
  <c r="K224" i="15" s="1"/>
  <c r="L224" i="8"/>
  <c r="L224" i="15" s="1"/>
  <c r="M224" i="8"/>
  <c r="M224" i="15" s="1"/>
  <c r="N224" i="8"/>
  <c r="N224" i="15" s="1"/>
  <c r="O224" i="8"/>
  <c r="O224" i="15" s="1"/>
  <c r="C225" i="8"/>
  <c r="C225" i="15" s="1"/>
  <c r="D225" i="8"/>
  <c r="D225" i="15" s="1"/>
  <c r="E225" i="8"/>
  <c r="E225" i="15" s="1"/>
  <c r="F225" i="8"/>
  <c r="F225" i="15" s="1"/>
  <c r="G225" i="8"/>
  <c r="G225" i="15" s="1"/>
  <c r="H225" i="8"/>
  <c r="H225" i="15" s="1"/>
  <c r="K225" i="8"/>
  <c r="K225" i="15" s="1"/>
  <c r="L225" i="8"/>
  <c r="L225" i="15" s="1"/>
  <c r="M225" i="8"/>
  <c r="M225" i="15" s="1"/>
  <c r="N225" i="8"/>
  <c r="N225" i="15" s="1"/>
  <c r="O225" i="8"/>
  <c r="O225" i="15" s="1"/>
  <c r="C226" i="8"/>
  <c r="C226" i="15" s="1"/>
  <c r="D226" i="8"/>
  <c r="D226" i="15" s="1"/>
  <c r="E226" i="8"/>
  <c r="E226" i="15" s="1"/>
  <c r="F226" i="8"/>
  <c r="F226" i="15" s="1"/>
  <c r="G226" i="8"/>
  <c r="G226" i="15" s="1"/>
  <c r="H226" i="8"/>
  <c r="H226" i="15" s="1"/>
  <c r="K226" i="8"/>
  <c r="K226" i="15" s="1"/>
  <c r="L226" i="8"/>
  <c r="L226" i="15" s="1"/>
  <c r="M226" i="8"/>
  <c r="M226" i="15" s="1"/>
  <c r="N226" i="8"/>
  <c r="N226" i="15" s="1"/>
  <c r="O226" i="8"/>
  <c r="O226" i="15" s="1"/>
  <c r="C227" i="8"/>
  <c r="C227" i="15" s="1"/>
  <c r="D227" i="8"/>
  <c r="D227" i="15" s="1"/>
  <c r="E227" i="8"/>
  <c r="E227" i="15" s="1"/>
  <c r="F227" i="8"/>
  <c r="F227" i="15" s="1"/>
  <c r="G227" i="8"/>
  <c r="G227" i="15" s="1"/>
  <c r="H227" i="8"/>
  <c r="H227" i="15" s="1"/>
  <c r="K227" i="8"/>
  <c r="K227" i="15" s="1"/>
  <c r="L227" i="8"/>
  <c r="L227" i="15" s="1"/>
  <c r="M227" i="8"/>
  <c r="M227" i="15" s="1"/>
  <c r="N227" i="8"/>
  <c r="N227" i="15" s="1"/>
  <c r="O227" i="8"/>
  <c r="O227" i="15" s="1"/>
  <c r="C228" i="8"/>
  <c r="C228" i="15" s="1"/>
  <c r="D228" i="8"/>
  <c r="D228" i="15" s="1"/>
  <c r="E228" i="8"/>
  <c r="E228" i="15" s="1"/>
  <c r="F228" i="8"/>
  <c r="F228" i="15" s="1"/>
  <c r="G228" i="8"/>
  <c r="G228" i="15" s="1"/>
  <c r="H228" i="8"/>
  <c r="H228" i="15" s="1"/>
  <c r="K228" i="8"/>
  <c r="K228" i="15" s="1"/>
  <c r="L228" i="8"/>
  <c r="L228" i="15" s="1"/>
  <c r="M228" i="8"/>
  <c r="M228" i="15" s="1"/>
  <c r="N228" i="8"/>
  <c r="N228" i="15" s="1"/>
  <c r="O228" i="8"/>
  <c r="O228" i="15" s="1"/>
  <c r="C229" i="8"/>
  <c r="C229" i="15" s="1"/>
  <c r="D229" i="8"/>
  <c r="D229" i="15" s="1"/>
  <c r="E229" i="8"/>
  <c r="E229" i="15" s="1"/>
  <c r="F229" i="8"/>
  <c r="F229" i="15" s="1"/>
  <c r="G229" i="8"/>
  <c r="G229" i="15" s="1"/>
  <c r="H229" i="8"/>
  <c r="H229" i="15" s="1"/>
  <c r="K229" i="8"/>
  <c r="K229" i="15" s="1"/>
  <c r="L229" i="8"/>
  <c r="L229" i="15" s="1"/>
  <c r="M229" i="8"/>
  <c r="M229" i="15" s="1"/>
  <c r="N229" i="8"/>
  <c r="N229" i="15" s="1"/>
  <c r="O229" i="8"/>
  <c r="O229" i="15" s="1"/>
  <c r="C230" i="8"/>
  <c r="C230" i="15" s="1"/>
  <c r="D230" i="8"/>
  <c r="D230" i="15" s="1"/>
  <c r="E230" i="8"/>
  <c r="E230" i="15" s="1"/>
  <c r="F230" i="8"/>
  <c r="F230" i="15" s="1"/>
  <c r="G230" i="8"/>
  <c r="G230" i="15" s="1"/>
  <c r="H230" i="8"/>
  <c r="H230" i="15" s="1"/>
  <c r="K230" i="8"/>
  <c r="K230" i="15" s="1"/>
  <c r="L230" i="8"/>
  <c r="L230" i="15" s="1"/>
  <c r="M230" i="8"/>
  <c r="M230" i="15" s="1"/>
  <c r="N230" i="8"/>
  <c r="N230" i="15" s="1"/>
  <c r="O230" i="8"/>
  <c r="O230" i="15" s="1"/>
  <c r="C231" i="8"/>
  <c r="C231" i="15" s="1"/>
  <c r="D231" i="8"/>
  <c r="D231" i="15" s="1"/>
  <c r="E231" i="8"/>
  <c r="E231" i="15" s="1"/>
  <c r="F231" i="8"/>
  <c r="F231" i="15" s="1"/>
  <c r="G231" i="8"/>
  <c r="G231" i="15" s="1"/>
  <c r="H231" i="8"/>
  <c r="H231" i="15" s="1"/>
  <c r="K231" i="8"/>
  <c r="K231" i="15" s="1"/>
  <c r="L231" i="8"/>
  <c r="L231" i="15" s="1"/>
  <c r="M231" i="8"/>
  <c r="M231" i="15" s="1"/>
  <c r="N231" i="8"/>
  <c r="N231" i="15" s="1"/>
  <c r="O231" i="8"/>
  <c r="O231" i="15" s="1"/>
  <c r="C232" i="8"/>
  <c r="C232" i="15" s="1"/>
  <c r="D232" i="8"/>
  <c r="D232" i="15" s="1"/>
  <c r="E232" i="8"/>
  <c r="E232" i="15" s="1"/>
  <c r="F232" i="8"/>
  <c r="F232" i="15" s="1"/>
  <c r="G232" i="8"/>
  <c r="G232" i="15" s="1"/>
  <c r="H232" i="8"/>
  <c r="H232" i="15" s="1"/>
  <c r="K232" i="8"/>
  <c r="K232" i="15" s="1"/>
  <c r="L232" i="8"/>
  <c r="L232" i="15" s="1"/>
  <c r="M232" i="8"/>
  <c r="M232" i="15" s="1"/>
  <c r="N232" i="8"/>
  <c r="N232" i="15" s="1"/>
  <c r="O232" i="8"/>
  <c r="O232" i="15" s="1"/>
  <c r="C233" i="8"/>
  <c r="C233" i="15" s="1"/>
  <c r="D233" i="8"/>
  <c r="D233" i="15" s="1"/>
  <c r="E233" i="8"/>
  <c r="E233" i="15" s="1"/>
  <c r="F233" i="8"/>
  <c r="F233" i="15" s="1"/>
  <c r="G233" i="8"/>
  <c r="G233" i="15" s="1"/>
  <c r="H233" i="8"/>
  <c r="H233" i="15" s="1"/>
  <c r="K233" i="8"/>
  <c r="K233" i="15" s="1"/>
  <c r="L233" i="8"/>
  <c r="L233" i="15" s="1"/>
  <c r="M233" i="8"/>
  <c r="M233" i="15" s="1"/>
  <c r="N233" i="8"/>
  <c r="N233" i="15" s="1"/>
  <c r="O233" i="8"/>
  <c r="O233" i="15" s="1"/>
  <c r="C234" i="8"/>
  <c r="C234" i="15" s="1"/>
  <c r="D234" i="8"/>
  <c r="D234" i="15" s="1"/>
  <c r="E234" i="8"/>
  <c r="E234" i="15" s="1"/>
  <c r="F234" i="8"/>
  <c r="F234" i="15" s="1"/>
  <c r="G234" i="8"/>
  <c r="G234" i="15" s="1"/>
  <c r="H234" i="8"/>
  <c r="H234" i="15" s="1"/>
  <c r="K234" i="8"/>
  <c r="K234" i="15" s="1"/>
  <c r="L234" i="8"/>
  <c r="L234" i="15" s="1"/>
  <c r="M234" i="8"/>
  <c r="M234" i="15" s="1"/>
  <c r="N234" i="8"/>
  <c r="N234" i="15" s="1"/>
  <c r="O234" i="8"/>
  <c r="O234" i="15" s="1"/>
  <c r="C235" i="8"/>
  <c r="C235" i="15" s="1"/>
  <c r="D235" i="8"/>
  <c r="D235" i="15" s="1"/>
  <c r="E235" i="8"/>
  <c r="E235" i="15" s="1"/>
  <c r="F235" i="8"/>
  <c r="F235" i="15" s="1"/>
  <c r="G235" i="8"/>
  <c r="G235" i="15" s="1"/>
  <c r="H235" i="8"/>
  <c r="H235" i="15" s="1"/>
  <c r="K235" i="8"/>
  <c r="K235" i="15" s="1"/>
  <c r="L235" i="8"/>
  <c r="L235" i="15" s="1"/>
  <c r="M235" i="8"/>
  <c r="M235" i="15" s="1"/>
  <c r="N235" i="8"/>
  <c r="N235" i="15" s="1"/>
  <c r="O235" i="8"/>
  <c r="O235" i="15" s="1"/>
  <c r="C236" i="8"/>
  <c r="C236" i="15" s="1"/>
  <c r="D236" i="8"/>
  <c r="D236" i="15" s="1"/>
  <c r="E236" i="8"/>
  <c r="E236" i="15" s="1"/>
  <c r="F236" i="8"/>
  <c r="F236" i="15" s="1"/>
  <c r="G236" i="8"/>
  <c r="G236" i="15" s="1"/>
  <c r="H236" i="8"/>
  <c r="H236" i="15" s="1"/>
  <c r="K236" i="8"/>
  <c r="K236" i="15" s="1"/>
  <c r="L236" i="8"/>
  <c r="L236" i="15" s="1"/>
  <c r="M236" i="8"/>
  <c r="M236" i="15" s="1"/>
  <c r="N236" i="8"/>
  <c r="N236" i="15" s="1"/>
  <c r="O236" i="8"/>
  <c r="O236" i="15" s="1"/>
  <c r="C237" i="8"/>
  <c r="C237" i="15" s="1"/>
  <c r="D237" i="8"/>
  <c r="D237" i="15" s="1"/>
  <c r="E237" i="8"/>
  <c r="E237" i="15" s="1"/>
  <c r="F237" i="8"/>
  <c r="F237" i="15" s="1"/>
  <c r="G237" i="8"/>
  <c r="G237" i="15" s="1"/>
  <c r="H237" i="8"/>
  <c r="H237" i="15" s="1"/>
  <c r="K237" i="8"/>
  <c r="K237" i="15" s="1"/>
  <c r="L237" i="8"/>
  <c r="L237" i="15" s="1"/>
  <c r="M237" i="8"/>
  <c r="M237" i="15" s="1"/>
  <c r="N237" i="8"/>
  <c r="N237" i="15" s="1"/>
  <c r="O237" i="8"/>
  <c r="O237" i="15" s="1"/>
  <c r="C238" i="8"/>
  <c r="C238" i="15" s="1"/>
  <c r="D238" i="8"/>
  <c r="D238" i="15" s="1"/>
  <c r="E238" i="8"/>
  <c r="E238" i="15" s="1"/>
  <c r="F238" i="8"/>
  <c r="F238" i="15" s="1"/>
  <c r="G238" i="8"/>
  <c r="G238" i="15" s="1"/>
  <c r="H238" i="8"/>
  <c r="H238" i="15" s="1"/>
  <c r="K238" i="8"/>
  <c r="K238" i="15" s="1"/>
  <c r="L238" i="8"/>
  <c r="L238" i="15" s="1"/>
  <c r="M238" i="8"/>
  <c r="M238" i="15" s="1"/>
  <c r="N238" i="8"/>
  <c r="N238" i="15" s="1"/>
  <c r="O238" i="8"/>
  <c r="O238" i="15" s="1"/>
  <c r="C239" i="8"/>
  <c r="C239" i="15" s="1"/>
  <c r="D239" i="8"/>
  <c r="D239" i="15" s="1"/>
  <c r="E239" i="8"/>
  <c r="E239" i="15" s="1"/>
  <c r="F239" i="8"/>
  <c r="F239" i="15" s="1"/>
  <c r="G239" i="8"/>
  <c r="G239" i="15" s="1"/>
  <c r="H239" i="8"/>
  <c r="H239" i="15" s="1"/>
  <c r="K239" i="8"/>
  <c r="K239" i="15" s="1"/>
  <c r="L239" i="8"/>
  <c r="L239" i="15" s="1"/>
  <c r="M239" i="8"/>
  <c r="M239" i="15" s="1"/>
  <c r="N239" i="8"/>
  <c r="N239" i="15" s="1"/>
  <c r="O239" i="8"/>
  <c r="O239" i="15" s="1"/>
  <c r="C240" i="8"/>
  <c r="C240" i="15" s="1"/>
  <c r="D240" i="8"/>
  <c r="D240" i="15" s="1"/>
  <c r="E240" i="8"/>
  <c r="E240" i="15" s="1"/>
  <c r="F240" i="8"/>
  <c r="F240" i="15" s="1"/>
  <c r="G240" i="8"/>
  <c r="G240" i="15" s="1"/>
  <c r="H240" i="8"/>
  <c r="H240" i="15" s="1"/>
  <c r="K240" i="8"/>
  <c r="K240" i="15" s="1"/>
  <c r="L240" i="8"/>
  <c r="L240" i="15" s="1"/>
  <c r="M240" i="8"/>
  <c r="M240" i="15" s="1"/>
  <c r="N240" i="8"/>
  <c r="N240" i="15" s="1"/>
  <c r="O240" i="8"/>
  <c r="O240" i="15" s="1"/>
  <c r="C241" i="8"/>
  <c r="C241" i="15" s="1"/>
  <c r="D241" i="8"/>
  <c r="D241" i="15" s="1"/>
  <c r="E241" i="8"/>
  <c r="E241" i="15" s="1"/>
  <c r="F241" i="8"/>
  <c r="F241" i="15" s="1"/>
  <c r="G241" i="8"/>
  <c r="G241" i="15" s="1"/>
  <c r="H241" i="8"/>
  <c r="H241" i="15" s="1"/>
  <c r="K241" i="8"/>
  <c r="K241" i="15" s="1"/>
  <c r="L241" i="8"/>
  <c r="L241" i="15" s="1"/>
  <c r="M241" i="8"/>
  <c r="M241" i="15" s="1"/>
  <c r="N241" i="8"/>
  <c r="N241" i="15" s="1"/>
  <c r="O241" i="8"/>
  <c r="O241" i="15" s="1"/>
  <c r="C242" i="8"/>
  <c r="C242" i="15" s="1"/>
  <c r="D242" i="8"/>
  <c r="D242" i="15" s="1"/>
  <c r="E242" i="8"/>
  <c r="E242" i="15" s="1"/>
  <c r="F242" i="8"/>
  <c r="F242" i="15" s="1"/>
  <c r="G242" i="8"/>
  <c r="G242" i="15" s="1"/>
  <c r="H242" i="8"/>
  <c r="H242" i="15" s="1"/>
  <c r="K242" i="8"/>
  <c r="K242" i="15" s="1"/>
  <c r="L242" i="8"/>
  <c r="L242" i="15" s="1"/>
  <c r="M242" i="8"/>
  <c r="M242" i="15" s="1"/>
  <c r="N242" i="8"/>
  <c r="N242" i="15" s="1"/>
  <c r="O242" i="8"/>
  <c r="O242" i="15" s="1"/>
  <c r="C243" i="8"/>
  <c r="C243" i="15" s="1"/>
  <c r="D243" i="8"/>
  <c r="D243" i="15" s="1"/>
  <c r="E243" i="8"/>
  <c r="E243" i="15" s="1"/>
  <c r="F243" i="8"/>
  <c r="F243" i="15" s="1"/>
  <c r="G243" i="8"/>
  <c r="G243" i="15" s="1"/>
  <c r="H243" i="8"/>
  <c r="H243" i="15" s="1"/>
  <c r="K243" i="8"/>
  <c r="K243" i="15" s="1"/>
  <c r="L243" i="8"/>
  <c r="L243" i="15" s="1"/>
  <c r="M243" i="8"/>
  <c r="M243" i="15" s="1"/>
  <c r="N243" i="8"/>
  <c r="N243" i="15" s="1"/>
  <c r="O243" i="8"/>
  <c r="O243" i="15" s="1"/>
  <c r="C244" i="8"/>
  <c r="C244" i="15" s="1"/>
  <c r="D244" i="8"/>
  <c r="D244" i="15" s="1"/>
  <c r="E244" i="8"/>
  <c r="E244" i="15" s="1"/>
  <c r="F244" i="8"/>
  <c r="F244" i="15" s="1"/>
  <c r="G244" i="8"/>
  <c r="G244" i="15" s="1"/>
  <c r="H244" i="8"/>
  <c r="H244" i="15" s="1"/>
  <c r="K244" i="8"/>
  <c r="K244" i="15" s="1"/>
  <c r="L244" i="8"/>
  <c r="L244" i="15" s="1"/>
  <c r="M244" i="8"/>
  <c r="M244" i="15" s="1"/>
  <c r="N244" i="8"/>
  <c r="N244" i="15" s="1"/>
  <c r="O244" i="8"/>
  <c r="O244" i="15" s="1"/>
  <c r="C245" i="8"/>
  <c r="C245" i="15" s="1"/>
  <c r="D245" i="8"/>
  <c r="D245" i="15" s="1"/>
  <c r="E245" i="8"/>
  <c r="E245" i="15" s="1"/>
  <c r="F245" i="8"/>
  <c r="F245" i="15" s="1"/>
  <c r="G245" i="8"/>
  <c r="G245" i="15" s="1"/>
  <c r="H245" i="8"/>
  <c r="H245" i="15" s="1"/>
  <c r="K245" i="8"/>
  <c r="K245" i="15" s="1"/>
  <c r="L245" i="8"/>
  <c r="L245" i="15" s="1"/>
  <c r="M245" i="8"/>
  <c r="M245" i="15" s="1"/>
  <c r="N245" i="8"/>
  <c r="N245" i="15" s="1"/>
  <c r="O245" i="8"/>
  <c r="O245" i="15" s="1"/>
  <c r="C246" i="8"/>
  <c r="C246" i="15" s="1"/>
  <c r="D246" i="8"/>
  <c r="D246" i="15" s="1"/>
  <c r="E246" i="8"/>
  <c r="E246" i="15" s="1"/>
  <c r="F246" i="8"/>
  <c r="F246" i="15" s="1"/>
  <c r="G246" i="8"/>
  <c r="G246" i="15" s="1"/>
  <c r="H246" i="8"/>
  <c r="H246" i="15" s="1"/>
  <c r="K246" i="8"/>
  <c r="K246" i="15" s="1"/>
  <c r="L246" i="8"/>
  <c r="L246" i="15" s="1"/>
  <c r="M246" i="8"/>
  <c r="M246" i="15" s="1"/>
  <c r="N246" i="8"/>
  <c r="N246" i="15" s="1"/>
  <c r="O246" i="8"/>
  <c r="O246" i="15" s="1"/>
  <c r="C247" i="8"/>
  <c r="C247" i="15" s="1"/>
  <c r="D247" i="8"/>
  <c r="D247" i="15" s="1"/>
  <c r="E247" i="8"/>
  <c r="E247" i="15" s="1"/>
  <c r="F247" i="8"/>
  <c r="F247" i="15" s="1"/>
  <c r="G247" i="8"/>
  <c r="G247" i="15" s="1"/>
  <c r="H247" i="8"/>
  <c r="H247" i="15" s="1"/>
  <c r="K247" i="8"/>
  <c r="K247" i="15" s="1"/>
  <c r="L247" i="8"/>
  <c r="L247" i="15" s="1"/>
  <c r="M247" i="8"/>
  <c r="M247" i="15" s="1"/>
  <c r="N247" i="8"/>
  <c r="N247" i="15" s="1"/>
  <c r="O247" i="8"/>
  <c r="O247" i="15" s="1"/>
  <c r="C248" i="8"/>
  <c r="C248" i="15" s="1"/>
  <c r="D248" i="8"/>
  <c r="D248" i="15" s="1"/>
  <c r="E248" i="8"/>
  <c r="E248" i="15" s="1"/>
  <c r="F248" i="8"/>
  <c r="F248" i="15" s="1"/>
  <c r="G248" i="8"/>
  <c r="G248" i="15" s="1"/>
  <c r="H248" i="8"/>
  <c r="H248" i="15" s="1"/>
  <c r="K248" i="8"/>
  <c r="K248" i="15" s="1"/>
  <c r="L248" i="8"/>
  <c r="L248" i="15" s="1"/>
  <c r="M248" i="8"/>
  <c r="M248" i="15" s="1"/>
  <c r="N248" i="8"/>
  <c r="N248" i="15" s="1"/>
  <c r="O248" i="8"/>
  <c r="O248" i="15" s="1"/>
  <c r="C249" i="8"/>
  <c r="C249" i="15" s="1"/>
  <c r="D249" i="8"/>
  <c r="D249" i="15" s="1"/>
  <c r="E249" i="8"/>
  <c r="E249" i="15" s="1"/>
  <c r="F249" i="8"/>
  <c r="F249" i="15" s="1"/>
  <c r="G249" i="8"/>
  <c r="G249" i="15" s="1"/>
  <c r="H249" i="8"/>
  <c r="H249" i="15" s="1"/>
  <c r="K249" i="8"/>
  <c r="K249" i="15" s="1"/>
  <c r="L249" i="8"/>
  <c r="L249" i="15" s="1"/>
  <c r="M249" i="8"/>
  <c r="M249" i="15" s="1"/>
  <c r="N249" i="8"/>
  <c r="N249" i="15" s="1"/>
  <c r="O249" i="8"/>
  <c r="O249" i="15" s="1"/>
  <c r="C250" i="8"/>
  <c r="C250" i="15" s="1"/>
  <c r="D250" i="8"/>
  <c r="D250" i="15" s="1"/>
  <c r="E250" i="8"/>
  <c r="E250" i="15" s="1"/>
  <c r="F250" i="8"/>
  <c r="F250" i="15" s="1"/>
  <c r="G250" i="8"/>
  <c r="G250" i="15" s="1"/>
  <c r="H250" i="8"/>
  <c r="H250" i="15" s="1"/>
  <c r="K250" i="8"/>
  <c r="K250" i="15" s="1"/>
  <c r="L250" i="8"/>
  <c r="L250" i="15" s="1"/>
  <c r="M250" i="8"/>
  <c r="M250" i="15" s="1"/>
  <c r="N250" i="8"/>
  <c r="N250" i="15" s="1"/>
  <c r="O250" i="8"/>
  <c r="O250" i="15" s="1"/>
  <c r="C251" i="8"/>
  <c r="C251" i="15" s="1"/>
  <c r="D251" i="8"/>
  <c r="D251" i="15" s="1"/>
  <c r="E251" i="8"/>
  <c r="E251" i="15" s="1"/>
  <c r="F251" i="8"/>
  <c r="F251" i="15" s="1"/>
  <c r="G251" i="8"/>
  <c r="G251" i="15" s="1"/>
  <c r="H251" i="8"/>
  <c r="H251" i="15" s="1"/>
  <c r="K251" i="8"/>
  <c r="K251" i="15" s="1"/>
  <c r="L251" i="8"/>
  <c r="L251" i="15" s="1"/>
  <c r="M251" i="8"/>
  <c r="M251" i="15" s="1"/>
  <c r="N251" i="8"/>
  <c r="N251" i="15" s="1"/>
  <c r="O251" i="8"/>
  <c r="O251" i="15" s="1"/>
  <c r="C252" i="8"/>
  <c r="C252" i="15" s="1"/>
  <c r="D252" i="8"/>
  <c r="D252" i="15" s="1"/>
  <c r="E252" i="8"/>
  <c r="E252" i="15" s="1"/>
  <c r="F252" i="8"/>
  <c r="F252" i="15" s="1"/>
  <c r="G252" i="8"/>
  <c r="G252" i="15" s="1"/>
  <c r="H252" i="8"/>
  <c r="H252" i="15" s="1"/>
  <c r="K252" i="8"/>
  <c r="K252" i="15" s="1"/>
  <c r="L252" i="8"/>
  <c r="L252" i="15" s="1"/>
  <c r="M252" i="8"/>
  <c r="M252" i="15" s="1"/>
  <c r="N252" i="8"/>
  <c r="N252" i="15" s="1"/>
  <c r="O252" i="8"/>
  <c r="O252" i="15" s="1"/>
  <c r="C253" i="8"/>
  <c r="C253" i="15" s="1"/>
  <c r="D253" i="8"/>
  <c r="D253" i="15" s="1"/>
  <c r="E253" i="8"/>
  <c r="E253" i="15" s="1"/>
  <c r="F253" i="8"/>
  <c r="F253" i="15" s="1"/>
  <c r="G253" i="8"/>
  <c r="G253" i="15" s="1"/>
  <c r="H253" i="8"/>
  <c r="H253" i="15" s="1"/>
  <c r="K253" i="8"/>
  <c r="K253" i="15" s="1"/>
  <c r="L253" i="8"/>
  <c r="L253" i="15" s="1"/>
  <c r="M253" i="8"/>
  <c r="M253" i="15" s="1"/>
  <c r="N253" i="8"/>
  <c r="N253" i="15" s="1"/>
  <c r="O253" i="8"/>
  <c r="O253" i="15" s="1"/>
  <c r="C254" i="8"/>
  <c r="C254" i="15" s="1"/>
  <c r="D254" i="8"/>
  <c r="D254" i="15" s="1"/>
  <c r="E254" i="8"/>
  <c r="E254" i="15" s="1"/>
  <c r="F254" i="8"/>
  <c r="F254" i="15" s="1"/>
  <c r="G254" i="8"/>
  <c r="G254" i="15" s="1"/>
  <c r="H254" i="8"/>
  <c r="H254" i="15" s="1"/>
  <c r="K254" i="8"/>
  <c r="K254" i="15" s="1"/>
  <c r="L254" i="8"/>
  <c r="L254" i="15" s="1"/>
  <c r="M254" i="8"/>
  <c r="M254" i="15" s="1"/>
  <c r="N254" i="8"/>
  <c r="N254" i="15" s="1"/>
  <c r="O254" i="8"/>
  <c r="O254" i="15" s="1"/>
  <c r="C255" i="8"/>
  <c r="C255" i="15" s="1"/>
  <c r="D255" i="8"/>
  <c r="D255" i="15" s="1"/>
  <c r="E255" i="8"/>
  <c r="E255" i="15" s="1"/>
  <c r="F255" i="8"/>
  <c r="F255" i="15" s="1"/>
  <c r="G255" i="8"/>
  <c r="G255" i="15" s="1"/>
  <c r="H255" i="8"/>
  <c r="H255" i="15" s="1"/>
  <c r="K255" i="8"/>
  <c r="K255" i="15" s="1"/>
  <c r="L255" i="8"/>
  <c r="L255" i="15" s="1"/>
  <c r="M255" i="8"/>
  <c r="M255" i="15" s="1"/>
  <c r="N255" i="8"/>
  <c r="N255" i="15" s="1"/>
  <c r="O255" i="8"/>
  <c r="O255" i="15" s="1"/>
  <c r="C256" i="8"/>
  <c r="C256" i="15" s="1"/>
  <c r="D256" i="8"/>
  <c r="D256" i="15" s="1"/>
  <c r="E256" i="8"/>
  <c r="E256" i="15" s="1"/>
  <c r="F256" i="8"/>
  <c r="F256" i="15" s="1"/>
  <c r="G256" i="8"/>
  <c r="G256" i="15" s="1"/>
  <c r="H256" i="8"/>
  <c r="H256" i="15" s="1"/>
  <c r="K256" i="8"/>
  <c r="K256" i="15" s="1"/>
  <c r="L256" i="8"/>
  <c r="L256" i="15" s="1"/>
  <c r="M256" i="8"/>
  <c r="M256" i="15" s="1"/>
  <c r="N256" i="8"/>
  <c r="N256" i="15" s="1"/>
  <c r="O256" i="8"/>
  <c r="O256" i="15" s="1"/>
  <c r="C257" i="8"/>
  <c r="C257" i="15" s="1"/>
  <c r="D257" i="8"/>
  <c r="D257" i="15" s="1"/>
  <c r="E257" i="8"/>
  <c r="E257" i="15" s="1"/>
  <c r="F257" i="8"/>
  <c r="F257" i="15" s="1"/>
  <c r="G257" i="8"/>
  <c r="G257" i="15" s="1"/>
  <c r="H257" i="8"/>
  <c r="H257" i="15" s="1"/>
  <c r="K257" i="8"/>
  <c r="K257" i="15" s="1"/>
  <c r="L257" i="8"/>
  <c r="L257" i="15" s="1"/>
  <c r="M257" i="8"/>
  <c r="M257" i="15" s="1"/>
  <c r="N257" i="8"/>
  <c r="N257" i="15" s="1"/>
  <c r="O257" i="8"/>
  <c r="O257" i="15" s="1"/>
  <c r="C258" i="8"/>
  <c r="C258" i="15" s="1"/>
  <c r="D258" i="8"/>
  <c r="D258" i="15" s="1"/>
  <c r="E258" i="8"/>
  <c r="E258" i="15" s="1"/>
  <c r="F258" i="8"/>
  <c r="F258" i="15" s="1"/>
  <c r="G258" i="8"/>
  <c r="G258" i="15" s="1"/>
  <c r="H258" i="8"/>
  <c r="H258" i="15" s="1"/>
  <c r="K258" i="8"/>
  <c r="K258" i="15" s="1"/>
  <c r="L258" i="8"/>
  <c r="L258" i="15" s="1"/>
  <c r="M258" i="8"/>
  <c r="M258" i="15" s="1"/>
  <c r="N258" i="8"/>
  <c r="N258" i="15" s="1"/>
  <c r="O258" i="8"/>
  <c r="O258" i="15" s="1"/>
  <c r="C259" i="8"/>
  <c r="C259" i="15" s="1"/>
  <c r="D259" i="8"/>
  <c r="D259" i="15" s="1"/>
  <c r="E259" i="8"/>
  <c r="E259" i="15" s="1"/>
  <c r="F259" i="8"/>
  <c r="F259" i="15" s="1"/>
  <c r="G259" i="8"/>
  <c r="G259" i="15" s="1"/>
  <c r="H259" i="8"/>
  <c r="H259" i="15" s="1"/>
  <c r="K259" i="8"/>
  <c r="K259" i="15" s="1"/>
  <c r="L259" i="8"/>
  <c r="L259" i="15" s="1"/>
  <c r="M259" i="8"/>
  <c r="M259" i="15" s="1"/>
  <c r="N259" i="8"/>
  <c r="N259" i="15" s="1"/>
  <c r="O259" i="8"/>
  <c r="O259" i="15" s="1"/>
  <c r="C260" i="8"/>
  <c r="C260" i="15" s="1"/>
  <c r="D260" i="8"/>
  <c r="D260" i="15" s="1"/>
  <c r="E260" i="8"/>
  <c r="E260" i="15" s="1"/>
  <c r="F260" i="8"/>
  <c r="F260" i="15" s="1"/>
  <c r="G260" i="8"/>
  <c r="G260" i="15" s="1"/>
  <c r="H260" i="8"/>
  <c r="H260" i="15" s="1"/>
  <c r="K260" i="8"/>
  <c r="K260" i="15" s="1"/>
  <c r="L260" i="8"/>
  <c r="L260" i="15" s="1"/>
  <c r="M260" i="8"/>
  <c r="M260" i="15" s="1"/>
  <c r="N260" i="8"/>
  <c r="N260" i="15" s="1"/>
  <c r="O260" i="8"/>
  <c r="O260" i="15" s="1"/>
  <c r="C261" i="8"/>
  <c r="C261" i="15" s="1"/>
  <c r="D261" i="8"/>
  <c r="D261" i="15" s="1"/>
  <c r="E261" i="8"/>
  <c r="E261" i="15" s="1"/>
  <c r="F261" i="8"/>
  <c r="F261" i="15" s="1"/>
  <c r="G261" i="8"/>
  <c r="G261" i="15" s="1"/>
  <c r="H261" i="8"/>
  <c r="H261" i="15" s="1"/>
  <c r="K261" i="8"/>
  <c r="K261" i="15" s="1"/>
  <c r="L261" i="8"/>
  <c r="L261" i="15" s="1"/>
  <c r="M261" i="8"/>
  <c r="M261" i="15" s="1"/>
  <c r="N261" i="8"/>
  <c r="N261" i="15" s="1"/>
  <c r="O261" i="8"/>
  <c r="O261" i="15" s="1"/>
  <c r="C262" i="8"/>
  <c r="C262" i="15" s="1"/>
  <c r="D262" i="8"/>
  <c r="D262" i="15" s="1"/>
  <c r="E262" i="8"/>
  <c r="E262" i="15" s="1"/>
  <c r="F262" i="8"/>
  <c r="F262" i="15" s="1"/>
  <c r="G262" i="8"/>
  <c r="G262" i="15" s="1"/>
  <c r="H262" i="8"/>
  <c r="H262" i="15" s="1"/>
  <c r="K262" i="8"/>
  <c r="K262" i="15" s="1"/>
  <c r="L262" i="8"/>
  <c r="L262" i="15" s="1"/>
  <c r="M262" i="8"/>
  <c r="M262" i="15" s="1"/>
  <c r="N262" i="8"/>
  <c r="N262" i="15" s="1"/>
  <c r="O262" i="8"/>
  <c r="O262" i="15" s="1"/>
  <c r="C263" i="8"/>
  <c r="C263" i="15" s="1"/>
  <c r="D263" i="8"/>
  <c r="D263" i="15" s="1"/>
  <c r="E263" i="8"/>
  <c r="E263" i="15" s="1"/>
  <c r="F263" i="8"/>
  <c r="F263" i="15" s="1"/>
  <c r="G263" i="8"/>
  <c r="G263" i="15" s="1"/>
  <c r="H263" i="8"/>
  <c r="H263" i="15" s="1"/>
  <c r="K263" i="8"/>
  <c r="K263" i="15" s="1"/>
  <c r="L263" i="8"/>
  <c r="L263" i="15" s="1"/>
  <c r="M263" i="8"/>
  <c r="M263" i="15" s="1"/>
  <c r="N263" i="8"/>
  <c r="N263" i="15" s="1"/>
  <c r="O263" i="8"/>
  <c r="O263" i="15" s="1"/>
  <c r="C264" i="8"/>
  <c r="C264" i="15" s="1"/>
  <c r="D264" i="8"/>
  <c r="D264" i="15" s="1"/>
  <c r="E264" i="8"/>
  <c r="E264" i="15" s="1"/>
  <c r="F264" i="8"/>
  <c r="F264" i="15" s="1"/>
  <c r="G264" i="8"/>
  <c r="G264" i="15" s="1"/>
  <c r="H264" i="8"/>
  <c r="H264" i="15" s="1"/>
  <c r="K264" i="8"/>
  <c r="K264" i="15" s="1"/>
  <c r="L264" i="8"/>
  <c r="L264" i="15" s="1"/>
  <c r="M264" i="8"/>
  <c r="M264" i="15" s="1"/>
  <c r="N264" i="8"/>
  <c r="N264" i="15" s="1"/>
  <c r="O264" i="8"/>
  <c r="O264" i="15" s="1"/>
  <c r="C265" i="8"/>
  <c r="C265" i="15" s="1"/>
  <c r="D265" i="8"/>
  <c r="D265" i="15" s="1"/>
  <c r="E265" i="8"/>
  <c r="E265" i="15" s="1"/>
  <c r="F265" i="8"/>
  <c r="F265" i="15" s="1"/>
  <c r="G265" i="8"/>
  <c r="G265" i="15" s="1"/>
  <c r="H265" i="8"/>
  <c r="H265" i="15" s="1"/>
  <c r="K265" i="8"/>
  <c r="K265" i="15" s="1"/>
  <c r="L265" i="8"/>
  <c r="L265" i="15" s="1"/>
  <c r="M265" i="8"/>
  <c r="M265" i="15" s="1"/>
  <c r="N265" i="8"/>
  <c r="N265" i="15" s="1"/>
  <c r="O265" i="8"/>
  <c r="O265" i="15" s="1"/>
  <c r="C266" i="8"/>
  <c r="C266" i="15" s="1"/>
  <c r="D266" i="8"/>
  <c r="D266" i="15" s="1"/>
  <c r="E266" i="8"/>
  <c r="E266" i="15" s="1"/>
  <c r="F266" i="8"/>
  <c r="F266" i="15" s="1"/>
  <c r="G266" i="8"/>
  <c r="G266" i="15" s="1"/>
  <c r="H266" i="8"/>
  <c r="H266" i="15" s="1"/>
  <c r="K266" i="8"/>
  <c r="K266" i="15" s="1"/>
  <c r="L266" i="8"/>
  <c r="L266" i="15" s="1"/>
  <c r="M266" i="8"/>
  <c r="M266" i="15" s="1"/>
  <c r="N266" i="8"/>
  <c r="N266" i="15" s="1"/>
  <c r="O266" i="8"/>
  <c r="O266" i="15" s="1"/>
  <c r="C267" i="8"/>
  <c r="C267" i="15" s="1"/>
  <c r="D267" i="8"/>
  <c r="D267" i="15" s="1"/>
  <c r="E267" i="8"/>
  <c r="E267" i="15" s="1"/>
  <c r="F267" i="8"/>
  <c r="F267" i="15" s="1"/>
  <c r="G267" i="8"/>
  <c r="G267" i="15" s="1"/>
  <c r="H267" i="8"/>
  <c r="H267" i="15" s="1"/>
  <c r="K267" i="8"/>
  <c r="K267" i="15" s="1"/>
  <c r="L267" i="8"/>
  <c r="L267" i="15" s="1"/>
  <c r="M267" i="8"/>
  <c r="M267" i="15" s="1"/>
  <c r="N267" i="8"/>
  <c r="N267" i="15" s="1"/>
  <c r="O267" i="8"/>
  <c r="O267" i="15" s="1"/>
  <c r="C268" i="8"/>
  <c r="C268" i="15" s="1"/>
  <c r="D268" i="8"/>
  <c r="D268" i="15" s="1"/>
  <c r="E268" i="8"/>
  <c r="E268" i="15" s="1"/>
  <c r="F268" i="8"/>
  <c r="F268" i="15" s="1"/>
  <c r="G268" i="8"/>
  <c r="G268" i="15" s="1"/>
  <c r="H268" i="8"/>
  <c r="H268" i="15" s="1"/>
  <c r="K268" i="8"/>
  <c r="K268" i="15" s="1"/>
  <c r="L268" i="8"/>
  <c r="L268" i="15" s="1"/>
  <c r="M268" i="8"/>
  <c r="M268" i="15" s="1"/>
  <c r="N268" i="8"/>
  <c r="O268"/>
  <c r="O268" i="15" s="1"/>
  <c r="C269" i="8"/>
  <c r="C269" i="15" s="1"/>
  <c r="D269" i="8"/>
  <c r="D269" i="15" s="1"/>
  <c r="E269" i="8"/>
  <c r="E269" i="15" s="1"/>
  <c r="F269" i="8"/>
  <c r="F269" i="15" s="1"/>
  <c r="G269" i="8"/>
  <c r="G269" i="15" s="1"/>
  <c r="H269" i="8"/>
  <c r="H269" i="15" s="1"/>
  <c r="K269" i="8"/>
  <c r="K269" i="15" s="1"/>
  <c r="L269" i="8"/>
  <c r="L269" i="15" s="1"/>
  <c r="M269" i="8"/>
  <c r="M269" i="15" s="1"/>
  <c r="N269" i="8"/>
  <c r="N269" i="15" s="1"/>
  <c r="O269" i="8"/>
  <c r="O269" i="15" s="1"/>
  <c r="C270" i="8"/>
  <c r="C270" i="15" s="1"/>
  <c r="D270" i="8"/>
  <c r="D270" i="15" s="1"/>
  <c r="E270" i="8"/>
  <c r="E270" i="15" s="1"/>
  <c r="F270" i="8"/>
  <c r="F270" i="15" s="1"/>
  <c r="G270" i="8"/>
  <c r="G270" i="15" s="1"/>
  <c r="H270" i="8"/>
  <c r="H270" i="15" s="1"/>
  <c r="K270" i="8"/>
  <c r="K270" i="15" s="1"/>
  <c r="L270" i="8"/>
  <c r="L270" i="15" s="1"/>
  <c r="M270" i="8"/>
  <c r="M270" i="15" s="1"/>
  <c r="N270" i="8"/>
  <c r="N270" i="15" s="1"/>
  <c r="O270" i="8"/>
  <c r="O270" i="15" s="1"/>
  <c r="C271" i="8"/>
  <c r="C271" i="15" s="1"/>
  <c r="D271" i="8"/>
  <c r="D271" i="15" s="1"/>
  <c r="E271" i="8"/>
  <c r="E271" i="15" s="1"/>
  <c r="F271" i="8"/>
  <c r="F271" i="15" s="1"/>
  <c r="G271" i="8"/>
  <c r="G271" i="15" s="1"/>
  <c r="H271" i="8"/>
  <c r="H271" i="15" s="1"/>
  <c r="K271" i="8"/>
  <c r="K271" i="15" s="1"/>
  <c r="L271" i="8"/>
  <c r="L271" i="15" s="1"/>
  <c r="M271" i="8"/>
  <c r="M271" i="15" s="1"/>
  <c r="N271" i="8"/>
  <c r="N271" i="15" s="1"/>
  <c r="O271" i="8"/>
  <c r="O271" i="15" s="1"/>
  <c r="C272" i="8"/>
  <c r="C272" i="15" s="1"/>
  <c r="D272" i="8"/>
  <c r="D272" i="15" s="1"/>
  <c r="E272" i="8"/>
  <c r="E272" i="15" s="1"/>
  <c r="F272" i="8"/>
  <c r="F272" i="15" s="1"/>
  <c r="G272" i="8"/>
  <c r="G272" i="15" s="1"/>
  <c r="H272" i="8"/>
  <c r="H272" i="15" s="1"/>
  <c r="K272" i="8"/>
  <c r="K272" i="15" s="1"/>
  <c r="L272" i="8"/>
  <c r="L272" i="15" s="1"/>
  <c r="M272" i="8"/>
  <c r="M272" i="15" s="1"/>
  <c r="N272" i="8"/>
  <c r="O272"/>
  <c r="O272" i="15" s="1"/>
  <c r="C273" i="8"/>
  <c r="C273" i="15" s="1"/>
  <c r="D273" i="8"/>
  <c r="D273" i="15" s="1"/>
  <c r="E273" i="8"/>
  <c r="E273" i="15" s="1"/>
  <c r="F273" i="8"/>
  <c r="F273" i="15" s="1"/>
  <c r="G273" i="8"/>
  <c r="G273" i="15" s="1"/>
  <c r="H273" i="8"/>
  <c r="H273" i="15" s="1"/>
  <c r="K273" i="8"/>
  <c r="K273" i="15" s="1"/>
  <c r="L273" i="8"/>
  <c r="L273" i="15" s="1"/>
  <c r="M273" i="8"/>
  <c r="M273" i="15" s="1"/>
  <c r="N273" i="8"/>
  <c r="N273" i="15" s="1"/>
  <c r="O273" i="8"/>
  <c r="O273" i="15" s="1"/>
  <c r="C274" i="8"/>
  <c r="C274" i="15" s="1"/>
  <c r="D274" i="8"/>
  <c r="D274" i="15" s="1"/>
  <c r="E274" i="8"/>
  <c r="E274" i="15" s="1"/>
  <c r="F274" i="8"/>
  <c r="F274" i="15" s="1"/>
  <c r="G274" i="8"/>
  <c r="G274" i="15" s="1"/>
  <c r="H274" i="8"/>
  <c r="H274" i="15" s="1"/>
  <c r="K274" i="8"/>
  <c r="K274" i="15" s="1"/>
  <c r="L274" i="8"/>
  <c r="L274" i="15" s="1"/>
  <c r="M274" i="8"/>
  <c r="M274" i="15" s="1"/>
  <c r="N274" i="8"/>
  <c r="N274" i="15" s="1"/>
  <c r="O274" i="8"/>
  <c r="O274" i="15" s="1"/>
  <c r="C275" i="8"/>
  <c r="C275" i="15" s="1"/>
  <c r="D275" i="8"/>
  <c r="D275" i="15" s="1"/>
  <c r="E275" i="8"/>
  <c r="E275" i="15" s="1"/>
  <c r="F275" i="8"/>
  <c r="F275" i="15" s="1"/>
  <c r="G275" i="8"/>
  <c r="G275" i="15" s="1"/>
  <c r="H275" i="8"/>
  <c r="H275" i="15" s="1"/>
  <c r="K275" i="8"/>
  <c r="K275" i="15" s="1"/>
  <c r="L275" i="8"/>
  <c r="L275" i="15" s="1"/>
  <c r="M275" i="8"/>
  <c r="M275" i="15" s="1"/>
  <c r="N275" i="8"/>
  <c r="N275" i="15" s="1"/>
  <c r="O275" i="8"/>
  <c r="O275" i="15" s="1"/>
  <c r="C276" i="8"/>
  <c r="C276" i="15" s="1"/>
  <c r="D276" i="8"/>
  <c r="D276" i="15" s="1"/>
  <c r="E276" i="8"/>
  <c r="E276" i="15" s="1"/>
  <c r="F276" i="8"/>
  <c r="F276" i="15" s="1"/>
  <c r="G276" i="8"/>
  <c r="G276" i="15" s="1"/>
  <c r="H276" i="8"/>
  <c r="H276" i="15" s="1"/>
  <c r="K276" i="8"/>
  <c r="K276" i="15" s="1"/>
  <c r="L276" i="8"/>
  <c r="L276" i="15" s="1"/>
  <c r="M276" i="8"/>
  <c r="M276" i="15" s="1"/>
  <c r="N276" i="8"/>
  <c r="O276"/>
  <c r="O276" i="15" s="1"/>
  <c r="C277" i="8"/>
  <c r="C277" i="15" s="1"/>
  <c r="D277" i="8"/>
  <c r="D277" i="15" s="1"/>
  <c r="E277" i="8"/>
  <c r="E277" i="15" s="1"/>
  <c r="F277" i="8"/>
  <c r="F277" i="15" s="1"/>
  <c r="G277" i="8"/>
  <c r="G277" i="15" s="1"/>
  <c r="H277" i="8"/>
  <c r="H277" i="15" s="1"/>
  <c r="K277" i="8"/>
  <c r="K277" i="15" s="1"/>
  <c r="L277" i="8"/>
  <c r="L277" i="15" s="1"/>
  <c r="M277" i="8"/>
  <c r="M277" i="15" s="1"/>
  <c r="N277" i="8"/>
  <c r="N277" i="15" s="1"/>
  <c r="O277" i="8"/>
  <c r="O277" i="15" s="1"/>
  <c r="C278" i="8"/>
  <c r="C278" i="15" s="1"/>
  <c r="D278" i="8"/>
  <c r="D278" i="15" s="1"/>
  <c r="E278" i="8"/>
  <c r="E278" i="15" s="1"/>
  <c r="F278" i="8"/>
  <c r="F278" i="15" s="1"/>
  <c r="G278" i="8"/>
  <c r="G278" i="15" s="1"/>
  <c r="H278" i="8"/>
  <c r="H278" i="15" s="1"/>
  <c r="K278" i="8"/>
  <c r="K278" i="15" s="1"/>
  <c r="L278" i="8"/>
  <c r="L278" i="15" s="1"/>
  <c r="M278" i="8"/>
  <c r="M278" i="15" s="1"/>
  <c r="N278" i="8"/>
  <c r="N278" i="15" s="1"/>
  <c r="O278" i="8"/>
  <c r="O278" i="15" s="1"/>
  <c r="C279" i="8"/>
  <c r="C279" i="15" s="1"/>
  <c r="D279" i="8"/>
  <c r="D279" i="15" s="1"/>
  <c r="E279" i="8"/>
  <c r="E279" i="15" s="1"/>
  <c r="F279" i="8"/>
  <c r="F279" i="15" s="1"/>
  <c r="G279" i="8"/>
  <c r="G279" i="15" s="1"/>
  <c r="H279" i="8"/>
  <c r="H279" i="15" s="1"/>
  <c r="K279" i="8"/>
  <c r="K279" i="15" s="1"/>
  <c r="L279" i="8"/>
  <c r="L279" i="15" s="1"/>
  <c r="M279" i="8"/>
  <c r="M279" i="15" s="1"/>
  <c r="N279" i="8"/>
  <c r="N279" i="15" s="1"/>
  <c r="O279" i="8"/>
  <c r="O279" i="15" s="1"/>
  <c r="C280" i="8"/>
  <c r="C280" i="15" s="1"/>
  <c r="D280" i="8"/>
  <c r="D280" i="15" s="1"/>
  <c r="E280" i="8"/>
  <c r="E280" i="15" s="1"/>
  <c r="F280" i="8"/>
  <c r="F280" i="15" s="1"/>
  <c r="G280" i="8"/>
  <c r="G280" i="15" s="1"/>
  <c r="H280" i="8"/>
  <c r="H280" i="15" s="1"/>
  <c r="K280" i="8"/>
  <c r="K280" i="15" s="1"/>
  <c r="L280" i="8"/>
  <c r="L280" i="15" s="1"/>
  <c r="M280" i="8"/>
  <c r="M280" i="15" s="1"/>
  <c r="N280" i="8"/>
  <c r="O280"/>
  <c r="O280" i="15" s="1"/>
  <c r="C281" i="8"/>
  <c r="C281" i="15" s="1"/>
  <c r="D281" i="8"/>
  <c r="D281" i="15" s="1"/>
  <c r="E281" i="8"/>
  <c r="E281" i="15" s="1"/>
  <c r="F281" i="8"/>
  <c r="F281" i="15" s="1"/>
  <c r="G281" i="8"/>
  <c r="G281" i="15" s="1"/>
  <c r="H281" i="8"/>
  <c r="H281" i="15" s="1"/>
  <c r="K281" i="8"/>
  <c r="K281" i="15" s="1"/>
  <c r="L281" i="8"/>
  <c r="L281" i="15" s="1"/>
  <c r="M281" i="8"/>
  <c r="M281" i="15" s="1"/>
  <c r="N281" i="8"/>
  <c r="N281" i="15" s="1"/>
  <c r="O281" i="8"/>
  <c r="O281" i="15" s="1"/>
  <c r="C282" i="8"/>
  <c r="C282" i="15" s="1"/>
  <c r="D282" i="8"/>
  <c r="D282" i="15" s="1"/>
  <c r="E282" i="8"/>
  <c r="E282" i="15" s="1"/>
  <c r="F282" i="8"/>
  <c r="F282" i="15" s="1"/>
  <c r="G282" i="8"/>
  <c r="G282" i="15" s="1"/>
  <c r="H282" i="8"/>
  <c r="H282" i="15" s="1"/>
  <c r="K282" i="8"/>
  <c r="K282" i="15" s="1"/>
  <c r="L282" i="8"/>
  <c r="L282" i="15" s="1"/>
  <c r="M282" i="8"/>
  <c r="M282" i="15" s="1"/>
  <c r="N282" i="8"/>
  <c r="N282" i="15" s="1"/>
  <c r="O282" i="8"/>
  <c r="O282" i="15" s="1"/>
  <c r="C283" i="8"/>
  <c r="C283" i="15" s="1"/>
  <c r="D283" i="8"/>
  <c r="D283" i="15" s="1"/>
  <c r="E283" i="8"/>
  <c r="E283" i="15" s="1"/>
  <c r="F283" i="8"/>
  <c r="F283" i="15" s="1"/>
  <c r="G283" i="8"/>
  <c r="G283" i="15" s="1"/>
  <c r="H283" i="8"/>
  <c r="H283" i="15" s="1"/>
  <c r="K283" i="8"/>
  <c r="K283" i="15" s="1"/>
  <c r="L283" i="8"/>
  <c r="L283" i="15" s="1"/>
  <c r="M283" i="8"/>
  <c r="M283" i="15" s="1"/>
  <c r="N283" i="8"/>
  <c r="N283" i="15" s="1"/>
  <c r="O283" i="8"/>
  <c r="O283" i="15" s="1"/>
  <c r="C284" i="8"/>
  <c r="C284" i="15" s="1"/>
  <c r="D284" i="8"/>
  <c r="D284" i="15" s="1"/>
  <c r="E284" i="8"/>
  <c r="E284" i="15" s="1"/>
  <c r="F284" i="8"/>
  <c r="F284" i="15" s="1"/>
  <c r="G284" i="8"/>
  <c r="G284" i="15" s="1"/>
  <c r="H284" i="8"/>
  <c r="H284" i="15" s="1"/>
  <c r="K284" i="8"/>
  <c r="K284" i="15" s="1"/>
  <c r="L284" i="8"/>
  <c r="L284" i="15" s="1"/>
  <c r="M284" i="8"/>
  <c r="M284" i="15" s="1"/>
  <c r="N284" i="8"/>
  <c r="O284"/>
  <c r="O284" i="15" s="1"/>
  <c r="C285" i="8"/>
  <c r="C285" i="15" s="1"/>
  <c r="D285" i="8"/>
  <c r="D285" i="15" s="1"/>
  <c r="E285" i="8"/>
  <c r="E285" i="15" s="1"/>
  <c r="F285" i="8"/>
  <c r="F285" i="15" s="1"/>
  <c r="G285" i="8"/>
  <c r="G285" i="15" s="1"/>
  <c r="H285" i="8"/>
  <c r="H285" i="15" s="1"/>
  <c r="K285" i="8"/>
  <c r="K285" i="15" s="1"/>
  <c r="L285" i="8"/>
  <c r="L285" i="15" s="1"/>
  <c r="M285" i="8"/>
  <c r="M285" i="15" s="1"/>
  <c r="N285" i="8"/>
  <c r="N285" i="15" s="1"/>
  <c r="O285" i="8"/>
  <c r="O285" i="15" s="1"/>
  <c r="C286" i="8"/>
  <c r="C286" i="15" s="1"/>
  <c r="D286" i="8"/>
  <c r="D286" i="15" s="1"/>
  <c r="E286" i="8"/>
  <c r="E286" i="15" s="1"/>
  <c r="F286" i="8"/>
  <c r="F286" i="15" s="1"/>
  <c r="G286" i="8"/>
  <c r="G286" i="15" s="1"/>
  <c r="H286" i="8"/>
  <c r="H286" i="15" s="1"/>
  <c r="K286" i="8"/>
  <c r="K286" i="15" s="1"/>
  <c r="L286" i="8"/>
  <c r="L286" i="15" s="1"/>
  <c r="M286" i="8"/>
  <c r="M286" i="15" s="1"/>
  <c r="N286" i="8"/>
  <c r="N286" i="15" s="1"/>
  <c r="O286" i="8"/>
  <c r="O286" i="15" s="1"/>
  <c r="C287" i="8"/>
  <c r="C287" i="15" s="1"/>
  <c r="D287" i="8"/>
  <c r="D287" i="15" s="1"/>
  <c r="E287" i="8"/>
  <c r="E287" i="15" s="1"/>
  <c r="F287" i="8"/>
  <c r="F287" i="15" s="1"/>
  <c r="G287" i="8"/>
  <c r="G287" i="15" s="1"/>
  <c r="H287" i="8"/>
  <c r="H287" i="15" s="1"/>
  <c r="K287" i="8"/>
  <c r="K287" i="15" s="1"/>
  <c r="L287" i="8"/>
  <c r="L287" i="15" s="1"/>
  <c r="M287" i="8"/>
  <c r="M287" i="15" s="1"/>
  <c r="N287" i="8"/>
  <c r="N287" i="15" s="1"/>
  <c r="O287" i="8"/>
  <c r="O287" i="15" s="1"/>
  <c r="C288" i="8"/>
  <c r="C288" i="15" s="1"/>
  <c r="D288" i="8"/>
  <c r="D288" i="15" s="1"/>
  <c r="E288" i="8"/>
  <c r="E288" i="15" s="1"/>
  <c r="F288" i="8"/>
  <c r="F288" i="15" s="1"/>
  <c r="G288" i="8"/>
  <c r="G288" i="15" s="1"/>
  <c r="H288" i="8"/>
  <c r="H288" i="15" s="1"/>
  <c r="K288" i="8"/>
  <c r="K288" i="15" s="1"/>
  <c r="L288" i="8"/>
  <c r="L288" i="15" s="1"/>
  <c r="M288" i="8"/>
  <c r="M288" i="15" s="1"/>
  <c r="N288" i="8"/>
  <c r="O288"/>
  <c r="O288" i="15" s="1"/>
  <c r="C289" i="8"/>
  <c r="C289" i="15" s="1"/>
  <c r="D289" i="8"/>
  <c r="D289" i="15" s="1"/>
  <c r="E289" i="8"/>
  <c r="E289" i="15" s="1"/>
  <c r="F289" i="8"/>
  <c r="F289" i="15" s="1"/>
  <c r="G289" i="8"/>
  <c r="G289" i="15" s="1"/>
  <c r="H289" i="8"/>
  <c r="H289" i="15" s="1"/>
  <c r="K289" i="8"/>
  <c r="K289" i="15" s="1"/>
  <c r="L289" i="8"/>
  <c r="L289" i="15" s="1"/>
  <c r="M289" i="8"/>
  <c r="M289" i="15" s="1"/>
  <c r="N289" i="8"/>
  <c r="N289" i="15" s="1"/>
  <c r="O289" i="8"/>
  <c r="O289" i="15" s="1"/>
  <c r="C290" i="8"/>
  <c r="C290" i="15" s="1"/>
  <c r="D290" i="8"/>
  <c r="D290" i="15" s="1"/>
  <c r="E290" i="8"/>
  <c r="E290" i="15" s="1"/>
  <c r="F290" i="8"/>
  <c r="F290" i="15" s="1"/>
  <c r="G290" i="8"/>
  <c r="G290" i="15" s="1"/>
  <c r="H290" i="8"/>
  <c r="H290" i="15" s="1"/>
  <c r="K290" i="8"/>
  <c r="K290" i="15" s="1"/>
  <c r="L290" i="8"/>
  <c r="L290" i="15" s="1"/>
  <c r="M290" i="8"/>
  <c r="M290" i="15" s="1"/>
  <c r="N290" i="8"/>
  <c r="N290" i="15" s="1"/>
  <c r="O290" i="8"/>
  <c r="O290" i="15" s="1"/>
  <c r="C291" i="8"/>
  <c r="C291" i="15" s="1"/>
  <c r="D291" i="8"/>
  <c r="D291" i="15" s="1"/>
  <c r="E291" i="8"/>
  <c r="E291" i="15" s="1"/>
  <c r="F291" i="8"/>
  <c r="F291" i="15" s="1"/>
  <c r="G291" i="8"/>
  <c r="G291" i="15" s="1"/>
  <c r="H291" i="8"/>
  <c r="H291" i="15" s="1"/>
  <c r="K291" i="8"/>
  <c r="K291" i="15" s="1"/>
  <c r="L291" i="8"/>
  <c r="L291" i="15" s="1"/>
  <c r="M291" i="8"/>
  <c r="M291" i="15" s="1"/>
  <c r="N291" i="8"/>
  <c r="N291" i="15" s="1"/>
  <c r="O291" i="8"/>
  <c r="O291" i="15" s="1"/>
  <c r="C292" i="8"/>
  <c r="C292" i="15" s="1"/>
  <c r="D292" i="8"/>
  <c r="D292" i="15" s="1"/>
  <c r="E292" i="8"/>
  <c r="E292" i="15" s="1"/>
  <c r="F292" i="8"/>
  <c r="F292" i="15" s="1"/>
  <c r="G292" i="8"/>
  <c r="G292" i="15" s="1"/>
  <c r="H292" i="8"/>
  <c r="H292" i="15" s="1"/>
  <c r="K292" i="8"/>
  <c r="K292" i="15" s="1"/>
  <c r="L292" i="8"/>
  <c r="L292" i="15" s="1"/>
  <c r="M292" i="8"/>
  <c r="M292" i="15" s="1"/>
  <c r="N292" i="8"/>
  <c r="O292"/>
  <c r="O292" i="15" s="1"/>
  <c r="C293" i="8"/>
  <c r="C293" i="15" s="1"/>
  <c r="D293" i="8"/>
  <c r="D293" i="15" s="1"/>
  <c r="E293" i="8"/>
  <c r="E293" i="15" s="1"/>
  <c r="F293" i="8"/>
  <c r="F293" i="15" s="1"/>
  <c r="G293" i="8"/>
  <c r="G293" i="15" s="1"/>
  <c r="H293" i="8"/>
  <c r="H293" i="15" s="1"/>
  <c r="K293" i="8"/>
  <c r="K293" i="15" s="1"/>
  <c r="L293" i="8"/>
  <c r="L293" i="15" s="1"/>
  <c r="M293" i="8"/>
  <c r="M293" i="15" s="1"/>
  <c r="N293" i="8"/>
  <c r="N293" i="15" s="1"/>
  <c r="O293" i="8"/>
  <c r="O293" i="15" s="1"/>
  <c r="C294" i="8"/>
  <c r="C294" i="15" s="1"/>
  <c r="D294" i="8"/>
  <c r="D294" i="15" s="1"/>
  <c r="E294" i="8"/>
  <c r="E294" i="15" s="1"/>
  <c r="F294" i="8"/>
  <c r="F294" i="15" s="1"/>
  <c r="G294" i="8"/>
  <c r="G294" i="15" s="1"/>
  <c r="H294" i="8"/>
  <c r="H294" i="15" s="1"/>
  <c r="K294" i="8"/>
  <c r="K294" i="15" s="1"/>
  <c r="L294" i="8"/>
  <c r="L294" i="15" s="1"/>
  <c r="M294" i="8"/>
  <c r="M294" i="15" s="1"/>
  <c r="N294" i="8"/>
  <c r="N294" i="15" s="1"/>
  <c r="O294" i="8"/>
  <c r="O294" i="15" s="1"/>
  <c r="C295" i="8"/>
  <c r="C295" i="15" s="1"/>
  <c r="D295" i="8"/>
  <c r="D295" i="15" s="1"/>
  <c r="E295" i="8"/>
  <c r="E295" i="15" s="1"/>
  <c r="F295" i="8"/>
  <c r="F295" i="15" s="1"/>
  <c r="G295" i="8"/>
  <c r="G295" i="15" s="1"/>
  <c r="H295" i="8"/>
  <c r="H295" i="15" s="1"/>
  <c r="K295" i="8"/>
  <c r="K295" i="15" s="1"/>
  <c r="L295" i="8"/>
  <c r="L295" i="15" s="1"/>
  <c r="M295" i="8"/>
  <c r="M295" i="15" s="1"/>
  <c r="N295" i="8"/>
  <c r="N295" i="15" s="1"/>
  <c r="O295" i="8"/>
  <c r="O295" i="15" s="1"/>
  <c r="C296" i="8"/>
  <c r="C296" i="15" s="1"/>
  <c r="D296" i="8"/>
  <c r="D296" i="15" s="1"/>
  <c r="E296" i="8"/>
  <c r="E296" i="15" s="1"/>
  <c r="F296" i="8"/>
  <c r="F296" i="15" s="1"/>
  <c r="G296" i="8"/>
  <c r="G296" i="15" s="1"/>
  <c r="H296" i="8"/>
  <c r="H296" i="15" s="1"/>
  <c r="K296" i="8"/>
  <c r="K296" i="15" s="1"/>
  <c r="L296" i="8"/>
  <c r="L296" i="15" s="1"/>
  <c r="M296" i="8"/>
  <c r="M296" i="15" s="1"/>
  <c r="N296" i="8"/>
  <c r="O296"/>
  <c r="O296" i="15" s="1"/>
  <c r="C297" i="8"/>
  <c r="C297" i="15" s="1"/>
  <c r="D297" i="8"/>
  <c r="D297" i="15" s="1"/>
  <c r="E297" i="8"/>
  <c r="E297" i="15" s="1"/>
  <c r="F297" i="8"/>
  <c r="F297" i="15" s="1"/>
  <c r="G297" i="8"/>
  <c r="G297" i="15" s="1"/>
  <c r="H297" i="8"/>
  <c r="H297" i="15" s="1"/>
  <c r="K297" i="8"/>
  <c r="K297" i="15" s="1"/>
  <c r="L297" i="8"/>
  <c r="L297" i="15" s="1"/>
  <c r="M297" i="8"/>
  <c r="M297" i="15" s="1"/>
  <c r="N297" i="8"/>
  <c r="N297" i="15" s="1"/>
  <c r="O297" i="8"/>
  <c r="O297" i="15" s="1"/>
  <c r="C298" i="8"/>
  <c r="C298" i="15" s="1"/>
  <c r="D298" i="8"/>
  <c r="D298" i="15" s="1"/>
  <c r="E298" i="8"/>
  <c r="E298" i="15" s="1"/>
  <c r="F298" i="8"/>
  <c r="F298" i="15" s="1"/>
  <c r="G298" i="8"/>
  <c r="G298" i="15" s="1"/>
  <c r="H298" i="8"/>
  <c r="H298" i="15" s="1"/>
  <c r="K298" i="8"/>
  <c r="K298" i="15" s="1"/>
  <c r="L298" i="8"/>
  <c r="L298" i="15" s="1"/>
  <c r="M298" i="8"/>
  <c r="M298" i="15" s="1"/>
  <c r="N298" i="8"/>
  <c r="N298" i="15" s="1"/>
  <c r="O298" i="8"/>
  <c r="O298" i="15" s="1"/>
  <c r="C299" i="8"/>
  <c r="C299" i="15" s="1"/>
  <c r="D299" i="8"/>
  <c r="D299" i="15" s="1"/>
  <c r="E299" i="8"/>
  <c r="E299" i="15" s="1"/>
  <c r="F299" i="8"/>
  <c r="F299" i="15" s="1"/>
  <c r="G299" i="8"/>
  <c r="G299" i="15" s="1"/>
  <c r="H299" i="8"/>
  <c r="H299" i="15" s="1"/>
  <c r="K299" i="8"/>
  <c r="K299" i="15" s="1"/>
  <c r="L299" i="8"/>
  <c r="L299" i="15" s="1"/>
  <c r="M299" i="8"/>
  <c r="M299" i="15" s="1"/>
  <c r="N299" i="8"/>
  <c r="N299" i="15" s="1"/>
  <c r="O299" i="8"/>
  <c r="O299" i="15" s="1"/>
  <c r="C300" i="8"/>
  <c r="C300" i="15" s="1"/>
  <c r="D300" i="8"/>
  <c r="D300" i="15" s="1"/>
  <c r="E300" i="8"/>
  <c r="E300" i="15" s="1"/>
  <c r="F300" i="8"/>
  <c r="F300" i="15" s="1"/>
  <c r="G300" i="8"/>
  <c r="G300" i="15" s="1"/>
  <c r="H300" i="8"/>
  <c r="H300" i="15" s="1"/>
  <c r="K300" i="8"/>
  <c r="K300" i="15" s="1"/>
  <c r="L300" i="8"/>
  <c r="L300" i="15" s="1"/>
  <c r="M300" i="8"/>
  <c r="M300" i="15" s="1"/>
  <c r="N300" i="8"/>
  <c r="O300"/>
  <c r="O300" i="15" s="1"/>
  <c r="C301" i="8"/>
  <c r="C301" i="15" s="1"/>
  <c r="D301" i="8"/>
  <c r="D301" i="15" s="1"/>
  <c r="E301" i="8"/>
  <c r="E301" i="15" s="1"/>
  <c r="F301" i="8"/>
  <c r="F301" i="15" s="1"/>
  <c r="G301" i="8"/>
  <c r="G301" i="15" s="1"/>
  <c r="H301" i="8"/>
  <c r="H301" i="15" s="1"/>
  <c r="K301" i="8"/>
  <c r="K301" i="15" s="1"/>
  <c r="L301" i="8"/>
  <c r="L301" i="15" s="1"/>
  <c r="M301" i="8"/>
  <c r="M301" i="15" s="1"/>
  <c r="N301" i="8"/>
  <c r="N301" i="15" s="1"/>
  <c r="O301" i="8"/>
  <c r="O301" i="15" s="1"/>
  <c r="C302" i="8"/>
  <c r="C302" i="15" s="1"/>
  <c r="D302" i="8"/>
  <c r="D302" i="15" s="1"/>
  <c r="E302" i="8"/>
  <c r="E302" i="15" s="1"/>
  <c r="F302" i="8"/>
  <c r="F302" i="15" s="1"/>
  <c r="G302" i="8"/>
  <c r="G302" i="15" s="1"/>
  <c r="H302" i="8"/>
  <c r="H302" i="15" s="1"/>
  <c r="K302" i="8"/>
  <c r="K302" i="15" s="1"/>
  <c r="L302" i="8"/>
  <c r="L302" i="15" s="1"/>
  <c r="M302" i="8"/>
  <c r="M302" i="15" s="1"/>
  <c r="N302" i="8"/>
  <c r="N302" i="15" s="1"/>
  <c r="O302" i="8"/>
  <c r="O302" i="15" s="1"/>
  <c r="C303" i="8"/>
  <c r="C303" i="15" s="1"/>
  <c r="D303" i="8"/>
  <c r="D303" i="15" s="1"/>
  <c r="E303" i="8"/>
  <c r="E303" i="15" s="1"/>
  <c r="F303" i="8"/>
  <c r="F303" i="15" s="1"/>
  <c r="G303" i="8"/>
  <c r="G303" i="15" s="1"/>
  <c r="H303" i="8"/>
  <c r="H303" i="15" s="1"/>
  <c r="K303" i="8"/>
  <c r="K303" i="15" s="1"/>
  <c r="L303" i="8"/>
  <c r="L303" i="15" s="1"/>
  <c r="M303" i="8"/>
  <c r="M303" i="15" s="1"/>
  <c r="N303" i="8"/>
  <c r="N303" i="15" s="1"/>
  <c r="O303" i="8"/>
  <c r="O303" i="15" s="1"/>
  <c r="C304" i="8"/>
  <c r="C304" i="15" s="1"/>
  <c r="D304" i="8"/>
  <c r="D304" i="15" s="1"/>
  <c r="E304" i="8"/>
  <c r="E304" i="15" s="1"/>
  <c r="F304" i="8"/>
  <c r="F304" i="15" s="1"/>
  <c r="G304" i="8"/>
  <c r="G304" i="15" s="1"/>
  <c r="H304" i="8"/>
  <c r="H304" i="15" s="1"/>
  <c r="K304" i="8"/>
  <c r="K304" i="15" s="1"/>
  <c r="L304" i="8"/>
  <c r="L304" i="15" s="1"/>
  <c r="M304" i="8"/>
  <c r="M304" i="15" s="1"/>
  <c r="N304" i="8"/>
  <c r="O304"/>
  <c r="O304" i="15" s="1"/>
  <c r="C305" i="8"/>
  <c r="C305" i="15" s="1"/>
  <c r="D305" i="8"/>
  <c r="D305" i="15" s="1"/>
  <c r="E305" i="8"/>
  <c r="E305" i="15" s="1"/>
  <c r="F305" i="8"/>
  <c r="F305" i="15" s="1"/>
  <c r="G305" i="8"/>
  <c r="G305" i="15" s="1"/>
  <c r="H305" i="8"/>
  <c r="H305" i="15" s="1"/>
  <c r="K305" i="8"/>
  <c r="K305" i="15" s="1"/>
  <c r="L305" i="8"/>
  <c r="L305" i="15" s="1"/>
  <c r="M305" i="8"/>
  <c r="M305" i="15" s="1"/>
  <c r="N305" i="8"/>
  <c r="N305" i="15" s="1"/>
  <c r="O305" i="8"/>
  <c r="O305" i="15" s="1"/>
  <c r="C306" i="8"/>
  <c r="C306" i="15" s="1"/>
  <c r="D306" i="8"/>
  <c r="D306" i="15" s="1"/>
  <c r="E306" i="8"/>
  <c r="E306" i="15" s="1"/>
  <c r="F306" i="8"/>
  <c r="F306" i="15" s="1"/>
  <c r="G306" i="8"/>
  <c r="G306" i="15" s="1"/>
  <c r="H306" i="8"/>
  <c r="H306" i="15" s="1"/>
  <c r="K306" i="8"/>
  <c r="K306" i="15" s="1"/>
  <c r="L306" i="8"/>
  <c r="L306" i="15" s="1"/>
  <c r="M306" i="8"/>
  <c r="M306" i="15" s="1"/>
  <c r="N306" i="8"/>
  <c r="N306" i="15" s="1"/>
  <c r="O306" i="8"/>
  <c r="O306" i="15" s="1"/>
  <c r="C307" i="8"/>
  <c r="C307" i="15" s="1"/>
  <c r="D307" i="8"/>
  <c r="D307" i="15" s="1"/>
  <c r="E307" i="8"/>
  <c r="E307" i="15" s="1"/>
  <c r="F307" i="8"/>
  <c r="F307" i="15" s="1"/>
  <c r="G307" i="8"/>
  <c r="G307" i="15" s="1"/>
  <c r="H307" i="8"/>
  <c r="H307" i="15" s="1"/>
  <c r="K307" i="8"/>
  <c r="K307" i="15" s="1"/>
  <c r="L307" i="8"/>
  <c r="L307" i="15" s="1"/>
  <c r="M307" i="8"/>
  <c r="M307" i="15" s="1"/>
  <c r="N307" i="8"/>
  <c r="N307" i="15" s="1"/>
  <c r="O307" i="8"/>
  <c r="O307" i="15" s="1"/>
  <c r="C308" i="8"/>
  <c r="C308" i="15" s="1"/>
  <c r="D308" i="8"/>
  <c r="D308" i="15" s="1"/>
  <c r="E308" i="8"/>
  <c r="E308" i="15" s="1"/>
  <c r="F308" i="8"/>
  <c r="F308" i="15" s="1"/>
  <c r="G308" i="8"/>
  <c r="G308" i="15" s="1"/>
  <c r="H308" i="8"/>
  <c r="H308" i="15" s="1"/>
  <c r="K308" i="8"/>
  <c r="K308" i="15" s="1"/>
  <c r="L308" i="8"/>
  <c r="L308" i="15" s="1"/>
  <c r="M308" i="8"/>
  <c r="M308" i="15" s="1"/>
  <c r="N308" i="8"/>
  <c r="O308"/>
  <c r="O308" i="15" s="1"/>
  <c r="C309" i="8"/>
  <c r="C309" i="15" s="1"/>
  <c r="D309" i="8"/>
  <c r="D309" i="15" s="1"/>
  <c r="E309" i="8"/>
  <c r="E309" i="15" s="1"/>
  <c r="F309" i="8"/>
  <c r="F309" i="15" s="1"/>
  <c r="G309" i="8"/>
  <c r="G309" i="15" s="1"/>
  <c r="H309" i="8"/>
  <c r="H309" i="15" s="1"/>
  <c r="K309" i="8"/>
  <c r="K309" i="15" s="1"/>
  <c r="L309" i="8"/>
  <c r="L309" i="15" s="1"/>
  <c r="M309" i="8"/>
  <c r="M309" i="15" s="1"/>
  <c r="N309" i="8"/>
  <c r="N309" i="15" s="1"/>
  <c r="O309" i="8"/>
  <c r="O309" i="15" s="1"/>
  <c r="C310" i="8"/>
  <c r="C310" i="15" s="1"/>
  <c r="D310" i="8"/>
  <c r="D310" i="15" s="1"/>
  <c r="E310" i="8"/>
  <c r="E310" i="15" s="1"/>
  <c r="F310" i="8"/>
  <c r="F310" i="15" s="1"/>
  <c r="G310" i="8"/>
  <c r="G310" i="15" s="1"/>
  <c r="H310" i="8"/>
  <c r="H310" i="15" s="1"/>
  <c r="K310" i="8"/>
  <c r="K310" i="15" s="1"/>
  <c r="L310" i="8"/>
  <c r="L310" i="15" s="1"/>
  <c r="M310" i="8"/>
  <c r="M310" i="15" s="1"/>
  <c r="N310" i="8"/>
  <c r="N310" i="15" s="1"/>
  <c r="O310" i="8"/>
  <c r="O310" i="15" s="1"/>
  <c r="C311" i="8"/>
  <c r="C311" i="15" s="1"/>
  <c r="D311" i="8"/>
  <c r="D311" i="15" s="1"/>
  <c r="E311" i="8"/>
  <c r="E311" i="15" s="1"/>
  <c r="F311" i="8"/>
  <c r="F311" i="15" s="1"/>
  <c r="G311" i="8"/>
  <c r="G311" i="15" s="1"/>
  <c r="H311" i="8"/>
  <c r="H311" i="15" s="1"/>
  <c r="K311" i="8"/>
  <c r="K311" i="15" s="1"/>
  <c r="L311" i="8"/>
  <c r="L311" i="15" s="1"/>
  <c r="M311" i="8"/>
  <c r="M311" i="15" s="1"/>
  <c r="N311" i="8"/>
  <c r="N311" i="15" s="1"/>
  <c r="O311" i="8"/>
  <c r="O311" i="15" s="1"/>
  <c r="C312" i="8"/>
  <c r="C312" i="15" s="1"/>
  <c r="D312" i="8"/>
  <c r="D312" i="15" s="1"/>
  <c r="E312" i="8"/>
  <c r="E312" i="15" s="1"/>
  <c r="F312" i="8"/>
  <c r="F312" i="15" s="1"/>
  <c r="G312" i="8"/>
  <c r="G312" i="15" s="1"/>
  <c r="H312" i="8"/>
  <c r="H312" i="15" s="1"/>
  <c r="K312" i="8"/>
  <c r="K312" i="15" s="1"/>
  <c r="L312" i="8"/>
  <c r="L312" i="15" s="1"/>
  <c r="M312" i="8"/>
  <c r="M312" i="15" s="1"/>
  <c r="N312" i="8"/>
  <c r="O312"/>
  <c r="O312" i="15" s="1"/>
  <c r="C313" i="8"/>
  <c r="C313" i="15" s="1"/>
  <c r="D313" i="8"/>
  <c r="D313" i="15" s="1"/>
  <c r="E313" i="8"/>
  <c r="E313" i="15" s="1"/>
  <c r="F313" i="8"/>
  <c r="F313" i="15" s="1"/>
  <c r="G313" i="8"/>
  <c r="G313" i="15" s="1"/>
  <c r="H313" i="8"/>
  <c r="H313" i="15" s="1"/>
  <c r="K313" i="8"/>
  <c r="K313" i="15" s="1"/>
  <c r="L313" i="8"/>
  <c r="L313" i="15" s="1"/>
  <c r="M313" i="8"/>
  <c r="M313" i="15" s="1"/>
  <c r="N313" i="8"/>
  <c r="N313" i="15" s="1"/>
  <c r="O313" i="8"/>
  <c r="O313" i="15" s="1"/>
  <c r="C314" i="8"/>
  <c r="C314" i="15" s="1"/>
  <c r="D314" i="8"/>
  <c r="D314" i="15" s="1"/>
  <c r="E314" i="8"/>
  <c r="E314" i="15" s="1"/>
  <c r="F314" i="8"/>
  <c r="F314" i="15" s="1"/>
  <c r="G314" i="8"/>
  <c r="G314" i="15" s="1"/>
  <c r="H314" i="8"/>
  <c r="H314" i="15" s="1"/>
  <c r="K314" i="8"/>
  <c r="K314" i="15" s="1"/>
  <c r="L314" i="8"/>
  <c r="L314" i="15" s="1"/>
  <c r="M314" i="8"/>
  <c r="M314" i="15" s="1"/>
  <c r="N314" i="8"/>
  <c r="N314" i="15" s="1"/>
  <c r="O314" i="8"/>
  <c r="O314" i="15" s="1"/>
  <c r="C315" i="8"/>
  <c r="C315" i="15" s="1"/>
  <c r="D315" i="8"/>
  <c r="D315" i="15" s="1"/>
  <c r="E315" i="8"/>
  <c r="E315" i="15" s="1"/>
  <c r="F315" i="8"/>
  <c r="F315" i="15" s="1"/>
  <c r="G315" i="8"/>
  <c r="G315" i="15" s="1"/>
  <c r="H315" i="8"/>
  <c r="H315" i="15" s="1"/>
  <c r="K315" i="8"/>
  <c r="K315" i="15" s="1"/>
  <c r="L315" i="8"/>
  <c r="L315" i="15" s="1"/>
  <c r="M315" i="8"/>
  <c r="M315" i="15" s="1"/>
  <c r="N315" i="8"/>
  <c r="N315" i="15" s="1"/>
  <c r="O315" i="8"/>
  <c r="O315" i="15" s="1"/>
  <c r="C316" i="8"/>
  <c r="C316" i="15" s="1"/>
  <c r="D316" i="8"/>
  <c r="D316" i="15" s="1"/>
  <c r="E316" i="8"/>
  <c r="E316" i="15" s="1"/>
  <c r="F316" i="8"/>
  <c r="F316" i="15" s="1"/>
  <c r="G316" i="8"/>
  <c r="G316" i="15" s="1"/>
  <c r="H316" i="8"/>
  <c r="H316" i="15" s="1"/>
  <c r="K316" i="8"/>
  <c r="K316" i="15" s="1"/>
  <c r="L316" i="8"/>
  <c r="L316" i="15" s="1"/>
  <c r="M316" i="8"/>
  <c r="M316" i="15" s="1"/>
  <c r="N316" i="8"/>
  <c r="O316"/>
  <c r="O316" i="15" s="1"/>
  <c r="C317" i="8"/>
  <c r="C317" i="15" s="1"/>
  <c r="D317" i="8"/>
  <c r="D317" i="15" s="1"/>
  <c r="E317" i="8"/>
  <c r="E317" i="15" s="1"/>
  <c r="F317" i="8"/>
  <c r="F317" i="15" s="1"/>
  <c r="G317" i="8"/>
  <c r="G317" i="15" s="1"/>
  <c r="H317" i="8"/>
  <c r="H317" i="15" s="1"/>
  <c r="K317" i="8"/>
  <c r="K317" i="15" s="1"/>
  <c r="L317" i="8"/>
  <c r="L317" i="15" s="1"/>
  <c r="M317" i="8"/>
  <c r="M317" i="15" s="1"/>
  <c r="N317" i="8"/>
  <c r="N317" i="15" s="1"/>
  <c r="O317" i="8"/>
  <c r="O317" i="15" s="1"/>
  <c r="C318" i="8"/>
  <c r="C318" i="15" s="1"/>
  <c r="D318" i="8"/>
  <c r="D318" i="15" s="1"/>
  <c r="E318" i="8"/>
  <c r="E318" i="15" s="1"/>
  <c r="F318" i="8"/>
  <c r="F318" i="15" s="1"/>
  <c r="G318" i="8"/>
  <c r="G318" i="15" s="1"/>
  <c r="H318" i="8"/>
  <c r="H318" i="15" s="1"/>
  <c r="K318" i="8"/>
  <c r="K318" i="15" s="1"/>
  <c r="L318" i="8"/>
  <c r="L318" i="15" s="1"/>
  <c r="M318" i="8"/>
  <c r="M318" i="15" s="1"/>
  <c r="N318" i="8"/>
  <c r="N318" i="15" s="1"/>
  <c r="O318" i="8"/>
  <c r="O318" i="15" s="1"/>
  <c r="C319" i="8"/>
  <c r="C319" i="15" s="1"/>
  <c r="D319" i="8"/>
  <c r="D319" i="15" s="1"/>
  <c r="E319" i="8"/>
  <c r="E319" i="15" s="1"/>
  <c r="F319" i="8"/>
  <c r="F319" i="15" s="1"/>
  <c r="G319" i="8"/>
  <c r="G319" i="15" s="1"/>
  <c r="H319" i="8"/>
  <c r="H319" i="15" s="1"/>
  <c r="K319" i="8"/>
  <c r="K319" i="15" s="1"/>
  <c r="L319" i="8"/>
  <c r="L319" i="15" s="1"/>
  <c r="M319" i="8"/>
  <c r="M319" i="15" s="1"/>
  <c r="N319" i="8"/>
  <c r="N319" i="15" s="1"/>
  <c r="O319" i="8"/>
  <c r="O319" i="15" s="1"/>
  <c r="C320" i="8"/>
  <c r="C320" i="15" s="1"/>
  <c r="D320" i="8"/>
  <c r="D320" i="15" s="1"/>
  <c r="E320" i="8"/>
  <c r="E320" i="15" s="1"/>
  <c r="F320" i="8"/>
  <c r="F320" i="15" s="1"/>
  <c r="G320" i="8"/>
  <c r="G320" i="15" s="1"/>
  <c r="H320" i="8"/>
  <c r="H320" i="15" s="1"/>
  <c r="K320" i="8"/>
  <c r="K320" i="15" s="1"/>
  <c r="L320" i="8"/>
  <c r="L320" i="15" s="1"/>
  <c r="M320" i="8"/>
  <c r="M320" i="15" s="1"/>
  <c r="N320" i="8"/>
  <c r="O320"/>
  <c r="O320" i="15" s="1"/>
  <c r="C321" i="8"/>
  <c r="C321" i="15" s="1"/>
  <c r="D321" i="8"/>
  <c r="D321" i="15" s="1"/>
  <c r="E321" i="8"/>
  <c r="E321" i="15" s="1"/>
  <c r="F321" i="8"/>
  <c r="F321" i="15" s="1"/>
  <c r="G321" i="8"/>
  <c r="G321" i="15" s="1"/>
  <c r="H321" i="8"/>
  <c r="H321" i="15" s="1"/>
  <c r="K321" i="8"/>
  <c r="K321" i="15" s="1"/>
  <c r="L321" i="8"/>
  <c r="L321" i="15" s="1"/>
  <c r="M321" i="8"/>
  <c r="M321" i="15" s="1"/>
  <c r="N321" i="8"/>
  <c r="N321" i="15" s="1"/>
  <c r="O321" i="8"/>
  <c r="O321" i="15" s="1"/>
  <c r="C322" i="8"/>
  <c r="C322" i="15" s="1"/>
  <c r="D322" i="8"/>
  <c r="D322" i="15" s="1"/>
  <c r="E322" i="8"/>
  <c r="E322" i="15" s="1"/>
  <c r="F322" i="8"/>
  <c r="F322" i="15" s="1"/>
  <c r="G322" i="8"/>
  <c r="G322" i="15" s="1"/>
  <c r="H322" i="8"/>
  <c r="H322" i="15" s="1"/>
  <c r="K322" i="8"/>
  <c r="K322" i="15" s="1"/>
  <c r="L322" i="8"/>
  <c r="L322" i="15" s="1"/>
  <c r="M322" i="8"/>
  <c r="M322" i="15" s="1"/>
  <c r="N322" i="8"/>
  <c r="N322" i="15" s="1"/>
  <c r="O322" i="8"/>
  <c r="O322" i="15" s="1"/>
  <c r="C323" i="8"/>
  <c r="C323" i="15" s="1"/>
  <c r="D323" i="8"/>
  <c r="D323" i="15" s="1"/>
  <c r="E323" i="8"/>
  <c r="E323" i="15" s="1"/>
  <c r="F323" i="8"/>
  <c r="F323" i="15" s="1"/>
  <c r="G323" i="8"/>
  <c r="G323" i="15" s="1"/>
  <c r="H323" i="8"/>
  <c r="H323" i="15" s="1"/>
  <c r="K323" i="8"/>
  <c r="K323" i="15" s="1"/>
  <c r="L323" i="8"/>
  <c r="L323" i="15" s="1"/>
  <c r="M323" i="8"/>
  <c r="M323" i="15" s="1"/>
  <c r="N323" i="8"/>
  <c r="N323" i="15" s="1"/>
  <c r="O323" i="8"/>
  <c r="O323" i="15" s="1"/>
  <c r="C324" i="8"/>
  <c r="C324" i="15" s="1"/>
  <c r="D324" i="8"/>
  <c r="D324" i="15" s="1"/>
  <c r="E324" i="8"/>
  <c r="E324" i="15" s="1"/>
  <c r="F324" i="8"/>
  <c r="F324" i="15" s="1"/>
  <c r="G324" i="8"/>
  <c r="G324" i="15" s="1"/>
  <c r="H324" i="8"/>
  <c r="H324" i="15" s="1"/>
  <c r="K324" i="8"/>
  <c r="K324" i="15" s="1"/>
  <c r="L324" i="8"/>
  <c r="L324" i="15" s="1"/>
  <c r="M324" i="8"/>
  <c r="M324" i="15" s="1"/>
  <c r="N324" i="8"/>
  <c r="O324"/>
  <c r="O324" i="15" s="1"/>
  <c r="C325" i="8"/>
  <c r="C325" i="15" s="1"/>
  <c r="D325" i="8"/>
  <c r="D325" i="15" s="1"/>
  <c r="E325" i="8"/>
  <c r="E325" i="15" s="1"/>
  <c r="F325" i="8"/>
  <c r="F325" i="15" s="1"/>
  <c r="G325" i="8"/>
  <c r="G325" i="15" s="1"/>
  <c r="H325" i="8"/>
  <c r="H325" i="15" s="1"/>
  <c r="K325" i="8"/>
  <c r="K325" i="15" s="1"/>
  <c r="L325" i="8"/>
  <c r="L325" i="15" s="1"/>
  <c r="M325" i="8"/>
  <c r="M325" i="15" s="1"/>
  <c r="N325" i="8"/>
  <c r="N325" i="15" s="1"/>
  <c r="O325" i="8"/>
  <c r="O325" i="15" s="1"/>
  <c r="C326" i="8"/>
  <c r="C326" i="15" s="1"/>
  <c r="D326" i="8"/>
  <c r="D326" i="15" s="1"/>
  <c r="E326" i="8"/>
  <c r="E326" i="15" s="1"/>
  <c r="F326" i="8"/>
  <c r="F326" i="15" s="1"/>
  <c r="G326" i="8"/>
  <c r="G326" i="15" s="1"/>
  <c r="H326" i="8"/>
  <c r="H326" i="15" s="1"/>
  <c r="K326" i="8"/>
  <c r="K326" i="15" s="1"/>
  <c r="L326" i="8"/>
  <c r="L326" i="15" s="1"/>
  <c r="M326" i="8"/>
  <c r="M326" i="15" s="1"/>
  <c r="N326" i="8"/>
  <c r="N326" i="15" s="1"/>
  <c r="O326" i="8"/>
  <c r="O326" i="15" s="1"/>
  <c r="C327" i="8"/>
  <c r="C327" i="15" s="1"/>
  <c r="D327" i="8"/>
  <c r="D327" i="15" s="1"/>
  <c r="E327" i="8"/>
  <c r="E327" i="15" s="1"/>
  <c r="F327" i="8"/>
  <c r="F327" i="15" s="1"/>
  <c r="G327" i="8"/>
  <c r="G327" i="15" s="1"/>
  <c r="H327" i="8"/>
  <c r="H327" i="15" s="1"/>
  <c r="K327" i="8"/>
  <c r="K327" i="15" s="1"/>
  <c r="L327" i="8"/>
  <c r="L327" i="15" s="1"/>
  <c r="M327" i="8"/>
  <c r="M327" i="15" s="1"/>
  <c r="N327" i="8"/>
  <c r="N327" i="15" s="1"/>
  <c r="O327" i="8"/>
  <c r="O327" i="15" s="1"/>
  <c r="C328" i="8"/>
  <c r="C328" i="15" s="1"/>
  <c r="D328" i="8"/>
  <c r="D328" i="15" s="1"/>
  <c r="E328" i="8"/>
  <c r="E328" i="15" s="1"/>
  <c r="F328" i="8"/>
  <c r="F328" i="15" s="1"/>
  <c r="G328" i="8"/>
  <c r="G328" i="15" s="1"/>
  <c r="H328" i="8"/>
  <c r="H328" i="15" s="1"/>
  <c r="K328" i="8"/>
  <c r="K328" i="15" s="1"/>
  <c r="L328" i="8"/>
  <c r="L328" i="15" s="1"/>
  <c r="M328" i="8"/>
  <c r="M328" i="15" s="1"/>
  <c r="N328" i="8"/>
  <c r="O328"/>
  <c r="O328" i="15" s="1"/>
  <c r="C329" i="8"/>
  <c r="C329" i="15" s="1"/>
  <c r="D329" i="8"/>
  <c r="D329" i="15" s="1"/>
  <c r="E329" i="8"/>
  <c r="E329" i="15" s="1"/>
  <c r="F329" i="8"/>
  <c r="F329" i="15" s="1"/>
  <c r="G329" i="8"/>
  <c r="G329" i="15" s="1"/>
  <c r="H329" i="8"/>
  <c r="H329" i="15" s="1"/>
  <c r="K329" i="8"/>
  <c r="K329" i="15" s="1"/>
  <c r="L329" i="8"/>
  <c r="L329" i="15" s="1"/>
  <c r="M329" i="8"/>
  <c r="M329" i="15" s="1"/>
  <c r="N329" i="8"/>
  <c r="N329" i="15" s="1"/>
  <c r="O329" i="8"/>
  <c r="O329" i="15" s="1"/>
  <c r="C330" i="8"/>
  <c r="C330" i="15" s="1"/>
  <c r="D330" i="8"/>
  <c r="D330" i="15" s="1"/>
  <c r="E330" i="8"/>
  <c r="E330" i="15" s="1"/>
  <c r="F330" i="8"/>
  <c r="F330" i="15" s="1"/>
  <c r="G330" i="8"/>
  <c r="G330" i="15" s="1"/>
  <c r="H330" i="8"/>
  <c r="H330" i="15" s="1"/>
  <c r="K330" i="8"/>
  <c r="K330" i="15" s="1"/>
  <c r="L330" i="8"/>
  <c r="L330" i="15" s="1"/>
  <c r="M330" i="8"/>
  <c r="M330" i="15" s="1"/>
  <c r="N330" i="8"/>
  <c r="N330" i="15" s="1"/>
  <c r="O330" i="8"/>
  <c r="O330" i="15" s="1"/>
  <c r="C331" i="8"/>
  <c r="C331" i="15" s="1"/>
  <c r="D331" i="8"/>
  <c r="D331" i="15" s="1"/>
  <c r="E331" i="8"/>
  <c r="E331" i="15" s="1"/>
  <c r="F331" i="8"/>
  <c r="F331" i="15" s="1"/>
  <c r="G331" i="8"/>
  <c r="G331" i="15" s="1"/>
  <c r="H331" i="8"/>
  <c r="H331" i="15" s="1"/>
  <c r="K331" i="8"/>
  <c r="K331" i="15" s="1"/>
  <c r="L331" i="8"/>
  <c r="L331" i="15" s="1"/>
  <c r="M331" i="8"/>
  <c r="M331" i="15" s="1"/>
  <c r="N331" i="8"/>
  <c r="N331" i="15" s="1"/>
  <c r="O331" i="8"/>
  <c r="O331" i="15" s="1"/>
  <c r="C332" i="8"/>
  <c r="C332" i="15" s="1"/>
  <c r="D332" i="8"/>
  <c r="D332" i="15" s="1"/>
  <c r="E332" i="8"/>
  <c r="E332" i="15" s="1"/>
  <c r="F332" i="8"/>
  <c r="F332" i="15" s="1"/>
  <c r="G332" i="8"/>
  <c r="G332" i="15" s="1"/>
  <c r="H332" i="8"/>
  <c r="H332" i="15" s="1"/>
  <c r="K332" i="8"/>
  <c r="K332" i="15" s="1"/>
  <c r="L332" i="8"/>
  <c r="L332" i="15" s="1"/>
  <c r="M332" i="8"/>
  <c r="M332" i="15" s="1"/>
  <c r="N332" i="8"/>
  <c r="O332"/>
  <c r="O332" i="15" s="1"/>
  <c r="C333" i="8"/>
  <c r="C333" i="15" s="1"/>
  <c r="D333" i="8"/>
  <c r="D333" i="15" s="1"/>
  <c r="E333" i="8"/>
  <c r="E333" i="15" s="1"/>
  <c r="F333" i="8"/>
  <c r="F333" i="15" s="1"/>
  <c r="G333" i="8"/>
  <c r="G333" i="15" s="1"/>
  <c r="H333" i="8"/>
  <c r="H333" i="15" s="1"/>
  <c r="K333" i="8"/>
  <c r="K333" i="15" s="1"/>
  <c r="L333" i="8"/>
  <c r="L333" i="15" s="1"/>
  <c r="M333" i="8"/>
  <c r="M333" i="15" s="1"/>
  <c r="N333" i="8"/>
  <c r="N333" i="15" s="1"/>
  <c r="O333" i="8"/>
  <c r="O333" i="15" s="1"/>
  <c r="C334" i="8"/>
  <c r="C334" i="15" s="1"/>
  <c r="D334" i="8"/>
  <c r="D334" i="15" s="1"/>
  <c r="E334" i="8"/>
  <c r="E334" i="15" s="1"/>
  <c r="F334" i="8"/>
  <c r="F334" i="15" s="1"/>
  <c r="G334" i="8"/>
  <c r="G334" i="15" s="1"/>
  <c r="H334" i="8"/>
  <c r="H334" i="15" s="1"/>
  <c r="K334" i="8"/>
  <c r="K334" i="15" s="1"/>
  <c r="L334" i="8"/>
  <c r="L334" i="15" s="1"/>
  <c r="M334" i="8"/>
  <c r="M334" i="15" s="1"/>
  <c r="N334" i="8"/>
  <c r="N334" i="15" s="1"/>
  <c r="O334" i="8"/>
  <c r="O334" i="15" s="1"/>
  <c r="C335" i="8"/>
  <c r="C335" i="15" s="1"/>
  <c r="D335" i="8"/>
  <c r="D335" i="15" s="1"/>
  <c r="E335" i="8"/>
  <c r="E335" i="15" s="1"/>
  <c r="F335" i="8"/>
  <c r="F335" i="15" s="1"/>
  <c r="G335" i="8"/>
  <c r="G335" i="15" s="1"/>
  <c r="H335" i="8"/>
  <c r="H335" i="15" s="1"/>
  <c r="K335" i="8"/>
  <c r="K335" i="15" s="1"/>
  <c r="L335" i="8"/>
  <c r="L335" i="15" s="1"/>
  <c r="M335" i="8"/>
  <c r="M335" i="15" s="1"/>
  <c r="N335" i="8"/>
  <c r="N335" i="15" s="1"/>
  <c r="O335" i="8"/>
  <c r="O335" i="15" s="1"/>
  <c r="C336" i="8"/>
  <c r="C336" i="15" s="1"/>
  <c r="D336" i="8"/>
  <c r="D336" i="15" s="1"/>
  <c r="E336" i="8"/>
  <c r="E336" i="15" s="1"/>
  <c r="F336" i="8"/>
  <c r="F336" i="15" s="1"/>
  <c r="G336" i="8"/>
  <c r="G336" i="15" s="1"/>
  <c r="H336" i="8"/>
  <c r="H336" i="15" s="1"/>
  <c r="K336" i="8"/>
  <c r="K336" i="15" s="1"/>
  <c r="L336" i="8"/>
  <c r="L336" i="15" s="1"/>
  <c r="M336" i="8"/>
  <c r="M336" i="15" s="1"/>
  <c r="N336" i="8"/>
  <c r="O336"/>
  <c r="O336" i="15" s="1"/>
  <c r="C337" i="8"/>
  <c r="C337" i="15" s="1"/>
  <c r="D337" i="8"/>
  <c r="D337" i="15" s="1"/>
  <c r="E337" i="8"/>
  <c r="E337" i="15" s="1"/>
  <c r="F337" i="8"/>
  <c r="F337" i="15" s="1"/>
  <c r="G337" i="8"/>
  <c r="G337" i="15" s="1"/>
  <c r="H337" i="8"/>
  <c r="H337" i="15" s="1"/>
  <c r="K337" i="8"/>
  <c r="K337" i="15" s="1"/>
  <c r="L337" i="8"/>
  <c r="L337" i="15" s="1"/>
  <c r="M337" i="8"/>
  <c r="M337" i="15" s="1"/>
  <c r="N337" i="8"/>
  <c r="N337" i="15" s="1"/>
  <c r="O337" i="8"/>
  <c r="O337" i="15" s="1"/>
  <c r="C338" i="8"/>
  <c r="C338" i="15" s="1"/>
  <c r="D338" i="8"/>
  <c r="D338" i="15" s="1"/>
  <c r="E338" i="8"/>
  <c r="E338" i="15" s="1"/>
  <c r="F338" i="8"/>
  <c r="F338" i="15" s="1"/>
  <c r="G338" i="8"/>
  <c r="G338" i="15" s="1"/>
  <c r="H338" i="8"/>
  <c r="H338" i="15" s="1"/>
  <c r="K338" i="8"/>
  <c r="K338" i="15" s="1"/>
  <c r="L338" i="8"/>
  <c r="L338" i="15" s="1"/>
  <c r="M338" i="8"/>
  <c r="M338" i="15" s="1"/>
  <c r="N338" i="8"/>
  <c r="N338" i="15" s="1"/>
  <c r="O338" i="8"/>
  <c r="O338" i="15" s="1"/>
  <c r="C339" i="8"/>
  <c r="C339" i="15" s="1"/>
  <c r="D339" i="8"/>
  <c r="D339" i="15" s="1"/>
  <c r="E339" i="8"/>
  <c r="E339" i="15" s="1"/>
  <c r="F339" i="8"/>
  <c r="F339" i="15" s="1"/>
  <c r="G339" i="8"/>
  <c r="G339" i="15" s="1"/>
  <c r="H339" i="8"/>
  <c r="H339" i="15" s="1"/>
  <c r="K339" i="8"/>
  <c r="K339" i="15" s="1"/>
  <c r="L339" i="8"/>
  <c r="L339" i="15" s="1"/>
  <c r="M339" i="8"/>
  <c r="M339" i="15" s="1"/>
  <c r="N339" i="8"/>
  <c r="N339" i="15" s="1"/>
  <c r="O339" i="8"/>
  <c r="O339" i="15" s="1"/>
  <c r="C340" i="8"/>
  <c r="C340" i="15" s="1"/>
  <c r="D340" i="8"/>
  <c r="D340" i="15" s="1"/>
  <c r="E340" i="8"/>
  <c r="E340" i="15" s="1"/>
  <c r="F340" i="8"/>
  <c r="F340" i="15" s="1"/>
  <c r="G340" i="8"/>
  <c r="G340" i="15" s="1"/>
  <c r="H340" i="8"/>
  <c r="H340" i="15" s="1"/>
  <c r="K340" i="8"/>
  <c r="K340" i="15" s="1"/>
  <c r="L340" i="8"/>
  <c r="L340" i="15" s="1"/>
  <c r="M340" i="8"/>
  <c r="M340" i="15" s="1"/>
  <c r="N340" i="8"/>
  <c r="O340"/>
  <c r="O340" i="15" s="1"/>
  <c r="C341" i="8"/>
  <c r="C341" i="15" s="1"/>
  <c r="D341" i="8"/>
  <c r="D341" i="15" s="1"/>
  <c r="E341" i="8"/>
  <c r="E341" i="15" s="1"/>
  <c r="F341" i="8"/>
  <c r="F341" i="15" s="1"/>
  <c r="G341" i="8"/>
  <c r="G341" i="15" s="1"/>
  <c r="H341" i="8"/>
  <c r="H341" i="15" s="1"/>
  <c r="K341" i="8"/>
  <c r="K341" i="15" s="1"/>
  <c r="L341" i="8"/>
  <c r="L341" i="15" s="1"/>
  <c r="M341" i="8"/>
  <c r="M341" i="15" s="1"/>
  <c r="N341" i="8"/>
  <c r="N341" i="15" s="1"/>
  <c r="O341" i="8"/>
  <c r="O341" i="15" s="1"/>
  <c r="C342" i="8"/>
  <c r="C342" i="15" s="1"/>
  <c r="D342" i="8"/>
  <c r="D342" i="15" s="1"/>
  <c r="E342" i="8"/>
  <c r="E342" i="15" s="1"/>
  <c r="F342" i="8"/>
  <c r="F342" i="15" s="1"/>
  <c r="G342" i="8"/>
  <c r="G342" i="15" s="1"/>
  <c r="H342" i="8"/>
  <c r="H342" i="15" s="1"/>
  <c r="K342" i="8"/>
  <c r="K342" i="15" s="1"/>
  <c r="L342" i="8"/>
  <c r="L342" i="15" s="1"/>
  <c r="M342" i="8"/>
  <c r="M342" i="15" s="1"/>
  <c r="N342" i="8"/>
  <c r="N342" i="15" s="1"/>
  <c r="O342" i="8"/>
  <c r="O342" i="15" s="1"/>
  <c r="C343" i="8"/>
  <c r="C343" i="15" s="1"/>
  <c r="D343" i="8"/>
  <c r="D343" i="15" s="1"/>
  <c r="E343" i="8"/>
  <c r="E343" i="15" s="1"/>
  <c r="F343" i="8"/>
  <c r="F343" i="15" s="1"/>
  <c r="G343" i="8"/>
  <c r="G343" i="15" s="1"/>
  <c r="H343" i="8"/>
  <c r="H343" i="15" s="1"/>
  <c r="K343" i="8"/>
  <c r="K343" i="15" s="1"/>
  <c r="L343" i="8"/>
  <c r="L343" i="15" s="1"/>
  <c r="M343" i="8"/>
  <c r="M343" i="15" s="1"/>
  <c r="N343" i="8"/>
  <c r="N343" i="15" s="1"/>
  <c r="O343" i="8"/>
  <c r="O343" i="15" s="1"/>
  <c r="C344" i="8"/>
  <c r="C344" i="15" s="1"/>
  <c r="D344" i="8"/>
  <c r="D344" i="15" s="1"/>
  <c r="E344" i="8"/>
  <c r="E344" i="15" s="1"/>
  <c r="F344" i="8"/>
  <c r="F344" i="15" s="1"/>
  <c r="G344" i="8"/>
  <c r="G344" i="15" s="1"/>
  <c r="H344" i="8"/>
  <c r="H344" i="15" s="1"/>
  <c r="K344" i="8"/>
  <c r="K344" i="15" s="1"/>
  <c r="L344" i="8"/>
  <c r="L344" i="15" s="1"/>
  <c r="M344" i="8"/>
  <c r="M344" i="15" s="1"/>
  <c r="N344" i="8"/>
  <c r="O344"/>
  <c r="O344" i="15" s="1"/>
  <c r="C345" i="8"/>
  <c r="C345" i="15" s="1"/>
  <c r="D345" i="8"/>
  <c r="D345" i="15" s="1"/>
  <c r="E345" i="8"/>
  <c r="E345" i="15" s="1"/>
  <c r="F345" i="8"/>
  <c r="F345" i="15" s="1"/>
  <c r="G345" i="8"/>
  <c r="G345" i="15" s="1"/>
  <c r="H345" i="8"/>
  <c r="H345" i="15" s="1"/>
  <c r="K345" i="8"/>
  <c r="K345" i="15" s="1"/>
  <c r="L345" i="8"/>
  <c r="L345" i="15" s="1"/>
  <c r="M345" i="8"/>
  <c r="M345" i="15" s="1"/>
  <c r="N345" i="8"/>
  <c r="N345" i="15" s="1"/>
  <c r="O345" i="8"/>
  <c r="O345" i="15" s="1"/>
  <c r="C346" i="8"/>
  <c r="C346" i="15" s="1"/>
  <c r="D346" i="8"/>
  <c r="D346" i="15" s="1"/>
  <c r="E346" i="8"/>
  <c r="E346" i="15" s="1"/>
  <c r="F346" i="8"/>
  <c r="F346" i="15" s="1"/>
  <c r="G346" i="8"/>
  <c r="G346" i="15" s="1"/>
  <c r="H346" i="8"/>
  <c r="H346" i="15" s="1"/>
  <c r="K346" i="8"/>
  <c r="K346" i="15" s="1"/>
  <c r="L346" i="8"/>
  <c r="L346" i="15" s="1"/>
  <c r="M346" i="8"/>
  <c r="M346" i="15" s="1"/>
  <c r="N346" i="8"/>
  <c r="N346" i="15" s="1"/>
  <c r="O346" i="8"/>
  <c r="O346" i="15" s="1"/>
  <c r="C347" i="8"/>
  <c r="C347" i="15" s="1"/>
  <c r="D347" i="8"/>
  <c r="D347" i="15" s="1"/>
  <c r="E347" i="8"/>
  <c r="E347" i="15" s="1"/>
  <c r="F347" i="8"/>
  <c r="F347" i="15" s="1"/>
  <c r="G347" i="8"/>
  <c r="G347" i="15" s="1"/>
  <c r="H347" i="8"/>
  <c r="H347" i="15" s="1"/>
  <c r="K347" i="8"/>
  <c r="K347" i="15" s="1"/>
  <c r="L347" i="8"/>
  <c r="L347" i="15" s="1"/>
  <c r="M347" i="8"/>
  <c r="M347" i="15" s="1"/>
  <c r="N347" i="8"/>
  <c r="N347" i="15" s="1"/>
  <c r="O347" i="8"/>
  <c r="O347" i="15" s="1"/>
  <c r="C348" i="8"/>
  <c r="C348" i="15" s="1"/>
  <c r="D348" i="8"/>
  <c r="D348" i="15" s="1"/>
  <c r="E348" i="8"/>
  <c r="E348" i="15" s="1"/>
  <c r="F348" i="8"/>
  <c r="F348" i="15" s="1"/>
  <c r="G348" i="8"/>
  <c r="G348" i="15" s="1"/>
  <c r="H348" i="8"/>
  <c r="H348" i="15" s="1"/>
  <c r="K348" i="8"/>
  <c r="K348" i="15" s="1"/>
  <c r="L348" i="8"/>
  <c r="L348" i="15" s="1"/>
  <c r="M348" i="8"/>
  <c r="M348" i="15" s="1"/>
  <c r="N348" i="8"/>
  <c r="O348"/>
  <c r="O348" i="15" s="1"/>
  <c r="C349" i="8"/>
  <c r="C349" i="15" s="1"/>
  <c r="D349" i="8"/>
  <c r="D349" i="15" s="1"/>
  <c r="E349" i="8"/>
  <c r="E349" i="15" s="1"/>
  <c r="F349" i="8"/>
  <c r="F349" i="15" s="1"/>
  <c r="G349" i="8"/>
  <c r="G349" i="15" s="1"/>
  <c r="H349" i="8"/>
  <c r="H349" i="15" s="1"/>
  <c r="K349" i="8"/>
  <c r="K349" i="15" s="1"/>
  <c r="L349" i="8"/>
  <c r="L349" i="15" s="1"/>
  <c r="M349" i="8"/>
  <c r="M349" i="15" s="1"/>
  <c r="N349" i="8"/>
  <c r="N349" i="15" s="1"/>
  <c r="O349" i="8"/>
  <c r="O349" i="15" s="1"/>
  <c r="C350" i="8"/>
  <c r="C350" i="15" s="1"/>
  <c r="D350" i="8"/>
  <c r="D350" i="15" s="1"/>
  <c r="E350" i="8"/>
  <c r="E350" i="15" s="1"/>
  <c r="F350" i="8"/>
  <c r="F350" i="15" s="1"/>
  <c r="G350" i="8"/>
  <c r="G350" i="15" s="1"/>
  <c r="H350" i="8"/>
  <c r="H350" i="15" s="1"/>
  <c r="K350" i="8"/>
  <c r="K350" i="15" s="1"/>
  <c r="L350" i="8"/>
  <c r="L350" i="15" s="1"/>
  <c r="M350" i="8"/>
  <c r="M350" i="15" s="1"/>
  <c r="N350" i="8"/>
  <c r="N350" i="15" s="1"/>
  <c r="O350" i="8"/>
  <c r="O350" i="15" s="1"/>
  <c r="C351" i="8"/>
  <c r="C351" i="15" s="1"/>
  <c r="D351" i="8"/>
  <c r="D351" i="15" s="1"/>
  <c r="E351" i="8"/>
  <c r="E351" i="15" s="1"/>
  <c r="F351" i="8"/>
  <c r="F351" i="15" s="1"/>
  <c r="G351" i="8"/>
  <c r="G351" i="15" s="1"/>
  <c r="H351" i="8"/>
  <c r="H351" i="15" s="1"/>
  <c r="K351" i="8"/>
  <c r="K351" i="15" s="1"/>
  <c r="L351" i="8"/>
  <c r="L351" i="15" s="1"/>
  <c r="M351" i="8"/>
  <c r="M351" i="15" s="1"/>
  <c r="N351" i="8"/>
  <c r="N351" i="15" s="1"/>
  <c r="O351" i="8"/>
  <c r="O351" i="15" s="1"/>
  <c r="C352" i="8"/>
  <c r="C352" i="15" s="1"/>
  <c r="D352" i="8"/>
  <c r="D352" i="15" s="1"/>
  <c r="E352" i="8"/>
  <c r="E352" i="15" s="1"/>
  <c r="F352" i="8"/>
  <c r="F352" i="15" s="1"/>
  <c r="G352" i="8"/>
  <c r="G352" i="15" s="1"/>
  <c r="H352" i="8"/>
  <c r="H352" i="15" s="1"/>
  <c r="K352" i="8"/>
  <c r="K352" i="15" s="1"/>
  <c r="L352" i="8"/>
  <c r="L352" i="15" s="1"/>
  <c r="M352" i="8"/>
  <c r="M352" i="15" s="1"/>
  <c r="N352" i="8"/>
  <c r="O352"/>
  <c r="O352" i="15" s="1"/>
  <c r="C353" i="8"/>
  <c r="C353" i="15" s="1"/>
  <c r="D353" i="8"/>
  <c r="D353" i="15" s="1"/>
  <c r="E353" i="8"/>
  <c r="E353" i="15" s="1"/>
  <c r="F353" i="8"/>
  <c r="F353" i="15" s="1"/>
  <c r="G353" i="8"/>
  <c r="G353" i="15" s="1"/>
  <c r="H353" i="8"/>
  <c r="H353" i="15" s="1"/>
  <c r="K353" i="8"/>
  <c r="K353" i="15" s="1"/>
  <c r="L353" i="8"/>
  <c r="L353" i="15" s="1"/>
  <c r="M353" i="8"/>
  <c r="M353" i="15" s="1"/>
  <c r="N353" i="8"/>
  <c r="N353" i="15" s="1"/>
  <c r="O353" i="8"/>
  <c r="O353" i="15" s="1"/>
  <c r="C354" i="8"/>
  <c r="C354" i="15" s="1"/>
  <c r="D354" i="8"/>
  <c r="D354" i="15" s="1"/>
  <c r="E354" i="8"/>
  <c r="E354" i="15" s="1"/>
  <c r="F354" i="8"/>
  <c r="F354" i="15" s="1"/>
  <c r="G354" i="8"/>
  <c r="G354" i="15" s="1"/>
  <c r="H354" i="8"/>
  <c r="H354" i="15" s="1"/>
  <c r="K354" i="8"/>
  <c r="K354" i="15" s="1"/>
  <c r="L354" i="8"/>
  <c r="L354" i="15" s="1"/>
  <c r="M354" i="8"/>
  <c r="M354" i="15" s="1"/>
  <c r="N354" i="8"/>
  <c r="N354" i="15" s="1"/>
  <c r="O354" i="8"/>
  <c r="O354" i="15" s="1"/>
  <c r="C355" i="8"/>
  <c r="C355" i="15" s="1"/>
  <c r="D355" i="8"/>
  <c r="D355" i="15" s="1"/>
  <c r="E355" i="8"/>
  <c r="E355" i="15" s="1"/>
  <c r="F355" i="8"/>
  <c r="F355" i="15" s="1"/>
  <c r="G355" i="8"/>
  <c r="G355" i="15" s="1"/>
  <c r="H355" i="8"/>
  <c r="H355" i="15" s="1"/>
  <c r="K355" i="8"/>
  <c r="K355" i="15" s="1"/>
  <c r="L355" i="8"/>
  <c r="L355" i="15" s="1"/>
  <c r="M355" i="8"/>
  <c r="M355" i="15" s="1"/>
  <c r="N355" i="8"/>
  <c r="N355" i="15" s="1"/>
  <c r="O355" i="8"/>
  <c r="O355" i="15" s="1"/>
  <c r="C356" i="8"/>
  <c r="C356" i="15" s="1"/>
  <c r="D356" i="8"/>
  <c r="D356" i="15" s="1"/>
  <c r="E356" i="8"/>
  <c r="E356" i="15" s="1"/>
  <c r="F356" i="8"/>
  <c r="F356" i="15" s="1"/>
  <c r="G356" i="8"/>
  <c r="G356" i="15" s="1"/>
  <c r="H356" i="8"/>
  <c r="H356" i="15" s="1"/>
  <c r="K356" i="8"/>
  <c r="K356" i="15" s="1"/>
  <c r="L356" i="8"/>
  <c r="L356" i="15" s="1"/>
  <c r="M356" i="8"/>
  <c r="M356" i="15" s="1"/>
  <c r="N356" i="8"/>
  <c r="O356"/>
  <c r="O356" i="15" s="1"/>
  <c r="C357" i="8"/>
  <c r="C357" i="15" s="1"/>
  <c r="D357" i="8"/>
  <c r="D357" i="15" s="1"/>
  <c r="E357" i="8"/>
  <c r="E357" i="15" s="1"/>
  <c r="F357" i="8"/>
  <c r="F357" i="15" s="1"/>
  <c r="G357" i="8"/>
  <c r="G357" i="15" s="1"/>
  <c r="H357" i="8"/>
  <c r="H357" i="15" s="1"/>
  <c r="K357" i="8"/>
  <c r="K357" i="15" s="1"/>
  <c r="L357" i="8"/>
  <c r="L357" i="15" s="1"/>
  <c r="M357" i="8"/>
  <c r="M357" i="15" s="1"/>
  <c r="N357" i="8"/>
  <c r="N357" i="15" s="1"/>
  <c r="O357" i="8"/>
  <c r="O357" i="15" s="1"/>
  <c r="C358" i="8"/>
  <c r="C358" i="15" s="1"/>
  <c r="D358" i="8"/>
  <c r="D358" i="15" s="1"/>
  <c r="E358" i="8"/>
  <c r="E358" i="15" s="1"/>
  <c r="F358" i="8"/>
  <c r="F358" i="15" s="1"/>
  <c r="G358" i="8"/>
  <c r="G358" i="15" s="1"/>
  <c r="H358" i="8"/>
  <c r="H358" i="15" s="1"/>
  <c r="K358" i="8"/>
  <c r="K358" i="15" s="1"/>
  <c r="L358" i="8"/>
  <c r="L358" i="15" s="1"/>
  <c r="M358" i="8"/>
  <c r="M358" i="15" s="1"/>
  <c r="N358" i="8"/>
  <c r="N358" i="15" s="1"/>
  <c r="O358" i="8"/>
  <c r="O358" i="15" s="1"/>
  <c r="C359" i="8"/>
  <c r="C359" i="15" s="1"/>
  <c r="D359" i="8"/>
  <c r="D359" i="15" s="1"/>
  <c r="E359" i="8"/>
  <c r="E359" i="15" s="1"/>
  <c r="F359" i="8"/>
  <c r="F359" i="15" s="1"/>
  <c r="G359" i="8"/>
  <c r="G359" i="15" s="1"/>
  <c r="H359" i="8"/>
  <c r="H359" i="15" s="1"/>
  <c r="K359" i="8"/>
  <c r="K359" i="15" s="1"/>
  <c r="L359" i="8"/>
  <c r="L359" i="15" s="1"/>
  <c r="M359" i="8"/>
  <c r="M359" i="15" s="1"/>
  <c r="N359" i="8"/>
  <c r="N359" i="15" s="1"/>
  <c r="O359" i="8"/>
  <c r="O359" i="15" s="1"/>
  <c r="C360" i="8"/>
  <c r="C360" i="15" s="1"/>
  <c r="D360" i="8"/>
  <c r="D360" i="15" s="1"/>
  <c r="E360" i="8"/>
  <c r="E360" i="15" s="1"/>
  <c r="F360" i="8"/>
  <c r="F360" i="15" s="1"/>
  <c r="G360" i="8"/>
  <c r="G360" i="15" s="1"/>
  <c r="H360" i="8"/>
  <c r="H360" i="15" s="1"/>
  <c r="K360" i="8"/>
  <c r="K360" i="15" s="1"/>
  <c r="L360" i="8"/>
  <c r="L360" i="15" s="1"/>
  <c r="M360" i="8"/>
  <c r="M360" i="15" s="1"/>
  <c r="N360" i="8"/>
  <c r="O360"/>
  <c r="O360" i="15" s="1"/>
  <c r="C361" i="8"/>
  <c r="C361" i="15" s="1"/>
  <c r="D361" i="8"/>
  <c r="D361" i="15" s="1"/>
  <c r="E361" i="8"/>
  <c r="E361" i="15" s="1"/>
  <c r="F361" i="8"/>
  <c r="F361" i="15" s="1"/>
  <c r="G361" i="8"/>
  <c r="G361" i="15" s="1"/>
  <c r="H361" i="8"/>
  <c r="H361" i="15" s="1"/>
  <c r="K361" i="8"/>
  <c r="K361" i="15" s="1"/>
  <c r="L361" i="8"/>
  <c r="L361" i="15" s="1"/>
  <c r="M361" i="8"/>
  <c r="M361" i="15" s="1"/>
  <c r="N361" i="8"/>
  <c r="N361" i="15" s="1"/>
  <c r="O361" i="8"/>
  <c r="O361" i="15" s="1"/>
  <c r="C362" i="8"/>
  <c r="C362" i="15" s="1"/>
  <c r="D362" i="8"/>
  <c r="D362" i="15" s="1"/>
  <c r="E362" i="8"/>
  <c r="E362" i="15" s="1"/>
  <c r="F362" i="8"/>
  <c r="F362" i="15" s="1"/>
  <c r="G362" i="8"/>
  <c r="G362" i="15" s="1"/>
  <c r="H362" i="8"/>
  <c r="H362" i="15" s="1"/>
  <c r="K362" i="8"/>
  <c r="K362" i="15" s="1"/>
  <c r="L362" i="8"/>
  <c r="L362" i="15" s="1"/>
  <c r="M362" i="8"/>
  <c r="M362" i="15" s="1"/>
  <c r="N362" i="8"/>
  <c r="N362" i="15" s="1"/>
  <c r="O362" i="8"/>
  <c r="O362" i="15" s="1"/>
  <c r="C363" i="8"/>
  <c r="C363" i="15" s="1"/>
  <c r="D363" i="8"/>
  <c r="D363" i="15" s="1"/>
  <c r="E363" i="8"/>
  <c r="E363" i="15" s="1"/>
  <c r="F363" i="8"/>
  <c r="F363" i="15" s="1"/>
  <c r="G363" i="8"/>
  <c r="G363" i="15" s="1"/>
  <c r="H363" i="8"/>
  <c r="H363" i="15" s="1"/>
  <c r="K363" i="8"/>
  <c r="K363" i="15" s="1"/>
  <c r="L363" i="8"/>
  <c r="L363" i="15" s="1"/>
  <c r="M363" i="8"/>
  <c r="M363" i="15" s="1"/>
  <c r="N363" i="8"/>
  <c r="N363" i="15" s="1"/>
  <c r="O363" i="8"/>
  <c r="O363" i="15" s="1"/>
  <c r="C364" i="8"/>
  <c r="C364" i="15" s="1"/>
  <c r="D364" i="8"/>
  <c r="D364" i="15" s="1"/>
  <c r="E364" i="8"/>
  <c r="E364" i="15" s="1"/>
  <c r="F364" i="8"/>
  <c r="F364" i="15" s="1"/>
  <c r="G364" i="8"/>
  <c r="G364" i="15" s="1"/>
  <c r="H364" i="8"/>
  <c r="H364" i="15" s="1"/>
  <c r="K364" i="8"/>
  <c r="K364" i="15" s="1"/>
  <c r="L364" i="8"/>
  <c r="L364" i="15" s="1"/>
  <c r="M364" i="8"/>
  <c r="M364" i="15" s="1"/>
  <c r="N364" i="8"/>
  <c r="O364"/>
  <c r="O364" i="15" s="1"/>
  <c r="C365" i="8"/>
  <c r="C365" i="15" s="1"/>
  <c r="D365" i="8"/>
  <c r="D365" i="15" s="1"/>
  <c r="E365" i="8"/>
  <c r="E365" i="15" s="1"/>
  <c r="F365" i="8"/>
  <c r="F365" i="15" s="1"/>
  <c r="G365" i="8"/>
  <c r="G365" i="15" s="1"/>
  <c r="H365" i="8"/>
  <c r="H365" i="15" s="1"/>
  <c r="K365" i="8"/>
  <c r="K365" i="15" s="1"/>
  <c r="L365" i="8"/>
  <c r="L365" i="15" s="1"/>
  <c r="M365" i="8"/>
  <c r="M365" i="15" s="1"/>
  <c r="N365" i="8"/>
  <c r="N365" i="15" s="1"/>
  <c r="O365" i="8"/>
  <c r="O365" i="15" s="1"/>
  <c r="C366" i="8"/>
  <c r="C366" i="15" s="1"/>
  <c r="D366" i="8"/>
  <c r="D366" i="15" s="1"/>
  <c r="E366" i="8"/>
  <c r="E366" i="15" s="1"/>
  <c r="F366" i="8"/>
  <c r="F366" i="15" s="1"/>
  <c r="G366" i="8"/>
  <c r="G366" i="15" s="1"/>
  <c r="H366" i="8"/>
  <c r="H366" i="15" s="1"/>
  <c r="K366" i="8"/>
  <c r="K366" i="15" s="1"/>
  <c r="L366" i="8"/>
  <c r="L366" i="15" s="1"/>
  <c r="M366" i="8"/>
  <c r="M366" i="15" s="1"/>
  <c r="N366" i="8"/>
  <c r="N366" i="15" s="1"/>
  <c r="O366" i="8"/>
  <c r="O366" i="15" s="1"/>
  <c r="C367" i="8"/>
  <c r="C367" i="15" s="1"/>
  <c r="D367" i="8"/>
  <c r="D367" i="15" s="1"/>
  <c r="E367" i="8"/>
  <c r="E367" i="15" s="1"/>
  <c r="F367" i="8"/>
  <c r="F367" i="15" s="1"/>
  <c r="G367" i="8"/>
  <c r="G367" i="15" s="1"/>
  <c r="H367" i="8"/>
  <c r="H367" i="15" s="1"/>
  <c r="K367" i="8"/>
  <c r="K367" i="15" s="1"/>
  <c r="L367" i="8"/>
  <c r="L367" i="15" s="1"/>
  <c r="M367" i="8"/>
  <c r="M367" i="15" s="1"/>
  <c r="N367" i="8"/>
  <c r="N367" i="15" s="1"/>
  <c r="O367" i="8"/>
  <c r="O367" i="15" s="1"/>
  <c r="C368" i="8"/>
  <c r="C368" i="15" s="1"/>
  <c r="D368" i="8"/>
  <c r="D368" i="15" s="1"/>
  <c r="E368" i="8"/>
  <c r="E368" i="15" s="1"/>
  <c r="F368" i="8"/>
  <c r="F368" i="15" s="1"/>
  <c r="G368" i="8"/>
  <c r="G368" i="15" s="1"/>
  <c r="H368" i="8"/>
  <c r="H368" i="15" s="1"/>
  <c r="K368" i="8"/>
  <c r="K368" i="15" s="1"/>
  <c r="L368" i="8"/>
  <c r="L368" i="15" s="1"/>
  <c r="M368" i="8"/>
  <c r="M368" i="15" s="1"/>
  <c r="N368" i="8"/>
  <c r="O368"/>
  <c r="C369"/>
  <c r="C369" i="15" s="1"/>
  <c r="D369" i="8"/>
  <c r="D369" i="15" s="1"/>
  <c r="E369" i="8"/>
  <c r="E369" i="15" s="1"/>
  <c r="F369" i="8"/>
  <c r="F369" i="15" s="1"/>
  <c r="G369" i="8"/>
  <c r="G369" i="15" s="1"/>
  <c r="H369" i="8"/>
  <c r="H369" i="15" s="1"/>
  <c r="K369" i="8"/>
  <c r="K369" i="15" s="1"/>
  <c r="L369" i="8"/>
  <c r="L369" i="15" s="1"/>
  <c r="M369" i="8"/>
  <c r="M369" i="15" s="1"/>
  <c r="N369" i="8"/>
  <c r="N369" i="15" s="1"/>
  <c r="O369" i="8"/>
  <c r="O369" i="15" s="1"/>
  <c r="C370" i="8"/>
  <c r="C370" i="15" s="1"/>
  <c r="D370" i="8"/>
  <c r="D370" i="15" s="1"/>
  <c r="E370" i="8"/>
  <c r="E370" i="15" s="1"/>
  <c r="F370" i="8"/>
  <c r="F370" i="15" s="1"/>
  <c r="G370" i="8"/>
  <c r="G370" i="15" s="1"/>
  <c r="H370" i="8"/>
  <c r="H370" i="15" s="1"/>
  <c r="K370" i="8"/>
  <c r="K370" i="15" s="1"/>
  <c r="L370" i="8"/>
  <c r="L370" i="15" s="1"/>
  <c r="M370" i="8"/>
  <c r="M370" i="15" s="1"/>
  <c r="N370" i="8"/>
  <c r="N370" i="15" s="1"/>
  <c r="O370" i="8"/>
  <c r="O370" i="15" s="1"/>
  <c r="C371" i="8"/>
  <c r="C371" i="15" s="1"/>
  <c r="D371" i="8"/>
  <c r="D371" i="15" s="1"/>
  <c r="E371" i="8"/>
  <c r="E371" i="15" s="1"/>
  <c r="F371" i="8"/>
  <c r="F371" i="15" s="1"/>
  <c r="G371" i="8"/>
  <c r="G371" i="15" s="1"/>
  <c r="H371" i="8"/>
  <c r="H371" i="15" s="1"/>
  <c r="K371" i="8"/>
  <c r="K371" i="15" s="1"/>
  <c r="L371" i="8"/>
  <c r="L371" i="15" s="1"/>
  <c r="M371" i="8"/>
  <c r="M371" i="15" s="1"/>
  <c r="N371" i="8"/>
  <c r="N371" i="15" s="1"/>
  <c r="O371" i="8"/>
  <c r="O371" i="15" s="1"/>
  <c r="C372" i="8"/>
  <c r="C372" i="15" s="1"/>
  <c r="D372" i="8"/>
  <c r="D372" i="15" s="1"/>
  <c r="E372" i="8"/>
  <c r="E372" i="15" s="1"/>
  <c r="F372" i="8"/>
  <c r="F372" i="15" s="1"/>
  <c r="G372" i="8"/>
  <c r="G372" i="15" s="1"/>
  <c r="H372" i="8"/>
  <c r="H372" i="15" s="1"/>
  <c r="K372" i="8"/>
  <c r="K372" i="15" s="1"/>
  <c r="L372" i="8"/>
  <c r="L372" i="15" s="1"/>
  <c r="M372" i="8"/>
  <c r="M372" i="15" s="1"/>
  <c r="N372" i="8"/>
  <c r="O372"/>
  <c r="C373"/>
  <c r="C373" i="15" s="1"/>
  <c r="D373" i="8"/>
  <c r="D373" i="15" s="1"/>
  <c r="E373" i="8"/>
  <c r="E373" i="15" s="1"/>
  <c r="F373" i="8"/>
  <c r="F373" i="15" s="1"/>
  <c r="G373" i="8"/>
  <c r="G373" i="15" s="1"/>
  <c r="H373" i="8"/>
  <c r="H373" i="15" s="1"/>
  <c r="K373" i="8"/>
  <c r="K373" i="15" s="1"/>
  <c r="L373" i="8"/>
  <c r="L373" i="15" s="1"/>
  <c r="M373" i="8"/>
  <c r="M373" i="15" s="1"/>
  <c r="N373" i="8"/>
  <c r="N373" i="15" s="1"/>
  <c r="O373" i="8"/>
  <c r="O373" i="15" s="1"/>
  <c r="C374" i="8"/>
  <c r="C374" i="15" s="1"/>
  <c r="D374" i="8"/>
  <c r="D374" i="15" s="1"/>
  <c r="E374" i="8"/>
  <c r="E374" i="15" s="1"/>
  <c r="F374" i="8"/>
  <c r="F374" i="15" s="1"/>
  <c r="G374" i="8"/>
  <c r="G374" i="15" s="1"/>
  <c r="H374" i="8"/>
  <c r="H374" i="15" s="1"/>
  <c r="K374" i="8"/>
  <c r="K374" i="15" s="1"/>
  <c r="L374" i="8"/>
  <c r="L374" i="15" s="1"/>
  <c r="M374" i="8"/>
  <c r="M374" i="15" s="1"/>
  <c r="N374" i="8"/>
  <c r="N374" i="15" s="1"/>
  <c r="O374" i="8"/>
  <c r="O374" i="15" s="1"/>
  <c r="C375" i="8"/>
  <c r="C375" i="15" s="1"/>
  <c r="D375" i="8"/>
  <c r="D375" i="15" s="1"/>
  <c r="E375" i="8"/>
  <c r="E375" i="15" s="1"/>
  <c r="F375" i="8"/>
  <c r="F375" i="15" s="1"/>
  <c r="G375" i="8"/>
  <c r="G375" i="15" s="1"/>
  <c r="H375" i="8"/>
  <c r="H375" i="15" s="1"/>
  <c r="K375" i="8"/>
  <c r="K375" i="15" s="1"/>
  <c r="L375" i="8"/>
  <c r="L375" i="15" s="1"/>
  <c r="M375" i="8"/>
  <c r="M375" i="15" s="1"/>
  <c r="N375" i="8"/>
  <c r="N375" i="15" s="1"/>
  <c r="O375" i="8"/>
  <c r="O375" i="15" s="1"/>
  <c r="C376" i="8"/>
  <c r="C376" i="15" s="1"/>
  <c r="D376" i="8"/>
  <c r="D376" i="15" s="1"/>
  <c r="E376" i="8"/>
  <c r="E376" i="15" s="1"/>
  <c r="F376" i="8"/>
  <c r="F376" i="15" s="1"/>
  <c r="G376" i="8"/>
  <c r="G376" i="15" s="1"/>
  <c r="H376" i="8"/>
  <c r="H376" i="15" s="1"/>
  <c r="K376" i="8"/>
  <c r="K376" i="15" s="1"/>
  <c r="L376" i="8"/>
  <c r="L376" i="15" s="1"/>
  <c r="M376" i="8"/>
  <c r="M376" i="15" s="1"/>
  <c r="N376" i="8"/>
  <c r="O376"/>
  <c r="C377"/>
  <c r="C377" i="15" s="1"/>
  <c r="D377" i="8"/>
  <c r="D377" i="15" s="1"/>
  <c r="E377" i="8"/>
  <c r="E377" i="15" s="1"/>
  <c r="F377" i="8"/>
  <c r="F377" i="15" s="1"/>
  <c r="G377" i="8"/>
  <c r="G377" i="15" s="1"/>
  <c r="H377" i="8"/>
  <c r="H377" i="15" s="1"/>
  <c r="K377" i="8"/>
  <c r="K377" i="15" s="1"/>
  <c r="L377" i="8"/>
  <c r="L377" i="15" s="1"/>
  <c r="M377" i="8"/>
  <c r="M377" i="15" s="1"/>
  <c r="N377" i="8"/>
  <c r="N377" i="15" s="1"/>
  <c r="O377" i="8"/>
  <c r="O377" i="15" s="1"/>
  <c r="C378" i="8"/>
  <c r="C378" i="15" s="1"/>
  <c r="D378" i="8"/>
  <c r="D378" i="15" s="1"/>
  <c r="E378" i="8"/>
  <c r="E378" i="15" s="1"/>
  <c r="F378" i="8"/>
  <c r="F378" i="15" s="1"/>
  <c r="G378" i="8"/>
  <c r="G378" i="15" s="1"/>
  <c r="H378" i="8"/>
  <c r="H378" i="15" s="1"/>
  <c r="K378" i="8"/>
  <c r="K378" i="15" s="1"/>
  <c r="L378" i="8"/>
  <c r="L378" i="15" s="1"/>
  <c r="M378" i="8"/>
  <c r="M378" i="15" s="1"/>
  <c r="N378" i="8"/>
  <c r="N378" i="15" s="1"/>
  <c r="O378" i="8"/>
  <c r="O378" i="15" s="1"/>
  <c r="C379" i="8"/>
  <c r="C379" i="15" s="1"/>
  <c r="D379" i="8"/>
  <c r="D379" i="15" s="1"/>
  <c r="E379" i="8"/>
  <c r="E379" i="15" s="1"/>
  <c r="F379" i="8"/>
  <c r="F379" i="15" s="1"/>
  <c r="G379" i="8"/>
  <c r="G379" i="15" s="1"/>
  <c r="H379" i="8"/>
  <c r="H379" i="15" s="1"/>
  <c r="K379" i="8"/>
  <c r="K379" i="15" s="1"/>
  <c r="L379" i="8"/>
  <c r="L379" i="15" s="1"/>
  <c r="M379" i="8"/>
  <c r="M379" i="15" s="1"/>
  <c r="N379" i="8"/>
  <c r="N379" i="15" s="1"/>
  <c r="O379" i="8"/>
  <c r="O379" i="15" s="1"/>
  <c r="C380" i="8"/>
  <c r="C380" i="15" s="1"/>
  <c r="D380" i="8"/>
  <c r="D380" i="15" s="1"/>
  <c r="E380" i="8"/>
  <c r="E380" i="15" s="1"/>
  <c r="F380" i="8"/>
  <c r="F380" i="15" s="1"/>
  <c r="G380" i="8"/>
  <c r="G380" i="15" s="1"/>
  <c r="H380" i="8"/>
  <c r="H380" i="15" s="1"/>
  <c r="K380" i="8"/>
  <c r="K380" i="15" s="1"/>
  <c r="L380" i="8"/>
  <c r="L380" i="15" s="1"/>
  <c r="M380" i="8"/>
  <c r="M380" i="15" s="1"/>
  <c r="N380" i="8"/>
  <c r="O380"/>
  <c r="C381"/>
  <c r="C381" i="15" s="1"/>
  <c r="D381" i="8"/>
  <c r="D381" i="15" s="1"/>
  <c r="E381" i="8"/>
  <c r="E381" i="15" s="1"/>
  <c r="F381" i="8"/>
  <c r="F381" i="15" s="1"/>
  <c r="G381" i="8"/>
  <c r="G381" i="15" s="1"/>
  <c r="H381" i="8"/>
  <c r="H381" i="15" s="1"/>
  <c r="K381" i="8"/>
  <c r="K381" i="15" s="1"/>
  <c r="L381" i="8"/>
  <c r="L381" i="15" s="1"/>
  <c r="M381" i="8"/>
  <c r="M381" i="15" s="1"/>
  <c r="N381" i="8"/>
  <c r="N381" i="15" s="1"/>
  <c r="O381" i="8"/>
  <c r="O381" i="15" s="1"/>
  <c r="C382" i="8"/>
  <c r="C382" i="15" s="1"/>
  <c r="D382" i="8"/>
  <c r="D382" i="15" s="1"/>
  <c r="E382" i="8"/>
  <c r="E382" i="15" s="1"/>
  <c r="F382" i="8"/>
  <c r="F382" i="15" s="1"/>
  <c r="G382" i="8"/>
  <c r="G382" i="15" s="1"/>
  <c r="H382" i="8"/>
  <c r="H382" i="15" s="1"/>
  <c r="K382" i="8"/>
  <c r="K382" i="15" s="1"/>
  <c r="L382" i="8"/>
  <c r="L382" i="15" s="1"/>
  <c r="M382" i="8"/>
  <c r="M382" i="15" s="1"/>
  <c r="N382" i="8"/>
  <c r="N382" i="15" s="1"/>
  <c r="O382" i="8"/>
  <c r="O382" i="15" s="1"/>
  <c r="C383" i="8"/>
  <c r="C383" i="15" s="1"/>
  <c r="D383" i="8"/>
  <c r="D383" i="15" s="1"/>
  <c r="E383" i="8"/>
  <c r="E383" i="15" s="1"/>
  <c r="F383" i="8"/>
  <c r="F383" i="15" s="1"/>
  <c r="G383" i="8"/>
  <c r="G383" i="15" s="1"/>
  <c r="H383" i="8"/>
  <c r="H383" i="15" s="1"/>
  <c r="K383" i="8"/>
  <c r="K383" i="15" s="1"/>
  <c r="L383" i="8"/>
  <c r="L383" i="15" s="1"/>
  <c r="M383" i="8"/>
  <c r="M383" i="15" s="1"/>
  <c r="N383" i="8"/>
  <c r="N383" i="15" s="1"/>
  <c r="O383" i="8"/>
  <c r="O383" i="15" s="1"/>
  <c r="C384" i="8"/>
  <c r="C384" i="15" s="1"/>
  <c r="D384" i="8"/>
  <c r="D384" i="15" s="1"/>
  <c r="E384" i="8"/>
  <c r="E384" i="15" s="1"/>
  <c r="F384" i="8"/>
  <c r="F384" i="15" s="1"/>
  <c r="G384" i="8"/>
  <c r="G384" i="15" s="1"/>
  <c r="H384" i="8"/>
  <c r="H384" i="15" s="1"/>
  <c r="K384" i="8"/>
  <c r="K384" i="15" s="1"/>
  <c r="L384" i="8"/>
  <c r="L384" i="15" s="1"/>
  <c r="M384" i="8"/>
  <c r="M384" i="15" s="1"/>
  <c r="N384" i="8"/>
  <c r="O384"/>
  <c r="C385"/>
  <c r="C385" i="15" s="1"/>
  <c r="D385" i="8"/>
  <c r="D385" i="15" s="1"/>
  <c r="E385" i="8"/>
  <c r="E385" i="15" s="1"/>
  <c r="F385" i="8"/>
  <c r="F385" i="15" s="1"/>
  <c r="G385" i="8"/>
  <c r="G385" i="15" s="1"/>
  <c r="H385" i="8"/>
  <c r="H385" i="15" s="1"/>
  <c r="K385" i="8"/>
  <c r="K385" i="15" s="1"/>
  <c r="L385" i="8"/>
  <c r="L385" i="15" s="1"/>
  <c r="M385" i="8"/>
  <c r="M385" i="15" s="1"/>
  <c r="N385" i="8"/>
  <c r="N385" i="15" s="1"/>
  <c r="O385" i="8"/>
  <c r="O385" i="15" s="1"/>
  <c r="C386" i="8"/>
  <c r="C386" i="15" s="1"/>
  <c r="D386" i="8"/>
  <c r="D386" i="15" s="1"/>
  <c r="E386" i="8"/>
  <c r="E386" i="15" s="1"/>
  <c r="F386" i="8"/>
  <c r="F386" i="15" s="1"/>
  <c r="G386" i="8"/>
  <c r="G386" i="15" s="1"/>
  <c r="H386" i="8"/>
  <c r="H386" i="15" s="1"/>
  <c r="K386" i="8"/>
  <c r="K386" i="15" s="1"/>
  <c r="L386" i="8"/>
  <c r="L386" i="15" s="1"/>
  <c r="M386" i="8"/>
  <c r="M386" i="15" s="1"/>
  <c r="N386" i="8"/>
  <c r="N386" i="15" s="1"/>
  <c r="O386" i="8"/>
  <c r="O386" i="15" s="1"/>
  <c r="C387" i="8"/>
  <c r="C387" i="15" s="1"/>
  <c r="D387" i="8"/>
  <c r="D387" i="15" s="1"/>
  <c r="E387" i="8"/>
  <c r="E387" i="15" s="1"/>
  <c r="F387" i="8"/>
  <c r="F387" i="15" s="1"/>
  <c r="G387" i="8"/>
  <c r="G387" i="15" s="1"/>
  <c r="H387" i="8"/>
  <c r="H387" i="15" s="1"/>
  <c r="K387" i="8"/>
  <c r="K387" i="15" s="1"/>
  <c r="L387" i="8"/>
  <c r="L387" i="15" s="1"/>
  <c r="M387" i="8"/>
  <c r="M387" i="15" s="1"/>
  <c r="N387" i="8"/>
  <c r="N387" i="15" s="1"/>
  <c r="O387" i="8"/>
  <c r="O387" i="15" s="1"/>
  <c r="C388" i="8"/>
  <c r="C388" i="15" s="1"/>
  <c r="D388" i="8"/>
  <c r="D388" i="15" s="1"/>
  <c r="E388" i="8"/>
  <c r="E388" i="15" s="1"/>
  <c r="F388" i="8"/>
  <c r="F388" i="15" s="1"/>
  <c r="G388" i="8"/>
  <c r="G388" i="15" s="1"/>
  <c r="H388" i="8"/>
  <c r="H388" i="15" s="1"/>
  <c r="K388" i="8"/>
  <c r="K388" i="15" s="1"/>
  <c r="L388" i="8"/>
  <c r="L388" i="15" s="1"/>
  <c r="M388" i="8"/>
  <c r="M388" i="15" s="1"/>
  <c r="N388" i="8"/>
  <c r="O388"/>
  <c r="C389"/>
  <c r="C389" i="15" s="1"/>
  <c r="D389" i="8"/>
  <c r="D389" i="15" s="1"/>
  <c r="E389" i="8"/>
  <c r="E389" i="15" s="1"/>
  <c r="F389" i="8"/>
  <c r="F389" i="15" s="1"/>
  <c r="G389" i="8"/>
  <c r="G389" i="15" s="1"/>
  <c r="H389" i="8"/>
  <c r="H389" i="15" s="1"/>
  <c r="K389" i="8"/>
  <c r="K389" i="15" s="1"/>
  <c r="L389" i="8"/>
  <c r="L389" i="15" s="1"/>
  <c r="M389" i="8"/>
  <c r="M389" i="15" s="1"/>
  <c r="N389" i="8"/>
  <c r="N389" i="15" s="1"/>
  <c r="O389" i="8"/>
  <c r="O389" i="15" s="1"/>
  <c r="C390" i="8"/>
  <c r="C390" i="15" s="1"/>
  <c r="D390" i="8"/>
  <c r="D390" i="15" s="1"/>
  <c r="E390" i="8"/>
  <c r="E390" i="15" s="1"/>
  <c r="F390" i="8"/>
  <c r="F390" i="15" s="1"/>
  <c r="G390" i="8"/>
  <c r="G390" i="15" s="1"/>
  <c r="H390" i="8"/>
  <c r="H390" i="15" s="1"/>
  <c r="K390" i="8"/>
  <c r="K390" i="15" s="1"/>
  <c r="L390" i="8"/>
  <c r="L390" i="15" s="1"/>
  <c r="M390" i="8"/>
  <c r="M390" i="15" s="1"/>
  <c r="N390" i="8"/>
  <c r="N390" i="15" s="1"/>
  <c r="O390" i="8"/>
  <c r="O390" i="15" s="1"/>
  <c r="C391" i="8"/>
  <c r="C391" i="15" s="1"/>
  <c r="D391" i="8"/>
  <c r="D391" i="15" s="1"/>
  <c r="E391" i="8"/>
  <c r="E391" i="15" s="1"/>
  <c r="F391" i="8"/>
  <c r="F391" i="15" s="1"/>
  <c r="G391" i="8"/>
  <c r="G391" i="15" s="1"/>
  <c r="H391" i="8"/>
  <c r="H391" i="15" s="1"/>
  <c r="K391" i="8"/>
  <c r="K391" i="15" s="1"/>
  <c r="L391" i="8"/>
  <c r="L391" i="15" s="1"/>
  <c r="M391" i="8"/>
  <c r="M391" i="15" s="1"/>
  <c r="N391" i="8"/>
  <c r="N391" i="15" s="1"/>
  <c r="O391" i="8"/>
  <c r="O391" i="15" s="1"/>
  <c r="C392" i="8"/>
  <c r="C392" i="15" s="1"/>
  <c r="D392" i="8"/>
  <c r="D392" i="15" s="1"/>
  <c r="E392" i="8"/>
  <c r="E392" i="15" s="1"/>
  <c r="F392" i="8"/>
  <c r="F392" i="15" s="1"/>
  <c r="G392" i="8"/>
  <c r="G392" i="15" s="1"/>
  <c r="H392" i="8"/>
  <c r="H392" i="15" s="1"/>
  <c r="K392" i="8"/>
  <c r="K392" i="15" s="1"/>
  <c r="L392" i="8"/>
  <c r="L392" i="15" s="1"/>
  <c r="M392" i="8"/>
  <c r="M392" i="15" s="1"/>
  <c r="N392" i="8"/>
  <c r="O392"/>
  <c r="C393"/>
  <c r="C393" i="15" s="1"/>
  <c r="D393" i="8"/>
  <c r="D393" i="15" s="1"/>
  <c r="E393" i="8"/>
  <c r="E393" i="15" s="1"/>
  <c r="F393" i="8"/>
  <c r="F393" i="15" s="1"/>
  <c r="G393" i="8"/>
  <c r="G393" i="15" s="1"/>
  <c r="H393" i="8"/>
  <c r="H393" i="15" s="1"/>
  <c r="K393" i="8"/>
  <c r="K393" i="15" s="1"/>
  <c r="L393" i="8"/>
  <c r="L393" i="15" s="1"/>
  <c r="M393" i="8"/>
  <c r="M393" i="15" s="1"/>
  <c r="N393" i="8"/>
  <c r="N393" i="15" s="1"/>
  <c r="O393" i="8"/>
  <c r="O393" i="15" s="1"/>
  <c r="C394" i="8"/>
  <c r="C394" i="15" s="1"/>
  <c r="D394" i="8"/>
  <c r="D394" i="15" s="1"/>
  <c r="E394" i="8"/>
  <c r="E394" i="15" s="1"/>
  <c r="F394" i="8"/>
  <c r="F394" i="15" s="1"/>
  <c r="G394" i="8"/>
  <c r="G394" i="15" s="1"/>
  <c r="H394" i="8"/>
  <c r="H394" i="15" s="1"/>
  <c r="K394" i="8"/>
  <c r="K394" i="15" s="1"/>
  <c r="L394" i="8"/>
  <c r="L394" i="15" s="1"/>
  <c r="M394" i="8"/>
  <c r="M394" i="15" s="1"/>
  <c r="N394" i="8"/>
  <c r="N394" i="15" s="1"/>
  <c r="O394" i="8"/>
  <c r="O394" i="15" s="1"/>
  <c r="C395" i="8"/>
  <c r="C395" i="15" s="1"/>
  <c r="D395" i="8"/>
  <c r="D395" i="15" s="1"/>
  <c r="E395" i="8"/>
  <c r="E395" i="15" s="1"/>
  <c r="F395" i="8"/>
  <c r="F395" i="15" s="1"/>
  <c r="G395" i="8"/>
  <c r="G395" i="15" s="1"/>
  <c r="H395" i="8"/>
  <c r="H395" i="15" s="1"/>
  <c r="K395" i="8"/>
  <c r="K395" i="15" s="1"/>
  <c r="L395" i="8"/>
  <c r="L395" i="15" s="1"/>
  <c r="M395" i="8"/>
  <c r="M395" i="15" s="1"/>
  <c r="N395" i="8"/>
  <c r="N395" i="15" s="1"/>
  <c r="O395" i="8"/>
  <c r="O395" i="15" s="1"/>
  <c r="C396" i="8"/>
  <c r="C396" i="15" s="1"/>
  <c r="D396" i="8"/>
  <c r="D396" i="15" s="1"/>
  <c r="E396" i="8"/>
  <c r="E396" i="15" s="1"/>
  <c r="F396" i="8"/>
  <c r="F396" i="15" s="1"/>
  <c r="G396" i="8"/>
  <c r="G396" i="15" s="1"/>
  <c r="H396" i="8"/>
  <c r="H396" i="15" s="1"/>
  <c r="K396" i="8"/>
  <c r="K396" i="15" s="1"/>
  <c r="L396" i="8"/>
  <c r="L396" i="15" s="1"/>
  <c r="M396" i="8"/>
  <c r="M396" i="15" s="1"/>
  <c r="N396" i="8"/>
  <c r="O396"/>
  <c r="C397"/>
  <c r="C397" i="15" s="1"/>
  <c r="D397" i="8"/>
  <c r="D397" i="15" s="1"/>
  <c r="E397" i="8"/>
  <c r="E397" i="15" s="1"/>
  <c r="F397" i="8"/>
  <c r="F397" i="15" s="1"/>
  <c r="G397" i="8"/>
  <c r="G397" i="15" s="1"/>
  <c r="H397" i="8"/>
  <c r="H397" i="15" s="1"/>
  <c r="K397" i="8"/>
  <c r="K397" i="15" s="1"/>
  <c r="L397" i="8"/>
  <c r="L397" i="15" s="1"/>
  <c r="M397" i="8"/>
  <c r="M397" i="15" s="1"/>
  <c r="N397" i="8"/>
  <c r="N397" i="15" s="1"/>
  <c r="O397" i="8"/>
  <c r="O397" i="15" s="1"/>
  <c r="C398" i="8"/>
  <c r="C398" i="15" s="1"/>
  <c r="D398" i="8"/>
  <c r="D398" i="15" s="1"/>
  <c r="E398" i="8"/>
  <c r="E398" i="15" s="1"/>
  <c r="F398" i="8"/>
  <c r="F398" i="15" s="1"/>
  <c r="G398" i="8"/>
  <c r="G398" i="15" s="1"/>
  <c r="H398" i="8"/>
  <c r="H398" i="15" s="1"/>
  <c r="K398" i="8"/>
  <c r="K398" i="15" s="1"/>
  <c r="L398" i="8"/>
  <c r="L398" i="15" s="1"/>
  <c r="M398" i="8"/>
  <c r="M398" i="15" s="1"/>
  <c r="N398" i="8"/>
  <c r="N398" i="15" s="1"/>
  <c r="O398" i="8"/>
  <c r="O398" i="15" s="1"/>
  <c r="C399" i="8"/>
  <c r="C399" i="15" s="1"/>
  <c r="D399" i="8"/>
  <c r="D399" i="15" s="1"/>
  <c r="E399" i="8"/>
  <c r="E399" i="15" s="1"/>
  <c r="F399" i="8"/>
  <c r="F399" i="15" s="1"/>
  <c r="G399" i="8"/>
  <c r="G399" i="15" s="1"/>
  <c r="H399" i="8"/>
  <c r="H399" i="15" s="1"/>
  <c r="K399" i="8"/>
  <c r="K399" i="15" s="1"/>
  <c r="L399" i="8"/>
  <c r="L399" i="15" s="1"/>
  <c r="M399" i="8"/>
  <c r="M399" i="15" s="1"/>
  <c r="N399" i="8"/>
  <c r="N399" i="15" s="1"/>
  <c r="O399" i="8"/>
  <c r="O399" i="15" s="1"/>
  <c r="C400" i="8"/>
  <c r="C400" i="15" s="1"/>
  <c r="D400" i="8"/>
  <c r="D400" i="15" s="1"/>
  <c r="E400" i="8"/>
  <c r="E400" i="15" s="1"/>
  <c r="F400" i="8"/>
  <c r="F400" i="15" s="1"/>
  <c r="G400" i="8"/>
  <c r="G400" i="15" s="1"/>
  <c r="H400" i="8"/>
  <c r="H400" i="15" s="1"/>
  <c r="K400" i="8"/>
  <c r="K400" i="15" s="1"/>
  <c r="L400" i="8"/>
  <c r="L400" i="15" s="1"/>
  <c r="M400" i="8"/>
  <c r="M400" i="15" s="1"/>
  <c r="N400" i="8"/>
  <c r="O400"/>
  <c r="C401"/>
  <c r="C401" i="15" s="1"/>
  <c r="D401" i="8"/>
  <c r="D401" i="15" s="1"/>
  <c r="E401" i="8"/>
  <c r="E401" i="15" s="1"/>
  <c r="F401" i="8"/>
  <c r="F401" i="15" s="1"/>
  <c r="G401" i="8"/>
  <c r="G401" i="15" s="1"/>
  <c r="H401" i="8"/>
  <c r="H401" i="15" s="1"/>
  <c r="K401" i="8"/>
  <c r="K401" i="15" s="1"/>
  <c r="L401" i="8"/>
  <c r="L401" i="15" s="1"/>
  <c r="M401" i="8"/>
  <c r="M401" i="15" s="1"/>
  <c r="N401" i="8"/>
  <c r="N401" i="15" s="1"/>
  <c r="O401" i="8"/>
  <c r="O401" i="15" s="1"/>
  <c r="C402" i="8"/>
  <c r="C402" i="15" s="1"/>
  <c r="D402" i="8"/>
  <c r="D402" i="15" s="1"/>
  <c r="E402" i="8"/>
  <c r="E402" i="15" s="1"/>
  <c r="F402" i="8"/>
  <c r="F402" i="15" s="1"/>
  <c r="G402" i="8"/>
  <c r="G402" i="15" s="1"/>
  <c r="H402" i="8"/>
  <c r="H402" i="15" s="1"/>
  <c r="K402" i="8"/>
  <c r="K402" i="15" s="1"/>
  <c r="L402" i="8"/>
  <c r="L402" i="15" s="1"/>
  <c r="M402" i="8"/>
  <c r="M402" i="15" s="1"/>
  <c r="N402" i="8"/>
  <c r="N402" i="15" s="1"/>
  <c r="O402" i="8"/>
  <c r="O402" i="15" s="1"/>
  <c r="C403" i="8"/>
  <c r="C403" i="15" s="1"/>
  <c r="D403" i="8"/>
  <c r="D403" i="15" s="1"/>
  <c r="E403" i="8"/>
  <c r="E403" i="15" s="1"/>
  <c r="F403" i="8"/>
  <c r="F403" i="15" s="1"/>
  <c r="G403" i="8"/>
  <c r="G403" i="15" s="1"/>
  <c r="H403" i="8"/>
  <c r="H403" i="15" s="1"/>
  <c r="K403" i="8"/>
  <c r="K403" i="15" s="1"/>
  <c r="L403" i="8"/>
  <c r="L403" i="15" s="1"/>
  <c r="M403" i="8"/>
  <c r="M403" i="15" s="1"/>
  <c r="N403" i="8"/>
  <c r="N403" i="15" s="1"/>
  <c r="O403" i="8"/>
  <c r="O403" i="15" s="1"/>
  <c r="C404" i="8"/>
  <c r="C404" i="15" s="1"/>
  <c r="D404" i="8"/>
  <c r="D404" i="15" s="1"/>
  <c r="E404" i="8"/>
  <c r="E404" i="15" s="1"/>
  <c r="F404" i="8"/>
  <c r="F404" i="15" s="1"/>
  <c r="G404" i="8"/>
  <c r="G404" i="15" s="1"/>
  <c r="H404" i="8"/>
  <c r="H404" i="15" s="1"/>
  <c r="K404" i="8"/>
  <c r="K404" i="15" s="1"/>
  <c r="L404" i="8"/>
  <c r="L404" i="15" s="1"/>
  <c r="M404" i="8"/>
  <c r="M404" i="15" s="1"/>
  <c r="N404" i="8"/>
  <c r="O404"/>
  <c r="C405"/>
  <c r="C405" i="15" s="1"/>
  <c r="D405" i="8"/>
  <c r="D405" i="15" s="1"/>
  <c r="E405" i="8"/>
  <c r="E405" i="15" s="1"/>
  <c r="F405" i="8"/>
  <c r="F405" i="15" s="1"/>
  <c r="G405" i="8"/>
  <c r="G405" i="15" s="1"/>
  <c r="H405" i="8"/>
  <c r="H405" i="15" s="1"/>
  <c r="K405" i="8"/>
  <c r="K405" i="15" s="1"/>
  <c r="L405" i="8"/>
  <c r="L405" i="15" s="1"/>
  <c r="M405" i="8"/>
  <c r="M405" i="15" s="1"/>
  <c r="N405" i="8"/>
  <c r="N405" i="15" s="1"/>
  <c r="O405" i="8"/>
  <c r="O405" i="15" s="1"/>
  <c r="C406" i="8"/>
  <c r="C406" i="15" s="1"/>
  <c r="D406" i="8"/>
  <c r="D406" i="15" s="1"/>
  <c r="E406" i="8"/>
  <c r="E406" i="15" s="1"/>
  <c r="F406" i="8"/>
  <c r="F406" i="15" s="1"/>
  <c r="G406" i="8"/>
  <c r="G406" i="15" s="1"/>
  <c r="H406" i="8"/>
  <c r="H406" i="15" s="1"/>
  <c r="K406" i="8"/>
  <c r="K406" i="15" s="1"/>
  <c r="L406" i="8"/>
  <c r="L406" i="15" s="1"/>
  <c r="M406" i="8"/>
  <c r="M406" i="15" s="1"/>
  <c r="N406" i="8"/>
  <c r="N406" i="15" s="1"/>
  <c r="O406" i="8"/>
  <c r="O406" i="15" s="1"/>
  <c r="C407" i="8"/>
  <c r="C407" i="15" s="1"/>
  <c r="D407" i="8"/>
  <c r="D407" i="15" s="1"/>
  <c r="E407" i="8"/>
  <c r="E407" i="15" s="1"/>
  <c r="F407" i="8"/>
  <c r="F407" i="15" s="1"/>
  <c r="G407" i="8"/>
  <c r="G407" i="15" s="1"/>
  <c r="H407" i="8"/>
  <c r="H407" i="15" s="1"/>
  <c r="K407" i="8"/>
  <c r="K407" i="15" s="1"/>
  <c r="L407" i="8"/>
  <c r="L407" i="15" s="1"/>
  <c r="M407" i="8"/>
  <c r="M407" i="15" s="1"/>
  <c r="N407" i="8"/>
  <c r="N407" i="15" s="1"/>
  <c r="O407" i="8"/>
  <c r="O407" i="15" s="1"/>
  <c r="C408" i="8"/>
  <c r="C408" i="15" s="1"/>
  <c r="D408" i="8"/>
  <c r="D408" i="15" s="1"/>
  <c r="E408" i="8"/>
  <c r="E408" i="15" s="1"/>
  <c r="F408" i="8"/>
  <c r="F408" i="15" s="1"/>
  <c r="G408" i="8"/>
  <c r="G408" i="15" s="1"/>
  <c r="H408" i="8"/>
  <c r="H408" i="15" s="1"/>
  <c r="K408" i="8"/>
  <c r="K408" i="15" s="1"/>
  <c r="L408" i="8"/>
  <c r="L408" i="15" s="1"/>
  <c r="M408" i="8"/>
  <c r="M408" i="15" s="1"/>
  <c r="N408" i="8"/>
  <c r="O408"/>
  <c r="C409"/>
  <c r="C409" i="15" s="1"/>
  <c r="D409" i="8"/>
  <c r="D409" i="15" s="1"/>
  <c r="E409" i="8"/>
  <c r="E409" i="15" s="1"/>
  <c r="F409" i="8"/>
  <c r="F409" i="15" s="1"/>
  <c r="G409" i="8"/>
  <c r="G409" i="15" s="1"/>
  <c r="H409" i="8"/>
  <c r="H409" i="15" s="1"/>
  <c r="K409" i="8"/>
  <c r="K409" i="15" s="1"/>
  <c r="L409" i="8"/>
  <c r="L409" i="15" s="1"/>
  <c r="M409" i="8"/>
  <c r="M409" i="15" s="1"/>
  <c r="N409" i="8"/>
  <c r="N409" i="15" s="1"/>
  <c r="O409" i="8"/>
  <c r="O409" i="15" s="1"/>
  <c r="C410" i="8"/>
  <c r="C410" i="15" s="1"/>
  <c r="D410" i="8"/>
  <c r="D410" i="15" s="1"/>
  <c r="E410" i="8"/>
  <c r="E410" i="15" s="1"/>
  <c r="F410" i="8"/>
  <c r="F410" i="15" s="1"/>
  <c r="G410" i="8"/>
  <c r="G410" i="15" s="1"/>
  <c r="H410" i="8"/>
  <c r="H410" i="15" s="1"/>
  <c r="K410" i="8"/>
  <c r="K410" i="15" s="1"/>
  <c r="L410" i="8"/>
  <c r="L410" i="15" s="1"/>
  <c r="M410" i="8"/>
  <c r="M410" i="15" s="1"/>
  <c r="N410" i="8"/>
  <c r="N410" i="15" s="1"/>
  <c r="O410" i="8"/>
  <c r="O410" i="15" s="1"/>
  <c r="C411" i="8"/>
  <c r="C411" i="15" s="1"/>
  <c r="D411" i="8"/>
  <c r="D411" i="15" s="1"/>
  <c r="E411" i="8"/>
  <c r="E411" i="15" s="1"/>
  <c r="F411" i="8"/>
  <c r="F411" i="15" s="1"/>
  <c r="G411" i="8"/>
  <c r="G411" i="15" s="1"/>
  <c r="H411" i="8"/>
  <c r="H411" i="15" s="1"/>
  <c r="K411" i="8"/>
  <c r="K411" i="15" s="1"/>
  <c r="L411" i="8"/>
  <c r="L411" i="15" s="1"/>
  <c r="M411" i="8"/>
  <c r="M411" i="15" s="1"/>
  <c r="N411" i="8"/>
  <c r="N411" i="15" s="1"/>
  <c r="O411" i="8"/>
  <c r="O411" i="15" s="1"/>
  <c r="C412" i="8"/>
  <c r="C412" i="15" s="1"/>
  <c r="D412" i="8"/>
  <c r="D412" i="15" s="1"/>
  <c r="E412" i="8"/>
  <c r="E412" i="15" s="1"/>
  <c r="F412" i="8"/>
  <c r="F412" i="15" s="1"/>
  <c r="G412" i="8"/>
  <c r="G412" i="15" s="1"/>
  <c r="H412" i="8"/>
  <c r="H412" i="15" s="1"/>
  <c r="K412" i="8"/>
  <c r="K412" i="15" s="1"/>
  <c r="L412" i="8"/>
  <c r="L412" i="15" s="1"/>
  <c r="M412" i="8"/>
  <c r="M412" i="15" s="1"/>
  <c r="N412" i="8"/>
  <c r="O412"/>
  <c r="C413"/>
  <c r="C413" i="15" s="1"/>
  <c r="D413" i="8"/>
  <c r="D413" i="15" s="1"/>
  <c r="E413" i="8"/>
  <c r="E413" i="15" s="1"/>
  <c r="F413" i="8"/>
  <c r="F413" i="15" s="1"/>
  <c r="G413" i="8"/>
  <c r="G413" i="15" s="1"/>
  <c r="H413" i="8"/>
  <c r="H413" i="15" s="1"/>
  <c r="K413" i="8"/>
  <c r="K413" i="15" s="1"/>
  <c r="L413" i="8"/>
  <c r="L413" i="15" s="1"/>
  <c r="M413" i="8"/>
  <c r="M413" i="15" s="1"/>
  <c r="N413" i="8"/>
  <c r="N413" i="15" s="1"/>
  <c r="O413" i="8"/>
  <c r="O413" i="15" s="1"/>
  <c r="C414" i="8"/>
  <c r="C414" i="15" s="1"/>
  <c r="D414" i="8"/>
  <c r="D414" i="15" s="1"/>
  <c r="E414" i="8"/>
  <c r="E414" i="15" s="1"/>
  <c r="F414" i="8"/>
  <c r="F414" i="15" s="1"/>
  <c r="G414" i="8"/>
  <c r="G414" i="15" s="1"/>
  <c r="H414" i="8"/>
  <c r="H414" i="15" s="1"/>
  <c r="K414" i="8"/>
  <c r="K414" i="15" s="1"/>
  <c r="L414" i="8"/>
  <c r="L414" i="15" s="1"/>
  <c r="M414" i="8"/>
  <c r="M414" i="15" s="1"/>
  <c r="N414" i="8"/>
  <c r="N414" i="15" s="1"/>
  <c r="O414" i="8"/>
  <c r="O414" i="15" s="1"/>
  <c r="C415" i="8"/>
  <c r="C415" i="15" s="1"/>
  <c r="D415" i="8"/>
  <c r="D415" i="15" s="1"/>
  <c r="E415" i="8"/>
  <c r="E415" i="15" s="1"/>
  <c r="F415" i="8"/>
  <c r="F415" i="15" s="1"/>
  <c r="G415" i="8"/>
  <c r="G415" i="15" s="1"/>
  <c r="H415" i="8"/>
  <c r="H415" i="15" s="1"/>
  <c r="K415" i="8"/>
  <c r="K415" i="15" s="1"/>
  <c r="L415" i="8"/>
  <c r="L415" i="15" s="1"/>
  <c r="M415" i="8"/>
  <c r="M415" i="15" s="1"/>
  <c r="N415" i="8"/>
  <c r="N415" i="15" s="1"/>
  <c r="O415" i="8"/>
  <c r="O415" i="15" s="1"/>
  <c r="C416" i="8"/>
  <c r="C416" i="15" s="1"/>
  <c r="D416" i="8"/>
  <c r="D416" i="15" s="1"/>
  <c r="E416" i="8"/>
  <c r="E416" i="15" s="1"/>
  <c r="F416" i="8"/>
  <c r="F416" i="15" s="1"/>
  <c r="G416" i="8"/>
  <c r="G416" i="15" s="1"/>
  <c r="H416" i="8"/>
  <c r="H416" i="15" s="1"/>
  <c r="K416" i="8"/>
  <c r="K416" i="15" s="1"/>
  <c r="L416" i="8"/>
  <c r="L416" i="15" s="1"/>
  <c r="M416" i="8"/>
  <c r="M416" i="15" s="1"/>
  <c r="N416" i="8"/>
  <c r="O416"/>
  <c r="C417"/>
  <c r="C417" i="15" s="1"/>
  <c r="D417" i="8"/>
  <c r="D417" i="15" s="1"/>
  <c r="E417" i="8"/>
  <c r="E417" i="15" s="1"/>
  <c r="F417" i="8"/>
  <c r="F417" i="15" s="1"/>
  <c r="G417" i="8"/>
  <c r="G417" i="15" s="1"/>
  <c r="H417" i="8"/>
  <c r="H417" i="15" s="1"/>
  <c r="K417" i="8"/>
  <c r="K417" i="15" s="1"/>
  <c r="L417" i="8"/>
  <c r="L417" i="15" s="1"/>
  <c r="M417" i="8"/>
  <c r="M417" i="15" s="1"/>
  <c r="N417" i="8"/>
  <c r="N417" i="15" s="1"/>
  <c r="O417" i="8"/>
  <c r="O417" i="15" s="1"/>
  <c r="C418" i="8"/>
  <c r="C418" i="15" s="1"/>
  <c r="D418" i="8"/>
  <c r="D418" i="15" s="1"/>
  <c r="E418" i="8"/>
  <c r="E418" i="15" s="1"/>
  <c r="F418" i="8"/>
  <c r="F418" i="15" s="1"/>
  <c r="G418" i="8"/>
  <c r="G418" i="15" s="1"/>
  <c r="H418" i="8"/>
  <c r="H418" i="15" s="1"/>
  <c r="K418" i="8"/>
  <c r="K418" i="15" s="1"/>
  <c r="L418" i="8"/>
  <c r="L418" i="15" s="1"/>
  <c r="M418" i="8"/>
  <c r="M418" i="15" s="1"/>
  <c r="N418" i="8"/>
  <c r="N418" i="15" s="1"/>
  <c r="O418" i="8"/>
  <c r="O418" i="15" s="1"/>
  <c r="C419" i="8"/>
  <c r="C419" i="15" s="1"/>
  <c r="D419" i="8"/>
  <c r="D419" i="15" s="1"/>
  <c r="E419" i="8"/>
  <c r="E419" i="15" s="1"/>
  <c r="F419" i="8"/>
  <c r="F419" i="15" s="1"/>
  <c r="G419" i="8"/>
  <c r="G419" i="15" s="1"/>
  <c r="H419" i="8"/>
  <c r="H419" i="15" s="1"/>
  <c r="K419" i="8"/>
  <c r="K419" i="15" s="1"/>
  <c r="L419" i="8"/>
  <c r="L419" i="15" s="1"/>
  <c r="M419" i="8"/>
  <c r="M419" i="15" s="1"/>
  <c r="N419" i="8"/>
  <c r="N419" i="15" s="1"/>
  <c r="O419" i="8"/>
  <c r="O419" i="15" s="1"/>
  <c r="C420" i="8"/>
  <c r="C420" i="15" s="1"/>
  <c r="D420" i="8"/>
  <c r="D420" i="15" s="1"/>
  <c r="E420" i="8"/>
  <c r="E420" i="15" s="1"/>
  <c r="F420" i="8"/>
  <c r="F420" i="15" s="1"/>
  <c r="G420" i="8"/>
  <c r="G420" i="15" s="1"/>
  <c r="H420" i="8"/>
  <c r="H420" i="15" s="1"/>
  <c r="K420" i="8"/>
  <c r="K420" i="15" s="1"/>
  <c r="L420" i="8"/>
  <c r="L420" i="15" s="1"/>
  <c r="M420" i="8"/>
  <c r="M420" i="15" s="1"/>
  <c r="N420" i="8"/>
  <c r="O420"/>
  <c r="C421"/>
  <c r="C421" i="15" s="1"/>
  <c r="D421" i="8"/>
  <c r="D421" i="15" s="1"/>
  <c r="E421" i="8"/>
  <c r="E421" i="15" s="1"/>
  <c r="F421" i="8"/>
  <c r="F421" i="15" s="1"/>
  <c r="G421" i="8"/>
  <c r="G421" i="15" s="1"/>
  <c r="H421" i="8"/>
  <c r="H421" i="15" s="1"/>
  <c r="K421" i="8"/>
  <c r="K421" i="15" s="1"/>
  <c r="L421" i="8"/>
  <c r="L421" i="15" s="1"/>
  <c r="M421" i="8"/>
  <c r="M421" i="15" s="1"/>
  <c r="N421" i="8"/>
  <c r="N421" i="15" s="1"/>
  <c r="O421" i="8"/>
  <c r="O421" i="15" s="1"/>
  <c r="C422" i="8"/>
  <c r="C422" i="15" s="1"/>
  <c r="D422" i="8"/>
  <c r="D422" i="15" s="1"/>
  <c r="E422" i="8"/>
  <c r="E422" i="15" s="1"/>
  <c r="F422" i="8"/>
  <c r="F422" i="15" s="1"/>
  <c r="G422" i="8"/>
  <c r="G422" i="15" s="1"/>
  <c r="H422" i="8"/>
  <c r="H422" i="15" s="1"/>
  <c r="K422" i="8"/>
  <c r="K422" i="15" s="1"/>
  <c r="L422" i="8"/>
  <c r="L422" i="15" s="1"/>
  <c r="M422" i="8"/>
  <c r="M422" i="15" s="1"/>
  <c r="N422" i="8"/>
  <c r="N422" i="15" s="1"/>
  <c r="O422" i="8"/>
  <c r="O422" i="15" s="1"/>
  <c r="C423" i="8"/>
  <c r="C423" i="15" s="1"/>
  <c r="D423" i="8"/>
  <c r="D423" i="15" s="1"/>
  <c r="E423" i="8"/>
  <c r="E423" i="15" s="1"/>
  <c r="F423" i="8"/>
  <c r="F423" i="15" s="1"/>
  <c r="G423" i="8"/>
  <c r="G423" i="15" s="1"/>
  <c r="H423" i="8"/>
  <c r="H423" i="15" s="1"/>
  <c r="K423" i="8"/>
  <c r="K423" i="15" s="1"/>
  <c r="L423" i="8"/>
  <c r="L423" i="15" s="1"/>
  <c r="M423" i="8"/>
  <c r="M423" i="15" s="1"/>
  <c r="N423" i="8"/>
  <c r="N423" i="15" s="1"/>
  <c r="O423" i="8"/>
  <c r="O423" i="15" s="1"/>
  <c r="C424" i="8"/>
  <c r="C424" i="15" s="1"/>
  <c r="D424" i="8"/>
  <c r="D424" i="15" s="1"/>
  <c r="E424" i="8"/>
  <c r="E424" i="15" s="1"/>
  <c r="F424" i="8"/>
  <c r="F424" i="15" s="1"/>
  <c r="G424" i="8"/>
  <c r="G424" i="15" s="1"/>
  <c r="H424" i="8"/>
  <c r="H424" i="15" s="1"/>
  <c r="K424" i="8"/>
  <c r="K424" i="15" s="1"/>
  <c r="L424" i="8"/>
  <c r="L424" i="15" s="1"/>
  <c r="M424" i="8"/>
  <c r="M424" i="15" s="1"/>
  <c r="N424" i="8"/>
  <c r="O424"/>
  <c r="C425"/>
  <c r="C425" i="15" s="1"/>
  <c r="D425" i="8"/>
  <c r="D425" i="15" s="1"/>
  <c r="E425" i="8"/>
  <c r="E425" i="15" s="1"/>
  <c r="F425" i="8"/>
  <c r="F425" i="15" s="1"/>
  <c r="G425" i="8"/>
  <c r="G425" i="15" s="1"/>
  <c r="H425" i="8"/>
  <c r="H425" i="15" s="1"/>
  <c r="K425" i="8"/>
  <c r="K425" i="15" s="1"/>
  <c r="L425" i="8"/>
  <c r="L425" i="15" s="1"/>
  <c r="M425" i="8"/>
  <c r="M425" i="15" s="1"/>
  <c r="N425" i="8"/>
  <c r="N425" i="15" s="1"/>
  <c r="O425" i="8"/>
  <c r="O425" i="15" s="1"/>
  <c r="C426" i="8"/>
  <c r="C426" i="15" s="1"/>
  <c r="D426" i="8"/>
  <c r="D426" i="15" s="1"/>
  <c r="E426" i="8"/>
  <c r="E426" i="15" s="1"/>
  <c r="F426" i="8"/>
  <c r="F426" i="15" s="1"/>
  <c r="G426" i="8"/>
  <c r="G426" i="15" s="1"/>
  <c r="H426" i="8"/>
  <c r="H426" i="15" s="1"/>
  <c r="K426" i="8"/>
  <c r="K426" i="15" s="1"/>
  <c r="L426" i="8"/>
  <c r="L426" i="15" s="1"/>
  <c r="M426" i="8"/>
  <c r="M426" i="15" s="1"/>
  <c r="N426" i="8"/>
  <c r="N426" i="15" s="1"/>
  <c r="O426" i="8"/>
  <c r="O426" i="15" s="1"/>
  <c r="C427" i="8"/>
  <c r="C427" i="15" s="1"/>
  <c r="D427" i="8"/>
  <c r="D427" i="15" s="1"/>
  <c r="E427" i="8"/>
  <c r="E427" i="15" s="1"/>
  <c r="F427" i="8"/>
  <c r="F427" i="15" s="1"/>
  <c r="G427" i="8"/>
  <c r="G427" i="15" s="1"/>
  <c r="H427" i="8"/>
  <c r="H427" i="15" s="1"/>
  <c r="K427" i="8"/>
  <c r="K427" i="15" s="1"/>
  <c r="L427" i="8"/>
  <c r="L427" i="15" s="1"/>
  <c r="M427" i="8"/>
  <c r="M427" i="15" s="1"/>
  <c r="N427" i="8"/>
  <c r="N427" i="15" s="1"/>
  <c r="O427" i="8"/>
  <c r="O427" i="15" s="1"/>
  <c r="C428" i="8"/>
  <c r="C428" i="15" s="1"/>
  <c r="D428" i="8"/>
  <c r="D428" i="15" s="1"/>
  <c r="E428" i="8"/>
  <c r="E428" i="15" s="1"/>
  <c r="F428" i="8"/>
  <c r="F428" i="15" s="1"/>
  <c r="G428" i="8"/>
  <c r="G428" i="15" s="1"/>
  <c r="H428" i="8"/>
  <c r="H428" i="15" s="1"/>
  <c r="K428" i="8"/>
  <c r="K428" i="15" s="1"/>
  <c r="L428" i="8"/>
  <c r="L428" i="15" s="1"/>
  <c r="M428" i="8"/>
  <c r="M428" i="15" s="1"/>
  <c r="N428" i="8"/>
  <c r="O428"/>
  <c r="C429"/>
  <c r="C429" i="15" s="1"/>
  <c r="D429" i="8"/>
  <c r="D429" i="15" s="1"/>
  <c r="E429" i="8"/>
  <c r="E429" i="15" s="1"/>
  <c r="F429" i="8"/>
  <c r="F429" i="15" s="1"/>
  <c r="G429" i="8"/>
  <c r="G429" i="15" s="1"/>
  <c r="H429" i="8"/>
  <c r="H429" i="15" s="1"/>
  <c r="K429" i="8"/>
  <c r="K429" i="15" s="1"/>
  <c r="L429" i="8"/>
  <c r="L429" i="15" s="1"/>
  <c r="M429" i="8"/>
  <c r="M429" i="15" s="1"/>
  <c r="N429" i="8"/>
  <c r="N429" i="15" s="1"/>
  <c r="O429" i="8"/>
  <c r="O429" i="15" s="1"/>
  <c r="C430" i="8"/>
  <c r="C430" i="15" s="1"/>
  <c r="D430" i="8"/>
  <c r="D430" i="15" s="1"/>
  <c r="E430" i="8"/>
  <c r="E430" i="15" s="1"/>
  <c r="F430" i="8"/>
  <c r="F430" i="15" s="1"/>
  <c r="G430" i="8"/>
  <c r="G430" i="15" s="1"/>
  <c r="H430" i="8"/>
  <c r="H430" i="15" s="1"/>
  <c r="K430" i="8"/>
  <c r="K430" i="15" s="1"/>
  <c r="L430" i="8"/>
  <c r="L430" i="15" s="1"/>
  <c r="M430" i="8"/>
  <c r="M430" i="15" s="1"/>
  <c r="N430" i="8"/>
  <c r="N430" i="15" s="1"/>
  <c r="O430" i="8"/>
  <c r="O430" i="15" s="1"/>
  <c r="C431" i="8"/>
  <c r="C431" i="15" s="1"/>
  <c r="D431" i="8"/>
  <c r="D431" i="15" s="1"/>
  <c r="E431" i="8"/>
  <c r="E431" i="15" s="1"/>
  <c r="F431" i="8"/>
  <c r="F431" i="15" s="1"/>
  <c r="G431" i="8"/>
  <c r="G431" i="15" s="1"/>
  <c r="H431" i="8"/>
  <c r="H431" i="15" s="1"/>
  <c r="K431" i="8"/>
  <c r="K431" i="15" s="1"/>
  <c r="L431" i="8"/>
  <c r="L431" i="15" s="1"/>
  <c r="M431" i="8"/>
  <c r="M431" i="15" s="1"/>
  <c r="N431" i="8"/>
  <c r="N431" i="15" s="1"/>
  <c r="O431" i="8"/>
  <c r="O431" i="15" s="1"/>
  <c r="C432" i="8"/>
  <c r="C432" i="15" s="1"/>
  <c r="D432" i="8"/>
  <c r="D432" i="15" s="1"/>
  <c r="E432" i="8"/>
  <c r="E432" i="15" s="1"/>
  <c r="F432" i="8"/>
  <c r="F432" i="15" s="1"/>
  <c r="G432" i="8"/>
  <c r="G432" i="15" s="1"/>
  <c r="H432" i="8"/>
  <c r="H432" i="15" s="1"/>
  <c r="K432" i="8"/>
  <c r="K432" i="15" s="1"/>
  <c r="L432" i="8"/>
  <c r="L432" i="15" s="1"/>
  <c r="M432" i="8"/>
  <c r="M432" i="15" s="1"/>
  <c r="N432" i="8"/>
  <c r="O432"/>
  <c r="C433"/>
  <c r="C433" i="15" s="1"/>
  <c r="D433" i="8"/>
  <c r="D433" i="15" s="1"/>
  <c r="E433" i="8"/>
  <c r="E433" i="15" s="1"/>
  <c r="F433" i="8"/>
  <c r="F433" i="15" s="1"/>
  <c r="G433" i="8"/>
  <c r="G433" i="15" s="1"/>
  <c r="H433" i="8"/>
  <c r="H433" i="15" s="1"/>
  <c r="K433" i="8"/>
  <c r="K433" i="15" s="1"/>
  <c r="L433" i="8"/>
  <c r="L433" i="15" s="1"/>
  <c r="M433" i="8"/>
  <c r="M433" i="15" s="1"/>
  <c r="N433" i="8"/>
  <c r="N433" i="15" s="1"/>
  <c r="O433" i="8"/>
  <c r="O433" i="15" s="1"/>
  <c r="C434" i="8"/>
  <c r="C434" i="15" s="1"/>
  <c r="D434" i="8"/>
  <c r="D434" i="15" s="1"/>
  <c r="E434" i="8"/>
  <c r="E434" i="15" s="1"/>
  <c r="F434" i="8"/>
  <c r="F434" i="15" s="1"/>
  <c r="G434" i="8"/>
  <c r="G434" i="15" s="1"/>
  <c r="H434" i="8"/>
  <c r="H434" i="15" s="1"/>
  <c r="K434" i="8"/>
  <c r="K434" i="15" s="1"/>
  <c r="L434" i="8"/>
  <c r="L434" i="15" s="1"/>
  <c r="M434" i="8"/>
  <c r="M434" i="15" s="1"/>
  <c r="N434" i="8"/>
  <c r="N434" i="15" s="1"/>
  <c r="O434" i="8"/>
  <c r="O434" i="15" s="1"/>
  <c r="C435" i="8"/>
  <c r="C435" i="15" s="1"/>
  <c r="D435" i="8"/>
  <c r="D435" i="15" s="1"/>
  <c r="E435" i="8"/>
  <c r="E435" i="15" s="1"/>
  <c r="F435" i="8"/>
  <c r="F435" i="15" s="1"/>
  <c r="G435" i="8"/>
  <c r="G435" i="15" s="1"/>
  <c r="H435" i="8"/>
  <c r="H435" i="15" s="1"/>
  <c r="K435" i="8"/>
  <c r="K435" i="15" s="1"/>
  <c r="L435" i="8"/>
  <c r="L435" i="15" s="1"/>
  <c r="M435" i="8"/>
  <c r="M435" i="15" s="1"/>
  <c r="N435" i="8"/>
  <c r="N435" i="15" s="1"/>
  <c r="O435" i="8"/>
  <c r="O435" i="15" s="1"/>
  <c r="C436" i="8"/>
  <c r="C436" i="15" s="1"/>
  <c r="D436" i="8"/>
  <c r="D436" i="15" s="1"/>
  <c r="E436" i="8"/>
  <c r="E436" i="15" s="1"/>
  <c r="F436" i="8"/>
  <c r="F436" i="15" s="1"/>
  <c r="G436" i="8"/>
  <c r="G436" i="15" s="1"/>
  <c r="H436" i="8"/>
  <c r="H436" i="15" s="1"/>
  <c r="K436" i="8"/>
  <c r="K436" i="15" s="1"/>
  <c r="L436" i="8"/>
  <c r="L436" i="15" s="1"/>
  <c r="M436" i="8"/>
  <c r="M436" i="15" s="1"/>
  <c r="N436" i="8"/>
  <c r="O436"/>
  <c r="C437"/>
  <c r="C437" i="15" s="1"/>
  <c r="D437" i="8"/>
  <c r="D437" i="15" s="1"/>
  <c r="E437" i="8"/>
  <c r="E437" i="15" s="1"/>
  <c r="F437" i="8"/>
  <c r="F437" i="15" s="1"/>
  <c r="G437" i="8"/>
  <c r="G437" i="15" s="1"/>
  <c r="H437" i="8"/>
  <c r="H437" i="15" s="1"/>
  <c r="K437" i="8"/>
  <c r="K437" i="15" s="1"/>
  <c r="L437" i="8"/>
  <c r="L437" i="15" s="1"/>
  <c r="M437" i="8"/>
  <c r="M437" i="15" s="1"/>
  <c r="N437" i="8"/>
  <c r="N437" i="15" s="1"/>
  <c r="O437" i="8"/>
  <c r="O437" i="15" s="1"/>
  <c r="C438" i="8"/>
  <c r="C438" i="15" s="1"/>
  <c r="D438" i="8"/>
  <c r="D438" i="15" s="1"/>
  <c r="E438" i="8"/>
  <c r="E438" i="15" s="1"/>
  <c r="F438" i="8"/>
  <c r="F438" i="15" s="1"/>
  <c r="G438" i="8"/>
  <c r="G438" i="15" s="1"/>
  <c r="H438" i="8"/>
  <c r="H438" i="15" s="1"/>
  <c r="K438" i="8"/>
  <c r="K438" i="15" s="1"/>
  <c r="L438" i="8"/>
  <c r="L438" i="15" s="1"/>
  <c r="M438" i="8"/>
  <c r="M438" i="15" s="1"/>
  <c r="N438" i="8"/>
  <c r="N438" i="15" s="1"/>
  <c r="O438" i="8"/>
  <c r="O438" i="15" s="1"/>
  <c r="C439" i="8"/>
  <c r="C439" i="15" s="1"/>
  <c r="D439" i="8"/>
  <c r="D439" i="15" s="1"/>
  <c r="E439" i="8"/>
  <c r="E439" i="15" s="1"/>
  <c r="F439" i="8"/>
  <c r="F439" i="15" s="1"/>
  <c r="G439" i="8"/>
  <c r="G439" i="15" s="1"/>
  <c r="H439" i="8"/>
  <c r="H439" i="15" s="1"/>
  <c r="K439" i="8"/>
  <c r="K439" i="15" s="1"/>
  <c r="L439" i="8"/>
  <c r="L439" i="15" s="1"/>
  <c r="M439" i="8"/>
  <c r="M439" i="15" s="1"/>
  <c r="N439" i="8"/>
  <c r="N439" i="15" s="1"/>
  <c r="O439" i="8"/>
  <c r="O439" i="15" s="1"/>
  <c r="C440" i="8"/>
  <c r="C440" i="15" s="1"/>
  <c r="D440" i="8"/>
  <c r="D440" i="15" s="1"/>
  <c r="E440" i="8"/>
  <c r="E440" i="15" s="1"/>
  <c r="F440" i="8"/>
  <c r="F440" i="15" s="1"/>
  <c r="G440" i="8"/>
  <c r="G440" i="15" s="1"/>
  <c r="H440" i="8"/>
  <c r="H440" i="15" s="1"/>
  <c r="K440" i="8"/>
  <c r="K440" i="15" s="1"/>
  <c r="L440" i="8"/>
  <c r="L440" i="15" s="1"/>
  <c r="M440" i="8"/>
  <c r="M440" i="15" s="1"/>
  <c r="N440" i="8"/>
  <c r="O440"/>
  <c r="C441"/>
  <c r="C441" i="15" s="1"/>
  <c r="D441" i="8"/>
  <c r="D441" i="15" s="1"/>
  <c r="E441" i="8"/>
  <c r="E441" i="15" s="1"/>
  <c r="F441" i="8"/>
  <c r="F441" i="15" s="1"/>
  <c r="G441" i="8"/>
  <c r="G441" i="15" s="1"/>
  <c r="H441" i="8"/>
  <c r="H441" i="15" s="1"/>
  <c r="K441" i="8"/>
  <c r="K441" i="15" s="1"/>
  <c r="L441" i="8"/>
  <c r="L441" i="15" s="1"/>
  <c r="M441" i="8"/>
  <c r="M441" i="15" s="1"/>
  <c r="N441" i="8"/>
  <c r="N441" i="15" s="1"/>
  <c r="O441" i="8"/>
  <c r="O441" i="15" s="1"/>
  <c r="C442" i="8"/>
  <c r="C442" i="15" s="1"/>
  <c r="D442" i="8"/>
  <c r="D442" i="15" s="1"/>
  <c r="E442" i="8"/>
  <c r="E442" i="15" s="1"/>
  <c r="F442" i="8"/>
  <c r="F442" i="15" s="1"/>
  <c r="G442" i="8"/>
  <c r="G442" i="15" s="1"/>
  <c r="H442" i="8"/>
  <c r="H442" i="15" s="1"/>
  <c r="K442" i="8"/>
  <c r="K442" i="15" s="1"/>
  <c r="L442" i="8"/>
  <c r="L442" i="15" s="1"/>
  <c r="M442" i="8"/>
  <c r="M442" i="15" s="1"/>
  <c r="N442" i="8"/>
  <c r="N442" i="15" s="1"/>
  <c r="O442" i="8"/>
  <c r="O442" i="15" s="1"/>
  <c r="C443" i="8"/>
  <c r="C443" i="15" s="1"/>
  <c r="D443" i="8"/>
  <c r="D443" i="15" s="1"/>
  <c r="E443" i="8"/>
  <c r="E443" i="15" s="1"/>
  <c r="F443" i="8"/>
  <c r="F443" i="15" s="1"/>
  <c r="G443" i="8"/>
  <c r="G443" i="15" s="1"/>
  <c r="H443" i="8"/>
  <c r="H443" i="15" s="1"/>
  <c r="K443" i="8"/>
  <c r="K443" i="15" s="1"/>
  <c r="L443" i="8"/>
  <c r="L443" i="15" s="1"/>
  <c r="M443" i="8"/>
  <c r="M443" i="15" s="1"/>
  <c r="N443" i="8"/>
  <c r="N443" i="15" s="1"/>
  <c r="O443" i="8"/>
  <c r="O443" i="15" s="1"/>
  <c r="C444" i="8"/>
  <c r="C444" i="15" s="1"/>
  <c r="D444" i="8"/>
  <c r="D444" i="15" s="1"/>
  <c r="E444" i="8"/>
  <c r="E444" i="15" s="1"/>
  <c r="F444" i="8"/>
  <c r="F444" i="15" s="1"/>
  <c r="G444" i="8"/>
  <c r="G444" i="15" s="1"/>
  <c r="H444" i="8"/>
  <c r="H444" i="15" s="1"/>
  <c r="K444" i="8"/>
  <c r="K444" i="15" s="1"/>
  <c r="L444" i="8"/>
  <c r="L444" i="15" s="1"/>
  <c r="M444" i="8"/>
  <c r="M444" i="15" s="1"/>
  <c r="N444" i="8"/>
  <c r="O444"/>
  <c r="C445"/>
  <c r="C445" i="15" s="1"/>
  <c r="D445" i="8"/>
  <c r="D445" i="15" s="1"/>
  <c r="E445" i="8"/>
  <c r="E445" i="15" s="1"/>
  <c r="F445" i="8"/>
  <c r="F445" i="15" s="1"/>
  <c r="G445" i="8"/>
  <c r="G445" i="15" s="1"/>
  <c r="H445" i="8"/>
  <c r="H445" i="15" s="1"/>
  <c r="K445" i="8"/>
  <c r="K445" i="15" s="1"/>
  <c r="L445" i="8"/>
  <c r="L445" i="15" s="1"/>
  <c r="M445" i="8"/>
  <c r="M445" i="15" s="1"/>
  <c r="N445" i="8"/>
  <c r="N445" i="15" s="1"/>
  <c r="O445" i="8"/>
  <c r="O445" i="15" s="1"/>
  <c r="C446" i="8"/>
  <c r="C446" i="15" s="1"/>
  <c r="D446" i="8"/>
  <c r="D446" i="15" s="1"/>
  <c r="E446" i="8"/>
  <c r="E446" i="15" s="1"/>
  <c r="F446" i="8"/>
  <c r="F446" i="15" s="1"/>
  <c r="G446" i="8"/>
  <c r="G446" i="15" s="1"/>
  <c r="H446" i="8"/>
  <c r="H446" i="15" s="1"/>
  <c r="K446" i="8"/>
  <c r="K446" i="15" s="1"/>
  <c r="L446" i="8"/>
  <c r="L446" i="15" s="1"/>
  <c r="M446" i="8"/>
  <c r="M446" i="15" s="1"/>
  <c r="N446" i="8"/>
  <c r="N446" i="15" s="1"/>
  <c r="O446" i="8"/>
  <c r="O446" i="15" s="1"/>
  <c r="C447" i="8"/>
  <c r="C447" i="15" s="1"/>
  <c r="D447" i="8"/>
  <c r="D447" i="15" s="1"/>
  <c r="E447" i="8"/>
  <c r="E447" i="15" s="1"/>
  <c r="F447" i="8"/>
  <c r="F447" i="15" s="1"/>
  <c r="G447" i="8"/>
  <c r="G447" i="15" s="1"/>
  <c r="H447" i="8"/>
  <c r="H447" i="15" s="1"/>
  <c r="K447" i="8"/>
  <c r="K447" i="15" s="1"/>
  <c r="L447" i="8"/>
  <c r="L447" i="15" s="1"/>
  <c r="M447" i="8"/>
  <c r="M447" i="15" s="1"/>
  <c r="N447" i="8"/>
  <c r="N447" i="15" s="1"/>
  <c r="O447" i="8"/>
  <c r="O447" i="15" s="1"/>
  <c r="C448" i="8"/>
  <c r="C448" i="15" s="1"/>
  <c r="D448" i="8"/>
  <c r="D448" i="15" s="1"/>
  <c r="E448" i="8"/>
  <c r="E448" i="15" s="1"/>
  <c r="F448" i="8"/>
  <c r="F448" i="15" s="1"/>
  <c r="G448" i="8"/>
  <c r="G448" i="15" s="1"/>
  <c r="H448" i="8"/>
  <c r="H448" i="15" s="1"/>
  <c r="K448" i="8"/>
  <c r="K448" i="15" s="1"/>
  <c r="L448" i="8"/>
  <c r="L448" i="15" s="1"/>
  <c r="M448" i="8"/>
  <c r="M448" i="15" s="1"/>
  <c r="N448" i="8"/>
  <c r="O448"/>
  <c r="C449"/>
  <c r="C449" i="15" s="1"/>
  <c r="D449" i="8"/>
  <c r="D449" i="15" s="1"/>
  <c r="E449" i="8"/>
  <c r="E449" i="15" s="1"/>
  <c r="F449" i="8"/>
  <c r="F449" i="15" s="1"/>
  <c r="G449" i="8"/>
  <c r="G449" i="15" s="1"/>
  <c r="H449" i="8"/>
  <c r="H449" i="15" s="1"/>
  <c r="K449" i="8"/>
  <c r="K449" i="15" s="1"/>
  <c r="L449" i="8"/>
  <c r="L449" i="15" s="1"/>
  <c r="M449" i="8"/>
  <c r="M449" i="15" s="1"/>
  <c r="N449" i="8"/>
  <c r="N449" i="15" s="1"/>
  <c r="O449" i="8"/>
  <c r="O449" i="15" s="1"/>
  <c r="C450" i="8"/>
  <c r="C450" i="15" s="1"/>
  <c r="D450" i="8"/>
  <c r="D450" i="15" s="1"/>
  <c r="E450" i="8"/>
  <c r="E450" i="15" s="1"/>
  <c r="F450" i="8"/>
  <c r="F450" i="15" s="1"/>
  <c r="G450" i="8"/>
  <c r="G450" i="15" s="1"/>
  <c r="H450" i="8"/>
  <c r="H450" i="15" s="1"/>
  <c r="K450" i="8"/>
  <c r="K450" i="15" s="1"/>
  <c r="L450" i="8"/>
  <c r="L450" i="15" s="1"/>
  <c r="M450" i="8"/>
  <c r="M450" i="15" s="1"/>
  <c r="N450" i="8"/>
  <c r="N450" i="15" s="1"/>
  <c r="O450" i="8"/>
  <c r="O450" i="15" s="1"/>
  <c r="C451" i="8"/>
  <c r="C451" i="15" s="1"/>
  <c r="D451" i="8"/>
  <c r="D451" i="15" s="1"/>
  <c r="E451" i="8"/>
  <c r="E451" i="15" s="1"/>
  <c r="F451" i="8"/>
  <c r="F451" i="15" s="1"/>
  <c r="G451" i="8"/>
  <c r="G451" i="15" s="1"/>
  <c r="H451" i="8"/>
  <c r="H451" i="15" s="1"/>
  <c r="K451" i="8"/>
  <c r="K451" i="15" s="1"/>
  <c r="L451" i="8"/>
  <c r="L451" i="15" s="1"/>
  <c r="M451" i="8"/>
  <c r="M451" i="15" s="1"/>
  <c r="N451" i="8"/>
  <c r="N451" i="15" s="1"/>
  <c r="O451" i="8"/>
  <c r="O451" i="15" s="1"/>
  <c r="C452" i="8"/>
  <c r="C452" i="15" s="1"/>
  <c r="D452" i="8"/>
  <c r="D452" i="15" s="1"/>
  <c r="E452" i="8"/>
  <c r="E452" i="15" s="1"/>
  <c r="F452" i="8"/>
  <c r="F452" i="15" s="1"/>
  <c r="G452" i="8"/>
  <c r="G452" i="15" s="1"/>
  <c r="H452" i="8"/>
  <c r="H452" i="15" s="1"/>
  <c r="K452" i="8"/>
  <c r="K452" i="15" s="1"/>
  <c r="L452" i="8"/>
  <c r="L452" i="15" s="1"/>
  <c r="M452" i="8"/>
  <c r="M452" i="15" s="1"/>
  <c r="N452" i="8"/>
  <c r="O452"/>
  <c r="C453"/>
  <c r="C453" i="15" s="1"/>
  <c r="D453" i="8"/>
  <c r="D453" i="15" s="1"/>
  <c r="E453" i="8"/>
  <c r="E453" i="15" s="1"/>
  <c r="F453" i="8"/>
  <c r="F453" i="15" s="1"/>
  <c r="G453" i="8"/>
  <c r="G453" i="15" s="1"/>
  <c r="H453" i="8"/>
  <c r="H453" i="15" s="1"/>
  <c r="K453" i="8"/>
  <c r="K453" i="15" s="1"/>
  <c r="L453" i="8"/>
  <c r="L453" i="15" s="1"/>
  <c r="M453" i="8"/>
  <c r="M453" i="15" s="1"/>
  <c r="N453" i="8"/>
  <c r="N453" i="15" s="1"/>
  <c r="O453" i="8"/>
  <c r="O453" i="15" s="1"/>
  <c r="C454" i="8"/>
  <c r="C454" i="15" s="1"/>
  <c r="D454" i="8"/>
  <c r="D454" i="15" s="1"/>
  <c r="E454" i="8"/>
  <c r="E454" i="15" s="1"/>
  <c r="F454" i="8"/>
  <c r="F454" i="15" s="1"/>
  <c r="G454" i="8"/>
  <c r="G454" i="15" s="1"/>
  <c r="H454" i="8"/>
  <c r="H454" i="15" s="1"/>
  <c r="K454" i="8"/>
  <c r="K454" i="15" s="1"/>
  <c r="L454" i="8"/>
  <c r="L454" i="15" s="1"/>
  <c r="M454" i="8"/>
  <c r="M454" i="15" s="1"/>
  <c r="N454" i="8"/>
  <c r="N454" i="15" s="1"/>
  <c r="O454" i="8"/>
  <c r="O454" i="15" s="1"/>
  <c r="C455" i="8"/>
  <c r="C455" i="15" s="1"/>
  <c r="D455" i="8"/>
  <c r="D455" i="15" s="1"/>
  <c r="E455" i="8"/>
  <c r="E455" i="15" s="1"/>
  <c r="F455" i="8"/>
  <c r="F455" i="15" s="1"/>
  <c r="G455" i="8"/>
  <c r="G455" i="15" s="1"/>
  <c r="H455" i="8"/>
  <c r="H455" i="15" s="1"/>
  <c r="K455" i="8"/>
  <c r="K455" i="15" s="1"/>
  <c r="L455" i="8"/>
  <c r="L455" i="15" s="1"/>
  <c r="M455" i="8"/>
  <c r="M455" i="15" s="1"/>
  <c r="N455" i="8"/>
  <c r="N455" i="15" s="1"/>
  <c r="O455" i="8"/>
  <c r="O455" i="15" s="1"/>
  <c r="C456" i="8"/>
  <c r="C456" i="15" s="1"/>
  <c r="D456" i="8"/>
  <c r="D456" i="15" s="1"/>
  <c r="E456" i="8"/>
  <c r="E456" i="15" s="1"/>
  <c r="F456" i="8"/>
  <c r="F456" i="15" s="1"/>
  <c r="G456" i="8"/>
  <c r="G456" i="15" s="1"/>
  <c r="H456" i="8"/>
  <c r="H456" i="15" s="1"/>
  <c r="K456" i="8"/>
  <c r="K456" i="15" s="1"/>
  <c r="L456" i="8"/>
  <c r="L456" i="15" s="1"/>
  <c r="M456" i="8"/>
  <c r="M456" i="15" s="1"/>
  <c r="N456" i="8"/>
  <c r="O456"/>
  <c r="C457"/>
  <c r="C457" i="15" s="1"/>
  <c r="D457" i="8"/>
  <c r="D457" i="15" s="1"/>
  <c r="E457" i="8"/>
  <c r="E457" i="15" s="1"/>
  <c r="F457" i="8"/>
  <c r="F457" i="15" s="1"/>
  <c r="G457" i="8"/>
  <c r="G457" i="15" s="1"/>
  <c r="H457" i="8"/>
  <c r="H457" i="15" s="1"/>
  <c r="K457" i="8"/>
  <c r="K457" i="15" s="1"/>
  <c r="L457" i="8"/>
  <c r="L457" i="15" s="1"/>
  <c r="M457" i="8"/>
  <c r="M457" i="15" s="1"/>
  <c r="N457" i="8"/>
  <c r="N457" i="15" s="1"/>
  <c r="O457" i="8"/>
  <c r="O457" i="15" s="1"/>
  <c r="C458" i="8"/>
  <c r="C458" i="15" s="1"/>
  <c r="D458" i="8"/>
  <c r="D458" i="15" s="1"/>
  <c r="E458" i="8"/>
  <c r="E458" i="15" s="1"/>
  <c r="F458" i="8"/>
  <c r="F458" i="15" s="1"/>
  <c r="G458" i="8"/>
  <c r="G458" i="15" s="1"/>
  <c r="H458" i="8"/>
  <c r="H458" i="15" s="1"/>
  <c r="K458" i="8"/>
  <c r="K458" i="15" s="1"/>
  <c r="L458" i="8"/>
  <c r="L458" i="15" s="1"/>
  <c r="M458" i="8"/>
  <c r="M458" i="15" s="1"/>
  <c r="N458" i="8"/>
  <c r="N458" i="15" s="1"/>
  <c r="O458" i="8"/>
  <c r="O458" i="15" s="1"/>
  <c r="C459" i="8"/>
  <c r="C459" i="15" s="1"/>
  <c r="D459" i="8"/>
  <c r="D459" i="15" s="1"/>
  <c r="E459" i="8"/>
  <c r="E459" i="15" s="1"/>
  <c r="F459" i="8"/>
  <c r="F459" i="15" s="1"/>
  <c r="G459" i="8"/>
  <c r="G459" i="15" s="1"/>
  <c r="H459" i="8"/>
  <c r="H459" i="15" s="1"/>
  <c r="K459" i="8"/>
  <c r="K459" i="15" s="1"/>
  <c r="L459" i="8"/>
  <c r="L459" i="15" s="1"/>
  <c r="M459" i="8"/>
  <c r="M459" i="15" s="1"/>
  <c r="N459" i="8"/>
  <c r="N459" i="15" s="1"/>
  <c r="O459" i="8"/>
  <c r="O459" i="15" s="1"/>
  <c r="C460" i="8"/>
  <c r="C460" i="15" s="1"/>
  <c r="D460" i="8"/>
  <c r="D460" i="15" s="1"/>
  <c r="E460" i="8"/>
  <c r="E460" i="15" s="1"/>
  <c r="F460" i="8"/>
  <c r="F460" i="15" s="1"/>
  <c r="G460" i="8"/>
  <c r="G460" i="15" s="1"/>
  <c r="H460" i="8"/>
  <c r="H460" i="15" s="1"/>
  <c r="K460" i="8"/>
  <c r="K460" i="15" s="1"/>
  <c r="L460" i="8"/>
  <c r="L460" i="15" s="1"/>
  <c r="M460" i="8"/>
  <c r="M460" i="15" s="1"/>
  <c r="N460" i="8"/>
  <c r="O460"/>
  <c r="C461"/>
  <c r="C461" i="15" s="1"/>
  <c r="D461" i="8"/>
  <c r="D461" i="15" s="1"/>
  <c r="E461" i="8"/>
  <c r="E461" i="15" s="1"/>
  <c r="F461" i="8"/>
  <c r="F461" i="15" s="1"/>
  <c r="G461" i="8"/>
  <c r="G461" i="15" s="1"/>
  <c r="H461" i="8"/>
  <c r="H461" i="15" s="1"/>
  <c r="K461" i="8"/>
  <c r="K461" i="15" s="1"/>
  <c r="L461" i="8"/>
  <c r="L461" i="15" s="1"/>
  <c r="M461" i="8"/>
  <c r="M461" i="15" s="1"/>
  <c r="N461" i="8"/>
  <c r="N461" i="15" s="1"/>
  <c r="O461" i="8"/>
  <c r="O461" i="15" s="1"/>
  <c r="C462" i="8"/>
  <c r="C462" i="15" s="1"/>
  <c r="D462" i="8"/>
  <c r="D462" i="15" s="1"/>
  <c r="E462" i="8"/>
  <c r="E462" i="15" s="1"/>
  <c r="F462" i="8"/>
  <c r="F462" i="15" s="1"/>
  <c r="G462" i="8"/>
  <c r="G462" i="15" s="1"/>
  <c r="H462" i="8"/>
  <c r="H462" i="15" s="1"/>
  <c r="K462" i="8"/>
  <c r="K462" i="15" s="1"/>
  <c r="L462" i="8"/>
  <c r="L462" i="15" s="1"/>
  <c r="M462" i="8"/>
  <c r="M462" i="15" s="1"/>
  <c r="N462" i="8"/>
  <c r="N462" i="15" s="1"/>
  <c r="O462" i="8"/>
  <c r="O462" i="15" s="1"/>
  <c r="C463" i="8"/>
  <c r="C463" i="15" s="1"/>
  <c r="D463" i="8"/>
  <c r="D463" i="15" s="1"/>
  <c r="E463" i="8"/>
  <c r="E463" i="15" s="1"/>
  <c r="F463" i="8"/>
  <c r="F463" i="15" s="1"/>
  <c r="G463" i="8"/>
  <c r="G463" i="15" s="1"/>
  <c r="H463" i="8"/>
  <c r="H463" i="15" s="1"/>
  <c r="K463" i="8"/>
  <c r="K463" i="15" s="1"/>
  <c r="L463" i="8"/>
  <c r="L463" i="15" s="1"/>
  <c r="M463" i="8"/>
  <c r="M463" i="15" s="1"/>
  <c r="N463" i="8"/>
  <c r="N463" i="15" s="1"/>
  <c r="O463" i="8"/>
  <c r="O463" i="15" s="1"/>
  <c r="C464" i="8"/>
  <c r="C464" i="15" s="1"/>
  <c r="D464" i="8"/>
  <c r="D464" i="15" s="1"/>
  <c r="E464" i="8"/>
  <c r="E464" i="15" s="1"/>
  <c r="F464" i="8"/>
  <c r="F464" i="15" s="1"/>
  <c r="G464" i="8"/>
  <c r="G464" i="15" s="1"/>
  <c r="H464" i="8"/>
  <c r="H464" i="15" s="1"/>
  <c r="K464" i="8"/>
  <c r="K464" i="15" s="1"/>
  <c r="L464" i="8"/>
  <c r="L464" i="15" s="1"/>
  <c r="M464" i="8"/>
  <c r="M464" i="15" s="1"/>
  <c r="N464" i="8"/>
  <c r="O464"/>
  <c r="C465"/>
  <c r="C465" i="15" s="1"/>
  <c r="D465" i="8"/>
  <c r="D465" i="15" s="1"/>
  <c r="E465" i="8"/>
  <c r="E465" i="15" s="1"/>
  <c r="F465" i="8"/>
  <c r="F465" i="15" s="1"/>
  <c r="G465" i="8"/>
  <c r="G465" i="15" s="1"/>
  <c r="H465" i="8"/>
  <c r="H465" i="15" s="1"/>
  <c r="K465" i="8"/>
  <c r="K465" i="15" s="1"/>
  <c r="L465" i="8"/>
  <c r="L465" i="15" s="1"/>
  <c r="M465" i="8"/>
  <c r="M465" i="15" s="1"/>
  <c r="N465" i="8"/>
  <c r="N465" i="15" s="1"/>
  <c r="O465" i="8"/>
  <c r="O465" i="15" s="1"/>
  <c r="C466" i="8"/>
  <c r="C466" i="15" s="1"/>
  <c r="D466" i="8"/>
  <c r="D466" i="15" s="1"/>
  <c r="E466" i="8"/>
  <c r="E466" i="15" s="1"/>
  <c r="F466" i="8"/>
  <c r="F466" i="15" s="1"/>
  <c r="G466" i="8"/>
  <c r="G466" i="15" s="1"/>
  <c r="H466" i="8"/>
  <c r="H466" i="15" s="1"/>
  <c r="K466" i="8"/>
  <c r="K466" i="15" s="1"/>
  <c r="L466" i="8"/>
  <c r="L466" i="15" s="1"/>
  <c r="M466" i="8"/>
  <c r="M466" i="15" s="1"/>
  <c r="N466" i="8"/>
  <c r="N466" i="15" s="1"/>
  <c r="O466" i="8"/>
  <c r="O466" i="15" s="1"/>
  <c r="C467" i="8"/>
  <c r="C467" i="15" s="1"/>
  <c r="D467" i="8"/>
  <c r="D467" i="15" s="1"/>
  <c r="E467" i="8"/>
  <c r="E467" i="15" s="1"/>
  <c r="F467" i="8"/>
  <c r="F467" i="15" s="1"/>
  <c r="G467" i="8"/>
  <c r="G467" i="15" s="1"/>
  <c r="H467" i="8"/>
  <c r="H467" i="15" s="1"/>
  <c r="K467" i="8"/>
  <c r="K467" i="15" s="1"/>
  <c r="L467" i="8"/>
  <c r="L467" i="15" s="1"/>
  <c r="M467" i="8"/>
  <c r="M467" i="15" s="1"/>
  <c r="N467" i="8"/>
  <c r="N467" i="15" s="1"/>
  <c r="O467" i="8"/>
  <c r="O467" i="15" s="1"/>
  <c r="C468" i="8"/>
  <c r="C468" i="15" s="1"/>
  <c r="D468" i="8"/>
  <c r="D468" i="15" s="1"/>
  <c r="E468" i="8"/>
  <c r="E468" i="15" s="1"/>
  <c r="F468" i="8"/>
  <c r="F468" i="15" s="1"/>
  <c r="G468" i="8"/>
  <c r="G468" i="15" s="1"/>
  <c r="H468" i="8"/>
  <c r="H468" i="15" s="1"/>
  <c r="K468" i="8"/>
  <c r="K468" i="15" s="1"/>
  <c r="L468" i="8"/>
  <c r="L468" i="15" s="1"/>
  <c r="M468" i="8"/>
  <c r="M468" i="15" s="1"/>
  <c r="N468" i="8"/>
  <c r="O468"/>
  <c r="C469"/>
  <c r="C469" i="15" s="1"/>
  <c r="D469" i="8"/>
  <c r="D469" i="15" s="1"/>
  <c r="E469" i="8"/>
  <c r="E469" i="15" s="1"/>
  <c r="F469" i="8"/>
  <c r="F469" i="15" s="1"/>
  <c r="G469" i="8"/>
  <c r="G469" i="15" s="1"/>
  <c r="H469" i="8"/>
  <c r="H469" i="15" s="1"/>
  <c r="K469" i="8"/>
  <c r="K469" i="15" s="1"/>
  <c r="L469" i="8"/>
  <c r="L469" i="15" s="1"/>
  <c r="M469" i="8"/>
  <c r="M469" i="15" s="1"/>
  <c r="N469" i="8"/>
  <c r="N469" i="15" s="1"/>
  <c r="O469" i="8"/>
  <c r="O469" i="15" s="1"/>
  <c r="C470" i="8"/>
  <c r="C470" i="15" s="1"/>
  <c r="D470" i="8"/>
  <c r="D470" i="15" s="1"/>
  <c r="E470" i="8"/>
  <c r="E470" i="15" s="1"/>
  <c r="F470" i="8"/>
  <c r="F470" i="15" s="1"/>
  <c r="G470" i="8"/>
  <c r="G470" i="15" s="1"/>
  <c r="H470" i="8"/>
  <c r="H470" i="15" s="1"/>
  <c r="K470" i="8"/>
  <c r="K470" i="15" s="1"/>
  <c r="L470" i="8"/>
  <c r="L470" i="15" s="1"/>
  <c r="M470" i="8"/>
  <c r="M470" i="15" s="1"/>
  <c r="N470" i="8"/>
  <c r="N470" i="15" s="1"/>
  <c r="O470" i="8"/>
  <c r="O470" i="15" s="1"/>
  <c r="C471" i="8"/>
  <c r="C471" i="15" s="1"/>
  <c r="D471" i="8"/>
  <c r="D471" i="15" s="1"/>
  <c r="E471" i="8"/>
  <c r="E471" i="15" s="1"/>
  <c r="F471" i="8"/>
  <c r="F471" i="15" s="1"/>
  <c r="G471" i="8"/>
  <c r="G471" i="15" s="1"/>
  <c r="H471" i="8"/>
  <c r="H471" i="15" s="1"/>
  <c r="K471" i="8"/>
  <c r="K471" i="15" s="1"/>
  <c r="L471" i="8"/>
  <c r="L471" i="15" s="1"/>
  <c r="M471" i="8"/>
  <c r="M471" i="15" s="1"/>
  <c r="N471" i="8"/>
  <c r="N471" i="15" s="1"/>
  <c r="O471" i="8"/>
  <c r="O471" i="15" s="1"/>
  <c r="C472" i="8"/>
  <c r="C472" i="15" s="1"/>
  <c r="D472" i="8"/>
  <c r="D472" i="15" s="1"/>
  <c r="E472" i="8"/>
  <c r="E472" i="15" s="1"/>
  <c r="F472" i="8"/>
  <c r="F472" i="15" s="1"/>
  <c r="G472" i="8"/>
  <c r="G472" i="15" s="1"/>
  <c r="H472" i="8"/>
  <c r="H472" i="15" s="1"/>
  <c r="K472" i="8"/>
  <c r="K472" i="15" s="1"/>
  <c r="L472" i="8"/>
  <c r="L472" i="15" s="1"/>
  <c r="M472" i="8"/>
  <c r="M472" i="15" s="1"/>
  <c r="N472" i="8"/>
  <c r="O472"/>
  <c r="C473"/>
  <c r="C473" i="15" s="1"/>
  <c r="D473" i="8"/>
  <c r="D473" i="15" s="1"/>
  <c r="E473" i="8"/>
  <c r="E473" i="15" s="1"/>
  <c r="F473" i="8"/>
  <c r="F473" i="15" s="1"/>
  <c r="G473" i="8"/>
  <c r="G473" i="15" s="1"/>
  <c r="H473" i="8"/>
  <c r="H473" i="15" s="1"/>
  <c r="K473" i="8"/>
  <c r="K473" i="15" s="1"/>
  <c r="L473" i="8"/>
  <c r="L473" i="15" s="1"/>
  <c r="M473" i="8"/>
  <c r="M473" i="15" s="1"/>
  <c r="N473" i="8"/>
  <c r="N473" i="15" s="1"/>
  <c r="O473" i="8"/>
  <c r="O473" i="15" s="1"/>
  <c r="C474" i="8"/>
  <c r="C474" i="15" s="1"/>
  <c r="D474" i="8"/>
  <c r="D474" i="15" s="1"/>
  <c r="E474" i="8"/>
  <c r="E474" i="15" s="1"/>
  <c r="F474" i="8"/>
  <c r="F474" i="15" s="1"/>
  <c r="G474" i="8"/>
  <c r="G474" i="15" s="1"/>
  <c r="H474" i="8"/>
  <c r="H474" i="15" s="1"/>
  <c r="K474" i="8"/>
  <c r="K474" i="15" s="1"/>
  <c r="L474" i="8"/>
  <c r="L474" i="15" s="1"/>
  <c r="M474" i="8"/>
  <c r="M474" i="15" s="1"/>
  <c r="N474" i="8"/>
  <c r="N474" i="15" s="1"/>
  <c r="O474" i="8"/>
  <c r="O474" i="15" s="1"/>
  <c r="C475" i="8"/>
  <c r="C475" i="15" s="1"/>
  <c r="D475" i="8"/>
  <c r="D475" i="15" s="1"/>
  <c r="E475" i="8"/>
  <c r="E475" i="15" s="1"/>
  <c r="F475" i="8"/>
  <c r="F475" i="15" s="1"/>
  <c r="G475" i="8"/>
  <c r="G475" i="15" s="1"/>
  <c r="H475" i="8"/>
  <c r="H475" i="15" s="1"/>
  <c r="K475" i="8"/>
  <c r="K475" i="15" s="1"/>
  <c r="L475" i="8"/>
  <c r="L475" i="15" s="1"/>
  <c r="M475" i="8"/>
  <c r="M475" i="15" s="1"/>
  <c r="N475" i="8"/>
  <c r="N475" i="15" s="1"/>
  <c r="O475" i="8"/>
  <c r="O475" i="15" s="1"/>
  <c r="C476" i="8"/>
  <c r="C476" i="15" s="1"/>
  <c r="D476" i="8"/>
  <c r="D476" i="15" s="1"/>
  <c r="E476" i="8"/>
  <c r="E476" i="15" s="1"/>
  <c r="F476" i="8"/>
  <c r="F476" i="15" s="1"/>
  <c r="G476" i="8"/>
  <c r="G476" i="15" s="1"/>
  <c r="H476" i="8"/>
  <c r="H476" i="15" s="1"/>
  <c r="K476" i="8"/>
  <c r="K476" i="15" s="1"/>
  <c r="L476" i="8"/>
  <c r="L476" i="15" s="1"/>
  <c r="M476" i="8"/>
  <c r="M476" i="15" s="1"/>
  <c r="N476" i="8"/>
  <c r="O476"/>
  <c r="C477"/>
  <c r="C477" i="15" s="1"/>
  <c r="D477" i="8"/>
  <c r="D477" i="15" s="1"/>
  <c r="E477" i="8"/>
  <c r="E477" i="15" s="1"/>
  <c r="F477" i="8"/>
  <c r="F477" i="15" s="1"/>
  <c r="G477" i="8"/>
  <c r="G477" i="15" s="1"/>
  <c r="H477" i="8"/>
  <c r="H477" i="15" s="1"/>
  <c r="K477" i="8"/>
  <c r="K477" i="15" s="1"/>
  <c r="L477" i="8"/>
  <c r="L477" i="15" s="1"/>
  <c r="M477" i="8"/>
  <c r="M477" i="15" s="1"/>
  <c r="N477" i="8"/>
  <c r="N477" i="15" s="1"/>
  <c r="O477" i="8"/>
  <c r="O477" i="15" s="1"/>
  <c r="C478" i="8"/>
  <c r="C478" i="15" s="1"/>
  <c r="D478" i="8"/>
  <c r="D478" i="15" s="1"/>
  <c r="E478" i="8"/>
  <c r="E478" i="15" s="1"/>
  <c r="F478" i="8"/>
  <c r="F478" i="15" s="1"/>
  <c r="G478" i="8"/>
  <c r="G478" i="15" s="1"/>
  <c r="H478" i="8"/>
  <c r="H478" i="15" s="1"/>
  <c r="K478" i="8"/>
  <c r="K478" i="15" s="1"/>
  <c r="L478" i="8"/>
  <c r="L478" i="15" s="1"/>
  <c r="M478" i="8"/>
  <c r="M478" i="15" s="1"/>
  <c r="N478" i="8"/>
  <c r="N478" i="15" s="1"/>
  <c r="O478" i="8"/>
  <c r="O478" i="15" s="1"/>
  <c r="C479" i="8"/>
  <c r="C479" i="15" s="1"/>
  <c r="D479" i="8"/>
  <c r="D479" i="15" s="1"/>
  <c r="E479" i="8"/>
  <c r="E479" i="15" s="1"/>
  <c r="F479" i="8"/>
  <c r="F479" i="15" s="1"/>
  <c r="G479" i="8"/>
  <c r="G479" i="15" s="1"/>
  <c r="H479" i="8"/>
  <c r="H479" i="15" s="1"/>
  <c r="K479" i="8"/>
  <c r="K479" i="15" s="1"/>
  <c r="L479" i="8"/>
  <c r="L479" i="15" s="1"/>
  <c r="M479" i="8"/>
  <c r="M479" i="15" s="1"/>
  <c r="N479" i="8"/>
  <c r="N479" i="15" s="1"/>
  <c r="O479" i="8"/>
  <c r="O479" i="15" s="1"/>
  <c r="C480" i="8"/>
  <c r="C480" i="15" s="1"/>
  <c r="D480" i="8"/>
  <c r="D480" i="15" s="1"/>
  <c r="E480" i="8"/>
  <c r="E480" i="15" s="1"/>
  <c r="F480" i="8"/>
  <c r="F480" i="15" s="1"/>
  <c r="G480" i="8"/>
  <c r="G480" i="15" s="1"/>
  <c r="H480" i="8"/>
  <c r="H480" i="15" s="1"/>
  <c r="K480" i="8"/>
  <c r="K480" i="15" s="1"/>
  <c r="L480" i="8"/>
  <c r="L480" i="15" s="1"/>
  <c r="M480" i="8"/>
  <c r="M480" i="15" s="1"/>
  <c r="N480" i="8"/>
  <c r="O480"/>
  <c r="C481"/>
  <c r="C481" i="15" s="1"/>
  <c r="D481" i="8"/>
  <c r="D481" i="15" s="1"/>
  <c r="E481" i="8"/>
  <c r="E481" i="15" s="1"/>
  <c r="F481" i="8"/>
  <c r="F481" i="15" s="1"/>
  <c r="G481" i="8"/>
  <c r="G481" i="15" s="1"/>
  <c r="H481" i="8"/>
  <c r="H481" i="15" s="1"/>
  <c r="K481" i="8"/>
  <c r="K481" i="15" s="1"/>
  <c r="L481" i="8"/>
  <c r="L481" i="15" s="1"/>
  <c r="M481" i="8"/>
  <c r="M481" i="15" s="1"/>
  <c r="N481" i="8"/>
  <c r="N481" i="15" s="1"/>
  <c r="O481" i="8"/>
  <c r="O481" i="15" s="1"/>
  <c r="C482" i="8"/>
  <c r="C482" i="15" s="1"/>
  <c r="D482" i="8"/>
  <c r="D482" i="15" s="1"/>
  <c r="E482" i="8"/>
  <c r="E482" i="15" s="1"/>
  <c r="F482" i="8"/>
  <c r="F482" i="15" s="1"/>
  <c r="G482" i="8"/>
  <c r="G482" i="15" s="1"/>
  <c r="H482" i="8"/>
  <c r="H482" i="15" s="1"/>
  <c r="K482" i="8"/>
  <c r="K482" i="15" s="1"/>
  <c r="L482" i="8"/>
  <c r="L482" i="15" s="1"/>
  <c r="M482" i="8"/>
  <c r="M482" i="15" s="1"/>
  <c r="N482" i="8"/>
  <c r="N482" i="15" s="1"/>
  <c r="O482" i="8"/>
  <c r="O482" i="15" s="1"/>
  <c r="C483" i="8"/>
  <c r="C483" i="15" s="1"/>
  <c r="D483" i="8"/>
  <c r="D483" i="15" s="1"/>
  <c r="E483" i="8"/>
  <c r="E483" i="15" s="1"/>
  <c r="F483" i="8"/>
  <c r="F483" i="15" s="1"/>
  <c r="G483" i="8"/>
  <c r="G483" i="15" s="1"/>
  <c r="H483" i="8"/>
  <c r="H483" i="15" s="1"/>
  <c r="K483" i="8"/>
  <c r="K483" i="15" s="1"/>
  <c r="L483" i="8"/>
  <c r="L483" i="15" s="1"/>
  <c r="M483" i="8"/>
  <c r="M483" i="15" s="1"/>
  <c r="N483" i="8"/>
  <c r="N483" i="15" s="1"/>
  <c r="O483" i="8"/>
  <c r="O483" i="15" s="1"/>
  <c r="C484" i="8"/>
  <c r="C484" i="15" s="1"/>
  <c r="D484" i="8"/>
  <c r="D484" i="15" s="1"/>
  <c r="E484" i="8"/>
  <c r="E484" i="15" s="1"/>
  <c r="F484" i="8"/>
  <c r="F484" i="15" s="1"/>
  <c r="G484" i="8"/>
  <c r="G484" i="15" s="1"/>
  <c r="H484" i="8"/>
  <c r="H484" i="15" s="1"/>
  <c r="K484" i="8"/>
  <c r="K484" i="15" s="1"/>
  <c r="L484" i="8"/>
  <c r="L484" i="15" s="1"/>
  <c r="M484" i="8"/>
  <c r="M484" i="15" s="1"/>
  <c r="N484" i="8"/>
  <c r="O484"/>
  <c r="C485"/>
  <c r="C485" i="15" s="1"/>
  <c r="D485" i="8"/>
  <c r="D485" i="15" s="1"/>
  <c r="E485" i="8"/>
  <c r="E485" i="15" s="1"/>
  <c r="F485" i="8"/>
  <c r="F485" i="15" s="1"/>
  <c r="G485" i="8"/>
  <c r="G485" i="15" s="1"/>
  <c r="H485" i="8"/>
  <c r="H485" i="15" s="1"/>
  <c r="K485" i="8"/>
  <c r="K485" i="15" s="1"/>
  <c r="L485" i="8"/>
  <c r="L485" i="15" s="1"/>
  <c r="M485" i="8"/>
  <c r="M485" i="15" s="1"/>
  <c r="N485" i="8"/>
  <c r="N485" i="15" s="1"/>
  <c r="O485" i="8"/>
  <c r="O485" i="15" s="1"/>
  <c r="C486" i="8"/>
  <c r="C486" i="15" s="1"/>
  <c r="D486" i="8"/>
  <c r="D486" i="15" s="1"/>
  <c r="E486" i="8"/>
  <c r="E486" i="15" s="1"/>
  <c r="F486" i="8"/>
  <c r="F486" i="15" s="1"/>
  <c r="G486" i="8"/>
  <c r="G486" i="15" s="1"/>
  <c r="H486" i="8"/>
  <c r="H486" i="15" s="1"/>
  <c r="K486" i="8"/>
  <c r="K486" i="15" s="1"/>
  <c r="L486" i="8"/>
  <c r="L486" i="15" s="1"/>
  <c r="M486" i="8"/>
  <c r="M486" i="15" s="1"/>
  <c r="N486" i="8"/>
  <c r="N486" i="15" s="1"/>
  <c r="O486" i="8"/>
  <c r="O486" i="15" s="1"/>
  <c r="C487" i="8"/>
  <c r="C487" i="15" s="1"/>
  <c r="D487" i="8"/>
  <c r="D487" i="15" s="1"/>
  <c r="E487" i="8"/>
  <c r="E487" i="15" s="1"/>
  <c r="F487" i="8"/>
  <c r="F487" i="15" s="1"/>
  <c r="G487" i="8"/>
  <c r="G487" i="15" s="1"/>
  <c r="H487" i="8"/>
  <c r="H487" i="15" s="1"/>
  <c r="K487" i="8"/>
  <c r="K487" i="15" s="1"/>
  <c r="L487" i="8"/>
  <c r="L487" i="15" s="1"/>
  <c r="M487" i="8"/>
  <c r="M487" i="15" s="1"/>
  <c r="N487" i="8"/>
  <c r="N487" i="15" s="1"/>
  <c r="O487" i="8"/>
  <c r="O487" i="15" s="1"/>
  <c r="C488" i="8"/>
  <c r="C488" i="15" s="1"/>
  <c r="D488" i="8"/>
  <c r="D488" i="15" s="1"/>
  <c r="E488" i="8"/>
  <c r="E488" i="15" s="1"/>
  <c r="F488" i="8"/>
  <c r="F488" i="15" s="1"/>
  <c r="G488" i="8"/>
  <c r="G488" i="15" s="1"/>
  <c r="H488" i="8"/>
  <c r="H488" i="15" s="1"/>
  <c r="K488" i="8"/>
  <c r="K488" i="15" s="1"/>
  <c r="L488" i="8"/>
  <c r="L488" i="15" s="1"/>
  <c r="M488" i="8"/>
  <c r="M488" i="15" s="1"/>
  <c r="N488" i="8"/>
  <c r="O488"/>
  <c r="C489"/>
  <c r="C489" i="15" s="1"/>
  <c r="D489" i="8"/>
  <c r="D489" i="15" s="1"/>
  <c r="E489" i="8"/>
  <c r="E489" i="15" s="1"/>
  <c r="F489" i="8"/>
  <c r="F489" i="15" s="1"/>
  <c r="G489" i="8"/>
  <c r="G489" i="15" s="1"/>
  <c r="H489" i="8"/>
  <c r="H489" i="15" s="1"/>
  <c r="K489" i="8"/>
  <c r="K489" i="15" s="1"/>
  <c r="L489" i="8"/>
  <c r="L489" i="15" s="1"/>
  <c r="M489" i="8"/>
  <c r="M489" i="15" s="1"/>
  <c r="N489" i="8"/>
  <c r="N489" i="15" s="1"/>
  <c r="O489" i="8"/>
  <c r="O489" i="15" s="1"/>
  <c r="C490" i="8"/>
  <c r="C490" i="15" s="1"/>
  <c r="D490" i="8"/>
  <c r="D490" i="15" s="1"/>
  <c r="E490" i="8"/>
  <c r="E490" i="15" s="1"/>
  <c r="F490" i="8"/>
  <c r="F490" i="15" s="1"/>
  <c r="G490" i="8"/>
  <c r="G490" i="15" s="1"/>
  <c r="H490" i="8"/>
  <c r="H490" i="15" s="1"/>
  <c r="K490" i="8"/>
  <c r="K490" i="15" s="1"/>
  <c r="L490" i="8"/>
  <c r="L490" i="15" s="1"/>
  <c r="M490" i="8"/>
  <c r="M490" i="15" s="1"/>
  <c r="N490" i="8"/>
  <c r="N490" i="15" s="1"/>
  <c r="O490" i="8"/>
  <c r="O490" i="15" s="1"/>
  <c r="C491" i="8"/>
  <c r="C491" i="15" s="1"/>
  <c r="D491" i="8"/>
  <c r="D491" i="15" s="1"/>
  <c r="E491" i="8"/>
  <c r="E491" i="15" s="1"/>
  <c r="F491" i="8"/>
  <c r="F491" i="15" s="1"/>
  <c r="G491" i="8"/>
  <c r="G491" i="15" s="1"/>
  <c r="H491" i="8"/>
  <c r="H491" i="15" s="1"/>
  <c r="K491" i="8"/>
  <c r="K491" i="15" s="1"/>
  <c r="L491" i="8"/>
  <c r="L491" i="15" s="1"/>
  <c r="M491" i="8"/>
  <c r="M491" i="15" s="1"/>
  <c r="N491" i="8"/>
  <c r="N491" i="15" s="1"/>
  <c r="O491" i="8"/>
  <c r="O491" i="15" s="1"/>
  <c r="C492" i="8"/>
  <c r="C492" i="15" s="1"/>
  <c r="D492" i="8"/>
  <c r="D492" i="15" s="1"/>
  <c r="E492" i="8"/>
  <c r="E492" i="15" s="1"/>
  <c r="F492" i="8"/>
  <c r="F492" i="15" s="1"/>
  <c r="G492" i="8"/>
  <c r="G492" i="15" s="1"/>
  <c r="H492" i="8"/>
  <c r="H492" i="15" s="1"/>
  <c r="K492" i="8"/>
  <c r="K492" i="15" s="1"/>
  <c r="L492" i="8"/>
  <c r="L492" i="15" s="1"/>
  <c r="M492" i="8"/>
  <c r="M492" i="15" s="1"/>
  <c r="N492" i="8"/>
  <c r="O492"/>
  <c r="C493"/>
  <c r="C493" i="15" s="1"/>
  <c r="D493" i="8"/>
  <c r="D493" i="15" s="1"/>
  <c r="E493" i="8"/>
  <c r="E493" i="15" s="1"/>
  <c r="F493" i="8"/>
  <c r="F493" i="15" s="1"/>
  <c r="G493" i="8"/>
  <c r="G493" i="15" s="1"/>
  <c r="H493" i="8"/>
  <c r="H493" i="15" s="1"/>
  <c r="K493" i="8"/>
  <c r="K493" i="15" s="1"/>
  <c r="L493" i="8"/>
  <c r="L493" i="15" s="1"/>
  <c r="M493" i="8"/>
  <c r="M493" i="15" s="1"/>
  <c r="N493" i="8"/>
  <c r="N493" i="15" s="1"/>
  <c r="O493" i="8"/>
  <c r="O493" i="15" s="1"/>
  <c r="C494" i="8"/>
  <c r="C494" i="15" s="1"/>
  <c r="D494" i="8"/>
  <c r="D494" i="15" s="1"/>
  <c r="E494" i="8"/>
  <c r="E494" i="15" s="1"/>
  <c r="F494" i="8"/>
  <c r="F494" i="15" s="1"/>
  <c r="G494" i="8"/>
  <c r="G494" i="15" s="1"/>
  <c r="H494" i="8"/>
  <c r="H494" i="15" s="1"/>
  <c r="K494" i="8"/>
  <c r="K494" i="15" s="1"/>
  <c r="L494" i="8"/>
  <c r="L494" i="15" s="1"/>
  <c r="M494" i="8"/>
  <c r="M494" i="15" s="1"/>
  <c r="N494" i="8"/>
  <c r="N494" i="15" s="1"/>
  <c r="O494" i="8"/>
  <c r="O494" i="15" s="1"/>
  <c r="C495" i="8"/>
  <c r="C495" i="15" s="1"/>
  <c r="D495" i="8"/>
  <c r="D495" i="15" s="1"/>
  <c r="E495" i="8"/>
  <c r="E495" i="15" s="1"/>
  <c r="F495" i="8"/>
  <c r="F495" i="15" s="1"/>
  <c r="G495" i="8"/>
  <c r="G495" i="15" s="1"/>
  <c r="H495" i="8"/>
  <c r="H495" i="15" s="1"/>
  <c r="K495" i="8"/>
  <c r="K495" i="15" s="1"/>
  <c r="L495" i="8"/>
  <c r="L495" i="15" s="1"/>
  <c r="M495" i="8"/>
  <c r="M495" i="15" s="1"/>
  <c r="N495" i="8"/>
  <c r="N495" i="15" s="1"/>
  <c r="O495" i="8"/>
  <c r="O495" i="15" s="1"/>
  <c r="C496" i="8"/>
  <c r="C496" i="15" s="1"/>
  <c r="D496" i="8"/>
  <c r="D496" i="15" s="1"/>
  <c r="E496" i="8"/>
  <c r="E496" i="15" s="1"/>
  <c r="F496" i="8"/>
  <c r="F496" i="15" s="1"/>
  <c r="G496" i="8"/>
  <c r="G496" i="15" s="1"/>
  <c r="H496" i="8"/>
  <c r="H496" i="15" s="1"/>
  <c r="K496" i="8"/>
  <c r="K496" i="15" s="1"/>
  <c r="L496" i="8"/>
  <c r="L496" i="15" s="1"/>
  <c r="M496" i="8"/>
  <c r="M496" i="15" s="1"/>
  <c r="N496" i="8"/>
  <c r="O496"/>
  <c r="C497"/>
  <c r="C497" i="15" s="1"/>
  <c r="D497" i="8"/>
  <c r="D497" i="15" s="1"/>
  <c r="E497" i="8"/>
  <c r="E497" i="15" s="1"/>
  <c r="F497" i="8"/>
  <c r="F497" i="15" s="1"/>
  <c r="G497" i="8"/>
  <c r="G497" i="15" s="1"/>
  <c r="H497" i="8"/>
  <c r="H497" i="15" s="1"/>
  <c r="K497" i="8"/>
  <c r="K497" i="15" s="1"/>
  <c r="L497" i="8"/>
  <c r="L497" i="15" s="1"/>
  <c r="M497" i="8"/>
  <c r="M497" i="15" s="1"/>
  <c r="N497" i="8"/>
  <c r="N497" i="15" s="1"/>
  <c r="O497" i="8"/>
  <c r="O497" i="15" s="1"/>
  <c r="C498" i="8"/>
  <c r="C498" i="15" s="1"/>
  <c r="D498" i="8"/>
  <c r="D498" i="15" s="1"/>
  <c r="E498" i="8"/>
  <c r="E498" i="15" s="1"/>
  <c r="F498" i="8"/>
  <c r="F498" i="15" s="1"/>
  <c r="G498" i="8"/>
  <c r="G498" i="15" s="1"/>
  <c r="H498" i="8"/>
  <c r="H498" i="15" s="1"/>
  <c r="K498" i="8"/>
  <c r="K498" i="15" s="1"/>
  <c r="L498" i="8"/>
  <c r="L498" i="15" s="1"/>
  <c r="M498" i="8"/>
  <c r="M498" i="15" s="1"/>
  <c r="N498" i="8"/>
  <c r="N498" i="15" s="1"/>
  <c r="O498" i="8"/>
  <c r="O498" i="15" s="1"/>
  <c r="C499" i="8"/>
  <c r="C499" i="15" s="1"/>
  <c r="D499" i="8"/>
  <c r="D499" i="15" s="1"/>
  <c r="E499" i="8"/>
  <c r="E499" i="15" s="1"/>
  <c r="F499" i="8"/>
  <c r="F499" i="15" s="1"/>
  <c r="G499" i="8"/>
  <c r="G499" i="15" s="1"/>
  <c r="H499" i="8"/>
  <c r="H499" i="15" s="1"/>
  <c r="K499" i="8"/>
  <c r="K499" i="15" s="1"/>
  <c r="L499" i="8"/>
  <c r="L499" i="15" s="1"/>
  <c r="M499" i="8"/>
  <c r="M499" i="15" s="1"/>
  <c r="N499" i="8"/>
  <c r="N499" i="15" s="1"/>
  <c r="O499" i="8"/>
  <c r="O499" i="15" s="1"/>
  <c r="C500" i="8"/>
  <c r="C500" i="15" s="1"/>
  <c r="D500" i="8"/>
  <c r="D500" i="15" s="1"/>
  <c r="E500" i="8"/>
  <c r="E500" i="15" s="1"/>
  <c r="F500" i="8"/>
  <c r="F500" i="15" s="1"/>
  <c r="G500" i="8"/>
  <c r="G500" i="15" s="1"/>
  <c r="H500" i="8"/>
  <c r="H500" i="15" s="1"/>
  <c r="K500" i="8"/>
  <c r="K500" i="15" s="1"/>
  <c r="L500" i="8"/>
  <c r="L500" i="15" s="1"/>
  <c r="M500" i="8"/>
  <c r="M500" i="15" s="1"/>
  <c r="N500" i="8"/>
  <c r="O500"/>
  <c r="C501"/>
  <c r="C501" i="15" s="1"/>
  <c r="D501" i="8"/>
  <c r="D501" i="15" s="1"/>
  <c r="E501" i="8"/>
  <c r="E501" i="15" s="1"/>
  <c r="F501" i="8"/>
  <c r="F501" i="15" s="1"/>
  <c r="G501" i="8"/>
  <c r="G501" i="15" s="1"/>
  <c r="H501" i="8"/>
  <c r="H501" i="15" s="1"/>
  <c r="K501" i="8"/>
  <c r="K501" i="15" s="1"/>
  <c r="L501" i="8"/>
  <c r="L501" i="15" s="1"/>
  <c r="M501" i="8"/>
  <c r="M501" i="15" s="1"/>
  <c r="N501" i="8"/>
  <c r="N501" i="15" s="1"/>
  <c r="O501" i="8"/>
  <c r="O501" i="15" s="1"/>
  <c r="C502" i="8"/>
  <c r="C502" i="15" s="1"/>
  <c r="D502" i="8"/>
  <c r="D502" i="15" s="1"/>
  <c r="E502" i="8"/>
  <c r="E502" i="15" s="1"/>
  <c r="F502" i="8"/>
  <c r="F502" i="15" s="1"/>
  <c r="G502" i="8"/>
  <c r="G502" i="15" s="1"/>
  <c r="H502" i="8"/>
  <c r="H502" i="15" s="1"/>
  <c r="K502" i="8"/>
  <c r="K502" i="15" s="1"/>
  <c r="L502" i="8"/>
  <c r="L502" i="15" s="1"/>
  <c r="M502" i="8"/>
  <c r="M502" i="15" s="1"/>
  <c r="N502" i="8"/>
  <c r="N502" i="15" s="1"/>
  <c r="O502" i="8"/>
  <c r="O502" i="15" s="1"/>
  <c r="C503" i="8"/>
  <c r="C503" i="15" s="1"/>
  <c r="D503" i="8"/>
  <c r="D503" i="15" s="1"/>
  <c r="E503" i="8"/>
  <c r="E503" i="15" s="1"/>
  <c r="F503" i="8"/>
  <c r="F503" i="15" s="1"/>
  <c r="G503" i="8"/>
  <c r="G503" i="15" s="1"/>
  <c r="H503" i="8"/>
  <c r="H503" i="15" s="1"/>
  <c r="K503" i="8"/>
  <c r="K503" i="15" s="1"/>
  <c r="L503" i="8"/>
  <c r="L503" i="15" s="1"/>
  <c r="M503" i="8"/>
  <c r="M503" i="15" s="1"/>
  <c r="N503" i="8"/>
  <c r="N503" i="15" s="1"/>
  <c r="O503" i="8"/>
  <c r="O503" i="15" s="1"/>
  <c r="C504" i="8"/>
  <c r="C504" i="15" s="1"/>
  <c r="D504" i="8"/>
  <c r="D504" i="15" s="1"/>
  <c r="E504" i="8"/>
  <c r="E504" i="15" s="1"/>
  <c r="F504" i="8"/>
  <c r="F504" i="15" s="1"/>
  <c r="G504" i="8"/>
  <c r="G504" i="15" s="1"/>
  <c r="H504" i="8"/>
  <c r="H504" i="15" s="1"/>
  <c r="K504" i="8"/>
  <c r="K504" i="15" s="1"/>
  <c r="L504" i="8"/>
  <c r="L504" i="15" s="1"/>
  <c r="M504" i="8"/>
  <c r="M504" i="15" s="1"/>
  <c r="N504" i="8"/>
  <c r="O504"/>
  <c r="C505"/>
  <c r="C505" i="15" s="1"/>
  <c r="D505" i="8"/>
  <c r="D505" i="15" s="1"/>
  <c r="E505" i="8"/>
  <c r="E505" i="15" s="1"/>
  <c r="F505" i="8"/>
  <c r="F505" i="15" s="1"/>
  <c r="G505" i="8"/>
  <c r="G505" i="15" s="1"/>
  <c r="H505" i="8"/>
  <c r="H505" i="15" s="1"/>
  <c r="K505" i="8"/>
  <c r="K505" i="15" s="1"/>
  <c r="L505" i="8"/>
  <c r="L505" i="15" s="1"/>
  <c r="M505" i="8"/>
  <c r="M505" i="15" s="1"/>
  <c r="N505" i="8"/>
  <c r="N505" i="15" s="1"/>
  <c r="O505" i="8"/>
  <c r="O505" i="15" s="1"/>
  <c r="C506" i="8"/>
  <c r="C506" i="15" s="1"/>
  <c r="D506" i="8"/>
  <c r="D506" i="15" s="1"/>
  <c r="E506" i="8"/>
  <c r="E506" i="15" s="1"/>
  <c r="F506" i="8"/>
  <c r="F506" i="15" s="1"/>
  <c r="G506" i="8"/>
  <c r="G506" i="15" s="1"/>
  <c r="H506" i="8"/>
  <c r="H506" i="15" s="1"/>
  <c r="K506" i="8"/>
  <c r="K506" i="15" s="1"/>
  <c r="L506" i="8"/>
  <c r="L506" i="15" s="1"/>
  <c r="M506" i="8"/>
  <c r="M506" i="15" s="1"/>
  <c r="N506" i="8"/>
  <c r="N506" i="15" s="1"/>
  <c r="O506" i="8"/>
  <c r="O506" i="15" s="1"/>
  <c r="C507" i="8"/>
  <c r="C507" i="15" s="1"/>
  <c r="D507" i="8"/>
  <c r="D507" i="15" s="1"/>
  <c r="E507" i="8"/>
  <c r="E507" i="15" s="1"/>
  <c r="F507" i="8"/>
  <c r="F507" i="15" s="1"/>
  <c r="G507" i="8"/>
  <c r="G507" i="15" s="1"/>
  <c r="H507" i="8"/>
  <c r="H507" i="15" s="1"/>
  <c r="K507" i="8"/>
  <c r="K507" i="15" s="1"/>
  <c r="L507" i="8"/>
  <c r="L507" i="15" s="1"/>
  <c r="M507" i="8"/>
  <c r="M507" i="15" s="1"/>
  <c r="N507" i="8"/>
  <c r="N507" i="15" s="1"/>
  <c r="O507" i="8"/>
  <c r="O507" i="15" s="1"/>
  <c r="C508" i="8"/>
  <c r="C508" i="15" s="1"/>
  <c r="D508" i="8"/>
  <c r="D508" i="15" s="1"/>
  <c r="E508" i="8"/>
  <c r="E508" i="15" s="1"/>
  <c r="F508" i="8"/>
  <c r="F508" i="15" s="1"/>
  <c r="G508" i="8"/>
  <c r="G508" i="15" s="1"/>
  <c r="H508" i="8"/>
  <c r="H508" i="15" s="1"/>
  <c r="K508" i="8"/>
  <c r="K508" i="15" s="1"/>
  <c r="L508" i="8"/>
  <c r="L508" i="15" s="1"/>
  <c r="M508" i="8"/>
  <c r="M508" i="15" s="1"/>
  <c r="N508" i="8"/>
  <c r="O508"/>
  <c r="C509"/>
  <c r="C509" i="15" s="1"/>
  <c r="D509" i="8"/>
  <c r="D509" i="15" s="1"/>
  <c r="E509" i="8"/>
  <c r="E509" i="15" s="1"/>
  <c r="F509" i="8"/>
  <c r="F509" i="15" s="1"/>
  <c r="G509" i="8"/>
  <c r="G509" i="15" s="1"/>
  <c r="H509" i="8"/>
  <c r="H509" i="15" s="1"/>
  <c r="K509" i="8"/>
  <c r="K509" i="15" s="1"/>
  <c r="L509" i="8"/>
  <c r="L509" i="15" s="1"/>
  <c r="M509" i="8"/>
  <c r="M509" i="15" s="1"/>
  <c r="N509" i="8"/>
  <c r="N509" i="15" s="1"/>
  <c r="O509" i="8"/>
  <c r="O509" i="15" s="1"/>
  <c r="C510" i="8"/>
  <c r="C510" i="15" s="1"/>
  <c r="D510" i="8"/>
  <c r="D510" i="15" s="1"/>
  <c r="E510" i="8"/>
  <c r="E510" i="15" s="1"/>
  <c r="F510" i="8"/>
  <c r="F510" i="15" s="1"/>
  <c r="G510" i="8"/>
  <c r="G510" i="15" s="1"/>
  <c r="H510" i="8"/>
  <c r="H510" i="15" s="1"/>
  <c r="K510" i="8"/>
  <c r="K510" i="15" s="1"/>
  <c r="L510" i="8"/>
  <c r="L510" i="15" s="1"/>
  <c r="M510" i="8"/>
  <c r="M510" i="15" s="1"/>
  <c r="N510" i="8"/>
  <c r="N510" i="15" s="1"/>
  <c r="O510" i="8"/>
  <c r="O510" i="15" s="1"/>
  <c r="C511" i="8"/>
  <c r="C511" i="15" s="1"/>
  <c r="D511" i="8"/>
  <c r="D511" i="15" s="1"/>
  <c r="E511" i="8"/>
  <c r="E511" i="15" s="1"/>
  <c r="F511" i="8"/>
  <c r="F511" i="15" s="1"/>
  <c r="G511" i="8"/>
  <c r="G511" i="15" s="1"/>
  <c r="H511" i="8"/>
  <c r="H511" i="15" s="1"/>
  <c r="K511" i="8"/>
  <c r="K511" i="15" s="1"/>
  <c r="L511" i="8"/>
  <c r="L511" i="15" s="1"/>
  <c r="M511" i="8"/>
  <c r="M511" i="15" s="1"/>
  <c r="N511" i="8"/>
  <c r="N511" i="15" s="1"/>
  <c r="O511" i="8"/>
  <c r="O511" i="15" s="1"/>
  <c r="C512" i="8"/>
  <c r="C512" i="15" s="1"/>
  <c r="D512" i="8"/>
  <c r="D512" i="15" s="1"/>
  <c r="E512" i="8"/>
  <c r="E512" i="15" s="1"/>
  <c r="F512" i="8"/>
  <c r="F512" i="15" s="1"/>
  <c r="G512" i="8"/>
  <c r="G512" i="15" s="1"/>
  <c r="H512" i="8"/>
  <c r="H512" i="15" s="1"/>
  <c r="K512" i="8"/>
  <c r="K512" i="15" s="1"/>
  <c r="L512" i="8"/>
  <c r="L512" i="15" s="1"/>
  <c r="M512" i="8"/>
  <c r="M512" i="15" s="1"/>
  <c r="N512" i="8"/>
  <c r="O512"/>
  <c r="C513"/>
  <c r="C513" i="15" s="1"/>
  <c r="D513" i="8"/>
  <c r="D513" i="15" s="1"/>
  <c r="E513" i="8"/>
  <c r="E513" i="15" s="1"/>
  <c r="F513" i="8"/>
  <c r="F513" i="15" s="1"/>
  <c r="G513" i="8"/>
  <c r="G513" i="15" s="1"/>
  <c r="H513" i="8"/>
  <c r="H513" i="15" s="1"/>
  <c r="K513" i="8"/>
  <c r="K513" i="15" s="1"/>
  <c r="L513" i="8"/>
  <c r="L513" i="15" s="1"/>
  <c r="M513" i="8"/>
  <c r="M513" i="15" s="1"/>
  <c r="N513" i="8"/>
  <c r="N513" i="15" s="1"/>
  <c r="O513" i="8"/>
  <c r="O513" i="15" s="1"/>
  <c r="C514" i="8"/>
  <c r="C514" i="15" s="1"/>
  <c r="D514" i="8"/>
  <c r="D514" i="15" s="1"/>
  <c r="E514" i="8"/>
  <c r="E514" i="15" s="1"/>
  <c r="F514" i="8"/>
  <c r="F514" i="15" s="1"/>
  <c r="G514" i="8"/>
  <c r="G514" i="15" s="1"/>
  <c r="H514" i="8"/>
  <c r="H514" i="15" s="1"/>
  <c r="K514" i="8"/>
  <c r="K514" i="15" s="1"/>
  <c r="L514" i="8"/>
  <c r="L514" i="15" s="1"/>
  <c r="M514" i="8"/>
  <c r="M514" i="15" s="1"/>
  <c r="N514" i="8"/>
  <c r="N514" i="15" s="1"/>
  <c r="O514" i="8"/>
  <c r="O514" i="15" s="1"/>
  <c r="C515" i="8"/>
  <c r="C515" i="15" s="1"/>
  <c r="D515" i="8"/>
  <c r="D515" i="15" s="1"/>
  <c r="E515" i="8"/>
  <c r="E515" i="15" s="1"/>
  <c r="F515" i="8"/>
  <c r="F515" i="15" s="1"/>
  <c r="G515" i="8"/>
  <c r="G515" i="15" s="1"/>
  <c r="H515" i="8"/>
  <c r="H515" i="15" s="1"/>
  <c r="K515" i="8"/>
  <c r="K515" i="15" s="1"/>
  <c r="L515" i="8"/>
  <c r="L515" i="15" s="1"/>
  <c r="M515" i="8"/>
  <c r="M515" i="15" s="1"/>
  <c r="N515" i="8"/>
  <c r="N515" i="15" s="1"/>
  <c r="O515" i="8"/>
  <c r="O515" i="15" s="1"/>
  <c r="C516" i="8"/>
  <c r="C516" i="15" s="1"/>
  <c r="D516" i="8"/>
  <c r="D516" i="15" s="1"/>
  <c r="E516" i="8"/>
  <c r="E516" i="15" s="1"/>
  <c r="F516" i="8"/>
  <c r="F516" i="15" s="1"/>
  <c r="G516" i="8"/>
  <c r="G516" i="15" s="1"/>
  <c r="H516" i="8"/>
  <c r="H516" i="15" s="1"/>
  <c r="K516" i="8"/>
  <c r="K516" i="15" s="1"/>
  <c r="L516" i="8"/>
  <c r="L516" i="15" s="1"/>
  <c r="M516" i="8"/>
  <c r="M516" i="15" s="1"/>
  <c r="N516" i="8"/>
  <c r="O516"/>
  <c r="C517"/>
  <c r="C517" i="15" s="1"/>
  <c r="D517" i="8"/>
  <c r="D517" i="15" s="1"/>
  <c r="E517" i="8"/>
  <c r="E517" i="15" s="1"/>
  <c r="F517" i="8"/>
  <c r="F517" i="15" s="1"/>
  <c r="G517" i="8"/>
  <c r="G517" i="15" s="1"/>
  <c r="H517" i="8"/>
  <c r="H517" i="15" s="1"/>
  <c r="K517" i="8"/>
  <c r="K517" i="15" s="1"/>
  <c r="L517" i="8"/>
  <c r="L517" i="15" s="1"/>
  <c r="M517" i="8"/>
  <c r="M517" i="15" s="1"/>
  <c r="N517" i="8"/>
  <c r="N517" i="15" s="1"/>
  <c r="O517" i="8"/>
  <c r="O517" i="15" s="1"/>
  <c r="C518" i="8"/>
  <c r="C518" i="15" s="1"/>
  <c r="D518" i="8"/>
  <c r="D518" i="15" s="1"/>
  <c r="E518" i="8"/>
  <c r="E518" i="15" s="1"/>
  <c r="F518" i="8"/>
  <c r="F518" i="15" s="1"/>
  <c r="G518" i="8"/>
  <c r="G518" i="15" s="1"/>
  <c r="H518" i="8"/>
  <c r="H518" i="15" s="1"/>
  <c r="K518" i="8"/>
  <c r="K518" i="15" s="1"/>
  <c r="L518" i="8"/>
  <c r="L518" i="15" s="1"/>
  <c r="M518" i="8"/>
  <c r="M518" i="15" s="1"/>
  <c r="N518" i="8"/>
  <c r="N518" i="15" s="1"/>
  <c r="O518" i="8"/>
  <c r="O518" i="15" s="1"/>
  <c r="C519" i="8"/>
  <c r="C519" i="15" s="1"/>
  <c r="D519" i="8"/>
  <c r="D519" i="15" s="1"/>
  <c r="E519" i="8"/>
  <c r="E519" i="15" s="1"/>
  <c r="F519" i="8"/>
  <c r="F519" i="15" s="1"/>
  <c r="G519" i="8"/>
  <c r="G519" i="15" s="1"/>
  <c r="H519" i="8"/>
  <c r="H519" i="15" s="1"/>
  <c r="K519" i="8"/>
  <c r="K519" i="15" s="1"/>
  <c r="L519" i="8"/>
  <c r="L519" i="15" s="1"/>
  <c r="M519" i="8"/>
  <c r="M519" i="15" s="1"/>
  <c r="N519" i="8"/>
  <c r="N519" i="15" s="1"/>
  <c r="O519" i="8"/>
  <c r="O519" i="15" s="1"/>
  <c r="C520" i="8"/>
  <c r="C520" i="15" s="1"/>
  <c r="D520" i="8"/>
  <c r="D520" i="15" s="1"/>
  <c r="E520" i="8"/>
  <c r="E520" i="15" s="1"/>
  <c r="F520" i="8"/>
  <c r="F520" i="15" s="1"/>
  <c r="G520" i="8"/>
  <c r="G520" i="15" s="1"/>
  <c r="H520" i="8"/>
  <c r="H520" i="15" s="1"/>
  <c r="K520" i="8"/>
  <c r="K520" i="15" s="1"/>
  <c r="L520" i="8"/>
  <c r="L520" i="15" s="1"/>
  <c r="M520" i="8"/>
  <c r="M520" i="15" s="1"/>
  <c r="N520" i="8"/>
  <c r="O520"/>
  <c r="C521"/>
  <c r="C521" i="15" s="1"/>
  <c r="D521" i="8"/>
  <c r="D521" i="15" s="1"/>
  <c r="E521" i="8"/>
  <c r="E521" i="15" s="1"/>
  <c r="F521" i="8"/>
  <c r="F521" i="15" s="1"/>
  <c r="G521" i="8"/>
  <c r="G521" i="15" s="1"/>
  <c r="H521" i="8"/>
  <c r="H521" i="15" s="1"/>
  <c r="K521" i="8"/>
  <c r="K521" i="15" s="1"/>
  <c r="L521" i="8"/>
  <c r="L521" i="15" s="1"/>
  <c r="M521" i="8"/>
  <c r="M521" i="15" s="1"/>
  <c r="N521" i="8"/>
  <c r="N521" i="15" s="1"/>
  <c r="O521" i="8"/>
  <c r="O521" i="15" s="1"/>
  <c r="C522" i="8"/>
  <c r="C522" i="15" s="1"/>
  <c r="D522" i="8"/>
  <c r="D522" i="15" s="1"/>
  <c r="E522" i="8"/>
  <c r="E522" i="15" s="1"/>
  <c r="F522" i="8"/>
  <c r="F522" i="15" s="1"/>
  <c r="G522" i="8"/>
  <c r="G522" i="15" s="1"/>
  <c r="H522" i="8"/>
  <c r="H522" i="15" s="1"/>
  <c r="K522" i="8"/>
  <c r="K522" i="15" s="1"/>
  <c r="L522" i="8"/>
  <c r="L522" i="15" s="1"/>
  <c r="M522" i="8"/>
  <c r="M522" i="15" s="1"/>
  <c r="N522" i="8"/>
  <c r="N522" i="15" s="1"/>
  <c r="O522" i="8"/>
  <c r="O522" i="15" s="1"/>
  <c r="C523" i="8"/>
  <c r="C523" i="15" s="1"/>
  <c r="D523" i="8"/>
  <c r="D523" i="15" s="1"/>
  <c r="E523" i="8"/>
  <c r="E523" i="15" s="1"/>
  <c r="F523" i="8"/>
  <c r="F523" i="15" s="1"/>
  <c r="G523" i="8"/>
  <c r="G523" i="15" s="1"/>
  <c r="H523" i="8"/>
  <c r="H523" i="15" s="1"/>
  <c r="K523" i="8"/>
  <c r="K523" i="15" s="1"/>
  <c r="L523" i="8"/>
  <c r="L523" i="15" s="1"/>
  <c r="M523" i="8"/>
  <c r="M523" i="15" s="1"/>
  <c r="N523" i="8"/>
  <c r="N523" i="15" s="1"/>
  <c r="O523" i="8"/>
  <c r="O523" i="15" s="1"/>
  <c r="C524" i="8"/>
  <c r="C524" i="15" s="1"/>
  <c r="D524" i="8"/>
  <c r="D524" i="15" s="1"/>
  <c r="E524" i="8"/>
  <c r="E524" i="15" s="1"/>
  <c r="F524" i="8"/>
  <c r="F524" i="15" s="1"/>
  <c r="G524" i="8"/>
  <c r="G524" i="15" s="1"/>
  <c r="H524" i="8"/>
  <c r="H524" i="15" s="1"/>
  <c r="K524" i="8"/>
  <c r="K524" i="15" s="1"/>
  <c r="L524" i="8"/>
  <c r="L524" i="15" s="1"/>
  <c r="M524" i="8"/>
  <c r="M524" i="15" s="1"/>
  <c r="N524" i="8"/>
  <c r="O524"/>
  <c r="C525"/>
  <c r="C525" i="15" s="1"/>
  <c r="D525" i="8"/>
  <c r="D525" i="15" s="1"/>
  <c r="E525" i="8"/>
  <c r="E525" i="15" s="1"/>
  <c r="F525" i="8"/>
  <c r="F525" i="15" s="1"/>
  <c r="G525" i="8"/>
  <c r="G525" i="15" s="1"/>
  <c r="H525" i="8"/>
  <c r="H525" i="15" s="1"/>
  <c r="K525" i="8"/>
  <c r="K525" i="15" s="1"/>
  <c r="L525" i="8"/>
  <c r="L525" i="15" s="1"/>
  <c r="M525" i="8"/>
  <c r="M525" i="15" s="1"/>
  <c r="N525" i="8"/>
  <c r="N525" i="15" s="1"/>
  <c r="O525" i="8"/>
  <c r="O525" i="15" s="1"/>
  <c r="C526" i="8"/>
  <c r="C526" i="15" s="1"/>
  <c r="D526" i="8"/>
  <c r="D526" i="15" s="1"/>
  <c r="E526" i="8"/>
  <c r="E526" i="15" s="1"/>
  <c r="F526" i="8"/>
  <c r="F526" i="15" s="1"/>
  <c r="G526" i="8"/>
  <c r="G526" i="15" s="1"/>
  <c r="H526" i="8"/>
  <c r="H526" i="15" s="1"/>
  <c r="K526" i="8"/>
  <c r="K526" i="15" s="1"/>
  <c r="L526" i="8"/>
  <c r="L526" i="15" s="1"/>
  <c r="M526" i="8"/>
  <c r="M526" i="15" s="1"/>
  <c r="N526" i="8"/>
  <c r="N526" i="15" s="1"/>
  <c r="O526" i="8"/>
  <c r="O526" i="15" s="1"/>
  <c r="C527" i="8"/>
  <c r="C527" i="15" s="1"/>
  <c r="D527" i="8"/>
  <c r="D527" i="15" s="1"/>
  <c r="E527" i="8"/>
  <c r="E527" i="15" s="1"/>
  <c r="F527" i="8"/>
  <c r="F527" i="15" s="1"/>
  <c r="G527" i="8"/>
  <c r="G527" i="15" s="1"/>
  <c r="H527" i="8"/>
  <c r="H527" i="15" s="1"/>
  <c r="K527" i="8"/>
  <c r="K527" i="15" s="1"/>
  <c r="L527" i="8"/>
  <c r="L527" i="15" s="1"/>
  <c r="M527" i="8"/>
  <c r="M527" i="15" s="1"/>
  <c r="N527" i="8"/>
  <c r="N527" i="15" s="1"/>
  <c r="O527" i="8"/>
  <c r="O527" i="15" s="1"/>
  <c r="C528" i="8"/>
  <c r="C528" i="15" s="1"/>
  <c r="D528" i="8"/>
  <c r="D528" i="15" s="1"/>
  <c r="E528" i="8"/>
  <c r="E528" i="15" s="1"/>
  <c r="F528" i="8"/>
  <c r="F528" i="15" s="1"/>
  <c r="G528" i="8"/>
  <c r="G528" i="15" s="1"/>
  <c r="H528" i="8"/>
  <c r="H528" i="15" s="1"/>
  <c r="K528" i="8"/>
  <c r="K528" i="15" s="1"/>
  <c r="L528" i="8"/>
  <c r="L528" i="15" s="1"/>
  <c r="M528" i="8"/>
  <c r="M528" i="15" s="1"/>
  <c r="N528" i="8"/>
  <c r="O528"/>
  <c r="C529"/>
  <c r="C529" i="15" s="1"/>
  <c r="D529" i="8"/>
  <c r="D529" i="15" s="1"/>
  <c r="E529" i="8"/>
  <c r="E529" i="15" s="1"/>
  <c r="F529" i="8"/>
  <c r="F529" i="15" s="1"/>
  <c r="G529" i="8"/>
  <c r="G529" i="15" s="1"/>
  <c r="H529" i="8"/>
  <c r="H529" i="15" s="1"/>
  <c r="K529" i="8"/>
  <c r="K529" i="15" s="1"/>
  <c r="L529" i="8"/>
  <c r="L529" i="15" s="1"/>
  <c r="M529" i="8"/>
  <c r="M529" i="15" s="1"/>
  <c r="N529" i="8"/>
  <c r="N529" i="15" s="1"/>
  <c r="O529" i="8"/>
  <c r="O529" i="15" s="1"/>
  <c r="C530" i="8"/>
  <c r="C530" i="15" s="1"/>
  <c r="D530" i="8"/>
  <c r="D530" i="15" s="1"/>
  <c r="E530" i="8"/>
  <c r="E530" i="15" s="1"/>
  <c r="F530" i="8"/>
  <c r="F530" i="15" s="1"/>
  <c r="G530" i="8"/>
  <c r="G530" i="15" s="1"/>
  <c r="H530" i="8"/>
  <c r="H530" i="15" s="1"/>
  <c r="K530" i="8"/>
  <c r="K530" i="15" s="1"/>
  <c r="L530" i="8"/>
  <c r="L530" i="15" s="1"/>
  <c r="M530" i="8"/>
  <c r="M530" i="15" s="1"/>
  <c r="N530" i="8"/>
  <c r="N530" i="15" s="1"/>
  <c r="O530" i="8"/>
  <c r="O530" i="15" s="1"/>
  <c r="C531" i="8"/>
  <c r="C531" i="15" s="1"/>
  <c r="D531" i="8"/>
  <c r="D531" i="15" s="1"/>
  <c r="E531" i="8"/>
  <c r="E531" i="15" s="1"/>
  <c r="F531" i="8"/>
  <c r="F531" i="15" s="1"/>
  <c r="G531" i="8"/>
  <c r="G531" i="15" s="1"/>
  <c r="H531" i="8"/>
  <c r="H531" i="15" s="1"/>
  <c r="K531" i="8"/>
  <c r="K531" i="15" s="1"/>
  <c r="L531" i="8"/>
  <c r="L531" i="15" s="1"/>
  <c r="M531" i="8"/>
  <c r="M531" i="15" s="1"/>
  <c r="N531" i="8"/>
  <c r="N531" i="15" s="1"/>
  <c r="O531" i="8"/>
  <c r="O531" i="15" s="1"/>
  <c r="C532" i="8"/>
  <c r="C532" i="15" s="1"/>
  <c r="D532" i="8"/>
  <c r="D532" i="15" s="1"/>
  <c r="E532" i="8"/>
  <c r="E532" i="15" s="1"/>
  <c r="F532" i="8"/>
  <c r="F532" i="15" s="1"/>
  <c r="G532" i="8"/>
  <c r="G532" i="15" s="1"/>
  <c r="H532" i="8"/>
  <c r="H532" i="15" s="1"/>
  <c r="K532" i="8"/>
  <c r="K532" i="15" s="1"/>
  <c r="L532" i="8"/>
  <c r="L532" i="15" s="1"/>
  <c r="M532" i="8"/>
  <c r="M532" i="15" s="1"/>
  <c r="N532" i="8"/>
  <c r="O532"/>
  <c r="C533"/>
  <c r="C533" i="15" s="1"/>
  <c r="D533" i="8"/>
  <c r="D533" i="15" s="1"/>
  <c r="E533" i="8"/>
  <c r="E533" i="15" s="1"/>
  <c r="F533" i="8"/>
  <c r="F533" i="15" s="1"/>
  <c r="G533" i="8"/>
  <c r="G533" i="15" s="1"/>
  <c r="H533" i="8"/>
  <c r="H533" i="15" s="1"/>
  <c r="K533" i="8"/>
  <c r="K533" i="15" s="1"/>
  <c r="L533" i="8"/>
  <c r="L533" i="15" s="1"/>
  <c r="M533" i="8"/>
  <c r="M533" i="15" s="1"/>
  <c r="N533" i="8"/>
  <c r="N533" i="15" s="1"/>
  <c r="O533" i="8"/>
  <c r="O533" i="15" s="1"/>
  <c r="C534" i="8"/>
  <c r="C534" i="15" s="1"/>
  <c r="D534" i="8"/>
  <c r="D534" i="15" s="1"/>
  <c r="E534" i="8"/>
  <c r="E534" i="15" s="1"/>
  <c r="F534" i="8"/>
  <c r="F534" i="15" s="1"/>
  <c r="G534" i="8"/>
  <c r="G534" i="15" s="1"/>
  <c r="H534" i="8"/>
  <c r="H534" i="15" s="1"/>
  <c r="K534" i="8"/>
  <c r="K534" i="15" s="1"/>
  <c r="L534" i="8"/>
  <c r="L534" i="15" s="1"/>
  <c r="M534" i="8"/>
  <c r="M534" i="15" s="1"/>
  <c r="N534" i="8"/>
  <c r="N534" i="15" s="1"/>
  <c r="O534" i="8"/>
  <c r="O534" i="15" s="1"/>
  <c r="C535" i="8"/>
  <c r="C535" i="15" s="1"/>
  <c r="D535" i="8"/>
  <c r="D535" i="15" s="1"/>
  <c r="E535" i="8"/>
  <c r="E535" i="15" s="1"/>
  <c r="F535" i="8"/>
  <c r="F535" i="15" s="1"/>
  <c r="G535" i="8"/>
  <c r="G535" i="15" s="1"/>
  <c r="H535" i="8"/>
  <c r="H535" i="15" s="1"/>
  <c r="K535" i="8"/>
  <c r="K535" i="15" s="1"/>
  <c r="L535" i="8"/>
  <c r="L535" i="15" s="1"/>
  <c r="M535" i="8"/>
  <c r="M535" i="15" s="1"/>
  <c r="N535" i="8"/>
  <c r="N535" i="15" s="1"/>
  <c r="O535" i="8"/>
  <c r="O535" i="15" s="1"/>
  <c r="C536" i="8"/>
  <c r="C536" i="15" s="1"/>
  <c r="D536" i="8"/>
  <c r="D536" i="15" s="1"/>
  <c r="E536" i="8"/>
  <c r="E536" i="15" s="1"/>
  <c r="F536" i="8"/>
  <c r="F536" i="15" s="1"/>
  <c r="G536" i="8"/>
  <c r="G536" i="15" s="1"/>
  <c r="H536" i="8"/>
  <c r="H536" i="15" s="1"/>
  <c r="K536" i="8"/>
  <c r="K536" i="15" s="1"/>
  <c r="L536" i="8"/>
  <c r="L536" i="15" s="1"/>
  <c r="M536" i="8"/>
  <c r="M536" i="15" s="1"/>
  <c r="N536" i="8"/>
  <c r="O536"/>
  <c r="C537"/>
  <c r="C537" i="15" s="1"/>
  <c r="D537" i="8"/>
  <c r="D537" i="15" s="1"/>
  <c r="E537" i="8"/>
  <c r="E537" i="15" s="1"/>
  <c r="F537" i="8"/>
  <c r="F537" i="15" s="1"/>
  <c r="G537" i="8"/>
  <c r="G537" i="15" s="1"/>
  <c r="H537" i="8"/>
  <c r="H537" i="15" s="1"/>
  <c r="K537" i="8"/>
  <c r="K537" i="15" s="1"/>
  <c r="L537" i="8"/>
  <c r="L537" i="15" s="1"/>
  <c r="M537" i="8"/>
  <c r="M537" i="15" s="1"/>
  <c r="N537" i="8"/>
  <c r="N537" i="15" s="1"/>
  <c r="O537" i="8"/>
  <c r="O537" i="15" s="1"/>
  <c r="C538" i="8"/>
  <c r="C538" i="15" s="1"/>
  <c r="D538" i="8"/>
  <c r="D538" i="15" s="1"/>
  <c r="E538" i="8"/>
  <c r="E538" i="15" s="1"/>
  <c r="F538" i="8"/>
  <c r="F538" i="15" s="1"/>
  <c r="G538" i="8"/>
  <c r="G538" i="15" s="1"/>
  <c r="H538" i="8"/>
  <c r="H538" i="15" s="1"/>
  <c r="K538" i="8"/>
  <c r="K538" i="15" s="1"/>
  <c r="L538" i="8"/>
  <c r="L538" i="15" s="1"/>
  <c r="M538" i="8"/>
  <c r="M538" i="15" s="1"/>
  <c r="N538" i="8"/>
  <c r="N538" i="15" s="1"/>
  <c r="O538" i="8"/>
  <c r="O538" i="15" s="1"/>
  <c r="C539" i="8"/>
  <c r="C539" i="15" s="1"/>
  <c r="D539" i="8"/>
  <c r="D539" i="15" s="1"/>
  <c r="E539" i="8"/>
  <c r="E539" i="15" s="1"/>
  <c r="F539" i="8"/>
  <c r="F539" i="15" s="1"/>
  <c r="G539" i="8"/>
  <c r="G539" i="15" s="1"/>
  <c r="H539" i="8"/>
  <c r="H539" i="15" s="1"/>
  <c r="K539" i="8"/>
  <c r="K539" i="15" s="1"/>
  <c r="L539" i="8"/>
  <c r="L539" i="15" s="1"/>
  <c r="M539" i="8"/>
  <c r="M539" i="15" s="1"/>
  <c r="N539" i="8"/>
  <c r="N539" i="15" s="1"/>
  <c r="O539" i="8"/>
  <c r="O539" i="15" s="1"/>
  <c r="C540" i="8"/>
  <c r="C540" i="15" s="1"/>
  <c r="D540" i="8"/>
  <c r="D540" i="15" s="1"/>
  <c r="E540" i="8"/>
  <c r="E540" i="15" s="1"/>
  <c r="F540" i="8"/>
  <c r="F540" i="15" s="1"/>
  <c r="G540" i="8"/>
  <c r="G540" i="15" s="1"/>
  <c r="H540" i="8"/>
  <c r="H540" i="15" s="1"/>
  <c r="K540" i="8"/>
  <c r="K540" i="15" s="1"/>
  <c r="L540" i="8"/>
  <c r="L540" i="15" s="1"/>
  <c r="M540" i="8"/>
  <c r="M540" i="15" s="1"/>
  <c r="N540" i="8"/>
  <c r="O540"/>
  <c r="C541"/>
  <c r="C541" i="15" s="1"/>
  <c r="D541" i="8"/>
  <c r="D541" i="15" s="1"/>
  <c r="E541" i="8"/>
  <c r="E541" i="15" s="1"/>
  <c r="F541" i="8"/>
  <c r="F541" i="15" s="1"/>
  <c r="G541" i="8"/>
  <c r="G541" i="15" s="1"/>
  <c r="H541" i="8"/>
  <c r="H541" i="15" s="1"/>
  <c r="K541" i="8"/>
  <c r="K541" i="15" s="1"/>
  <c r="L541" i="8"/>
  <c r="L541" i="15" s="1"/>
  <c r="M541" i="8"/>
  <c r="M541" i="15" s="1"/>
  <c r="N541" i="8"/>
  <c r="N541" i="15" s="1"/>
  <c r="O541" i="8"/>
  <c r="O541" i="15" s="1"/>
  <c r="C542" i="8"/>
  <c r="C542" i="15" s="1"/>
  <c r="D542" i="8"/>
  <c r="D542" i="15" s="1"/>
  <c r="E542" i="8"/>
  <c r="E542" i="15" s="1"/>
  <c r="F542" i="8"/>
  <c r="F542" i="15" s="1"/>
  <c r="G542" i="8"/>
  <c r="G542" i="15" s="1"/>
  <c r="H542" i="8"/>
  <c r="H542" i="15" s="1"/>
  <c r="K542" i="8"/>
  <c r="K542" i="15" s="1"/>
  <c r="L542" i="8"/>
  <c r="L542" i="15" s="1"/>
  <c r="M542" i="8"/>
  <c r="M542" i="15" s="1"/>
  <c r="N542" i="8"/>
  <c r="N542" i="15" s="1"/>
  <c r="O542" i="8"/>
  <c r="O542" i="15" s="1"/>
  <c r="C543" i="8"/>
  <c r="C543" i="15" s="1"/>
  <c r="D543" i="8"/>
  <c r="D543" i="15" s="1"/>
  <c r="E543" i="8"/>
  <c r="E543" i="15" s="1"/>
  <c r="F543" i="8"/>
  <c r="F543" i="15" s="1"/>
  <c r="G543" i="8"/>
  <c r="G543" i="15" s="1"/>
  <c r="H543" i="8"/>
  <c r="H543" i="15" s="1"/>
  <c r="K543" i="8"/>
  <c r="K543" i="15" s="1"/>
  <c r="L543" i="8"/>
  <c r="L543" i="15" s="1"/>
  <c r="M543" i="8"/>
  <c r="M543" i="15" s="1"/>
  <c r="N543" i="8"/>
  <c r="N543" i="15" s="1"/>
  <c r="O543" i="8"/>
  <c r="O543" i="15" s="1"/>
  <c r="C544" i="8"/>
  <c r="C544" i="15" s="1"/>
  <c r="D544" i="8"/>
  <c r="D544" i="15" s="1"/>
  <c r="E544" i="8"/>
  <c r="E544" i="15" s="1"/>
  <c r="F544" i="8"/>
  <c r="F544" i="15" s="1"/>
  <c r="G544" i="8"/>
  <c r="G544" i="15" s="1"/>
  <c r="H544" i="8"/>
  <c r="H544" i="15" s="1"/>
  <c r="K544" i="8"/>
  <c r="K544" i="15" s="1"/>
  <c r="L544" i="8"/>
  <c r="L544" i="15" s="1"/>
  <c r="M544" i="8"/>
  <c r="M544" i="15" s="1"/>
  <c r="N544" i="8"/>
  <c r="O544"/>
  <c r="C545"/>
  <c r="C545" i="15" s="1"/>
  <c r="D545" i="8"/>
  <c r="D545" i="15" s="1"/>
  <c r="E545" i="8"/>
  <c r="E545" i="15" s="1"/>
  <c r="F545" i="8"/>
  <c r="F545" i="15" s="1"/>
  <c r="G545" i="8"/>
  <c r="G545" i="15" s="1"/>
  <c r="H545" i="8"/>
  <c r="H545" i="15" s="1"/>
  <c r="K545" i="8"/>
  <c r="K545" i="15" s="1"/>
  <c r="L545" i="8"/>
  <c r="L545" i="15" s="1"/>
  <c r="M545" i="8"/>
  <c r="M545" i="15" s="1"/>
  <c r="N545" i="8"/>
  <c r="N545" i="15" s="1"/>
  <c r="O545" i="8"/>
  <c r="O545" i="15" s="1"/>
  <c r="C546" i="8"/>
  <c r="C546" i="15" s="1"/>
  <c r="D546" i="8"/>
  <c r="D546" i="15" s="1"/>
  <c r="E546" i="8"/>
  <c r="E546" i="15" s="1"/>
  <c r="F546" i="8"/>
  <c r="F546" i="15" s="1"/>
  <c r="G546" i="8"/>
  <c r="G546" i="15" s="1"/>
  <c r="H546" i="8"/>
  <c r="H546" i="15" s="1"/>
  <c r="K546" i="8"/>
  <c r="K546" i="15" s="1"/>
  <c r="L546" i="8"/>
  <c r="L546" i="15" s="1"/>
  <c r="M546" i="8"/>
  <c r="M546" i="15" s="1"/>
  <c r="N546" i="8"/>
  <c r="N546" i="15" s="1"/>
  <c r="O546" i="8"/>
  <c r="O546" i="15" s="1"/>
  <c r="C547" i="8"/>
  <c r="C547" i="15" s="1"/>
  <c r="D547" i="8"/>
  <c r="D547" i="15" s="1"/>
  <c r="E547" i="8"/>
  <c r="E547" i="15" s="1"/>
  <c r="F547" i="8"/>
  <c r="F547" i="15" s="1"/>
  <c r="G547" i="8"/>
  <c r="G547" i="15" s="1"/>
  <c r="H547" i="8"/>
  <c r="H547" i="15" s="1"/>
  <c r="K547" i="8"/>
  <c r="K547" i="15" s="1"/>
  <c r="L547" i="8"/>
  <c r="L547" i="15" s="1"/>
  <c r="M547" i="8"/>
  <c r="M547" i="15" s="1"/>
  <c r="N547" i="8"/>
  <c r="N547" i="15" s="1"/>
  <c r="O547" i="8"/>
  <c r="O547" i="15" s="1"/>
  <c r="C548" i="8"/>
  <c r="C548" i="15" s="1"/>
  <c r="D548" i="8"/>
  <c r="D548" i="15" s="1"/>
  <c r="E548" i="8"/>
  <c r="E548" i="15" s="1"/>
  <c r="F548" i="8"/>
  <c r="F548" i="15" s="1"/>
  <c r="G548" i="8"/>
  <c r="G548" i="15" s="1"/>
  <c r="H548" i="8"/>
  <c r="H548" i="15" s="1"/>
  <c r="K548" i="8"/>
  <c r="K548" i="15" s="1"/>
  <c r="L548" i="8"/>
  <c r="L548" i="15" s="1"/>
  <c r="M548" i="8"/>
  <c r="M548" i="15" s="1"/>
  <c r="N548" i="8"/>
  <c r="O548"/>
  <c r="C549"/>
  <c r="C549" i="15" s="1"/>
  <c r="D549" i="8"/>
  <c r="D549" i="15" s="1"/>
  <c r="E549" i="8"/>
  <c r="E549" i="15" s="1"/>
  <c r="F549" i="8"/>
  <c r="F549" i="15" s="1"/>
  <c r="G549" i="8"/>
  <c r="G549" i="15" s="1"/>
  <c r="H549" i="8"/>
  <c r="H549" i="15" s="1"/>
  <c r="K549" i="8"/>
  <c r="K549" i="15" s="1"/>
  <c r="L549" i="8"/>
  <c r="L549" i="15" s="1"/>
  <c r="M549" i="8"/>
  <c r="M549" i="15" s="1"/>
  <c r="N549" i="8"/>
  <c r="N549" i="15" s="1"/>
  <c r="O549" i="8"/>
  <c r="O549" i="15" s="1"/>
  <c r="C550" i="8"/>
  <c r="C550" i="15" s="1"/>
  <c r="D550" i="8"/>
  <c r="D550" i="15" s="1"/>
  <c r="E550" i="8"/>
  <c r="E550" i="15" s="1"/>
  <c r="F550" i="8"/>
  <c r="F550" i="15" s="1"/>
  <c r="G550" i="8"/>
  <c r="G550" i="15" s="1"/>
  <c r="H550" i="8"/>
  <c r="H550" i="15" s="1"/>
  <c r="K550" i="8"/>
  <c r="K550" i="15" s="1"/>
  <c r="L550" i="8"/>
  <c r="L550" i="15" s="1"/>
  <c r="M550" i="8"/>
  <c r="M550" i="15" s="1"/>
  <c r="N550" i="8"/>
  <c r="N550" i="15" s="1"/>
  <c r="O550" i="8"/>
  <c r="O550" i="15" s="1"/>
  <c r="C551" i="8"/>
  <c r="C551" i="15" s="1"/>
  <c r="D551" i="8"/>
  <c r="D551" i="15" s="1"/>
  <c r="E551" i="8"/>
  <c r="E551" i="15" s="1"/>
  <c r="F551" i="8"/>
  <c r="F551" i="15" s="1"/>
  <c r="G551" i="8"/>
  <c r="G551" i="15" s="1"/>
  <c r="H551" i="8"/>
  <c r="H551" i="15" s="1"/>
  <c r="K551" i="8"/>
  <c r="K551" i="15" s="1"/>
  <c r="L551" i="8"/>
  <c r="L551" i="15" s="1"/>
  <c r="M551" i="8"/>
  <c r="M551" i="15" s="1"/>
  <c r="N551" i="8"/>
  <c r="N551" i="15" s="1"/>
  <c r="O551" i="8"/>
  <c r="O551" i="15" s="1"/>
  <c r="C552" i="8"/>
  <c r="C552" i="15" s="1"/>
  <c r="D552" i="8"/>
  <c r="D552" i="15" s="1"/>
  <c r="E552" i="8"/>
  <c r="E552" i="15" s="1"/>
  <c r="F552" i="8"/>
  <c r="F552" i="15" s="1"/>
  <c r="G552" i="8"/>
  <c r="G552" i="15" s="1"/>
  <c r="H552" i="8"/>
  <c r="H552" i="15" s="1"/>
  <c r="K552" i="8"/>
  <c r="K552" i="15" s="1"/>
  <c r="L552" i="8"/>
  <c r="L552" i="15" s="1"/>
  <c r="M552" i="8"/>
  <c r="M552" i="15" s="1"/>
  <c r="N552" i="8"/>
  <c r="O552"/>
  <c r="C553"/>
  <c r="C553" i="15" s="1"/>
  <c r="D553" i="8"/>
  <c r="D553" i="15" s="1"/>
  <c r="E553" i="8"/>
  <c r="E553" i="15" s="1"/>
  <c r="F553" i="8"/>
  <c r="F553" i="15" s="1"/>
  <c r="G553" i="8"/>
  <c r="G553" i="15" s="1"/>
  <c r="H553" i="8"/>
  <c r="H553" i="15" s="1"/>
  <c r="K553" i="8"/>
  <c r="K553" i="15" s="1"/>
  <c r="L553" i="8"/>
  <c r="L553" i="15" s="1"/>
  <c r="M553" i="8"/>
  <c r="M553" i="15" s="1"/>
  <c r="N553" i="8"/>
  <c r="N553" i="15" s="1"/>
  <c r="O553" i="8"/>
  <c r="O553" i="15" s="1"/>
  <c r="C554" i="8"/>
  <c r="C554" i="15" s="1"/>
  <c r="D554" i="8"/>
  <c r="D554" i="15" s="1"/>
  <c r="E554" i="8"/>
  <c r="E554" i="15" s="1"/>
  <c r="F554" i="8"/>
  <c r="F554" i="15" s="1"/>
  <c r="G554" i="8"/>
  <c r="G554" i="15" s="1"/>
  <c r="H554" i="8"/>
  <c r="H554" i="15" s="1"/>
  <c r="K554" i="8"/>
  <c r="K554" i="15" s="1"/>
  <c r="L554" i="8"/>
  <c r="L554" i="15" s="1"/>
  <c r="M554" i="8"/>
  <c r="M554" i="15" s="1"/>
  <c r="N554" i="8"/>
  <c r="N554" i="15" s="1"/>
  <c r="O554" i="8"/>
  <c r="O554" i="15" s="1"/>
  <c r="C555" i="8"/>
  <c r="C555" i="15" s="1"/>
  <c r="D555" i="8"/>
  <c r="D555" i="15" s="1"/>
  <c r="E555" i="8"/>
  <c r="E555" i="15" s="1"/>
  <c r="F555" i="8"/>
  <c r="F555" i="15" s="1"/>
  <c r="G555" i="8"/>
  <c r="G555" i="15" s="1"/>
  <c r="H555" i="8"/>
  <c r="H555" i="15" s="1"/>
  <c r="K555" i="8"/>
  <c r="K555" i="15" s="1"/>
  <c r="L555" i="8"/>
  <c r="L555" i="15" s="1"/>
  <c r="M555" i="8"/>
  <c r="M555" i="15" s="1"/>
  <c r="N555" i="8"/>
  <c r="N555" i="15" s="1"/>
  <c r="O555" i="8"/>
  <c r="O555" i="15" s="1"/>
  <c r="C556" i="8"/>
  <c r="C556" i="15" s="1"/>
  <c r="D556" i="8"/>
  <c r="D556" i="15" s="1"/>
  <c r="E556" i="8"/>
  <c r="E556" i="15" s="1"/>
  <c r="F556" i="8"/>
  <c r="F556" i="15" s="1"/>
  <c r="G556" i="8"/>
  <c r="G556" i="15" s="1"/>
  <c r="H556" i="8"/>
  <c r="H556" i="15" s="1"/>
  <c r="K556" i="8"/>
  <c r="K556" i="15" s="1"/>
  <c r="L556" i="8"/>
  <c r="L556" i="15" s="1"/>
  <c r="M556" i="8"/>
  <c r="M556" i="15" s="1"/>
  <c r="N556" i="8"/>
  <c r="O556"/>
  <c r="C557"/>
  <c r="C557" i="15" s="1"/>
  <c r="D557" i="8"/>
  <c r="D557" i="15" s="1"/>
  <c r="E557" i="8"/>
  <c r="E557" i="15" s="1"/>
  <c r="F557" i="8"/>
  <c r="F557" i="15" s="1"/>
  <c r="G557" i="8"/>
  <c r="G557" i="15" s="1"/>
  <c r="H557" i="8"/>
  <c r="H557" i="15" s="1"/>
  <c r="K557" i="8"/>
  <c r="K557" i="15" s="1"/>
  <c r="L557" i="8"/>
  <c r="L557" i="15" s="1"/>
  <c r="M557" i="8"/>
  <c r="M557" i="15" s="1"/>
  <c r="N557" i="8"/>
  <c r="N557" i="15" s="1"/>
  <c r="O557" i="8"/>
  <c r="O557" i="15" s="1"/>
  <c r="C558" i="8"/>
  <c r="C558" i="15" s="1"/>
  <c r="D558" i="8"/>
  <c r="D558" i="15" s="1"/>
  <c r="E558" i="8"/>
  <c r="E558" i="15" s="1"/>
  <c r="F558" i="8"/>
  <c r="F558" i="15" s="1"/>
  <c r="G558" i="8"/>
  <c r="G558" i="15" s="1"/>
  <c r="H558" i="8"/>
  <c r="H558" i="15" s="1"/>
  <c r="K558" i="8"/>
  <c r="K558" i="15" s="1"/>
  <c r="L558" i="8"/>
  <c r="L558" i="15" s="1"/>
  <c r="M558" i="8"/>
  <c r="M558" i="15" s="1"/>
  <c r="N558" i="8"/>
  <c r="N558" i="15" s="1"/>
  <c r="O558" i="8"/>
  <c r="O558" i="15" s="1"/>
  <c r="C559" i="8"/>
  <c r="C559" i="15" s="1"/>
  <c r="D559" i="8"/>
  <c r="D559" i="15" s="1"/>
  <c r="E559" i="8"/>
  <c r="E559" i="15" s="1"/>
  <c r="F559" i="8"/>
  <c r="F559" i="15" s="1"/>
  <c r="G559" i="8"/>
  <c r="G559" i="15" s="1"/>
  <c r="H559" i="8"/>
  <c r="H559" i="15" s="1"/>
  <c r="K559" i="8"/>
  <c r="K559" i="15" s="1"/>
  <c r="L559" i="8"/>
  <c r="L559" i="15" s="1"/>
  <c r="M559" i="8"/>
  <c r="M559" i="15" s="1"/>
  <c r="N559" i="8"/>
  <c r="N559" i="15" s="1"/>
  <c r="O559" i="8"/>
  <c r="O559" i="15" s="1"/>
  <c r="C560" i="8"/>
  <c r="C560" i="15" s="1"/>
  <c r="D560" i="8"/>
  <c r="D560" i="15" s="1"/>
  <c r="E560" i="8"/>
  <c r="E560" i="15" s="1"/>
  <c r="F560" i="8"/>
  <c r="F560" i="15" s="1"/>
  <c r="G560" i="8"/>
  <c r="G560" i="15" s="1"/>
  <c r="H560" i="8"/>
  <c r="H560" i="15" s="1"/>
  <c r="K560" i="8"/>
  <c r="K560" i="15" s="1"/>
  <c r="L560" i="8"/>
  <c r="L560" i="15" s="1"/>
  <c r="M560" i="8"/>
  <c r="M560" i="15" s="1"/>
  <c r="N560" i="8"/>
  <c r="O560"/>
  <c r="C561"/>
  <c r="C561" i="15" s="1"/>
  <c r="D561" i="8"/>
  <c r="D561" i="15" s="1"/>
  <c r="E561" i="8"/>
  <c r="E561" i="15" s="1"/>
  <c r="F561" i="8"/>
  <c r="F561" i="15" s="1"/>
  <c r="G561" i="8"/>
  <c r="G561" i="15" s="1"/>
  <c r="H561" i="8"/>
  <c r="H561" i="15" s="1"/>
  <c r="K561" i="8"/>
  <c r="K561" i="15" s="1"/>
  <c r="L561" i="8"/>
  <c r="L561" i="15" s="1"/>
  <c r="M561" i="8"/>
  <c r="M561" i="15" s="1"/>
  <c r="N561" i="8"/>
  <c r="N561" i="15" s="1"/>
  <c r="O561" i="8"/>
  <c r="O561" i="15" s="1"/>
  <c r="C562" i="8"/>
  <c r="C562" i="15" s="1"/>
  <c r="D562" i="8"/>
  <c r="D562" i="15" s="1"/>
  <c r="E562" i="8"/>
  <c r="E562" i="15" s="1"/>
  <c r="F562" i="8"/>
  <c r="F562" i="15" s="1"/>
  <c r="G562" i="8"/>
  <c r="G562" i="15" s="1"/>
  <c r="H562" i="8"/>
  <c r="H562" i="15" s="1"/>
  <c r="K562" i="8"/>
  <c r="K562" i="15" s="1"/>
  <c r="L562" i="8"/>
  <c r="L562" i="15" s="1"/>
  <c r="M562" i="8"/>
  <c r="M562" i="15" s="1"/>
  <c r="N562" i="8"/>
  <c r="N562" i="15" s="1"/>
  <c r="O562" i="8"/>
  <c r="O562" i="15" s="1"/>
  <c r="C563" i="8"/>
  <c r="C563" i="15" s="1"/>
  <c r="D563" i="8"/>
  <c r="D563" i="15" s="1"/>
  <c r="E563" i="8"/>
  <c r="E563" i="15" s="1"/>
  <c r="F563" i="8"/>
  <c r="F563" i="15" s="1"/>
  <c r="G563" i="8"/>
  <c r="G563" i="15" s="1"/>
  <c r="H563" i="8"/>
  <c r="H563" i="15" s="1"/>
  <c r="K563" i="8"/>
  <c r="K563" i="15" s="1"/>
  <c r="L563" i="8"/>
  <c r="L563" i="15" s="1"/>
  <c r="M563" i="8"/>
  <c r="M563" i="15" s="1"/>
  <c r="N563" i="8"/>
  <c r="N563" i="15" s="1"/>
  <c r="O563" i="8"/>
  <c r="O563" i="15" s="1"/>
  <c r="C564" i="8"/>
  <c r="C564" i="15" s="1"/>
  <c r="D564" i="8"/>
  <c r="D564" i="15" s="1"/>
  <c r="E564" i="8"/>
  <c r="E564" i="15" s="1"/>
  <c r="F564" i="8"/>
  <c r="F564" i="15" s="1"/>
  <c r="G564" i="8"/>
  <c r="G564" i="15" s="1"/>
  <c r="H564" i="8"/>
  <c r="H564" i="15" s="1"/>
  <c r="K564" i="8"/>
  <c r="K564" i="15" s="1"/>
  <c r="L564" i="8"/>
  <c r="L564" i="15" s="1"/>
  <c r="M564" i="8"/>
  <c r="M564" i="15" s="1"/>
  <c r="N564" i="8"/>
  <c r="O564"/>
  <c r="C565"/>
  <c r="C565" i="15" s="1"/>
  <c r="D565" i="8"/>
  <c r="D565" i="15" s="1"/>
  <c r="E565" i="8"/>
  <c r="E565" i="15" s="1"/>
  <c r="F565" i="8"/>
  <c r="F565" i="15" s="1"/>
  <c r="G565" i="8"/>
  <c r="G565" i="15" s="1"/>
  <c r="H565" i="8"/>
  <c r="H565" i="15" s="1"/>
  <c r="K565" i="8"/>
  <c r="K565" i="15" s="1"/>
  <c r="L565" i="8"/>
  <c r="L565" i="15" s="1"/>
  <c r="M565" i="8"/>
  <c r="M565" i="15" s="1"/>
  <c r="N565" i="8"/>
  <c r="N565" i="15" s="1"/>
  <c r="O565" i="8"/>
  <c r="O565" i="15" s="1"/>
  <c r="C566" i="8"/>
  <c r="C566" i="15" s="1"/>
  <c r="D566" i="8"/>
  <c r="D566" i="15" s="1"/>
  <c r="E566" i="8"/>
  <c r="E566" i="15" s="1"/>
  <c r="F566" i="8"/>
  <c r="F566" i="15" s="1"/>
  <c r="G566" i="8"/>
  <c r="G566" i="15" s="1"/>
  <c r="H566" i="8"/>
  <c r="H566" i="15" s="1"/>
  <c r="K566" i="8"/>
  <c r="K566" i="15" s="1"/>
  <c r="L566" i="8"/>
  <c r="L566" i="15" s="1"/>
  <c r="M566" i="8"/>
  <c r="M566" i="15" s="1"/>
  <c r="N566" i="8"/>
  <c r="N566" i="15" s="1"/>
  <c r="O566" i="8"/>
  <c r="O566" i="15" s="1"/>
  <c r="C567" i="8"/>
  <c r="C567" i="15" s="1"/>
  <c r="D567" i="8"/>
  <c r="D567" i="15" s="1"/>
  <c r="E567" i="8"/>
  <c r="E567" i="15" s="1"/>
  <c r="F567" i="8"/>
  <c r="F567" i="15" s="1"/>
  <c r="G567" i="8"/>
  <c r="G567" i="15" s="1"/>
  <c r="H567" i="8"/>
  <c r="H567" i="15" s="1"/>
  <c r="K567" i="8"/>
  <c r="K567" i="15" s="1"/>
  <c r="L567" i="8"/>
  <c r="L567" i="15" s="1"/>
  <c r="M567" i="8"/>
  <c r="M567" i="15" s="1"/>
  <c r="N567" i="8"/>
  <c r="N567" i="15" s="1"/>
  <c r="O567" i="8"/>
  <c r="O567" i="15" s="1"/>
  <c r="C568" i="8"/>
  <c r="C568" i="15" s="1"/>
  <c r="D568" i="8"/>
  <c r="D568" i="15" s="1"/>
  <c r="E568" i="8"/>
  <c r="E568" i="15" s="1"/>
  <c r="F568" i="8"/>
  <c r="F568" i="15" s="1"/>
  <c r="G568" i="8"/>
  <c r="G568" i="15" s="1"/>
  <c r="H568" i="8"/>
  <c r="H568" i="15" s="1"/>
  <c r="K568" i="8"/>
  <c r="K568" i="15" s="1"/>
  <c r="L568" i="8"/>
  <c r="L568" i="15" s="1"/>
  <c r="M568" i="8"/>
  <c r="M568" i="15" s="1"/>
  <c r="N568" i="8"/>
  <c r="O568"/>
  <c r="C569"/>
  <c r="C569" i="15" s="1"/>
  <c r="D569" i="8"/>
  <c r="D569" i="15" s="1"/>
  <c r="E569" i="8"/>
  <c r="E569" i="15" s="1"/>
  <c r="F569" i="8"/>
  <c r="F569" i="15" s="1"/>
  <c r="G569" i="8"/>
  <c r="G569" i="15" s="1"/>
  <c r="H569" i="8"/>
  <c r="H569" i="15" s="1"/>
  <c r="K569" i="8"/>
  <c r="K569" i="15" s="1"/>
  <c r="L569" i="8"/>
  <c r="L569" i="15" s="1"/>
  <c r="M569" i="8"/>
  <c r="M569" i="15" s="1"/>
  <c r="N569" i="8"/>
  <c r="N569" i="15" s="1"/>
  <c r="O569" i="8"/>
  <c r="O569" i="15" s="1"/>
  <c r="C570" i="8"/>
  <c r="C570" i="15" s="1"/>
  <c r="D570" i="8"/>
  <c r="D570" i="15" s="1"/>
  <c r="E570" i="8"/>
  <c r="E570" i="15" s="1"/>
  <c r="F570" i="8"/>
  <c r="F570" i="15" s="1"/>
  <c r="G570" i="8"/>
  <c r="G570" i="15" s="1"/>
  <c r="H570" i="8"/>
  <c r="H570" i="15" s="1"/>
  <c r="K570" i="8"/>
  <c r="K570" i="15" s="1"/>
  <c r="L570" i="8"/>
  <c r="L570" i="15" s="1"/>
  <c r="M570" i="8"/>
  <c r="M570" i="15" s="1"/>
  <c r="N570" i="8"/>
  <c r="N570" i="15" s="1"/>
  <c r="O570" i="8"/>
  <c r="O570" i="15" s="1"/>
  <c r="C571" i="8"/>
  <c r="C571" i="15" s="1"/>
  <c r="D571" i="8"/>
  <c r="D571" i="15" s="1"/>
  <c r="E571" i="8"/>
  <c r="E571" i="15" s="1"/>
  <c r="F571" i="8"/>
  <c r="F571" i="15" s="1"/>
  <c r="G571" i="8"/>
  <c r="G571" i="15" s="1"/>
  <c r="H571" i="8"/>
  <c r="H571" i="15" s="1"/>
  <c r="K571" i="8"/>
  <c r="K571" i="15" s="1"/>
  <c r="L571" i="8"/>
  <c r="L571" i="15" s="1"/>
  <c r="M571" i="8"/>
  <c r="M571" i="15" s="1"/>
  <c r="N571" i="8"/>
  <c r="N571" i="15" s="1"/>
  <c r="O571" i="8"/>
  <c r="O571" i="15" s="1"/>
  <c r="C572" i="8"/>
  <c r="C572" i="15" s="1"/>
  <c r="D572" i="8"/>
  <c r="D572" i="15" s="1"/>
  <c r="E572" i="8"/>
  <c r="E572" i="15" s="1"/>
  <c r="F572" i="8"/>
  <c r="F572" i="15" s="1"/>
  <c r="G572" i="8"/>
  <c r="G572" i="15" s="1"/>
  <c r="H572" i="8"/>
  <c r="H572" i="15" s="1"/>
  <c r="K572" i="8"/>
  <c r="K572" i="15" s="1"/>
  <c r="L572" i="8"/>
  <c r="L572" i="15" s="1"/>
  <c r="M572" i="8"/>
  <c r="M572" i="15" s="1"/>
  <c r="N572" i="8"/>
  <c r="O572"/>
  <c r="C573"/>
  <c r="C573" i="15" s="1"/>
  <c r="D573" i="8"/>
  <c r="D573" i="15" s="1"/>
  <c r="E573" i="8"/>
  <c r="E573" i="15" s="1"/>
  <c r="F573" i="8"/>
  <c r="F573" i="15" s="1"/>
  <c r="G573" i="8"/>
  <c r="G573" i="15" s="1"/>
  <c r="H573" i="8"/>
  <c r="H573" i="15" s="1"/>
  <c r="K573" i="8"/>
  <c r="K573" i="15" s="1"/>
  <c r="L573" i="8"/>
  <c r="L573" i="15" s="1"/>
  <c r="M573" i="8"/>
  <c r="M573" i="15" s="1"/>
  <c r="N573" i="8"/>
  <c r="N573" i="15" s="1"/>
  <c r="O573" i="8"/>
  <c r="O573" i="15" s="1"/>
  <c r="C574" i="8"/>
  <c r="C574" i="15" s="1"/>
  <c r="D574" i="8"/>
  <c r="D574" i="15" s="1"/>
  <c r="E574" i="8"/>
  <c r="E574" i="15" s="1"/>
  <c r="F574" i="8"/>
  <c r="F574" i="15" s="1"/>
  <c r="G574" i="8"/>
  <c r="G574" i="15" s="1"/>
  <c r="H574" i="8"/>
  <c r="H574" i="15" s="1"/>
  <c r="K574" i="8"/>
  <c r="K574" i="15" s="1"/>
  <c r="L574" i="8"/>
  <c r="L574" i="15" s="1"/>
  <c r="M574" i="8"/>
  <c r="M574" i="15" s="1"/>
  <c r="N574" i="8"/>
  <c r="N574" i="15" s="1"/>
  <c r="O574" i="8"/>
  <c r="O574" i="15" s="1"/>
  <c r="C575" i="8"/>
  <c r="C575" i="15" s="1"/>
  <c r="D575" i="8"/>
  <c r="D575" i="15" s="1"/>
  <c r="E575" i="8"/>
  <c r="E575" i="15" s="1"/>
  <c r="F575" i="8"/>
  <c r="F575" i="15" s="1"/>
  <c r="G575" i="8"/>
  <c r="G575" i="15" s="1"/>
  <c r="H575" i="8"/>
  <c r="H575" i="15" s="1"/>
  <c r="K575" i="8"/>
  <c r="K575" i="15" s="1"/>
  <c r="L575" i="8"/>
  <c r="L575" i="15" s="1"/>
  <c r="M575" i="8"/>
  <c r="M575" i="15" s="1"/>
  <c r="N575" i="8"/>
  <c r="N575" i="15" s="1"/>
  <c r="O575" i="8"/>
  <c r="O575" i="15" s="1"/>
  <c r="C576" i="8"/>
  <c r="C576" i="15" s="1"/>
  <c r="D576" i="8"/>
  <c r="D576" i="15" s="1"/>
  <c r="E576" i="8"/>
  <c r="E576" i="15" s="1"/>
  <c r="F576" i="8"/>
  <c r="F576" i="15" s="1"/>
  <c r="G576" i="8"/>
  <c r="G576" i="15" s="1"/>
  <c r="H576" i="8"/>
  <c r="H576" i="15" s="1"/>
  <c r="K576" i="8"/>
  <c r="K576" i="15" s="1"/>
  <c r="L576" i="8"/>
  <c r="L576" i="15" s="1"/>
  <c r="M576" i="8"/>
  <c r="M576" i="15" s="1"/>
  <c r="N576" i="8"/>
  <c r="O576"/>
  <c r="C577"/>
  <c r="C577" i="15" s="1"/>
  <c r="D577" i="8"/>
  <c r="D577" i="15" s="1"/>
  <c r="E577" i="8"/>
  <c r="E577" i="15" s="1"/>
  <c r="F577" i="8"/>
  <c r="F577" i="15" s="1"/>
  <c r="G577" i="8"/>
  <c r="G577" i="15" s="1"/>
  <c r="H577" i="8"/>
  <c r="H577" i="15" s="1"/>
  <c r="K577" i="8"/>
  <c r="K577" i="15" s="1"/>
  <c r="L577" i="8"/>
  <c r="L577" i="15" s="1"/>
  <c r="M577" i="8"/>
  <c r="M577" i="15" s="1"/>
  <c r="N577" i="8"/>
  <c r="N577" i="15" s="1"/>
  <c r="O577" i="8"/>
  <c r="O577" i="15" s="1"/>
  <c r="C578" i="8"/>
  <c r="C578" i="15" s="1"/>
  <c r="D578" i="8"/>
  <c r="D578" i="15" s="1"/>
  <c r="E578" i="8"/>
  <c r="E578" i="15" s="1"/>
  <c r="F578" i="8"/>
  <c r="F578" i="15" s="1"/>
  <c r="G578" i="8"/>
  <c r="G578" i="15" s="1"/>
  <c r="H578" i="8"/>
  <c r="H578" i="15" s="1"/>
  <c r="K578" i="8"/>
  <c r="K578" i="15" s="1"/>
  <c r="L578" i="8"/>
  <c r="L578" i="15" s="1"/>
  <c r="M578" i="8"/>
  <c r="M578" i="15" s="1"/>
  <c r="N578" i="8"/>
  <c r="N578" i="15" s="1"/>
  <c r="O578" i="8"/>
  <c r="O578" i="15" s="1"/>
  <c r="C579" i="8"/>
  <c r="C579" i="15" s="1"/>
  <c r="D579" i="8"/>
  <c r="D579" i="15" s="1"/>
  <c r="E579" i="8"/>
  <c r="E579" i="15" s="1"/>
  <c r="F579" i="8"/>
  <c r="F579" i="15" s="1"/>
  <c r="G579" i="8"/>
  <c r="G579" i="15" s="1"/>
  <c r="H579" i="8"/>
  <c r="H579" i="15" s="1"/>
  <c r="K579" i="8"/>
  <c r="K579" i="15" s="1"/>
  <c r="L579" i="8"/>
  <c r="L579" i="15" s="1"/>
  <c r="M579" i="8"/>
  <c r="M579" i="15" s="1"/>
  <c r="N579" i="8"/>
  <c r="N579" i="15" s="1"/>
  <c r="O579" i="8"/>
  <c r="O579" i="15" s="1"/>
  <c r="C580" i="8"/>
  <c r="C580" i="15" s="1"/>
  <c r="D580" i="8"/>
  <c r="D580" i="15" s="1"/>
  <c r="E580" i="8"/>
  <c r="E580" i="15" s="1"/>
  <c r="F580" i="8"/>
  <c r="F580" i="15" s="1"/>
  <c r="G580" i="8"/>
  <c r="G580" i="15" s="1"/>
  <c r="H580" i="8"/>
  <c r="H580" i="15" s="1"/>
  <c r="K580" i="8"/>
  <c r="K580" i="15" s="1"/>
  <c r="L580" i="8"/>
  <c r="L580" i="15" s="1"/>
  <c r="M580" i="8"/>
  <c r="M580" i="15" s="1"/>
  <c r="N580" i="8"/>
  <c r="N580" i="15" s="1"/>
  <c r="O580" i="8"/>
  <c r="C581"/>
  <c r="C581" i="15" s="1"/>
  <c r="D581" i="8"/>
  <c r="D581" i="15" s="1"/>
  <c r="E581" i="8"/>
  <c r="E581" i="15" s="1"/>
  <c r="F581" i="8"/>
  <c r="F581" i="15" s="1"/>
  <c r="G581" i="8"/>
  <c r="G581" i="15" s="1"/>
  <c r="H581" i="8"/>
  <c r="H581" i="15" s="1"/>
  <c r="K581" i="8"/>
  <c r="K581" i="15" s="1"/>
  <c r="L581" i="8"/>
  <c r="L581" i="15" s="1"/>
  <c r="M581" i="8"/>
  <c r="M581" i="15" s="1"/>
  <c r="N581" i="8"/>
  <c r="N581" i="15" s="1"/>
  <c r="O581" i="8"/>
  <c r="O581" i="15" s="1"/>
  <c r="C582" i="8"/>
  <c r="C582" i="15" s="1"/>
  <c r="D582" i="8"/>
  <c r="D582" i="15" s="1"/>
  <c r="E582" i="8"/>
  <c r="E582" i="15" s="1"/>
  <c r="F582" i="8"/>
  <c r="F582" i="15" s="1"/>
  <c r="G582" i="8"/>
  <c r="G582" i="15" s="1"/>
  <c r="H582" i="8"/>
  <c r="H582" i="15" s="1"/>
  <c r="K582" i="8"/>
  <c r="K582" i="15" s="1"/>
  <c r="L582" i="8"/>
  <c r="L582" i="15" s="1"/>
  <c r="M582" i="8"/>
  <c r="M582" i="15" s="1"/>
  <c r="N582" i="8"/>
  <c r="N582" i="15" s="1"/>
  <c r="O582" i="8"/>
  <c r="O582" i="15" s="1"/>
  <c r="C583" i="8"/>
  <c r="C583" i="15" s="1"/>
  <c r="D583" i="8"/>
  <c r="D583" i="15" s="1"/>
  <c r="E583" i="8"/>
  <c r="E583" i="15" s="1"/>
  <c r="F583" i="8"/>
  <c r="F583" i="15" s="1"/>
  <c r="G583" i="8"/>
  <c r="G583" i="15" s="1"/>
  <c r="H583" i="8"/>
  <c r="H583" i="15" s="1"/>
  <c r="K583" i="8"/>
  <c r="K583" i="15" s="1"/>
  <c r="L583" i="8"/>
  <c r="L583" i="15" s="1"/>
  <c r="M583" i="8"/>
  <c r="M583" i="15" s="1"/>
  <c r="N583" i="8"/>
  <c r="N583" i="15" s="1"/>
  <c r="O583" i="8"/>
  <c r="O583" i="15" s="1"/>
  <c r="C584" i="8"/>
  <c r="C584" i="15" s="1"/>
  <c r="D584" i="8"/>
  <c r="D584" i="15" s="1"/>
  <c r="E584" i="8"/>
  <c r="E584" i="15" s="1"/>
  <c r="F584" i="8"/>
  <c r="F584" i="15" s="1"/>
  <c r="G584" i="8"/>
  <c r="G584" i="15" s="1"/>
  <c r="H584" i="8"/>
  <c r="H584" i="15" s="1"/>
  <c r="K584" i="8"/>
  <c r="K584" i="15" s="1"/>
  <c r="L584" i="8"/>
  <c r="L584" i="15" s="1"/>
  <c r="M584" i="8"/>
  <c r="M584" i="15" s="1"/>
  <c r="N584" i="8"/>
  <c r="O584"/>
  <c r="C585"/>
  <c r="C585" i="15" s="1"/>
  <c r="D585" i="8"/>
  <c r="D585" i="15" s="1"/>
  <c r="E585" i="8"/>
  <c r="E585" i="15" s="1"/>
  <c r="F585" i="8"/>
  <c r="F585" i="15" s="1"/>
  <c r="G585" i="8"/>
  <c r="G585" i="15" s="1"/>
  <c r="H585" i="8"/>
  <c r="H585" i="15" s="1"/>
  <c r="K585" i="8"/>
  <c r="K585" i="15" s="1"/>
  <c r="L585" i="8"/>
  <c r="L585" i="15" s="1"/>
  <c r="M585" i="8"/>
  <c r="M585" i="15" s="1"/>
  <c r="N585" i="8"/>
  <c r="N585" i="15" s="1"/>
  <c r="O585" i="8"/>
  <c r="O585" i="15" s="1"/>
  <c r="C586" i="8"/>
  <c r="C586" i="15" s="1"/>
  <c r="D586" i="8"/>
  <c r="D586" i="15" s="1"/>
  <c r="E586" i="8"/>
  <c r="E586" i="15" s="1"/>
  <c r="F586" i="8"/>
  <c r="F586" i="15" s="1"/>
  <c r="G586" i="8"/>
  <c r="G586" i="15" s="1"/>
  <c r="H586" i="8"/>
  <c r="H586" i="15" s="1"/>
  <c r="K586" i="8"/>
  <c r="K586" i="15" s="1"/>
  <c r="L586" i="8"/>
  <c r="L586" i="15" s="1"/>
  <c r="M586" i="8"/>
  <c r="M586" i="15" s="1"/>
  <c r="N586" i="8"/>
  <c r="N586" i="15" s="1"/>
  <c r="O586" i="8"/>
  <c r="O586" i="15" s="1"/>
  <c r="C587" i="8"/>
  <c r="C587" i="15" s="1"/>
  <c r="D587" i="8"/>
  <c r="D587" i="15" s="1"/>
  <c r="E587" i="8"/>
  <c r="E587" i="15" s="1"/>
  <c r="F587" i="8"/>
  <c r="F587" i="15" s="1"/>
  <c r="G587" i="8"/>
  <c r="G587" i="15" s="1"/>
  <c r="H587" i="8"/>
  <c r="H587" i="15" s="1"/>
  <c r="K587" i="8"/>
  <c r="K587" i="15" s="1"/>
  <c r="L587" i="8"/>
  <c r="L587" i="15" s="1"/>
  <c r="M587" i="8"/>
  <c r="M587" i="15" s="1"/>
  <c r="N587" i="8"/>
  <c r="N587" i="15" s="1"/>
  <c r="O587" i="8"/>
  <c r="O587" i="15" s="1"/>
  <c r="C588" i="8"/>
  <c r="C588" i="15" s="1"/>
  <c r="D588" i="8"/>
  <c r="D588" i="15" s="1"/>
  <c r="E588" i="8"/>
  <c r="E588" i="15" s="1"/>
  <c r="F588" i="8"/>
  <c r="F588" i="15" s="1"/>
  <c r="G588" i="8"/>
  <c r="G588" i="15" s="1"/>
  <c r="H588" i="8"/>
  <c r="H588" i="15" s="1"/>
  <c r="K588" i="8"/>
  <c r="K588" i="15" s="1"/>
  <c r="L588" i="8"/>
  <c r="L588" i="15" s="1"/>
  <c r="M588" i="8"/>
  <c r="M588" i="15" s="1"/>
  <c r="N588" i="8"/>
  <c r="O588"/>
  <c r="C589"/>
  <c r="C589" i="15" s="1"/>
  <c r="D589" i="8"/>
  <c r="D589" i="15" s="1"/>
  <c r="E589" i="8"/>
  <c r="E589" i="15" s="1"/>
  <c r="F589" i="8"/>
  <c r="F589" i="15" s="1"/>
  <c r="G589" i="8"/>
  <c r="G589" i="15" s="1"/>
  <c r="H589" i="8"/>
  <c r="H589" i="15" s="1"/>
  <c r="K589" i="8"/>
  <c r="K589" i="15" s="1"/>
  <c r="L589" i="8"/>
  <c r="L589" i="15" s="1"/>
  <c r="M589" i="8"/>
  <c r="M589" i="15" s="1"/>
  <c r="N589" i="8"/>
  <c r="N589" i="15" s="1"/>
  <c r="O589" i="8"/>
  <c r="O589" i="15" s="1"/>
  <c r="C590" i="8"/>
  <c r="C590" i="15" s="1"/>
  <c r="D590" i="8"/>
  <c r="D590" i="15" s="1"/>
  <c r="E590" i="8"/>
  <c r="E590" i="15" s="1"/>
  <c r="F590" i="8"/>
  <c r="F590" i="15" s="1"/>
  <c r="G590" i="8"/>
  <c r="G590" i="15" s="1"/>
  <c r="H590" i="8"/>
  <c r="H590" i="15" s="1"/>
  <c r="K590" i="8"/>
  <c r="K590" i="15" s="1"/>
  <c r="L590" i="8"/>
  <c r="L590" i="15" s="1"/>
  <c r="M590" i="8"/>
  <c r="M590" i="15" s="1"/>
  <c r="N590" i="8"/>
  <c r="N590" i="15" s="1"/>
  <c r="O590" i="8"/>
  <c r="O590" i="15" s="1"/>
  <c r="C591" i="8"/>
  <c r="C591" i="15" s="1"/>
  <c r="D591" i="8"/>
  <c r="D591" i="15" s="1"/>
  <c r="E591" i="8"/>
  <c r="E591" i="15" s="1"/>
  <c r="F591" i="8"/>
  <c r="F591" i="15" s="1"/>
  <c r="G591" i="8"/>
  <c r="G591" i="15" s="1"/>
  <c r="H591" i="8"/>
  <c r="H591" i="15" s="1"/>
  <c r="K591" i="8"/>
  <c r="K591" i="15" s="1"/>
  <c r="L591" i="8"/>
  <c r="L591" i="15" s="1"/>
  <c r="M591" i="8"/>
  <c r="M591" i="15" s="1"/>
  <c r="N591" i="8"/>
  <c r="N591" i="15" s="1"/>
  <c r="O591" i="8"/>
  <c r="O591" i="15" s="1"/>
  <c r="C592" i="8"/>
  <c r="C592" i="15" s="1"/>
  <c r="D592" i="8"/>
  <c r="D592" i="15" s="1"/>
  <c r="E592" i="8"/>
  <c r="E592" i="15" s="1"/>
  <c r="F592" i="8"/>
  <c r="F592" i="15" s="1"/>
  <c r="G592" i="8"/>
  <c r="G592" i="15" s="1"/>
  <c r="H592" i="8"/>
  <c r="H592" i="15" s="1"/>
  <c r="K592" i="8"/>
  <c r="K592" i="15" s="1"/>
  <c r="L592" i="8"/>
  <c r="L592" i="15" s="1"/>
  <c r="M592" i="8"/>
  <c r="M592" i="15" s="1"/>
  <c r="N592" i="8"/>
  <c r="N592" i="15" s="1"/>
  <c r="O592" i="8"/>
  <c r="C593"/>
  <c r="C593" i="15" s="1"/>
  <c r="D593" i="8"/>
  <c r="D593" i="15" s="1"/>
  <c r="E593" i="8"/>
  <c r="E593" i="15" s="1"/>
  <c r="F593" i="8"/>
  <c r="F593" i="15" s="1"/>
  <c r="G593" i="8"/>
  <c r="G593" i="15" s="1"/>
  <c r="H593" i="8"/>
  <c r="H593" i="15" s="1"/>
  <c r="K593" i="8"/>
  <c r="K593" i="15" s="1"/>
  <c r="L593" i="8"/>
  <c r="L593" i="15" s="1"/>
  <c r="M593" i="8"/>
  <c r="M593" i="15" s="1"/>
  <c r="N593" i="8"/>
  <c r="N593" i="15" s="1"/>
  <c r="O593" i="8"/>
  <c r="O593" i="15" s="1"/>
  <c r="C594" i="8"/>
  <c r="C594" i="15" s="1"/>
  <c r="D594" i="8"/>
  <c r="D594" i="15" s="1"/>
  <c r="E594" i="8"/>
  <c r="E594" i="15" s="1"/>
  <c r="F594" i="8"/>
  <c r="F594" i="15" s="1"/>
  <c r="G594" i="8"/>
  <c r="G594" i="15" s="1"/>
  <c r="H594" i="8"/>
  <c r="H594" i="15" s="1"/>
  <c r="K594" i="8"/>
  <c r="K594" i="15" s="1"/>
  <c r="L594" i="8"/>
  <c r="L594" i="15" s="1"/>
  <c r="M594" i="8"/>
  <c r="M594" i="15" s="1"/>
  <c r="N594" i="8"/>
  <c r="N594" i="15" s="1"/>
  <c r="O594" i="8"/>
  <c r="O594" i="15" s="1"/>
  <c r="C595" i="8"/>
  <c r="C595" i="15" s="1"/>
  <c r="D595" i="8"/>
  <c r="D595" i="15" s="1"/>
  <c r="E595" i="8"/>
  <c r="E595" i="15" s="1"/>
  <c r="F595" i="8"/>
  <c r="F595" i="15" s="1"/>
  <c r="G595" i="8"/>
  <c r="G595" i="15" s="1"/>
  <c r="H595" i="8"/>
  <c r="H595" i="15" s="1"/>
  <c r="K595" i="8"/>
  <c r="K595" i="15" s="1"/>
  <c r="L595" i="8"/>
  <c r="L595" i="15" s="1"/>
  <c r="M595" i="8"/>
  <c r="M595" i="15" s="1"/>
  <c r="N595" i="8"/>
  <c r="N595" i="15" s="1"/>
  <c r="O595" i="8"/>
  <c r="O595" i="15" s="1"/>
  <c r="C596" i="8"/>
  <c r="C596" i="15" s="1"/>
  <c r="D596" i="8"/>
  <c r="D596" i="15" s="1"/>
  <c r="E596" i="8"/>
  <c r="E596" i="15" s="1"/>
  <c r="F596" i="8"/>
  <c r="F596" i="15" s="1"/>
  <c r="G596" i="8"/>
  <c r="G596" i="15" s="1"/>
  <c r="H596" i="8"/>
  <c r="H596" i="15" s="1"/>
  <c r="K596" i="8"/>
  <c r="K596" i="15" s="1"/>
  <c r="L596" i="8"/>
  <c r="L596" i="15" s="1"/>
  <c r="M596" i="8"/>
  <c r="M596" i="15" s="1"/>
  <c r="N596" i="8"/>
  <c r="N596" i="15" s="1"/>
  <c r="O596" i="8"/>
  <c r="C597"/>
  <c r="C597" i="15" s="1"/>
  <c r="D597" i="8"/>
  <c r="D597" i="15" s="1"/>
  <c r="E597" i="8"/>
  <c r="E597" i="15" s="1"/>
  <c r="F597" i="8"/>
  <c r="F597" i="15" s="1"/>
  <c r="G597" i="8"/>
  <c r="G597" i="15" s="1"/>
  <c r="H597" i="8"/>
  <c r="H597" i="15" s="1"/>
  <c r="K597" i="8"/>
  <c r="K597" i="15" s="1"/>
  <c r="L597" i="8"/>
  <c r="L597" i="15" s="1"/>
  <c r="M597" i="8"/>
  <c r="M597" i="15" s="1"/>
  <c r="N597" i="8"/>
  <c r="N597" i="15" s="1"/>
  <c r="O597" i="8"/>
  <c r="O597" i="15" s="1"/>
  <c r="C598" i="8"/>
  <c r="C598" i="15" s="1"/>
  <c r="D598" i="8"/>
  <c r="D598" i="15" s="1"/>
  <c r="E598" i="8"/>
  <c r="E598" i="15" s="1"/>
  <c r="F598" i="8"/>
  <c r="F598" i="15" s="1"/>
  <c r="G598" i="8"/>
  <c r="G598" i="15" s="1"/>
  <c r="H598" i="8"/>
  <c r="H598" i="15" s="1"/>
  <c r="K598" i="8"/>
  <c r="K598" i="15" s="1"/>
  <c r="L598" i="8"/>
  <c r="L598" i="15" s="1"/>
  <c r="M598" i="8"/>
  <c r="M598" i="15" s="1"/>
  <c r="N598" i="8"/>
  <c r="N598" i="15" s="1"/>
  <c r="O598" i="8"/>
  <c r="O598" i="15" s="1"/>
  <c r="C599" i="8"/>
  <c r="C599" i="15" s="1"/>
  <c r="D599" i="8"/>
  <c r="D599" i="15" s="1"/>
  <c r="E599" i="8"/>
  <c r="E599" i="15" s="1"/>
  <c r="F599" i="8"/>
  <c r="F599" i="15" s="1"/>
  <c r="G599" i="8"/>
  <c r="G599" i="15" s="1"/>
  <c r="H599" i="8"/>
  <c r="H599" i="15" s="1"/>
  <c r="K599" i="8"/>
  <c r="K599" i="15" s="1"/>
  <c r="L599" i="8"/>
  <c r="L599" i="15" s="1"/>
  <c r="M599" i="8"/>
  <c r="M599" i="15" s="1"/>
  <c r="N599" i="8"/>
  <c r="N599" i="15" s="1"/>
  <c r="O599" i="8"/>
  <c r="O599" i="15" s="1"/>
  <c r="C600" i="8"/>
  <c r="C600" i="15" s="1"/>
  <c r="D600" i="8"/>
  <c r="D600" i="15" s="1"/>
  <c r="E600" i="8"/>
  <c r="E600" i="15" s="1"/>
  <c r="F600" i="8"/>
  <c r="F600" i="15" s="1"/>
  <c r="G600" i="8"/>
  <c r="G600" i="15" s="1"/>
  <c r="H600" i="8"/>
  <c r="H600" i="15" s="1"/>
  <c r="K600" i="8"/>
  <c r="K600" i="15" s="1"/>
  <c r="L600" i="8"/>
  <c r="L600" i="15" s="1"/>
  <c r="M600" i="8"/>
  <c r="M600" i="15" s="1"/>
  <c r="N600" i="8"/>
  <c r="N600" i="15" s="1"/>
  <c r="O600" i="8"/>
  <c r="C601"/>
  <c r="C601" i="15" s="1"/>
  <c r="D601" i="8"/>
  <c r="D601" i="15" s="1"/>
  <c r="E601" i="8"/>
  <c r="E601" i="15" s="1"/>
  <c r="F601" i="8"/>
  <c r="F601" i="15" s="1"/>
  <c r="G601" i="8"/>
  <c r="G601" i="15" s="1"/>
  <c r="H601" i="8"/>
  <c r="H601" i="15" s="1"/>
  <c r="K601" i="8"/>
  <c r="K601" i="15" s="1"/>
  <c r="L601" i="8"/>
  <c r="L601" i="15" s="1"/>
  <c r="M601" i="8"/>
  <c r="M601" i="15" s="1"/>
  <c r="N601" i="8"/>
  <c r="N601" i="15" s="1"/>
  <c r="O601" i="8"/>
  <c r="O601" i="15" s="1"/>
  <c r="C602" i="8"/>
  <c r="C602" i="15" s="1"/>
  <c r="D602" i="8"/>
  <c r="D602" i="15" s="1"/>
  <c r="E602" i="8"/>
  <c r="E602" i="15" s="1"/>
  <c r="F602" i="8"/>
  <c r="F602" i="15" s="1"/>
  <c r="G602" i="8"/>
  <c r="G602" i="15" s="1"/>
  <c r="H602" i="8"/>
  <c r="H602" i="15" s="1"/>
  <c r="K602" i="8"/>
  <c r="K602" i="15" s="1"/>
  <c r="L602" i="8"/>
  <c r="L602" i="15" s="1"/>
  <c r="M602" i="8"/>
  <c r="M602" i="15" s="1"/>
  <c r="N602" i="8"/>
  <c r="N602" i="15" s="1"/>
  <c r="O602" i="8"/>
  <c r="O602" i="15" s="1"/>
  <c r="C603" i="8"/>
  <c r="C603" i="15" s="1"/>
  <c r="D603" i="8"/>
  <c r="D603" i="15" s="1"/>
  <c r="E603" i="8"/>
  <c r="E603" i="15" s="1"/>
  <c r="F603" i="8"/>
  <c r="F603" i="15" s="1"/>
  <c r="G603" i="8"/>
  <c r="G603" i="15" s="1"/>
  <c r="H603" i="8"/>
  <c r="H603" i="15" s="1"/>
  <c r="K603" i="8"/>
  <c r="K603" i="15" s="1"/>
  <c r="L603" i="8"/>
  <c r="L603" i="15" s="1"/>
  <c r="M603" i="8"/>
  <c r="M603" i="15" s="1"/>
  <c r="N603" i="8"/>
  <c r="N603" i="15" s="1"/>
  <c r="O603" i="8"/>
  <c r="O603" i="15" s="1"/>
  <c r="C604" i="8"/>
  <c r="C604" i="15" s="1"/>
  <c r="D604" i="8"/>
  <c r="D604" i="15" s="1"/>
  <c r="E604" i="8"/>
  <c r="E604" i="15" s="1"/>
  <c r="F604" i="8"/>
  <c r="F604" i="15" s="1"/>
  <c r="G604" i="8"/>
  <c r="G604" i="15" s="1"/>
  <c r="H604" i="8"/>
  <c r="H604" i="15" s="1"/>
  <c r="K604" i="8"/>
  <c r="K604" i="15" s="1"/>
  <c r="L604" i="8"/>
  <c r="L604" i="15" s="1"/>
  <c r="M604" i="8"/>
  <c r="M604" i="15" s="1"/>
  <c r="N604" i="8"/>
  <c r="N604" i="15" s="1"/>
  <c r="O604" i="8"/>
  <c r="C605"/>
  <c r="C605" i="15" s="1"/>
  <c r="D605" i="8"/>
  <c r="D605" i="15" s="1"/>
  <c r="E605" i="8"/>
  <c r="E605" i="15" s="1"/>
  <c r="F605" i="8"/>
  <c r="F605" i="15" s="1"/>
  <c r="G605" i="8"/>
  <c r="G605" i="15" s="1"/>
  <c r="H605" i="8"/>
  <c r="H605" i="15" s="1"/>
  <c r="K605" i="8"/>
  <c r="K605" i="15" s="1"/>
  <c r="L605" i="8"/>
  <c r="L605" i="15" s="1"/>
  <c r="M605" i="8"/>
  <c r="M605" i="15" s="1"/>
  <c r="N605" i="8"/>
  <c r="N605" i="15" s="1"/>
  <c r="O605" i="8"/>
  <c r="O605" i="15" s="1"/>
  <c r="C606" i="8"/>
  <c r="C606" i="15" s="1"/>
  <c r="D606" i="8"/>
  <c r="D606" i="15" s="1"/>
  <c r="E606" i="8"/>
  <c r="E606" i="15" s="1"/>
  <c r="F606" i="8"/>
  <c r="F606" i="15" s="1"/>
  <c r="G606" i="8"/>
  <c r="G606" i="15" s="1"/>
  <c r="H606" i="8"/>
  <c r="H606" i="15" s="1"/>
  <c r="K606" i="8"/>
  <c r="K606" i="15" s="1"/>
  <c r="L606" i="8"/>
  <c r="L606" i="15" s="1"/>
  <c r="M606" i="8"/>
  <c r="M606" i="15" s="1"/>
  <c r="N606" i="8"/>
  <c r="N606" i="15" s="1"/>
  <c r="O606" i="8"/>
  <c r="O606" i="15" s="1"/>
  <c r="C607" i="8"/>
  <c r="C607" i="15" s="1"/>
  <c r="D607" i="8"/>
  <c r="D607" i="15" s="1"/>
  <c r="E607" i="8"/>
  <c r="E607" i="15" s="1"/>
  <c r="F607" i="8"/>
  <c r="F607" i="15" s="1"/>
  <c r="G607" i="8"/>
  <c r="G607" i="15" s="1"/>
  <c r="H607" i="8"/>
  <c r="H607" i="15" s="1"/>
  <c r="K607" i="8"/>
  <c r="K607" i="15" s="1"/>
  <c r="L607" i="8"/>
  <c r="L607" i="15" s="1"/>
  <c r="M607" i="8"/>
  <c r="M607" i="15" s="1"/>
  <c r="N607" i="8"/>
  <c r="N607" i="15" s="1"/>
  <c r="O607" i="8"/>
  <c r="O607" i="15" s="1"/>
  <c r="C608" i="8"/>
  <c r="C608" i="15" s="1"/>
  <c r="D608" i="8"/>
  <c r="D608" i="15" s="1"/>
  <c r="E608" i="8"/>
  <c r="E608" i="15" s="1"/>
  <c r="F608" i="8"/>
  <c r="F608" i="15" s="1"/>
  <c r="G608" i="8"/>
  <c r="G608" i="15" s="1"/>
  <c r="H608" i="8"/>
  <c r="H608" i="15" s="1"/>
  <c r="K608" i="8"/>
  <c r="K608" i="15" s="1"/>
  <c r="L608" i="8"/>
  <c r="L608" i="15" s="1"/>
  <c r="M608" i="8"/>
  <c r="M608" i="15" s="1"/>
  <c r="N608" i="8"/>
  <c r="N608" i="15" s="1"/>
  <c r="O608" i="8"/>
  <c r="C609"/>
  <c r="C609" i="15" s="1"/>
  <c r="D609" i="8"/>
  <c r="D609" i="15" s="1"/>
  <c r="E609" i="8"/>
  <c r="E609" i="15" s="1"/>
  <c r="F609" i="8"/>
  <c r="F609" i="15" s="1"/>
  <c r="G609" i="8"/>
  <c r="G609" i="15" s="1"/>
  <c r="H609" i="8"/>
  <c r="H609" i="15" s="1"/>
  <c r="K609" i="8"/>
  <c r="K609" i="15" s="1"/>
  <c r="L609" i="8"/>
  <c r="L609" i="15" s="1"/>
  <c r="M609" i="8"/>
  <c r="M609" i="15" s="1"/>
  <c r="N609" i="8"/>
  <c r="N609" i="15" s="1"/>
  <c r="O609" i="8"/>
  <c r="O609" i="15" s="1"/>
  <c r="C610" i="8"/>
  <c r="C610" i="15" s="1"/>
  <c r="D610" i="8"/>
  <c r="D610" i="15" s="1"/>
  <c r="E610" i="8"/>
  <c r="E610" i="15" s="1"/>
  <c r="F610" i="8"/>
  <c r="F610" i="15" s="1"/>
  <c r="G610" i="8"/>
  <c r="G610" i="15" s="1"/>
  <c r="H610" i="8"/>
  <c r="H610" i="15" s="1"/>
  <c r="K610" i="8"/>
  <c r="K610" i="15" s="1"/>
  <c r="L610" i="8"/>
  <c r="L610" i="15" s="1"/>
  <c r="M610" i="8"/>
  <c r="M610" i="15" s="1"/>
  <c r="N610" i="8"/>
  <c r="N610" i="15" s="1"/>
  <c r="O610" i="8"/>
  <c r="O610" i="15" s="1"/>
  <c r="C611" i="8"/>
  <c r="C611" i="15" s="1"/>
  <c r="D611" i="8"/>
  <c r="D611" i="15" s="1"/>
  <c r="E611" i="8"/>
  <c r="E611" i="15" s="1"/>
  <c r="F611" i="8"/>
  <c r="F611" i="15" s="1"/>
  <c r="G611" i="8"/>
  <c r="G611" i="15" s="1"/>
  <c r="H611" i="8"/>
  <c r="H611" i="15" s="1"/>
  <c r="K611" i="8"/>
  <c r="K611" i="15" s="1"/>
  <c r="L611" i="8"/>
  <c r="L611" i="15" s="1"/>
  <c r="M611" i="8"/>
  <c r="M611" i="15" s="1"/>
  <c r="N611" i="8"/>
  <c r="N611" i="15" s="1"/>
  <c r="O611" i="8"/>
  <c r="O611" i="15" s="1"/>
  <c r="C612" i="8"/>
  <c r="C612" i="15" s="1"/>
  <c r="D612" i="8"/>
  <c r="D612" i="15" s="1"/>
  <c r="E612" i="8"/>
  <c r="E612" i="15" s="1"/>
  <c r="F612" i="8"/>
  <c r="F612" i="15" s="1"/>
  <c r="G612" i="8"/>
  <c r="G612" i="15" s="1"/>
  <c r="H612" i="8"/>
  <c r="H612" i="15" s="1"/>
  <c r="K612" i="8"/>
  <c r="K612" i="15" s="1"/>
  <c r="L612" i="8"/>
  <c r="L612" i="15" s="1"/>
  <c r="M612" i="8"/>
  <c r="M612" i="15" s="1"/>
  <c r="N612" i="8"/>
  <c r="N612" i="15" s="1"/>
  <c r="O612" i="8"/>
  <c r="C613"/>
  <c r="C613" i="15" s="1"/>
  <c r="D613" i="8"/>
  <c r="D613" i="15" s="1"/>
  <c r="E613" i="8"/>
  <c r="E613" i="15" s="1"/>
  <c r="F613" i="8"/>
  <c r="F613" i="15" s="1"/>
  <c r="G613" i="8"/>
  <c r="G613" i="15" s="1"/>
  <c r="H613" i="8"/>
  <c r="H613" i="15" s="1"/>
  <c r="K613" i="8"/>
  <c r="K613" i="15" s="1"/>
  <c r="L613" i="8"/>
  <c r="L613" i="15" s="1"/>
  <c r="M613" i="8"/>
  <c r="M613" i="15" s="1"/>
  <c r="N613" i="8"/>
  <c r="N613" i="15" s="1"/>
  <c r="O613" i="8"/>
  <c r="O613" i="15" s="1"/>
  <c r="C614" i="8"/>
  <c r="C614" i="15" s="1"/>
  <c r="D614" i="8"/>
  <c r="D614" i="15" s="1"/>
  <c r="E614" i="8"/>
  <c r="E614" i="15" s="1"/>
  <c r="F614" i="8"/>
  <c r="F614" i="15" s="1"/>
  <c r="G614" i="8"/>
  <c r="G614" i="15" s="1"/>
  <c r="H614" i="8"/>
  <c r="H614" i="15" s="1"/>
  <c r="K614" i="8"/>
  <c r="K614" i="15" s="1"/>
  <c r="L614" i="8"/>
  <c r="L614" i="15" s="1"/>
  <c r="M614" i="8"/>
  <c r="M614" i="15" s="1"/>
  <c r="N614" i="8"/>
  <c r="N614" i="15" s="1"/>
  <c r="O614" i="8"/>
  <c r="O614" i="15" s="1"/>
  <c r="C615" i="8"/>
  <c r="C615" i="15" s="1"/>
  <c r="D615" i="8"/>
  <c r="D615" i="15" s="1"/>
  <c r="E615" i="8"/>
  <c r="E615" i="15" s="1"/>
  <c r="F615" i="8"/>
  <c r="F615" i="15" s="1"/>
  <c r="G615" i="8"/>
  <c r="G615" i="15" s="1"/>
  <c r="H615" i="8"/>
  <c r="H615" i="15" s="1"/>
  <c r="K615" i="8"/>
  <c r="K615" i="15" s="1"/>
  <c r="L615" i="8"/>
  <c r="L615" i="15" s="1"/>
  <c r="M615" i="8"/>
  <c r="M615" i="15" s="1"/>
  <c r="N615" i="8"/>
  <c r="N615" i="15" s="1"/>
  <c r="O615" i="8"/>
  <c r="O615" i="15" s="1"/>
  <c r="C616" i="8"/>
  <c r="C616" i="15" s="1"/>
  <c r="D616" i="8"/>
  <c r="D616" i="15" s="1"/>
  <c r="E616" i="8"/>
  <c r="E616" i="15" s="1"/>
  <c r="F616" i="8"/>
  <c r="F616" i="15" s="1"/>
  <c r="G616" i="8"/>
  <c r="G616" i="15" s="1"/>
  <c r="H616" i="8"/>
  <c r="H616" i="15" s="1"/>
  <c r="K616" i="8"/>
  <c r="K616" i="15" s="1"/>
  <c r="L616" i="8"/>
  <c r="L616" i="15" s="1"/>
  <c r="M616" i="8"/>
  <c r="M616" i="15" s="1"/>
  <c r="N616" i="8"/>
  <c r="N616" i="15" s="1"/>
  <c r="O616" i="8"/>
  <c r="C617"/>
  <c r="C617" i="15" s="1"/>
  <c r="D617" i="8"/>
  <c r="D617" i="15" s="1"/>
  <c r="E617" i="8"/>
  <c r="E617" i="15" s="1"/>
  <c r="F617" i="8"/>
  <c r="F617" i="15" s="1"/>
  <c r="G617" i="8"/>
  <c r="G617" i="15" s="1"/>
  <c r="H617" i="8"/>
  <c r="H617" i="15" s="1"/>
  <c r="K617" i="8"/>
  <c r="K617" i="15" s="1"/>
  <c r="L617" i="8"/>
  <c r="L617" i="15" s="1"/>
  <c r="M617" i="8"/>
  <c r="M617" i="15" s="1"/>
  <c r="N617" i="8"/>
  <c r="N617" i="15" s="1"/>
  <c r="O617" i="8"/>
  <c r="O617" i="15" s="1"/>
  <c r="C618" i="8"/>
  <c r="C618" i="15" s="1"/>
  <c r="D618" i="8"/>
  <c r="D618" i="15" s="1"/>
  <c r="E618" i="8"/>
  <c r="E618" i="15" s="1"/>
  <c r="F618" i="8"/>
  <c r="F618" i="15" s="1"/>
  <c r="G618" i="8"/>
  <c r="G618" i="15" s="1"/>
  <c r="H618" i="8"/>
  <c r="H618" i="15" s="1"/>
  <c r="K618" i="8"/>
  <c r="K618" i="15" s="1"/>
  <c r="L618" i="8"/>
  <c r="L618" i="15" s="1"/>
  <c r="M618" i="8"/>
  <c r="M618" i="15" s="1"/>
  <c r="N618" i="8"/>
  <c r="N618" i="15" s="1"/>
  <c r="O618" i="8"/>
  <c r="O618" i="15" s="1"/>
  <c r="C619" i="8"/>
  <c r="C619" i="15" s="1"/>
  <c r="D619" i="8"/>
  <c r="D619" i="15" s="1"/>
  <c r="E619" i="8"/>
  <c r="E619" i="15" s="1"/>
  <c r="F619" i="8"/>
  <c r="F619" i="15" s="1"/>
  <c r="G619" i="8"/>
  <c r="G619" i="15" s="1"/>
  <c r="H619" i="8"/>
  <c r="H619" i="15" s="1"/>
  <c r="K619" i="8"/>
  <c r="K619" i="15" s="1"/>
  <c r="L619" i="8"/>
  <c r="L619" i="15" s="1"/>
  <c r="M619" i="8"/>
  <c r="M619" i="15" s="1"/>
  <c r="N619" i="8"/>
  <c r="N619" i="15" s="1"/>
  <c r="O619" i="8"/>
  <c r="O619" i="15" s="1"/>
  <c r="C620" i="8"/>
  <c r="C620" i="15" s="1"/>
  <c r="D620" i="8"/>
  <c r="D620" i="15" s="1"/>
  <c r="E620" i="8"/>
  <c r="E620" i="15" s="1"/>
  <c r="F620" i="8"/>
  <c r="F620" i="15" s="1"/>
  <c r="G620" i="8"/>
  <c r="G620" i="15" s="1"/>
  <c r="H620" i="8"/>
  <c r="H620" i="15" s="1"/>
  <c r="K620" i="8"/>
  <c r="K620" i="15" s="1"/>
  <c r="L620" i="8"/>
  <c r="L620" i="15" s="1"/>
  <c r="M620" i="8"/>
  <c r="M620" i="15" s="1"/>
  <c r="N620" i="8"/>
  <c r="N620" i="15" s="1"/>
  <c r="O620" i="8"/>
  <c r="C621"/>
  <c r="C621" i="15" s="1"/>
  <c r="D621" i="8"/>
  <c r="D621" i="15" s="1"/>
  <c r="E621" i="8"/>
  <c r="E621" i="15" s="1"/>
  <c r="F621" i="8"/>
  <c r="F621" i="15" s="1"/>
  <c r="G621" i="8"/>
  <c r="G621" i="15" s="1"/>
  <c r="H621" i="8"/>
  <c r="H621" i="15" s="1"/>
  <c r="K621" i="8"/>
  <c r="K621" i="15" s="1"/>
  <c r="L621" i="8"/>
  <c r="L621" i="15" s="1"/>
  <c r="M621" i="8"/>
  <c r="M621" i="15" s="1"/>
  <c r="N621" i="8"/>
  <c r="N621" i="15" s="1"/>
  <c r="O621" i="8"/>
  <c r="O621" i="15" s="1"/>
  <c r="C622" i="8"/>
  <c r="C622" i="15" s="1"/>
  <c r="D622" i="8"/>
  <c r="D622" i="15" s="1"/>
  <c r="E622" i="8"/>
  <c r="E622" i="15" s="1"/>
  <c r="F622" i="8"/>
  <c r="F622" i="15" s="1"/>
  <c r="G622" i="8"/>
  <c r="G622" i="15" s="1"/>
  <c r="H622" i="8"/>
  <c r="H622" i="15" s="1"/>
  <c r="K622" i="8"/>
  <c r="K622" i="15" s="1"/>
  <c r="L622" i="8"/>
  <c r="L622" i="15" s="1"/>
  <c r="M622" i="8"/>
  <c r="M622" i="15" s="1"/>
  <c r="N622" i="8"/>
  <c r="N622" i="15" s="1"/>
  <c r="O622" i="8"/>
  <c r="O622" i="15" s="1"/>
  <c r="C623" i="8"/>
  <c r="C623" i="15" s="1"/>
  <c r="D623" i="8"/>
  <c r="D623" i="15" s="1"/>
  <c r="E623" i="8"/>
  <c r="E623" i="15" s="1"/>
  <c r="F623" i="8"/>
  <c r="F623" i="15" s="1"/>
  <c r="G623" i="8"/>
  <c r="G623" i="15" s="1"/>
  <c r="H623" i="8"/>
  <c r="H623" i="15" s="1"/>
  <c r="K623" i="8"/>
  <c r="K623" i="15" s="1"/>
  <c r="L623" i="8"/>
  <c r="L623" i="15" s="1"/>
  <c r="M623" i="8"/>
  <c r="M623" i="15" s="1"/>
  <c r="N623" i="8"/>
  <c r="N623" i="15" s="1"/>
  <c r="O623" i="8"/>
  <c r="O623" i="15" s="1"/>
  <c r="C624" i="8"/>
  <c r="C624" i="15" s="1"/>
  <c r="D624" i="8"/>
  <c r="D624" i="15" s="1"/>
  <c r="E624" i="8"/>
  <c r="E624" i="15" s="1"/>
  <c r="F624" i="8"/>
  <c r="F624" i="15" s="1"/>
  <c r="G624" i="8"/>
  <c r="G624" i="15" s="1"/>
  <c r="H624" i="8"/>
  <c r="H624" i="15" s="1"/>
  <c r="K624" i="8"/>
  <c r="K624" i="15" s="1"/>
  <c r="L624" i="8"/>
  <c r="L624" i="15" s="1"/>
  <c r="M624" i="8"/>
  <c r="M624" i="15" s="1"/>
  <c r="N624" i="8"/>
  <c r="N624" i="15" s="1"/>
  <c r="O624" i="8"/>
  <c r="C625"/>
  <c r="C625" i="15" s="1"/>
  <c r="D625" i="8"/>
  <c r="D625" i="15" s="1"/>
  <c r="E625" i="8"/>
  <c r="E625" i="15" s="1"/>
  <c r="F625" i="8"/>
  <c r="F625" i="15" s="1"/>
  <c r="G625" i="8"/>
  <c r="G625" i="15" s="1"/>
  <c r="H625" i="8"/>
  <c r="H625" i="15" s="1"/>
  <c r="K625" i="8"/>
  <c r="K625" i="15" s="1"/>
  <c r="L625" i="8"/>
  <c r="L625" i="15" s="1"/>
  <c r="M625" i="8"/>
  <c r="M625" i="15" s="1"/>
  <c r="N625" i="8"/>
  <c r="N625" i="15" s="1"/>
  <c r="O625" i="8"/>
  <c r="O625" i="15" s="1"/>
  <c r="C626" i="8"/>
  <c r="C626" i="15" s="1"/>
  <c r="D626" i="8"/>
  <c r="D626" i="15" s="1"/>
  <c r="E626" i="8"/>
  <c r="E626" i="15" s="1"/>
  <c r="F626" i="8"/>
  <c r="F626" i="15" s="1"/>
  <c r="G626" i="8"/>
  <c r="G626" i="15" s="1"/>
  <c r="H626" i="8"/>
  <c r="H626" i="15" s="1"/>
  <c r="K626" i="8"/>
  <c r="K626" i="15" s="1"/>
  <c r="L626" i="8"/>
  <c r="L626" i="15" s="1"/>
  <c r="M626" i="8"/>
  <c r="M626" i="15" s="1"/>
  <c r="N626" i="8"/>
  <c r="N626" i="15" s="1"/>
  <c r="O626" i="8"/>
  <c r="O626" i="15" s="1"/>
  <c r="C627" i="8"/>
  <c r="C627" i="15" s="1"/>
  <c r="D627" i="8"/>
  <c r="D627" i="15" s="1"/>
  <c r="E627" i="8"/>
  <c r="E627" i="15" s="1"/>
  <c r="F627" i="8"/>
  <c r="F627" i="15" s="1"/>
  <c r="G627" i="8"/>
  <c r="G627" i="15" s="1"/>
  <c r="H627" i="8"/>
  <c r="H627" i="15" s="1"/>
  <c r="K627" i="8"/>
  <c r="K627" i="15" s="1"/>
  <c r="L627" i="8"/>
  <c r="L627" i="15" s="1"/>
  <c r="M627" i="8"/>
  <c r="M627" i="15" s="1"/>
  <c r="N627" i="8"/>
  <c r="N627" i="15" s="1"/>
  <c r="O627" i="8"/>
  <c r="O627" i="15" s="1"/>
  <c r="C628" i="8"/>
  <c r="C628" i="15" s="1"/>
  <c r="D628" i="8"/>
  <c r="D628" i="15" s="1"/>
  <c r="E628" i="8"/>
  <c r="E628" i="15" s="1"/>
  <c r="F628" i="8"/>
  <c r="F628" i="15" s="1"/>
  <c r="G628" i="8"/>
  <c r="G628" i="15" s="1"/>
  <c r="H628" i="8"/>
  <c r="H628" i="15" s="1"/>
  <c r="K628" i="8"/>
  <c r="K628" i="15" s="1"/>
  <c r="L628" i="8"/>
  <c r="L628" i="15" s="1"/>
  <c r="M628" i="8"/>
  <c r="M628" i="15" s="1"/>
  <c r="N628" i="8"/>
  <c r="N628" i="15" s="1"/>
  <c r="O628" i="8"/>
  <c r="C629"/>
  <c r="C629" i="15" s="1"/>
  <c r="D629" i="8"/>
  <c r="D629" i="15" s="1"/>
  <c r="E629" i="8"/>
  <c r="E629" i="15" s="1"/>
  <c r="F629" i="8"/>
  <c r="F629" i="15" s="1"/>
  <c r="G629" i="8"/>
  <c r="G629" i="15" s="1"/>
  <c r="H629" i="8"/>
  <c r="H629" i="15" s="1"/>
  <c r="K629" i="8"/>
  <c r="K629" i="15" s="1"/>
  <c r="L629" i="8"/>
  <c r="L629" i="15" s="1"/>
  <c r="M629" i="8"/>
  <c r="M629" i="15" s="1"/>
  <c r="N629" i="8"/>
  <c r="N629" i="15" s="1"/>
  <c r="O629" i="8"/>
  <c r="O629" i="15" s="1"/>
  <c r="C630" i="8"/>
  <c r="C630" i="15" s="1"/>
  <c r="D630" i="8"/>
  <c r="D630" i="15" s="1"/>
  <c r="E630" i="8"/>
  <c r="E630" i="15" s="1"/>
  <c r="F630" i="8"/>
  <c r="F630" i="15" s="1"/>
  <c r="G630" i="8"/>
  <c r="G630" i="15" s="1"/>
  <c r="H630" i="8"/>
  <c r="H630" i="15" s="1"/>
  <c r="K630" i="8"/>
  <c r="K630" i="15" s="1"/>
  <c r="L630" i="8"/>
  <c r="L630" i="15" s="1"/>
  <c r="M630" i="8"/>
  <c r="M630" i="15" s="1"/>
  <c r="N630" i="8"/>
  <c r="N630" i="15" s="1"/>
  <c r="O630" i="8"/>
  <c r="O630" i="15" s="1"/>
  <c r="C631" i="8"/>
  <c r="C631" i="15" s="1"/>
  <c r="D631" i="8"/>
  <c r="D631" i="15" s="1"/>
  <c r="E631" i="8"/>
  <c r="E631" i="15" s="1"/>
  <c r="F631" i="8"/>
  <c r="F631" i="15" s="1"/>
  <c r="G631" i="8"/>
  <c r="G631" i="15" s="1"/>
  <c r="H631" i="8"/>
  <c r="H631" i="15" s="1"/>
  <c r="K631" i="8"/>
  <c r="K631" i="15" s="1"/>
  <c r="L631" i="8"/>
  <c r="L631" i="15" s="1"/>
  <c r="M631" i="8"/>
  <c r="M631" i="15" s="1"/>
  <c r="N631" i="8"/>
  <c r="N631" i="15" s="1"/>
  <c r="O631" i="8"/>
  <c r="O631" i="15" s="1"/>
  <c r="C632" i="8"/>
  <c r="C632" i="15" s="1"/>
  <c r="D632" i="8"/>
  <c r="D632" i="15" s="1"/>
  <c r="E632" i="8"/>
  <c r="E632" i="15" s="1"/>
  <c r="F632" i="8"/>
  <c r="F632" i="15" s="1"/>
  <c r="G632" i="8"/>
  <c r="G632" i="15" s="1"/>
  <c r="H632" i="8"/>
  <c r="H632" i="15" s="1"/>
  <c r="K632" i="8"/>
  <c r="K632" i="15" s="1"/>
  <c r="L632" i="8"/>
  <c r="L632" i="15" s="1"/>
  <c r="M632" i="8"/>
  <c r="M632" i="15" s="1"/>
  <c r="N632" i="8"/>
  <c r="N632" i="15" s="1"/>
  <c r="O632" i="8"/>
  <c r="C633"/>
  <c r="C633" i="15" s="1"/>
  <c r="D633" i="8"/>
  <c r="D633" i="15" s="1"/>
  <c r="E633" i="8"/>
  <c r="E633" i="15" s="1"/>
  <c r="F633" i="8"/>
  <c r="F633" i="15" s="1"/>
  <c r="G633" i="8"/>
  <c r="G633" i="15" s="1"/>
  <c r="H633" i="8"/>
  <c r="H633" i="15" s="1"/>
  <c r="K633" i="8"/>
  <c r="K633" i="15" s="1"/>
  <c r="L633" i="8"/>
  <c r="L633" i="15" s="1"/>
  <c r="M633" i="8"/>
  <c r="M633" i="15" s="1"/>
  <c r="N633" i="8"/>
  <c r="N633" i="15" s="1"/>
  <c r="O633" i="8"/>
  <c r="O633" i="15" s="1"/>
  <c r="C634" i="8"/>
  <c r="C634" i="15" s="1"/>
  <c r="D634" i="8"/>
  <c r="D634" i="15" s="1"/>
  <c r="E634" i="8"/>
  <c r="E634" i="15" s="1"/>
  <c r="F634" i="8"/>
  <c r="F634" i="15" s="1"/>
  <c r="G634" i="8"/>
  <c r="G634" i="15" s="1"/>
  <c r="H634" i="8"/>
  <c r="H634" i="15" s="1"/>
  <c r="K634" i="8"/>
  <c r="K634" i="15" s="1"/>
  <c r="L634" i="8"/>
  <c r="L634" i="15" s="1"/>
  <c r="M634" i="8"/>
  <c r="M634" i="15" s="1"/>
  <c r="N634" i="8"/>
  <c r="N634" i="15" s="1"/>
  <c r="O634" i="8"/>
  <c r="O634" i="15" s="1"/>
  <c r="C635" i="8"/>
  <c r="C635" i="15" s="1"/>
  <c r="D635" i="8"/>
  <c r="D635" i="15" s="1"/>
  <c r="E635" i="8"/>
  <c r="E635" i="15" s="1"/>
  <c r="F635" i="8"/>
  <c r="F635" i="15" s="1"/>
  <c r="G635" i="8"/>
  <c r="G635" i="15" s="1"/>
  <c r="H635" i="8"/>
  <c r="H635" i="15" s="1"/>
  <c r="K635" i="8"/>
  <c r="K635" i="15" s="1"/>
  <c r="L635" i="8"/>
  <c r="L635" i="15" s="1"/>
  <c r="M635" i="8"/>
  <c r="M635" i="15" s="1"/>
  <c r="N635" i="8"/>
  <c r="N635" i="15" s="1"/>
  <c r="O635" i="8"/>
  <c r="O635" i="15" s="1"/>
  <c r="C636" i="8"/>
  <c r="C636" i="15" s="1"/>
  <c r="D636" i="8"/>
  <c r="D636" i="15" s="1"/>
  <c r="E636" i="8"/>
  <c r="E636" i="15" s="1"/>
  <c r="F636" i="8"/>
  <c r="F636" i="15" s="1"/>
  <c r="G636" i="8"/>
  <c r="G636" i="15" s="1"/>
  <c r="H636" i="8"/>
  <c r="H636" i="15" s="1"/>
  <c r="K636" i="8"/>
  <c r="K636" i="15" s="1"/>
  <c r="L636" i="8"/>
  <c r="L636" i="15" s="1"/>
  <c r="M636" i="8"/>
  <c r="M636" i="15" s="1"/>
  <c r="N636" i="8"/>
  <c r="N636" i="15" s="1"/>
  <c r="O636" i="8"/>
  <c r="C637"/>
  <c r="C637" i="15" s="1"/>
  <c r="D637" i="8"/>
  <c r="D637" i="15" s="1"/>
  <c r="E637" i="8"/>
  <c r="E637" i="15" s="1"/>
  <c r="F637" i="8"/>
  <c r="F637" i="15" s="1"/>
  <c r="G637" i="8"/>
  <c r="G637" i="15" s="1"/>
  <c r="H637" i="8"/>
  <c r="H637" i="15" s="1"/>
  <c r="K637" i="8"/>
  <c r="K637" i="15" s="1"/>
  <c r="L637" i="8"/>
  <c r="L637" i="15" s="1"/>
  <c r="M637" i="8"/>
  <c r="M637" i="15" s="1"/>
  <c r="N637" i="8"/>
  <c r="O637"/>
  <c r="O637" i="15" s="1"/>
  <c r="C638" i="8"/>
  <c r="C638" i="15" s="1"/>
  <c r="D638" i="8"/>
  <c r="D638" i="15" s="1"/>
  <c r="E638" i="8"/>
  <c r="E638" i="15" s="1"/>
  <c r="F638" i="8"/>
  <c r="F638" i="15" s="1"/>
  <c r="G638" i="8"/>
  <c r="G638" i="15" s="1"/>
  <c r="H638" i="8"/>
  <c r="H638" i="15" s="1"/>
  <c r="K638" i="8"/>
  <c r="K638" i="15" s="1"/>
  <c r="L638" i="8"/>
  <c r="L638" i="15" s="1"/>
  <c r="M638" i="8"/>
  <c r="M638" i="15" s="1"/>
  <c r="N638" i="8"/>
  <c r="N638" i="15" s="1"/>
  <c r="O638" i="8"/>
  <c r="O638" i="15" s="1"/>
  <c r="C639" i="8"/>
  <c r="C639" i="15" s="1"/>
  <c r="D639" i="8"/>
  <c r="D639" i="15" s="1"/>
  <c r="E639" i="8"/>
  <c r="E639" i="15" s="1"/>
  <c r="F639" i="8"/>
  <c r="F639" i="15" s="1"/>
  <c r="G639" i="8"/>
  <c r="G639" i="15" s="1"/>
  <c r="H639" i="8"/>
  <c r="H639" i="15" s="1"/>
  <c r="K639" i="8"/>
  <c r="K639" i="15" s="1"/>
  <c r="L639" i="8"/>
  <c r="L639" i="15" s="1"/>
  <c r="M639" i="8"/>
  <c r="M639" i="15" s="1"/>
  <c r="N639" i="8"/>
  <c r="N639" i="15" s="1"/>
  <c r="O639" i="8"/>
  <c r="O639" i="15" s="1"/>
  <c r="C640" i="8"/>
  <c r="C640" i="15" s="1"/>
  <c r="D640" i="8"/>
  <c r="D640" i="15" s="1"/>
  <c r="E640" i="8"/>
  <c r="E640" i="15" s="1"/>
  <c r="F640" i="8"/>
  <c r="F640" i="15" s="1"/>
  <c r="G640" i="8"/>
  <c r="G640" i="15" s="1"/>
  <c r="H640" i="8"/>
  <c r="H640" i="15" s="1"/>
  <c r="K640" i="8"/>
  <c r="K640" i="15" s="1"/>
  <c r="L640" i="8"/>
  <c r="L640" i="15" s="1"/>
  <c r="M640" i="8"/>
  <c r="M640" i="15" s="1"/>
  <c r="N640" i="8"/>
  <c r="N640" i="15" s="1"/>
  <c r="O640" i="8"/>
  <c r="C641"/>
  <c r="C641" i="15" s="1"/>
  <c r="D641" i="8"/>
  <c r="D641" i="15" s="1"/>
  <c r="E641" i="8"/>
  <c r="E641" i="15" s="1"/>
  <c r="F641" i="8"/>
  <c r="F641" i="15" s="1"/>
  <c r="G641" i="8"/>
  <c r="G641" i="15" s="1"/>
  <c r="H641" i="8"/>
  <c r="H641" i="15" s="1"/>
  <c r="K641" i="8"/>
  <c r="K641" i="15" s="1"/>
  <c r="L641" i="8"/>
  <c r="L641" i="15" s="1"/>
  <c r="M641" i="8"/>
  <c r="M641" i="15" s="1"/>
  <c r="N641" i="8"/>
  <c r="N641" i="15" s="1"/>
  <c r="O641" i="8"/>
  <c r="O641" i="15" s="1"/>
  <c r="C642" i="8"/>
  <c r="C642" i="15" s="1"/>
  <c r="D642" i="8"/>
  <c r="D642" i="15" s="1"/>
  <c r="E642" i="8"/>
  <c r="E642" i="15" s="1"/>
  <c r="F642" i="8"/>
  <c r="F642" i="15" s="1"/>
  <c r="G642" i="8"/>
  <c r="G642" i="15" s="1"/>
  <c r="H642" i="8"/>
  <c r="H642" i="15" s="1"/>
  <c r="K642" i="8"/>
  <c r="K642" i="15" s="1"/>
  <c r="L642" i="8"/>
  <c r="L642" i="15" s="1"/>
  <c r="M642" i="8"/>
  <c r="M642" i="15" s="1"/>
  <c r="N642" i="8"/>
  <c r="N642" i="15" s="1"/>
  <c r="O642" i="8"/>
  <c r="O642" i="15" s="1"/>
  <c r="C643" i="8"/>
  <c r="C643" i="15" s="1"/>
  <c r="D643" i="8"/>
  <c r="D643" i="15" s="1"/>
  <c r="E643" i="8"/>
  <c r="E643" i="15" s="1"/>
  <c r="F643" i="8"/>
  <c r="F643" i="15" s="1"/>
  <c r="G643" i="8"/>
  <c r="G643" i="15" s="1"/>
  <c r="H643" i="8"/>
  <c r="H643" i="15" s="1"/>
  <c r="K643" i="8"/>
  <c r="K643" i="15" s="1"/>
  <c r="L643" i="8"/>
  <c r="L643" i="15" s="1"/>
  <c r="M643" i="8"/>
  <c r="M643" i="15" s="1"/>
  <c r="N643" i="8"/>
  <c r="N643" i="15" s="1"/>
  <c r="O643" i="8"/>
  <c r="O643" i="15" s="1"/>
  <c r="C644" i="8"/>
  <c r="C644" i="15" s="1"/>
  <c r="D644" i="8"/>
  <c r="D644" i="15" s="1"/>
  <c r="E644" i="8"/>
  <c r="E644" i="15" s="1"/>
  <c r="F644" i="8"/>
  <c r="F644" i="15" s="1"/>
  <c r="G644" i="8"/>
  <c r="G644" i="15" s="1"/>
  <c r="H644" i="8"/>
  <c r="H644" i="15" s="1"/>
  <c r="K644" i="8"/>
  <c r="K644" i="15" s="1"/>
  <c r="L644" i="8"/>
  <c r="L644" i="15" s="1"/>
  <c r="M644" i="8"/>
  <c r="M644" i="15" s="1"/>
  <c r="N644" i="8"/>
  <c r="N644" i="15" s="1"/>
  <c r="O644" i="8"/>
  <c r="C645"/>
  <c r="C645" i="15" s="1"/>
  <c r="D645" i="8"/>
  <c r="D645" i="15" s="1"/>
  <c r="E645" i="8"/>
  <c r="E645" i="15" s="1"/>
  <c r="F645" i="8"/>
  <c r="F645" i="15" s="1"/>
  <c r="G645" i="8"/>
  <c r="G645" i="15" s="1"/>
  <c r="H645" i="8"/>
  <c r="H645" i="15" s="1"/>
  <c r="K645" i="8"/>
  <c r="K645" i="15" s="1"/>
  <c r="L645" i="8"/>
  <c r="L645" i="15" s="1"/>
  <c r="M645" i="8"/>
  <c r="M645" i="15" s="1"/>
  <c r="N645" i="8"/>
  <c r="N645" i="15" s="1"/>
  <c r="O645" i="8"/>
  <c r="O645" i="15" s="1"/>
  <c r="C646" i="8"/>
  <c r="C646" i="15" s="1"/>
  <c r="D646" i="8"/>
  <c r="D646" i="15" s="1"/>
  <c r="E646" i="8"/>
  <c r="E646" i="15" s="1"/>
  <c r="F646" i="8"/>
  <c r="F646" i="15" s="1"/>
  <c r="G646" i="8"/>
  <c r="G646" i="15" s="1"/>
  <c r="H646" i="8"/>
  <c r="H646" i="15" s="1"/>
  <c r="K646" i="8"/>
  <c r="K646" i="15" s="1"/>
  <c r="L646" i="8"/>
  <c r="L646" i="15" s="1"/>
  <c r="M646" i="8"/>
  <c r="M646" i="15" s="1"/>
  <c r="N646" i="8"/>
  <c r="N646" i="15" s="1"/>
  <c r="O646" i="8"/>
  <c r="O646" i="15" s="1"/>
  <c r="C647" i="8"/>
  <c r="C647" i="15" s="1"/>
  <c r="D647" i="8"/>
  <c r="D647" i="15" s="1"/>
  <c r="E647" i="8"/>
  <c r="E647" i="15" s="1"/>
  <c r="F647" i="8"/>
  <c r="G647"/>
  <c r="G647" i="15" s="1"/>
  <c r="H647" i="8"/>
  <c r="H647" i="15" s="1"/>
  <c r="K647" i="8"/>
  <c r="K647" i="15" s="1"/>
  <c r="L647" i="8"/>
  <c r="L647" i="15" s="1"/>
  <c r="M647" i="8"/>
  <c r="M647" i="15" s="1"/>
  <c r="N647" i="8"/>
  <c r="N647" i="15" s="1"/>
  <c r="O647" i="8"/>
  <c r="O647" i="15" s="1"/>
  <c r="C648" i="8"/>
  <c r="C648" i="15" s="1"/>
  <c r="D648" i="8"/>
  <c r="D648" i="15" s="1"/>
  <c r="E648" i="8"/>
  <c r="E648" i="15" s="1"/>
  <c r="F648" i="8"/>
  <c r="F648" i="15" s="1"/>
  <c r="G648" i="8"/>
  <c r="G648" i="15" s="1"/>
  <c r="H648" i="8"/>
  <c r="H648" i="15" s="1"/>
  <c r="K648" i="8"/>
  <c r="K648" i="15" s="1"/>
  <c r="L648" i="8"/>
  <c r="L648" i="15" s="1"/>
  <c r="M648" i="8"/>
  <c r="M648" i="15" s="1"/>
  <c r="N648" i="8"/>
  <c r="N648" i="15" s="1"/>
  <c r="O648" i="8"/>
  <c r="C649"/>
  <c r="C649" i="15" s="1"/>
  <c r="D649" i="8"/>
  <c r="D649" i="15" s="1"/>
  <c r="E649" i="8"/>
  <c r="E649" i="15" s="1"/>
  <c r="F649" i="8"/>
  <c r="F649" i="15" s="1"/>
  <c r="G649" i="8"/>
  <c r="G649" i="15" s="1"/>
  <c r="H649" i="8"/>
  <c r="H649" i="15" s="1"/>
  <c r="K649" i="8"/>
  <c r="K649" i="15" s="1"/>
  <c r="L649" i="8"/>
  <c r="L649" i="15" s="1"/>
  <c r="M649" i="8"/>
  <c r="M649" i="15" s="1"/>
  <c r="N649" i="8"/>
  <c r="N649" i="15" s="1"/>
  <c r="O649" i="8"/>
  <c r="O649" i="15" s="1"/>
  <c r="C650" i="8"/>
  <c r="C650" i="15" s="1"/>
  <c r="D650" i="8"/>
  <c r="D650" i="15" s="1"/>
  <c r="E650" i="8"/>
  <c r="E650" i="15" s="1"/>
  <c r="F650" i="8"/>
  <c r="F650" i="15" s="1"/>
  <c r="G650" i="8"/>
  <c r="G650" i="15" s="1"/>
  <c r="H650" i="8"/>
  <c r="H650" i="15" s="1"/>
  <c r="K650" i="8"/>
  <c r="K650" i="15" s="1"/>
  <c r="L650" i="8"/>
  <c r="L650" i="15" s="1"/>
  <c r="M650" i="8"/>
  <c r="M650" i="15" s="1"/>
  <c r="N650" i="8"/>
  <c r="N650" i="15" s="1"/>
  <c r="O650" i="8"/>
  <c r="O650" i="15" s="1"/>
  <c r="C651" i="8"/>
  <c r="C651" i="15" s="1"/>
  <c r="D651" i="8"/>
  <c r="D651" i="15" s="1"/>
  <c r="E651" i="8"/>
  <c r="E651" i="15" s="1"/>
  <c r="F651" i="8"/>
  <c r="F651" i="15" s="1"/>
  <c r="G651" i="8"/>
  <c r="G651" i="15" s="1"/>
  <c r="H651" i="8"/>
  <c r="H651" i="15" s="1"/>
  <c r="K651" i="8"/>
  <c r="K651" i="15" s="1"/>
  <c r="L651" i="8"/>
  <c r="L651" i="15" s="1"/>
  <c r="M651" i="8"/>
  <c r="M651" i="15" s="1"/>
  <c r="N651" i="8"/>
  <c r="N651" i="15" s="1"/>
  <c r="O651" i="8"/>
  <c r="O651" i="15" s="1"/>
  <c r="C652" i="8"/>
  <c r="C652" i="15" s="1"/>
  <c r="D652" i="8"/>
  <c r="D652" i="15" s="1"/>
  <c r="E652" i="8"/>
  <c r="E652" i="15" s="1"/>
  <c r="F652" i="8"/>
  <c r="F652" i="15" s="1"/>
  <c r="G652" i="8"/>
  <c r="G652" i="15" s="1"/>
  <c r="H652" i="8"/>
  <c r="H652" i="15" s="1"/>
  <c r="K652" i="8"/>
  <c r="K652" i="15" s="1"/>
  <c r="L652" i="8"/>
  <c r="L652" i="15" s="1"/>
  <c r="M652" i="8"/>
  <c r="M652" i="15" s="1"/>
  <c r="N652" i="8"/>
  <c r="N652" i="15" s="1"/>
  <c r="O652" i="8"/>
  <c r="C653"/>
  <c r="C653" i="15" s="1"/>
  <c r="D653" i="8"/>
  <c r="D653" i="15" s="1"/>
  <c r="E653" i="8"/>
  <c r="E653" i="15" s="1"/>
  <c r="F653" i="8"/>
  <c r="F653" i="15" s="1"/>
  <c r="G653" i="8"/>
  <c r="G653" i="15" s="1"/>
  <c r="H653" i="8"/>
  <c r="H653" i="15" s="1"/>
  <c r="K653" i="8"/>
  <c r="K653" i="15" s="1"/>
  <c r="L653" i="8"/>
  <c r="L653" i="15" s="1"/>
  <c r="M653" i="8"/>
  <c r="M653" i="15" s="1"/>
  <c r="N653" i="8"/>
  <c r="N653" i="15" s="1"/>
  <c r="O653" i="8"/>
  <c r="O653" i="15" s="1"/>
  <c r="C654" i="8"/>
  <c r="C654" i="15" s="1"/>
  <c r="D654" i="8"/>
  <c r="D654" i="15" s="1"/>
  <c r="E654" i="8"/>
  <c r="E654" i="15" s="1"/>
  <c r="F654" i="8"/>
  <c r="F654" i="15" s="1"/>
  <c r="G654" i="8"/>
  <c r="G654" i="15" s="1"/>
  <c r="H654" i="8"/>
  <c r="H654" i="15" s="1"/>
  <c r="K654" i="8"/>
  <c r="K654" i="15" s="1"/>
  <c r="L654" i="8"/>
  <c r="L654" i="15" s="1"/>
  <c r="M654" i="8"/>
  <c r="M654" i="15" s="1"/>
  <c r="N654" i="8"/>
  <c r="N654" i="15" s="1"/>
  <c r="O654" i="8"/>
  <c r="O654" i="15" s="1"/>
  <c r="C655" i="8"/>
  <c r="C655" i="15" s="1"/>
  <c r="D655" i="8"/>
  <c r="D655" i="15" s="1"/>
  <c r="E655" i="8"/>
  <c r="E655" i="15" s="1"/>
  <c r="F655" i="8"/>
  <c r="F655" i="15" s="1"/>
  <c r="G655" i="8"/>
  <c r="G655" i="15" s="1"/>
  <c r="H655" i="8"/>
  <c r="H655" i="15" s="1"/>
  <c r="K655" i="8"/>
  <c r="K655" i="15" s="1"/>
  <c r="L655" i="8"/>
  <c r="L655" i="15" s="1"/>
  <c r="M655" i="8"/>
  <c r="M655" i="15" s="1"/>
  <c r="N655" i="8"/>
  <c r="N655" i="15" s="1"/>
  <c r="O655" i="8"/>
  <c r="O655" i="15" s="1"/>
  <c r="C656" i="8"/>
  <c r="C656" i="15" s="1"/>
  <c r="D656" i="8"/>
  <c r="D656" i="15" s="1"/>
  <c r="E656" i="8"/>
  <c r="E656" i="15" s="1"/>
  <c r="F656" i="8"/>
  <c r="F656" i="15" s="1"/>
  <c r="G656" i="8"/>
  <c r="G656" i="15" s="1"/>
  <c r="H656" i="8"/>
  <c r="H656" i="15" s="1"/>
  <c r="K656" i="8"/>
  <c r="K656" i="15" s="1"/>
  <c r="L656" i="8"/>
  <c r="L656" i="15" s="1"/>
  <c r="M656" i="8"/>
  <c r="M656" i="15" s="1"/>
  <c r="N656" i="8"/>
  <c r="N656" i="15" s="1"/>
  <c r="O656" i="8"/>
  <c r="C657"/>
  <c r="C657" i="15" s="1"/>
  <c r="D657" i="8"/>
  <c r="D657" i="15" s="1"/>
  <c r="E657" i="8"/>
  <c r="E657" i="15" s="1"/>
  <c r="F657" i="8"/>
  <c r="F657" i="15" s="1"/>
  <c r="G657" i="8"/>
  <c r="G657" i="15" s="1"/>
  <c r="H657" i="8"/>
  <c r="H657" i="15" s="1"/>
  <c r="K657" i="8"/>
  <c r="K657" i="15" s="1"/>
  <c r="L657" i="8"/>
  <c r="L657" i="15" s="1"/>
  <c r="M657" i="8"/>
  <c r="M657" i="15" s="1"/>
  <c r="N657" i="8"/>
  <c r="N657" i="15" s="1"/>
  <c r="O657" i="8"/>
  <c r="O657" i="15" s="1"/>
  <c r="C658" i="8"/>
  <c r="C658" i="15" s="1"/>
  <c r="D658" i="8"/>
  <c r="D658" i="15" s="1"/>
  <c r="E658" i="8"/>
  <c r="E658" i="15" s="1"/>
  <c r="F658" i="8"/>
  <c r="F658" i="15" s="1"/>
  <c r="G658" i="8"/>
  <c r="G658" i="15" s="1"/>
  <c r="H658" i="8"/>
  <c r="H658" i="15" s="1"/>
  <c r="K658" i="8"/>
  <c r="K658" i="15" s="1"/>
  <c r="L658" i="8"/>
  <c r="L658" i="15" s="1"/>
  <c r="M658" i="8"/>
  <c r="M658" i="15" s="1"/>
  <c r="N658" i="8"/>
  <c r="N658" i="15" s="1"/>
  <c r="O658" i="8"/>
  <c r="O658" i="15" s="1"/>
  <c r="C659" i="8"/>
  <c r="C659" i="15" s="1"/>
  <c r="D659" i="8"/>
  <c r="D659" i="15" s="1"/>
  <c r="E659" i="8"/>
  <c r="E659" i="15" s="1"/>
  <c r="F659" i="8"/>
  <c r="F659" i="15" s="1"/>
  <c r="G659" i="8"/>
  <c r="G659" i="15" s="1"/>
  <c r="H659" i="8"/>
  <c r="H659" i="15" s="1"/>
  <c r="K659" i="8"/>
  <c r="K659" i="15" s="1"/>
  <c r="L659" i="8"/>
  <c r="L659" i="15" s="1"/>
  <c r="M659" i="8"/>
  <c r="M659" i="15" s="1"/>
  <c r="N659" i="8"/>
  <c r="N659" i="15" s="1"/>
  <c r="O659" i="8"/>
  <c r="O659" i="15" s="1"/>
  <c r="C660" i="8"/>
  <c r="C660" i="15" s="1"/>
  <c r="D660" i="8"/>
  <c r="D660" i="15" s="1"/>
  <c r="E660" i="8"/>
  <c r="E660" i="15" s="1"/>
  <c r="F660" i="8"/>
  <c r="F660" i="15" s="1"/>
  <c r="G660" i="8"/>
  <c r="G660" i="15" s="1"/>
  <c r="H660" i="8"/>
  <c r="H660" i="15" s="1"/>
  <c r="K660" i="8"/>
  <c r="K660" i="15" s="1"/>
  <c r="L660" i="8"/>
  <c r="L660" i="15" s="1"/>
  <c r="M660" i="8"/>
  <c r="M660" i="15" s="1"/>
  <c r="N660" i="8"/>
  <c r="N660" i="15" s="1"/>
  <c r="O660" i="8"/>
  <c r="C661"/>
  <c r="C661" i="15" s="1"/>
  <c r="D661" i="8"/>
  <c r="D661" i="15" s="1"/>
  <c r="E661" i="8"/>
  <c r="E661" i="15" s="1"/>
  <c r="F661" i="8"/>
  <c r="F661" i="15" s="1"/>
  <c r="G661" i="8"/>
  <c r="G661" i="15" s="1"/>
  <c r="H661" i="8"/>
  <c r="H661" i="15" s="1"/>
  <c r="K661" i="8"/>
  <c r="K661" i="15" s="1"/>
  <c r="L661" i="8"/>
  <c r="L661" i="15" s="1"/>
  <c r="M661" i="8"/>
  <c r="M661" i="15" s="1"/>
  <c r="N661" i="8"/>
  <c r="N661" i="15" s="1"/>
  <c r="O661" i="8"/>
  <c r="O661" i="15" s="1"/>
  <c r="C662" i="8"/>
  <c r="C662" i="15" s="1"/>
  <c r="D662" i="8"/>
  <c r="D662" i="15" s="1"/>
  <c r="E662" i="8"/>
  <c r="E662" i="15" s="1"/>
  <c r="F662" i="8"/>
  <c r="F662" i="15" s="1"/>
  <c r="G662" i="8"/>
  <c r="G662" i="15" s="1"/>
  <c r="H662" i="8"/>
  <c r="H662" i="15" s="1"/>
  <c r="K662" i="8"/>
  <c r="K662" i="15" s="1"/>
  <c r="L662" i="8"/>
  <c r="L662" i="15" s="1"/>
  <c r="M662" i="8"/>
  <c r="M662" i="15" s="1"/>
  <c r="N662" i="8"/>
  <c r="N662" i="15" s="1"/>
  <c r="O662" i="8"/>
  <c r="O662" i="15" s="1"/>
  <c r="C663" i="8"/>
  <c r="C663" i="15" s="1"/>
  <c r="D663" i="8"/>
  <c r="D663" i="15" s="1"/>
  <c r="E663" i="8"/>
  <c r="F663"/>
  <c r="F663" i="15" s="1"/>
  <c r="G663" i="8"/>
  <c r="G663" i="15" s="1"/>
  <c r="H663" i="8"/>
  <c r="H663" i="15" s="1"/>
  <c r="K663" i="8"/>
  <c r="K663" i="15" s="1"/>
  <c r="L663" i="8"/>
  <c r="L663" i="15" s="1"/>
  <c r="M663" i="8"/>
  <c r="M663" i="15" s="1"/>
  <c r="N663" i="8"/>
  <c r="N663" i="15" s="1"/>
  <c r="O663" i="8"/>
  <c r="O663" i="15" s="1"/>
  <c r="C664" i="8"/>
  <c r="C664" i="15" s="1"/>
  <c r="D664" i="8"/>
  <c r="D664" i="15" s="1"/>
  <c r="E664" i="8"/>
  <c r="E664" i="15" s="1"/>
  <c r="F664" i="8"/>
  <c r="F664" i="15" s="1"/>
  <c r="G664" i="8"/>
  <c r="G664" i="15" s="1"/>
  <c r="H664" i="8"/>
  <c r="H664" i="15" s="1"/>
  <c r="K664" i="8"/>
  <c r="K664" i="15" s="1"/>
  <c r="L664" i="8"/>
  <c r="L664" i="15" s="1"/>
  <c r="M664" i="8"/>
  <c r="M664" i="15" s="1"/>
  <c r="N664" i="8"/>
  <c r="N664" i="15" s="1"/>
  <c r="O664" i="8"/>
  <c r="C665"/>
  <c r="C665" i="15" s="1"/>
  <c r="D665" i="8"/>
  <c r="D665" i="15" s="1"/>
  <c r="E665" i="8"/>
  <c r="E665" i="15" s="1"/>
  <c r="F665" i="8"/>
  <c r="F665" i="15" s="1"/>
  <c r="G665" i="8"/>
  <c r="G665" i="15" s="1"/>
  <c r="H665" i="8"/>
  <c r="H665" i="15" s="1"/>
  <c r="K665" i="8"/>
  <c r="K665" i="15" s="1"/>
  <c r="L665" i="8"/>
  <c r="L665" i="15" s="1"/>
  <c r="M665" i="8"/>
  <c r="M665" i="15" s="1"/>
  <c r="N665" i="8"/>
  <c r="N665" i="15" s="1"/>
  <c r="O665" i="8"/>
  <c r="O665" i="15" s="1"/>
  <c r="C666" i="8"/>
  <c r="C666" i="15" s="1"/>
  <c r="D666" i="8"/>
  <c r="D666" i="15" s="1"/>
  <c r="E666" i="8"/>
  <c r="E666" i="15" s="1"/>
  <c r="F666" i="8"/>
  <c r="F666" i="15" s="1"/>
  <c r="G666" i="8"/>
  <c r="G666" i="15" s="1"/>
  <c r="H666" i="8"/>
  <c r="H666" i="15" s="1"/>
  <c r="K666" i="8"/>
  <c r="K666" i="15" s="1"/>
  <c r="L666" i="8"/>
  <c r="L666" i="15" s="1"/>
  <c r="M666" i="8"/>
  <c r="M666" i="15" s="1"/>
  <c r="N666" i="8"/>
  <c r="N666" i="15" s="1"/>
  <c r="O666" i="8"/>
  <c r="O666" i="15" s="1"/>
  <c r="C667" i="8"/>
  <c r="C667" i="15" s="1"/>
  <c r="D667" i="8"/>
  <c r="D667" i="15" s="1"/>
  <c r="E667" i="8"/>
  <c r="E667" i="15" s="1"/>
  <c r="F667" i="8"/>
  <c r="F667" i="15" s="1"/>
  <c r="G667" i="8"/>
  <c r="G667" i="15" s="1"/>
  <c r="H667" i="8"/>
  <c r="H667" i="15" s="1"/>
  <c r="K667" i="8"/>
  <c r="K667" i="15" s="1"/>
  <c r="L667" i="8"/>
  <c r="L667" i="15" s="1"/>
  <c r="M667" i="8"/>
  <c r="M667" i="15" s="1"/>
  <c r="N667" i="8"/>
  <c r="N667" i="15" s="1"/>
  <c r="O667" i="8"/>
  <c r="O667" i="15" s="1"/>
  <c r="C668" i="8"/>
  <c r="C668" i="15" s="1"/>
  <c r="D668" i="8"/>
  <c r="D668" i="15" s="1"/>
  <c r="E668" i="8"/>
  <c r="E668" i="15" s="1"/>
  <c r="F668" i="8"/>
  <c r="G668"/>
  <c r="G668" i="15" s="1"/>
  <c r="H668" i="8"/>
  <c r="H668" i="15" s="1"/>
  <c r="K668" i="8"/>
  <c r="K668" i="15" s="1"/>
  <c r="L668" i="8"/>
  <c r="L668" i="15" s="1"/>
  <c r="M668" i="8"/>
  <c r="M668" i="15" s="1"/>
  <c r="N668" i="8"/>
  <c r="N668" i="15" s="1"/>
  <c r="O668" i="8"/>
  <c r="C669"/>
  <c r="C669" i="15" s="1"/>
  <c r="D669" i="8"/>
  <c r="D669" i="15" s="1"/>
  <c r="E669" i="8"/>
  <c r="E669" i="15" s="1"/>
  <c r="F669" i="8"/>
  <c r="F669" i="15" s="1"/>
  <c r="G669" i="8"/>
  <c r="G669" i="15" s="1"/>
  <c r="H669" i="8"/>
  <c r="H669" i="15" s="1"/>
  <c r="K669" i="8"/>
  <c r="K669" i="15" s="1"/>
  <c r="L669" i="8"/>
  <c r="L669" i="15" s="1"/>
  <c r="M669" i="8"/>
  <c r="M669" i="15" s="1"/>
  <c r="N669" i="8"/>
  <c r="N669" i="15" s="1"/>
  <c r="O669" i="8"/>
  <c r="O669" i="15" s="1"/>
  <c r="C670" i="8"/>
  <c r="C670" i="15" s="1"/>
  <c r="D670" i="8"/>
  <c r="D670" i="15" s="1"/>
  <c r="E670" i="8"/>
  <c r="E670" i="15" s="1"/>
  <c r="F670" i="8"/>
  <c r="F670" i="15" s="1"/>
  <c r="G670" i="8"/>
  <c r="G670" i="15" s="1"/>
  <c r="H670" i="8"/>
  <c r="H670" i="15" s="1"/>
  <c r="K670" i="8"/>
  <c r="K670" i="15" s="1"/>
  <c r="L670" i="8"/>
  <c r="L670" i="15" s="1"/>
  <c r="M670" i="8"/>
  <c r="M670" i="15" s="1"/>
  <c r="N670" i="8"/>
  <c r="N670" i="15" s="1"/>
  <c r="O670" i="8"/>
  <c r="O670" i="15" s="1"/>
  <c r="C671" i="8"/>
  <c r="C671" i="15" s="1"/>
  <c r="D671" i="8"/>
  <c r="D671" i="15" s="1"/>
  <c r="E671" i="8"/>
  <c r="F671"/>
  <c r="F671" i="15" s="1"/>
  <c r="G671" i="8"/>
  <c r="G671" i="15" s="1"/>
  <c r="H671" i="8"/>
  <c r="H671" i="15" s="1"/>
  <c r="K671" i="8"/>
  <c r="K671" i="15" s="1"/>
  <c r="L671" i="8"/>
  <c r="L671" i="15" s="1"/>
  <c r="M671" i="8"/>
  <c r="M671" i="15" s="1"/>
  <c r="N671" i="8"/>
  <c r="N671" i="15" s="1"/>
  <c r="O671" i="8"/>
  <c r="O671" i="15" s="1"/>
  <c r="C672" i="8"/>
  <c r="C672" i="15" s="1"/>
  <c r="D672" i="8"/>
  <c r="D672" i="15" s="1"/>
  <c r="E672" i="8"/>
  <c r="E672" i="15" s="1"/>
  <c r="F672" i="8"/>
  <c r="F672" i="15" s="1"/>
  <c r="G672" i="8"/>
  <c r="G672" i="15" s="1"/>
  <c r="H672" i="8"/>
  <c r="H672" i="15" s="1"/>
  <c r="K672" i="8"/>
  <c r="K672" i="15" s="1"/>
  <c r="L672" i="8"/>
  <c r="L672" i="15" s="1"/>
  <c r="M672" i="8"/>
  <c r="M672" i="15" s="1"/>
  <c r="N672" i="8"/>
  <c r="N672" i="15" s="1"/>
  <c r="O672" i="8"/>
  <c r="C673"/>
  <c r="C673" i="15" s="1"/>
  <c r="D673" i="8"/>
  <c r="D673" i="15" s="1"/>
  <c r="E673" i="8"/>
  <c r="E673" i="15" s="1"/>
  <c r="F673" i="8"/>
  <c r="F673" i="15" s="1"/>
  <c r="G673" i="8"/>
  <c r="G673" i="15" s="1"/>
  <c r="H673" i="8"/>
  <c r="H673" i="15" s="1"/>
  <c r="K673" i="8"/>
  <c r="K673" i="15" s="1"/>
  <c r="L673" i="8"/>
  <c r="L673" i="15" s="1"/>
  <c r="M673" i="8"/>
  <c r="M673" i="15" s="1"/>
  <c r="N673" i="8"/>
  <c r="N673" i="15" s="1"/>
  <c r="O673" i="8"/>
  <c r="O673" i="15" s="1"/>
  <c r="C674" i="8"/>
  <c r="C674" i="15" s="1"/>
  <c r="D674" i="8"/>
  <c r="D674" i="15" s="1"/>
  <c r="E674" i="8"/>
  <c r="E674" i="15" s="1"/>
  <c r="F674" i="8"/>
  <c r="F674" i="15" s="1"/>
  <c r="G674" i="8"/>
  <c r="G674" i="15" s="1"/>
  <c r="H674" i="8"/>
  <c r="H674" i="15" s="1"/>
  <c r="K674" i="8"/>
  <c r="K674" i="15" s="1"/>
  <c r="L674" i="8"/>
  <c r="L674" i="15" s="1"/>
  <c r="M674" i="8"/>
  <c r="M674" i="15" s="1"/>
  <c r="N674" i="8"/>
  <c r="N674" i="15" s="1"/>
  <c r="O674" i="8"/>
  <c r="O674" i="15" s="1"/>
  <c r="C675" i="8"/>
  <c r="C675" i="15" s="1"/>
  <c r="D675" i="8"/>
  <c r="D675" i="15" s="1"/>
  <c r="E675" i="8"/>
  <c r="E675" i="15" s="1"/>
  <c r="F675" i="8"/>
  <c r="F675" i="15" s="1"/>
  <c r="G675" i="8"/>
  <c r="G675" i="15" s="1"/>
  <c r="H675" i="8"/>
  <c r="H675" i="15" s="1"/>
  <c r="K675" i="8"/>
  <c r="K675" i="15" s="1"/>
  <c r="L675" i="8"/>
  <c r="L675" i="15" s="1"/>
  <c r="M675" i="8"/>
  <c r="M675" i="15" s="1"/>
  <c r="N675" i="8"/>
  <c r="N675" i="15" s="1"/>
  <c r="O675" i="8"/>
  <c r="O675" i="15" s="1"/>
  <c r="C676" i="8"/>
  <c r="C676" i="15" s="1"/>
  <c r="D676" i="8"/>
  <c r="D676" i="15" s="1"/>
  <c r="E676" i="8"/>
  <c r="E676" i="15" s="1"/>
  <c r="F676" i="8"/>
  <c r="F676" i="15" s="1"/>
  <c r="G676" i="8"/>
  <c r="G676" i="15" s="1"/>
  <c r="H676" i="8"/>
  <c r="H676" i="15" s="1"/>
  <c r="K676" i="8"/>
  <c r="K676" i="15" s="1"/>
  <c r="L676" i="8"/>
  <c r="L676" i="15" s="1"/>
  <c r="M676" i="8"/>
  <c r="M676" i="15" s="1"/>
  <c r="N676" i="8"/>
  <c r="N676" i="15" s="1"/>
  <c r="O676" i="8"/>
  <c r="C677"/>
  <c r="C677" i="15" s="1"/>
  <c r="D677" i="8"/>
  <c r="D677" i="15" s="1"/>
  <c r="E677" i="8"/>
  <c r="E677" i="15" s="1"/>
  <c r="F677" i="8"/>
  <c r="F677" i="15" s="1"/>
  <c r="G677" i="8"/>
  <c r="G677" i="15" s="1"/>
  <c r="H677" i="8"/>
  <c r="H677" i="15" s="1"/>
  <c r="K677" i="8"/>
  <c r="K677" i="15" s="1"/>
  <c r="L677" i="8"/>
  <c r="L677" i="15" s="1"/>
  <c r="M677" i="8"/>
  <c r="M677" i="15" s="1"/>
  <c r="N677" i="8"/>
  <c r="N677" i="15" s="1"/>
  <c r="O677" i="8"/>
  <c r="O677" i="15" s="1"/>
  <c r="C678" i="8"/>
  <c r="C678" i="15" s="1"/>
  <c r="D678" i="8"/>
  <c r="D678" i="15" s="1"/>
  <c r="E678" i="8"/>
  <c r="E678" i="15" s="1"/>
  <c r="F678" i="8"/>
  <c r="F678" i="15" s="1"/>
  <c r="G678" i="8"/>
  <c r="G678" i="15" s="1"/>
  <c r="H678" i="8"/>
  <c r="H678" i="15" s="1"/>
  <c r="K678" i="8"/>
  <c r="K678" i="15" s="1"/>
  <c r="L678" i="8"/>
  <c r="L678" i="15" s="1"/>
  <c r="M678" i="8"/>
  <c r="M678" i="15" s="1"/>
  <c r="N678" i="8"/>
  <c r="N678" i="15" s="1"/>
  <c r="O678" i="8"/>
  <c r="O678" i="15" s="1"/>
  <c r="C679" i="8"/>
  <c r="C679" i="15" s="1"/>
  <c r="D679" i="8"/>
  <c r="D679" i="15" s="1"/>
  <c r="E679" i="8"/>
  <c r="E679" i="15" s="1"/>
  <c r="F679" i="8"/>
  <c r="F679" i="15" s="1"/>
  <c r="G679" i="8"/>
  <c r="G679" i="15" s="1"/>
  <c r="H679" i="8"/>
  <c r="H679" i="15" s="1"/>
  <c r="K679" i="8"/>
  <c r="K679" i="15" s="1"/>
  <c r="L679" i="8"/>
  <c r="L679" i="15" s="1"/>
  <c r="M679" i="8"/>
  <c r="M679" i="15" s="1"/>
  <c r="N679" i="8"/>
  <c r="N679" i="15" s="1"/>
  <c r="O679" i="8"/>
  <c r="O679" i="15" s="1"/>
  <c r="C680" i="8"/>
  <c r="C680" i="15" s="1"/>
  <c r="D680" i="8"/>
  <c r="D680" i="15" s="1"/>
  <c r="E680" i="8"/>
  <c r="E680" i="15" s="1"/>
  <c r="F680" i="8"/>
  <c r="F680" i="15" s="1"/>
  <c r="G680" i="8"/>
  <c r="G680" i="15" s="1"/>
  <c r="H680" i="8"/>
  <c r="H680" i="15" s="1"/>
  <c r="K680" i="8"/>
  <c r="K680" i="15" s="1"/>
  <c r="L680" i="8"/>
  <c r="L680" i="15" s="1"/>
  <c r="M680" i="8"/>
  <c r="M680" i="15" s="1"/>
  <c r="N680" i="8"/>
  <c r="N680" i="15" s="1"/>
  <c r="O680" i="8"/>
  <c r="C681"/>
  <c r="C681" i="15" s="1"/>
  <c r="D681" i="8"/>
  <c r="D681" i="15" s="1"/>
  <c r="E681" i="8"/>
  <c r="E681" i="15" s="1"/>
  <c r="F681" i="8"/>
  <c r="F681" i="15" s="1"/>
  <c r="G681" i="8"/>
  <c r="G681" i="15" s="1"/>
  <c r="H681" i="8"/>
  <c r="H681" i="15" s="1"/>
  <c r="K681" i="8"/>
  <c r="K681" i="15" s="1"/>
  <c r="L681" i="8"/>
  <c r="L681" i="15" s="1"/>
  <c r="M681" i="8"/>
  <c r="M681" i="15" s="1"/>
  <c r="N681" i="8"/>
  <c r="N681" i="15" s="1"/>
  <c r="O681" i="8"/>
  <c r="O681" i="15" s="1"/>
  <c r="C682" i="8"/>
  <c r="C682" i="15" s="1"/>
  <c r="D682" i="8"/>
  <c r="D682" i="15" s="1"/>
  <c r="E682" i="8"/>
  <c r="E682" i="15" s="1"/>
  <c r="F682" i="8"/>
  <c r="F682" i="15" s="1"/>
  <c r="G682" i="8"/>
  <c r="G682" i="15" s="1"/>
  <c r="H682" i="8"/>
  <c r="H682" i="15" s="1"/>
  <c r="K682" i="8"/>
  <c r="K682" i="15" s="1"/>
  <c r="L682" i="8"/>
  <c r="L682" i="15" s="1"/>
  <c r="M682" i="8"/>
  <c r="M682" i="15" s="1"/>
  <c r="N682" i="8"/>
  <c r="N682" i="15" s="1"/>
  <c r="O682" i="8"/>
  <c r="O682" i="15" s="1"/>
  <c r="C683" i="8"/>
  <c r="C683" i="15" s="1"/>
  <c r="D683" i="8"/>
  <c r="D683" i="15" s="1"/>
  <c r="E683" i="8"/>
  <c r="E683" i="15" s="1"/>
  <c r="F683" i="8"/>
  <c r="F683" i="15" s="1"/>
  <c r="G683" i="8"/>
  <c r="G683" i="15" s="1"/>
  <c r="H683" i="8"/>
  <c r="H683" i="15" s="1"/>
  <c r="K683" i="8"/>
  <c r="K683" i="15" s="1"/>
  <c r="L683" i="8"/>
  <c r="L683" i="15" s="1"/>
  <c r="M683" i="8"/>
  <c r="M683" i="15" s="1"/>
  <c r="N683" i="8"/>
  <c r="N683" i="15" s="1"/>
  <c r="O683" i="8"/>
  <c r="O683" i="15" s="1"/>
  <c r="C684" i="8"/>
  <c r="C684" i="15" s="1"/>
  <c r="D684" i="8"/>
  <c r="D684" i="15" s="1"/>
  <c r="E684" i="8"/>
  <c r="E684" i="15" s="1"/>
  <c r="F684" i="8"/>
  <c r="F684" i="15" s="1"/>
  <c r="G684" i="8"/>
  <c r="G684" i="15" s="1"/>
  <c r="H684" i="8"/>
  <c r="H684" i="15" s="1"/>
  <c r="K684" i="8"/>
  <c r="K684" i="15" s="1"/>
  <c r="L684" i="8"/>
  <c r="L684" i="15" s="1"/>
  <c r="M684" i="8"/>
  <c r="M684" i="15" s="1"/>
  <c r="N684" i="8"/>
  <c r="N684" i="15" s="1"/>
  <c r="O684" i="8"/>
  <c r="C685"/>
  <c r="C685" i="15" s="1"/>
  <c r="D685" i="8"/>
  <c r="D685" i="15" s="1"/>
  <c r="E685" i="8"/>
  <c r="E685" i="15" s="1"/>
  <c r="F685" i="8"/>
  <c r="F685" i="15" s="1"/>
  <c r="G685" i="8"/>
  <c r="H685"/>
  <c r="H685" i="15" s="1"/>
  <c r="K685" i="8"/>
  <c r="K685" i="15" s="1"/>
  <c r="L685" i="8"/>
  <c r="L685" i="15" s="1"/>
  <c r="M685" i="8"/>
  <c r="M685" i="15" s="1"/>
  <c r="N685" i="8"/>
  <c r="N685" i="15" s="1"/>
  <c r="O685" i="8"/>
  <c r="O685" i="15" s="1"/>
  <c r="C686" i="8"/>
  <c r="C686" i="15" s="1"/>
  <c r="D686" i="8"/>
  <c r="D686" i="15" s="1"/>
  <c r="E686" i="8"/>
  <c r="E686" i="15" s="1"/>
  <c r="F686" i="8"/>
  <c r="F686" i="15" s="1"/>
  <c r="G686" i="8"/>
  <c r="G686" i="15" s="1"/>
  <c r="H686" i="8"/>
  <c r="H686" i="15" s="1"/>
  <c r="K686" i="8"/>
  <c r="K686" i="15" s="1"/>
  <c r="L686" i="8"/>
  <c r="L686" i="15" s="1"/>
  <c r="M686" i="8"/>
  <c r="M686" i="15" s="1"/>
  <c r="N686" i="8"/>
  <c r="N686" i="15" s="1"/>
  <c r="O686" i="8"/>
  <c r="O686" i="15" s="1"/>
  <c r="C687" i="8"/>
  <c r="C687" i="15" s="1"/>
  <c r="D687" i="8"/>
  <c r="D687" i="15" s="1"/>
  <c r="E687" i="8"/>
  <c r="E687" i="15" s="1"/>
  <c r="F687" i="8"/>
  <c r="F687" i="15" s="1"/>
  <c r="G687" i="8"/>
  <c r="G687" i="15" s="1"/>
  <c r="H687" i="8"/>
  <c r="H687" i="15" s="1"/>
  <c r="K687" i="8"/>
  <c r="K687" i="15" s="1"/>
  <c r="L687" i="8"/>
  <c r="L687" i="15" s="1"/>
  <c r="M687" i="8"/>
  <c r="M687" i="15" s="1"/>
  <c r="N687" i="8"/>
  <c r="N687" i="15" s="1"/>
  <c r="O687" i="8"/>
  <c r="O687" i="15" s="1"/>
  <c r="C688" i="8"/>
  <c r="C688" i="15" s="1"/>
  <c r="D688" i="8"/>
  <c r="D688" i="15" s="1"/>
  <c r="E688" i="8"/>
  <c r="E688" i="15" s="1"/>
  <c r="F688" i="8"/>
  <c r="F688" i="15" s="1"/>
  <c r="G688" i="8"/>
  <c r="G688" i="15" s="1"/>
  <c r="H688" i="8"/>
  <c r="H688" i="15" s="1"/>
  <c r="K688" i="8"/>
  <c r="K688" i="15" s="1"/>
  <c r="L688" i="8"/>
  <c r="L688" i="15" s="1"/>
  <c r="M688" i="8"/>
  <c r="M688" i="15" s="1"/>
  <c r="N688" i="8"/>
  <c r="N688" i="15" s="1"/>
  <c r="O688" i="8"/>
  <c r="C689"/>
  <c r="C689" i="15" s="1"/>
  <c r="D689" i="8"/>
  <c r="D689" i="15" s="1"/>
  <c r="E689" i="8"/>
  <c r="E689" i="15" s="1"/>
  <c r="F689" i="8"/>
  <c r="F689" i="15" s="1"/>
  <c r="G689" i="8"/>
  <c r="G689" i="15" s="1"/>
  <c r="H689" i="8"/>
  <c r="H689" i="15" s="1"/>
  <c r="K689" i="8"/>
  <c r="K689" i="15" s="1"/>
  <c r="L689" i="8"/>
  <c r="L689" i="15" s="1"/>
  <c r="M689" i="8"/>
  <c r="M689" i="15" s="1"/>
  <c r="N689" i="8"/>
  <c r="N689" i="15" s="1"/>
  <c r="O689" i="8"/>
  <c r="O689" i="15" s="1"/>
  <c r="C690" i="8"/>
  <c r="C690" i="15" s="1"/>
  <c r="D690" i="8"/>
  <c r="D690" i="15" s="1"/>
  <c r="E690" i="8"/>
  <c r="E690" i="15" s="1"/>
  <c r="F690" i="8"/>
  <c r="F690" i="15" s="1"/>
  <c r="G690" i="8"/>
  <c r="G690" i="15" s="1"/>
  <c r="H690" i="8"/>
  <c r="H690" i="15" s="1"/>
  <c r="K690" i="8"/>
  <c r="K690" i="15" s="1"/>
  <c r="L690" i="8"/>
  <c r="L690" i="15" s="1"/>
  <c r="M690" i="8"/>
  <c r="M690" i="15" s="1"/>
  <c r="N690" i="8"/>
  <c r="N690" i="15" s="1"/>
  <c r="O690" i="8"/>
  <c r="O690" i="15" s="1"/>
  <c r="C691" i="8"/>
  <c r="C691" i="15" s="1"/>
  <c r="D691" i="8"/>
  <c r="D691" i="15" s="1"/>
  <c r="E691" i="8"/>
  <c r="E691" i="15" s="1"/>
  <c r="F691" i="8"/>
  <c r="F691" i="15" s="1"/>
  <c r="G691" i="8"/>
  <c r="G691" i="15" s="1"/>
  <c r="H691" i="8"/>
  <c r="H691" i="15" s="1"/>
  <c r="K691" i="8"/>
  <c r="K691" i="15" s="1"/>
  <c r="L691" i="8"/>
  <c r="L691" i="15" s="1"/>
  <c r="M691" i="8"/>
  <c r="M691" i="15" s="1"/>
  <c r="N691" i="8"/>
  <c r="N691" i="15" s="1"/>
  <c r="O691" i="8"/>
  <c r="O691" i="15" s="1"/>
  <c r="C692" i="8"/>
  <c r="C692" i="15" s="1"/>
  <c r="D692" i="8"/>
  <c r="D692" i="15" s="1"/>
  <c r="E692" i="8"/>
  <c r="E692" i="15" s="1"/>
  <c r="F692" i="8"/>
  <c r="F692" i="15" s="1"/>
  <c r="G692" i="8"/>
  <c r="G692" i="15" s="1"/>
  <c r="H692" i="8"/>
  <c r="H692" i="15" s="1"/>
  <c r="K692" i="8"/>
  <c r="K692" i="15" s="1"/>
  <c r="L692" i="8"/>
  <c r="L692" i="15" s="1"/>
  <c r="M692" i="8"/>
  <c r="M692" i="15" s="1"/>
  <c r="N692" i="8"/>
  <c r="N692" i="15" s="1"/>
  <c r="O692" i="8"/>
  <c r="C693"/>
  <c r="C693" i="15" s="1"/>
  <c r="D693" i="8"/>
  <c r="D693" i="15" s="1"/>
  <c r="E693" i="8"/>
  <c r="E693" i="15" s="1"/>
  <c r="F693" i="8"/>
  <c r="F693" i="15" s="1"/>
  <c r="G693" i="8"/>
  <c r="G693" i="15" s="1"/>
  <c r="H693" i="8"/>
  <c r="H693" i="15" s="1"/>
  <c r="K693" i="8"/>
  <c r="K693" i="15" s="1"/>
  <c r="L693" i="8"/>
  <c r="L693" i="15" s="1"/>
  <c r="M693" i="8"/>
  <c r="M693" i="15" s="1"/>
  <c r="N693" i="8"/>
  <c r="N693" i="15" s="1"/>
  <c r="O693" i="8"/>
  <c r="O693" i="15" s="1"/>
  <c r="C694" i="8"/>
  <c r="C694" i="15" s="1"/>
  <c r="D694" i="8"/>
  <c r="D694" i="15" s="1"/>
  <c r="E694" i="8"/>
  <c r="E694" i="15" s="1"/>
  <c r="F694" i="8"/>
  <c r="F694" i="15" s="1"/>
  <c r="G694" i="8"/>
  <c r="G694" i="15" s="1"/>
  <c r="H694" i="8"/>
  <c r="H694" i="15" s="1"/>
  <c r="K694" i="8"/>
  <c r="K694" i="15" s="1"/>
  <c r="L694" i="8"/>
  <c r="L694" i="15" s="1"/>
  <c r="M694" i="8"/>
  <c r="M694" i="15" s="1"/>
  <c r="N694" i="8"/>
  <c r="N694" i="15" s="1"/>
  <c r="O694" i="8"/>
  <c r="O694" i="15" s="1"/>
  <c r="C695" i="8"/>
  <c r="C695" i="15" s="1"/>
  <c r="D695" i="8"/>
  <c r="D695" i="15" s="1"/>
  <c r="E695" i="8"/>
  <c r="E695" i="15" s="1"/>
  <c r="F695" i="8"/>
  <c r="F695" i="15" s="1"/>
  <c r="G695" i="8"/>
  <c r="G695" i="15" s="1"/>
  <c r="H695" i="8"/>
  <c r="H695" i="15" s="1"/>
  <c r="K695" i="8"/>
  <c r="K695" i="15" s="1"/>
  <c r="L695" i="8"/>
  <c r="L695" i="15" s="1"/>
  <c r="M695" i="8"/>
  <c r="M695" i="15" s="1"/>
  <c r="N695" i="8"/>
  <c r="N695" i="15" s="1"/>
  <c r="O695" i="8"/>
  <c r="O695" i="15" s="1"/>
  <c r="C696" i="8"/>
  <c r="C696" i="15" s="1"/>
  <c r="D696" i="8"/>
  <c r="D696" i="15" s="1"/>
  <c r="E696" i="8"/>
  <c r="E696" i="15" s="1"/>
  <c r="F696" i="8"/>
  <c r="F696" i="15" s="1"/>
  <c r="G696" i="8"/>
  <c r="G696" i="15" s="1"/>
  <c r="H696" i="8"/>
  <c r="H696" i="15" s="1"/>
  <c r="K696" i="8"/>
  <c r="K696" i="15" s="1"/>
  <c r="L696" i="8"/>
  <c r="L696" i="15" s="1"/>
  <c r="M696" i="8"/>
  <c r="M696" i="15" s="1"/>
  <c r="N696" i="8"/>
  <c r="N696" i="15" s="1"/>
  <c r="O696" i="8"/>
  <c r="C697"/>
  <c r="C697" i="15" s="1"/>
  <c r="D697" i="8"/>
  <c r="D697" i="15" s="1"/>
  <c r="E697" i="8"/>
  <c r="E697" i="15" s="1"/>
  <c r="F697" i="8"/>
  <c r="F697" i="15" s="1"/>
  <c r="G697" i="8"/>
  <c r="G697" i="15" s="1"/>
  <c r="H697" i="8"/>
  <c r="H697" i="15" s="1"/>
  <c r="K697" i="8"/>
  <c r="K697" i="15" s="1"/>
  <c r="L697" i="8"/>
  <c r="L697" i="15" s="1"/>
  <c r="M697" i="8"/>
  <c r="M697" i="15" s="1"/>
  <c r="N697" i="8"/>
  <c r="N697" i="15" s="1"/>
  <c r="O697" i="8"/>
  <c r="O697" i="15" s="1"/>
  <c r="C698" i="8"/>
  <c r="C698" i="15" s="1"/>
  <c r="D698" i="8"/>
  <c r="D698" i="15" s="1"/>
  <c r="E698" i="8"/>
  <c r="E698" i="15" s="1"/>
  <c r="F698" i="8"/>
  <c r="F698" i="15" s="1"/>
  <c r="G698" i="8"/>
  <c r="G698" i="15" s="1"/>
  <c r="H698" i="8"/>
  <c r="H698" i="15" s="1"/>
  <c r="K698" i="8"/>
  <c r="K698" i="15" s="1"/>
  <c r="L698" i="8"/>
  <c r="L698" i="15" s="1"/>
  <c r="M698" i="8"/>
  <c r="M698" i="15" s="1"/>
  <c r="N698" i="8"/>
  <c r="N698" i="15" s="1"/>
  <c r="O698" i="8"/>
  <c r="O698" i="15" s="1"/>
  <c r="C699" i="8"/>
  <c r="C699" i="15" s="1"/>
  <c r="D699" i="8"/>
  <c r="D699" i="15" s="1"/>
  <c r="E699" i="8"/>
  <c r="E699" i="15" s="1"/>
  <c r="F699" i="8"/>
  <c r="F699" i="15" s="1"/>
  <c r="G699" i="8"/>
  <c r="G699" i="15" s="1"/>
  <c r="H699" i="8"/>
  <c r="H699" i="15" s="1"/>
  <c r="K699" i="8"/>
  <c r="K699" i="15" s="1"/>
  <c r="L699" i="8"/>
  <c r="L699" i="15" s="1"/>
  <c r="M699" i="8"/>
  <c r="M699" i="15" s="1"/>
  <c r="N699" i="8"/>
  <c r="N699" i="15" s="1"/>
  <c r="O699" i="8"/>
  <c r="O699" i="15" s="1"/>
  <c r="C700" i="8"/>
  <c r="C700" i="15" s="1"/>
  <c r="D700" i="8"/>
  <c r="D700" i="15" s="1"/>
  <c r="E700" i="8"/>
  <c r="E700" i="15" s="1"/>
  <c r="F700" i="8"/>
  <c r="F700" i="15" s="1"/>
  <c r="G700" i="8"/>
  <c r="G700" i="15" s="1"/>
  <c r="H700" i="8"/>
  <c r="H700" i="15" s="1"/>
  <c r="K700" i="8"/>
  <c r="K700" i="15" s="1"/>
  <c r="L700" i="8"/>
  <c r="L700" i="15" s="1"/>
  <c r="M700" i="8"/>
  <c r="M700" i="15" s="1"/>
  <c r="N700" i="8"/>
  <c r="N700" i="15" s="1"/>
  <c r="O700" i="8"/>
  <c r="C701"/>
  <c r="C701" i="15" s="1"/>
  <c r="D701" i="8"/>
  <c r="D701" i="15" s="1"/>
  <c r="E701" i="8"/>
  <c r="E701" i="15" s="1"/>
  <c r="F701" i="8"/>
  <c r="F701" i="15" s="1"/>
  <c r="G701" i="8"/>
  <c r="H701"/>
  <c r="H701" i="15" s="1"/>
  <c r="K701" i="8"/>
  <c r="K701" i="15" s="1"/>
  <c r="L701" i="8"/>
  <c r="L701" i="15" s="1"/>
  <c r="M701" i="8"/>
  <c r="M701" i="15" s="1"/>
  <c r="N701" i="8"/>
  <c r="N701" i="15" s="1"/>
  <c r="O701" i="8"/>
  <c r="O701" i="15" s="1"/>
  <c r="C702" i="8"/>
  <c r="C702" i="15" s="1"/>
  <c r="D702" i="8"/>
  <c r="D702" i="15" s="1"/>
  <c r="E702" i="8"/>
  <c r="E702" i="15" s="1"/>
  <c r="F702" i="8"/>
  <c r="F702" i="15" s="1"/>
  <c r="G702" i="8"/>
  <c r="G702" i="15" s="1"/>
  <c r="H702" i="8"/>
  <c r="H702" i="15" s="1"/>
  <c r="K702" i="8"/>
  <c r="K702" i="15" s="1"/>
  <c r="L702" i="8"/>
  <c r="L702" i="15" s="1"/>
  <c r="M702" i="8"/>
  <c r="M702" i="15" s="1"/>
  <c r="N702" i="8"/>
  <c r="N702" i="15" s="1"/>
  <c r="O702" i="8"/>
  <c r="O702" i="15" s="1"/>
  <c r="C703" i="8"/>
  <c r="C703" i="15" s="1"/>
  <c r="D703" i="8"/>
  <c r="D703" i="15" s="1"/>
  <c r="E703" i="8"/>
  <c r="E703" i="15" s="1"/>
  <c r="F703" i="8"/>
  <c r="F703" i="15" s="1"/>
  <c r="G703" i="8"/>
  <c r="G703" i="15" s="1"/>
  <c r="H703" i="8"/>
  <c r="H703" i="15" s="1"/>
  <c r="K703" i="8"/>
  <c r="K703" i="15" s="1"/>
  <c r="L703" i="8"/>
  <c r="L703" i="15" s="1"/>
  <c r="M703" i="8"/>
  <c r="M703" i="15" s="1"/>
  <c r="N703" i="8"/>
  <c r="N703" i="15" s="1"/>
  <c r="O703" i="8"/>
  <c r="O703" i="15" s="1"/>
  <c r="C704" i="8"/>
  <c r="C704" i="15" s="1"/>
  <c r="D704" i="8"/>
  <c r="D704" i="15" s="1"/>
  <c r="E704" i="8"/>
  <c r="E704" i="15" s="1"/>
  <c r="F704" i="8"/>
  <c r="F704" i="15" s="1"/>
  <c r="G704" i="8"/>
  <c r="G704" i="15" s="1"/>
  <c r="H704" i="8"/>
  <c r="H704" i="15" s="1"/>
  <c r="K704" i="8"/>
  <c r="K704" i="15" s="1"/>
  <c r="L704" i="8"/>
  <c r="L704" i="15" s="1"/>
  <c r="M704" i="8"/>
  <c r="M704" i="15" s="1"/>
  <c r="N704" i="8"/>
  <c r="N704" i="15" s="1"/>
  <c r="O704" i="8"/>
  <c r="C705"/>
  <c r="C705" i="15" s="1"/>
  <c r="D705" i="8"/>
  <c r="D705" i="15" s="1"/>
  <c r="E705" i="8"/>
  <c r="E705" i="15" s="1"/>
  <c r="F705" i="8"/>
  <c r="F705" i="15" s="1"/>
  <c r="G705" i="8"/>
  <c r="G705" i="15" s="1"/>
  <c r="H705" i="8"/>
  <c r="H705" i="15" s="1"/>
  <c r="K705" i="8"/>
  <c r="K705" i="15" s="1"/>
  <c r="L705" i="8"/>
  <c r="L705" i="15" s="1"/>
  <c r="M705" i="8"/>
  <c r="M705" i="15" s="1"/>
  <c r="N705" i="8"/>
  <c r="N705" i="15" s="1"/>
  <c r="O705" i="8"/>
  <c r="O705" i="15" s="1"/>
  <c r="C706" i="8"/>
  <c r="C706" i="15" s="1"/>
  <c r="D706" i="8"/>
  <c r="D706" i="15" s="1"/>
  <c r="E706" i="8"/>
  <c r="E706" i="15" s="1"/>
  <c r="F706" i="8"/>
  <c r="F706" i="15" s="1"/>
  <c r="G706" i="8"/>
  <c r="G706" i="15" s="1"/>
  <c r="H706" i="8"/>
  <c r="H706" i="15" s="1"/>
  <c r="K706" i="8"/>
  <c r="K706" i="15" s="1"/>
  <c r="L706" i="8"/>
  <c r="L706" i="15" s="1"/>
  <c r="M706" i="8"/>
  <c r="M706" i="15" s="1"/>
  <c r="N706" i="8"/>
  <c r="N706" i="15" s="1"/>
  <c r="O706" i="8"/>
  <c r="O706" i="15" s="1"/>
  <c r="C707" i="8"/>
  <c r="C707" i="15" s="1"/>
  <c r="D707" i="8"/>
  <c r="D707" i="15" s="1"/>
  <c r="E707" i="8"/>
  <c r="E707" i="15" s="1"/>
  <c r="F707" i="8"/>
  <c r="F707" i="15" s="1"/>
  <c r="G707" i="8"/>
  <c r="G707" i="15" s="1"/>
  <c r="H707" i="8"/>
  <c r="H707" i="15" s="1"/>
  <c r="K707" i="8"/>
  <c r="K707" i="15" s="1"/>
  <c r="L707" i="8"/>
  <c r="L707" i="15" s="1"/>
  <c r="M707" i="8"/>
  <c r="M707" i="15" s="1"/>
  <c r="N707" i="8"/>
  <c r="N707" i="15" s="1"/>
  <c r="O707" i="8"/>
  <c r="O707" i="15" s="1"/>
  <c r="C708" i="8"/>
  <c r="C708" i="15" s="1"/>
  <c r="D708" i="8"/>
  <c r="D708" i="15" s="1"/>
  <c r="E708" i="8"/>
  <c r="E708" i="15" s="1"/>
  <c r="F708" i="8"/>
  <c r="F708" i="15" s="1"/>
  <c r="G708" i="8"/>
  <c r="G708" i="15" s="1"/>
  <c r="H708" i="8"/>
  <c r="H708" i="15" s="1"/>
  <c r="K708" i="8"/>
  <c r="K708" i="15" s="1"/>
  <c r="L708" i="8"/>
  <c r="L708" i="15" s="1"/>
  <c r="M708" i="8"/>
  <c r="M708" i="15" s="1"/>
  <c r="N708" i="8"/>
  <c r="N708" i="15" s="1"/>
  <c r="O708" i="8"/>
  <c r="C709"/>
  <c r="C709" i="15" s="1"/>
  <c r="D709" i="8"/>
  <c r="D709" i="15" s="1"/>
  <c r="E709" i="8"/>
  <c r="E709" i="15" s="1"/>
  <c r="F709" i="8"/>
  <c r="F709" i="15" s="1"/>
  <c r="G709" i="8"/>
  <c r="G709" i="15" s="1"/>
  <c r="H709" i="8"/>
  <c r="H709" i="15" s="1"/>
  <c r="K709" i="8"/>
  <c r="K709" i="15" s="1"/>
  <c r="L709" i="8"/>
  <c r="L709" i="15" s="1"/>
  <c r="M709" i="8"/>
  <c r="M709" i="15" s="1"/>
  <c r="N709" i="8"/>
  <c r="N709" i="15" s="1"/>
  <c r="O709" i="8"/>
  <c r="O709" i="15" s="1"/>
  <c r="C710" i="8"/>
  <c r="C710" i="15" s="1"/>
  <c r="D710" i="8"/>
  <c r="D710" i="15" s="1"/>
  <c r="E710" i="8"/>
  <c r="E710" i="15" s="1"/>
  <c r="F710" i="8"/>
  <c r="G710"/>
  <c r="G710" i="15" s="1"/>
  <c r="H710" i="8"/>
  <c r="H710" i="15" s="1"/>
  <c r="K710" i="8"/>
  <c r="K710" i="15" s="1"/>
  <c r="L710" i="8"/>
  <c r="L710" i="15" s="1"/>
  <c r="M710" i="8"/>
  <c r="M710" i="15" s="1"/>
  <c r="N710" i="8"/>
  <c r="N710" i="15" s="1"/>
  <c r="O710" i="8"/>
  <c r="O710" i="15" s="1"/>
  <c r="C711" i="8"/>
  <c r="C711" i="15" s="1"/>
  <c r="D711" i="8"/>
  <c r="D711" i="15" s="1"/>
  <c r="E711" i="8"/>
  <c r="E711" i="15" s="1"/>
  <c r="F711" i="8"/>
  <c r="F711" i="15" s="1"/>
  <c r="G711" i="8"/>
  <c r="G711" i="15" s="1"/>
  <c r="H711" i="8"/>
  <c r="H711" i="15" s="1"/>
  <c r="K711" i="8"/>
  <c r="K711" i="15" s="1"/>
  <c r="L711" i="8"/>
  <c r="L711" i="15" s="1"/>
  <c r="M711" i="8"/>
  <c r="M711" i="15" s="1"/>
  <c r="N711" i="8"/>
  <c r="N711" i="15" s="1"/>
  <c r="O711" i="8"/>
  <c r="O711" i="15" s="1"/>
  <c r="C712" i="8"/>
  <c r="C712" i="15" s="1"/>
  <c r="D712" i="8"/>
  <c r="D712" i="15" s="1"/>
  <c r="E712" i="8"/>
  <c r="E712" i="15" s="1"/>
  <c r="F712" i="8"/>
  <c r="F712" i="15" s="1"/>
  <c r="G712" i="8"/>
  <c r="G712" i="15" s="1"/>
  <c r="H712" i="8"/>
  <c r="H712" i="15" s="1"/>
  <c r="K712" i="8"/>
  <c r="K712" i="15" s="1"/>
  <c r="L712" i="8"/>
  <c r="L712" i="15" s="1"/>
  <c r="M712" i="8"/>
  <c r="M712" i="15" s="1"/>
  <c r="N712" i="8"/>
  <c r="N712" i="15" s="1"/>
  <c r="O712" i="8"/>
  <c r="C713"/>
  <c r="C713" i="15" s="1"/>
  <c r="D713" i="8"/>
  <c r="D713" i="15" s="1"/>
  <c r="E713" i="8"/>
  <c r="E713" i="15" s="1"/>
  <c r="F713" i="8"/>
  <c r="F713" i="15" s="1"/>
  <c r="G713" i="8"/>
  <c r="G713" i="15" s="1"/>
  <c r="H713" i="8"/>
  <c r="H713" i="15" s="1"/>
  <c r="K713" i="8"/>
  <c r="K713" i="15" s="1"/>
  <c r="L713" i="8"/>
  <c r="L713" i="15" s="1"/>
  <c r="M713" i="8"/>
  <c r="M713" i="15" s="1"/>
  <c r="N713" i="8"/>
  <c r="N713" i="15" s="1"/>
  <c r="O713" i="8"/>
  <c r="C714"/>
  <c r="C714" i="15" s="1"/>
  <c r="D714" i="8"/>
  <c r="D714" i="15" s="1"/>
  <c r="E714" i="8"/>
  <c r="E714" i="15" s="1"/>
  <c r="F714" i="8"/>
  <c r="F714" i="15" s="1"/>
  <c r="G714" i="8"/>
  <c r="G714" i="15" s="1"/>
  <c r="H714" i="8"/>
  <c r="H714" i="15" s="1"/>
  <c r="K714" i="8"/>
  <c r="K714" i="15" s="1"/>
  <c r="L714" i="8"/>
  <c r="L714" i="15" s="1"/>
  <c r="M714" i="8"/>
  <c r="M714" i="15" s="1"/>
  <c r="N714" i="8"/>
  <c r="N714" i="15" s="1"/>
  <c r="O714" i="8"/>
  <c r="C715"/>
  <c r="C715" i="15" s="1"/>
  <c r="D715" i="8"/>
  <c r="D715" i="15" s="1"/>
  <c r="E715" i="8"/>
  <c r="E715" i="15" s="1"/>
  <c r="F715" i="8"/>
  <c r="F715" i="15" s="1"/>
  <c r="G715" i="8"/>
  <c r="G715" i="15" s="1"/>
  <c r="H715" i="8"/>
  <c r="H715" i="15" s="1"/>
  <c r="K715" i="8"/>
  <c r="K715" i="15" s="1"/>
  <c r="L715" i="8"/>
  <c r="L715" i="15" s="1"/>
  <c r="M715" i="8"/>
  <c r="M715" i="15" s="1"/>
  <c r="N715" i="8"/>
  <c r="N715" i="15" s="1"/>
  <c r="O715" i="8"/>
  <c r="O715" i="15" s="1"/>
  <c r="C716" i="8"/>
  <c r="C716" i="15" s="1"/>
  <c r="D716" i="8"/>
  <c r="D716" i="15" s="1"/>
  <c r="E716" i="8"/>
  <c r="E716" i="15" s="1"/>
  <c r="F716" i="8"/>
  <c r="F716" i="15" s="1"/>
  <c r="G716" i="8"/>
  <c r="G716" i="15" s="1"/>
  <c r="H716" i="8"/>
  <c r="H716" i="15" s="1"/>
  <c r="K716" i="8"/>
  <c r="K716" i="15" s="1"/>
  <c r="L716" i="8"/>
  <c r="L716" i="15" s="1"/>
  <c r="M716" i="8"/>
  <c r="M716" i="15" s="1"/>
  <c r="N716" i="8"/>
  <c r="N716" i="15" s="1"/>
  <c r="O716" i="8"/>
  <c r="C717"/>
  <c r="C717" i="15" s="1"/>
  <c r="D717" i="8"/>
  <c r="D717" i="15" s="1"/>
  <c r="E717" i="8"/>
  <c r="E717" i="15" s="1"/>
  <c r="F717" i="8"/>
  <c r="F717" i="15" s="1"/>
  <c r="G717" i="8"/>
  <c r="G717" i="15" s="1"/>
  <c r="H717" i="8"/>
  <c r="H717" i="15" s="1"/>
  <c r="K717" i="8"/>
  <c r="K717" i="15" s="1"/>
  <c r="L717" i="8"/>
  <c r="L717" i="15" s="1"/>
  <c r="M717" i="8"/>
  <c r="M717" i="15" s="1"/>
  <c r="N717" i="8"/>
  <c r="N717" i="15" s="1"/>
  <c r="O717" i="8"/>
  <c r="C718"/>
  <c r="C718" i="15" s="1"/>
  <c r="D718" i="8"/>
  <c r="D718" i="15" s="1"/>
  <c r="E718" i="8"/>
  <c r="E718" i="15" s="1"/>
  <c r="F718" i="8"/>
  <c r="F718" i="15" s="1"/>
  <c r="G718" i="8"/>
  <c r="G718" i="15" s="1"/>
  <c r="H718" i="8"/>
  <c r="H718" i="15" s="1"/>
  <c r="K718" i="8"/>
  <c r="K718" i="15" s="1"/>
  <c r="L718" i="8"/>
  <c r="L718" i="15" s="1"/>
  <c r="M718" i="8"/>
  <c r="M718" i="15" s="1"/>
  <c r="N718" i="8"/>
  <c r="N718" i="15" s="1"/>
  <c r="O718" i="8"/>
  <c r="C719"/>
  <c r="C719" i="15" s="1"/>
  <c r="D719" i="8"/>
  <c r="D719" i="15" s="1"/>
  <c r="E719" i="8"/>
  <c r="E719" i="15" s="1"/>
  <c r="F719" i="8"/>
  <c r="F719" i="15" s="1"/>
  <c r="G719" i="8"/>
  <c r="G719" i="15" s="1"/>
  <c r="H719" i="8"/>
  <c r="H719" i="15" s="1"/>
  <c r="K719" i="8"/>
  <c r="K719" i="15" s="1"/>
  <c r="L719" i="8"/>
  <c r="L719" i="15" s="1"/>
  <c r="M719" i="8"/>
  <c r="M719" i="15" s="1"/>
  <c r="N719" i="8"/>
  <c r="N719" i="15" s="1"/>
  <c r="O719" i="8"/>
  <c r="O719" i="15" s="1"/>
  <c r="C720" i="8"/>
  <c r="C720" i="15" s="1"/>
  <c r="D720" i="8"/>
  <c r="D720" i="15" s="1"/>
  <c r="E720" i="8"/>
  <c r="E720" i="15" s="1"/>
  <c r="F720" i="8"/>
  <c r="F720" i="15" s="1"/>
  <c r="G720" i="8"/>
  <c r="G720" i="15" s="1"/>
  <c r="H720" i="8"/>
  <c r="H720" i="15" s="1"/>
  <c r="K720" i="8"/>
  <c r="K720" i="15" s="1"/>
  <c r="L720" i="8"/>
  <c r="L720" i="15" s="1"/>
  <c r="M720" i="8"/>
  <c r="M720" i="15" s="1"/>
  <c r="N720" i="8"/>
  <c r="N720" i="15" s="1"/>
  <c r="O720" i="8"/>
  <c r="C721"/>
  <c r="C721" i="15" s="1"/>
  <c r="D721" i="8"/>
  <c r="D721" i="15" s="1"/>
  <c r="E721" i="8"/>
  <c r="E721" i="15" s="1"/>
  <c r="F721" i="8"/>
  <c r="F721" i="15" s="1"/>
  <c r="G721" i="8"/>
  <c r="G721" i="15" s="1"/>
  <c r="H721" i="8"/>
  <c r="H721" i="15" s="1"/>
  <c r="K721" i="8"/>
  <c r="K721" i="15" s="1"/>
  <c r="L721" i="8"/>
  <c r="L721" i="15" s="1"/>
  <c r="M721" i="8"/>
  <c r="M721" i="15" s="1"/>
  <c r="N721" i="8"/>
  <c r="N721" i="15" s="1"/>
  <c r="O721" i="8"/>
  <c r="C722"/>
  <c r="C722" i="15" s="1"/>
  <c r="D722" i="8"/>
  <c r="D722" i="15" s="1"/>
  <c r="E722" i="8"/>
  <c r="E722" i="15" s="1"/>
  <c r="F722" i="8"/>
  <c r="F722" i="15" s="1"/>
  <c r="G722" i="8"/>
  <c r="G722" i="15" s="1"/>
  <c r="H722" i="8"/>
  <c r="H722" i="15" s="1"/>
  <c r="K722" i="8"/>
  <c r="K722" i="15" s="1"/>
  <c r="L722" i="8"/>
  <c r="L722" i="15" s="1"/>
  <c r="M722" i="8"/>
  <c r="M722" i="15" s="1"/>
  <c r="N722" i="8"/>
  <c r="N722" i="15" s="1"/>
  <c r="O722" i="8"/>
  <c r="C723"/>
  <c r="C723" i="15" s="1"/>
  <c r="D723" i="8"/>
  <c r="D723" i="15" s="1"/>
  <c r="E723" i="8"/>
  <c r="E723" i="15" s="1"/>
  <c r="F723" i="8"/>
  <c r="F723" i="15" s="1"/>
  <c r="G723" i="8"/>
  <c r="G723" i="15" s="1"/>
  <c r="H723" i="8"/>
  <c r="H723" i="15" s="1"/>
  <c r="K723" i="8"/>
  <c r="K723" i="15" s="1"/>
  <c r="L723" i="8"/>
  <c r="L723" i="15" s="1"/>
  <c r="M723" i="8"/>
  <c r="M723" i="15" s="1"/>
  <c r="N723" i="8"/>
  <c r="N723" i="15" s="1"/>
  <c r="O723" i="8"/>
  <c r="O723" i="15" s="1"/>
  <c r="C724" i="8"/>
  <c r="C724" i="15" s="1"/>
  <c r="D724" i="8"/>
  <c r="D724" i="15" s="1"/>
  <c r="E724" i="8"/>
  <c r="E724" i="15" s="1"/>
  <c r="F724" i="8"/>
  <c r="F724" i="15" s="1"/>
  <c r="G724" i="8"/>
  <c r="G724" i="15" s="1"/>
  <c r="H724" i="8"/>
  <c r="H724" i="15" s="1"/>
  <c r="K724" i="8"/>
  <c r="K724" i="15" s="1"/>
  <c r="L724" i="8"/>
  <c r="L724" i="15" s="1"/>
  <c r="M724" i="8"/>
  <c r="M724" i="15" s="1"/>
  <c r="N724" i="8"/>
  <c r="N724" i="15" s="1"/>
  <c r="O724" i="8"/>
  <c r="C725"/>
  <c r="C725" i="15" s="1"/>
  <c r="D725" i="8"/>
  <c r="D725" i="15" s="1"/>
  <c r="E725" i="8"/>
  <c r="E725" i="15" s="1"/>
  <c r="F725" i="8"/>
  <c r="F725" i="15" s="1"/>
  <c r="G725" i="8"/>
  <c r="G725" i="15" s="1"/>
  <c r="H725" i="8"/>
  <c r="H725" i="15" s="1"/>
  <c r="K725" i="8"/>
  <c r="K725" i="15" s="1"/>
  <c r="L725" i="8"/>
  <c r="L725" i="15" s="1"/>
  <c r="M725" i="8"/>
  <c r="M725" i="15" s="1"/>
  <c r="N725" i="8"/>
  <c r="N725" i="15" s="1"/>
  <c r="O725" i="8"/>
  <c r="C726"/>
  <c r="C726" i="15" s="1"/>
  <c r="D726" i="8"/>
  <c r="D726" i="15" s="1"/>
  <c r="E726" i="8"/>
  <c r="E726" i="15" s="1"/>
  <c r="F726" i="8"/>
  <c r="F726" i="15" s="1"/>
  <c r="G726" i="8"/>
  <c r="H726"/>
  <c r="H726" i="15" s="1"/>
  <c r="K726" i="8"/>
  <c r="K726" i="15" s="1"/>
  <c r="L726" i="8"/>
  <c r="L726" i="15" s="1"/>
  <c r="M726" i="8"/>
  <c r="M726" i="15" s="1"/>
  <c r="N726" i="8"/>
  <c r="N726" i="15" s="1"/>
  <c r="O726" i="8"/>
  <c r="C727"/>
  <c r="C727" i="15" s="1"/>
  <c r="D727" i="8"/>
  <c r="D727" i="15" s="1"/>
  <c r="E727" i="8"/>
  <c r="E727" i="15" s="1"/>
  <c r="F727" i="8"/>
  <c r="F727" i="15" s="1"/>
  <c r="G727" i="8"/>
  <c r="G727" i="15" s="1"/>
  <c r="H727" i="8"/>
  <c r="H727" i="15" s="1"/>
  <c r="K727" i="8"/>
  <c r="K727" i="15" s="1"/>
  <c r="L727" i="8"/>
  <c r="L727" i="15" s="1"/>
  <c r="M727" i="8"/>
  <c r="M727" i="15" s="1"/>
  <c r="N727" i="8"/>
  <c r="N727" i="15" s="1"/>
  <c r="O727" i="8"/>
  <c r="O727" i="15" s="1"/>
  <c r="C728" i="8"/>
  <c r="C728" i="15" s="1"/>
  <c r="D728" i="8"/>
  <c r="D728" i="15" s="1"/>
  <c r="E728" i="8"/>
  <c r="E728" i="15" s="1"/>
  <c r="F728" i="8"/>
  <c r="F728" i="15" s="1"/>
  <c r="G728" i="8"/>
  <c r="G728" i="15" s="1"/>
  <c r="H728" i="8"/>
  <c r="H728" i="15" s="1"/>
  <c r="K728" i="8"/>
  <c r="K728" i="15" s="1"/>
  <c r="L728" i="8"/>
  <c r="L728" i="15" s="1"/>
  <c r="M728" i="8"/>
  <c r="M728" i="15" s="1"/>
  <c r="N728" i="8"/>
  <c r="N728" i="15" s="1"/>
  <c r="O728" i="8"/>
  <c r="C729"/>
  <c r="C729" i="15" s="1"/>
  <c r="D729" i="8"/>
  <c r="D729" i="15" s="1"/>
  <c r="E729" i="8"/>
  <c r="E729" i="15" s="1"/>
  <c r="F729" i="8"/>
  <c r="G729"/>
  <c r="G729" i="15" s="1"/>
  <c r="H729" i="8"/>
  <c r="H729" i="15" s="1"/>
  <c r="K729" i="8"/>
  <c r="K729" i="15" s="1"/>
  <c r="L729" i="8"/>
  <c r="L729" i="15" s="1"/>
  <c r="M729" i="8"/>
  <c r="M729" i="15" s="1"/>
  <c r="N729" i="8"/>
  <c r="N729" i="15" s="1"/>
  <c r="O729" i="8"/>
  <c r="C730"/>
  <c r="C730" i="15" s="1"/>
  <c r="D730" i="8"/>
  <c r="D730" i="15" s="1"/>
  <c r="E730" i="8"/>
  <c r="E730" i="15" s="1"/>
  <c r="F730" i="8"/>
  <c r="F730" i="15" s="1"/>
  <c r="G730" i="8"/>
  <c r="G730" i="15" s="1"/>
  <c r="H730" i="8"/>
  <c r="H730" i="15" s="1"/>
  <c r="K730" i="8"/>
  <c r="K730" i="15" s="1"/>
  <c r="L730" i="8"/>
  <c r="L730" i="15" s="1"/>
  <c r="M730" i="8"/>
  <c r="M730" i="15" s="1"/>
  <c r="N730" i="8"/>
  <c r="N730" i="15" s="1"/>
  <c r="O730" i="8"/>
  <c r="C731"/>
  <c r="C731" i="15" s="1"/>
  <c r="D731" i="8"/>
  <c r="D731" i="15" s="1"/>
  <c r="E731" i="8"/>
  <c r="E731" i="15" s="1"/>
  <c r="F731" i="8"/>
  <c r="F731" i="15" s="1"/>
  <c r="G731" i="8"/>
  <c r="G731" i="15" s="1"/>
  <c r="H731" i="8"/>
  <c r="H731" i="15" s="1"/>
  <c r="K731" i="8"/>
  <c r="K731" i="15" s="1"/>
  <c r="L731" i="8"/>
  <c r="L731" i="15" s="1"/>
  <c r="M731" i="8"/>
  <c r="M731" i="15" s="1"/>
  <c r="N731" i="8"/>
  <c r="N731" i="15" s="1"/>
  <c r="O731" i="8"/>
  <c r="O731" i="15" s="1"/>
  <c r="C732" i="8"/>
  <c r="C732" i="15" s="1"/>
  <c r="D732" i="8"/>
  <c r="D732" i="15" s="1"/>
  <c r="E732" i="8"/>
  <c r="E732" i="15" s="1"/>
  <c r="F732" i="8"/>
  <c r="F732" i="15" s="1"/>
  <c r="G732" i="8"/>
  <c r="G732" i="15" s="1"/>
  <c r="H732" i="8"/>
  <c r="H732" i="15" s="1"/>
  <c r="K732" i="8"/>
  <c r="K732" i="15" s="1"/>
  <c r="L732" i="8"/>
  <c r="L732" i="15" s="1"/>
  <c r="M732" i="8"/>
  <c r="M732" i="15" s="1"/>
  <c r="N732" i="8"/>
  <c r="N732" i="15" s="1"/>
  <c r="O732" i="8"/>
  <c r="C733"/>
  <c r="C733" i="15" s="1"/>
  <c r="D733" i="8"/>
  <c r="D733" i="15" s="1"/>
  <c r="E733" i="8"/>
  <c r="E733" i="15" s="1"/>
  <c r="F733" i="8"/>
  <c r="F733" i="15" s="1"/>
  <c r="G733" i="8"/>
  <c r="G733" i="15" s="1"/>
  <c r="H733" i="8"/>
  <c r="H733" i="15" s="1"/>
  <c r="K733" i="8"/>
  <c r="K733" i="15" s="1"/>
  <c r="L733" i="8"/>
  <c r="L733" i="15" s="1"/>
  <c r="M733" i="8"/>
  <c r="M733" i="15" s="1"/>
  <c r="N733" i="8"/>
  <c r="N733" i="15" s="1"/>
  <c r="O733" i="8"/>
  <c r="C734"/>
  <c r="C734" i="15" s="1"/>
  <c r="D734" i="8"/>
  <c r="D734" i="15" s="1"/>
  <c r="E734" i="8"/>
  <c r="E734" i="15" s="1"/>
  <c r="F734" i="8"/>
  <c r="F734" i="15" s="1"/>
  <c r="G734" i="8"/>
  <c r="G734" i="15" s="1"/>
  <c r="H734" i="8"/>
  <c r="H734" i="15" s="1"/>
  <c r="K734" i="8"/>
  <c r="K734" i="15" s="1"/>
  <c r="L734" i="8"/>
  <c r="L734" i="15" s="1"/>
  <c r="M734" i="8"/>
  <c r="M734" i="15" s="1"/>
  <c r="N734" i="8"/>
  <c r="N734" i="15" s="1"/>
  <c r="O734" i="8"/>
  <c r="C735"/>
  <c r="C735" i="15" s="1"/>
  <c r="D735" i="8"/>
  <c r="D735" i="15" s="1"/>
  <c r="E735" i="8"/>
  <c r="E735" i="15" s="1"/>
  <c r="F735" i="8"/>
  <c r="F735" i="15" s="1"/>
  <c r="G735" i="8"/>
  <c r="G735" i="15" s="1"/>
  <c r="H735" i="8"/>
  <c r="H735" i="15" s="1"/>
  <c r="K735" i="8"/>
  <c r="K735" i="15" s="1"/>
  <c r="L735" i="8"/>
  <c r="L735" i="15" s="1"/>
  <c r="M735" i="8"/>
  <c r="M735" i="15" s="1"/>
  <c r="N735" i="8"/>
  <c r="N735" i="15" s="1"/>
  <c r="O735" i="8"/>
  <c r="O735" i="15" s="1"/>
  <c r="C736" i="8"/>
  <c r="C736" i="15" s="1"/>
  <c r="D736" i="8"/>
  <c r="D736" i="15" s="1"/>
  <c r="E736" i="8"/>
  <c r="E736" i="15" s="1"/>
  <c r="F736" i="8"/>
  <c r="F736" i="15" s="1"/>
  <c r="G736" i="8"/>
  <c r="G736" i="15" s="1"/>
  <c r="H736" i="8"/>
  <c r="H736" i="15" s="1"/>
  <c r="K736" i="8"/>
  <c r="K736" i="15" s="1"/>
  <c r="L736" i="8"/>
  <c r="L736" i="15" s="1"/>
  <c r="M736" i="8"/>
  <c r="M736" i="15" s="1"/>
  <c r="N736" i="8"/>
  <c r="N736" i="15" s="1"/>
  <c r="O736" i="8"/>
  <c r="C737"/>
  <c r="C737" i="15" s="1"/>
  <c r="D737" i="8"/>
  <c r="D737" i="15" s="1"/>
  <c r="E737" i="8"/>
  <c r="E737" i="15" s="1"/>
  <c r="F737" i="8"/>
  <c r="F737" i="15" s="1"/>
  <c r="G737" i="8"/>
  <c r="G737" i="15" s="1"/>
  <c r="H737" i="8"/>
  <c r="H737" i="15" s="1"/>
  <c r="K737" i="8"/>
  <c r="K737" i="15" s="1"/>
  <c r="L737" i="8"/>
  <c r="L737" i="15" s="1"/>
  <c r="M737" i="8"/>
  <c r="M737" i="15" s="1"/>
  <c r="N737" i="8"/>
  <c r="N737" i="15" s="1"/>
  <c r="O737" i="8"/>
  <c r="C738"/>
  <c r="C738" i="15" s="1"/>
  <c r="D738" i="8"/>
  <c r="D738" i="15" s="1"/>
  <c r="E738" i="8"/>
  <c r="E738" i="15" s="1"/>
  <c r="F738" i="8"/>
  <c r="F738" i="15" s="1"/>
  <c r="G738" i="8"/>
  <c r="H738"/>
  <c r="H738" i="15" s="1"/>
  <c r="K738" i="8"/>
  <c r="K738" i="15" s="1"/>
  <c r="L738" i="8"/>
  <c r="L738" i="15" s="1"/>
  <c r="M738" i="8"/>
  <c r="M738" i="15" s="1"/>
  <c r="N738" i="8"/>
  <c r="N738" i="15" s="1"/>
  <c r="O738" i="8"/>
  <c r="C739"/>
  <c r="C739" i="15" s="1"/>
  <c r="D739" i="8"/>
  <c r="D739" i="15" s="1"/>
  <c r="E739" i="8"/>
  <c r="E739" i="15" s="1"/>
  <c r="F739" i="8"/>
  <c r="F739" i="15" s="1"/>
  <c r="G739" i="8"/>
  <c r="G739" i="15" s="1"/>
  <c r="H739" i="8"/>
  <c r="H739" i="15" s="1"/>
  <c r="K739" i="8"/>
  <c r="K739" i="15" s="1"/>
  <c r="L739" i="8"/>
  <c r="L739" i="15" s="1"/>
  <c r="M739" i="8"/>
  <c r="M739" i="15" s="1"/>
  <c r="N739" i="8"/>
  <c r="N739" i="15" s="1"/>
  <c r="O739" i="8"/>
  <c r="O739" i="15" s="1"/>
  <c r="C740" i="8"/>
  <c r="C740" i="15" s="1"/>
  <c r="D740" i="8"/>
  <c r="D740" i="15" s="1"/>
  <c r="E740" i="8"/>
  <c r="E740" i="15" s="1"/>
  <c r="F740" i="8"/>
  <c r="F740" i="15" s="1"/>
  <c r="G740" i="8"/>
  <c r="G740" i="15" s="1"/>
  <c r="H740" i="8"/>
  <c r="H740" i="15" s="1"/>
  <c r="K740" i="8"/>
  <c r="K740" i="15" s="1"/>
  <c r="L740" i="8"/>
  <c r="L740" i="15" s="1"/>
  <c r="M740" i="8"/>
  <c r="M740" i="15" s="1"/>
  <c r="N740" i="8"/>
  <c r="N740" i="15" s="1"/>
  <c r="O740" i="8"/>
  <c r="C741"/>
  <c r="C741" i="15" s="1"/>
  <c r="D741" i="8"/>
  <c r="D741" i="15" s="1"/>
  <c r="E741" i="8"/>
  <c r="E741" i="15" s="1"/>
  <c r="F741" i="8"/>
  <c r="F741" i="15" s="1"/>
  <c r="G741" i="8"/>
  <c r="G741" i="15" s="1"/>
  <c r="H741" i="8"/>
  <c r="H741" i="15" s="1"/>
  <c r="K741" i="8"/>
  <c r="K741" i="15" s="1"/>
  <c r="L741" i="8"/>
  <c r="L741" i="15" s="1"/>
  <c r="M741" i="8"/>
  <c r="M741" i="15" s="1"/>
  <c r="N741" i="8"/>
  <c r="N741" i="15" s="1"/>
  <c r="O741" i="8"/>
  <c r="C742"/>
  <c r="C742" i="15" s="1"/>
  <c r="D742" i="8"/>
  <c r="D742" i="15" s="1"/>
  <c r="E742" i="8"/>
  <c r="E742" i="15" s="1"/>
  <c r="F742" i="8"/>
  <c r="F742" i="15" s="1"/>
  <c r="G742" i="8"/>
  <c r="G742" i="15" s="1"/>
  <c r="H742" i="8"/>
  <c r="H742" i="15" s="1"/>
  <c r="K742" i="8"/>
  <c r="K742" i="15" s="1"/>
  <c r="L742" i="8"/>
  <c r="L742" i="15" s="1"/>
  <c r="M742" i="8"/>
  <c r="M742" i="15" s="1"/>
  <c r="N742" i="8"/>
  <c r="N742" i="15" s="1"/>
  <c r="O742" i="8"/>
  <c r="C743"/>
  <c r="C743" i="15" s="1"/>
  <c r="D743" i="8"/>
  <c r="D743" i="15" s="1"/>
  <c r="E743" i="8"/>
  <c r="E743" i="15" s="1"/>
  <c r="F743" i="8"/>
  <c r="F743" i="15" s="1"/>
  <c r="G743" i="8"/>
  <c r="G743" i="15" s="1"/>
  <c r="H743" i="8"/>
  <c r="H743" i="15" s="1"/>
  <c r="K743" i="8"/>
  <c r="K743" i="15" s="1"/>
  <c r="L743" i="8"/>
  <c r="L743" i="15" s="1"/>
  <c r="M743" i="8"/>
  <c r="M743" i="15" s="1"/>
  <c r="N743" i="8"/>
  <c r="N743" i="15" s="1"/>
  <c r="O743" i="8"/>
  <c r="O743" i="15" s="1"/>
  <c r="C744" i="8"/>
  <c r="C744" i="15" s="1"/>
  <c r="D744" i="8"/>
  <c r="D744" i="15" s="1"/>
  <c r="E744" i="8"/>
  <c r="E744" i="15" s="1"/>
  <c r="F744" i="8"/>
  <c r="F744" i="15" s="1"/>
  <c r="G744" i="8"/>
  <c r="G744" i="15" s="1"/>
  <c r="H744" i="8"/>
  <c r="H744" i="15" s="1"/>
  <c r="K744" i="8"/>
  <c r="K744" i="15" s="1"/>
  <c r="L744" i="8"/>
  <c r="L744" i="15" s="1"/>
  <c r="M744" i="8"/>
  <c r="M744" i="15" s="1"/>
  <c r="N744" i="8"/>
  <c r="N744" i="15" s="1"/>
  <c r="O744" i="8"/>
  <c r="C745"/>
  <c r="C745" i="15" s="1"/>
  <c r="D745" i="8"/>
  <c r="D745" i="15" s="1"/>
  <c r="E745" i="8"/>
  <c r="E745" i="15" s="1"/>
  <c r="F745" i="8"/>
  <c r="F745" i="15" s="1"/>
  <c r="G745" i="8"/>
  <c r="G745" i="15" s="1"/>
  <c r="H745" i="8"/>
  <c r="H745" i="15" s="1"/>
  <c r="K745" i="8"/>
  <c r="K745" i="15" s="1"/>
  <c r="L745" i="8"/>
  <c r="L745" i="15" s="1"/>
  <c r="M745" i="8"/>
  <c r="M745" i="15" s="1"/>
  <c r="N745" i="8"/>
  <c r="N745" i="15" s="1"/>
  <c r="O745" i="8"/>
  <c r="C746"/>
  <c r="C746" i="15" s="1"/>
  <c r="D746" i="8"/>
  <c r="D746" i="15" s="1"/>
  <c r="E746" i="8"/>
  <c r="E746" i="15" s="1"/>
  <c r="F746" i="8"/>
  <c r="F746" i="15" s="1"/>
  <c r="G746" i="8"/>
  <c r="G746" i="15" s="1"/>
  <c r="H746" i="8"/>
  <c r="H746" i="15" s="1"/>
  <c r="K746" i="8"/>
  <c r="K746" i="15" s="1"/>
  <c r="L746" i="8"/>
  <c r="L746" i="15" s="1"/>
  <c r="M746" i="8"/>
  <c r="M746" i="15" s="1"/>
  <c r="N746" i="8"/>
  <c r="N746" i="15" s="1"/>
  <c r="O746" i="8"/>
  <c r="C747"/>
  <c r="C747" i="15" s="1"/>
  <c r="D747" i="8"/>
  <c r="D747" i="15" s="1"/>
  <c r="E747" i="8"/>
  <c r="E747" i="15" s="1"/>
  <c r="F747" i="8"/>
  <c r="F747" i="15" s="1"/>
  <c r="G747" i="8"/>
  <c r="G747" i="15" s="1"/>
  <c r="H747" i="8"/>
  <c r="H747" i="15" s="1"/>
  <c r="K747" i="8"/>
  <c r="K747" i="15" s="1"/>
  <c r="L747" i="8"/>
  <c r="L747" i="15" s="1"/>
  <c r="M747" i="8"/>
  <c r="M747" i="15" s="1"/>
  <c r="N747" i="8"/>
  <c r="N747" i="15" s="1"/>
  <c r="O747" i="8"/>
  <c r="O747" i="15" s="1"/>
  <c r="C748" i="8"/>
  <c r="C748" i="15" s="1"/>
  <c r="D748" i="8"/>
  <c r="D748" i="15" s="1"/>
  <c r="E748" i="8"/>
  <c r="E748" i="15" s="1"/>
  <c r="F748" i="8"/>
  <c r="F748" i="15" s="1"/>
  <c r="G748" i="8"/>
  <c r="G748" i="15" s="1"/>
  <c r="H748" i="8"/>
  <c r="H748" i="15" s="1"/>
  <c r="K748" i="8"/>
  <c r="K748" i="15" s="1"/>
  <c r="L748" i="8"/>
  <c r="L748" i="15" s="1"/>
  <c r="M748" i="8"/>
  <c r="M748" i="15" s="1"/>
  <c r="N748" i="8"/>
  <c r="N748" i="15" s="1"/>
  <c r="O748" i="8"/>
  <c r="C749"/>
  <c r="C749" i="15" s="1"/>
  <c r="D749" i="8"/>
  <c r="D749" i="15" s="1"/>
  <c r="E749" i="8"/>
  <c r="E749" i="15" s="1"/>
  <c r="F749" i="8"/>
  <c r="F749" i="15" s="1"/>
  <c r="G749" i="8"/>
  <c r="G749" i="15" s="1"/>
  <c r="H749" i="8"/>
  <c r="H749" i="15" s="1"/>
  <c r="K749" i="8"/>
  <c r="K749" i="15" s="1"/>
  <c r="L749" i="8"/>
  <c r="L749" i="15" s="1"/>
  <c r="M749" i="8"/>
  <c r="M749" i="15" s="1"/>
  <c r="N749" i="8"/>
  <c r="N749" i="15" s="1"/>
  <c r="O749" i="8"/>
  <c r="C750"/>
  <c r="C750" i="15" s="1"/>
  <c r="D750" i="8"/>
  <c r="D750" i="15" s="1"/>
  <c r="E750" i="8"/>
  <c r="E750" i="15" s="1"/>
  <c r="F750" i="8"/>
  <c r="F750" i="15" s="1"/>
  <c r="G750" i="8"/>
  <c r="G750" i="15" s="1"/>
  <c r="H750" i="8"/>
  <c r="H750" i="15" s="1"/>
  <c r="K750" i="8"/>
  <c r="K750" i="15" s="1"/>
  <c r="L750" i="8"/>
  <c r="L750" i="15" s="1"/>
  <c r="M750" i="8"/>
  <c r="M750" i="15" s="1"/>
  <c r="N750" i="8"/>
  <c r="N750" i="15" s="1"/>
  <c r="O750" i="8"/>
  <c r="C751"/>
  <c r="C751" i="15" s="1"/>
  <c r="D751" i="8"/>
  <c r="D751" i="15" s="1"/>
  <c r="E751" i="8"/>
  <c r="E751" i="15" s="1"/>
  <c r="F751" i="8"/>
  <c r="F751" i="15" s="1"/>
  <c r="G751" i="8"/>
  <c r="G751" i="15" s="1"/>
  <c r="H751" i="8"/>
  <c r="H751" i="15" s="1"/>
  <c r="K751" i="8"/>
  <c r="K751" i="15" s="1"/>
  <c r="L751" i="8"/>
  <c r="L751" i="15" s="1"/>
  <c r="M751" i="8"/>
  <c r="M751" i="15" s="1"/>
  <c r="N751" i="8"/>
  <c r="N751" i="15" s="1"/>
  <c r="O751" i="8"/>
  <c r="O751" i="15" s="1"/>
  <c r="C752" i="8"/>
  <c r="C752" i="15" s="1"/>
  <c r="D752" i="8"/>
  <c r="D752" i="15" s="1"/>
  <c r="E752" i="8"/>
  <c r="E752" i="15" s="1"/>
  <c r="F752" i="8"/>
  <c r="F752" i="15" s="1"/>
  <c r="G752" i="8"/>
  <c r="G752" i="15" s="1"/>
  <c r="H752" i="8"/>
  <c r="H752" i="15" s="1"/>
  <c r="K752" i="8"/>
  <c r="K752" i="15" s="1"/>
  <c r="L752" i="8"/>
  <c r="L752" i="15" s="1"/>
  <c r="M752" i="8"/>
  <c r="M752" i="15" s="1"/>
  <c r="N752" i="8"/>
  <c r="N752" i="15" s="1"/>
  <c r="O752" i="8"/>
  <c r="C753"/>
  <c r="C753" i="15" s="1"/>
  <c r="D753" i="8"/>
  <c r="D753" i="15" s="1"/>
  <c r="E753" i="8"/>
  <c r="E753" i="15" s="1"/>
  <c r="F753" i="8"/>
  <c r="G753"/>
  <c r="G753" i="15" s="1"/>
  <c r="H753" i="8"/>
  <c r="H753" i="15" s="1"/>
  <c r="K753" i="8"/>
  <c r="K753" i="15" s="1"/>
  <c r="L753" i="8"/>
  <c r="L753" i="15" s="1"/>
  <c r="M753" i="8"/>
  <c r="M753" i="15" s="1"/>
  <c r="N753" i="8"/>
  <c r="N753" i="15" s="1"/>
  <c r="O753" i="8"/>
  <c r="C754"/>
  <c r="C754" i="15" s="1"/>
  <c r="D754" i="8"/>
  <c r="D754" i="15" s="1"/>
  <c r="E754" i="8"/>
  <c r="E754" i="15" s="1"/>
  <c r="F754" i="8"/>
  <c r="F754" i="15" s="1"/>
  <c r="G754" i="8"/>
  <c r="G754" i="15" s="1"/>
  <c r="H754" i="8"/>
  <c r="H754" i="15" s="1"/>
  <c r="K754" i="8"/>
  <c r="K754" i="15" s="1"/>
  <c r="L754" i="8"/>
  <c r="L754" i="15" s="1"/>
  <c r="M754" i="8"/>
  <c r="M754" i="15" s="1"/>
  <c r="N754" i="8"/>
  <c r="N754" i="15" s="1"/>
  <c r="O754" i="8"/>
  <c r="C755"/>
  <c r="C755" i="15" s="1"/>
  <c r="D755" i="8"/>
  <c r="D755" i="15" s="1"/>
  <c r="E755" i="8"/>
  <c r="E755" i="15" s="1"/>
  <c r="F755" i="8"/>
  <c r="F755" i="15" s="1"/>
  <c r="G755" i="8"/>
  <c r="G755" i="15" s="1"/>
  <c r="H755" i="8"/>
  <c r="H755" i="15" s="1"/>
  <c r="K755" i="8"/>
  <c r="K755" i="15" s="1"/>
  <c r="L755" i="8"/>
  <c r="L755" i="15" s="1"/>
  <c r="M755" i="8"/>
  <c r="M755" i="15" s="1"/>
  <c r="N755" i="8"/>
  <c r="N755" i="15" s="1"/>
  <c r="O755" i="8"/>
  <c r="O755" i="15" s="1"/>
  <c r="C756" i="8"/>
  <c r="C756" i="15" s="1"/>
  <c r="D756" i="8"/>
  <c r="D756" i="15" s="1"/>
  <c r="E756" i="8"/>
  <c r="E756" i="15" s="1"/>
  <c r="F756" i="8"/>
  <c r="F756" i="15" s="1"/>
  <c r="G756" i="8"/>
  <c r="G756" i="15" s="1"/>
  <c r="H756" i="8"/>
  <c r="H756" i="15" s="1"/>
  <c r="K756" i="8"/>
  <c r="K756" i="15" s="1"/>
  <c r="L756" i="8"/>
  <c r="L756" i="15" s="1"/>
  <c r="M756" i="8"/>
  <c r="M756" i="15" s="1"/>
  <c r="N756" i="8"/>
  <c r="N756" i="15" s="1"/>
  <c r="O756" i="8"/>
  <c r="C757"/>
  <c r="C757" i="15" s="1"/>
  <c r="D757" i="8"/>
  <c r="D757" i="15" s="1"/>
  <c r="E757" i="8"/>
  <c r="E757" i="15" s="1"/>
  <c r="F757" i="8"/>
  <c r="F757" i="15" s="1"/>
  <c r="G757" i="8"/>
  <c r="G757" i="15" s="1"/>
  <c r="H757" i="8"/>
  <c r="H757" i="15" s="1"/>
  <c r="K757" i="8"/>
  <c r="K757" i="15" s="1"/>
  <c r="L757" i="8"/>
  <c r="L757" i="15" s="1"/>
  <c r="M757" i="8"/>
  <c r="M757" i="15" s="1"/>
  <c r="N757" i="8"/>
  <c r="N757" i="15" s="1"/>
  <c r="O757" i="8"/>
  <c r="C758"/>
  <c r="C758" i="15" s="1"/>
  <c r="D758" i="8"/>
  <c r="D758" i="15" s="1"/>
  <c r="E758" i="8"/>
  <c r="E758" i="15" s="1"/>
  <c r="F758" i="8"/>
  <c r="F758" i="15" s="1"/>
  <c r="G758" i="8"/>
  <c r="G758" i="15" s="1"/>
  <c r="H758" i="8"/>
  <c r="H758" i="15" s="1"/>
  <c r="K758" i="8"/>
  <c r="K758" i="15" s="1"/>
  <c r="L758" i="8"/>
  <c r="L758" i="15" s="1"/>
  <c r="M758" i="8"/>
  <c r="M758" i="15" s="1"/>
  <c r="N758" i="8"/>
  <c r="N758" i="15" s="1"/>
  <c r="O758" i="8"/>
  <c r="C759"/>
  <c r="C759" i="15" s="1"/>
  <c r="D759" i="8"/>
  <c r="D759" i="15" s="1"/>
  <c r="E759" i="8"/>
  <c r="E759" i="15" s="1"/>
  <c r="F759" i="8"/>
  <c r="G759"/>
  <c r="G759" i="15" s="1"/>
  <c r="H759" i="8"/>
  <c r="H759" i="15" s="1"/>
  <c r="K759" i="8"/>
  <c r="K759" i="15" s="1"/>
  <c r="L759" i="8"/>
  <c r="L759" i="15" s="1"/>
  <c r="M759" i="8"/>
  <c r="M759" i="15" s="1"/>
  <c r="N759" i="8"/>
  <c r="N759" i="15" s="1"/>
  <c r="O759" i="8"/>
  <c r="O759" i="15" s="1"/>
  <c r="C760" i="8"/>
  <c r="C760" i="15" s="1"/>
  <c r="D760" i="8"/>
  <c r="D760" i="15" s="1"/>
  <c r="E760" i="8"/>
  <c r="E760" i="15" s="1"/>
  <c r="F760" i="8"/>
  <c r="G760"/>
  <c r="G760" i="15" s="1"/>
  <c r="H760" i="8"/>
  <c r="H760" i="15" s="1"/>
  <c r="K760" i="8"/>
  <c r="K760" i="15" s="1"/>
  <c r="L760" i="8"/>
  <c r="L760" i="15" s="1"/>
  <c r="M760" i="8"/>
  <c r="M760" i="15" s="1"/>
  <c r="N760" i="8"/>
  <c r="N760" i="15" s="1"/>
  <c r="O760" i="8"/>
  <c r="C761"/>
  <c r="C761" i="15" s="1"/>
  <c r="D761" i="8"/>
  <c r="D761" i="15" s="1"/>
  <c r="E761" i="8"/>
  <c r="E761" i="15" s="1"/>
  <c r="F761" i="8"/>
  <c r="F761" i="15" s="1"/>
  <c r="G761" i="8"/>
  <c r="G761" i="15" s="1"/>
  <c r="H761" i="8"/>
  <c r="H761" i="15" s="1"/>
  <c r="K761" i="8"/>
  <c r="K761" i="15" s="1"/>
  <c r="L761" i="8"/>
  <c r="L761" i="15" s="1"/>
  <c r="M761" i="8"/>
  <c r="M761" i="15" s="1"/>
  <c r="N761" i="8"/>
  <c r="N761" i="15" s="1"/>
  <c r="O761" i="8"/>
  <c r="C762"/>
  <c r="C762" i="15" s="1"/>
  <c r="D762" i="8"/>
  <c r="D762" i="15" s="1"/>
  <c r="E762" i="8"/>
  <c r="E762" i="15" s="1"/>
  <c r="F762" i="8"/>
  <c r="F762" i="15" s="1"/>
  <c r="G762" i="8"/>
  <c r="G762" i="15" s="1"/>
  <c r="H762" i="8"/>
  <c r="H762" i="15" s="1"/>
  <c r="K762" i="8"/>
  <c r="K762" i="15" s="1"/>
  <c r="L762" i="8"/>
  <c r="L762" i="15" s="1"/>
  <c r="M762" i="8"/>
  <c r="M762" i="15" s="1"/>
  <c r="N762" i="8"/>
  <c r="N762" i="15" s="1"/>
  <c r="O762" i="8"/>
  <c r="C763"/>
  <c r="C763" i="15" s="1"/>
  <c r="D763" i="8"/>
  <c r="D763" i="15" s="1"/>
  <c r="E763" i="8"/>
  <c r="E763" i="15" s="1"/>
  <c r="F763" i="8"/>
  <c r="G763"/>
  <c r="G763" i="15" s="1"/>
  <c r="H763" i="8"/>
  <c r="H763" i="15" s="1"/>
  <c r="K763" i="8"/>
  <c r="K763" i="15" s="1"/>
  <c r="L763" i="8"/>
  <c r="L763" i="15" s="1"/>
  <c r="M763" i="8"/>
  <c r="M763" i="15" s="1"/>
  <c r="N763" i="8"/>
  <c r="N763" i="15" s="1"/>
  <c r="O763" i="8"/>
  <c r="O763" i="15" s="1"/>
  <c r="C764" i="8"/>
  <c r="C764" i="15" s="1"/>
  <c r="D764" i="8"/>
  <c r="D764" i="15" s="1"/>
  <c r="E764" i="8"/>
  <c r="E764" i="15" s="1"/>
  <c r="F764" i="8"/>
  <c r="F764" i="15" s="1"/>
  <c r="G764" i="8"/>
  <c r="G764" i="15" s="1"/>
  <c r="H764" i="8"/>
  <c r="H764" i="15" s="1"/>
  <c r="K764" i="8"/>
  <c r="K764" i="15" s="1"/>
  <c r="L764" i="8"/>
  <c r="L764" i="15" s="1"/>
  <c r="M764" i="8"/>
  <c r="M764" i="15" s="1"/>
  <c r="N764" i="8"/>
  <c r="N764" i="15" s="1"/>
  <c r="O764" i="8"/>
  <c r="C765"/>
  <c r="C765" i="15" s="1"/>
  <c r="D765" i="8"/>
  <c r="D765" i="15" s="1"/>
  <c r="E765" i="8"/>
  <c r="E765" i="15" s="1"/>
  <c r="F765" i="8"/>
  <c r="F765" i="15" s="1"/>
  <c r="G765" i="8"/>
  <c r="G765" i="15" s="1"/>
  <c r="H765" i="8"/>
  <c r="H765" i="15" s="1"/>
  <c r="K765" i="8"/>
  <c r="K765" i="15" s="1"/>
  <c r="L765" i="8"/>
  <c r="L765" i="15" s="1"/>
  <c r="M765" i="8"/>
  <c r="M765" i="15" s="1"/>
  <c r="N765" i="8"/>
  <c r="N765" i="15" s="1"/>
  <c r="O765" i="8"/>
  <c r="C766"/>
  <c r="C766" i="15" s="1"/>
  <c r="D766" i="8"/>
  <c r="D766" i="15" s="1"/>
  <c r="E766" i="8"/>
  <c r="E766" i="15" s="1"/>
  <c r="F766" i="8"/>
  <c r="F766" i="15" s="1"/>
  <c r="G766" i="8"/>
  <c r="G766" i="15" s="1"/>
  <c r="H766" i="8"/>
  <c r="H766" i="15" s="1"/>
  <c r="K766" i="8"/>
  <c r="K766" i="15" s="1"/>
  <c r="L766" i="8"/>
  <c r="L766" i="15" s="1"/>
  <c r="M766" i="8"/>
  <c r="M766" i="15" s="1"/>
  <c r="N766" i="8"/>
  <c r="N766" i="15" s="1"/>
  <c r="O766" i="8"/>
  <c r="C767"/>
  <c r="C767" i="15" s="1"/>
  <c r="D767" i="8"/>
  <c r="D767" i="15" s="1"/>
  <c r="E767" i="8"/>
  <c r="E767" i="15" s="1"/>
  <c r="F767" i="8"/>
  <c r="F767" i="15" s="1"/>
  <c r="G767" i="8"/>
  <c r="G767" i="15" s="1"/>
  <c r="H767" i="8"/>
  <c r="H767" i="15" s="1"/>
  <c r="K767" i="8"/>
  <c r="K767" i="15" s="1"/>
  <c r="L767" i="8"/>
  <c r="L767" i="15" s="1"/>
  <c r="M767" i="8"/>
  <c r="M767" i="15" s="1"/>
  <c r="N767" i="8"/>
  <c r="N767" i="15" s="1"/>
  <c r="O767" i="8"/>
  <c r="O767" i="15" s="1"/>
  <c r="C768" i="8"/>
  <c r="C768" i="15" s="1"/>
  <c r="D768" i="8"/>
  <c r="D768" i="15" s="1"/>
  <c r="E768" i="8"/>
  <c r="E768" i="15" s="1"/>
  <c r="F768" i="8"/>
  <c r="F768" i="15" s="1"/>
  <c r="G768" i="8"/>
  <c r="G768" i="15" s="1"/>
  <c r="H768" i="8"/>
  <c r="H768" i="15" s="1"/>
  <c r="K768" i="8"/>
  <c r="K768" i="15" s="1"/>
  <c r="L768" i="8"/>
  <c r="L768" i="15" s="1"/>
  <c r="M768" i="8"/>
  <c r="M768" i="15" s="1"/>
  <c r="N768" i="8"/>
  <c r="N768" i="15" s="1"/>
  <c r="O768" i="8"/>
  <c r="C769"/>
  <c r="C769" i="15" s="1"/>
  <c r="D769" i="8"/>
  <c r="D769" i="15" s="1"/>
  <c r="E769" i="8"/>
  <c r="E769" i="15" s="1"/>
  <c r="F769" i="8"/>
  <c r="F769" i="15" s="1"/>
  <c r="G769" i="8"/>
  <c r="G769" i="15" s="1"/>
  <c r="H769" i="8"/>
  <c r="H769" i="15" s="1"/>
  <c r="K769" i="8"/>
  <c r="K769" i="15" s="1"/>
  <c r="L769" i="8"/>
  <c r="L769" i="15" s="1"/>
  <c r="M769" i="8"/>
  <c r="M769" i="15" s="1"/>
  <c r="N769" i="8"/>
  <c r="N769" i="15" s="1"/>
  <c r="O769" i="8"/>
  <c r="C770"/>
  <c r="C770" i="15" s="1"/>
  <c r="D770" i="8"/>
  <c r="D770" i="15" s="1"/>
  <c r="E770" i="8"/>
  <c r="E770" i="15" s="1"/>
  <c r="F770" i="8"/>
  <c r="F770" i="15" s="1"/>
  <c r="G770" i="8"/>
  <c r="G770" i="15" s="1"/>
  <c r="H770" i="8"/>
  <c r="H770" i="15" s="1"/>
  <c r="K770" i="8"/>
  <c r="K770" i="15" s="1"/>
  <c r="L770" i="8"/>
  <c r="L770" i="15" s="1"/>
  <c r="M770" i="8"/>
  <c r="M770" i="15" s="1"/>
  <c r="N770" i="8"/>
  <c r="N770" i="15" s="1"/>
  <c r="O770" i="8"/>
  <c r="C771"/>
  <c r="C771" i="15" s="1"/>
  <c r="D771" i="8"/>
  <c r="D771" i="15" s="1"/>
  <c r="E771" i="8"/>
  <c r="E771" i="15" s="1"/>
  <c r="F771" i="8"/>
  <c r="F771" i="15" s="1"/>
  <c r="G771" i="8"/>
  <c r="G771" i="15" s="1"/>
  <c r="H771" i="8"/>
  <c r="H771" i="15" s="1"/>
  <c r="K771" i="8"/>
  <c r="K771" i="15" s="1"/>
  <c r="L771" i="8"/>
  <c r="L771" i="15" s="1"/>
  <c r="M771" i="8"/>
  <c r="M771" i="15" s="1"/>
  <c r="N771" i="8"/>
  <c r="N771" i="15" s="1"/>
  <c r="O771" i="8"/>
  <c r="O771" i="15" s="1"/>
  <c r="C772" i="8"/>
  <c r="C772" i="15" s="1"/>
  <c r="D772" i="8"/>
  <c r="D772" i="15" s="1"/>
  <c r="E772" i="8"/>
  <c r="E772" i="15" s="1"/>
  <c r="F772" i="8"/>
  <c r="F772" i="15" s="1"/>
  <c r="G772" i="8"/>
  <c r="G772" i="15" s="1"/>
  <c r="H772" i="8"/>
  <c r="H772" i="15" s="1"/>
  <c r="K772" i="8"/>
  <c r="K772" i="15" s="1"/>
  <c r="L772" i="8"/>
  <c r="L772" i="15" s="1"/>
  <c r="M772" i="8"/>
  <c r="M772" i="15" s="1"/>
  <c r="N772" i="8"/>
  <c r="N772" i="15" s="1"/>
  <c r="O772" i="8"/>
  <c r="C773"/>
  <c r="C773" i="15" s="1"/>
  <c r="D773" i="8"/>
  <c r="D773" i="15" s="1"/>
  <c r="E773" i="8"/>
  <c r="E773" i="15" s="1"/>
  <c r="F773" i="8"/>
  <c r="F773" i="15" s="1"/>
  <c r="G773" i="8"/>
  <c r="G773" i="15" s="1"/>
  <c r="H773" i="8"/>
  <c r="H773" i="15" s="1"/>
  <c r="K773" i="8"/>
  <c r="K773" i="15" s="1"/>
  <c r="L773" i="8"/>
  <c r="L773" i="15" s="1"/>
  <c r="M773" i="8"/>
  <c r="M773" i="15" s="1"/>
  <c r="N773" i="8"/>
  <c r="N773" i="15" s="1"/>
  <c r="O773" i="8"/>
  <c r="C774"/>
  <c r="C774" i="15" s="1"/>
  <c r="D774" i="8"/>
  <c r="D774" i="15" s="1"/>
  <c r="E774" i="8"/>
  <c r="F774"/>
  <c r="F774" i="15" s="1"/>
  <c r="G774" i="8"/>
  <c r="G774" i="15" s="1"/>
  <c r="H774" i="8"/>
  <c r="H774" i="15" s="1"/>
  <c r="K774" i="8"/>
  <c r="K774" i="15" s="1"/>
  <c r="L774" i="8"/>
  <c r="L774" i="15" s="1"/>
  <c r="M774" i="8"/>
  <c r="M774" i="15" s="1"/>
  <c r="N774" i="8"/>
  <c r="N774" i="15" s="1"/>
  <c r="O774" i="8"/>
  <c r="C775"/>
  <c r="C775" i="15" s="1"/>
  <c r="D775" i="8"/>
  <c r="D775" i="15" s="1"/>
  <c r="E775" i="8"/>
  <c r="E775" i="15" s="1"/>
  <c r="F775" i="8"/>
  <c r="F775" i="15" s="1"/>
  <c r="G775" i="8"/>
  <c r="G775" i="15" s="1"/>
  <c r="H775" i="8"/>
  <c r="H775" i="15" s="1"/>
  <c r="K775" i="8"/>
  <c r="K775" i="15" s="1"/>
  <c r="L775" i="8"/>
  <c r="L775" i="15" s="1"/>
  <c r="M775" i="8"/>
  <c r="M775" i="15" s="1"/>
  <c r="N775" i="8"/>
  <c r="N775" i="15" s="1"/>
  <c r="O775" i="8"/>
  <c r="O775" i="15" s="1"/>
  <c r="C776" i="8"/>
  <c r="C776" i="15" s="1"/>
  <c r="D776" i="8"/>
  <c r="D776" i="15" s="1"/>
  <c r="E776" i="8"/>
  <c r="E776" i="15" s="1"/>
  <c r="F776" i="8"/>
  <c r="F776" i="15" s="1"/>
  <c r="G776" i="8"/>
  <c r="H776"/>
  <c r="H776" i="15" s="1"/>
  <c r="K776" i="8"/>
  <c r="K776" i="15" s="1"/>
  <c r="L776" i="8"/>
  <c r="L776" i="15" s="1"/>
  <c r="M776" i="8"/>
  <c r="M776" i="15" s="1"/>
  <c r="N776" i="8"/>
  <c r="N776" i="15" s="1"/>
  <c r="O776" i="8"/>
  <c r="C777"/>
  <c r="C777" i="15" s="1"/>
  <c r="D777" i="8"/>
  <c r="D777" i="15" s="1"/>
  <c r="E777" i="8"/>
  <c r="E777" i="15" s="1"/>
  <c r="F777" i="8"/>
  <c r="F777" i="15" s="1"/>
  <c r="G777" i="8"/>
  <c r="G777" i="15" s="1"/>
  <c r="H777" i="8"/>
  <c r="H777" i="15" s="1"/>
  <c r="K777" i="8"/>
  <c r="K777" i="15" s="1"/>
  <c r="L777" i="8"/>
  <c r="L777" i="15" s="1"/>
  <c r="M777" i="8"/>
  <c r="M777" i="15" s="1"/>
  <c r="N777" i="8"/>
  <c r="N777" i="15" s="1"/>
  <c r="O777" i="8"/>
  <c r="C778"/>
  <c r="C778" i="15" s="1"/>
  <c r="D778" i="8"/>
  <c r="D778" i="15" s="1"/>
  <c r="E778" i="8"/>
  <c r="E778" i="15" s="1"/>
  <c r="F778" i="8"/>
  <c r="F778" i="15" s="1"/>
  <c r="G778" i="8"/>
  <c r="G778" i="15" s="1"/>
  <c r="H778" i="8"/>
  <c r="H778" i="15" s="1"/>
  <c r="K778" i="8"/>
  <c r="K778" i="15" s="1"/>
  <c r="L778" i="8"/>
  <c r="L778" i="15" s="1"/>
  <c r="M778" i="8"/>
  <c r="M778" i="15" s="1"/>
  <c r="N778" i="8"/>
  <c r="N778" i="15" s="1"/>
  <c r="O778" i="8"/>
  <c r="C779"/>
  <c r="C779" i="15" s="1"/>
  <c r="D779" i="8"/>
  <c r="D779" i="15" s="1"/>
  <c r="E779" i="8"/>
  <c r="E779" i="15" s="1"/>
  <c r="F779" i="8"/>
  <c r="F779" i="15" s="1"/>
  <c r="G779" i="8"/>
  <c r="G779" i="15" s="1"/>
  <c r="H779" i="8"/>
  <c r="H779" i="15" s="1"/>
  <c r="K779" i="8"/>
  <c r="K779" i="15" s="1"/>
  <c r="L779" i="8"/>
  <c r="L779" i="15" s="1"/>
  <c r="M779" i="8"/>
  <c r="M779" i="15" s="1"/>
  <c r="N779" i="8"/>
  <c r="N779" i="15" s="1"/>
  <c r="O779" i="8"/>
  <c r="O779" i="15" s="1"/>
  <c r="C780" i="8"/>
  <c r="C780" i="15" s="1"/>
  <c r="D780" i="8"/>
  <c r="D780" i="15" s="1"/>
  <c r="E780" i="8"/>
  <c r="E780" i="15" s="1"/>
  <c r="F780" i="8"/>
  <c r="F780" i="15" s="1"/>
  <c r="G780" i="8"/>
  <c r="G780" i="15" s="1"/>
  <c r="H780" i="8"/>
  <c r="H780" i="15" s="1"/>
  <c r="K780" i="8"/>
  <c r="K780" i="15" s="1"/>
  <c r="L780" i="8"/>
  <c r="L780" i="15" s="1"/>
  <c r="M780" i="8"/>
  <c r="M780" i="15" s="1"/>
  <c r="N780" i="8"/>
  <c r="N780" i="15" s="1"/>
  <c r="O780" i="8"/>
  <c r="C781"/>
  <c r="C781" i="15" s="1"/>
  <c r="D781" i="8"/>
  <c r="D781" i="15" s="1"/>
  <c r="E781" i="8"/>
  <c r="E781" i="15" s="1"/>
  <c r="F781" i="8"/>
  <c r="F781" i="15" s="1"/>
  <c r="G781" i="8"/>
  <c r="G781" i="15" s="1"/>
  <c r="H781" i="8"/>
  <c r="H781" i="15" s="1"/>
  <c r="K781" i="8"/>
  <c r="K781" i="15" s="1"/>
  <c r="L781" i="8"/>
  <c r="L781" i="15" s="1"/>
  <c r="M781" i="8"/>
  <c r="M781" i="15" s="1"/>
  <c r="N781" i="8"/>
  <c r="N781" i="15" s="1"/>
  <c r="O781" i="8"/>
  <c r="C782"/>
  <c r="C782" i="15" s="1"/>
  <c r="D782" i="8"/>
  <c r="D782" i="15" s="1"/>
  <c r="E782" i="8"/>
  <c r="E782" i="15" s="1"/>
  <c r="F782" i="8"/>
  <c r="F782" i="15" s="1"/>
  <c r="G782" i="8"/>
  <c r="G782" i="15" s="1"/>
  <c r="H782" i="8"/>
  <c r="H782" i="15" s="1"/>
  <c r="K782" i="8"/>
  <c r="K782" i="15" s="1"/>
  <c r="L782" i="8"/>
  <c r="L782" i="15" s="1"/>
  <c r="M782" i="8"/>
  <c r="M782" i="15" s="1"/>
  <c r="N782" i="8"/>
  <c r="N782" i="15" s="1"/>
  <c r="O782" i="8"/>
  <c r="C783"/>
  <c r="C783" i="15" s="1"/>
  <c r="D783" i="8"/>
  <c r="D783" i="15" s="1"/>
  <c r="E783" i="8"/>
  <c r="E783" i="15" s="1"/>
  <c r="F783" i="8"/>
  <c r="F783" i="15" s="1"/>
  <c r="G783" i="8"/>
  <c r="G783" i="15" s="1"/>
  <c r="H783" i="8"/>
  <c r="H783" i="15" s="1"/>
  <c r="K783" i="8"/>
  <c r="K783" i="15" s="1"/>
  <c r="L783" i="8"/>
  <c r="L783" i="15" s="1"/>
  <c r="M783" i="8"/>
  <c r="M783" i="15" s="1"/>
  <c r="N783" i="8"/>
  <c r="N783" i="15" s="1"/>
  <c r="O783" i="8"/>
  <c r="O783" i="15" s="1"/>
  <c r="C784" i="8"/>
  <c r="C784" i="15" s="1"/>
  <c r="D784" i="8"/>
  <c r="D784" i="15" s="1"/>
  <c r="E784" i="8"/>
  <c r="E784" i="15" s="1"/>
  <c r="F784" i="8"/>
  <c r="F784" i="15" s="1"/>
  <c r="G784" i="8"/>
  <c r="G784" i="15" s="1"/>
  <c r="H784" i="8"/>
  <c r="H784" i="15" s="1"/>
  <c r="K784" i="8"/>
  <c r="K784" i="15" s="1"/>
  <c r="L784" i="8"/>
  <c r="L784" i="15" s="1"/>
  <c r="M784" i="8"/>
  <c r="M784" i="15" s="1"/>
  <c r="N784" i="8"/>
  <c r="N784" i="15" s="1"/>
  <c r="O784" i="8"/>
  <c r="C785"/>
  <c r="C785" i="15" s="1"/>
  <c r="D785" i="8"/>
  <c r="D785" i="15" s="1"/>
  <c r="E785" i="8"/>
  <c r="E785" i="15" s="1"/>
  <c r="F785" i="8"/>
  <c r="F785" i="15" s="1"/>
  <c r="G785" i="8"/>
  <c r="G785" i="15" s="1"/>
  <c r="H785" i="8"/>
  <c r="H785" i="15" s="1"/>
  <c r="K785" i="8"/>
  <c r="K785" i="15" s="1"/>
  <c r="L785" i="8"/>
  <c r="L785" i="15" s="1"/>
  <c r="M785" i="8"/>
  <c r="M785" i="15" s="1"/>
  <c r="N785" i="8"/>
  <c r="N785" i="15" s="1"/>
  <c r="O785" i="8"/>
  <c r="C786"/>
  <c r="C786" i="15" s="1"/>
  <c r="D786" i="8"/>
  <c r="D786" i="15" s="1"/>
  <c r="E786" i="8"/>
  <c r="F786"/>
  <c r="F786" i="15" s="1"/>
  <c r="G786" i="8"/>
  <c r="G786" i="15" s="1"/>
  <c r="H786" i="8"/>
  <c r="H786" i="15" s="1"/>
  <c r="K786" i="8"/>
  <c r="K786" i="15" s="1"/>
  <c r="L786" i="8"/>
  <c r="L786" i="15" s="1"/>
  <c r="M786" i="8"/>
  <c r="M786" i="15" s="1"/>
  <c r="N786" i="8"/>
  <c r="N786" i="15" s="1"/>
  <c r="O786" i="8"/>
  <c r="C787"/>
  <c r="C787" i="15" s="1"/>
  <c r="D787" i="8"/>
  <c r="D787" i="15" s="1"/>
  <c r="E787" i="8"/>
  <c r="E787" i="15" s="1"/>
  <c r="F787" i="8"/>
  <c r="F787" i="15" s="1"/>
  <c r="G787" i="8"/>
  <c r="G787" i="15" s="1"/>
  <c r="H787" i="8"/>
  <c r="H787" i="15" s="1"/>
  <c r="K787" i="8"/>
  <c r="K787" i="15" s="1"/>
  <c r="L787" i="8"/>
  <c r="L787" i="15" s="1"/>
  <c r="M787" i="8"/>
  <c r="M787" i="15" s="1"/>
  <c r="N787" i="8"/>
  <c r="N787" i="15" s="1"/>
  <c r="O787" i="8"/>
  <c r="O787" i="15" s="1"/>
  <c r="C788" i="8"/>
  <c r="C788" i="15" s="1"/>
  <c r="D788" i="8"/>
  <c r="D788" i="15" s="1"/>
  <c r="E788" i="8"/>
  <c r="E788" i="15" s="1"/>
  <c r="F788" i="8"/>
  <c r="F788" i="15" s="1"/>
  <c r="G788" i="8"/>
  <c r="G788" i="15" s="1"/>
  <c r="H788" i="8"/>
  <c r="H788" i="15" s="1"/>
  <c r="K788" i="8"/>
  <c r="K788" i="15" s="1"/>
  <c r="L788" i="8"/>
  <c r="L788" i="15" s="1"/>
  <c r="M788" i="8"/>
  <c r="M788" i="15" s="1"/>
  <c r="N788" i="8"/>
  <c r="N788" i="15" s="1"/>
  <c r="O788" i="8"/>
  <c r="C789"/>
  <c r="C789" i="15" s="1"/>
  <c r="D789" i="8"/>
  <c r="D789" i="15" s="1"/>
  <c r="E789" i="8"/>
  <c r="E789" i="15" s="1"/>
  <c r="F789" i="8"/>
  <c r="F789" i="15" s="1"/>
  <c r="G789" i="8"/>
  <c r="G789" i="15" s="1"/>
  <c r="H789" i="8"/>
  <c r="H789" i="15" s="1"/>
  <c r="K789" i="8"/>
  <c r="K789" i="15" s="1"/>
  <c r="L789" i="8"/>
  <c r="L789" i="15" s="1"/>
  <c r="M789" i="8"/>
  <c r="M789" i="15" s="1"/>
  <c r="N789" i="8"/>
  <c r="N789" i="15" s="1"/>
  <c r="O789" i="8"/>
  <c r="C790"/>
  <c r="C790" i="15" s="1"/>
  <c r="D790" i="8"/>
  <c r="D790" i="15" s="1"/>
  <c r="E790" i="8"/>
  <c r="E790" i="15" s="1"/>
  <c r="F790" i="8"/>
  <c r="F790" i="15" s="1"/>
  <c r="G790" i="8"/>
  <c r="G790" i="15" s="1"/>
  <c r="H790" i="8"/>
  <c r="H790" i="15" s="1"/>
  <c r="K790" i="8"/>
  <c r="K790" i="15" s="1"/>
  <c r="L790" i="8"/>
  <c r="L790" i="15" s="1"/>
  <c r="M790" i="8"/>
  <c r="M790" i="15" s="1"/>
  <c r="N790" i="8"/>
  <c r="N790" i="15" s="1"/>
  <c r="O790" i="8"/>
  <c r="C791"/>
  <c r="C791" i="15" s="1"/>
  <c r="D791" i="8"/>
  <c r="D791" i="15" s="1"/>
  <c r="E791" i="8"/>
  <c r="E791" i="15" s="1"/>
  <c r="F791" i="8"/>
  <c r="F791" i="15" s="1"/>
  <c r="G791" i="8"/>
  <c r="G791" i="15" s="1"/>
  <c r="H791" i="8"/>
  <c r="H791" i="15" s="1"/>
  <c r="K791" i="8"/>
  <c r="K791" i="15" s="1"/>
  <c r="L791" i="8"/>
  <c r="L791" i="15" s="1"/>
  <c r="M791" i="8"/>
  <c r="M791" i="15" s="1"/>
  <c r="N791" i="8"/>
  <c r="N791" i="15" s="1"/>
  <c r="O791" i="8"/>
  <c r="O791" i="15" s="1"/>
  <c r="C792" i="8"/>
  <c r="C792" i="15" s="1"/>
  <c r="D792" i="8"/>
  <c r="D792" i="15" s="1"/>
  <c r="E792" i="8"/>
  <c r="E792" i="15" s="1"/>
  <c r="F792" i="8"/>
  <c r="F792" i="15" s="1"/>
  <c r="G792" i="8"/>
  <c r="G792" i="15" s="1"/>
  <c r="H792" i="8"/>
  <c r="H792" i="15" s="1"/>
  <c r="K792" i="8"/>
  <c r="K792" i="15" s="1"/>
  <c r="L792" i="8"/>
  <c r="L792" i="15" s="1"/>
  <c r="M792" i="8"/>
  <c r="M792" i="15" s="1"/>
  <c r="N792" i="8"/>
  <c r="N792" i="15" s="1"/>
  <c r="O792" i="8"/>
  <c r="C793"/>
  <c r="C793" i="15" s="1"/>
  <c r="D793" i="8"/>
  <c r="D793" i="15" s="1"/>
  <c r="E793" i="8"/>
  <c r="E793" i="15" s="1"/>
  <c r="F793" i="8"/>
  <c r="F793" i="15" s="1"/>
  <c r="G793" i="8"/>
  <c r="G793" i="15" s="1"/>
  <c r="H793" i="8"/>
  <c r="H793" i="15" s="1"/>
  <c r="K793" i="8"/>
  <c r="K793" i="15" s="1"/>
  <c r="L793" i="8"/>
  <c r="L793" i="15" s="1"/>
  <c r="M793" i="8"/>
  <c r="M793" i="15" s="1"/>
  <c r="N793" i="8"/>
  <c r="N793" i="15" s="1"/>
  <c r="O793" i="8"/>
  <c r="C794"/>
  <c r="C794" i="15" s="1"/>
  <c r="D794" i="8"/>
  <c r="D794" i="15" s="1"/>
  <c r="E794" i="8"/>
  <c r="E794" i="15" s="1"/>
  <c r="F794" i="8"/>
  <c r="F794" i="15" s="1"/>
  <c r="G794" i="8"/>
  <c r="G794" i="15" s="1"/>
  <c r="H794" i="8"/>
  <c r="H794" i="15" s="1"/>
  <c r="K794" i="8"/>
  <c r="K794" i="15" s="1"/>
  <c r="L794" i="8"/>
  <c r="L794" i="15" s="1"/>
  <c r="M794" i="8"/>
  <c r="M794" i="15" s="1"/>
  <c r="N794" i="8"/>
  <c r="N794" i="15" s="1"/>
  <c r="O794" i="8"/>
  <c r="C795"/>
  <c r="C795" i="15" s="1"/>
  <c r="D795" i="8"/>
  <c r="D795" i="15" s="1"/>
  <c r="E795" i="8"/>
  <c r="E795" i="15" s="1"/>
  <c r="F795" i="8"/>
  <c r="F795" i="15" s="1"/>
  <c r="G795" i="8"/>
  <c r="G795" i="15" s="1"/>
  <c r="H795" i="8"/>
  <c r="H795" i="15" s="1"/>
  <c r="K795" i="8"/>
  <c r="K795" i="15" s="1"/>
  <c r="L795" i="8"/>
  <c r="L795" i="15" s="1"/>
  <c r="M795" i="8"/>
  <c r="M795" i="15" s="1"/>
  <c r="N795" i="8"/>
  <c r="N795" i="15" s="1"/>
  <c r="O795" i="8"/>
  <c r="O795" i="15" s="1"/>
  <c r="C796" i="8"/>
  <c r="C796" i="15" s="1"/>
  <c r="D796" i="8"/>
  <c r="D796" i="15" s="1"/>
  <c r="E796" i="8"/>
  <c r="E796" i="15" s="1"/>
  <c r="F796" i="8"/>
  <c r="F796" i="15" s="1"/>
  <c r="G796" i="8"/>
  <c r="H796"/>
  <c r="H796" i="15" s="1"/>
  <c r="K796" i="8"/>
  <c r="K796" i="15" s="1"/>
  <c r="L796" i="8"/>
  <c r="L796" i="15" s="1"/>
  <c r="M796" i="8"/>
  <c r="M796" i="15" s="1"/>
  <c r="N796" i="8"/>
  <c r="N796" i="15" s="1"/>
  <c r="O796" i="8"/>
  <c r="C797"/>
  <c r="C797" i="15" s="1"/>
  <c r="D797" i="8"/>
  <c r="D797" i="15" s="1"/>
  <c r="E797" i="8"/>
  <c r="E797" i="15" s="1"/>
  <c r="F797" i="8"/>
  <c r="F797" i="15" s="1"/>
  <c r="G797" i="8"/>
  <c r="G797" i="15" s="1"/>
  <c r="H797" i="8"/>
  <c r="H797" i="15" s="1"/>
  <c r="K797" i="8"/>
  <c r="K797" i="15" s="1"/>
  <c r="L797" i="8"/>
  <c r="L797" i="15" s="1"/>
  <c r="M797" i="8"/>
  <c r="M797" i="15" s="1"/>
  <c r="N797" i="8"/>
  <c r="N797" i="15" s="1"/>
  <c r="O797" i="8"/>
  <c r="C798"/>
  <c r="C798" i="15" s="1"/>
  <c r="D798" i="8"/>
  <c r="D798" i="15" s="1"/>
  <c r="E798" i="8"/>
  <c r="E798" i="15" s="1"/>
  <c r="F798" i="8"/>
  <c r="F798" i="15" s="1"/>
  <c r="G798" i="8"/>
  <c r="G798" i="15" s="1"/>
  <c r="H798" i="8"/>
  <c r="H798" i="15" s="1"/>
  <c r="K798" i="8"/>
  <c r="K798" i="15" s="1"/>
  <c r="L798" i="8"/>
  <c r="L798" i="15" s="1"/>
  <c r="M798" i="8"/>
  <c r="M798" i="15" s="1"/>
  <c r="N798" i="8"/>
  <c r="N798" i="15" s="1"/>
  <c r="O798" i="8"/>
  <c r="C799"/>
  <c r="C799" i="15" s="1"/>
  <c r="D799" i="8"/>
  <c r="D799" i="15" s="1"/>
  <c r="E799" i="8"/>
  <c r="E799" i="15" s="1"/>
  <c r="F799" i="8"/>
  <c r="F799" i="15" s="1"/>
  <c r="G799" i="8"/>
  <c r="G799" i="15" s="1"/>
  <c r="H799" i="8"/>
  <c r="H799" i="15" s="1"/>
  <c r="K799" i="8"/>
  <c r="K799" i="15" s="1"/>
  <c r="L799" i="8"/>
  <c r="L799" i="15" s="1"/>
  <c r="M799" i="8"/>
  <c r="M799" i="15" s="1"/>
  <c r="N799" i="8"/>
  <c r="N799" i="15" s="1"/>
  <c r="O799" i="8"/>
  <c r="C800"/>
  <c r="C800" i="15" s="1"/>
  <c r="D800" i="8"/>
  <c r="D800" i="15" s="1"/>
  <c r="E800" i="8"/>
  <c r="E800" i="15" s="1"/>
  <c r="F800" i="8"/>
  <c r="F800" i="15" s="1"/>
  <c r="G800" i="8"/>
  <c r="G800" i="15" s="1"/>
  <c r="H800" i="8"/>
  <c r="H800" i="15" s="1"/>
  <c r="K800" i="8"/>
  <c r="K800" i="15" s="1"/>
  <c r="L800" i="8"/>
  <c r="L800" i="15" s="1"/>
  <c r="M800" i="8"/>
  <c r="M800" i="15" s="1"/>
  <c r="N800" i="8"/>
  <c r="N800" i="15" s="1"/>
  <c r="O800" i="8"/>
  <c r="C801"/>
  <c r="C801" i="15" s="1"/>
  <c r="D801" i="8"/>
  <c r="D801" i="15" s="1"/>
  <c r="E801" i="8"/>
  <c r="E801" i="15" s="1"/>
  <c r="F801" i="8"/>
  <c r="F801" i="15" s="1"/>
  <c r="G801" i="8"/>
  <c r="G801" i="15" s="1"/>
  <c r="H801" i="8"/>
  <c r="H801" i="15" s="1"/>
  <c r="K801" i="8"/>
  <c r="K801" i="15" s="1"/>
  <c r="L801" i="8"/>
  <c r="L801" i="15" s="1"/>
  <c r="M801" i="8"/>
  <c r="M801" i="15" s="1"/>
  <c r="N801" i="8"/>
  <c r="N801" i="15" s="1"/>
  <c r="O801" i="8"/>
  <c r="C802"/>
  <c r="C802" i="15" s="1"/>
  <c r="D802" i="8"/>
  <c r="D802" i="15" s="1"/>
  <c r="E802" i="8"/>
  <c r="E802" i="15" s="1"/>
  <c r="F802" i="8"/>
  <c r="F802" i="15" s="1"/>
  <c r="G802" i="8"/>
  <c r="G802" i="15" s="1"/>
  <c r="H802" i="8"/>
  <c r="H802" i="15" s="1"/>
  <c r="K802" i="8"/>
  <c r="K802" i="15" s="1"/>
  <c r="L802" i="8"/>
  <c r="L802" i="15" s="1"/>
  <c r="M802" i="8"/>
  <c r="M802" i="15" s="1"/>
  <c r="N802" i="8"/>
  <c r="N802" i="15" s="1"/>
  <c r="O802" i="8"/>
  <c r="O10"/>
  <c r="O10" i="15" s="1"/>
  <c r="O11" i="8"/>
  <c r="O11" i="15" s="1"/>
  <c r="O799" l="1"/>
  <c r="R671" i="8"/>
  <c r="E671" i="15"/>
  <c r="I685" i="8"/>
  <c r="I685" i="15" s="1"/>
  <c r="G685"/>
  <c r="O802"/>
  <c r="O798"/>
  <c r="I796" i="8"/>
  <c r="I796" i="15" s="1"/>
  <c r="G796"/>
  <c r="O794"/>
  <c r="O790"/>
  <c r="O786"/>
  <c r="R786" i="8"/>
  <c r="E786" i="15"/>
  <c r="O782"/>
  <c r="O778"/>
  <c r="I776" i="8"/>
  <c r="I776" i="15" s="1"/>
  <c r="G776"/>
  <c r="O774"/>
  <c r="I774" i="8"/>
  <c r="I774" i="15" s="1"/>
  <c r="E774"/>
  <c r="O770"/>
  <c r="O766"/>
  <c r="I763" i="8"/>
  <c r="I763" i="15" s="1"/>
  <c r="F763"/>
  <c r="O762"/>
  <c r="I759" i="8"/>
  <c r="I759" i="15" s="1"/>
  <c r="F759"/>
  <c r="O758"/>
  <c r="O754"/>
  <c r="O750"/>
  <c r="O746"/>
  <c r="O742"/>
  <c r="O738"/>
  <c r="O734"/>
  <c r="P734" i="8"/>
  <c r="Q734" s="1"/>
  <c r="O730" i="15"/>
  <c r="O726"/>
  <c r="O722"/>
  <c r="O718"/>
  <c r="P718" i="8"/>
  <c r="Q718" s="1"/>
  <c r="O714" i="15"/>
  <c r="O801"/>
  <c r="O797"/>
  <c r="O793"/>
  <c r="P793" i="8"/>
  <c r="Q793" s="1"/>
  <c r="O789" i="15"/>
  <c r="O785"/>
  <c r="O781"/>
  <c r="O777"/>
  <c r="P777" i="8"/>
  <c r="Q777" s="1"/>
  <c r="O773" i="15"/>
  <c r="O769"/>
  <c r="O765"/>
  <c r="O761"/>
  <c r="P761" i="8"/>
  <c r="Q761" s="1"/>
  <c r="O757" i="15"/>
  <c r="O753"/>
  <c r="O749"/>
  <c r="O745"/>
  <c r="P745" i="8"/>
  <c r="Q745" s="1"/>
  <c r="O741" i="15"/>
  <c r="O737"/>
  <c r="O733"/>
  <c r="O729"/>
  <c r="P729" i="8"/>
  <c r="Q729" s="1"/>
  <c r="O725" i="15"/>
  <c r="O721"/>
  <c r="O717"/>
  <c r="O713"/>
  <c r="P713" i="8"/>
  <c r="Q713" s="1"/>
  <c r="P551"/>
  <c r="Q551" s="1"/>
  <c r="P795"/>
  <c r="Q795" s="1"/>
  <c r="P283"/>
  <c r="Q283" s="1"/>
  <c r="I760"/>
  <c r="I760" i="15" s="1"/>
  <c r="F760"/>
  <c r="I701" i="8"/>
  <c r="I701" i="15" s="1"/>
  <c r="G701"/>
  <c r="I668" i="8"/>
  <c r="I668" i="15" s="1"/>
  <c r="F668"/>
  <c r="I663" i="8"/>
  <c r="I663" i="15" s="1"/>
  <c r="E663"/>
  <c r="O800"/>
  <c r="P800" i="8"/>
  <c r="Q800" s="1"/>
  <c r="O796" i="15"/>
  <c r="O792"/>
  <c r="O788"/>
  <c r="O784"/>
  <c r="O780"/>
  <c r="O776"/>
  <c r="O772"/>
  <c r="O768"/>
  <c r="P768" i="8"/>
  <c r="Q768" s="1"/>
  <c r="O764" i="15"/>
  <c r="O760"/>
  <c r="O756"/>
  <c r="I753" i="8"/>
  <c r="I753" i="15" s="1"/>
  <c r="F753"/>
  <c r="O752"/>
  <c r="O748"/>
  <c r="O744"/>
  <c r="O740"/>
  <c r="I738" i="8"/>
  <c r="I738" i="15" s="1"/>
  <c r="G738"/>
  <c r="O736"/>
  <c r="P736" i="8"/>
  <c r="Q736" s="1"/>
  <c r="O732" i="15"/>
  <c r="I729" i="8"/>
  <c r="I729" i="15" s="1"/>
  <c r="F729"/>
  <c r="O728"/>
  <c r="I726" i="8"/>
  <c r="I726" i="15" s="1"/>
  <c r="G726"/>
  <c r="O724"/>
  <c r="O720"/>
  <c r="O716"/>
  <c r="O712"/>
  <c r="O708"/>
  <c r="O704"/>
  <c r="O700"/>
  <c r="O696"/>
  <c r="O692"/>
  <c r="O688"/>
  <c r="O684"/>
  <c r="O680"/>
  <c r="O676"/>
  <c r="O672"/>
  <c r="O668"/>
  <c r="O664"/>
  <c r="O660"/>
  <c r="O656"/>
  <c r="O652"/>
  <c r="O648"/>
  <c r="O644"/>
  <c r="O640"/>
  <c r="O636"/>
  <c r="O632"/>
  <c r="O628"/>
  <c r="O624"/>
  <c r="O620"/>
  <c r="O616"/>
  <c r="O612"/>
  <c r="O608"/>
  <c r="O604"/>
  <c r="O600"/>
  <c r="O596"/>
  <c r="O592"/>
  <c r="O588"/>
  <c r="O584"/>
  <c r="O580"/>
  <c r="O576"/>
  <c r="O572"/>
  <c r="O568"/>
  <c r="O564"/>
  <c r="O560"/>
  <c r="O556"/>
  <c r="O552"/>
  <c r="O548"/>
  <c r="O544"/>
  <c r="O540"/>
  <c r="O536"/>
  <c r="O532"/>
  <c r="O528"/>
  <c r="O524"/>
  <c r="O520"/>
  <c r="O516"/>
  <c r="O512"/>
  <c r="O508"/>
  <c r="O504"/>
  <c r="O500"/>
  <c r="O496"/>
  <c r="O492"/>
  <c r="O488"/>
  <c r="O484"/>
  <c r="O480"/>
  <c r="O476"/>
  <c r="O472"/>
  <c r="O468"/>
  <c r="O464"/>
  <c r="O460"/>
  <c r="O456"/>
  <c r="O452"/>
  <c r="O448"/>
  <c r="O444"/>
  <c r="O440"/>
  <c r="O436"/>
  <c r="O432"/>
  <c r="O428"/>
  <c r="O424"/>
  <c r="O420"/>
  <c r="O416"/>
  <c r="O412"/>
  <c r="O408"/>
  <c r="O404"/>
  <c r="O400"/>
  <c r="O396"/>
  <c r="O392"/>
  <c r="O388"/>
  <c r="O384"/>
  <c r="O380"/>
  <c r="O376"/>
  <c r="O372"/>
  <c r="O368"/>
  <c r="P671" i="8"/>
  <c r="Q671" s="1"/>
  <c r="P607"/>
  <c r="Q607" s="1"/>
  <c r="P351"/>
  <c r="Q351" s="1"/>
  <c r="I710"/>
  <c r="I710" i="15" s="1"/>
  <c r="F710"/>
  <c r="I588" i="8"/>
  <c r="I588" i="15" s="1"/>
  <c r="N588"/>
  <c r="I584" i="8"/>
  <c r="I584" i="15" s="1"/>
  <c r="N584"/>
  <c r="I576" i="8"/>
  <c r="I576" i="15" s="1"/>
  <c r="N576"/>
  <c r="I572" i="8"/>
  <c r="I572" i="15" s="1"/>
  <c r="N572"/>
  <c r="I568" i="8"/>
  <c r="I568" i="15" s="1"/>
  <c r="N568"/>
  <c r="I564" i="8"/>
  <c r="I564" i="15" s="1"/>
  <c r="N564"/>
  <c r="I560" i="8"/>
  <c r="I560" i="15" s="1"/>
  <c r="N560"/>
  <c r="I556" i="8"/>
  <c r="I556" i="15" s="1"/>
  <c r="N556"/>
  <c r="I552" i="8"/>
  <c r="I552" i="15" s="1"/>
  <c r="N552"/>
  <c r="I548" i="8"/>
  <c r="I548" i="15" s="1"/>
  <c r="N548"/>
  <c r="I544" i="8"/>
  <c r="I544" i="15" s="1"/>
  <c r="N544"/>
  <c r="I540" i="8"/>
  <c r="I540" i="15" s="1"/>
  <c r="N540"/>
  <c r="I536" i="8"/>
  <c r="I536" i="15" s="1"/>
  <c r="N536"/>
  <c r="I532" i="8"/>
  <c r="I532" i="15" s="1"/>
  <c r="N532"/>
  <c r="I528" i="8"/>
  <c r="I528" i="15" s="1"/>
  <c r="N528"/>
  <c r="I524" i="8"/>
  <c r="I524" i="15" s="1"/>
  <c r="N524"/>
  <c r="I520" i="8"/>
  <c r="I520" i="15" s="1"/>
  <c r="N520"/>
  <c r="I516" i="8"/>
  <c r="I516" i="15" s="1"/>
  <c r="N516"/>
  <c r="I512" i="8"/>
  <c r="I512" i="15" s="1"/>
  <c r="N512"/>
  <c r="I508" i="8"/>
  <c r="I508" i="15" s="1"/>
  <c r="N508"/>
  <c r="I504" i="8"/>
  <c r="I504" i="15" s="1"/>
  <c r="N504"/>
  <c r="I500" i="8"/>
  <c r="I500" i="15" s="1"/>
  <c r="N500"/>
  <c r="I496" i="8"/>
  <c r="I496" i="15" s="1"/>
  <c r="N496"/>
  <c r="I492" i="8"/>
  <c r="I492" i="15" s="1"/>
  <c r="N492"/>
  <c r="I488" i="8"/>
  <c r="I488" i="15" s="1"/>
  <c r="N488"/>
  <c r="I484" i="8"/>
  <c r="I484" i="15" s="1"/>
  <c r="N484"/>
  <c r="I480" i="8"/>
  <c r="I480" i="15" s="1"/>
  <c r="N480"/>
  <c r="I476" i="8"/>
  <c r="I476" i="15" s="1"/>
  <c r="N476"/>
  <c r="I472" i="8"/>
  <c r="I472" i="15" s="1"/>
  <c r="N472"/>
  <c r="I468" i="8"/>
  <c r="I468" i="15" s="1"/>
  <c r="N468"/>
  <c r="I464" i="8"/>
  <c r="I464" i="15" s="1"/>
  <c r="N464"/>
  <c r="I460" i="8"/>
  <c r="I460" i="15" s="1"/>
  <c r="N460"/>
  <c r="I456" i="8"/>
  <c r="I456" i="15" s="1"/>
  <c r="N456"/>
  <c r="I452" i="8"/>
  <c r="I452" i="15" s="1"/>
  <c r="N452"/>
  <c r="I448" i="8"/>
  <c r="I448" i="15" s="1"/>
  <c r="N448"/>
  <c r="I444" i="8"/>
  <c r="I444" i="15" s="1"/>
  <c r="N444"/>
  <c r="I440" i="8"/>
  <c r="I440" i="15" s="1"/>
  <c r="N440"/>
  <c r="I436" i="8"/>
  <c r="I436" i="15" s="1"/>
  <c r="N436"/>
  <c r="I432" i="8"/>
  <c r="I432" i="15" s="1"/>
  <c r="N432"/>
  <c r="I428" i="8"/>
  <c r="I428" i="15" s="1"/>
  <c r="N428"/>
  <c r="I424" i="8"/>
  <c r="I424" i="15" s="1"/>
  <c r="N424"/>
  <c r="I420" i="8"/>
  <c r="I420" i="15" s="1"/>
  <c r="N420"/>
  <c r="I416" i="8"/>
  <c r="I416" i="15" s="1"/>
  <c r="N416"/>
  <c r="I412" i="8"/>
  <c r="I412" i="15" s="1"/>
  <c r="N412"/>
  <c r="I408" i="8"/>
  <c r="I408" i="15" s="1"/>
  <c r="N408"/>
  <c r="I404" i="8"/>
  <c r="I404" i="15" s="1"/>
  <c r="N404"/>
  <c r="I400" i="8"/>
  <c r="I400" i="15" s="1"/>
  <c r="N400"/>
  <c r="I396" i="8"/>
  <c r="I396" i="15" s="1"/>
  <c r="N396"/>
  <c r="I392" i="8"/>
  <c r="I392" i="15" s="1"/>
  <c r="N392"/>
  <c r="I388" i="8"/>
  <c r="I388" i="15" s="1"/>
  <c r="N388"/>
  <c r="I384" i="8"/>
  <c r="I384" i="15" s="1"/>
  <c r="N384"/>
  <c r="I380" i="8"/>
  <c r="I380" i="15" s="1"/>
  <c r="N380"/>
  <c r="I376" i="8"/>
  <c r="I376" i="15" s="1"/>
  <c r="N376"/>
  <c r="I372" i="8"/>
  <c r="I372" i="15" s="1"/>
  <c r="N372"/>
  <c r="I368" i="8"/>
  <c r="I368" i="15" s="1"/>
  <c r="N368"/>
  <c r="I364" i="8"/>
  <c r="I364" i="15" s="1"/>
  <c r="N364"/>
  <c r="I360" i="8"/>
  <c r="I360" i="15" s="1"/>
  <c r="N360"/>
  <c r="I356" i="8"/>
  <c r="I356" i="15" s="1"/>
  <c r="N356"/>
  <c r="I352" i="8"/>
  <c r="I352" i="15" s="1"/>
  <c r="N352"/>
  <c r="I348" i="8"/>
  <c r="I348" i="15" s="1"/>
  <c r="N348"/>
  <c r="I344" i="8"/>
  <c r="I344" i="15" s="1"/>
  <c r="N344"/>
  <c r="I340" i="8"/>
  <c r="I340" i="15" s="1"/>
  <c r="N340"/>
  <c r="I336" i="8"/>
  <c r="I336" i="15" s="1"/>
  <c r="N336"/>
  <c r="I332" i="8"/>
  <c r="I332" i="15" s="1"/>
  <c r="N332"/>
  <c r="I328" i="8"/>
  <c r="I328" i="15" s="1"/>
  <c r="N328"/>
  <c r="I324" i="8"/>
  <c r="I324" i="15" s="1"/>
  <c r="N324"/>
  <c r="I320" i="8"/>
  <c r="I320" i="15" s="1"/>
  <c r="N320"/>
  <c r="I316" i="8"/>
  <c r="I316" i="15" s="1"/>
  <c r="N316"/>
  <c r="I312" i="8"/>
  <c r="I312" i="15" s="1"/>
  <c r="N312"/>
  <c r="I308" i="8"/>
  <c r="I308" i="15" s="1"/>
  <c r="N308"/>
  <c r="I304" i="8"/>
  <c r="I304" i="15" s="1"/>
  <c r="N304"/>
  <c r="I300" i="8"/>
  <c r="I300" i="15" s="1"/>
  <c r="N300"/>
  <c r="I296" i="8"/>
  <c r="I296" i="15" s="1"/>
  <c r="N296"/>
  <c r="I292" i="8"/>
  <c r="I292" i="15" s="1"/>
  <c r="N292"/>
  <c r="I288" i="8"/>
  <c r="I288" i="15" s="1"/>
  <c r="N288"/>
  <c r="I284" i="8"/>
  <c r="I284" i="15" s="1"/>
  <c r="N284"/>
  <c r="I280" i="8"/>
  <c r="I280" i="15" s="1"/>
  <c r="N280"/>
  <c r="I276" i="8"/>
  <c r="I276" i="15" s="1"/>
  <c r="N276"/>
  <c r="I272" i="8"/>
  <c r="I272" i="15" s="1"/>
  <c r="N272"/>
  <c r="I268" i="8"/>
  <c r="I268" i="15" s="1"/>
  <c r="N268"/>
  <c r="P709" i="8"/>
  <c r="Q709" s="1"/>
  <c r="P693"/>
  <c r="Q693" s="1"/>
  <c r="P677"/>
  <c r="Q677" s="1"/>
  <c r="P645"/>
  <c r="Q645" s="1"/>
  <c r="P629"/>
  <c r="Q629" s="1"/>
  <c r="P613"/>
  <c r="Q613" s="1"/>
  <c r="P597"/>
  <c r="Q597" s="1"/>
  <c r="P581"/>
  <c r="Q581" s="1"/>
  <c r="P565"/>
  <c r="Q565" s="1"/>
  <c r="P549"/>
  <c r="Q549" s="1"/>
  <c r="P533"/>
  <c r="Q533" s="1"/>
  <c r="P517"/>
  <c r="Q517" s="1"/>
  <c r="P501"/>
  <c r="Q501" s="1"/>
  <c r="P485"/>
  <c r="Q485" s="1"/>
  <c r="P469"/>
  <c r="Q469" s="1"/>
  <c r="P453"/>
  <c r="Q453" s="1"/>
  <c r="P437"/>
  <c r="Q437" s="1"/>
  <c r="P421"/>
  <c r="Q421" s="1"/>
  <c r="P405"/>
  <c r="Q405" s="1"/>
  <c r="P389"/>
  <c r="Q389" s="1"/>
  <c r="P373"/>
  <c r="Q373" s="1"/>
  <c r="P357"/>
  <c r="Q357" s="1"/>
  <c r="P341"/>
  <c r="Q341" s="1"/>
  <c r="P325"/>
  <c r="Q325" s="1"/>
  <c r="P309"/>
  <c r="Q309" s="1"/>
  <c r="P293"/>
  <c r="Q293" s="1"/>
  <c r="P277"/>
  <c r="Q277" s="1"/>
  <c r="P261"/>
  <c r="Q261" s="1"/>
  <c r="P245"/>
  <c r="Q245" s="1"/>
  <c r="P229"/>
  <c r="Q229" s="1"/>
  <c r="P213"/>
  <c r="Q213" s="1"/>
  <c r="P197"/>
  <c r="Q197" s="1"/>
  <c r="P181"/>
  <c r="Q181" s="1"/>
  <c r="P117"/>
  <c r="Q117" s="1"/>
  <c r="P53"/>
  <c r="Q53" s="1"/>
  <c r="P702"/>
  <c r="Q702" s="1"/>
  <c r="P686"/>
  <c r="Q686" s="1"/>
  <c r="P670"/>
  <c r="Q670" s="1"/>
  <c r="P654"/>
  <c r="Q654" s="1"/>
  <c r="P638"/>
  <c r="Q638" s="1"/>
  <c r="P622"/>
  <c r="Q622" s="1"/>
  <c r="P606"/>
  <c r="Q606" s="1"/>
  <c r="P590"/>
  <c r="Q590" s="1"/>
  <c r="P574"/>
  <c r="Q574" s="1"/>
  <c r="P558"/>
  <c r="Q558" s="1"/>
  <c r="P542"/>
  <c r="Q542" s="1"/>
  <c r="P526"/>
  <c r="Q526" s="1"/>
  <c r="P510"/>
  <c r="Q510" s="1"/>
  <c r="P494"/>
  <c r="Q494" s="1"/>
  <c r="P478"/>
  <c r="Q478" s="1"/>
  <c r="P462"/>
  <c r="Q462" s="1"/>
  <c r="P446"/>
  <c r="Q446" s="1"/>
  <c r="P430"/>
  <c r="Q430" s="1"/>
  <c r="I647"/>
  <c r="I647" i="15" s="1"/>
  <c r="F647"/>
  <c r="I637" i="8"/>
  <c r="I637" i="15" s="1"/>
  <c r="N637"/>
  <c r="P360" i="8"/>
  <c r="Q360" s="1"/>
  <c r="P344"/>
  <c r="Q344" s="1"/>
  <c r="P328"/>
  <c r="Q328" s="1"/>
  <c r="P312"/>
  <c r="Q312" s="1"/>
  <c r="P296"/>
  <c r="Q296" s="1"/>
  <c r="P232"/>
  <c r="Q232" s="1"/>
  <c r="P168"/>
  <c r="Q168" s="1"/>
  <c r="P104"/>
  <c r="Q104" s="1"/>
  <c r="P40"/>
  <c r="Q40" s="1"/>
  <c r="I801"/>
  <c r="I801" i="15" s="1"/>
  <c r="I791" i="8"/>
  <c r="I791" i="15" s="1"/>
  <c r="I788" i="8"/>
  <c r="I788" i="15" s="1"/>
  <c r="I777" i="8"/>
  <c r="I777" i="15" s="1"/>
  <c r="I775" i="8"/>
  <c r="I775" i="15" s="1"/>
  <c r="I773" i="8"/>
  <c r="I773" i="15" s="1"/>
  <c r="I754" i="8"/>
  <c r="I754" i="15" s="1"/>
  <c r="I739" i="8"/>
  <c r="I739" i="15" s="1"/>
  <c r="I730" i="8"/>
  <c r="I730" i="15" s="1"/>
  <c r="I722" i="8"/>
  <c r="I722" i="15" s="1"/>
  <c r="I714" i="8"/>
  <c r="I714" i="15" s="1"/>
  <c r="I693" i="8"/>
  <c r="I693" i="15" s="1"/>
  <c r="I686" i="8"/>
  <c r="I686" i="15" s="1"/>
  <c r="I681" i="8"/>
  <c r="I681" i="15" s="1"/>
  <c r="I673" i="8"/>
  <c r="I673" i="15" s="1"/>
  <c r="I669" i="8"/>
  <c r="I669" i="15" s="1"/>
  <c r="I666" i="8"/>
  <c r="I666" i="15" s="1"/>
  <c r="I661" i="8"/>
  <c r="I661" i="15" s="1"/>
  <c r="I657" i="8"/>
  <c r="I657" i="15" s="1"/>
  <c r="I653" i="8"/>
  <c r="I653" i="15" s="1"/>
  <c r="I649" i="8"/>
  <c r="I649" i="15" s="1"/>
  <c r="R647" i="8"/>
  <c r="I644"/>
  <c r="I644" i="15" s="1"/>
  <c r="I641" i="8"/>
  <c r="I641" i="15" s="1"/>
  <c r="I627" i="8"/>
  <c r="I627" i="15" s="1"/>
  <c r="I620" i="8"/>
  <c r="I620" i="15" s="1"/>
  <c r="I612" i="8"/>
  <c r="I612" i="15" s="1"/>
  <c r="I603" i="8"/>
  <c r="I603" i="15" s="1"/>
  <c r="I600" i="8"/>
  <c r="I600" i="15" s="1"/>
  <c r="I595" i="8"/>
  <c r="I595" i="15" s="1"/>
  <c r="I660" i="8"/>
  <c r="I660" i="15" s="1"/>
  <c r="I656" i="8"/>
  <c r="I656" i="15" s="1"/>
  <c r="I652" i="8"/>
  <c r="I652" i="15" s="1"/>
  <c r="I643" i="8"/>
  <c r="I643" i="15" s="1"/>
  <c r="I640" i="8"/>
  <c r="I640" i="15" s="1"/>
  <c r="R637" i="8"/>
  <c r="P637" s="1"/>
  <c r="Q637" s="1"/>
  <c r="R625"/>
  <c r="I622"/>
  <c r="I622" i="15" s="1"/>
  <c r="I615" i="8"/>
  <c r="I615" i="15" s="1"/>
  <c r="I611" i="8"/>
  <c r="I611" i="15" s="1"/>
  <c r="I606" i="8"/>
  <c r="I606" i="15" s="1"/>
  <c r="I598" i="8"/>
  <c r="I598" i="15" s="1"/>
  <c r="I594" i="8"/>
  <c r="I594" i="15" s="1"/>
  <c r="I692" i="8"/>
  <c r="I692" i="15" s="1"/>
  <c r="I794" i="8"/>
  <c r="I794" i="15" s="1"/>
  <c r="I783" i="8"/>
  <c r="I783" i="15" s="1"/>
  <c r="I771" i="8"/>
  <c r="I771" i="15" s="1"/>
  <c r="R759" i="8"/>
  <c r="I756"/>
  <c r="I756" i="15" s="1"/>
  <c r="I752" i="8"/>
  <c r="I752" i="15" s="1"/>
  <c r="I748" i="8"/>
  <c r="I748" i="15" s="1"/>
  <c r="I737" i="8"/>
  <c r="I737" i="15" s="1"/>
  <c r="I732" i="8"/>
  <c r="I732" i="15" s="1"/>
  <c r="I728" i="8"/>
  <c r="I728" i="15" s="1"/>
  <c r="I725" i="8"/>
  <c r="I725" i="15" s="1"/>
  <c r="R710" i="8"/>
  <c r="P710" s="1"/>
  <c r="Q710" s="1"/>
  <c r="I703"/>
  <c r="I703" i="15" s="1"/>
  <c r="I700" i="8"/>
  <c r="I700" i="15" s="1"/>
  <c r="I688" i="8"/>
  <c r="I688" i="15" s="1"/>
  <c r="I659" i="8"/>
  <c r="I659" i="15" s="1"/>
  <c r="I655" i="8"/>
  <c r="I655" i="15" s="1"/>
  <c r="I634" i="8"/>
  <c r="I634" i="15" s="1"/>
  <c r="R624" i="8"/>
  <c r="P624" s="1"/>
  <c r="Q624" s="1"/>
  <c r="I614"/>
  <c r="I614" i="15" s="1"/>
  <c r="I610" i="8"/>
  <c r="I610" i="15" s="1"/>
  <c r="I605" i="8"/>
  <c r="I605" i="15" s="1"/>
  <c r="I597" i="8"/>
  <c r="I597" i="15" s="1"/>
  <c r="I802" i="8"/>
  <c r="I802" i="15" s="1"/>
  <c r="I798" i="8"/>
  <c r="I798" i="15" s="1"/>
  <c r="I793" i="8"/>
  <c r="I793" i="15" s="1"/>
  <c r="I789" i="8"/>
  <c r="I789" i="15" s="1"/>
  <c r="I778" i="8"/>
  <c r="I778" i="15" s="1"/>
  <c r="I772" i="8"/>
  <c r="I772" i="15" s="1"/>
  <c r="I770" i="8"/>
  <c r="I770" i="15" s="1"/>
  <c r="R758" i="8"/>
  <c r="I755"/>
  <c r="I755" i="15" s="1"/>
  <c r="I751" i="8"/>
  <c r="I751" i="15" s="1"/>
  <c r="I744" i="8"/>
  <c r="I744" i="15" s="1"/>
  <c r="I735" i="8"/>
  <c r="I735" i="15" s="1"/>
  <c r="I731" i="8"/>
  <c r="I731" i="15" s="1"/>
  <c r="I723" i="8"/>
  <c r="I723" i="15" s="1"/>
  <c r="I719" i="8"/>
  <c r="I719" i="15" s="1"/>
  <c r="I706" i="8"/>
  <c r="I706" i="15" s="1"/>
  <c r="I699" i="8"/>
  <c r="I699" i="15" s="1"/>
  <c r="I687" i="8"/>
  <c r="I687" i="15" s="1"/>
  <c r="I678" i="8"/>
  <c r="I678" i="15" s="1"/>
  <c r="I658" i="8"/>
  <c r="I658" i="15" s="1"/>
  <c r="I654" i="8"/>
  <c r="I654" i="15" s="1"/>
  <c r="I645" i="8"/>
  <c r="I645" i="15" s="1"/>
  <c r="I633" i="8"/>
  <c r="I633" i="15" s="1"/>
  <c r="I613" i="8"/>
  <c r="I613" i="15" s="1"/>
  <c r="I604" i="8"/>
  <c r="I604" i="15" s="1"/>
  <c r="I601" i="8"/>
  <c r="I601" i="15" s="1"/>
  <c r="I596" i="8"/>
  <c r="I596" i="15" s="1"/>
  <c r="I787" i="8"/>
  <c r="I787" i="15" s="1"/>
  <c r="R787" i="8"/>
  <c r="I781"/>
  <c r="I781" i="15" s="1"/>
  <c r="R781" i="8"/>
  <c r="I747"/>
  <c r="I747" i="15" s="1"/>
  <c r="R747" i="8"/>
  <c r="I711"/>
  <c r="I711" i="15" s="1"/>
  <c r="R711" i="8"/>
  <c r="I683"/>
  <c r="I683" i="15" s="1"/>
  <c r="R683" i="8"/>
  <c r="I677"/>
  <c r="I677" i="15" s="1"/>
  <c r="R677" i="8"/>
  <c r="I672"/>
  <c r="I672" i="15" s="1"/>
  <c r="R672" i="8"/>
  <c r="P672" s="1"/>
  <c r="Q672" s="1"/>
  <c r="I664"/>
  <c r="I664" i="15" s="1"/>
  <c r="R664" i="8"/>
  <c r="I648"/>
  <c r="I648" i="15" s="1"/>
  <c r="R648" i="8"/>
  <c r="I631"/>
  <c r="I631" i="15" s="1"/>
  <c r="R631" i="8"/>
  <c r="I618"/>
  <c r="I618" i="15" s="1"/>
  <c r="R618" i="8"/>
  <c r="P618" s="1"/>
  <c r="Q618" s="1"/>
  <c r="I800"/>
  <c r="I800" i="15" s="1"/>
  <c r="R800" i="8"/>
  <c r="I766"/>
  <c r="I766" i="15" s="1"/>
  <c r="R766" i="8"/>
  <c r="I750"/>
  <c r="I750" i="15" s="1"/>
  <c r="R750" i="8"/>
  <c r="I740"/>
  <c r="I740" i="15" s="1"/>
  <c r="R740" i="8"/>
  <c r="I799"/>
  <c r="I799" i="15" s="1"/>
  <c r="R799" i="8"/>
  <c r="I790"/>
  <c r="I790" i="15" s="1"/>
  <c r="R790" i="8"/>
  <c r="I782"/>
  <c r="I782" i="15" s="1"/>
  <c r="R782" i="8"/>
  <c r="I769"/>
  <c r="I769" i="15" s="1"/>
  <c r="R769" i="8"/>
  <c r="I764"/>
  <c r="I764" i="15" s="1"/>
  <c r="R764" i="8"/>
  <c r="I749"/>
  <c r="I749" i="15" s="1"/>
  <c r="R749" i="8"/>
  <c r="I743"/>
  <c r="I743" i="15" s="1"/>
  <c r="R743" i="8"/>
  <c r="I736"/>
  <c r="I736" i="15" s="1"/>
  <c r="R736" i="8"/>
  <c r="I724"/>
  <c r="I724" i="15" s="1"/>
  <c r="R724" i="8"/>
  <c r="I717"/>
  <c r="I717" i="15" s="1"/>
  <c r="R717" i="8"/>
  <c r="I712"/>
  <c r="I712" i="15" s="1"/>
  <c r="R712" i="8"/>
  <c r="I707"/>
  <c r="I707" i="15" s="1"/>
  <c r="R707" i="8"/>
  <c r="I698"/>
  <c r="I698" i="15" s="1"/>
  <c r="R698" i="8"/>
  <c r="I694"/>
  <c r="I694" i="15" s="1"/>
  <c r="R694" i="8"/>
  <c r="P694" s="1"/>
  <c r="Q694" s="1"/>
  <c r="I684"/>
  <c r="I684" i="15" s="1"/>
  <c r="R684" i="8"/>
  <c r="I679"/>
  <c r="I679" i="15" s="1"/>
  <c r="R679" i="8"/>
  <c r="P679" s="1"/>
  <c r="Q679" s="1"/>
  <c r="I674"/>
  <c r="I674" i="15" s="1"/>
  <c r="R674" i="8"/>
  <c r="I665"/>
  <c r="I665" i="15" s="1"/>
  <c r="R665" i="8"/>
  <c r="I650"/>
  <c r="I650" i="15" s="1"/>
  <c r="R650" i="8"/>
  <c r="I639"/>
  <c r="I639" i="15" s="1"/>
  <c r="R639" i="8"/>
  <c r="I632"/>
  <c r="I632" i="15" s="1"/>
  <c r="R632" i="8"/>
  <c r="I628"/>
  <c r="I628" i="15" s="1"/>
  <c r="R628" i="8"/>
  <c r="I619"/>
  <c r="I619" i="15" s="1"/>
  <c r="R619" i="8"/>
  <c r="I609"/>
  <c r="I609" i="15" s="1"/>
  <c r="R609" i="8"/>
  <c r="P609" s="1"/>
  <c r="Q609" s="1"/>
  <c r="I599"/>
  <c r="I599" i="15" s="1"/>
  <c r="R599" i="8"/>
  <c r="I624"/>
  <c r="I624" i="15" s="1"/>
  <c r="R778" i="8"/>
  <c r="R776"/>
  <c r="R773"/>
  <c r="R771"/>
  <c r="R765"/>
  <c r="R744"/>
  <c r="R798"/>
  <c r="R789"/>
  <c r="R788"/>
  <c r="R763"/>
  <c r="R748"/>
  <c r="R735"/>
  <c r="R723"/>
  <c r="R722"/>
  <c r="R706"/>
  <c r="R693"/>
  <c r="R692"/>
  <c r="R678"/>
  <c r="R673"/>
  <c r="R649"/>
  <c r="R627"/>
  <c r="R598"/>
  <c r="R597"/>
  <c r="R596"/>
  <c r="R595"/>
  <c r="R594"/>
  <c r="R590"/>
  <c r="I589"/>
  <c r="I589" i="15" s="1"/>
  <c r="R586" i="8"/>
  <c r="P586" s="1"/>
  <c r="Q586" s="1"/>
  <c r="I585"/>
  <c r="I585" i="15" s="1"/>
  <c r="R582" i="8"/>
  <c r="I581"/>
  <c r="I581" i="15" s="1"/>
  <c r="R578" i="8"/>
  <c r="I577"/>
  <c r="I577" i="15" s="1"/>
  <c r="R574" i="8"/>
  <c r="I573"/>
  <c r="I573" i="15" s="1"/>
  <c r="R570" i="8"/>
  <c r="P570" s="1"/>
  <c r="Q570" s="1"/>
  <c r="I569"/>
  <c r="I569" i="15" s="1"/>
  <c r="R566" i="8"/>
  <c r="I565"/>
  <c r="I565" i="15" s="1"/>
  <c r="R562" i="8"/>
  <c r="I561"/>
  <c r="I561" i="15" s="1"/>
  <c r="R558" i="8"/>
  <c r="I557"/>
  <c r="I557" i="15" s="1"/>
  <c r="R554" i="8"/>
  <c r="P554" s="1"/>
  <c r="Q554" s="1"/>
  <c r="I553"/>
  <c r="I553" i="15" s="1"/>
  <c r="R550" i="8"/>
  <c r="I549"/>
  <c r="I549" i="15" s="1"/>
  <c r="R546" i="8"/>
  <c r="I545"/>
  <c r="I545" i="15" s="1"/>
  <c r="R542" i="8"/>
  <c r="I541"/>
  <c r="I541" i="15" s="1"/>
  <c r="R538" i="8"/>
  <c r="P538" s="1"/>
  <c r="Q538" s="1"/>
  <c r="I537"/>
  <c r="I537" i="15" s="1"/>
  <c r="R534" i="8"/>
  <c r="I533"/>
  <c r="I533" i="15" s="1"/>
  <c r="R530" i="8"/>
  <c r="I529"/>
  <c r="I529" i="15" s="1"/>
  <c r="R526" i="8"/>
  <c r="I525"/>
  <c r="I525" i="15" s="1"/>
  <c r="R522" i="8"/>
  <c r="P522" s="1"/>
  <c r="Q522" s="1"/>
  <c r="I521"/>
  <c r="I521" i="15" s="1"/>
  <c r="R518" i="8"/>
  <c r="I517"/>
  <c r="I517" i="15" s="1"/>
  <c r="R514" i="8"/>
  <c r="I513"/>
  <c r="I513" i="15" s="1"/>
  <c r="R510" i="8"/>
  <c r="I509"/>
  <c r="I509" i="15" s="1"/>
  <c r="R506" i="8"/>
  <c r="P506" s="1"/>
  <c r="Q506" s="1"/>
  <c r="I505"/>
  <c r="I505" i="15" s="1"/>
  <c r="R502" i="8"/>
  <c r="I501"/>
  <c r="I501" i="15" s="1"/>
  <c r="R498" i="8"/>
  <c r="I497"/>
  <c r="I497" i="15" s="1"/>
  <c r="R494" i="8"/>
  <c r="I493"/>
  <c r="I493" i="15" s="1"/>
  <c r="R490" i="8"/>
  <c r="P490" s="1"/>
  <c r="Q490" s="1"/>
  <c r="I489"/>
  <c r="I489" i="15" s="1"/>
  <c r="R486" i="8"/>
  <c r="I485"/>
  <c r="I485" i="15" s="1"/>
  <c r="R482" i="8"/>
  <c r="I481"/>
  <c r="I481" i="15" s="1"/>
  <c r="R478" i="8"/>
  <c r="I477"/>
  <c r="I477" i="15" s="1"/>
  <c r="R474" i="8"/>
  <c r="P474" s="1"/>
  <c r="Q474" s="1"/>
  <c r="I473"/>
  <c r="I473" i="15" s="1"/>
  <c r="R470" i="8"/>
  <c r="I469"/>
  <c r="I469" i="15" s="1"/>
  <c r="R466" i="8"/>
  <c r="I465"/>
  <c r="I465" i="15" s="1"/>
  <c r="R462" i="8"/>
  <c r="I461"/>
  <c r="I461" i="15" s="1"/>
  <c r="R458" i="8"/>
  <c r="P458" s="1"/>
  <c r="Q458" s="1"/>
  <c r="I457"/>
  <c r="I457" i="15" s="1"/>
  <c r="R454" i="8"/>
  <c r="I453"/>
  <c r="I453" i="15" s="1"/>
  <c r="R450" i="8"/>
  <c r="I449"/>
  <c r="I449" i="15" s="1"/>
  <c r="R446" i="8"/>
  <c r="I445"/>
  <c r="I445" i="15" s="1"/>
  <c r="R442" i="8"/>
  <c r="P442" s="1"/>
  <c r="Q442" s="1"/>
  <c r="I441"/>
  <c r="I441" i="15" s="1"/>
  <c r="R438" i="8"/>
  <c r="I437"/>
  <c r="I437" i="15" s="1"/>
  <c r="R434" i="8"/>
  <c r="I433"/>
  <c r="I433" i="15" s="1"/>
  <c r="R430" i="8"/>
  <c r="I429"/>
  <c r="I429" i="15" s="1"/>
  <c r="R426" i="8"/>
  <c r="P426" s="1"/>
  <c r="Q426" s="1"/>
  <c r="I425"/>
  <c r="I425" i="15" s="1"/>
  <c r="R422" i="8"/>
  <c r="I421"/>
  <c r="I421" i="15" s="1"/>
  <c r="R418" i="8"/>
  <c r="I417"/>
  <c r="I417" i="15" s="1"/>
  <c r="R414" i="8"/>
  <c r="I413"/>
  <c r="I413" i="15" s="1"/>
  <c r="R410" i="8"/>
  <c r="I409"/>
  <c r="I409" i="15" s="1"/>
  <c r="R406" i="8"/>
  <c r="I405"/>
  <c r="I405" i="15" s="1"/>
  <c r="R402" i="8"/>
  <c r="I401"/>
  <c r="I401" i="15" s="1"/>
  <c r="R398" i="8"/>
  <c r="I397"/>
  <c r="I397" i="15" s="1"/>
  <c r="R394" i="8"/>
  <c r="I393"/>
  <c r="I393" i="15" s="1"/>
  <c r="R390" i="8"/>
  <c r="I389"/>
  <c r="I389" i="15" s="1"/>
  <c r="R386" i="8"/>
  <c r="I385"/>
  <c r="I385" i="15" s="1"/>
  <c r="R382" i="8"/>
  <c r="I381"/>
  <c r="I381" i="15" s="1"/>
  <c r="R378" i="8"/>
  <c r="I377"/>
  <c r="I377" i="15" s="1"/>
  <c r="R374" i="8"/>
  <c r="I373"/>
  <c r="I373" i="15" s="1"/>
  <c r="R370" i="8"/>
  <c r="I369"/>
  <c r="I369" i="15" s="1"/>
  <c r="R366" i="8"/>
  <c r="I365"/>
  <c r="I365" i="15" s="1"/>
  <c r="R362" i="8"/>
  <c r="I361"/>
  <c r="I361" i="15" s="1"/>
  <c r="R358" i="8"/>
  <c r="I357"/>
  <c r="I357" i="15" s="1"/>
  <c r="R354" i="8"/>
  <c r="I353"/>
  <c r="I353" i="15" s="1"/>
  <c r="R350" i="8"/>
  <c r="I349"/>
  <c r="I349" i="15" s="1"/>
  <c r="R346" i="8"/>
  <c r="I345"/>
  <c r="I345" i="15" s="1"/>
  <c r="R342" i="8"/>
  <c r="I341"/>
  <c r="I341" i="15" s="1"/>
  <c r="R338" i="8"/>
  <c r="I337"/>
  <c r="I337" i="15" s="1"/>
  <c r="R334" i="8"/>
  <c r="I333"/>
  <c r="I333" i="15" s="1"/>
  <c r="R330" i="8"/>
  <c r="I329"/>
  <c r="I329" i="15" s="1"/>
  <c r="R326" i="8"/>
  <c r="I325"/>
  <c r="I325" i="15" s="1"/>
  <c r="R322" i="8"/>
  <c r="I321"/>
  <c r="I321" i="15" s="1"/>
  <c r="R318" i="8"/>
  <c r="I317"/>
  <c r="I317" i="15" s="1"/>
  <c r="R314" i="8"/>
  <c r="I313"/>
  <c r="I313" i="15" s="1"/>
  <c r="R310" i="8"/>
  <c r="I309"/>
  <c r="I309" i="15" s="1"/>
  <c r="R306" i="8"/>
  <c r="I305"/>
  <c r="I305" i="15" s="1"/>
  <c r="R302" i="8"/>
  <c r="I301"/>
  <c r="I301" i="15" s="1"/>
  <c r="R298" i="8"/>
  <c r="I797"/>
  <c r="I797" i="15" s="1"/>
  <c r="R797" i="8"/>
  <c r="I608"/>
  <c r="I608" i="15" s="1"/>
  <c r="R608" i="8"/>
  <c r="P608" s="1"/>
  <c r="Q608" s="1"/>
  <c r="I593"/>
  <c r="I593" i="15" s="1"/>
  <c r="R593" i="8"/>
  <c r="I786"/>
  <c r="I786" i="15" s="1"/>
  <c r="I671" i="8"/>
  <c r="I671" i="15" s="1"/>
  <c r="R589" i="8"/>
  <c r="R585"/>
  <c r="R581"/>
  <c r="R577"/>
  <c r="P577" s="1"/>
  <c r="Q577" s="1"/>
  <c r="R573"/>
  <c r="R569"/>
  <c r="R565"/>
  <c r="R561"/>
  <c r="P561" s="1"/>
  <c r="Q561" s="1"/>
  <c r="R557"/>
  <c r="R553"/>
  <c r="R549"/>
  <c r="R545"/>
  <c r="P545" s="1"/>
  <c r="Q545" s="1"/>
  <c r="R541"/>
  <c r="R537"/>
  <c r="R533"/>
  <c r="R529"/>
  <c r="P529" s="1"/>
  <c r="Q529" s="1"/>
  <c r="R525"/>
  <c r="R521"/>
  <c r="R517"/>
  <c r="R513"/>
  <c r="P513" s="1"/>
  <c r="Q513" s="1"/>
  <c r="R509"/>
  <c r="R505"/>
  <c r="R501"/>
  <c r="R497"/>
  <c r="P497" s="1"/>
  <c r="Q497" s="1"/>
  <c r="R493"/>
  <c r="R489"/>
  <c r="R485"/>
  <c r="R481"/>
  <c r="P481" s="1"/>
  <c r="Q481" s="1"/>
  <c r="R477"/>
  <c r="R473"/>
  <c r="R469"/>
  <c r="R465"/>
  <c r="P465" s="1"/>
  <c r="Q465" s="1"/>
  <c r="R461"/>
  <c r="R457"/>
  <c r="R453"/>
  <c r="R449"/>
  <c r="P449" s="1"/>
  <c r="Q449" s="1"/>
  <c r="R445"/>
  <c r="R441"/>
  <c r="R437"/>
  <c r="R433"/>
  <c r="P433" s="1"/>
  <c r="Q433" s="1"/>
  <c r="R429"/>
  <c r="R425"/>
  <c r="R421"/>
  <c r="R417"/>
  <c r="P417" s="1"/>
  <c r="Q417" s="1"/>
  <c r="R413"/>
  <c r="R409"/>
  <c r="R405"/>
  <c r="R401"/>
  <c r="P401" s="1"/>
  <c r="Q401" s="1"/>
  <c r="R397"/>
  <c r="R393"/>
  <c r="R389"/>
  <c r="R385"/>
  <c r="P385" s="1"/>
  <c r="Q385" s="1"/>
  <c r="R381"/>
  <c r="R377"/>
  <c r="R373"/>
  <c r="R369"/>
  <c r="P369" s="1"/>
  <c r="Q369" s="1"/>
  <c r="R365"/>
  <c r="R361"/>
  <c r="R357"/>
  <c r="R353"/>
  <c r="P353" s="1"/>
  <c r="Q353" s="1"/>
  <c r="R349"/>
  <c r="R345"/>
  <c r="R341"/>
  <c r="R337"/>
  <c r="P337" s="1"/>
  <c r="Q337" s="1"/>
  <c r="R333"/>
  <c r="R329"/>
  <c r="R325"/>
  <c r="R321"/>
  <c r="P321" s="1"/>
  <c r="Q321" s="1"/>
  <c r="R317"/>
  <c r="R313"/>
  <c r="R309"/>
  <c r="R305"/>
  <c r="P305" s="1"/>
  <c r="Q305" s="1"/>
  <c r="R301"/>
  <c r="R297"/>
  <c r="R293"/>
  <c r="R289"/>
  <c r="P289" s="1"/>
  <c r="Q289" s="1"/>
  <c r="R285"/>
  <c r="R281"/>
  <c r="R277"/>
  <c r="R273"/>
  <c r="P273" s="1"/>
  <c r="Q273" s="1"/>
  <c r="R269"/>
  <c r="R265"/>
  <c r="R261"/>
  <c r="R257"/>
  <c r="P257" s="1"/>
  <c r="Q257" s="1"/>
  <c r="R253"/>
  <c r="R249"/>
  <c r="R245"/>
  <c r="I242"/>
  <c r="I242" i="15" s="1"/>
  <c r="R241" i="8"/>
  <c r="I238"/>
  <c r="I238" i="15" s="1"/>
  <c r="R237" i="8"/>
  <c r="I234"/>
  <c r="I234" i="15" s="1"/>
  <c r="R233" i="8"/>
  <c r="I230"/>
  <c r="I230" i="15" s="1"/>
  <c r="R229" i="8"/>
  <c r="I226"/>
  <c r="I226" i="15" s="1"/>
  <c r="R225" i="8"/>
  <c r="I222"/>
  <c r="I222" i="15" s="1"/>
  <c r="R221" i="8"/>
  <c r="I218"/>
  <c r="I218" i="15" s="1"/>
  <c r="R217" i="8"/>
  <c r="I214"/>
  <c r="I214" i="15" s="1"/>
  <c r="R213" i="8"/>
  <c r="I210"/>
  <c r="I210" i="15" s="1"/>
  <c r="R209" i="8"/>
  <c r="I206"/>
  <c r="I206" i="15" s="1"/>
  <c r="R205" i="8"/>
  <c r="I202"/>
  <c r="I202" i="15" s="1"/>
  <c r="R201" i="8"/>
  <c r="I198"/>
  <c r="I198" i="15" s="1"/>
  <c r="R197" i="8"/>
  <c r="I194"/>
  <c r="I194" i="15" s="1"/>
  <c r="I768" i="8"/>
  <c r="I768" i="15" s="1"/>
  <c r="R768" i="8"/>
  <c r="I742"/>
  <c r="I742" i="15" s="1"/>
  <c r="R742" i="8"/>
  <c r="I734"/>
  <c r="I734" i="15" s="1"/>
  <c r="R734" i="8"/>
  <c r="I721"/>
  <c r="I721" i="15" s="1"/>
  <c r="R721" i="8"/>
  <c r="I705"/>
  <c r="I705" i="15" s="1"/>
  <c r="R705" i="8"/>
  <c r="I691"/>
  <c r="I691" i="15" s="1"/>
  <c r="R691" i="8"/>
  <c r="I638"/>
  <c r="I638" i="15" s="1"/>
  <c r="R638" i="8"/>
  <c r="I626"/>
  <c r="I626" i="15" s="1"/>
  <c r="R626" i="8"/>
  <c r="I795"/>
  <c r="I795" i="15" s="1"/>
  <c r="R795" i="8"/>
  <c r="I785"/>
  <c r="I785" i="15" s="1"/>
  <c r="R785" i="8"/>
  <c r="I780"/>
  <c r="I780" i="15" s="1"/>
  <c r="R780" i="8"/>
  <c r="I767"/>
  <c r="I767" i="15" s="1"/>
  <c r="R767" i="8"/>
  <c r="I757"/>
  <c r="I757" i="15" s="1"/>
  <c r="R757" i="8"/>
  <c r="I746"/>
  <c r="I746" i="15" s="1"/>
  <c r="R746" i="8"/>
  <c r="I741"/>
  <c r="I741" i="15" s="1"/>
  <c r="R741" i="8"/>
  <c r="I733"/>
  <c r="I733" i="15" s="1"/>
  <c r="R733" i="8"/>
  <c r="I720"/>
  <c r="I720" i="15" s="1"/>
  <c r="R720" i="8"/>
  <c r="I715"/>
  <c r="I715" i="15" s="1"/>
  <c r="R715" i="8"/>
  <c r="I709"/>
  <c r="I709" i="15" s="1"/>
  <c r="R709" i="8"/>
  <c r="I704"/>
  <c r="I704" i="15" s="1"/>
  <c r="R704" i="8"/>
  <c r="P704" s="1"/>
  <c r="Q704" s="1"/>
  <c r="I696"/>
  <c r="I696" i="15" s="1"/>
  <c r="R696" i="8"/>
  <c r="I690"/>
  <c r="I690" i="15" s="1"/>
  <c r="R690" i="8"/>
  <c r="I682"/>
  <c r="I682" i="15" s="1"/>
  <c r="R682" i="8"/>
  <c r="I676"/>
  <c r="I676" i="15" s="1"/>
  <c r="R676" i="8"/>
  <c r="I670"/>
  <c r="I670" i="15" s="1"/>
  <c r="R670" i="8"/>
  <c r="I662"/>
  <c r="I662" i="15" s="1"/>
  <c r="R662" i="8"/>
  <c r="P662" s="1"/>
  <c r="Q662" s="1"/>
  <c r="I646"/>
  <c r="I646" i="15" s="1"/>
  <c r="R646" i="8"/>
  <c r="I636"/>
  <c r="I636" i="15" s="1"/>
  <c r="R636" i="8"/>
  <c r="I630"/>
  <c r="I630" i="15" s="1"/>
  <c r="R630" i="8"/>
  <c r="I623"/>
  <c r="I623" i="15" s="1"/>
  <c r="R623" i="8"/>
  <c r="I617"/>
  <c r="I617" i="15" s="1"/>
  <c r="R617" i="8"/>
  <c r="I607"/>
  <c r="I607" i="15" s="1"/>
  <c r="R607" i="8"/>
  <c r="I592"/>
  <c r="I592" i="15" s="1"/>
  <c r="R592" i="8"/>
  <c r="I580"/>
  <c r="I580" i="15" s="1"/>
  <c r="R580" i="8"/>
  <c r="R796"/>
  <c r="R761"/>
  <c r="I625"/>
  <c r="I625" i="15" s="1"/>
  <c r="R802" i="8"/>
  <c r="R801"/>
  <c r="R794"/>
  <c r="R793"/>
  <c r="R756"/>
  <c r="R755"/>
  <c r="R754"/>
  <c r="R753"/>
  <c r="R752"/>
  <c r="R751"/>
  <c r="R732"/>
  <c r="R731"/>
  <c r="P731" s="1"/>
  <c r="Q731" s="1"/>
  <c r="R730"/>
  <c r="R729"/>
  <c r="R728"/>
  <c r="R719"/>
  <c r="R714"/>
  <c r="R703"/>
  <c r="R681"/>
  <c r="R669"/>
  <c r="R668"/>
  <c r="R661"/>
  <c r="R660"/>
  <c r="R659"/>
  <c r="R658"/>
  <c r="R657"/>
  <c r="R656"/>
  <c r="R655"/>
  <c r="R654"/>
  <c r="R653"/>
  <c r="R652"/>
  <c r="R645"/>
  <c r="R644"/>
  <c r="R643"/>
  <c r="R622"/>
  <c r="R606"/>
  <c r="R605"/>
  <c r="P605" s="1"/>
  <c r="Q605" s="1"/>
  <c r="R604"/>
  <c r="R603"/>
  <c r="I591"/>
  <c r="I591" i="15" s="1"/>
  <c r="R588" i="8"/>
  <c r="I587"/>
  <c r="I587" i="15" s="1"/>
  <c r="R584" i="8"/>
  <c r="I583"/>
  <c r="I583" i="15" s="1"/>
  <c r="R576" i="8"/>
  <c r="P576" s="1"/>
  <c r="Q576" s="1"/>
  <c r="I575"/>
  <c r="I575" i="15" s="1"/>
  <c r="R572" i="8"/>
  <c r="I571"/>
  <c r="I571" i="15" s="1"/>
  <c r="R568" i="8"/>
  <c r="I567"/>
  <c r="I567" i="15" s="1"/>
  <c r="R564" i="8"/>
  <c r="I563"/>
  <c r="I563" i="15" s="1"/>
  <c r="R560" i="8"/>
  <c r="P560" s="1"/>
  <c r="Q560" s="1"/>
  <c r="I559"/>
  <c r="I559" i="15" s="1"/>
  <c r="R556" i="8"/>
  <c r="I555"/>
  <c r="I555" i="15" s="1"/>
  <c r="R552" i="8"/>
  <c r="I551"/>
  <c r="I551" i="15" s="1"/>
  <c r="R548" i="8"/>
  <c r="I547"/>
  <c r="I547" i="15" s="1"/>
  <c r="R544" i="8"/>
  <c r="P544" s="1"/>
  <c r="Q544" s="1"/>
  <c r="I543"/>
  <c r="I543" i="15" s="1"/>
  <c r="R540" i="8"/>
  <c r="I539"/>
  <c r="I539" i="15" s="1"/>
  <c r="R536" i="8"/>
  <c r="I535"/>
  <c r="I535" i="15" s="1"/>
  <c r="R532" i="8"/>
  <c r="I531"/>
  <c r="I531" i="15" s="1"/>
  <c r="R528" i="8"/>
  <c r="P528" s="1"/>
  <c r="Q528" s="1"/>
  <c r="I527"/>
  <c r="I527" i="15" s="1"/>
  <c r="R524" i="8"/>
  <c r="I523"/>
  <c r="I523" i="15" s="1"/>
  <c r="R520" i="8"/>
  <c r="I519"/>
  <c r="I519" i="15" s="1"/>
  <c r="R516" i="8"/>
  <c r="I515"/>
  <c r="I515" i="15" s="1"/>
  <c r="R512" i="8"/>
  <c r="P512" s="1"/>
  <c r="Q512" s="1"/>
  <c r="I511"/>
  <c r="I511" i="15" s="1"/>
  <c r="R508" i="8"/>
  <c r="I507"/>
  <c r="I507" i="15" s="1"/>
  <c r="R504" i="8"/>
  <c r="I503"/>
  <c r="I503" i="15" s="1"/>
  <c r="R500" i="8"/>
  <c r="I499"/>
  <c r="I499" i="15" s="1"/>
  <c r="R496" i="8"/>
  <c r="P496" s="1"/>
  <c r="Q496" s="1"/>
  <c r="I495"/>
  <c r="I495" i="15" s="1"/>
  <c r="R492" i="8"/>
  <c r="I491"/>
  <c r="I491" i="15" s="1"/>
  <c r="R488" i="8"/>
  <c r="I487"/>
  <c r="I487" i="15" s="1"/>
  <c r="R484" i="8"/>
  <c r="I483"/>
  <c r="I483" i="15" s="1"/>
  <c r="R480" i="8"/>
  <c r="P480" s="1"/>
  <c r="Q480" s="1"/>
  <c r="I479"/>
  <c r="I479" i="15" s="1"/>
  <c r="R476" i="8"/>
  <c r="I475"/>
  <c r="I475" i="15" s="1"/>
  <c r="R472" i="8"/>
  <c r="I471"/>
  <c r="I471" i="15" s="1"/>
  <c r="R468" i="8"/>
  <c r="I467"/>
  <c r="I467" i="15" s="1"/>
  <c r="R464" i="8"/>
  <c r="P464" s="1"/>
  <c r="Q464" s="1"/>
  <c r="I463"/>
  <c r="I463" i="15" s="1"/>
  <c r="R460" i="8"/>
  <c r="I459"/>
  <c r="I459" i="15" s="1"/>
  <c r="R456" i="8"/>
  <c r="I455"/>
  <c r="I455" i="15" s="1"/>
  <c r="R452" i="8"/>
  <c r="I451"/>
  <c r="I451" i="15" s="1"/>
  <c r="R448" i="8"/>
  <c r="P448" s="1"/>
  <c r="Q448" s="1"/>
  <c r="I447"/>
  <c r="I447" i="15" s="1"/>
  <c r="R444" i="8"/>
  <c r="I443"/>
  <c r="I443" i="15" s="1"/>
  <c r="R440" i="8"/>
  <c r="I439"/>
  <c r="I439" i="15" s="1"/>
  <c r="R436" i="8"/>
  <c r="I435"/>
  <c r="I435" i="15" s="1"/>
  <c r="R432" i="8"/>
  <c r="P432" s="1"/>
  <c r="Q432" s="1"/>
  <c r="I431"/>
  <c r="I431" i="15" s="1"/>
  <c r="R428" i="8"/>
  <c r="I427"/>
  <c r="I427" i="15" s="1"/>
  <c r="R424" i="8"/>
  <c r="I423"/>
  <c r="I423" i="15" s="1"/>
  <c r="R420" i="8"/>
  <c r="I419"/>
  <c r="I419" i="15" s="1"/>
  <c r="R416" i="8"/>
  <c r="P416" s="1"/>
  <c r="Q416" s="1"/>
  <c r="I415"/>
  <c r="I415" i="15" s="1"/>
  <c r="R412" i="8"/>
  <c r="I411"/>
  <c r="I411" i="15" s="1"/>
  <c r="R408" i="8"/>
  <c r="I407"/>
  <c r="I407" i="15" s="1"/>
  <c r="R404" i="8"/>
  <c r="I403"/>
  <c r="I403" i="15" s="1"/>
  <c r="R400" i="8"/>
  <c r="P400" s="1"/>
  <c r="Q400" s="1"/>
  <c r="I399"/>
  <c r="I399" i="15" s="1"/>
  <c r="R396" i="8"/>
  <c r="I395"/>
  <c r="I395" i="15" s="1"/>
  <c r="R392" i="8"/>
  <c r="I391"/>
  <c r="I391" i="15" s="1"/>
  <c r="R388" i="8"/>
  <c r="I387"/>
  <c r="I387" i="15" s="1"/>
  <c r="R384" i="8"/>
  <c r="P384" s="1"/>
  <c r="Q384" s="1"/>
  <c r="I383"/>
  <c r="I383" i="15" s="1"/>
  <c r="R380" i="8"/>
  <c r="I379"/>
  <c r="I379" i="15" s="1"/>
  <c r="R376" i="8"/>
  <c r="I375"/>
  <c r="I375" i="15" s="1"/>
  <c r="R372" i="8"/>
  <c r="I371"/>
  <c r="I371" i="15" s="1"/>
  <c r="R368" i="8"/>
  <c r="P368" s="1"/>
  <c r="Q368" s="1"/>
  <c r="I367"/>
  <c r="I367" i="15" s="1"/>
  <c r="R364" i="8"/>
  <c r="I363"/>
  <c r="I363" i="15" s="1"/>
  <c r="R360" i="8"/>
  <c r="I359"/>
  <c r="I359" i="15" s="1"/>
  <c r="R356" i="8"/>
  <c r="I355"/>
  <c r="I355" i="15" s="1"/>
  <c r="R352" i="8"/>
  <c r="P352" s="1"/>
  <c r="Q352" s="1"/>
  <c r="I351"/>
  <c r="I351" i="15" s="1"/>
  <c r="R348" i="8"/>
  <c r="I347"/>
  <c r="I347" i="15" s="1"/>
  <c r="R344" i="8"/>
  <c r="I343"/>
  <c r="I343" i="15" s="1"/>
  <c r="R340" i="8"/>
  <c r="I339"/>
  <c r="I339" i="15" s="1"/>
  <c r="R336" i="8"/>
  <c r="P336" s="1"/>
  <c r="Q336" s="1"/>
  <c r="I335"/>
  <c r="I335" i="15" s="1"/>
  <c r="R332" i="8"/>
  <c r="I331"/>
  <c r="I331" i="15" s="1"/>
  <c r="R328" i="8"/>
  <c r="I327"/>
  <c r="I327" i="15" s="1"/>
  <c r="R324" i="8"/>
  <c r="I323"/>
  <c r="I323" i="15" s="1"/>
  <c r="R320" i="8"/>
  <c r="P320" s="1"/>
  <c r="Q320" s="1"/>
  <c r="I319"/>
  <c r="I319" i="15" s="1"/>
  <c r="R316" i="8"/>
  <c r="I315"/>
  <c r="I315" i="15" s="1"/>
  <c r="R312" i="8"/>
  <c r="I311"/>
  <c r="I311" i="15" s="1"/>
  <c r="R308" i="8"/>
  <c r="I307"/>
  <c r="I307" i="15" s="1"/>
  <c r="R304" i="8"/>
  <c r="P304" s="1"/>
  <c r="Q304" s="1"/>
  <c r="I303"/>
  <c r="I303" i="15" s="1"/>
  <c r="R300" i="8"/>
  <c r="I299"/>
  <c r="I299" i="15" s="1"/>
  <c r="R296" i="8"/>
  <c r="I295"/>
  <c r="I295" i="15" s="1"/>
  <c r="R292" i="8"/>
  <c r="I291"/>
  <c r="I291" i="15" s="1"/>
  <c r="R288" i="8"/>
  <c r="P288" s="1"/>
  <c r="Q288" s="1"/>
  <c r="I287"/>
  <c r="I287" i="15" s="1"/>
  <c r="R284" i="8"/>
  <c r="I283"/>
  <c r="I283" i="15" s="1"/>
  <c r="I762" i="8"/>
  <c r="I762" i="15" s="1"/>
  <c r="R762" i="8"/>
  <c r="I716"/>
  <c r="I716" i="15" s="1"/>
  <c r="R716" i="8"/>
  <c r="I697"/>
  <c r="I697" i="15" s="1"/>
  <c r="R697" i="8"/>
  <c r="I792"/>
  <c r="I792" i="15" s="1"/>
  <c r="R792" i="8"/>
  <c r="I784"/>
  <c r="I784" i="15" s="1"/>
  <c r="R784" i="8"/>
  <c r="I779"/>
  <c r="I779" i="15" s="1"/>
  <c r="R779" i="8"/>
  <c r="I745"/>
  <c r="I745" i="15" s="1"/>
  <c r="R745" i="8"/>
  <c r="I727"/>
  <c r="I727" i="15" s="1"/>
  <c r="R727" i="8"/>
  <c r="I718"/>
  <c r="I718" i="15" s="1"/>
  <c r="R718" i="8"/>
  <c r="I713"/>
  <c r="I713" i="15" s="1"/>
  <c r="R713" i="8"/>
  <c r="I708"/>
  <c r="I708" i="15" s="1"/>
  <c r="R708" i="8"/>
  <c r="I702"/>
  <c r="I702" i="15" s="1"/>
  <c r="R702" i="8"/>
  <c r="I695"/>
  <c r="I695" i="15" s="1"/>
  <c r="R695" i="8"/>
  <c r="I689"/>
  <c r="I689" i="15" s="1"/>
  <c r="R689" i="8"/>
  <c r="P689" s="1"/>
  <c r="Q689" s="1"/>
  <c r="I680"/>
  <c r="I680" i="15" s="1"/>
  <c r="R680" i="8"/>
  <c r="I675"/>
  <c r="I675" i="15" s="1"/>
  <c r="R675" i="8"/>
  <c r="I667"/>
  <c r="I667" i="15" s="1"/>
  <c r="R667" i="8"/>
  <c r="I651"/>
  <c r="I651" i="15" s="1"/>
  <c r="R651" i="8"/>
  <c r="I642"/>
  <c r="I642" i="15" s="1"/>
  <c r="R642" i="8"/>
  <c r="I635"/>
  <c r="I635" i="15" s="1"/>
  <c r="R635" i="8"/>
  <c r="I629"/>
  <c r="I629" i="15" s="1"/>
  <c r="R629" i="8"/>
  <c r="I621"/>
  <c r="I621" i="15" s="1"/>
  <c r="R621" i="8"/>
  <c r="I616"/>
  <c r="I616" i="15" s="1"/>
  <c r="R616" i="8"/>
  <c r="I602"/>
  <c r="I602" i="15" s="1"/>
  <c r="R602" i="8"/>
  <c r="P602" s="1"/>
  <c r="Q602" s="1"/>
  <c r="I579"/>
  <c r="I579" i="15" s="1"/>
  <c r="R579" i="8"/>
  <c r="I761"/>
  <c r="I761" i="15" s="1"/>
  <c r="R760" i="8"/>
  <c r="I758"/>
  <c r="I758" i="15" s="1"/>
  <c r="R663" i="8"/>
  <c r="R791"/>
  <c r="R783"/>
  <c r="R777"/>
  <c r="R775"/>
  <c r="R774"/>
  <c r="R772"/>
  <c r="R770"/>
  <c r="I765"/>
  <c r="I765" i="15" s="1"/>
  <c r="R739" i="8"/>
  <c r="R738"/>
  <c r="R737"/>
  <c r="R726"/>
  <c r="R725"/>
  <c r="R701"/>
  <c r="R700"/>
  <c r="R699"/>
  <c r="R688"/>
  <c r="R687"/>
  <c r="R686"/>
  <c r="R685"/>
  <c r="R666"/>
  <c r="R641"/>
  <c r="P641" s="1"/>
  <c r="Q641" s="1"/>
  <c r="R640"/>
  <c r="P640" s="1"/>
  <c r="Q640" s="1"/>
  <c r="R634"/>
  <c r="R633"/>
  <c r="R620"/>
  <c r="R615"/>
  <c r="R614"/>
  <c r="R613"/>
  <c r="R612"/>
  <c r="R611"/>
  <c r="R610"/>
  <c r="R601"/>
  <c r="R600"/>
  <c r="R591"/>
  <c r="I590"/>
  <c r="I590" i="15" s="1"/>
  <c r="R587" i="8"/>
  <c r="I586"/>
  <c r="I586" i="15" s="1"/>
  <c r="R583" i="8"/>
  <c r="I582"/>
  <c r="I582" i="15" s="1"/>
  <c r="I578" i="8"/>
  <c r="I578" i="15" s="1"/>
  <c r="R575" i="8"/>
  <c r="I574"/>
  <c r="I574" i="15" s="1"/>
  <c r="R571" i="8"/>
  <c r="I570"/>
  <c r="I570" i="15" s="1"/>
  <c r="R567" i="8"/>
  <c r="I566"/>
  <c r="I566" i="15" s="1"/>
  <c r="R563" i="8"/>
  <c r="I562"/>
  <c r="I562" i="15" s="1"/>
  <c r="R559" i="8"/>
  <c r="I558"/>
  <c r="I558" i="15" s="1"/>
  <c r="R555" i="8"/>
  <c r="I554"/>
  <c r="I554" i="15" s="1"/>
  <c r="R551" i="8"/>
  <c r="I550"/>
  <c r="I550" i="15" s="1"/>
  <c r="R547" i="8"/>
  <c r="I546"/>
  <c r="I546" i="15" s="1"/>
  <c r="R543" i="8"/>
  <c r="P543" s="1"/>
  <c r="Q543" s="1"/>
  <c r="I542"/>
  <c r="I542" i="15" s="1"/>
  <c r="R539" i="8"/>
  <c r="I538"/>
  <c r="I538" i="15" s="1"/>
  <c r="R535" i="8"/>
  <c r="I534"/>
  <c r="I534" i="15" s="1"/>
  <c r="R531" i="8"/>
  <c r="I530"/>
  <c r="I530" i="15" s="1"/>
  <c r="R527" i="8"/>
  <c r="I526"/>
  <c r="I526" i="15" s="1"/>
  <c r="R523" i="8"/>
  <c r="I522"/>
  <c r="I522" i="15" s="1"/>
  <c r="R519" i="8"/>
  <c r="I518"/>
  <c r="I518" i="15" s="1"/>
  <c r="R515" i="8"/>
  <c r="I514"/>
  <c r="I514" i="15" s="1"/>
  <c r="R511" i="8"/>
  <c r="I510"/>
  <c r="I510" i="15" s="1"/>
  <c r="R507" i="8"/>
  <c r="I506"/>
  <c r="I506" i="15" s="1"/>
  <c r="R503" i="8"/>
  <c r="I502"/>
  <c r="I502" i="15" s="1"/>
  <c r="R499" i="8"/>
  <c r="I498"/>
  <c r="I498" i="15" s="1"/>
  <c r="R495" i="8"/>
  <c r="I494"/>
  <c r="I494" i="15" s="1"/>
  <c r="R491" i="8"/>
  <c r="I490"/>
  <c r="I490" i="15" s="1"/>
  <c r="R487" i="8"/>
  <c r="P487" s="1"/>
  <c r="Q487" s="1"/>
  <c r="I486"/>
  <c r="I486" i="15" s="1"/>
  <c r="R483" i="8"/>
  <c r="I482"/>
  <c r="I482" i="15" s="1"/>
  <c r="R479" i="8"/>
  <c r="I478"/>
  <c r="I478" i="15" s="1"/>
  <c r="R475" i="8"/>
  <c r="I474"/>
  <c r="I474" i="15" s="1"/>
  <c r="R471" i="8"/>
  <c r="I470"/>
  <c r="I470" i="15" s="1"/>
  <c r="R467" i="8"/>
  <c r="I466"/>
  <c r="I466" i="15" s="1"/>
  <c r="R463" i="8"/>
  <c r="I462"/>
  <c r="I462" i="15" s="1"/>
  <c r="R459" i="8"/>
  <c r="I458"/>
  <c r="I458" i="15" s="1"/>
  <c r="R455" i="8"/>
  <c r="I454"/>
  <c r="I454" i="15" s="1"/>
  <c r="R451" i="8"/>
  <c r="I450"/>
  <c r="I450" i="15" s="1"/>
  <c r="R447" i="8"/>
  <c r="I446"/>
  <c r="I446" i="15" s="1"/>
  <c r="R443" i="8"/>
  <c r="I442"/>
  <c r="I442" i="15" s="1"/>
  <c r="R439" i="8"/>
  <c r="I438"/>
  <c r="I438" i="15" s="1"/>
  <c r="R435" i="8"/>
  <c r="I434"/>
  <c r="I434" i="15" s="1"/>
  <c r="R431" i="8"/>
  <c r="I430"/>
  <c r="I430" i="15" s="1"/>
  <c r="R427" i="8"/>
  <c r="I426"/>
  <c r="I426" i="15" s="1"/>
  <c r="R423" i="8"/>
  <c r="I422"/>
  <c r="I422" i="15" s="1"/>
  <c r="R419" i="8"/>
  <c r="I418"/>
  <c r="I418" i="15" s="1"/>
  <c r="R415" i="8"/>
  <c r="I414"/>
  <c r="I414" i="15" s="1"/>
  <c r="R411" i="8"/>
  <c r="I410"/>
  <c r="I410" i="15" s="1"/>
  <c r="R407" i="8"/>
  <c r="I406"/>
  <c r="I406" i="15" s="1"/>
  <c r="R403" i="8"/>
  <c r="I402"/>
  <c r="I402" i="15" s="1"/>
  <c r="R399" i="8"/>
  <c r="I398"/>
  <c r="I398" i="15" s="1"/>
  <c r="R395" i="8"/>
  <c r="I394"/>
  <c r="I394" i="15" s="1"/>
  <c r="R391" i="8"/>
  <c r="I390"/>
  <c r="I390" i="15" s="1"/>
  <c r="R387" i="8"/>
  <c r="I386"/>
  <c r="I386" i="15" s="1"/>
  <c r="R383" i="8"/>
  <c r="I382"/>
  <c r="I382" i="15" s="1"/>
  <c r="R379" i="8"/>
  <c r="I378"/>
  <c r="I378" i="15" s="1"/>
  <c r="R375" i="8"/>
  <c r="I374"/>
  <c r="I374" i="15" s="1"/>
  <c r="R371" i="8"/>
  <c r="I370"/>
  <c r="I370" i="15" s="1"/>
  <c r="R367" i="8"/>
  <c r="I366"/>
  <c r="I366" i="15" s="1"/>
  <c r="R363" i="8"/>
  <c r="I362"/>
  <c r="I362" i="15" s="1"/>
  <c r="R359" i="8"/>
  <c r="I358"/>
  <c r="I358" i="15" s="1"/>
  <c r="R355" i="8"/>
  <c r="I354"/>
  <c r="I354" i="15" s="1"/>
  <c r="R351" i="8"/>
  <c r="I350"/>
  <c r="I350" i="15" s="1"/>
  <c r="R347" i="8"/>
  <c r="I346"/>
  <c r="I346" i="15" s="1"/>
  <c r="R343" i="8"/>
  <c r="I342"/>
  <c r="I342" i="15" s="1"/>
  <c r="R339" i="8"/>
  <c r="I338"/>
  <c r="I338" i="15" s="1"/>
  <c r="R335" i="8"/>
  <c r="I334"/>
  <c r="I334" i="15" s="1"/>
  <c r="R331" i="8"/>
  <c r="I330"/>
  <c r="I330" i="15" s="1"/>
  <c r="R327" i="8"/>
  <c r="I326"/>
  <c r="I326" i="15" s="1"/>
  <c r="R323" i="8"/>
  <c r="I322"/>
  <c r="I322" i="15" s="1"/>
  <c r="R319" i="8"/>
  <c r="I318"/>
  <c r="I318" i="15" s="1"/>
  <c r="R315" i="8"/>
  <c r="I314"/>
  <c r="I314" i="15" s="1"/>
  <c r="R311" i="8"/>
  <c r="I310"/>
  <c r="I310" i="15" s="1"/>
  <c r="R307" i="8"/>
  <c r="I306"/>
  <c r="I306" i="15" s="1"/>
  <c r="R303" i="8"/>
  <c r="I302"/>
  <c r="I302" i="15" s="1"/>
  <c r="R299" i="8"/>
  <c r="I298"/>
  <c r="I298" i="15" s="1"/>
  <c r="R295" i="8"/>
  <c r="I294"/>
  <c r="I294" i="15" s="1"/>
  <c r="R291" i="8"/>
  <c r="I290"/>
  <c r="I290" i="15" s="1"/>
  <c r="R287" i="8"/>
  <c r="P287" s="1"/>
  <c r="Q287" s="1"/>
  <c r="I286"/>
  <c r="I286" i="15" s="1"/>
  <c r="R283" i="8"/>
  <c r="I282"/>
  <c r="I282" i="15" s="1"/>
  <c r="R279" i="8"/>
  <c r="I278"/>
  <c r="I278" i="15" s="1"/>
  <c r="R275" i="8"/>
  <c r="I274"/>
  <c r="I274" i="15" s="1"/>
  <c r="R271" i="8"/>
  <c r="I270"/>
  <c r="I270" i="15" s="1"/>
  <c r="R267" i="8"/>
  <c r="R263"/>
  <c r="R259"/>
  <c r="R255"/>
  <c r="R251"/>
  <c r="R247"/>
  <c r="R243"/>
  <c r="I297"/>
  <c r="I297" i="15" s="1"/>
  <c r="R294" i="8"/>
  <c r="I293"/>
  <c r="I293" i="15" s="1"/>
  <c r="R290" i="8"/>
  <c r="I289"/>
  <c r="I289" i="15" s="1"/>
  <c r="R286" i="8"/>
  <c r="I285"/>
  <c r="I285" i="15" s="1"/>
  <c r="R282" i="8"/>
  <c r="I281"/>
  <c r="I281" i="15" s="1"/>
  <c r="R278" i="8"/>
  <c r="I277"/>
  <c r="I277" i="15" s="1"/>
  <c r="R274" i="8"/>
  <c r="I273"/>
  <c r="I273" i="15" s="1"/>
  <c r="R270" i="8"/>
  <c r="I269"/>
  <c r="I269" i="15" s="1"/>
  <c r="R266" i="8"/>
  <c r="R262"/>
  <c r="R258"/>
  <c r="R254"/>
  <c r="R250"/>
  <c r="R246"/>
  <c r="R242"/>
  <c r="I239"/>
  <c r="I239" i="15" s="1"/>
  <c r="R238" i="8"/>
  <c r="I235"/>
  <c r="I235" i="15" s="1"/>
  <c r="R234" i="8"/>
  <c r="I231"/>
  <c r="I231" i="15" s="1"/>
  <c r="R230" i="8"/>
  <c r="I227"/>
  <c r="I227" i="15" s="1"/>
  <c r="R226" i="8"/>
  <c r="I223"/>
  <c r="I223" i="15" s="1"/>
  <c r="R222" i="8"/>
  <c r="I219"/>
  <c r="I219" i="15" s="1"/>
  <c r="R218" i="8"/>
  <c r="I215"/>
  <c r="I215" i="15" s="1"/>
  <c r="R214" i="8"/>
  <c r="I211"/>
  <c r="I211" i="15" s="1"/>
  <c r="R210" i="8"/>
  <c r="I207"/>
  <c r="I207" i="15" s="1"/>
  <c r="R206" i="8"/>
  <c r="I203"/>
  <c r="I203" i="15" s="1"/>
  <c r="R202" i="8"/>
  <c r="I199"/>
  <c r="I199" i="15" s="1"/>
  <c r="R198" i="8"/>
  <c r="I195"/>
  <c r="I195" i="15" s="1"/>
  <c r="R194" i="8"/>
  <c r="I191"/>
  <c r="I191" i="15" s="1"/>
  <c r="R190" i="8"/>
  <c r="I187"/>
  <c r="I187" i="15" s="1"/>
  <c r="R186" i="8"/>
  <c r="I183"/>
  <c r="I183" i="15" s="1"/>
  <c r="R182" i="8"/>
  <c r="I179"/>
  <c r="I179" i="15" s="1"/>
  <c r="R178" i="8"/>
  <c r="I175"/>
  <c r="I175" i="15" s="1"/>
  <c r="R174" i="8"/>
  <c r="I171"/>
  <c r="I171" i="15" s="1"/>
  <c r="R170" i="8"/>
  <c r="I167"/>
  <c r="I167" i="15" s="1"/>
  <c r="R166" i="8"/>
  <c r="I163"/>
  <c r="I163" i="15" s="1"/>
  <c r="R162" i="8"/>
  <c r="I159"/>
  <c r="I159" i="15" s="1"/>
  <c r="R158" i="8"/>
  <c r="I155"/>
  <c r="I155" i="15" s="1"/>
  <c r="R154" i="8"/>
  <c r="I151"/>
  <c r="I151" i="15" s="1"/>
  <c r="R150" i="8"/>
  <c r="I147"/>
  <c r="I147" i="15" s="1"/>
  <c r="R146" i="8"/>
  <c r="I143"/>
  <c r="I143" i="15" s="1"/>
  <c r="R142" i="8"/>
  <c r="I139"/>
  <c r="I139" i="15" s="1"/>
  <c r="R138" i="8"/>
  <c r="I135"/>
  <c r="I135" i="15" s="1"/>
  <c r="R134" i="8"/>
  <c r="I131"/>
  <c r="I131" i="15" s="1"/>
  <c r="R130" i="8"/>
  <c r="I127"/>
  <c r="I127" i="15" s="1"/>
  <c r="R126" i="8"/>
  <c r="I123"/>
  <c r="I123" i="15" s="1"/>
  <c r="R122" i="8"/>
  <c r="I119"/>
  <c r="I119" i="15" s="1"/>
  <c r="R118" i="8"/>
  <c r="I115"/>
  <c r="I115" i="15" s="1"/>
  <c r="R114" i="8"/>
  <c r="I111"/>
  <c r="I111" i="15" s="1"/>
  <c r="R110" i="8"/>
  <c r="I107"/>
  <c r="I107" i="15" s="1"/>
  <c r="R106" i="8"/>
  <c r="I103"/>
  <c r="I103" i="15" s="1"/>
  <c r="R102" i="8"/>
  <c r="I99"/>
  <c r="I99" i="15" s="1"/>
  <c r="R98" i="8"/>
  <c r="I95"/>
  <c r="I95" i="15" s="1"/>
  <c r="R94" i="8"/>
  <c r="I91"/>
  <c r="I91" i="15" s="1"/>
  <c r="R90" i="8"/>
  <c r="I87"/>
  <c r="I87" i="15" s="1"/>
  <c r="R86" i="8"/>
  <c r="I83"/>
  <c r="I83" i="15" s="1"/>
  <c r="R82" i="8"/>
  <c r="I79"/>
  <c r="I79" i="15" s="1"/>
  <c r="R78" i="8"/>
  <c r="I75"/>
  <c r="I75" i="15" s="1"/>
  <c r="R74" i="8"/>
  <c r="I71"/>
  <c r="I71" i="15" s="1"/>
  <c r="R70" i="8"/>
  <c r="I67"/>
  <c r="I67" i="15" s="1"/>
  <c r="R66" i="8"/>
  <c r="I63"/>
  <c r="I63" i="15" s="1"/>
  <c r="R62" i="8"/>
  <c r="I59"/>
  <c r="I59" i="15" s="1"/>
  <c r="R58" i="8"/>
  <c r="I55"/>
  <c r="I55" i="15" s="1"/>
  <c r="R54" i="8"/>
  <c r="I51"/>
  <c r="I51" i="15" s="1"/>
  <c r="R50" i="8"/>
  <c r="I47"/>
  <c r="I47" i="15" s="1"/>
  <c r="R46" i="8"/>
  <c r="I43"/>
  <c r="I43" i="15" s="1"/>
  <c r="R42" i="8"/>
  <c r="I39"/>
  <c r="I39" i="15" s="1"/>
  <c r="R38" i="8"/>
  <c r="I35"/>
  <c r="I35" i="15" s="1"/>
  <c r="R34" i="8"/>
  <c r="I31"/>
  <c r="I31" i="15" s="1"/>
  <c r="R30" i="8"/>
  <c r="I27"/>
  <c r="I27" i="15" s="1"/>
  <c r="R26" i="8"/>
  <c r="I23"/>
  <c r="I23" i="15" s="1"/>
  <c r="R22" i="8"/>
  <c r="I21"/>
  <c r="I21" i="15" s="1"/>
  <c r="I20" i="8"/>
  <c r="I20" i="15" s="1"/>
  <c r="R18" i="8"/>
  <c r="I17"/>
  <c r="I17" i="15" s="1"/>
  <c r="R14" i="8"/>
  <c r="I13"/>
  <c r="I13" i="15" s="1"/>
  <c r="R193" i="8"/>
  <c r="I190"/>
  <c r="I190" i="15" s="1"/>
  <c r="R189" i="8"/>
  <c r="I186"/>
  <c r="I186" i="15" s="1"/>
  <c r="R185" i="8"/>
  <c r="I182"/>
  <c r="I182" i="15" s="1"/>
  <c r="R181" i="8"/>
  <c r="I178"/>
  <c r="I178" i="15" s="1"/>
  <c r="R177" i="8"/>
  <c r="I174"/>
  <c r="I174" i="15" s="1"/>
  <c r="R173" i="8"/>
  <c r="I170"/>
  <c r="I170" i="15" s="1"/>
  <c r="R169" i="8"/>
  <c r="I166"/>
  <c r="I166" i="15" s="1"/>
  <c r="R165" i="8"/>
  <c r="I162"/>
  <c r="I162" i="15" s="1"/>
  <c r="R161" i="8"/>
  <c r="I158"/>
  <c r="I158" i="15" s="1"/>
  <c r="R157" i="8"/>
  <c r="I154"/>
  <c r="I154" i="15" s="1"/>
  <c r="R153" i="8"/>
  <c r="I150"/>
  <c r="I150" i="15" s="1"/>
  <c r="R149" i="8"/>
  <c r="I146"/>
  <c r="I146" i="15" s="1"/>
  <c r="R145" i="8"/>
  <c r="I142"/>
  <c r="I142" i="15" s="1"/>
  <c r="R141" i="8"/>
  <c r="I138"/>
  <c r="I138" i="15" s="1"/>
  <c r="R137" i="8"/>
  <c r="I134"/>
  <c r="I134" i="15" s="1"/>
  <c r="R133" i="8"/>
  <c r="I130"/>
  <c r="I130" i="15" s="1"/>
  <c r="R129" i="8"/>
  <c r="I126"/>
  <c r="I126" i="15" s="1"/>
  <c r="R125" i="8"/>
  <c r="I122"/>
  <c r="I122" i="15" s="1"/>
  <c r="R121" i="8"/>
  <c r="I118"/>
  <c r="I118" i="15" s="1"/>
  <c r="R117" i="8"/>
  <c r="I114"/>
  <c r="I114" i="15" s="1"/>
  <c r="R113" i="8"/>
  <c r="I110"/>
  <c r="I110" i="15" s="1"/>
  <c r="R109" i="8"/>
  <c r="I106"/>
  <c r="I106" i="15" s="1"/>
  <c r="R105" i="8"/>
  <c r="I102"/>
  <c r="I102" i="15" s="1"/>
  <c r="R101" i="8"/>
  <c r="I98"/>
  <c r="I98" i="15" s="1"/>
  <c r="R97" i="8"/>
  <c r="I94"/>
  <c r="I94" i="15" s="1"/>
  <c r="R93" i="8"/>
  <c r="I90"/>
  <c r="I90" i="15" s="1"/>
  <c r="R89" i="8"/>
  <c r="I86"/>
  <c r="I86" i="15" s="1"/>
  <c r="R85" i="8"/>
  <c r="I82"/>
  <c r="I82" i="15" s="1"/>
  <c r="R81" i="8"/>
  <c r="I78"/>
  <c r="I78" i="15" s="1"/>
  <c r="R77" i="8"/>
  <c r="I74"/>
  <c r="I74" i="15" s="1"/>
  <c r="R73" i="8"/>
  <c r="I70"/>
  <c r="I70" i="15" s="1"/>
  <c r="R69" i="8"/>
  <c r="I66"/>
  <c r="I66" i="15" s="1"/>
  <c r="R65" i="8"/>
  <c r="I62"/>
  <c r="I62" i="15" s="1"/>
  <c r="R61" i="8"/>
  <c r="I58"/>
  <c r="I58" i="15" s="1"/>
  <c r="R57" i="8"/>
  <c r="I54"/>
  <c r="I54" i="15" s="1"/>
  <c r="R53" i="8"/>
  <c r="I50"/>
  <c r="I50" i="15" s="1"/>
  <c r="R49" i="8"/>
  <c r="I46"/>
  <c r="I46" i="15" s="1"/>
  <c r="R45" i="8"/>
  <c r="I42"/>
  <c r="I42" i="15" s="1"/>
  <c r="R41" i="8"/>
  <c r="I38"/>
  <c r="I38" i="15" s="1"/>
  <c r="R37" i="8"/>
  <c r="I34"/>
  <c r="I34" i="15" s="1"/>
  <c r="R33" i="8"/>
  <c r="I30"/>
  <c r="I30" i="15" s="1"/>
  <c r="R29" i="8"/>
  <c r="I26"/>
  <c r="I26" i="15" s="1"/>
  <c r="R25" i="8"/>
  <c r="I22"/>
  <c r="I22" i="15" s="1"/>
  <c r="R21" i="8"/>
  <c r="R17"/>
  <c r="I16"/>
  <c r="I16" i="15" s="1"/>
  <c r="R13" i="8"/>
  <c r="I12"/>
  <c r="I12" i="15" s="1"/>
  <c r="R280" i="8"/>
  <c r="P280" s="1"/>
  <c r="Q280" s="1"/>
  <c r="I279"/>
  <c r="I279" i="15" s="1"/>
  <c r="R276" i="8"/>
  <c r="I275"/>
  <c r="I275" i="15" s="1"/>
  <c r="R272" i="8"/>
  <c r="I271"/>
  <c r="I271" i="15" s="1"/>
  <c r="R268" i="8"/>
  <c r="R264"/>
  <c r="I261"/>
  <c r="I261" i="15" s="1"/>
  <c r="R260" i="8"/>
  <c r="I257"/>
  <c r="I257" i="15" s="1"/>
  <c r="R256" i="8"/>
  <c r="I253"/>
  <c r="I253" i="15" s="1"/>
  <c r="R252" i="8"/>
  <c r="I249"/>
  <c r="I249" i="15" s="1"/>
  <c r="R248" i="8"/>
  <c r="I245"/>
  <c r="I245" i="15" s="1"/>
  <c r="R244" i="8"/>
  <c r="I241"/>
  <c r="I241" i="15" s="1"/>
  <c r="R240" i="8"/>
  <c r="I237"/>
  <c r="I237" i="15" s="1"/>
  <c r="R236" i="8"/>
  <c r="I233"/>
  <c r="I233" i="15" s="1"/>
  <c r="R232" i="8"/>
  <c r="I229"/>
  <c r="I229" i="15" s="1"/>
  <c r="R228" i="8"/>
  <c r="I225"/>
  <c r="I225" i="15" s="1"/>
  <c r="R224" i="8"/>
  <c r="I221"/>
  <c r="I221" i="15" s="1"/>
  <c r="R220" i="8"/>
  <c r="I217"/>
  <c r="I217" i="15" s="1"/>
  <c r="R216" i="8"/>
  <c r="I213"/>
  <c r="I213" i="15" s="1"/>
  <c r="R212" i="8"/>
  <c r="I209"/>
  <c r="I209" i="15" s="1"/>
  <c r="R208" i="8"/>
  <c r="I205"/>
  <c r="I205" i="15" s="1"/>
  <c r="R204" i="8"/>
  <c r="I201"/>
  <c r="I201" i="15" s="1"/>
  <c r="R200" i="8"/>
  <c r="I197"/>
  <c r="I197" i="15" s="1"/>
  <c r="R196" i="8"/>
  <c r="I193"/>
  <c r="I193" i="15" s="1"/>
  <c r="R192" i="8"/>
  <c r="I189"/>
  <c r="I189" i="15" s="1"/>
  <c r="R188" i="8"/>
  <c r="I185"/>
  <c r="I185" i="15" s="1"/>
  <c r="R184" i="8"/>
  <c r="I181"/>
  <c r="I181" i="15" s="1"/>
  <c r="R180" i="8"/>
  <c r="I177"/>
  <c r="I177" i="15" s="1"/>
  <c r="R176" i="8"/>
  <c r="I173"/>
  <c r="I173" i="15" s="1"/>
  <c r="R172" i="8"/>
  <c r="I169"/>
  <c r="I169" i="15" s="1"/>
  <c r="R168" i="8"/>
  <c r="I165"/>
  <c r="I165" i="15" s="1"/>
  <c r="R164" i="8"/>
  <c r="I161"/>
  <c r="I161" i="15" s="1"/>
  <c r="R160" i="8"/>
  <c r="I157"/>
  <c r="I157" i="15" s="1"/>
  <c r="R156" i="8"/>
  <c r="I153"/>
  <c r="I153" i="15" s="1"/>
  <c r="R152" i="8"/>
  <c r="I149"/>
  <c r="I149" i="15" s="1"/>
  <c r="R148" i="8"/>
  <c r="I145"/>
  <c r="I145" i="15" s="1"/>
  <c r="R144" i="8"/>
  <c r="I141"/>
  <c r="I141" i="15" s="1"/>
  <c r="R140" i="8"/>
  <c r="I137"/>
  <c r="I137" i="15" s="1"/>
  <c r="R136" i="8"/>
  <c r="I133"/>
  <c r="I133" i="15" s="1"/>
  <c r="R132" i="8"/>
  <c r="I129"/>
  <c r="I129" i="15" s="1"/>
  <c r="R128" i="8"/>
  <c r="I125"/>
  <c r="I125" i="15" s="1"/>
  <c r="R124" i="8"/>
  <c r="I121"/>
  <c r="I121" i="15" s="1"/>
  <c r="R120" i="8"/>
  <c r="I117"/>
  <c r="I117" i="15" s="1"/>
  <c r="R116" i="8"/>
  <c r="I113"/>
  <c r="I113" i="15" s="1"/>
  <c r="R112" i="8"/>
  <c r="I109"/>
  <c r="I109" i="15" s="1"/>
  <c r="R108" i="8"/>
  <c r="I105"/>
  <c r="I105" i="15" s="1"/>
  <c r="R104" i="8"/>
  <c r="I101"/>
  <c r="I101" i="15" s="1"/>
  <c r="R100" i="8"/>
  <c r="I97"/>
  <c r="I97" i="15" s="1"/>
  <c r="R96" i="8"/>
  <c r="I93"/>
  <c r="I93" i="15" s="1"/>
  <c r="R92" i="8"/>
  <c r="I89"/>
  <c r="I89" i="15" s="1"/>
  <c r="R88" i="8"/>
  <c r="I85"/>
  <c r="I85" i="15" s="1"/>
  <c r="R84" i="8"/>
  <c r="I81"/>
  <c r="I81" i="15" s="1"/>
  <c r="R80" i="8"/>
  <c r="I77"/>
  <c r="I77" i="15" s="1"/>
  <c r="R76" i="8"/>
  <c r="I73"/>
  <c r="I73" i="15" s="1"/>
  <c r="R72" i="8"/>
  <c r="I69"/>
  <c r="I69" i="15" s="1"/>
  <c r="R68" i="8"/>
  <c r="I65"/>
  <c r="I65" i="15" s="1"/>
  <c r="R64" i="8"/>
  <c r="I61"/>
  <c r="I61" i="15" s="1"/>
  <c r="R60" i="8"/>
  <c r="I57"/>
  <c r="I57" i="15" s="1"/>
  <c r="R56" i="8"/>
  <c r="I53"/>
  <c r="I53" i="15" s="1"/>
  <c r="R52" i="8"/>
  <c r="I49"/>
  <c r="I49" i="15" s="1"/>
  <c r="R48" i="8"/>
  <c r="I45"/>
  <c r="I45" i="15" s="1"/>
  <c r="R44" i="8"/>
  <c r="I41"/>
  <c r="I41" i="15" s="1"/>
  <c r="R40" i="8"/>
  <c r="I37"/>
  <c r="I37" i="15" s="1"/>
  <c r="R36" i="8"/>
  <c r="I33"/>
  <c r="I33" i="15" s="1"/>
  <c r="R32" i="8"/>
  <c r="I29"/>
  <c r="I29" i="15" s="1"/>
  <c r="R28" i="8"/>
  <c r="I25"/>
  <c r="I25" i="15" s="1"/>
  <c r="R24" i="8"/>
  <c r="R20"/>
  <c r="I19"/>
  <c r="I19" i="15" s="1"/>
  <c r="R16" i="8"/>
  <c r="I15"/>
  <c r="I15" i="15" s="1"/>
  <c r="R12" i="8"/>
  <c r="I240"/>
  <c r="I240" i="15" s="1"/>
  <c r="R239" i="8"/>
  <c r="I236"/>
  <c r="I236" i="15" s="1"/>
  <c r="R235" i="8"/>
  <c r="I232"/>
  <c r="I232" i="15" s="1"/>
  <c r="R231" i="8"/>
  <c r="I228"/>
  <c r="I228" i="15" s="1"/>
  <c r="R227" i="8"/>
  <c r="I224"/>
  <c r="I224" i="15" s="1"/>
  <c r="R223" i="8"/>
  <c r="I220"/>
  <c r="I220" i="15" s="1"/>
  <c r="R219" i="8"/>
  <c r="I216"/>
  <c r="I216" i="15" s="1"/>
  <c r="R215" i="8"/>
  <c r="I212"/>
  <c r="I212" i="15" s="1"/>
  <c r="R211" i="8"/>
  <c r="I208"/>
  <c r="I208" i="15" s="1"/>
  <c r="R207" i="8"/>
  <c r="I204"/>
  <c r="I204" i="15" s="1"/>
  <c r="R203" i="8"/>
  <c r="I200"/>
  <c r="I200" i="15" s="1"/>
  <c r="R199" i="8"/>
  <c r="I196"/>
  <c r="I196" i="15" s="1"/>
  <c r="R195" i="8"/>
  <c r="I192"/>
  <c r="I192" i="15" s="1"/>
  <c r="R191" i="8"/>
  <c r="I188"/>
  <c r="I188" i="15" s="1"/>
  <c r="R187" i="8"/>
  <c r="I184"/>
  <c r="I184" i="15" s="1"/>
  <c r="R183" i="8"/>
  <c r="I180"/>
  <c r="I180" i="15" s="1"/>
  <c r="R179" i="8"/>
  <c r="I176"/>
  <c r="I176" i="15" s="1"/>
  <c r="R175" i="8"/>
  <c r="I172"/>
  <c r="I172" i="15" s="1"/>
  <c r="R171" i="8"/>
  <c r="I168"/>
  <c r="I168" i="15" s="1"/>
  <c r="R167" i="8"/>
  <c r="I164"/>
  <c r="I164" i="15" s="1"/>
  <c r="R163" i="8"/>
  <c r="I160"/>
  <c r="I160" i="15" s="1"/>
  <c r="R159" i="8"/>
  <c r="I156"/>
  <c r="I156" i="15" s="1"/>
  <c r="R155" i="8"/>
  <c r="I152"/>
  <c r="I152" i="15" s="1"/>
  <c r="R151" i="8"/>
  <c r="I148"/>
  <c r="I148" i="15" s="1"/>
  <c r="R147" i="8"/>
  <c r="I144"/>
  <c r="I144" i="15" s="1"/>
  <c r="R143" i="8"/>
  <c r="I140"/>
  <c r="I140" i="15" s="1"/>
  <c r="R139" i="8"/>
  <c r="I136"/>
  <c r="I136" i="15" s="1"/>
  <c r="R135" i="8"/>
  <c r="I132"/>
  <c r="I132" i="15" s="1"/>
  <c r="R131" i="8"/>
  <c r="I128"/>
  <c r="I128" i="15" s="1"/>
  <c r="R127" i="8"/>
  <c r="I124"/>
  <c r="I124" i="15" s="1"/>
  <c r="R123" i="8"/>
  <c r="I120"/>
  <c r="I120" i="15" s="1"/>
  <c r="R119" i="8"/>
  <c r="I116"/>
  <c r="I116" i="15" s="1"/>
  <c r="R115" i="8"/>
  <c r="I112"/>
  <c r="I112" i="15" s="1"/>
  <c r="R111" i="8"/>
  <c r="I108"/>
  <c r="I108" i="15" s="1"/>
  <c r="R107" i="8"/>
  <c r="I104"/>
  <c r="I104" i="15" s="1"/>
  <c r="R103" i="8"/>
  <c r="I100"/>
  <c r="I100" i="15" s="1"/>
  <c r="R99" i="8"/>
  <c r="I96"/>
  <c r="I96" i="15" s="1"/>
  <c r="R95" i="8"/>
  <c r="I92"/>
  <c r="I92" i="15" s="1"/>
  <c r="R91" i="8"/>
  <c r="I88"/>
  <c r="I88" i="15" s="1"/>
  <c r="R87" i="8"/>
  <c r="I84"/>
  <c r="I84" i="15" s="1"/>
  <c r="R83" i="8"/>
  <c r="I80"/>
  <c r="I80" i="15" s="1"/>
  <c r="R79" i="8"/>
  <c r="I76"/>
  <c r="I76" i="15" s="1"/>
  <c r="R75" i="8"/>
  <c r="I72"/>
  <c r="I72" i="15" s="1"/>
  <c r="R71" i="8"/>
  <c r="I68"/>
  <c r="I68" i="15" s="1"/>
  <c r="R67" i="8"/>
  <c r="I64"/>
  <c r="I64" i="15" s="1"/>
  <c r="R63" i="8"/>
  <c r="I60"/>
  <c r="I60" i="15" s="1"/>
  <c r="R59" i="8"/>
  <c r="I56"/>
  <c r="I56" i="15" s="1"/>
  <c r="R55" i="8"/>
  <c r="I52"/>
  <c r="I52" i="15" s="1"/>
  <c r="R51" i="8"/>
  <c r="I48"/>
  <c r="I48" i="15" s="1"/>
  <c r="R47" i="8"/>
  <c r="I44"/>
  <c r="I44" i="15" s="1"/>
  <c r="R43" i="8"/>
  <c r="I40"/>
  <c r="I40" i="15" s="1"/>
  <c r="R39" i="8"/>
  <c r="I36"/>
  <c r="I36" i="15" s="1"/>
  <c r="R35" i="8"/>
  <c r="I32"/>
  <c r="I32" i="15" s="1"/>
  <c r="R31" i="8"/>
  <c r="I28"/>
  <c r="I28" i="15" s="1"/>
  <c r="R27" i="8"/>
  <c r="P27" s="1"/>
  <c r="Q27" s="1"/>
  <c r="I24"/>
  <c r="I24" i="15" s="1"/>
  <c r="R23" i="8"/>
  <c r="R19"/>
  <c r="I18"/>
  <c r="I18" i="15" s="1"/>
  <c r="R15" i="8"/>
  <c r="I14"/>
  <c r="I14" i="15" s="1"/>
  <c r="I267" i="8"/>
  <c r="I267" i="15" s="1"/>
  <c r="I263" i="8"/>
  <c r="I263" i="15" s="1"/>
  <c r="I259" i="8"/>
  <c r="I259" i="15" s="1"/>
  <c r="I255" i="8"/>
  <c r="I255" i="15" s="1"/>
  <c r="I251" i="8"/>
  <c r="I251" i="15" s="1"/>
  <c r="I247" i="8"/>
  <c r="I247" i="15" s="1"/>
  <c r="I243" i="8"/>
  <c r="I243" i="15" s="1"/>
  <c r="I266" i="8"/>
  <c r="I266" i="15" s="1"/>
  <c r="I262" i="8"/>
  <c r="I262" i="15" s="1"/>
  <c r="I258" i="8"/>
  <c r="I258" i="15" s="1"/>
  <c r="I254" i="8"/>
  <c r="I254" i="15" s="1"/>
  <c r="I250" i="8"/>
  <c r="I250" i="15" s="1"/>
  <c r="I246" i="8"/>
  <c r="I246" i="15" s="1"/>
  <c r="I265" i="8"/>
  <c r="I265" i="15" s="1"/>
  <c r="I264" i="8"/>
  <c r="I264" i="15" s="1"/>
  <c r="I260" i="8"/>
  <c r="I260" i="15" s="1"/>
  <c r="I256" i="8"/>
  <c r="I256" i="15" s="1"/>
  <c r="I252" i="8"/>
  <c r="I252" i="15" s="1"/>
  <c r="I248" i="8"/>
  <c r="I248" i="15" s="1"/>
  <c r="I244" i="8"/>
  <c r="I244" i="15" s="1"/>
  <c r="S280" l="1"/>
  <c r="S27"/>
  <c r="AM39"/>
  <c r="Q39"/>
  <c r="P39" i="8"/>
  <c r="Q39" s="1"/>
  <c r="AM63" i="15"/>
  <c r="Q63"/>
  <c r="P63" i="8"/>
  <c r="Q63" s="1"/>
  <c r="AM95" i="15"/>
  <c r="Q95"/>
  <c r="AM119"/>
  <c r="Q119"/>
  <c r="P119" i="8"/>
  <c r="Q119" s="1"/>
  <c r="AM143" i="15"/>
  <c r="Q143"/>
  <c r="P143" i="8"/>
  <c r="Q143" s="1"/>
  <c r="Q159" i="15"/>
  <c r="AM159"/>
  <c r="P159" i="8"/>
  <c r="Q159" s="1"/>
  <c r="Q183" i="15"/>
  <c r="AM183"/>
  <c r="P183" i="8"/>
  <c r="Q183" s="1"/>
  <c r="Q207" i="15"/>
  <c r="AM207"/>
  <c r="P207" i="8"/>
  <c r="Q207" s="1"/>
  <c r="Q231" i="15"/>
  <c r="AM231"/>
  <c r="P231" i="8"/>
  <c r="Q231" s="1"/>
  <c r="AM276" i="15"/>
  <c r="Q276"/>
  <c r="P276" i="8"/>
  <c r="Q276" s="1"/>
  <c r="Q38" i="15"/>
  <c r="AM38"/>
  <c r="P38" i="8"/>
  <c r="Q38" s="1"/>
  <c r="Q62" i="15"/>
  <c r="AM62"/>
  <c r="P62" i="8"/>
  <c r="Q62" s="1"/>
  <c r="Q86" i="15"/>
  <c r="AM86"/>
  <c r="P86" i="8"/>
  <c r="Q86" s="1"/>
  <c r="Q102" i="15"/>
  <c r="AM102"/>
  <c r="P102" i="8"/>
  <c r="Q102" s="1"/>
  <c r="S487" i="15"/>
  <c r="S602"/>
  <c r="S168"/>
  <c r="S446"/>
  <c r="S702"/>
  <c r="S181"/>
  <c r="S373"/>
  <c r="S565"/>
  <c r="S283"/>
  <c r="S713"/>
  <c r="S729"/>
  <c r="S745"/>
  <c r="S761"/>
  <c r="S777"/>
  <c r="S793"/>
  <c r="S718"/>
  <c r="S734"/>
  <c r="AM19"/>
  <c r="Q19"/>
  <c r="P19" i="8"/>
  <c r="Q19" s="1"/>
  <c r="Q24" i="15"/>
  <c r="AM24"/>
  <c r="Q32"/>
  <c r="AM32"/>
  <c r="P32" i="8"/>
  <c r="Q32" s="1"/>
  <c r="AM40" i="15"/>
  <c r="Q40"/>
  <c r="AM48"/>
  <c r="Q48"/>
  <c r="P48" i="8"/>
  <c r="Q48" s="1"/>
  <c r="AM56" i="15"/>
  <c r="Q56"/>
  <c r="AM64"/>
  <c r="Q64"/>
  <c r="P64" i="8"/>
  <c r="Q64" s="1"/>
  <c r="AM72" i="15"/>
  <c r="Q72"/>
  <c r="AM80"/>
  <c r="Q80"/>
  <c r="P80" i="8"/>
  <c r="Q80" s="1"/>
  <c r="AM88" i="15"/>
  <c r="Q88"/>
  <c r="AM96"/>
  <c r="Q96"/>
  <c r="P96" i="8"/>
  <c r="Q96" s="1"/>
  <c r="AM104" i="15"/>
  <c r="Q104"/>
  <c r="AM112"/>
  <c r="Q112"/>
  <c r="P112" i="8"/>
  <c r="Q112" s="1"/>
  <c r="AM120" i="15"/>
  <c r="Q120"/>
  <c r="AM128"/>
  <c r="Q128"/>
  <c r="P128" i="8"/>
  <c r="Q128" s="1"/>
  <c r="AM136" i="15"/>
  <c r="Q136"/>
  <c r="AM144"/>
  <c r="Q144"/>
  <c r="P144" i="8"/>
  <c r="Q144" s="1"/>
  <c r="Q152" i="15"/>
  <c r="AM152"/>
  <c r="Q160"/>
  <c r="AM160"/>
  <c r="P160" i="8"/>
  <c r="Q160" s="1"/>
  <c r="Q168" i="15"/>
  <c r="AM168"/>
  <c r="Q176"/>
  <c r="AM176"/>
  <c r="P176" i="8"/>
  <c r="Q176" s="1"/>
  <c r="Q184" i="15"/>
  <c r="AM184"/>
  <c r="Q192"/>
  <c r="AM192"/>
  <c r="P192" i="8"/>
  <c r="Q192" s="1"/>
  <c r="Q200" i="15"/>
  <c r="AM200"/>
  <c r="Q208"/>
  <c r="AM208"/>
  <c r="P208" i="8"/>
  <c r="Q208" s="1"/>
  <c r="Q216" i="15"/>
  <c r="AM216"/>
  <c r="Q224"/>
  <c r="AM224"/>
  <c r="P224" i="8"/>
  <c r="Q224" s="1"/>
  <c r="Q232" i="15"/>
  <c r="AM232"/>
  <c r="Q240"/>
  <c r="AM240"/>
  <c r="P240" i="8"/>
  <c r="Q240" s="1"/>
  <c r="AM248" i="15"/>
  <c r="Q248"/>
  <c r="AM256"/>
  <c r="Q256"/>
  <c r="P256" i="8"/>
  <c r="Q256" s="1"/>
  <c r="AM264" i="15"/>
  <c r="Q264"/>
  <c r="Q21"/>
  <c r="AM21"/>
  <c r="Q29"/>
  <c r="AM29"/>
  <c r="P29" i="8"/>
  <c r="Q29" s="1"/>
  <c r="Q37" i="15"/>
  <c r="AM37"/>
  <c r="Q45"/>
  <c r="AM45"/>
  <c r="P45" i="8"/>
  <c r="Q45" s="1"/>
  <c r="Q53" i="15"/>
  <c r="AM53"/>
  <c r="Q61"/>
  <c r="AM61"/>
  <c r="P61" i="8"/>
  <c r="Q61" s="1"/>
  <c r="Q69" i="15"/>
  <c r="AM69"/>
  <c r="Q77"/>
  <c r="AM77"/>
  <c r="P77" i="8"/>
  <c r="Q77" s="1"/>
  <c r="Q85" i="15"/>
  <c r="AM85"/>
  <c r="Q93"/>
  <c r="AM93"/>
  <c r="P93" i="8"/>
  <c r="Q93" s="1"/>
  <c r="Q101" i="15"/>
  <c r="AM101"/>
  <c r="Q109"/>
  <c r="AM109"/>
  <c r="P109" i="8"/>
  <c r="Q109" s="1"/>
  <c r="Q117" i="15"/>
  <c r="AM117"/>
  <c r="Q125"/>
  <c r="AM125"/>
  <c r="P125" i="8"/>
  <c r="Q125" s="1"/>
  <c r="Q133" i="15"/>
  <c r="AM133"/>
  <c r="Q141"/>
  <c r="AM141"/>
  <c r="P141" i="8"/>
  <c r="Q141" s="1"/>
  <c r="Q149" i="15"/>
  <c r="AM149"/>
  <c r="AM157"/>
  <c r="Q157"/>
  <c r="P157" i="8"/>
  <c r="Q157" s="1"/>
  <c r="AM165" i="15"/>
  <c r="Q165"/>
  <c r="AM173"/>
  <c r="Q173"/>
  <c r="P173" i="8"/>
  <c r="Q173" s="1"/>
  <c r="AM181" i="15"/>
  <c r="Q181"/>
  <c r="AM189"/>
  <c r="Q189"/>
  <c r="P189" i="8"/>
  <c r="Q189" s="1"/>
  <c r="AM14" i="15"/>
  <c r="Q14"/>
  <c r="P14" i="8"/>
  <c r="Q14" s="1"/>
  <c r="S640" i="15"/>
  <c r="S288"/>
  <c r="S304"/>
  <c r="S320"/>
  <c r="S336"/>
  <c r="S352"/>
  <c r="S368"/>
  <c r="S384"/>
  <c r="S400"/>
  <c r="S416"/>
  <c r="S432"/>
  <c r="S448"/>
  <c r="S464"/>
  <c r="S480"/>
  <c r="S496"/>
  <c r="S512"/>
  <c r="S528"/>
  <c r="S544"/>
  <c r="S560"/>
  <c r="S576"/>
  <c r="S605"/>
  <c r="S662"/>
  <c r="S704"/>
  <c r="S257"/>
  <c r="S273"/>
  <c r="S289"/>
  <c r="S305"/>
  <c r="S321"/>
  <c r="S337"/>
  <c r="S353"/>
  <c r="S369"/>
  <c r="S385"/>
  <c r="S401"/>
  <c r="S417"/>
  <c r="S433"/>
  <c r="S449"/>
  <c r="S465"/>
  <c r="S481"/>
  <c r="S497"/>
  <c r="S513"/>
  <c r="S529"/>
  <c r="S545"/>
  <c r="S561"/>
  <c r="S577"/>
  <c r="S608"/>
  <c r="S426"/>
  <c r="S442"/>
  <c r="S458"/>
  <c r="S474"/>
  <c r="S490"/>
  <c r="S506"/>
  <c r="S522"/>
  <c r="S538"/>
  <c r="S554"/>
  <c r="S570"/>
  <c r="S586"/>
  <c r="S609"/>
  <c r="S679"/>
  <c r="S694"/>
  <c r="S618"/>
  <c r="S672"/>
  <c r="S710"/>
  <c r="S637"/>
  <c r="S344"/>
  <c r="S430"/>
  <c r="S494"/>
  <c r="S558"/>
  <c r="S622"/>
  <c r="S686"/>
  <c r="S229"/>
  <c r="S293"/>
  <c r="S357"/>
  <c r="S421"/>
  <c r="S485"/>
  <c r="S549"/>
  <c r="S613"/>
  <c r="S677"/>
  <c r="S551"/>
  <c r="P24" i="8"/>
  <c r="Q24" s="1"/>
  <c r="P88"/>
  <c r="Q88" s="1"/>
  <c r="P152"/>
  <c r="Q152" s="1"/>
  <c r="P216"/>
  <c r="Q216" s="1"/>
  <c r="P37"/>
  <c r="Q37" s="1"/>
  <c r="P101"/>
  <c r="Q101" s="1"/>
  <c r="P165"/>
  <c r="Q165" s="1"/>
  <c r="AM31" i="15"/>
  <c r="Q31"/>
  <c r="P31" i="8"/>
  <c r="Q31" s="1"/>
  <c r="AM55" i="15"/>
  <c r="Q55"/>
  <c r="P55" i="8"/>
  <c r="Q55" s="1"/>
  <c r="AM79" i="15"/>
  <c r="Q79"/>
  <c r="P79" i="8"/>
  <c r="Q79" s="1"/>
  <c r="AM103" i="15"/>
  <c r="Q103"/>
  <c r="P103" i="8"/>
  <c r="Q103" s="1"/>
  <c r="AM127" i="15"/>
  <c r="Q127"/>
  <c r="P127" i="8"/>
  <c r="Q127" s="1"/>
  <c r="Q151" i="15"/>
  <c r="AM151"/>
  <c r="P151" i="8"/>
  <c r="Q151" s="1"/>
  <c r="Q175" i="15"/>
  <c r="AM175"/>
  <c r="P175" i="8"/>
  <c r="Q175" s="1"/>
  <c r="Q199" i="15"/>
  <c r="AM199"/>
  <c r="P199" i="8"/>
  <c r="Q199" s="1"/>
  <c r="Q223" i="15"/>
  <c r="AM223"/>
  <c r="P223" i="8"/>
  <c r="Q223" s="1"/>
  <c r="Q16" i="15"/>
  <c r="AM16"/>
  <c r="P16" i="8"/>
  <c r="Q16" s="1"/>
  <c r="Q13" i="15"/>
  <c r="AM13"/>
  <c r="P13" i="8"/>
  <c r="Q13" s="1"/>
  <c r="AM22" i="15"/>
  <c r="Q22"/>
  <c r="P22" i="8"/>
  <c r="Q22" s="1"/>
  <c r="Q54" i="15"/>
  <c r="AM54"/>
  <c r="P54" i="8"/>
  <c r="Q54" s="1"/>
  <c r="Q78" i="15"/>
  <c r="AM78"/>
  <c r="P78" i="8"/>
  <c r="Q78" s="1"/>
  <c r="Q94" i="15"/>
  <c r="AM94"/>
  <c r="P94" i="8"/>
  <c r="Q94" s="1"/>
  <c r="S689" i="15"/>
  <c r="S731"/>
  <c r="S624"/>
  <c r="S40"/>
  <c r="S232"/>
  <c r="S574"/>
  <c r="S638"/>
  <c r="S117"/>
  <c r="S245"/>
  <c r="S501"/>
  <c r="S693"/>
  <c r="AM35"/>
  <c r="Q35"/>
  <c r="P35" i="8"/>
  <c r="Q35" s="1"/>
  <c r="AM59" i="15"/>
  <c r="Q59"/>
  <c r="P59" i="8"/>
  <c r="Q59" s="1"/>
  <c r="AM75" i="15"/>
  <c r="Q75"/>
  <c r="P75" i="8"/>
  <c r="Q75" s="1"/>
  <c r="AM91" i="15"/>
  <c r="Q91"/>
  <c r="P91" i="8"/>
  <c r="Q91" s="1"/>
  <c r="AM107" i="15"/>
  <c r="Q107"/>
  <c r="P107" i="8"/>
  <c r="Q107" s="1"/>
  <c r="AM123" i="15"/>
  <c r="Q123"/>
  <c r="P123" i="8"/>
  <c r="Q123" s="1"/>
  <c r="AM139" i="15"/>
  <c r="Q139"/>
  <c r="P139" i="8"/>
  <c r="Q139" s="1"/>
  <c r="Q155" i="15"/>
  <c r="AM155"/>
  <c r="P155" i="8"/>
  <c r="Q155" s="1"/>
  <c r="Q171" i="15"/>
  <c r="AM171"/>
  <c r="P171" i="8"/>
  <c r="Q171" s="1"/>
  <c r="Q187" i="15"/>
  <c r="AM187"/>
  <c r="P187" i="8"/>
  <c r="Q187" s="1"/>
  <c r="Q203" i="15"/>
  <c r="AM203"/>
  <c r="P203" i="8"/>
  <c r="Q203" s="1"/>
  <c r="Q227" i="15"/>
  <c r="AM227"/>
  <c r="P227" i="8"/>
  <c r="Q227" s="1"/>
  <c r="Q12" i="15"/>
  <c r="AM12"/>
  <c r="P12" i="8"/>
  <c r="Q12" s="1"/>
  <c r="AM272" i="15"/>
  <c r="Q272"/>
  <c r="P272" i="8"/>
  <c r="Q272" s="1"/>
  <c r="Q42" i="15"/>
  <c r="AM42"/>
  <c r="P42" i="8"/>
  <c r="Q42" s="1"/>
  <c r="Q58" i="15"/>
  <c r="AM58"/>
  <c r="P58" i="8"/>
  <c r="Q58" s="1"/>
  <c r="Q74" i="15"/>
  <c r="AM74"/>
  <c r="P74" i="8"/>
  <c r="Q74" s="1"/>
  <c r="Q90" i="15"/>
  <c r="AM90"/>
  <c r="P90" i="8"/>
  <c r="Q90" s="1"/>
  <c r="Q114" i="15"/>
  <c r="AM114"/>
  <c r="P114" i="8"/>
  <c r="Q114" s="1"/>
  <c r="Q130" i="15"/>
  <c r="AM130"/>
  <c r="P130" i="8"/>
  <c r="Q130" s="1"/>
  <c r="Q146" i="15"/>
  <c r="AM146"/>
  <c r="P146" i="8"/>
  <c r="Q146" s="1"/>
  <c r="AM162" i="15"/>
  <c r="Q162"/>
  <c r="P162" i="8"/>
  <c r="Q162" s="1"/>
  <c r="AM178" i="15"/>
  <c r="Q178"/>
  <c r="P178" i="8"/>
  <c r="Q178" s="1"/>
  <c r="AM194" i="15"/>
  <c r="Q194"/>
  <c r="P194" i="8"/>
  <c r="Q194" s="1"/>
  <c r="AM210" i="15"/>
  <c r="Q210"/>
  <c r="P210" i="8"/>
  <c r="Q210" s="1"/>
  <c r="AM226" i="15"/>
  <c r="Q226"/>
  <c r="P226" i="8"/>
  <c r="Q226" s="1"/>
  <c r="AM242" i="15"/>
  <c r="Q242"/>
  <c r="P242" i="8"/>
  <c r="Q242" s="1"/>
  <c r="Q270" i="15"/>
  <c r="AM270"/>
  <c r="P270" i="8"/>
  <c r="Q270" s="1"/>
  <c r="Q286" i="15"/>
  <c r="AM286"/>
  <c r="P286" i="8"/>
  <c r="Q286" s="1"/>
  <c r="AM267" i="15"/>
  <c r="Q267"/>
  <c r="P267" i="8"/>
  <c r="Q267" s="1"/>
  <c r="AM283" i="15"/>
  <c r="Q283"/>
  <c r="AM291"/>
  <c r="Q291"/>
  <c r="P291" i="8"/>
  <c r="Q291" s="1"/>
  <c r="AM307" i="15"/>
  <c r="Q307"/>
  <c r="P307" i="8"/>
  <c r="Q307" s="1"/>
  <c r="AM323" i="15"/>
  <c r="Q323"/>
  <c r="P323" i="8"/>
  <c r="Q323" s="1"/>
  <c r="AM339" i="15"/>
  <c r="Q339"/>
  <c r="P339" i="8"/>
  <c r="Q339" s="1"/>
  <c r="AM355" i="15"/>
  <c r="Q355"/>
  <c r="P355" i="8"/>
  <c r="Q355" s="1"/>
  <c r="AM371" i="15"/>
  <c r="Q371"/>
  <c r="P371" i="8"/>
  <c r="Q371" s="1"/>
  <c r="AM387" i="15"/>
  <c r="Q387"/>
  <c r="P387" i="8"/>
  <c r="Q387" s="1"/>
  <c r="AM403" i="15"/>
  <c r="Q403"/>
  <c r="P403" i="8"/>
  <c r="Q403" s="1"/>
  <c r="AM419" i="15"/>
  <c r="Q419"/>
  <c r="P419" i="8"/>
  <c r="Q419" s="1"/>
  <c r="AM435" i="15"/>
  <c r="Q435"/>
  <c r="P435" i="8"/>
  <c r="Q435" s="1"/>
  <c r="AM451" i="15"/>
  <c r="Q451"/>
  <c r="P451" i="8"/>
  <c r="Q451" s="1"/>
  <c r="AM467" i="15"/>
  <c r="Q467"/>
  <c r="P467" i="8"/>
  <c r="Q467" s="1"/>
  <c r="AM483" i="15"/>
  <c r="Q483"/>
  <c r="P483" i="8"/>
  <c r="Q483" s="1"/>
  <c r="AM499" i="15"/>
  <c r="Q499"/>
  <c r="P499" i="8"/>
  <c r="Q499" s="1"/>
  <c r="AM507" i="15"/>
  <c r="Q507"/>
  <c r="P507" i="8"/>
  <c r="Q507" s="1"/>
  <c r="AM523" i="15"/>
  <c r="Q523"/>
  <c r="P523" i="8"/>
  <c r="Q523" s="1"/>
  <c r="AM539" i="15"/>
  <c r="Q539"/>
  <c r="AM555"/>
  <c r="Q555"/>
  <c r="P555" i="8"/>
  <c r="Q555" s="1"/>
  <c r="Q610" i="15"/>
  <c r="AM610"/>
  <c r="P610" i="8"/>
  <c r="Q610" s="1"/>
  <c r="Q634" i="15"/>
  <c r="AM634"/>
  <c r="P634" i="8"/>
  <c r="Q634" s="1"/>
  <c r="AM699" i="15"/>
  <c r="Q699"/>
  <c r="P699" i="8"/>
  <c r="Q699" s="1"/>
  <c r="AM663" i="15"/>
  <c r="Q663"/>
  <c r="P663" i="8"/>
  <c r="Q663" s="1"/>
  <c r="AM616" i="15"/>
  <c r="Q616"/>
  <c r="P616" i="8"/>
  <c r="Q616" s="1"/>
  <c r="AM667" i="15"/>
  <c r="Q667"/>
  <c r="P667" i="8"/>
  <c r="Q667" s="1"/>
  <c r="AM695" i="15"/>
  <c r="Q695"/>
  <c r="P695" i="8"/>
  <c r="Q695" s="1"/>
  <c r="Q718" i="15"/>
  <c r="AM718"/>
  <c r="AM784"/>
  <c r="Q784"/>
  <c r="Q762"/>
  <c r="AM762"/>
  <c r="P762" i="8"/>
  <c r="Q762" s="1"/>
  <c r="AM604" i="15"/>
  <c r="Q604"/>
  <c r="P604" i="8"/>
  <c r="Q604" s="1"/>
  <c r="AM643" i="15"/>
  <c r="Q643"/>
  <c r="Q653"/>
  <c r="AM653"/>
  <c r="P653" i="8"/>
  <c r="Q653" s="1"/>
  <c r="Q657" i="15"/>
  <c r="AM657"/>
  <c r="P657" i="8"/>
  <c r="Q657" s="1"/>
  <c r="Q661" i="15"/>
  <c r="AM661"/>
  <c r="AM703"/>
  <c r="Q703"/>
  <c r="P703" i="8"/>
  <c r="Q703" s="1"/>
  <c r="Q729" i="15"/>
  <c r="AM729"/>
  <c r="AM751"/>
  <c r="Q751"/>
  <c r="P751" i="8"/>
  <c r="Q751" s="1"/>
  <c r="AM755" i="15"/>
  <c r="Q755"/>
  <c r="P755" i="8"/>
  <c r="Q755" s="1"/>
  <c r="Q801" i="15"/>
  <c r="AM801"/>
  <c r="P801" i="8"/>
  <c r="Q801" s="1"/>
  <c r="AM796" i="15"/>
  <c r="Q796"/>
  <c r="P796" i="8"/>
  <c r="Q796" s="1"/>
  <c r="AM201" i="15"/>
  <c r="Q201"/>
  <c r="P201" i="8"/>
  <c r="Q201" s="1"/>
  <c r="AM209" i="15"/>
  <c r="Q209"/>
  <c r="P209" i="8"/>
  <c r="Q209" s="1"/>
  <c r="AM217" i="15"/>
  <c r="Q217"/>
  <c r="P217" i="8"/>
  <c r="Q217" s="1"/>
  <c r="AM225" i="15"/>
  <c r="Q225"/>
  <c r="P225" i="8"/>
  <c r="Q225" s="1"/>
  <c r="AM233" i="15"/>
  <c r="Q233"/>
  <c r="P233" i="8"/>
  <c r="Q233" s="1"/>
  <c r="AM241" i="15"/>
  <c r="Q241"/>
  <c r="P241" i="8"/>
  <c r="Q241" s="1"/>
  <c r="Q253" i="15"/>
  <c r="AM253"/>
  <c r="P253" i="8"/>
  <c r="Q253" s="1"/>
  <c r="Q269" i="15"/>
  <c r="AM269"/>
  <c r="P269" i="8"/>
  <c r="Q269" s="1"/>
  <c r="Q285" i="15"/>
  <c r="AM285"/>
  <c r="P285" i="8"/>
  <c r="Q285" s="1"/>
  <c r="Q301" i="15"/>
  <c r="AM301"/>
  <c r="P301" i="8"/>
  <c r="Q301" s="1"/>
  <c r="Q317" i="15"/>
  <c r="AM317"/>
  <c r="P317" i="8"/>
  <c r="Q317" s="1"/>
  <c r="Q333" i="15"/>
  <c r="AM333"/>
  <c r="P333" i="8"/>
  <c r="Q333" s="1"/>
  <c r="Q349" i="15"/>
  <c r="AM349"/>
  <c r="P349" i="8"/>
  <c r="Q349" s="1"/>
  <c r="Q365" i="15"/>
  <c r="AM365"/>
  <c r="P365" i="8"/>
  <c r="Q365" s="1"/>
  <c r="Q381" i="15"/>
  <c r="AM381"/>
  <c r="P381" i="8"/>
  <c r="Q381" s="1"/>
  <c r="Q397" i="15"/>
  <c r="AM397"/>
  <c r="P397" i="8"/>
  <c r="Q397" s="1"/>
  <c r="Q413" i="15"/>
  <c r="AM413"/>
  <c r="P413" i="8"/>
  <c r="Q413" s="1"/>
  <c r="Q429" i="15"/>
  <c r="AM429"/>
  <c r="P429" i="8"/>
  <c r="Q429" s="1"/>
  <c r="Q445" i="15"/>
  <c r="AM445"/>
  <c r="P445" i="8"/>
  <c r="Q445" s="1"/>
  <c r="Q461" i="15"/>
  <c r="AM461"/>
  <c r="P461" i="8"/>
  <c r="Q461" s="1"/>
  <c r="Q477" i="15"/>
  <c r="AM477"/>
  <c r="P477" i="8"/>
  <c r="Q477" s="1"/>
  <c r="Q493" i="15"/>
  <c r="AM493"/>
  <c r="P493" i="8"/>
  <c r="Q493" s="1"/>
  <c r="Q509" i="15"/>
  <c r="AM509"/>
  <c r="P509" i="8"/>
  <c r="Q509" s="1"/>
  <c r="Q525" i="15"/>
  <c r="AM525"/>
  <c r="P525" i="8"/>
  <c r="Q525" s="1"/>
  <c r="Q541" i="15"/>
  <c r="AM541"/>
  <c r="P541" i="8"/>
  <c r="Q541" s="1"/>
  <c r="Q557" i="15"/>
  <c r="AM557"/>
  <c r="P557" i="8"/>
  <c r="Q557" s="1"/>
  <c r="Q573" i="15"/>
  <c r="AM573"/>
  <c r="P573" i="8"/>
  <c r="Q573" s="1"/>
  <c r="Q589" i="15"/>
  <c r="AM589"/>
  <c r="P589" i="8"/>
  <c r="Q589" s="1"/>
  <c r="Q594" i="15"/>
  <c r="AM594"/>
  <c r="P594" i="8"/>
  <c r="Q594" s="1"/>
  <c r="Q598" i="15"/>
  <c r="AM598"/>
  <c r="P598" i="8"/>
  <c r="Q598" s="1"/>
  <c r="Q678" i="15"/>
  <c r="AM678"/>
  <c r="P678" i="8"/>
  <c r="Q678" s="1"/>
  <c r="Q722" i="15"/>
  <c r="AM722"/>
  <c r="P722" i="8"/>
  <c r="Q722" s="1"/>
  <c r="AM763" i="15"/>
  <c r="Q763"/>
  <c r="P763" i="8"/>
  <c r="Q763" s="1"/>
  <c r="AM744" i="15"/>
  <c r="Q744"/>
  <c r="P744" i="8"/>
  <c r="Q744" s="1"/>
  <c r="AM776" i="15"/>
  <c r="Q776"/>
  <c r="P776" i="8"/>
  <c r="Q776" s="1"/>
  <c r="Q625" i="15"/>
  <c r="AM625"/>
  <c r="P625" i="8"/>
  <c r="Q625" s="1"/>
  <c r="S328" i="15"/>
  <c r="S478"/>
  <c r="S542"/>
  <c r="S606"/>
  <c r="S670"/>
  <c r="S213"/>
  <c r="S277"/>
  <c r="S341"/>
  <c r="S405"/>
  <c r="S469"/>
  <c r="S533"/>
  <c r="S597"/>
  <c r="S607"/>
  <c r="S795"/>
  <c r="P95" i="8"/>
  <c r="Q95" s="1"/>
  <c r="P72"/>
  <c r="Q72" s="1"/>
  <c r="P136"/>
  <c r="Q136" s="1"/>
  <c r="P200"/>
  <c r="Q200" s="1"/>
  <c r="P264"/>
  <c r="Q264" s="1"/>
  <c r="P21"/>
  <c r="Q21" s="1"/>
  <c r="P85"/>
  <c r="Q85" s="1"/>
  <c r="P149"/>
  <c r="Q149" s="1"/>
  <c r="P661"/>
  <c r="Q661" s="1"/>
  <c r="AM23" i="15"/>
  <c r="Q23"/>
  <c r="P23" i="8"/>
  <c r="Q23" s="1"/>
  <c r="AM47" i="15"/>
  <c r="Q47"/>
  <c r="P47" i="8"/>
  <c r="Q47" s="1"/>
  <c r="AM71" i="15"/>
  <c r="Q71"/>
  <c r="P71" i="8"/>
  <c r="Q71" s="1"/>
  <c r="AM87" i="15"/>
  <c r="Q87"/>
  <c r="P87" i="8"/>
  <c r="Q87" s="1"/>
  <c r="AM111" i="15"/>
  <c r="Q111"/>
  <c r="P111" i="8"/>
  <c r="Q111" s="1"/>
  <c r="AM135" i="15"/>
  <c r="Q135"/>
  <c r="P135" i="8"/>
  <c r="Q135" s="1"/>
  <c r="Q167" i="15"/>
  <c r="AM167"/>
  <c r="P167" i="8"/>
  <c r="Q167" s="1"/>
  <c r="Q191" i="15"/>
  <c r="AM191"/>
  <c r="P191" i="8"/>
  <c r="Q191" s="1"/>
  <c r="Q215" i="15"/>
  <c r="AM215"/>
  <c r="P215" i="8"/>
  <c r="Q215" s="1"/>
  <c r="Q239" i="15"/>
  <c r="AM239"/>
  <c r="P239" i="8"/>
  <c r="Q239" s="1"/>
  <c r="AM268" i="15"/>
  <c r="Q268"/>
  <c r="P268" i="8"/>
  <c r="Q268" s="1"/>
  <c r="AM30" i="15"/>
  <c r="Q30"/>
  <c r="P30" i="8"/>
  <c r="Q30" s="1"/>
  <c r="Q46" i="15"/>
  <c r="AM46"/>
  <c r="P46" i="8"/>
  <c r="Q46" s="1"/>
  <c r="Q70" i="15"/>
  <c r="AM70"/>
  <c r="P70" i="8"/>
  <c r="Q70" s="1"/>
  <c r="S287" i="15"/>
  <c r="S543"/>
  <c r="S641"/>
  <c r="S104"/>
  <c r="S296"/>
  <c r="S360"/>
  <c r="S510"/>
  <c r="S53"/>
  <c r="S309"/>
  <c r="S437"/>
  <c r="S629"/>
  <c r="AM27"/>
  <c r="Q27"/>
  <c r="AM43"/>
  <c r="Q43"/>
  <c r="P43" i="8"/>
  <c r="Q43" s="1"/>
  <c r="AM51" i="15"/>
  <c r="Q51"/>
  <c r="P51" i="8"/>
  <c r="Q51" s="1"/>
  <c r="AM67" i="15"/>
  <c r="Q67"/>
  <c r="P67" i="8"/>
  <c r="Q67" s="1"/>
  <c r="AM83" i="15"/>
  <c r="Q83"/>
  <c r="P83" i="8"/>
  <c r="Q83" s="1"/>
  <c r="AM99" i="15"/>
  <c r="Q99"/>
  <c r="P99" i="8"/>
  <c r="Q99" s="1"/>
  <c r="AM115" i="15"/>
  <c r="Q115"/>
  <c r="P115" i="8"/>
  <c r="Q115" s="1"/>
  <c r="AM131" i="15"/>
  <c r="Q131"/>
  <c r="P131" i="8"/>
  <c r="Q131" s="1"/>
  <c r="AM147" i="15"/>
  <c r="Q147"/>
  <c r="P147" i="8"/>
  <c r="Q147" s="1"/>
  <c r="Q163" i="15"/>
  <c r="AM163"/>
  <c r="P163" i="8"/>
  <c r="Q163" s="1"/>
  <c r="Q179" i="15"/>
  <c r="AM179"/>
  <c r="P179" i="8"/>
  <c r="Q179" s="1"/>
  <c r="Q195" i="15"/>
  <c r="AM195"/>
  <c r="P195" i="8"/>
  <c r="Q195" s="1"/>
  <c r="Q211" i="15"/>
  <c r="AM211"/>
  <c r="P211" i="8"/>
  <c r="Q211" s="1"/>
  <c r="Q219" i="15"/>
  <c r="AM219"/>
  <c r="P219" i="8"/>
  <c r="Q219" s="1"/>
  <c r="Q235" i="15"/>
  <c r="AM235"/>
  <c r="P235" i="8"/>
  <c r="Q235" s="1"/>
  <c r="AM20" i="15"/>
  <c r="Q20"/>
  <c r="P20" i="8"/>
  <c r="Q20" s="1"/>
  <c r="AM280" i="15"/>
  <c r="Q280"/>
  <c r="Q17"/>
  <c r="AM17"/>
  <c r="P17" i="8"/>
  <c r="Q17" s="1"/>
  <c r="AM26" i="15"/>
  <c r="Q26"/>
  <c r="P26" i="8"/>
  <c r="Q26" s="1"/>
  <c r="AM34" i="15"/>
  <c r="Q34"/>
  <c r="P34" i="8"/>
  <c r="Q34" s="1"/>
  <c r="Q50" i="15"/>
  <c r="AM50"/>
  <c r="P50" i="8"/>
  <c r="Q50" s="1"/>
  <c r="Q66" i="15"/>
  <c r="AM66"/>
  <c r="P66" i="8"/>
  <c r="Q66" s="1"/>
  <c r="Q82" i="15"/>
  <c r="AM82"/>
  <c r="P82" i="8"/>
  <c r="Q82" s="1"/>
  <c r="Q98" i="15"/>
  <c r="AM98"/>
  <c r="P98" i="8"/>
  <c r="Q98" s="1"/>
  <c r="Q106" i="15"/>
  <c r="AM106"/>
  <c r="P106" i="8"/>
  <c r="Q106" s="1"/>
  <c r="Q122" i="15"/>
  <c r="AM122"/>
  <c r="P122" i="8"/>
  <c r="Q122" s="1"/>
  <c r="Q138" i="15"/>
  <c r="AM138"/>
  <c r="P138" i="8"/>
  <c r="Q138" s="1"/>
  <c r="AM154" i="15"/>
  <c r="Q154"/>
  <c r="P154" i="8"/>
  <c r="Q154" s="1"/>
  <c r="AM170" i="15"/>
  <c r="Q170"/>
  <c r="P170" i="8"/>
  <c r="Q170" s="1"/>
  <c r="AM186" i="15"/>
  <c r="Q186"/>
  <c r="P186" i="8"/>
  <c r="Q186" s="1"/>
  <c r="AM202" i="15"/>
  <c r="Q202"/>
  <c r="P202" i="8"/>
  <c r="Q202" s="1"/>
  <c r="AM218" i="15"/>
  <c r="Q218"/>
  <c r="P218" i="8"/>
  <c r="Q218" s="1"/>
  <c r="AM234" i="15"/>
  <c r="Q234"/>
  <c r="P234" i="8"/>
  <c r="Q234" s="1"/>
  <c r="Q258" i="15"/>
  <c r="AM258"/>
  <c r="P258" i="8"/>
  <c r="Q258" s="1"/>
  <c r="Q278" i="15"/>
  <c r="AM278"/>
  <c r="P278" i="8"/>
  <c r="Q278" s="1"/>
  <c r="Q294" i="15"/>
  <c r="AM294"/>
  <c r="P294" i="8"/>
  <c r="Q294" s="1"/>
  <c r="Q251" i="15"/>
  <c r="AM251"/>
  <c r="P251" i="8"/>
  <c r="Q251" s="1"/>
  <c r="AM275" i="15"/>
  <c r="Q275"/>
  <c r="P275" i="8"/>
  <c r="Q275" s="1"/>
  <c r="AM299" i="15"/>
  <c r="Q299"/>
  <c r="P299" i="8"/>
  <c r="Q299" s="1"/>
  <c r="AM315" i="15"/>
  <c r="Q315"/>
  <c r="P315" i="8"/>
  <c r="Q315" s="1"/>
  <c r="AM331" i="15"/>
  <c r="Q331"/>
  <c r="P331" i="8"/>
  <c r="Q331" s="1"/>
  <c r="AM347" i="15"/>
  <c r="Q347"/>
  <c r="P347" i="8"/>
  <c r="Q347" s="1"/>
  <c r="AM363" i="15"/>
  <c r="Q363"/>
  <c r="P363" i="8"/>
  <c r="Q363" s="1"/>
  <c r="AM379" i="15"/>
  <c r="Q379"/>
  <c r="P379" i="8"/>
  <c r="Q379" s="1"/>
  <c r="AM395" i="15"/>
  <c r="Q395"/>
  <c r="P395" i="8"/>
  <c r="Q395" s="1"/>
  <c r="AM411" i="15"/>
  <c r="Q411"/>
  <c r="P411" i="8"/>
  <c r="Q411" s="1"/>
  <c r="AM427" i="15"/>
  <c r="Q427"/>
  <c r="P427" i="8"/>
  <c r="Q427" s="1"/>
  <c r="AM443" i="15"/>
  <c r="Q443"/>
  <c r="P443" i="8"/>
  <c r="Q443" s="1"/>
  <c r="AM459" i="15"/>
  <c r="Q459"/>
  <c r="P459" i="8"/>
  <c r="Q459" s="1"/>
  <c r="AM475" i="15"/>
  <c r="Q475"/>
  <c r="P475" i="8"/>
  <c r="Q475" s="1"/>
  <c r="AM491" i="15"/>
  <c r="Q491"/>
  <c r="P491" i="8"/>
  <c r="Q491" s="1"/>
  <c r="AM515" i="15"/>
  <c r="Q515"/>
  <c r="P515" i="8"/>
  <c r="Q515" s="1"/>
  <c r="AM531" i="15"/>
  <c r="Q531"/>
  <c r="P531" i="8"/>
  <c r="Q531" s="1"/>
  <c r="AM547" i="15"/>
  <c r="Q547"/>
  <c r="P547" i="8"/>
  <c r="Q547" s="1"/>
  <c r="AM563" i="15"/>
  <c r="Q563"/>
  <c r="P563" i="8"/>
  <c r="Q563" s="1"/>
  <c r="AM571" i="15"/>
  <c r="Q571"/>
  <c r="P571" i="8"/>
  <c r="Q571" s="1"/>
  <c r="Q614" i="15"/>
  <c r="AM614"/>
  <c r="P614" i="8"/>
  <c r="Q614" s="1"/>
  <c r="Q685" i="15"/>
  <c r="AM685"/>
  <c r="P685" i="8"/>
  <c r="Q685" s="1"/>
  <c r="Q726" i="15"/>
  <c r="AM726"/>
  <c r="P726" i="8"/>
  <c r="Q726" s="1"/>
  <c r="AM775" i="15"/>
  <c r="Q775"/>
  <c r="P775" i="8"/>
  <c r="Q775" s="1"/>
  <c r="AM579" i="15"/>
  <c r="Q579"/>
  <c r="P579" i="8"/>
  <c r="Q579" s="1"/>
  <c r="Q629" i="15"/>
  <c r="AM629"/>
  <c r="Q642"/>
  <c r="AM642"/>
  <c r="P642" i="8"/>
  <c r="Q642" s="1"/>
  <c r="AM680" i="15"/>
  <c r="Q680"/>
  <c r="P680" i="8"/>
  <c r="Q680" s="1"/>
  <c r="AM708" i="15"/>
  <c r="Q708"/>
  <c r="P708" i="8"/>
  <c r="Q708" s="1"/>
  <c r="Q745" i="15"/>
  <c r="AM745"/>
  <c r="Q697"/>
  <c r="AM697"/>
  <c r="P697" i="8"/>
  <c r="Q697" s="1"/>
  <c r="AM15" i="15"/>
  <c r="Q15"/>
  <c r="P15" i="8"/>
  <c r="Q15" s="1"/>
  <c r="AM28" i="15"/>
  <c r="Q28"/>
  <c r="P28" i="8"/>
  <c r="Q28" s="1"/>
  <c r="AM36" i="15"/>
  <c r="Q36"/>
  <c r="P36" i="8"/>
  <c r="Q36" s="1"/>
  <c r="AM44" i="15"/>
  <c r="Q44"/>
  <c r="P44" i="8"/>
  <c r="Q44" s="1"/>
  <c r="AM52" i="15"/>
  <c r="Q52"/>
  <c r="P52" i="8"/>
  <c r="Q52" s="1"/>
  <c r="AM60" i="15"/>
  <c r="Q60"/>
  <c r="P60" i="8"/>
  <c r="Q60" s="1"/>
  <c r="AM68" i="15"/>
  <c r="Q68"/>
  <c r="P68" i="8"/>
  <c r="Q68" s="1"/>
  <c r="AM76" i="15"/>
  <c r="Q76"/>
  <c r="P76" i="8"/>
  <c r="Q76" s="1"/>
  <c r="AM84" i="15"/>
  <c r="Q84"/>
  <c r="P84" i="8"/>
  <c r="Q84" s="1"/>
  <c r="AM92" i="15"/>
  <c r="Q92"/>
  <c r="P92" i="8"/>
  <c r="Q92" s="1"/>
  <c r="AM100" i="15"/>
  <c r="Q100"/>
  <c r="P100" i="8"/>
  <c r="Q100" s="1"/>
  <c r="AM108" i="15"/>
  <c r="Q108"/>
  <c r="P108" i="8"/>
  <c r="Q108" s="1"/>
  <c r="AM116" i="15"/>
  <c r="Q116"/>
  <c r="P116" i="8"/>
  <c r="Q116" s="1"/>
  <c r="AM124" i="15"/>
  <c r="Q124"/>
  <c r="P124" i="8"/>
  <c r="Q124" s="1"/>
  <c r="AM132" i="15"/>
  <c r="Q132"/>
  <c r="P132" i="8"/>
  <c r="Q132" s="1"/>
  <c r="AM140" i="15"/>
  <c r="Q140"/>
  <c r="P140" i="8"/>
  <c r="Q140" s="1"/>
  <c r="AM148" i="15"/>
  <c r="Q148"/>
  <c r="P148" i="8"/>
  <c r="Q148" s="1"/>
  <c r="Q156" i="15"/>
  <c r="AM156"/>
  <c r="P156" i="8"/>
  <c r="Q156" s="1"/>
  <c r="Q164" i="15"/>
  <c r="AM164"/>
  <c r="P164" i="8"/>
  <c r="Q164" s="1"/>
  <c r="Q172" i="15"/>
  <c r="AM172"/>
  <c r="P172" i="8"/>
  <c r="Q172" s="1"/>
  <c r="Q180" i="15"/>
  <c r="AM180"/>
  <c r="P180" i="8"/>
  <c r="Q180" s="1"/>
  <c r="Q188" i="15"/>
  <c r="AM188"/>
  <c r="P188" i="8"/>
  <c r="Q188" s="1"/>
  <c r="Q196" i="15"/>
  <c r="AM196"/>
  <c r="P196" i="8"/>
  <c r="Q196" s="1"/>
  <c r="Q204" i="15"/>
  <c r="AM204"/>
  <c r="P204" i="8"/>
  <c r="Q204" s="1"/>
  <c r="Q212" i="15"/>
  <c r="AM212"/>
  <c r="P212" i="8"/>
  <c r="Q212" s="1"/>
  <c r="Q220" i="15"/>
  <c r="AM220"/>
  <c r="P220" i="8"/>
  <c r="Q220" s="1"/>
  <c r="Q228" i="15"/>
  <c r="AM228"/>
  <c r="P228" i="8"/>
  <c r="Q228" s="1"/>
  <c r="Q236" i="15"/>
  <c r="AM236"/>
  <c r="P236" i="8"/>
  <c r="Q236" s="1"/>
  <c r="AM244" i="15"/>
  <c r="Q244"/>
  <c r="P244" i="8"/>
  <c r="Q244" s="1"/>
  <c r="AM252" i="15"/>
  <c r="Q252"/>
  <c r="P252" i="8"/>
  <c r="Q252" s="1"/>
  <c r="AM260" i="15"/>
  <c r="Q260"/>
  <c r="P260" i="8"/>
  <c r="Q260" s="1"/>
  <c r="Q25" i="15"/>
  <c r="AM25"/>
  <c r="P25" i="8"/>
  <c r="Q25" s="1"/>
  <c r="Q33" i="15"/>
  <c r="AM33"/>
  <c r="P33" i="8"/>
  <c r="Q33" s="1"/>
  <c r="Q41" i="15"/>
  <c r="AM41"/>
  <c r="P41" i="8"/>
  <c r="Q41" s="1"/>
  <c r="Q49" i="15"/>
  <c r="AM49"/>
  <c r="P49" i="8"/>
  <c r="Q49" s="1"/>
  <c r="Q57" i="15"/>
  <c r="AM57"/>
  <c r="P57" i="8"/>
  <c r="Q57" s="1"/>
  <c r="Q65" i="15"/>
  <c r="AM65"/>
  <c r="P65" i="8"/>
  <c r="Q65" s="1"/>
  <c r="Q73" i="15"/>
  <c r="AM73"/>
  <c r="P73" i="8"/>
  <c r="Q73" s="1"/>
  <c r="Q81" i="15"/>
  <c r="AM81"/>
  <c r="P81" i="8"/>
  <c r="Q81" s="1"/>
  <c r="Q89" i="15"/>
  <c r="AM89"/>
  <c r="P89" i="8"/>
  <c r="Q89" s="1"/>
  <c r="Q97" i="15"/>
  <c r="AM97"/>
  <c r="P97" i="8"/>
  <c r="Q97" s="1"/>
  <c r="Q105" i="15"/>
  <c r="AM105"/>
  <c r="P105" i="8"/>
  <c r="Q105" s="1"/>
  <c r="Q113" i="15"/>
  <c r="AM113"/>
  <c r="P113" i="8"/>
  <c r="Q113" s="1"/>
  <c r="Q121" i="15"/>
  <c r="AM121"/>
  <c r="P121" i="8"/>
  <c r="Q121" s="1"/>
  <c r="Q129" i="15"/>
  <c r="AM129"/>
  <c r="P129" i="8"/>
  <c r="Q129" s="1"/>
  <c r="Q137" i="15"/>
  <c r="AM137"/>
  <c r="P137" i="8"/>
  <c r="Q137" s="1"/>
  <c r="Q145" i="15"/>
  <c r="AM145"/>
  <c r="P145" i="8"/>
  <c r="Q145" s="1"/>
  <c r="AM153" i="15"/>
  <c r="Q153"/>
  <c r="P153" i="8"/>
  <c r="Q153" s="1"/>
  <c r="AM161" i="15"/>
  <c r="Q161"/>
  <c r="P161" i="8"/>
  <c r="Q161" s="1"/>
  <c r="AM169" i="15"/>
  <c r="Q169"/>
  <c r="P169" i="8"/>
  <c r="Q169" s="1"/>
  <c r="AM177" i="15"/>
  <c r="Q177"/>
  <c r="P177" i="8"/>
  <c r="Q177" s="1"/>
  <c r="AM185" i="15"/>
  <c r="Q185"/>
  <c r="P185" i="8"/>
  <c r="Q185" s="1"/>
  <c r="AM193" i="15"/>
  <c r="Q193"/>
  <c r="P193" i="8"/>
  <c r="Q193" s="1"/>
  <c r="AM18" i="15"/>
  <c r="Q18"/>
  <c r="P18" i="8"/>
  <c r="Q18" s="1"/>
  <c r="S312" i="15"/>
  <c r="S462"/>
  <c r="S526"/>
  <c r="S590"/>
  <c r="S654"/>
  <c r="S197"/>
  <c r="S261"/>
  <c r="S325"/>
  <c r="S389"/>
  <c r="S453"/>
  <c r="S517"/>
  <c r="S581"/>
  <c r="S645"/>
  <c r="S709"/>
  <c r="S351"/>
  <c r="S736"/>
  <c r="S768"/>
  <c r="S800"/>
  <c r="P56" i="8"/>
  <c r="Q56" s="1"/>
  <c r="P120"/>
  <c r="Q120" s="1"/>
  <c r="P184"/>
  <c r="Q184" s="1"/>
  <c r="P248"/>
  <c r="Q248" s="1"/>
  <c r="P69"/>
  <c r="Q69" s="1"/>
  <c r="P133"/>
  <c r="Q133" s="1"/>
  <c r="P784"/>
  <c r="Q784" s="1"/>
  <c r="P539"/>
  <c r="Q539" s="1"/>
  <c r="P643"/>
  <c r="Q643" s="1"/>
  <c r="Q254" i="15"/>
  <c r="AM254"/>
  <c r="P254" i="8"/>
  <c r="Q254" s="1"/>
  <c r="Q247" i="15"/>
  <c r="AM247"/>
  <c r="P247" i="8"/>
  <c r="Q247" s="1"/>
  <c r="AM263" i="15"/>
  <c r="Q263"/>
  <c r="P263" i="8"/>
  <c r="Q263" s="1"/>
  <c r="AM587" i="15"/>
  <c r="Q587"/>
  <c r="P587" i="8"/>
  <c r="Q587" s="1"/>
  <c r="Q601" i="15"/>
  <c r="AM601"/>
  <c r="Q613"/>
  <c r="AM613"/>
  <c r="Q633"/>
  <c r="AM633"/>
  <c r="Q666"/>
  <c r="AM666"/>
  <c r="AM688"/>
  <c r="Q688"/>
  <c r="Q725"/>
  <c r="AM725"/>
  <c r="P725" i="8"/>
  <c r="Q725" s="1"/>
  <c r="AM739" i="15"/>
  <c r="Q739"/>
  <c r="P739" i="8"/>
  <c r="Q739" s="1"/>
  <c r="Q774" i="15"/>
  <c r="AM774"/>
  <c r="P774" i="8"/>
  <c r="Q774" s="1"/>
  <c r="AM791" i="15"/>
  <c r="Q791"/>
  <c r="P791" i="8"/>
  <c r="Q791" s="1"/>
  <c r="AM284" i="15"/>
  <c r="Q284"/>
  <c r="AM292"/>
  <c r="Q292"/>
  <c r="AM300"/>
  <c r="Q300"/>
  <c r="AM308"/>
  <c r="Q308"/>
  <c r="AM316"/>
  <c r="Q316"/>
  <c r="AM324"/>
  <c r="Q324"/>
  <c r="AM332"/>
  <c r="Q332"/>
  <c r="AM340"/>
  <c r="Q340"/>
  <c r="AM348"/>
  <c r="Q348"/>
  <c r="AM356"/>
  <c r="Q356"/>
  <c r="AM364"/>
  <c r="Q364"/>
  <c r="AM372"/>
  <c r="Q372"/>
  <c r="P372" i="8"/>
  <c r="Q372" s="1"/>
  <c r="AM380" i="15"/>
  <c r="Q380"/>
  <c r="P380" i="8"/>
  <c r="Q380" s="1"/>
  <c r="AM388" i="15"/>
  <c r="Q388"/>
  <c r="P388" i="8"/>
  <c r="Q388" s="1"/>
  <c r="AM396" i="15"/>
  <c r="Q396"/>
  <c r="P396" i="8"/>
  <c r="Q396" s="1"/>
  <c r="AM404" i="15"/>
  <c r="Q404"/>
  <c r="P404" i="8"/>
  <c r="Q404" s="1"/>
  <c r="AM412" i="15"/>
  <c r="Q412"/>
  <c r="P412" i="8"/>
  <c r="Q412" s="1"/>
  <c r="AM420" i="15"/>
  <c r="Q420"/>
  <c r="P420" i="8"/>
  <c r="Q420" s="1"/>
  <c r="AM428" i="15"/>
  <c r="Q428"/>
  <c r="P428" i="8"/>
  <c r="Q428" s="1"/>
  <c r="AM436" i="15"/>
  <c r="Q436"/>
  <c r="P436" i="8"/>
  <c r="Q436" s="1"/>
  <c r="AM444" i="15"/>
  <c r="Q444"/>
  <c r="P444" i="8"/>
  <c r="Q444" s="1"/>
  <c r="AM452" i="15"/>
  <c r="Q452"/>
  <c r="P452" i="8"/>
  <c r="Q452" s="1"/>
  <c r="AM460" i="15"/>
  <c r="Q460"/>
  <c r="P460" i="8"/>
  <c r="Q460" s="1"/>
  <c r="AM468" i="15"/>
  <c r="Q468"/>
  <c r="P468" i="8"/>
  <c r="Q468" s="1"/>
  <c r="AM476" i="15"/>
  <c r="Q476"/>
  <c r="P476" i="8"/>
  <c r="Q476" s="1"/>
  <c r="AM484" i="15"/>
  <c r="Q484"/>
  <c r="P484" i="8"/>
  <c r="Q484" s="1"/>
  <c r="AM492" i="15"/>
  <c r="Q492"/>
  <c r="P492" i="8"/>
  <c r="Q492" s="1"/>
  <c r="AM500" i="15"/>
  <c r="Q500"/>
  <c r="P500" i="8"/>
  <c r="Q500" s="1"/>
  <c r="AM508" i="15"/>
  <c r="Q508"/>
  <c r="P508" i="8"/>
  <c r="Q508" s="1"/>
  <c r="AM516" i="15"/>
  <c r="Q516"/>
  <c r="P516" i="8"/>
  <c r="Q516" s="1"/>
  <c r="AM524" i="15"/>
  <c r="Q524"/>
  <c r="P524" i="8"/>
  <c r="Q524" s="1"/>
  <c r="AM532" i="15"/>
  <c r="Q532"/>
  <c r="P532" i="8"/>
  <c r="Q532" s="1"/>
  <c r="AM540" i="15"/>
  <c r="Q540"/>
  <c r="P540" i="8"/>
  <c r="Q540" s="1"/>
  <c r="AM548" i="15"/>
  <c r="Q548"/>
  <c r="P548" i="8"/>
  <c r="Q548" s="1"/>
  <c r="AM556" i="15"/>
  <c r="Q556"/>
  <c r="P556" i="8"/>
  <c r="Q556" s="1"/>
  <c r="AM564" i="15"/>
  <c r="Q564"/>
  <c r="P564" i="8"/>
  <c r="Q564" s="1"/>
  <c r="AM572" i="15"/>
  <c r="Q572"/>
  <c r="P572" i="8"/>
  <c r="Q572" s="1"/>
  <c r="AM584" i="15"/>
  <c r="Q584"/>
  <c r="P584" i="8"/>
  <c r="Q584" s="1"/>
  <c r="AM603" i="15"/>
  <c r="Q603"/>
  <c r="Q622"/>
  <c r="AM622"/>
  <c r="AM652"/>
  <c r="Q652"/>
  <c r="P652" i="8"/>
  <c r="Q652" s="1"/>
  <c r="AM656" i="15"/>
  <c r="Q656"/>
  <c r="AM660"/>
  <c r="Q660"/>
  <c r="P660" i="8"/>
  <c r="Q660" s="1"/>
  <c r="Q681" i="15"/>
  <c r="AM681"/>
  <c r="AM728"/>
  <c r="Q728"/>
  <c r="AM732"/>
  <c r="Q732"/>
  <c r="P732" i="8"/>
  <c r="Q732" s="1"/>
  <c r="Q754" i="15"/>
  <c r="AM754"/>
  <c r="P754" i="8"/>
  <c r="Q754" s="1"/>
  <c r="Q794" i="15"/>
  <c r="AM794"/>
  <c r="P794" i="8"/>
  <c r="Q794" s="1"/>
  <c r="Q761" i="15"/>
  <c r="AM761"/>
  <c r="AM592"/>
  <c r="Q592"/>
  <c r="Q617"/>
  <c r="AM617"/>
  <c r="Q630"/>
  <c r="AM630"/>
  <c r="Q646"/>
  <c r="AM646"/>
  <c r="Q670"/>
  <c r="AM670"/>
  <c r="Q682"/>
  <c r="AM682"/>
  <c r="AM696"/>
  <c r="Q696"/>
  <c r="P696" i="8"/>
  <c r="Q696" s="1"/>
  <c r="Q709" i="15"/>
  <c r="AM709"/>
  <c r="AM720"/>
  <c r="Q720"/>
  <c r="Q741"/>
  <c r="AM741"/>
  <c r="P741" i="8"/>
  <c r="Q741" s="1"/>
  <c r="Q757" i="15"/>
  <c r="AM757"/>
  <c r="P757" i="8"/>
  <c r="Q757" s="1"/>
  <c r="AM780" i="15"/>
  <c r="Q780"/>
  <c r="P780" i="8"/>
  <c r="Q780" s="1"/>
  <c r="Q795" i="15"/>
  <c r="AM795"/>
  <c r="Q638"/>
  <c r="AM638"/>
  <c r="Q705"/>
  <c r="AM705"/>
  <c r="Q734"/>
  <c r="AM734"/>
  <c r="AM768"/>
  <c r="Q768"/>
  <c r="Q249"/>
  <c r="AM249"/>
  <c r="Q265"/>
  <c r="AM265"/>
  <c r="Q281"/>
  <c r="AM281"/>
  <c r="Q297"/>
  <c r="AM297"/>
  <c r="Q313"/>
  <c r="AM313"/>
  <c r="Q329"/>
  <c r="AM329"/>
  <c r="Q345"/>
  <c r="AM345"/>
  <c r="Q361"/>
  <c r="AM361"/>
  <c r="Q377"/>
  <c r="AM377"/>
  <c r="Q393"/>
  <c r="AM393"/>
  <c r="Q409"/>
  <c r="AM409"/>
  <c r="Q425"/>
  <c r="AM425"/>
  <c r="Q441"/>
  <c r="AM441"/>
  <c r="Q457"/>
  <c r="AM457"/>
  <c r="Q473"/>
  <c r="AM473"/>
  <c r="Q489"/>
  <c r="AM489"/>
  <c r="Q505"/>
  <c r="AM505"/>
  <c r="Q521"/>
  <c r="AM521"/>
  <c r="Q537"/>
  <c r="AM537"/>
  <c r="Q553"/>
  <c r="AM553"/>
  <c r="Q569"/>
  <c r="AM569"/>
  <c r="Q585"/>
  <c r="AM585"/>
  <c r="Q593"/>
  <c r="AM593"/>
  <c r="Q797"/>
  <c r="AM797"/>
  <c r="P797" i="8"/>
  <c r="Q797" s="1"/>
  <c r="Q302" i="15"/>
  <c r="AM302"/>
  <c r="P302" i="8"/>
  <c r="Q302" s="1"/>
  <c r="Q310" i="15"/>
  <c r="AM310"/>
  <c r="P310" i="8"/>
  <c r="Q310" s="1"/>
  <c r="Q318" i="15"/>
  <c r="AM318"/>
  <c r="P318" i="8"/>
  <c r="Q318" s="1"/>
  <c r="Q326" i="15"/>
  <c r="AM326"/>
  <c r="P326" i="8"/>
  <c r="Q326" s="1"/>
  <c r="Q334" i="15"/>
  <c r="AM334"/>
  <c r="P334" i="8"/>
  <c r="Q334" s="1"/>
  <c r="Q342" i="15"/>
  <c r="AM342"/>
  <c r="P342" i="8"/>
  <c r="Q342" s="1"/>
  <c r="Q350" i="15"/>
  <c r="AM350"/>
  <c r="P350" i="8"/>
  <c r="Q350" s="1"/>
  <c r="Q358" i="15"/>
  <c r="AM358"/>
  <c r="P358" i="8"/>
  <c r="Q358" s="1"/>
  <c r="Q366" i="15"/>
  <c r="AM366"/>
  <c r="P366" i="8"/>
  <c r="Q366" s="1"/>
  <c r="Q374" i="15"/>
  <c r="AM374"/>
  <c r="P374" i="8"/>
  <c r="Q374" s="1"/>
  <c r="Q382" i="15"/>
  <c r="AM382"/>
  <c r="P382" i="8"/>
  <c r="Q382" s="1"/>
  <c r="Q390" i="15"/>
  <c r="AM390"/>
  <c r="P390" i="8"/>
  <c r="Q390" s="1"/>
  <c r="Q398" i="15"/>
  <c r="AM398"/>
  <c r="P398" i="8"/>
  <c r="Q398" s="1"/>
  <c r="Q406" i="15"/>
  <c r="AM406"/>
  <c r="P406" i="8"/>
  <c r="Q406" s="1"/>
  <c r="Q414" i="15"/>
  <c r="AM414"/>
  <c r="P414" i="8"/>
  <c r="Q414" s="1"/>
  <c r="Q422" i="15"/>
  <c r="AM422"/>
  <c r="P422" i="8"/>
  <c r="Q422" s="1"/>
  <c r="Q430" i="15"/>
  <c r="AM430"/>
  <c r="Q438"/>
  <c r="AM438"/>
  <c r="Q446"/>
  <c r="AM446"/>
  <c r="Q454"/>
  <c r="AM454"/>
  <c r="Q462"/>
  <c r="AM462"/>
  <c r="Q470"/>
  <c r="AM470"/>
  <c r="Q478"/>
  <c r="AM478"/>
  <c r="Q486"/>
  <c r="AM486"/>
  <c r="Q494"/>
  <c r="AM494"/>
  <c r="Q502"/>
  <c r="AM502"/>
  <c r="Q510"/>
  <c r="AM510"/>
  <c r="Q518"/>
  <c r="AM518"/>
  <c r="Q526"/>
  <c r="AM526"/>
  <c r="Q534"/>
  <c r="AM534"/>
  <c r="Q542"/>
  <c r="AM542"/>
  <c r="Q550"/>
  <c r="AM550"/>
  <c r="Q558"/>
  <c r="AM558"/>
  <c r="Q566"/>
  <c r="AM566"/>
  <c r="Q574"/>
  <c r="AM574"/>
  <c r="Q582"/>
  <c r="AM582"/>
  <c r="Q590"/>
  <c r="AM590"/>
  <c r="Q597"/>
  <c r="AM597"/>
  <c r="Q673"/>
  <c r="AM673"/>
  <c r="Q706"/>
  <c r="AM706"/>
  <c r="AM748"/>
  <c r="Q748"/>
  <c r="P748" i="8"/>
  <c r="Q748" s="1"/>
  <c r="Q798" i="15"/>
  <c r="AM798"/>
  <c r="P798" i="8"/>
  <c r="Q798" s="1"/>
  <c r="Q773" i="15"/>
  <c r="AM773"/>
  <c r="P773" i="8"/>
  <c r="Q773" s="1"/>
  <c r="AM599" i="15"/>
  <c r="Q599"/>
  <c r="P599" i="8"/>
  <c r="Q599" s="1"/>
  <c r="AM619" i="15"/>
  <c r="Q619"/>
  <c r="P619" i="8"/>
  <c r="Q619" s="1"/>
  <c r="AM632" i="15"/>
  <c r="Q632"/>
  <c r="P632" i="8"/>
  <c r="Q632" s="1"/>
  <c r="Q650" i="15"/>
  <c r="AM650"/>
  <c r="Q674"/>
  <c r="AM674"/>
  <c r="AM684"/>
  <c r="Q684"/>
  <c r="P684" i="8"/>
  <c r="Q684" s="1"/>
  <c r="Q698" i="15"/>
  <c r="AM698"/>
  <c r="AM712"/>
  <c r="Q712"/>
  <c r="P712" i="8"/>
  <c r="Q712" s="1"/>
  <c r="AM724" i="15"/>
  <c r="Q724"/>
  <c r="P724" i="8"/>
  <c r="Q724" s="1"/>
  <c r="AM743" i="15"/>
  <c r="Q743"/>
  <c r="AM764"/>
  <c r="Q764"/>
  <c r="P764" i="8"/>
  <c r="Q764" s="1"/>
  <c r="Q782" i="15"/>
  <c r="AM782"/>
  <c r="P782" i="8"/>
  <c r="Q782" s="1"/>
  <c r="Q799" i="15"/>
  <c r="AM799"/>
  <c r="P799" i="8"/>
  <c r="Q799" s="1"/>
  <c r="Q750" i="15"/>
  <c r="AM750"/>
  <c r="P750" i="8"/>
  <c r="Q750" s="1"/>
  <c r="AM800" i="15"/>
  <c r="Q800"/>
  <c r="AM631"/>
  <c r="Q631"/>
  <c r="P631" i="8"/>
  <c r="Q631" s="1"/>
  <c r="AM664" i="15"/>
  <c r="Q664"/>
  <c r="P664" i="8"/>
  <c r="Q664" s="1"/>
  <c r="Q677" i="15"/>
  <c r="AM677"/>
  <c r="AM711"/>
  <c r="Q711"/>
  <c r="P711" i="8"/>
  <c r="Q711" s="1"/>
  <c r="Q781" i="15"/>
  <c r="AM781"/>
  <c r="P781" i="8"/>
  <c r="Q781" s="1"/>
  <c r="AM647" i="15"/>
  <c r="Q647"/>
  <c r="P647" i="8"/>
  <c r="Q647" s="1"/>
  <c r="P292"/>
  <c r="Q292" s="1"/>
  <c r="P308"/>
  <c r="Q308" s="1"/>
  <c r="P324"/>
  <c r="Q324" s="1"/>
  <c r="P340"/>
  <c r="Q340" s="1"/>
  <c r="P356"/>
  <c r="Q356" s="1"/>
  <c r="P650"/>
  <c r="Q650" s="1"/>
  <c r="P666"/>
  <c r="Q666" s="1"/>
  <c r="P682"/>
  <c r="Q682" s="1"/>
  <c r="P698"/>
  <c r="Q698" s="1"/>
  <c r="P593"/>
  <c r="Q593" s="1"/>
  <c r="P673"/>
  <c r="Q673" s="1"/>
  <c r="P705"/>
  <c r="Q705" s="1"/>
  <c r="P592"/>
  <c r="Q592" s="1"/>
  <c r="P656"/>
  <c r="Q656" s="1"/>
  <c r="P688"/>
  <c r="Q688" s="1"/>
  <c r="P720"/>
  <c r="Q720" s="1"/>
  <c r="P743"/>
  <c r="Q743" s="1"/>
  <c r="Q110" i="15"/>
  <c r="AM110"/>
  <c r="P110" i="8"/>
  <c r="Q110" s="1"/>
  <c r="Q118" i="15"/>
  <c r="AM118"/>
  <c r="P118" i="8"/>
  <c r="Q118" s="1"/>
  <c r="Q126" i="15"/>
  <c r="AM126"/>
  <c r="P126" i="8"/>
  <c r="Q126" s="1"/>
  <c r="Q134" i="15"/>
  <c r="AM134"/>
  <c r="P134" i="8"/>
  <c r="Q134" s="1"/>
  <c r="Q142" i="15"/>
  <c r="AM142"/>
  <c r="P142" i="8"/>
  <c r="Q142" s="1"/>
  <c r="AM150" i="15"/>
  <c r="Q150"/>
  <c r="P150" i="8"/>
  <c r="Q150" s="1"/>
  <c r="AM158" i="15"/>
  <c r="Q158"/>
  <c r="P158" i="8"/>
  <c r="Q158" s="1"/>
  <c r="AM166" i="15"/>
  <c r="Q166"/>
  <c r="P166" i="8"/>
  <c r="Q166" s="1"/>
  <c r="AM174" i="15"/>
  <c r="Q174"/>
  <c r="P174" i="8"/>
  <c r="Q174" s="1"/>
  <c r="AM182" i="15"/>
  <c r="Q182"/>
  <c r="P182" i="8"/>
  <c r="Q182" s="1"/>
  <c r="AM190" i="15"/>
  <c r="Q190"/>
  <c r="P190" i="8"/>
  <c r="Q190" s="1"/>
  <c r="AM198" i="15"/>
  <c r="Q198"/>
  <c r="P198" i="8"/>
  <c r="Q198" s="1"/>
  <c r="AM206" i="15"/>
  <c r="Q206"/>
  <c r="P206" i="8"/>
  <c r="Q206" s="1"/>
  <c r="AM214" i="15"/>
  <c r="Q214"/>
  <c r="P214" i="8"/>
  <c r="Q214" s="1"/>
  <c r="AM222" i="15"/>
  <c r="Q222"/>
  <c r="P222" i="8"/>
  <c r="Q222" s="1"/>
  <c r="AM230" i="15"/>
  <c r="Q230"/>
  <c r="P230" i="8"/>
  <c r="Q230" s="1"/>
  <c r="AM238" i="15"/>
  <c r="Q238"/>
  <c r="P238" i="8"/>
  <c r="Q238" s="1"/>
  <c r="AM250" i="15"/>
  <c r="Q250"/>
  <c r="P250" i="8"/>
  <c r="Q250" s="1"/>
  <c r="Q266" i="15"/>
  <c r="AM266"/>
  <c r="P266" i="8"/>
  <c r="Q266" s="1"/>
  <c r="Q274" i="15"/>
  <c r="AM274"/>
  <c r="P274" i="8"/>
  <c r="Q274" s="1"/>
  <c r="Q282" i="15"/>
  <c r="AM282"/>
  <c r="P282" i="8"/>
  <c r="Q282" s="1"/>
  <c r="Q290" i="15"/>
  <c r="AM290"/>
  <c r="P290" i="8"/>
  <c r="Q290" s="1"/>
  <c r="Q243" i="15"/>
  <c r="AM243"/>
  <c r="P243" i="8"/>
  <c r="Q243" s="1"/>
  <c r="AM259" i="15"/>
  <c r="Q259"/>
  <c r="P259" i="8"/>
  <c r="Q259" s="1"/>
  <c r="AM271" i="15"/>
  <c r="Q271"/>
  <c r="P271" i="8"/>
  <c r="Q271" s="1"/>
  <c r="AM279" i="15"/>
  <c r="Q279"/>
  <c r="P279" i="8"/>
  <c r="Q279" s="1"/>
  <c r="AM287" i="15"/>
  <c r="Q287"/>
  <c r="AM295"/>
  <c r="Q295"/>
  <c r="P295" i="8"/>
  <c r="Q295" s="1"/>
  <c r="AM303" i="15"/>
  <c r="Q303"/>
  <c r="P303" i="8"/>
  <c r="Q303" s="1"/>
  <c r="AM311" i="15"/>
  <c r="Q311"/>
  <c r="P311" i="8"/>
  <c r="Q311" s="1"/>
  <c r="AM319" i="15"/>
  <c r="Q319"/>
  <c r="P319" i="8"/>
  <c r="Q319" s="1"/>
  <c r="AM327" i="15"/>
  <c r="Q327"/>
  <c r="P327" i="8"/>
  <c r="Q327" s="1"/>
  <c r="AM335" i="15"/>
  <c r="Q335"/>
  <c r="P335" i="8"/>
  <c r="Q335" s="1"/>
  <c r="AM343" i="15"/>
  <c r="Q343"/>
  <c r="P343" i="8"/>
  <c r="Q343" s="1"/>
  <c r="AM351" i="15"/>
  <c r="Q351"/>
  <c r="AM359"/>
  <c r="Q359"/>
  <c r="AM367"/>
  <c r="Q367"/>
  <c r="P367" i="8"/>
  <c r="Q367" s="1"/>
  <c r="AM375" i="15"/>
  <c r="Q375"/>
  <c r="P375" i="8"/>
  <c r="Q375" s="1"/>
  <c r="AM383" i="15"/>
  <c r="Q383"/>
  <c r="P383" i="8"/>
  <c r="Q383" s="1"/>
  <c r="AM391" i="15"/>
  <c r="Q391"/>
  <c r="P391" i="8"/>
  <c r="Q391" s="1"/>
  <c r="AM399" i="15"/>
  <c r="Q399"/>
  <c r="P399" i="8"/>
  <c r="Q399" s="1"/>
  <c r="AM407" i="15"/>
  <c r="Q407"/>
  <c r="P407" i="8"/>
  <c r="Q407" s="1"/>
  <c r="AM415" i="15"/>
  <c r="Q415"/>
  <c r="AM423"/>
  <c r="Q423"/>
  <c r="AM431"/>
  <c r="Q431"/>
  <c r="P431" i="8"/>
  <c r="Q431" s="1"/>
  <c r="AM439" i="15"/>
  <c r="Q439"/>
  <c r="P439" i="8"/>
  <c r="Q439" s="1"/>
  <c r="AM447" i="15"/>
  <c r="Q447"/>
  <c r="P447" i="8"/>
  <c r="Q447" s="1"/>
  <c r="AM455" i="15"/>
  <c r="Q455"/>
  <c r="P455" i="8"/>
  <c r="Q455" s="1"/>
  <c r="AM463" i="15"/>
  <c r="Q463"/>
  <c r="P463" i="8"/>
  <c r="Q463" s="1"/>
  <c r="AM471" i="15"/>
  <c r="Q471"/>
  <c r="P471" i="8"/>
  <c r="Q471" s="1"/>
  <c r="AM479" i="15"/>
  <c r="Q479"/>
  <c r="AM487"/>
  <c r="Q487"/>
  <c r="AM495"/>
  <c r="Q495"/>
  <c r="P495" i="8"/>
  <c r="Q495" s="1"/>
  <c r="AM503" i="15"/>
  <c r="Q503"/>
  <c r="P503" i="8"/>
  <c r="Q503" s="1"/>
  <c r="AM511" i="15"/>
  <c r="Q511"/>
  <c r="P511" i="8"/>
  <c r="Q511" s="1"/>
  <c r="AM519" i="15"/>
  <c r="Q519"/>
  <c r="P519" i="8"/>
  <c r="Q519" s="1"/>
  <c r="AM527" i="15"/>
  <c r="Q527"/>
  <c r="P527" i="8"/>
  <c r="Q527" s="1"/>
  <c r="AM535" i="15"/>
  <c r="Q535"/>
  <c r="P535" i="8"/>
  <c r="Q535" s="1"/>
  <c r="AM543" i="15"/>
  <c r="Q543"/>
  <c r="AM551"/>
  <c r="Q551"/>
  <c r="AM559"/>
  <c r="Q559"/>
  <c r="P559" i="8"/>
  <c r="Q559" s="1"/>
  <c r="AM567" i="15"/>
  <c r="Q567"/>
  <c r="P567" i="8"/>
  <c r="Q567" s="1"/>
  <c r="AM575" i="15"/>
  <c r="Q575"/>
  <c r="P575" i="8"/>
  <c r="Q575" s="1"/>
  <c r="AM600" i="15"/>
  <c r="Q600"/>
  <c r="P600" i="8"/>
  <c r="Q600" s="1"/>
  <c r="AM612" i="15"/>
  <c r="Q612"/>
  <c r="P612" i="8"/>
  <c r="Q612" s="1"/>
  <c r="AM620" i="15"/>
  <c r="Q620"/>
  <c r="P620" i="8"/>
  <c r="Q620" s="1"/>
  <c r="Q641" i="15"/>
  <c r="AM641"/>
  <c r="AM687"/>
  <c r="Q687"/>
  <c r="P687" i="8"/>
  <c r="Q687" s="1"/>
  <c r="Q701" i="15"/>
  <c r="AM701"/>
  <c r="Q738"/>
  <c r="AM738"/>
  <c r="P738" i="8"/>
  <c r="Q738" s="1"/>
  <c r="AM772" i="15"/>
  <c r="Q772"/>
  <c r="P772" i="8"/>
  <c r="Q772" s="1"/>
  <c r="AM783" i="15"/>
  <c r="Q783"/>
  <c r="P783" i="8"/>
  <c r="Q783" s="1"/>
  <c r="AM760" i="15"/>
  <c r="Q760"/>
  <c r="P760" i="8"/>
  <c r="Q760" s="1"/>
  <c r="Q602" i="15"/>
  <c r="AM602"/>
  <c r="Q621"/>
  <c r="AM621"/>
  <c r="AM635"/>
  <c r="Q635"/>
  <c r="P635" i="8"/>
  <c r="Q635" s="1"/>
  <c r="AM651" i="15"/>
  <c r="Q651"/>
  <c r="P651" i="8"/>
  <c r="Q651" s="1"/>
  <c r="AM675" i="15"/>
  <c r="Q675"/>
  <c r="P675" i="8"/>
  <c r="Q675" s="1"/>
  <c r="Q689" i="15"/>
  <c r="AM689"/>
  <c r="Q702"/>
  <c r="AM702"/>
  <c r="Q713"/>
  <c r="AM713"/>
  <c r="AM727"/>
  <c r="Q727"/>
  <c r="P727" i="8"/>
  <c r="Q727" s="1"/>
  <c r="AM779" i="15"/>
  <c r="Q779"/>
  <c r="P779" i="8"/>
  <c r="Q779" s="1"/>
  <c r="Q792" i="15"/>
  <c r="AM792"/>
  <c r="P792" i="8"/>
  <c r="Q792" s="1"/>
  <c r="AM716" i="15"/>
  <c r="Q716"/>
  <c r="P716" i="8"/>
  <c r="Q716" s="1"/>
  <c r="Q606" i="15"/>
  <c r="AM606"/>
  <c r="Q645"/>
  <c r="AM645"/>
  <c r="AM655"/>
  <c r="Q655"/>
  <c r="P655" i="8"/>
  <c r="Q655" s="1"/>
  <c r="AM659" i="15"/>
  <c r="Q659"/>
  <c r="P659" i="8"/>
  <c r="Q659" s="1"/>
  <c r="Q669" i="15"/>
  <c r="AM669"/>
  <c r="AM719"/>
  <c r="Q719"/>
  <c r="P719" i="8"/>
  <c r="Q719" s="1"/>
  <c r="AM731" i="15"/>
  <c r="Q731"/>
  <c r="Q753"/>
  <c r="AM753"/>
  <c r="P753" i="8"/>
  <c r="Q753" s="1"/>
  <c r="Q793" i="15"/>
  <c r="AM793"/>
  <c r="AM197"/>
  <c r="Q197"/>
  <c r="AM205"/>
  <c r="Q205"/>
  <c r="AM213"/>
  <c r="Q213"/>
  <c r="AM221"/>
  <c r="Q221"/>
  <c r="AM229"/>
  <c r="Q229"/>
  <c r="AM237"/>
  <c r="Q237"/>
  <c r="Q245"/>
  <c r="AM245"/>
  <c r="Q261"/>
  <c r="AM261"/>
  <c r="Q277"/>
  <c r="AM277"/>
  <c r="Q293"/>
  <c r="AM293"/>
  <c r="Q309"/>
  <c r="AM309"/>
  <c r="Q325"/>
  <c r="AM325"/>
  <c r="Q341"/>
  <c r="AM341"/>
  <c r="Q357"/>
  <c r="AM357"/>
  <c r="Q373"/>
  <c r="AM373"/>
  <c r="Q389"/>
  <c r="AM389"/>
  <c r="Q405"/>
  <c r="AM405"/>
  <c r="Q421"/>
  <c r="AM421"/>
  <c r="Q437"/>
  <c r="AM437"/>
  <c r="Q453"/>
  <c r="AM453"/>
  <c r="Q469"/>
  <c r="AM469"/>
  <c r="Q485"/>
  <c r="AM485"/>
  <c r="Q501"/>
  <c r="AM501"/>
  <c r="Q517"/>
  <c r="AM517"/>
  <c r="Q533"/>
  <c r="AM533"/>
  <c r="Q549"/>
  <c r="AM549"/>
  <c r="Q565"/>
  <c r="AM565"/>
  <c r="Q581"/>
  <c r="AM581"/>
  <c r="AM596"/>
  <c r="Q596"/>
  <c r="P596" i="8"/>
  <c r="Q596" s="1"/>
  <c r="Q649" i="15"/>
  <c r="AM649"/>
  <c r="Q693"/>
  <c r="AM693"/>
  <c r="AM735"/>
  <c r="Q735"/>
  <c r="Q789"/>
  <c r="AM789"/>
  <c r="P789" i="8"/>
  <c r="Q789" s="1"/>
  <c r="AM771" i="15"/>
  <c r="Q771"/>
  <c r="P771" i="8"/>
  <c r="Q771" s="1"/>
  <c r="Q758" i="15"/>
  <c r="AM758"/>
  <c r="P758" i="8"/>
  <c r="Q758" s="1"/>
  <c r="AM624" i="15"/>
  <c r="Q624"/>
  <c r="P438" i="8"/>
  <c r="Q438" s="1"/>
  <c r="P454"/>
  <c r="Q454" s="1"/>
  <c r="P470"/>
  <c r="Q470" s="1"/>
  <c r="P486"/>
  <c r="Q486" s="1"/>
  <c r="P502"/>
  <c r="Q502" s="1"/>
  <c r="P518"/>
  <c r="Q518" s="1"/>
  <c r="P534"/>
  <c r="Q534" s="1"/>
  <c r="P550"/>
  <c r="Q550" s="1"/>
  <c r="P566"/>
  <c r="Q566" s="1"/>
  <c r="P582"/>
  <c r="Q582" s="1"/>
  <c r="P630"/>
  <c r="Q630" s="1"/>
  <c r="P646"/>
  <c r="Q646" s="1"/>
  <c r="P205"/>
  <c r="Q205" s="1"/>
  <c r="P221"/>
  <c r="Q221" s="1"/>
  <c r="P237"/>
  <c r="Q237" s="1"/>
  <c r="P621"/>
  <c r="Q621" s="1"/>
  <c r="P669"/>
  <c r="Q669" s="1"/>
  <c r="P701"/>
  <c r="Q701" s="1"/>
  <c r="P479"/>
  <c r="Q479" s="1"/>
  <c r="P735"/>
  <c r="Q735" s="1"/>
  <c r="P728"/>
  <c r="Q728" s="1"/>
  <c r="P423"/>
  <c r="Q423" s="1"/>
  <c r="AM246" i="15"/>
  <c r="Q246"/>
  <c r="P246" i="8"/>
  <c r="Q246" s="1"/>
  <c r="Q262" i="15"/>
  <c r="AM262"/>
  <c r="P262" i="8"/>
  <c r="Q262" s="1"/>
  <c r="AM255" i="15"/>
  <c r="Q255"/>
  <c r="P255" i="8"/>
  <c r="Q255" s="1"/>
  <c r="AM583" i="15"/>
  <c r="Q583"/>
  <c r="P583" i="8"/>
  <c r="Q583" s="1"/>
  <c r="AM591" i="15"/>
  <c r="Q591"/>
  <c r="P591" i="8"/>
  <c r="Q591" s="1"/>
  <c r="AM611" i="15"/>
  <c r="Q611"/>
  <c r="P611" i="8"/>
  <c r="Q611" s="1"/>
  <c r="AM615" i="15"/>
  <c r="Q615"/>
  <c r="AM640"/>
  <c r="Q640"/>
  <c r="Q686"/>
  <c r="AM686"/>
  <c r="AM700"/>
  <c r="Q700"/>
  <c r="P700" i="8"/>
  <c r="Q700" s="1"/>
  <c r="Q737" i="15"/>
  <c r="AM737"/>
  <c r="P737" i="8"/>
  <c r="Q737" s="1"/>
  <c r="Q770" i="15"/>
  <c r="AM770"/>
  <c r="P770" i="8"/>
  <c r="Q770" s="1"/>
  <c r="Q777" i="15"/>
  <c r="AM777"/>
  <c r="AM288"/>
  <c r="Q288"/>
  <c r="AM296"/>
  <c r="Q296"/>
  <c r="AM304"/>
  <c r="Q304"/>
  <c r="AM312"/>
  <c r="Q312"/>
  <c r="AM320"/>
  <c r="Q320"/>
  <c r="AM328"/>
  <c r="Q328"/>
  <c r="AM336"/>
  <c r="Q336"/>
  <c r="AM344"/>
  <c r="Q344"/>
  <c r="AM352"/>
  <c r="Q352"/>
  <c r="AM360"/>
  <c r="Q360"/>
  <c r="AM368"/>
  <c r="Q368"/>
  <c r="AM376"/>
  <c r="Q376"/>
  <c r="P376" i="8"/>
  <c r="Q376" s="1"/>
  <c r="AM384" i="15"/>
  <c r="Q384"/>
  <c r="AM392"/>
  <c r="Q392"/>
  <c r="P392" i="8"/>
  <c r="Q392" s="1"/>
  <c r="AM400" i="15"/>
  <c r="Q400"/>
  <c r="AM408"/>
  <c r="Q408"/>
  <c r="P408" i="8"/>
  <c r="Q408" s="1"/>
  <c r="AM416" i="15"/>
  <c r="Q416"/>
  <c r="AM424"/>
  <c r="Q424"/>
  <c r="P424" i="8"/>
  <c r="Q424" s="1"/>
  <c r="AM432" i="15"/>
  <c r="Q432"/>
  <c r="AM440"/>
  <c r="Q440"/>
  <c r="P440" i="8"/>
  <c r="Q440" s="1"/>
  <c r="AM448" i="15"/>
  <c r="Q448"/>
  <c r="AM456"/>
  <c r="Q456"/>
  <c r="P456" i="8"/>
  <c r="Q456" s="1"/>
  <c r="AM464" i="15"/>
  <c r="Q464"/>
  <c r="AM472"/>
  <c r="Q472"/>
  <c r="P472" i="8"/>
  <c r="Q472" s="1"/>
  <c r="AM480" i="15"/>
  <c r="Q480"/>
  <c r="AM488"/>
  <c r="Q488"/>
  <c r="P488" i="8"/>
  <c r="Q488" s="1"/>
  <c r="AM496" i="15"/>
  <c r="Q496"/>
  <c r="AM504"/>
  <c r="Q504"/>
  <c r="P504" i="8"/>
  <c r="Q504" s="1"/>
  <c r="AM512" i="15"/>
  <c r="Q512"/>
  <c r="AM520"/>
  <c r="Q520"/>
  <c r="P520" i="8"/>
  <c r="Q520" s="1"/>
  <c r="AM528" i="15"/>
  <c r="Q528"/>
  <c r="AM536"/>
  <c r="Q536"/>
  <c r="P536" i="8"/>
  <c r="Q536" s="1"/>
  <c r="AM544" i="15"/>
  <c r="Q544"/>
  <c r="AM552"/>
  <c r="Q552"/>
  <c r="P552" i="8"/>
  <c r="Q552" s="1"/>
  <c r="AM560" i="15"/>
  <c r="Q560"/>
  <c r="AM568"/>
  <c r="Q568"/>
  <c r="P568" i="8"/>
  <c r="Q568" s="1"/>
  <c r="AM576" i="15"/>
  <c r="Q576"/>
  <c r="AM588"/>
  <c r="Q588"/>
  <c r="P588" i="8"/>
  <c r="Q588" s="1"/>
  <c r="Q605" i="15"/>
  <c r="AM605"/>
  <c r="AM644"/>
  <c r="Q644"/>
  <c r="P644" i="8"/>
  <c r="Q644" s="1"/>
  <c r="Q654" i="15"/>
  <c r="AM654"/>
  <c r="Q658"/>
  <c r="AM658"/>
  <c r="AM668"/>
  <c r="Q668"/>
  <c r="P668" i="8"/>
  <c r="Q668" s="1"/>
  <c r="Q714" i="15"/>
  <c r="AM714"/>
  <c r="P714" i="8"/>
  <c r="Q714" s="1"/>
  <c r="Q730" i="15"/>
  <c r="AM730"/>
  <c r="P730" i="8"/>
  <c r="Q730" s="1"/>
  <c r="AM752" i="15"/>
  <c r="Q752"/>
  <c r="P752" i="8"/>
  <c r="Q752" s="1"/>
  <c r="AM756" i="15"/>
  <c r="Q756"/>
  <c r="P756" i="8"/>
  <c r="Q756" s="1"/>
  <c r="Q802" i="15"/>
  <c r="AM802"/>
  <c r="P802" i="8"/>
  <c r="Q802" s="1"/>
  <c r="AM580" i="15"/>
  <c r="Q580"/>
  <c r="P580" i="8"/>
  <c r="Q580" s="1"/>
  <c r="AM607" i="15"/>
  <c r="Q607"/>
  <c r="AM623"/>
  <c r="Q623"/>
  <c r="P623" i="8"/>
  <c r="Q623" s="1"/>
  <c r="AM636" i="15"/>
  <c r="Q636"/>
  <c r="P636" i="8"/>
  <c r="Q636" s="1"/>
  <c r="Q662" i="15"/>
  <c r="AM662"/>
  <c r="AM676"/>
  <c r="Q676"/>
  <c r="P676" i="8"/>
  <c r="Q676" s="1"/>
  <c r="Q690" i="15"/>
  <c r="AM690"/>
  <c r="AM704"/>
  <c r="Q704"/>
  <c r="AM715"/>
  <c r="Q715"/>
  <c r="P715" i="8"/>
  <c r="Q715" s="1"/>
  <c r="Q733" i="15"/>
  <c r="AM733"/>
  <c r="P733" i="8"/>
  <c r="Q733" s="1"/>
  <c r="Q746" i="15"/>
  <c r="AM746"/>
  <c r="P746" i="8"/>
  <c r="Q746" s="1"/>
  <c r="AM767" i="15"/>
  <c r="Q767"/>
  <c r="P767" i="8"/>
  <c r="Q767" s="1"/>
  <c r="Q785" i="15"/>
  <c r="AM785"/>
  <c r="P785" i="8"/>
  <c r="Q785" s="1"/>
  <c r="Q626" i="15"/>
  <c r="AM626"/>
  <c r="AM691"/>
  <c r="Q691"/>
  <c r="P691" i="8"/>
  <c r="Q691" s="1"/>
  <c r="Q721" i="15"/>
  <c r="AM721"/>
  <c r="P721" i="8"/>
  <c r="Q721" s="1"/>
  <c r="Q742" i="15"/>
  <c r="AM742"/>
  <c r="P742" i="8"/>
  <c r="Q742" s="1"/>
  <c r="Q257" i="15"/>
  <c r="AM257"/>
  <c r="Q273"/>
  <c r="AM273"/>
  <c r="Q289"/>
  <c r="AM289"/>
  <c r="Q305"/>
  <c r="AM305"/>
  <c r="Q321"/>
  <c r="AM321"/>
  <c r="Q337"/>
  <c r="AM337"/>
  <c r="Q353"/>
  <c r="AM353"/>
  <c r="Q369"/>
  <c r="AM369"/>
  <c r="Q385"/>
  <c r="AM385"/>
  <c r="Q401"/>
  <c r="AM401"/>
  <c r="Q417"/>
  <c r="AM417"/>
  <c r="Q433"/>
  <c r="AM433"/>
  <c r="Q449"/>
  <c r="AM449"/>
  <c r="Q465"/>
  <c r="AM465"/>
  <c r="Q481"/>
  <c r="AM481"/>
  <c r="Q497"/>
  <c r="AM497"/>
  <c r="Q513"/>
  <c r="AM513"/>
  <c r="Q529"/>
  <c r="AM529"/>
  <c r="Q545"/>
  <c r="AM545"/>
  <c r="Q561"/>
  <c r="AM561"/>
  <c r="Q577"/>
  <c r="AM577"/>
  <c r="AM608"/>
  <c r="Q608"/>
  <c r="Q298"/>
  <c r="AM298"/>
  <c r="P298" i="8"/>
  <c r="Q298" s="1"/>
  <c r="Q306" i="15"/>
  <c r="AM306"/>
  <c r="P306" i="8"/>
  <c r="Q306" s="1"/>
  <c r="Q314" i="15"/>
  <c r="AM314"/>
  <c r="P314" i="8"/>
  <c r="Q314" s="1"/>
  <c r="Q322" i="15"/>
  <c r="AM322"/>
  <c r="P322" i="8"/>
  <c r="Q322" s="1"/>
  <c r="Q330" i="15"/>
  <c r="AM330"/>
  <c r="P330" i="8"/>
  <c r="Q330" s="1"/>
  <c r="Q338" i="15"/>
  <c r="AM338"/>
  <c r="P338" i="8"/>
  <c r="Q338" s="1"/>
  <c r="Q346" i="15"/>
  <c r="AM346"/>
  <c r="P346" i="8"/>
  <c r="Q346" s="1"/>
  <c r="Q354" i="15"/>
  <c r="AM354"/>
  <c r="P354" i="8"/>
  <c r="Q354" s="1"/>
  <c r="Q362" i="15"/>
  <c r="AM362"/>
  <c r="P362" i="8"/>
  <c r="Q362" s="1"/>
  <c r="Q370" i="15"/>
  <c r="AM370"/>
  <c r="P370" i="8"/>
  <c r="Q370" s="1"/>
  <c r="Q378" i="15"/>
  <c r="AM378"/>
  <c r="P378" i="8"/>
  <c r="Q378" s="1"/>
  <c r="Q386" i="15"/>
  <c r="AM386"/>
  <c r="P386" i="8"/>
  <c r="Q386" s="1"/>
  <c r="Q394" i="15"/>
  <c r="AM394"/>
  <c r="P394" i="8"/>
  <c r="Q394" s="1"/>
  <c r="Q402" i="15"/>
  <c r="AM402"/>
  <c r="P402" i="8"/>
  <c r="Q402" s="1"/>
  <c r="Q410" i="15"/>
  <c r="AM410"/>
  <c r="P410" i="8"/>
  <c r="Q410" s="1"/>
  <c r="Q418" i="15"/>
  <c r="AM418"/>
  <c r="P418" i="8"/>
  <c r="Q418" s="1"/>
  <c r="Q426" i="15"/>
  <c r="AM426"/>
  <c r="Q434"/>
  <c r="AM434"/>
  <c r="Q442"/>
  <c r="AM442"/>
  <c r="Q450"/>
  <c r="AM450"/>
  <c r="Q458"/>
  <c r="AM458"/>
  <c r="Q466"/>
  <c r="AM466"/>
  <c r="Q474"/>
  <c r="AM474"/>
  <c r="Q482"/>
  <c r="AM482"/>
  <c r="Q490"/>
  <c r="AM490"/>
  <c r="Q498"/>
  <c r="AM498"/>
  <c r="Q506"/>
  <c r="AM506"/>
  <c r="Q514"/>
  <c r="AM514"/>
  <c r="Q522"/>
  <c r="AM522"/>
  <c r="Q530"/>
  <c r="AM530"/>
  <c r="Q538"/>
  <c r="AM538"/>
  <c r="Q546"/>
  <c r="AM546"/>
  <c r="Q554"/>
  <c r="AM554"/>
  <c r="Q562"/>
  <c r="AM562"/>
  <c r="Q570"/>
  <c r="AM570"/>
  <c r="Q578"/>
  <c r="AM578"/>
  <c r="Q586"/>
  <c r="AM586"/>
  <c r="AM595"/>
  <c r="Q595"/>
  <c r="P595" i="8"/>
  <c r="Q595" s="1"/>
  <c r="AM627" i="15"/>
  <c r="Q627"/>
  <c r="P627" i="8"/>
  <c r="Q627" s="1"/>
  <c r="AM692" i="15"/>
  <c r="Q692"/>
  <c r="P692" i="8"/>
  <c r="Q692" s="1"/>
  <c r="AM723" i="15"/>
  <c r="Q723"/>
  <c r="P723" i="8"/>
  <c r="Q723" s="1"/>
  <c r="AM788" i="15"/>
  <c r="Q788"/>
  <c r="P788" i="8"/>
  <c r="Q788" s="1"/>
  <c r="Q765" i="15"/>
  <c r="AM765"/>
  <c r="P765" i="8"/>
  <c r="Q765" s="1"/>
  <c r="Q778" i="15"/>
  <c r="AM778"/>
  <c r="P778" i="8"/>
  <c r="Q778" s="1"/>
  <c r="Q609" i="15"/>
  <c r="AM609"/>
  <c r="AM628"/>
  <c r="Q628"/>
  <c r="P628" i="8"/>
  <c r="Q628" s="1"/>
  <c r="AM639" i="15"/>
  <c r="Q639"/>
  <c r="P639" i="8"/>
  <c r="Q639" s="1"/>
  <c r="Q665" i="15"/>
  <c r="AM665"/>
  <c r="AM679"/>
  <c r="Q679"/>
  <c r="Q694"/>
  <c r="AM694"/>
  <c r="AM707"/>
  <c r="Q707"/>
  <c r="P707" i="8"/>
  <c r="Q707" s="1"/>
  <c r="Q717" i="15"/>
  <c r="AM717"/>
  <c r="P717" i="8"/>
  <c r="Q717" s="1"/>
  <c r="AM736" i="15"/>
  <c r="Q736"/>
  <c r="Q749"/>
  <c r="AM749"/>
  <c r="P749" i="8"/>
  <c r="Q749" s="1"/>
  <c r="Q769" i="15"/>
  <c r="AM769"/>
  <c r="P769" i="8"/>
  <c r="Q769" s="1"/>
  <c r="Q790" i="15"/>
  <c r="AM790"/>
  <c r="P790" i="8"/>
  <c r="Q790" s="1"/>
  <c r="AM740" i="15"/>
  <c r="Q740"/>
  <c r="P740" i="8"/>
  <c r="Q740" s="1"/>
  <c r="Q766" i="15"/>
  <c r="AM766"/>
  <c r="P766" i="8"/>
  <c r="Q766" s="1"/>
  <c r="Q618" i="15"/>
  <c r="AM618"/>
  <c r="AM648"/>
  <c r="Q648"/>
  <c r="P648" i="8"/>
  <c r="Q648" s="1"/>
  <c r="AM672" i="15"/>
  <c r="Q672"/>
  <c r="AM683"/>
  <c r="Q683"/>
  <c r="P683" i="8"/>
  <c r="Q683" s="1"/>
  <c r="AM747" i="15"/>
  <c r="Q747"/>
  <c r="P747" i="8"/>
  <c r="Q747" s="1"/>
  <c r="AM787" i="15"/>
  <c r="Q787"/>
  <c r="P787" i="8"/>
  <c r="Q787" s="1"/>
  <c r="Q710" i="15"/>
  <c r="AM710"/>
  <c r="AM759"/>
  <c r="Q759"/>
  <c r="P759" i="8"/>
  <c r="Q759" s="1"/>
  <c r="Q637" i="15"/>
  <c r="AM637"/>
  <c r="S671"/>
  <c r="P284" i="8"/>
  <c r="Q284" s="1"/>
  <c r="P300"/>
  <c r="Q300" s="1"/>
  <c r="P316"/>
  <c r="Q316" s="1"/>
  <c r="P332"/>
  <c r="Q332" s="1"/>
  <c r="P348"/>
  <c r="Q348" s="1"/>
  <c r="P364"/>
  <c r="Q364" s="1"/>
  <c r="P434"/>
  <c r="Q434" s="1"/>
  <c r="P450"/>
  <c r="Q450" s="1"/>
  <c r="P466"/>
  <c r="Q466" s="1"/>
  <c r="P482"/>
  <c r="Q482" s="1"/>
  <c r="P498"/>
  <c r="Q498" s="1"/>
  <c r="P514"/>
  <c r="Q514" s="1"/>
  <c r="P530"/>
  <c r="Q530" s="1"/>
  <c r="P546"/>
  <c r="Q546" s="1"/>
  <c r="P562"/>
  <c r="Q562" s="1"/>
  <c r="P578"/>
  <c r="Q578" s="1"/>
  <c r="P626"/>
  <c r="Q626" s="1"/>
  <c r="P658"/>
  <c r="Q658" s="1"/>
  <c r="P674"/>
  <c r="Q674" s="1"/>
  <c r="P690"/>
  <c r="Q690" s="1"/>
  <c r="P706"/>
  <c r="Q706" s="1"/>
  <c r="P249"/>
  <c r="Q249" s="1"/>
  <c r="P265"/>
  <c r="Q265" s="1"/>
  <c r="P281"/>
  <c r="Q281" s="1"/>
  <c r="P297"/>
  <c r="Q297" s="1"/>
  <c r="P313"/>
  <c r="Q313" s="1"/>
  <c r="P329"/>
  <c r="Q329" s="1"/>
  <c r="P345"/>
  <c r="Q345" s="1"/>
  <c r="P361"/>
  <c r="Q361" s="1"/>
  <c r="P377"/>
  <c r="Q377" s="1"/>
  <c r="P393"/>
  <c r="Q393" s="1"/>
  <c r="P409"/>
  <c r="Q409" s="1"/>
  <c r="P425"/>
  <c r="Q425" s="1"/>
  <c r="P441"/>
  <c r="Q441" s="1"/>
  <c r="P457"/>
  <c r="Q457" s="1"/>
  <c r="P473"/>
  <c r="Q473" s="1"/>
  <c r="P489"/>
  <c r="Q489" s="1"/>
  <c r="P505"/>
  <c r="Q505" s="1"/>
  <c r="P521"/>
  <c r="Q521" s="1"/>
  <c r="P537"/>
  <c r="Q537" s="1"/>
  <c r="P553"/>
  <c r="Q553" s="1"/>
  <c r="P569"/>
  <c r="Q569" s="1"/>
  <c r="P585"/>
  <c r="Q585" s="1"/>
  <c r="P601"/>
  <c r="Q601" s="1"/>
  <c r="P617"/>
  <c r="Q617" s="1"/>
  <c r="P633"/>
  <c r="Q633" s="1"/>
  <c r="P649"/>
  <c r="Q649" s="1"/>
  <c r="P665"/>
  <c r="Q665" s="1"/>
  <c r="P681"/>
  <c r="Q681" s="1"/>
  <c r="P415"/>
  <c r="Q415" s="1"/>
  <c r="P603"/>
  <c r="Q603" s="1"/>
  <c r="P359"/>
  <c r="Q359" s="1"/>
  <c r="P615"/>
  <c r="Q615" s="1"/>
  <c r="Q786" i="15"/>
  <c r="AM786"/>
  <c r="P786" i="8"/>
  <c r="Q786" s="1"/>
  <c r="AM671" i="15"/>
  <c r="Q671"/>
  <c r="AJ803" i="8"/>
  <c r="AI803"/>
  <c r="AH803"/>
  <c r="AG803"/>
  <c r="AF803"/>
  <c r="AE803"/>
  <c r="AD803"/>
  <c r="AC803"/>
  <c r="AB803"/>
  <c r="AA803"/>
  <c r="Z803"/>
  <c r="Y803"/>
  <c r="X803"/>
  <c r="W803"/>
  <c r="V803"/>
  <c r="S415" i="15" l="1"/>
  <c r="S665"/>
  <c r="S601"/>
  <c r="S537"/>
  <c r="S473"/>
  <c r="S409"/>
  <c r="S345"/>
  <c r="S281"/>
  <c r="S658"/>
  <c r="S546"/>
  <c r="S482"/>
  <c r="S316"/>
  <c r="S787"/>
  <c r="S766"/>
  <c r="S749"/>
  <c r="S707"/>
  <c r="S628"/>
  <c r="S765"/>
  <c r="S627"/>
  <c r="S418"/>
  <c r="S386"/>
  <c r="S354"/>
  <c r="S322"/>
  <c r="S742"/>
  <c r="S733"/>
  <c r="S752"/>
  <c r="S644"/>
  <c r="S536"/>
  <c r="S472"/>
  <c r="S408"/>
  <c r="S583"/>
  <c r="S255"/>
  <c r="S262"/>
  <c r="S735"/>
  <c r="S701"/>
  <c r="S221"/>
  <c r="S582"/>
  <c r="S518"/>
  <c r="S454"/>
  <c r="S659"/>
  <c r="S792"/>
  <c r="S760"/>
  <c r="S575"/>
  <c r="S527"/>
  <c r="S495"/>
  <c r="S447"/>
  <c r="S399"/>
  <c r="S367"/>
  <c r="S319"/>
  <c r="S259"/>
  <c r="S274"/>
  <c r="S230"/>
  <c r="S198"/>
  <c r="S166"/>
  <c r="S134"/>
  <c r="S656"/>
  <c r="S593"/>
  <c r="S666"/>
  <c r="S340"/>
  <c r="S711"/>
  <c r="S631"/>
  <c r="S799"/>
  <c r="S599"/>
  <c r="S422"/>
  <c r="S390"/>
  <c r="S358"/>
  <c r="S326"/>
  <c r="S797"/>
  <c r="S696"/>
  <c r="S754"/>
  <c r="S564"/>
  <c r="S532"/>
  <c r="S500"/>
  <c r="S468"/>
  <c r="S436"/>
  <c r="S404"/>
  <c r="S372"/>
  <c r="S739"/>
  <c r="S587"/>
  <c r="S184"/>
  <c r="S18"/>
  <c r="S169"/>
  <c r="S137"/>
  <c r="S105"/>
  <c r="S73"/>
  <c r="S41"/>
  <c r="S244"/>
  <c r="S212"/>
  <c r="S180"/>
  <c r="S148"/>
  <c r="S116"/>
  <c r="S84"/>
  <c r="S52"/>
  <c r="S642"/>
  <c r="S775"/>
  <c r="S531"/>
  <c r="S459"/>
  <c r="S395"/>
  <c r="S331"/>
  <c r="S251"/>
  <c r="S234"/>
  <c r="S170"/>
  <c r="S106"/>
  <c r="S50"/>
  <c r="S17"/>
  <c r="S20"/>
  <c r="S195"/>
  <c r="S131"/>
  <c r="S67"/>
  <c r="S70"/>
  <c r="S239"/>
  <c r="S135"/>
  <c r="S47"/>
  <c r="S149"/>
  <c r="S264"/>
  <c r="S95"/>
  <c r="S763"/>
  <c r="S594"/>
  <c r="S557"/>
  <c r="S493"/>
  <c r="S429"/>
  <c r="S365"/>
  <c r="S301"/>
  <c r="S241"/>
  <c r="S209"/>
  <c r="S796"/>
  <c r="S762"/>
  <c r="S663"/>
  <c r="S610"/>
  <c r="S483"/>
  <c r="S419"/>
  <c r="S355"/>
  <c r="S291"/>
  <c r="S286"/>
  <c r="S210"/>
  <c r="S146"/>
  <c r="S74"/>
  <c r="S203"/>
  <c r="S139"/>
  <c r="S75"/>
  <c r="S22"/>
  <c r="S199"/>
  <c r="S103"/>
  <c r="S165"/>
  <c r="S88"/>
  <c r="S14"/>
  <c r="S173"/>
  <c r="S109"/>
  <c r="S45"/>
  <c r="S240"/>
  <c r="S176"/>
  <c r="S112"/>
  <c r="S48"/>
  <c r="S38"/>
  <c r="S183"/>
  <c r="S603"/>
  <c r="S681"/>
  <c r="S617"/>
  <c r="S553"/>
  <c r="S489"/>
  <c r="S425"/>
  <c r="S361"/>
  <c r="S297"/>
  <c r="S674"/>
  <c r="S562"/>
  <c r="S498"/>
  <c r="S434"/>
  <c r="S332"/>
  <c r="S747"/>
  <c r="S648"/>
  <c r="S740"/>
  <c r="S788"/>
  <c r="S595"/>
  <c r="S410"/>
  <c r="S378"/>
  <c r="S346"/>
  <c r="S314"/>
  <c r="S721"/>
  <c r="S785"/>
  <c r="S715"/>
  <c r="S636"/>
  <c r="S580"/>
  <c r="S730"/>
  <c r="S552"/>
  <c r="S488"/>
  <c r="S424"/>
  <c r="S770"/>
  <c r="S246"/>
  <c r="S728"/>
  <c r="S237"/>
  <c r="S630"/>
  <c r="S534"/>
  <c r="S470"/>
  <c r="S719"/>
  <c r="S655"/>
  <c r="S779"/>
  <c r="S675"/>
  <c r="S783"/>
  <c r="S620"/>
  <c r="S567"/>
  <c r="S519"/>
  <c r="S471"/>
  <c r="S439"/>
  <c r="S391"/>
  <c r="S343"/>
  <c r="S311"/>
  <c r="S243"/>
  <c r="S266"/>
  <c r="S222"/>
  <c r="S190"/>
  <c r="S158"/>
  <c r="S126"/>
  <c r="S743"/>
  <c r="S673"/>
  <c r="S682"/>
  <c r="S356"/>
  <c r="S292"/>
  <c r="S782"/>
  <c r="S724"/>
  <c r="S684"/>
  <c r="S773"/>
  <c r="S414"/>
  <c r="S382"/>
  <c r="S350"/>
  <c r="S318"/>
  <c r="S780"/>
  <c r="S732"/>
  <c r="S652"/>
  <c r="S556"/>
  <c r="S524"/>
  <c r="S492"/>
  <c r="S460"/>
  <c r="S428"/>
  <c r="S396"/>
  <c r="S725"/>
  <c r="S263"/>
  <c r="S539"/>
  <c r="S784"/>
  <c r="S69"/>
  <c r="S248"/>
  <c r="S193"/>
  <c r="S161"/>
  <c r="S129"/>
  <c r="S97"/>
  <c r="S65"/>
  <c r="S33"/>
  <c r="S236"/>
  <c r="S204"/>
  <c r="S172"/>
  <c r="S140"/>
  <c r="S108"/>
  <c r="S76"/>
  <c r="S44"/>
  <c r="S726"/>
  <c r="S571"/>
  <c r="S515"/>
  <c r="S443"/>
  <c r="S379"/>
  <c r="S315"/>
  <c r="S294"/>
  <c r="S218"/>
  <c r="S154"/>
  <c r="S98"/>
  <c r="S34"/>
  <c r="S235"/>
  <c r="S179"/>
  <c r="S115"/>
  <c r="S51"/>
  <c r="S46"/>
  <c r="S215"/>
  <c r="S111"/>
  <c r="S23"/>
  <c r="S661"/>
  <c r="S72"/>
  <c r="S625"/>
  <c r="S722"/>
  <c r="S541"/>
  <c r="S477"/>
  <c r="S413"/>
  <c r="S349"/>
  <c r="S285"/>
  <c r="S233"/>
  <c r="S201"/>
  <c r="S801"/>
  <c r="S657"/>
  <c r="S604"/>
  <c r="S695"/>
  <c r="S523"/>
  <c r="S467"/>
  <c r="S403"/>
  <c r="S339"/>
  <c r="S270"/>
  <c r="S194"/>
  <c r="S130"/>
  <c r="S58"/>
  <c r="S187"/>
  <c r="S123"/>
  <c r="S59"/>
  <c r="S94"/>
  <c r="S13"/>
  <c r="S175"/>
  <c r="S79"/>
  <c r="S152"/>
  <c r="S189"/>
  <c r="S125"/>
  <c r="S61"/>
  <c r="S256"/>
  <c r="S192"/>
  <c r="S128"/>
  <c r="S64"/>
  <c r="S19"/>
  <c r="S102"/>
  <c r="S159"/>
  <c r="S786"/>
  <c r="S359"/>
  <c r="S633"/>
  <c r="S569"/>
  <c r="S505"/>
  <c r="S441"/>
  <c r="S377"/>
  <c r="S313"/>
  <c r="S249"/>
  <c r="S690"/>
  <c r="S578"/>
  <c r="S514"/>
  <c r="S450"/>
  <c r="S348"/>
  <c r="S284"/>
  <c r="S759"/>
  <c r="S683"/>
  <c r="S790"/>
  <c r="S723"/>
  <c r="S402"/>
  <c r="S370"/>
  <c r="S338"/>
  <c r="S306"/>
  <c r="S691"/>
  <c r="S767"/>
  <c r="S676"/>
  <c r="S623"/>
  <c r="S802"/>
  <c r="S714"/>
  <c r="S568"/>
  <c r="S504"/>
  <c r="S440"/>
  <c r="S376"/>
  <c r="S737"/>
  <c r="S611"/>
  <c r="S621"/>
  <c r="S646"/>
  <c r="S550"/>
  <c r="S486"/>
  <c r="S758"/>
  <c r="S771"/>
  <c r="S596"/>
  <c r="S753"/>
  <c r="S727"/>
  <c r="S651"/>
  <c r="S772"/>
  <c r="S687"/>
  <c r="S612"/>
  <c r="S559"/>
  <c r="S511"/>
  <c r="S463"/>
  <c r="S431"/>
  <c r="S383"/>
  <c r="S335"/>
  <c r="S303"/>
  <c r="S279"/>
  <c r="S290"/>
  <c r="S250"/>
  <c r="S214"/>
  <c r="S182"/>
  <c r="S150"/>
  <c r="S118"/>
  <c r="S688"/>
  <c r="S592"/>
  <c r="S705"/>
  <c r="S698"/>
  <c r="S308"/>
  <c r="S647"/>
  <c r="S764"/>
  <c r="S712"/>
  <c r="S632"/>
  <c r="S798"/>
  <c r="S406"/>
  <c r="S374"/>
  <c r="S342"/>
  <c r="S310"/>
  <c r="S757"/>
  <c r="S660"/>
  <c r="S584"/>
  <c r="S548"/>
  <c r="S516"/>
  <c r="S484"/>
  <c r="S452"/>
  <c r="S420"/>
  <c r="S388"/>
  <c r="S791"/>
  <c r="S247"/>
  <c r="S254"/>
  <c r="S643"/>
  <c r="S133"/>
  <c r="S56"/>
  <c r="S185"/>
  <c r="S153"/>
  <c r="S121"/>
  <c r="S89"/>
  <c r="S57"/>
  <c r="S25"/>
  <c r="S260"/>
  <c r="S228"/>
  <c r="S196"/>
  <c r="S164"/>
  <c r="S132"/>
  <c r="S100"/>
  <c r="S68"/>
  <c r="S36"/>
  <c r="S15"/>
  <c r="S708"/>
  <c r="S685"/>
  <c r="S563"/>
  <c r="S491"/>
  <c r="S427"/>
  <c r="S363"/>
  <c r="S299"/>
  <c r="S278"/>
  <c r="S202"/>
  <c r="S138"/>
  <c r="S82"/>
  <c r="S26"/>
  <c r="S219"/>
  <c r="S163"/>
  <c r="S99"/>
  <c r="S43"/>
  <c r="S30"/>
  <c r="S191"/>
  <c r="S87"/>
  <c r="S21"/>
  <c r="S136"/>
  <c r="S776"/>
  <c r="S678"/>
  <c r="S589"/>
  <c r="S525"/>
  <c r="S461"/>
  <c r="S397"/>
  <c r="S333"/>
  <c r="S269"/>
  <c r="S225"/>
  <c r="S755"/>
  <c r="S703"/>
  <c r="S653"/>
  <c r="S667"/>
  <c r="S699"/>
  <c r="S555"/>
  <c r="S507"/>
  <c r="S451"/>
  <c r="S387"/>
  <c r="S323"/>
  <c r="S242"/>
  <c r="S178"/>
  <c r="S114"/>
  <c r="S42"/>
  <c r="S12"/>
  <c r="S171"/>
  <c r="S107"/>
  <c r="S35"/>
  <c r="S78"/>
  <c r="S16"/>
  <c r="S151"/>
  <c r="S55"/>
  <c r="S37"/>
  <c r="S216"/>
  <c r="S141"/>
  <c r="S77"/>
  <c r="S208"/>
  <c r="S144"/>
  <c r="S80"/>
  <c r="S86"/>
  <c r="S231"/>
  <c r="S143"/>
  <c r="S63"/>
  <c r="S615"/>
  <c r="S649"/>
  <c r="S585"/>
  <c r="S521"/>
  <c r="S457"/>
  <c r="S393"/>
  <c r="S329"/>
  <c r="S265"/>
  <c r="S706"/>
  <c r="S626"/>
  <c r="S530"/>
  <c r="S466"/>
  <c r="S364"/>
  <c r="S300"/>
  <c r="S769"/>
  <c r="S717"/>
  <c r="S639"/>
  <c r="S778"/>
  <c r="S692"/>
  <c r="S394"/>
  <c r="S362"/>
  <c r="S330"/>
  <c r="S298"/>
  <c r="S746"/>
  <c r="S756"/>
  <c r="S668"/>
  <c r="S588"/>
  <c r="S520"/>
  <c r="S456"/>
  <c r="S392"/>
  <c r="S700"/>
  <c r="S591"/>
  <c r="S423"/>
  <c r="S479"/>
  <c r="S669"/>
  <c r="S205"/>
  <c r="S566"/>
  <c r="S502"/>
  <c r="S438"/>
  <c r="S789"/>
  <c r="S716"/>
  <c r="S635"/>
  <c r="S738"/>
  <c r="S600"/>
  <c r="S535"/>
  <c r="S503"/>
  <c r="S455"/>
  <c r="S407"/>
  <c r="S375"/>
  <c r="S327"/>
  <c r="S295"/>
  <c r="S271"/>
  <c r="S282"/>
  <c r="S238"/>
  <c r="S206"/>
  <c r="S174"/>
  <c r="S142"/>
  <c r="S110"/>
  <c r="S720"/>
  <c r="S650"/>
  <c r="S324"/>
  <c r="S781"/>
  <c r="S664"/>
  <c r="S750"/>
  <c r="S619"/>
  <c r="S748"/>
  <c r="S398"/>
  <c r="S366"/>
  <c r="S334"/>
  <c r="S302"/>
  <c r="S741"/>
  <c r="S794"/>
  <c r="S572"/>
  <c r="S540"/>
  <c r="S508"/>
  <c r="S476"/>
  <c r="S444"/>
  <c r="S412"/>
  <c r="S380"/>
  <c r="S774"/>
  <c r="S120"/>
  <c r="S177"/>
  <c r="S145"/>
  <c r="S113"/>
  <c r="S81"/>
  <c r="S49"/>
  <c r="S252"/>
  <c r="S220"/>
  <c r="S188"/>
  <c r="S156"/>
  <c r="S124"/>
  <c r="S92"/>
  <c r="S60"/>
  <c r="S28"/>
  <c r="S697"/>
  <c r="S680"/>
  <c r="S579"/>
  <c r="S614"/>
  <c r="S547"/>
  <c r="S475"/>
  <c r="S411"/>
  <c r="S347"/>
  <c r="S275"/>
  <c r="S258"/>
  <c r="S186"/>
  <c r="S122"/>
  <c r="S66"/>
  <c r="S211"/>
  <c r="S147"/>
  <c r="S83"/>
  <c r="S268"/>
  <c r="S167"/>
  <c r="S71"/>
  <c r="S85"/>
  <c r="S200"/>
  <c r="S744"/>
  <c r="S598"/>
  <c r="S573"/>
  <c r="S509"/>
  <c r="S445"/>
  <c r="S381"/>
  <c r="S317"/>
  <c r="S253"/>
  <c r="S217"/>
  <c r="S751"/>
  <c r="S616"/>
  <c r="S634"/>
  <c r="S499"/>
  <c r="S435"/>
  <c r="S371"/>
  <c r="S307"/>
  <c r="S267"/>
  <c r="S226"/>
  <c r="S162"/>
  <c r="S90"/>
  <c r="S272"/>
  <c r="S227"/>
  <c r="S155"/>
  <c r="S91"/>
  <c r="S54"/>
  <c r="S223"/>
  <c r="S127"/>
  <c r="S31"/>
  <c r="S101"/>
  <c r="S24"/>
  <c r="S157"/>
  <c r="S93"/>
  <c r="S29"/>
  <c r="S224"/>
  <c r="S160"/>
  <c r="S96"/>
  <c r="S32"/>
  <c r="S62"/>
  <c r="S276"/>
  <c r="S207"/>
  <c r="S119"/>
  <c r="S39"/>
  <c r="D31" i="18" l="1"/>
  <c r="L69" i="24"/>
  <c r="K69"/>
  <c r="G69"/>
  <c r="E69"/>
  <c r="L68"/>
  <c r="K68"/>
  <c r="G68"/>
  <c r="E68"/>
  <c r="L67"/>
  <c r="K67"/>
  <c r="G67"/>
  <c r="E67"/>
  <c r="L66"/>
  <c r="K66"/>
  <c r="G66"/>
  <c r="E66"/>
  <c r="L65"/>
  <c r="K65"/>
  <c r="G65"/>
  <c r="E65"/>
  <c r="L64"/>
  <c r="K64"/>
  <c r="G64"/>
  <c r="E64"/>
  <c r="L63"/>
  <c r="K63"/>
  <c r="G63"/>
  <c r="E63"/>
  <c r="L62"/>
  <c r="K62"/>
  <c r="G62"/>
  <c r="E62"/>
  <c r="L61"/>
  <c r="K61"/>
  <c r="G61"/>
  <c r="E61"/>
  <c r="L60"/>
  <c r="K60"/>
  <c r="G60"/>
  <c r="E60"/>
  <c r="N60" l="1"/>
  <c r="N61"/>
  <c r="N62"/>
  <c r="N63"/>
  <c r="N64"/>
  <c r="N65"/>
  <c r="N66"/>
  <c r="N67"/>
  <c r="N68"/>
  <c r="N69"/>
  <c r="J803" i="8" l="1"/>
  <c r="P48" i="24" l="1"/>
  <c r="J10" i="15" l="1"/>
  <c r="D450" i="6" l="1"/>
  <c r="AK10" i="15" l="1"/>
  <c r="AJ10"/>
  <c r="AI10"/>
  <c r="C11" i="8" l="1"/>
  <c r="C11" i="15" s="1"/>
  <c r="D11" i="8"/>
  <c r="D11" i="15" s="1"/>
  <c r="E11" i="8"/>
  <c r="E11" i="15" s="1"/>
  <c r="F11" i="8"/>
  <c r="F11" i="15" s="1"/>
  <c r="G11" i="8"/>
  <c r="G11" i="15" s="1"/>
  <c r="H11" i="8"/>
  <c r="H11" i="15" s="1"/>
  <c r="K11" i="8"/>
  <c r="K11" i="15" s="1"/>
  <c r="L11" i="8"/>
  <c r="L11" i="15" s="1"/>
  <c r="M11" i="8"/>
  <c r="M11" i="15" s="1"/>
  <c r="N11" i="8"/>
  <c r="N11" i="15" s="1"/>
  <c r="R11" i="8" l="1"/>
  <c r="I11"/>
  <c r="I11" i="15" s="1"/>
  <c r="AM11" l="1"/>
  <c r="Q11"/>
  <c r="P11" i="8"/>
  <c r="Q11" s="1"/>
  <c r="S11" i="15" l="1"/>
  <c r="M10" i="8" l="1"/>
  <c r="C10"/>
  <c r="C803" s="1"/>
  <c r="M10" i="15" l="1"/>
  <c r="M803" i="8"/>
  <c r="C10" i="15" l="1"/>
  <c r="D10" i="8"/>
  <c r="E10"/>
  <c r="F10"/>
  <c r="G10"/>
  <c r="H10"/>
  <c r="K10"/>
  <c r="L10"/>
  <c r="N10"/>
  <c r="O803"/>
  <c r="C40" i="24"/>
  <c r="S2" i="18"/>
  <c r="AH10" i="15"/>
  <c r="R10" l="1"/>
  <c r="N10"/>
  <c r="M14" i="18" s="1"/>
  <c r="M26" s="1"/>
  <c r="N803" i="8"/>
  <c r="G10" i="15"/>
  <c r="G803" i="8"/>
  <c r="H10" i="15"/>
  <c r="I14" i="18" s="1"/>
  <c r="I26" s="1"/>
  <c r="H803" i="8"/>
  <c r="D10" i="15"/>
  <c r="D803" i="8"/>
  <c r="K10" i="15"/>
  <c r="J14" i="18" s="1"/>
  <c r="J26" s="1"/>
  <c r="K803" i="8"/>
  <c r="E10" i="15"/>
  <c r="E803" i="8"/>
  <c r="L10" i="15"/>
  <c r="K14" i="18" s="1"/>
  <c r="K26" s="1"/>
  <c r="L803" i="8"/>
  <c r="F10" i="15"/>
  <c r="F803" i="8"/>
  <c r="I10"/>
  <c r="P14" i="18"/>
  <c r="P21" s="1"/>
  <c r="D53" i="24"/>
  <c r="F53"/>
  <c r="H53"/>
  <c r="J53"/>
  <c r="F54"/>
  <c r="H54"/>
  <c r="F55"/>
  <c r="D56"/>
  <c r="F56"/>
  <c r="H56"/>
  <c r="J56"/>
  <c r="D57"/>
  <c r="F57"/>
  <c r="H57"/>
  <c r="J57"/>
  <c r="D58"/>
  <c r="F58"/>
  <c r="H58"/>
  <c r="J58"/>
  <c r="C53"/>
  <c r="E53"/>
  <c r="G53"/>
  <c r="I53"/>
  <c r="K53"/>
  <c r="C54"/>
  <c r="E54"/>
  <c r="G54"/>
  <c r="K54"/>
  <c r="C55"/>
  <c r="M55"/>
  <c r="C56"/>
  <c r="E56"/>
  <c r="G56"/>
  <c r="I56"/>
  <c r="K56"/>
  <c r="C57"/>
  <c r="E57"/>
  <c r="G57"/>
  <c r="I57"/>
  <c r="K57"/>
  <c r="C58"/>
  <c r="E58"/>
  <c r="G58"/>
  <c r="I58"/>
  <c r="K58"/>
  <c r="Q14" i="18"/>
  <c r="L14"/>
  <c r="L26" s="1"/>
  <c r="R10" i="8"/>
  <c r="S3" i="18"/>
  <c r="S1"/>
  <c r="D30"/>
  <c r="H14"/>
  <c r="H26" s="1"/>
  <c r="F14"/>
  <c r="F26" s="1"/>
  <c r="D14"/>
  <c r="D26" s="1"/>
  <c r="G14"/>
  <c r="G26" s="1"/>
  <c r="E14"/>
  <c r="E26" s="1"/>
  <c r="C48" i="24"/>
  <c r="C50"/>
  <c r="C52"/>
  <c r="C59"/>
  <c r="D49"/>
  <c r="D51"/>
  <c r="D59"/>
  <c r="E49"/>
  <c r="E51"/>
  <c r="E59"/>
  <c r="F49"/>
  <c r="F51"/>
  <c r="F59"/>
  <c r="G49"/>
  <c r="G51"/>
  <c r="G59"/>
  <c r="I49"/>
  <c r="I51"/>
  <c r="I59"/>
  <c r="J49"/>
  <c r="J51"/>
  <c r="J59"/>
  <c r="K49"/>
  <c r="K51"/>
  <c r="K59"/>
  <c r="H49"/>
  <c r="H51"/>
  <c r="H59"/>
  <c r="C49"/>
  <c r="C51"/>
  <c r="D48"/>
  <c r="D50"/>
  <c r="D52"/>
  <c r="E48"/>
  <c r="E50"/>
  <c r="E52"/>
  <c r="F48"/>
  <c r="F50"/>
  <c r="F52"/>
  <c r="G48"/>
  <c r="G50"/>
  <c r="G52"/>
  <c r="I48"/>
  <c r="I50"/>
  <c r="I52"/>
  <c r="J48"/>
  <c r="J50"/>
  <c r="J52"/>
  <c r="K48"/>
  <c r="K50"/>
  <c r="K52"/>
  <c r="H48"/>
  <c r="H50"/>
  <c r="H52"/>
  <c r="N49" l="1"/>
  <c r="N55"/>
  <c r="AC487" i="15"/>
  <c r="AC638"/>
  <c r="AC337"/>
  <c r="AC385"/>
  <c r="AC561"/>
  <c r="AC232"/>
  <c r="AC677"/>
  <c r="AC689"/>
  <c r="AC341"/>
  <c r="AC373"/>
  <c r="AC437"/>
  <c r="AC501"/>
  <c r="AC517"/>
  <c r="AC522"/>
  <c r="AC605"/>
  <c r="AC551"/>
  <c r="AC734"/>
  <c r="AC305"/>
  <c r="AC401"/>
  <c r="AC417"/>
  <c r="AC433"/>
  <c r="AC449"/>
  <c r="AC181"/>
  <c r="AC213"/>
  <c r="AC229"/>
  <c r="AC168"/>
  <c r="AC277"/>
  <c r="AC426"/>
  <c r="AC538"/>
  <c r="AC602"/>
  <c r="AC793"/>
  <c r="AC389"/>
  <c r="AC405"/>
  <c r="AC453"/>
  <c r="AC469"/>
  <c r="AC485"/>
  <c r="AC533"/>
  <c r="AC442"/>
  <c r="AC570"/>
  <c r="AC761"/>
  <c r="AC283"/>
  <c r="AC257"/>
  <c r="AC353"/>
  <c r="AC481"/>
  <c r="AC53"/>
  <c r="AC245"/>
  <c r="AC104"/>
  <c r="AC702"/>
  <c r="AC608"/>
  <c r="AC713"/>
  <c r="AC309"/>
  <c r="AC357"/>
  <c r="AC421"/>
  <c r="AC549"/>
  <c r="AC565"/>
  <c r="AC613"/>
  <c r="AC597"/>
  <c r="AC618"/>
  <c r="AC27"/>
  <c r="AC321"/>
  <c r="AC369"/>
  <c r="AC465"/>
  <c r="AC497"/>
  <c r="AC513"/>
  <c r="AC529"/>
  <c r="AC545"/>
  <c r="AC577"/>
  <c r="AC686"/>
  <c r="AC117"/>
  <c r="AC287"/>
  <c r="AC312"/>
  <c r="AC458"/>
  <c r="AC474"/>
  <c r="AC490"/>
  <c r="AC506"/>
  <c r="AC554"/>
  <c r="AC622"/>
  <c r="AC624"/>
  <c r="AC693"/>
  <c r="AC586"/>
  <c r="AC607"/>
  <c r="AC325"/>
  <c r="AC581"/>
  <c r="AC679"/>
  <c r="AC736"/>
  <c r="AC637"/>
  <c r="AC672"/>
  <c r="AC694"/>
  <c r="AC430"/>
  <c r="AC446"/>
  <c r="AC478"/>
  <c r="AC510"/>
  <c r="AC640"/>
  <c r="AC729"/>
  <c r="AC462"/>
  <c r="AC494"/>
  <c r="AC629"/>
  <c r="AC718"/>
  <c r="AC704"/>
  <c r="AC662"/>
  <c r="AC289"/>
  <c r="AC526"/>
  <c r="AC542"/>
  <c r="AC558"/>
  <c r="AC654"/>
  <c r="AC273"/>
  <c r="AC574"/>
  <c r="AC745"/>
  <c r="AC777"/>
  <c r="AC293"/>
  <c r="AC641"/>
  <c r="AC609"/>
  <c r="AC710"/>
  <c r="AC40"/>
  <c r="AC368"/>
  <c r="AC731"/>
  <c r="AC352"/>
  <c r="AC320"/>
  <c r="AC464"/>
  <c r="AC432"/>
  <c r="AC336"/>
  <c r="AC328"/>
  <c r="AC344"/>
  <c r="AC351"/>
  <c r="AC768"/>
  <c r="AC543"/>
  <c r="AC560"/>
  <c r="AC304"/>
  <c r="AC280"/>
  <c r="AC606"/>
  <c r="AC296"/>
  <c r="AC645"/>
  <c r="AC576"/>
  <c r="AC544"/>
  <c r="AC448"/>
  <c r="AC416"/>
  <c r="AC261"/>
  <c r="AC197"/>
  <c r="AC800"/>
  <c r="AC709"/>
  <c r="AC360"/>
  <c r="AC670"/>
  <c r="AC528"/>
  <c r="AC496"/>
  <c r="AC400"/>
  <c r="AC671"/>
  <c r="AC795"/>
  <c r="AC512"/>
  <c r="AC480"/>
  <c r="AC384"/>
  <c r="AC288"/>
  <c r="AC590"/>
  <c r="AC750"/>
  <c r="AC802"/>
  <c r="AC523"/>
  <c r="AC801"/>
  <c r="AC722"/>
  <c r="AC315"/>
  <c r="AC65"/>
  <c r="AC539"/>
  <c r="AC732"/>
  <c r="AC318"/>
  <c r="AC292"/>
  <c r="AC743"/>
  <c r="AC158"/>
  <c r="AC681"/>
  <c r="AC48"/>
  <c r="AC301"/>
  <c r="AC73"/>
  <c r="AC326"/>
  <c r="AC390"/>
  <c r="AC274"/>
  <c r="AC575"/>
  <c r="AC64"/>
  <c r="AC61"/>
  <c r="AC172"/>
  <c r="AC382"/>
  <c r="AC724"/>
  <c r="AC519"/>
  <c r="AC470"/>
  <c r="AC785"/>
  <c r="AC425"/>
  <c r="AC195"/>
  <c r="AC52"/>
  <c r="AC244"/>
  <c r="AC137"/>
  <c r="AC587"/>
  <c r="AC564"/>
  <c r="AC340"/>
  <c r="AC399"/>
  <c r="AC275"/>
  <c r="AC188"/>
  <c r="AC698"/>
  <c r="AC79"/>
  <c r="AC59"/>
  <c r="AC130"/>
  <c r="AC403"/>
  <c r="AC349"/>
  <c r="AC235"/>
  <c r="AC98"/>
  <c r="AC443"/>
  <c r="AC44"/>
  <c r="AC129"/>
  <c r="AC69"/>
  <c r="AC725"/>
  <c r="AC556"/>
  <c r="AC773"/>
  <c r="AC439"/>
  <c r="AC675"/>
  <c r="AC728"/>
  <c r="AC770"/>
  <c r="AC730"/>
  <c r="AC378"/>
  <c r="AC595"/>
  <c r="AC45"/>
  <c r="AC264"/>
  <c r="AC239"/>
  <c r="AC106"/>
  <c r="AC331"/>
  <c r="AC631"/>
  <c r="AC593"/>
  <c r="AC134"/>
  <c r="AC198"/>
  <c r="AC495"/>
  <c r="AC147"/>
  <c r="AC579"/>
  <c r="AC794"/>
  <c r="AC302"/>
  <c r="AC108"/>
  <c r="AC193"/>
  <c r="AC492"/>
  <c r="AC243"/>
  <c r="AC747"/>
  <c r="AC562"/>
  <c r="AC183"/>
  <c r="AC173"/>
  <c r="AC557"/>
  <c r="AC775"/>
  <c r="AC180"/>
  <c r="AC372"/>
  <c r="AC436"/>
  <c r="AC500"/>
  <c r="AC696"/>
  <c r="AC319"/>
  <c r="AC701"/>
  <c r="AC345"/>
  <c r="AC473"/>
  <c r="AC276"/>
  <c r="AC160"/>
  <c r="AC157"/>
  <c r="AC741"/>
  <c r="AC398"/>
  <c r="AC282"/>
  <c r="AC438"/>
  <c r="AC530"/>
  <c r="AC114"/>
  <c r="AC699"/>
  <c r="AC219"/>
  <c r="AC299"/>
  <c r="AC247"/>
  <c r="AC516"/>
  <c r="AC584"/>
  <c r="AC342"/>
  <c r="AC623"/>
  <c r="AC23"/>
  <c r="AC475"/>
  <c r="AC177"/>
  <c r="AC467"/>
  <c r="AC285"/>
  <c r="AC413"/>
  <c r="AC379"/>
  <c r="AC726"/>
  <c r="AC97"/>
  <c r="AC524"/>
  <c r="AC652"/>
  <c r="AC414"/>
  <c r="AC684"/>
  <c r="AC126"/>
  <c r="AC391"/>
  <c r="AC567"/>
  <c r="AC719"/>
  <c r="AC534"/>
  <c r="AC237"/>
  <c r="AC498"/>
  <c r="AC361"/>
  <c r="AC617"/>
  <c r="AC603"/>
  <c r="AC38"/>
  <c r="AC165"/>
  <c r="AC146"/>
  <c r="AC663"/>
  <c r="AC792"/>
  <c r="AC583"/>
  <c r="AC322"/>
  <c r="AC386"/>
  <c r="AC601"/>
  <c r="AC54"/>
  <c r="AC508"/>
  <c r="AC143"/>
  <c r="AC12"/>
  <c r="AC507"/>
  <c r="AC678"/>
  <c r="AC632"/>
  <c r="AC764"/>
  <c r="AC150"/>
  <c r="AC303"/>
  <c r="AC383"/>
  <c r="AC771"/>
  <c r="AC376"/>
  <c r="AC83"/>
  <c r="AC28"/>
  <c r="AC220"/>
  <c r="AC362"/>
  <c r="AC19"/>
  <c r="AC128"/>
  <c r="AC256"/>
  <c r="AC152"/>
  <c r="AC175"/>
  <c r="AC541"/>
  <c r="AC34"/>
  <c r="AC294"/>
  <c r="AC515"/>
  <c r="AC140"/>
  <c r="AC248"/>
  <c r="AC263"/>
  <c r="AC460"/>
  <c r="AC780"/>
  <c r="AC356"/>
  <c r="AC673"/>
  <c r="AC471"/>
  <c r="AC246"/>
  <c r="AC424"/>
  <c r="AC240"/>
  <c r="AC796"/>
  <c r="AC262"/>
  <c r="AC627"/>
  <c r="AC162"/>
  <c r="AC217"/>
  <c r="AC380"/>
  <c r="AC86"/>
  <c r="AC269"/>
  <c r="AC525"/>
  <c r="AC87"/>
  <c r="AC82"/>
  <c r="AC100"/>
  <c r="AC25"/>
  <c r="AC153"/>
  <c r="AC705"/>
  <c r="AC651"/>
  <c r="AC646"/>
  <c r="AC284"/>
  <c r="AC211"/>
  <c r="AC122"/>
  <c r="AC347"/>
  <c r="AC680"/>
  <c r="AC92"/>
  <c r="AC49"/>
  <c r="AC113"/>
  <c r="AC94"/>
  <c r="AC657"/>
  <c r="AC179"/>
  <c r="AC154"/>
  <c r="AC204"/>
  <c r="AC784"/>
  <c r="AC396"/>
  <c r="AC350"/>
  <c r="AC266"/>
  <c r="AC311"/>
  <c r="AC779"/>
  <c r="AC552"/>
  <c r="AC346"/>
  <c r="AC788"/>
  <c r="AC674"/>
  <c r="AC489"/>
  <c r="AC14"/>
  <c r="AC199"/>
  <c r="AC75"/>
  <c r="AC355"/>
  <c r="AC454"/>
  <c r="AC582"/>
  <c r="AC472"/>
  <c r="AC644"/>
  <c r="AC733"/>
  <c r="AC628"/>
  <c r="AC749"/>
  <c r="AC787"/>
  <c r="AC482"/>
  <c r="AC658"/>
  <c r="AC324"/>
  <c r="AC144"/>
  <c r="AC77"/>
  <c r="AC387"/>
  <c r="AC755"/>
  <c r="AC30"/>
  <c r="AC427"/>
  <c r="AC708"/>
  <c r="AC214"/>
  <c r="AC559"/>
  <c r="AC504"/>
  <c r="AC72"/>
  <c r="AC215"/>
  <c r="AC258"/>
  <c r="AC614"/>
  <c r="AC156"/>
  <c r="AC159"/>
  <c r="AC125"/>
  <c r="AC123"/>
  <c r="AC58"/>
  <c r="AC194"/>
  <c r="AC339"/>
  <c r="AC695"/>
  <c r="AC201"/>
  <c r="AC625"/>
  <c r="AC51"/>
  <c r="AC76"/>
  <c r="AC33"/>
  <c r="AC161"/>
  <c r="AC190"/>
  <c r="AC783"/>
  <c r="AC580"/>
  <c r="AC715"/>
  <c r="AC721"/>
  <c r="AC648"/>
  <c r="AC332"/>
  <c r="AC112"/>
  <c r="AC109"/>
  <c r="AC203"/>
  <c r="AC286"/>
  <c r="AC483"/>
  <c r="AC241"/>
  <c r="AC493"/>
  <c r="AC131"/>
  <c r="AC170"/>
  <c r="AC148"/>
  <c r="AC105"/>
  <c r="AC468"/>
  <c r="AC532"/>
  <c r="AC358"/>
  <c r="AC259"/>
  <c r="AC367"/>
  <c r="AC735"/>
  <c r="AC536"/>
  <c r="AC354"/>
  <c r="AC418"/>
  <c r="AC316"/>
  <c r="AC547"/>
  <c r="AC189"/>
  <c r="AC604"/>
  <c r="AC620"/>
  <c r="AC314"/>
  <c r="AC553"/>
  <c r="AC22"/>
  <c r="AC139"/>
  <c r="AC610"/>
  <c r="AC209"/>
  <c r="AC763"/>
  <c r="AC47"/>
  <c r="AC317"/>
  <c r="AC85"/>
  <c r="AC167"/>
  <c r="AC206"/>
  <c r="AC738"/>
  <c r="AC423"/>
  <c r="AC700"/>
  <c r="AC298"/>
  <c r="AC329"/>
  <c r="AC457"/>
  <c r="AC136"/>
  <c r="AC202"/>
  <c r="AC164"/>
  <c r="AC56"/>
  <c r="AC452"/>
  <c r="AC406"/>
  <c r="AC767"/>
  <c r="AC249"/>
  <c r="AC505"/>
  <c r="AC633"/>
  <c r="AC762"/>
  <c r="AC31"/>
  <c r="AC91"/>
  <c r="AC435"/>
  <c r="AC253"/>
  <c r="AC71"/>
  <c r="AC774"/>
  <c r="AC271"/>
  <c r="AC503"/>
  <c r="AC789"/>
  <c r="AC502"/>
  <c r="AC591"/>
  <c r="AC520"/>
  <c r="AC394"/>
  <c r="AC300"/>
  <c r="AC466"/>
  <c r="AC393"/>
  <c r="AC78"/>
  <c r="AC171"/>
  <c r="AC667"/>
  <c r="AC191"/>
  <c r="AC132"/>
  <c r="AC57"/>
  <c r="AC121"/>
  <c r="AC660"/>
  <c r="AC118"/>
  <c r="AC335"/>
  <c r="AC737"/>
  <c r="AC676"/>
  <c r="AC402"/>
  <c r="AC759"/>
  <c r="AC690"/>
  <c r="AC594"/>
  <c r="AC95"/>
  <c r="AC50"/>
  <c r="AC212"/>
  <c r="AC169"/>
  <c r="AC739"/>
  <c r="AC760"/>
  <c r="AC408"/>
  <c r="AC765"/>
  <c r="AC707"/>
  <c r="AC281"/>
  <c r="AC60"/>
  <c r="AC252"/>
  <c r="AC81"/>
  <c r="AC650"/>
  <c r="AC102"/>
  <c r="AC192"/>
  <c r="AC270"/>
  <c r="AC233"/>
  <c r="AC222"/>
  <c r="AC740"/>
  <c r="AC434"/>
  <c r="AC74"/>
  <c r="AC67"/>
  <c r="AC116"/>
  <c r="AC18"/>
  <c r="AC119"/>
  <c r="AC32"/>
  <c r="AC29"/>
  <c r="AC127"/>
  <c r="AC267"/>
  <c r="AC573"/>
  <c r="AC744"/>
  <c r="AC334"/>
  <c r="AC664"/>
  <c r="AC720"/>
  <c r="AC295"/>
  <c r="AC375"/>
  <c r="AC455"/>
  <c r="AC456"/>
  <c r="AC639"/>
  <c r="AC769"/>
  <c r="AC706"/>
  <c r="AC55"/>
  <c r="AC107"/>
  <c r="AC242"/>
  <c r="AC99"/>
  <c r="AC563"/>
  <c r="AC308"/>
  <c r="AC786"/>
  <c r="AC62"/>
  <c r="AC224"/>
  <c r="AC223"/>
  <c r="AC307"/>
  <c r="AC751"/>
  <c r="AC381"/>
  <c r="AC509"/>
  <c r="AC598"/>
  <c r="AC366"/>
  <c r="AC748"/>
  <c r="AC110"/>
  <c r="AC174"/>
  <c r="AC327"/>
  <c r="AC600"/>
  <c r="AC635"/>
  <c r="AC778"/>
  <c r="AC649"/>
  <c r="AC80"/>
  <c r="AC208"/>
  <c r="AC151"/>
  <c r="AC178"/>
  <c r="AC323"/>
  <c r="AC555"/>
  <c r="AC461"/>
  <c r="AC776"/>
  <c r="AC21"/>
  <c r="AC43"/>
  <c r="AC68"/>
  <c r="AC196"/>
  <c r="AC260"/>
  <c r="AC254"/>
  <c r="AC310"/>
  <c r="AC712"/>
  <c r="AC182"/>
  <c r="AC511"/>
  <c r="AC612"/>
  <c r="AC727"/>
  <c r="AC596"/>
  <c r="AC758"/>
  <c r="AC550"/>
  <c r="AC440"/>
  <c r="AC691"/>
  <c r="AC514"/>
  <c r="AC441"/>
  <c r="AC569"/>
  <c r="AC661"/>
  <c r="AC111"/>
  <c r="AC46"/>
  <c r="AC410"/>
  <c r="AC799"/>
  <c r="AC70"/>
  <c r="AC20"/>
  <c r="AC395"/>
  <c r="AC84"/>
  <c r="AC41"/>
  <c r="AC184"/>
  <c r="AC754"/>
  <c r="AC422"/>
  <c r="AC230"/>
  <c r="AC527"/>
  <c r="AC255"/>
  <c r="AC546"/>
  <c r="AC409"/>
  <c r="AC537"/>
  <c r="AC665"/>
  <c r="AC411"/>
  <c r="AC697"/>
  <c r="AC187"/>
  <c r="AC571"/>
  <c r="AC655"/>
  <c r="AC630"/>
  <c r="AC488"/>
  <c r="AC636"/>
  <c r="AC88"/>
  <c r="AC103"/>
  <c r="AC210"/>
  <c r="AC234"/>
  <c r="AC599"/>
  <c r="AC415"/>
  <c r="AC101"/>
  <c r="AC272"/>
  <c r="AC371"/>
  <c r="AC616"/>
  <c r="AC444"/>
  <c r="AC572"/>
  <c r="AC669"/>
  <c r="AC588"/>
  <c r="AC692"/>
  <c r="AC585"/>
  <c r="AC615"/>
  <c r="AC653"/>
  <c r="AC36"/>
  <c r="AC228"/>
  <c r="AC643"/>
  <c r="AC388"/>
  <c r="AC757"/>
  <c r="AC687"/>
  <c r="AC714"/>
  <c r="AC723"/>
  <c r="AC450"/>
  <c r="AC578"/>
  <c r="AC682"/>
  <c r="AC39"/>
  <c r="AC96"/>
  <c r="AC226"/>
  <c r="AC634"/>
  <c r="AC200"/>
  <c r="AC268"/>
  <c r="AC412"/>
  <c r="AC476"/>
  <c r="AC540"/>
  <c r="AC238"/>
  <c r="AC407"/>
  <c r="AC479"/>
  <c r="AC392"/>
  <c r="AC668"/>
  <c r="AC717"/>
  <c r="AC63"/>
  <c r="AC231"/>
  <c r="AC141"/>
  <c r="AC37"/>
  <c r="AC333"/>
  <c r="AC163"/>
  <c r="AC26"/>
  <c r="AC363"/>
  <c r="AC491"/>
  <c r="AC685"/>
  <c r="AC185"/>
  <c r="AC133"/>
  <c r="AC420"/>
  <c r="AC484"/>
  <c r="AC374"/>
  <c r="AC250"/>
  <c r="AC279"/>
  <c r="AC431"/>
  <c r="AC772"/>
  <c r="AC568"/>
  <c r="AC338"/>
  <c r="AC790"/>
  <c r="AC348"/>
  <c r="AC766"/>
  <c r="AC365"/>
  <c r="AC149"/>
  <c r="AC135"/>
  <c r="AC251"/>
  <c r="AC531"/>
  <c r="AC642"/>
  <c r="AC404"/>
  <c r="AC797"/>
  <c r="AC711"/>
  <c r="AC656"/>
  <c r="AC166"/>
  <c r="AC447"/>
  <c r="AC659"/>
  <c r="AC518"/>
  <c r="AC221"/>
  <c r="AC752"/>
  <c r="AC742"/>
  <c r="AC66"/>
  <c r="AC186"/>
  <c r="AC124"/>
  <c r="AC145"/>
  <c r="AC798"/>
  <c r="AC13"/>
  <c r="AC477"/>
  <c r="AC115"/>
  <c r="AC218"/>
  <c r="AC236"/>
  <c r="AC428"/>
  <c r="AC343"/>
  <c r="AC297"/>
  <c r="AC176"/>
  <c r="AC291"/>
  <c r="AC419"/>
  <c r="AC429"/>
  <c r="AC17"/>
  <c r="AC459"/>
  <c r="AC155"/>
  <c r="AC499"/>
  <c r="AC445"/>
  <c r="AC120"/>
  <c r="AC619"/>
  <c r="AC142"/>
  <c r="AC535"/>
  <c r="AC716"/>
  <c r="AC566"/>
  <c r="AC756"/>
  <c r="AC364"/>
  <c r="AC216"/>
  <c r="AC16"/>
  <c r="AC397"/>
  <c r="AC89"/>
  <c r="AC688"/>
  <c r="AC290"/>
  <c r="AC463"/>
  <c r="AC753"/>
  <c r="AC486"/>
  <c r="AC611"/>
  <c r="AC306"/>
  <c r="AC370"/>
  <c r="AC683"/>
  <c r="AC377"/>
  <c r="AC207"/>
  <c r="AC93"/>
  <c r="AC24"/>
  <c r="AC227"/>
  <c r="AC90"/>
  <c r="AC781"/>
  <c r="AC205"/>
  <c r="AC746"/>
  <c r="AC330"/>
  <c r="AC626"/>
  <c r="AC265"/>
  <c r="AC521"/>
  <c r="AC35"/>
  <c r="AC42"/>
  <c r="AC451"/>
  <c r="AC703"/>
  <c r="AC225"/>
  <c r="AC589"/>
  <c r="AC138"/>
  <c r="AC278"/>
  <c r="AC15"/>
  <c r="AC791"/>
  <c r="AC548"/>
  <c r="AC647"/>
  <c r="AC592"/>
  <c r="AC621"/>
  <c r="AC313"/>
  <c r="AC359"/>
  <c r="AC782"/>
  <c r="AC666"/>
  <c r="AC11"/>
  <c r="Z27"/>
  <c r="Z417"/>
  <c r="Z449"/>
  <c r="Z465"/>
  <c r="Z694"/>
  <c r="Z53"/>
  <c r="Z213"/>
  <c r="Z277"/>
  <c r="Z341"/>
  <c r="Z469"/>
  <c r="Z257"/>
  <c r="Z638"/>
  <c r="Z305"/>
  <c r="Z369"/>
  <c r="Z481"/>
  <c r="Z545"/>
  <c r="Z577"/>
  <c r="Z677"/>
  <c r="Z686"/>
  <c r="Z229"/>
  <c r="Z287"/>
  <c r="Z293"/>
  <c r="Z713"/>
  <c r="Z605"/>
  <c r="Z622"/>
  <c r="Z586"/>
  <c r="Z309"/>
  <c r="Z357"/>
  <c r="Z389"/>
  <c r="Z437"/>
  <c r="Z485"/>
  <c r="Z581"/>
  <c r="Z679"/>
  <c r="Z608"/>
  <c r="Z672"/>
  <c r="Z273"/>
  <c r="Z487"/>
  <c r="Z734"/>
  <c r="Z337"/>
  <c r="Z433"/>
  <c r="Z497"/>
  <c r="Z529"/>
  <c r="Z561"/>
  <c r="Z401"/>
  <c r="Z117"/>
  <c r="Z245"/>
  <c r="Z662"/>
  <c r="Z729"/>
  <c r="Z761"/>
  <c r="Z602"/>
  <c r="Z283"/>
  <c r="Z405"/>
  <c r="Z501"/>
  <c r="Z736"/>
  <c r="Z624"/>
  <c r="Z704"/>
  <c r="Z551"/>
  <c r="Z321"/>
  <c r="Z353"/>
  <c r="Z385"/>
  <c r="Z513"/>
  <c r="Z181"/>
  <c r="Z426"/>
  <c r="Z442"/>
  <c r="Z458"/>
  <c r="Z474"/>
  <c r="Z490"/>
  <c r="Z506"/>
  <c r="Z522"/>
  <c r="Z538"/>
  <c r="Z554"/>
  <c r="Z570"/>
  <c r="Z689"/>
  <c r="Z702"/>
  <c r="Z793"/>
  <c r="Z325"/>
  <c r="Z373"/>
  <c r="Z421"/>
  <c r="Z453"/>
  <c r="Z533"/>
  <c r="Z549"/>
  <c r="Z565"/>
  <c r="Z609"/>
  <c r="Z618"/>
  <c r="Z613"/>
  <c r="Z597"/>
  <c r="Z637"/>
  <c r="Z462"/>
  <c r="Z526"/>
  <c r="Z517"/>
  <c r="Z289"/>
  <c r="Z446"/>
  <c r="Z510"/>
  <c r="Z574"/>
  <c r="Z745"/>
  <c r="Z777"/>
  <c r="Z430"/>
  <c r="Z494"/>
  <c r="Z558"/>
  <c r="Z629"/>
  <c r="Z718"/>
  <c r="Z641"/>
  <c r="Z478"/>
  <c r="Z542"/>
  <c r="Z693"/>
  <c r="Z654"/>
  <c r="Z731"/>
  <c r="Z795"/>
  <c r="Z543"/>
  <c r="Z528"/>
  <c r="Z400"/>
  <c r="Z304"/>
  <c r="Z640"/>
  <c r="Z670"/>
  <c r="Z40"/>
  <c r="Z512"/>
  <c r="Z384"/>
  <c r="Z288"/>
  <c r="Z800"/>
  <c r="Z351"/>
  <c r="Z606"/>
  <c r="Z496"/>
  <c r="Z368"/>
  <c r="Z768"/>
  <c r="Z232"/>
  <c r="Z296"/>
  <c r="Z328"/>
  <c r="Z168"/>
  <c r="Z480"/>
  <c r="Z352"/>
  <c r="Z312"/>
  <c r="Z464"/>
  <c r="Z645"/>
  <c r="Z104"/>
  <c r="Z344"/>
  <c r="Z576"/>
  <c r="Z448"/>
  <c r="Z261"/>
  <c r="Z197"/>
  <c r="Z671"/>
  <c r="Z607"/>
  <c r="Z560"/>
  <c r="Z432"/>
  <c r="Z336"/>
  <c r="Z280"/>
  <c r="Z709"/>
  <c r="Z590"/>
  <c r="Z710"/>
  <c r="Z544"/>
  <c r="Z416"/>
  <c r="Z320"/>
  <c r="Z360"/>
  <c r="Z579"/>
  <c r="Z698"/>
  <c r="Z64"/>
  <c r="Z130"/>
  <c r="Z349"/>
  <c r="Z235"/>
  <c r="Z443"/>
  <c r="Z69"/>
  <c r="Z556"/>
  <c r="Z382"/>
  <c r="Z675"/>
  <c r="Z470"/>
  <c r="Z770"/>
  <c r="Z730"/>
  <c r="Z378"/>
  <c r="Z681"/>
  <c r="Z173"/>
  <c r="Z775"/>
  <c r="Z500"/>
  <c r="Z696"/>
  <c r="Z326"/>
  <c r="Z198"/>
  <c r="Z495"/>
  <c r="Z188"/>
  <c r="Z794"/>
  <c r="Z302"/>
  <c r="Z59"/>
  <c r="Z722"/>
  <c r="Z44"/>
  <c r="Z65"/>
  <c r="Z193"/>
  <c r="Z318"/>
  <c r="Z243"/>
  <c r="Z439"/>
  <c r="Z728"/>
  <c r="Z785"/>
  <c r="Z562"/>
  <c r="Z48"/>
  <c r="Z45"/>
  <c r="Z301"/>
  <c r="Z557"/>
  <c r="Z239"/>
  <c r="Z106"/>
  <c r="Z372"/>
  <c r="Z564"/>
  <c r="Z134"/>
  <c r="Z802"/>
  <c r="Z61"/>
  <c r="Z523"/>
  <c r="Z801"/>
  <c r="Z108"/>
  <c r="Z539"/>
  <c r="Z732"/>
  <c r="Z724"/>
  <c r="Z743"/>
  <c r="Z519"/>
  <c r="Z595"/>
  <c r="Z183"/>
  <c r="Z195"/>
  <c r="Z331"/>
  <c r="Z52"/>
  <c r="Z180"/>
  <c r="Z73"/>
  <c r="Z137"/>
  <c r="Z436"/>
  <c r="Z390"/>
  <c r="Z631"/>
  <c r="Z274"/>
  <c r="Z319"/>
  <c r="Z399"/>
  <c r="Z147"/>
  <c r="Z275"/>
  <c r="Z750"/>
  <c r="Z79"/>
  <c r="Z403"/>
  <c r="Z98"/>
  <c r="Z315"/>
  <c r="Z172"/>
  <c r="Z129"/>
  <c r="Z725"/>
  <c r="Z492"/>
  <c r="Z773"/>
  <c r="Z292"/>
  <c r="Z158"/>
  <c r="Z747"/>
  <c r="Z425"/>
  <c r="Z264"/>
  <c r="Z244"/>
  <c r="Z587"/>
  <c r="Z340"/>
  <c r="Z593"/>
  <c r="Z575"/>
  <c r="Z472"/>
  <c r="Z733"/>
  <c r="Z386"/>
  <c r="Z628"/>
  <c r="Z601"/>
  <c r="Z160"/>
  <c r="Z380"/>
  <c r="Z87"/>
  <c r="Z30"/>
  <c r="Z708"/>
  <c r="Z705"/>
  <c r="Z214"/>
  <c r="Z303"/>
  <c r="Z83"/>
  <c r="Z211"/>
  <c r="Z28"/>
  <c r="Z113"/>
  <c r="Z159"/>
  <c r="Z152"/>
  <c r="Z123"/>
  <c r="Z657"/>
  <c r="Z413"/>
  <c r="Z541"/>
  <c r="Z34"/>
  <c r="Z154"/>
  <c r="Z294"/>
  <c r="Z379"/>
  <c r="Z97"/>
  <c r="Z248"/>
  <c r="Z524"/>
  <c r="Z652"/>
  <c r="Z684"/>
  <c r="Z673"/>
  <c r="Z190"/>
  <c r="Z567"/>
  <c r="Z783"/>
  <c r="Z779"/>
  <c r="Z237"/>
  <c r="Z580"/>
  <c r="Z715"/>
  <c r="Z361"/>
  <c r="Z617"/>
  <c r="Z109"/>
  <c r="Z165"/>
  <c r="Z199"/>
  <c r="Z483"/>
  <c r="Z796"/>
  <c r="Z454"/>
  <c r="Z701"/>
  <c r="Z322"/>
  <c r="Z627"/>
  <c r="Z787"/>
  <c r="Z482"/>
  <c r="Z345"/>
  <c r="Z473"/>
  <c r="Z157"/>
  <c r="Z508"/>
  <c r="Z324"/>
  <c r="Z282"/>
  <c r="Z144"/>
  <c r="Z507"/>
  <c r="Z525"/>
  <c r="Z678"/>
  <c r="Z82"/>
  <c r="Z299"/>
  <c r="Z427"/>
  <c r="Z25"/>
  <c r="Z516"/>
  <c r="Z584"/>
  <c r="Z771"/>
  <c r="Z376"/>
  <c r="Z284"/>
  <c r="Z92"/>
  <c r="Z362"/>
  <c r="Z256"/>
  <c r="Z625"/>
  <c r="Z179"/>
  <c r="Z726"/>
  <c r="Z76"/>
  <c r="Z161"/>
  <c r="Z784"/>
  <c r="Z263"/>
  <c r="Z414"/>
  <c r="Z356"/>
  <c r="Z126"/>
  <c r="Z311"/>
  <c r="Z534"/>
  <c r="Z246"/>
  <c r="Z424"/>
  <c r="Z721"/>
  <c r="Z648"/>
  <c r="Z332"/>
  <c r="Z489"/>
  <c r="Z75"/>
  <c r="Z203"/>
  <c r="Z365"/>
  <c r="Z582"/>
  <c r="Z583"/>
  <c r="Z644"/>
  <c r="Z749"/>
  <c r="Z658"/>
  <c r="Z54"/>
  <c r="Z162"/>
  <c r="Z741"/>
  <c r="Z114"/>
  <c r="Z387"/>
  <c r="Z755"/>
  <c r="Z219"/>
  <c r="Z632"/>
  <c r="Z764"/>
  <c r="Z150"/>
  <c r="Z383"/>
  <c r="Z559"/>
  <c r="Z504"/>
  <c r="Z623"/>
  <c r="Z215"/>
  <c r="Z347"/>
  <c r="Z614"/>
  <c r="Z156"/>
  <c r="Z177"/>
  <c r="Z125"/>
  <c r="Z175"/>
  <c r="Z58"/>
  <c r="Z194"/>
  <c r="Z339"/>
  <c r="Z695"/>
  <c r="Z285"/>
  <c r="Z51"/>
  <c r="Z515"/>
  <c r="Z140"/>
  <c r="Z33"/>
  <c r="Z396"/>
  <c r="Z780"/>
  <c r="Z350"/>
  <c r="Z391"/>
  <c r="Z552"/>
  <c r="Z346"/>
  <c r="Z788"/>
  <c r="Z498"/>
  <c r="Z603"/>
  <c r="Z38"/>
  <c r="Z112"/>
  <c r="Z146"/>
  <c r="Z286"/>
  <c r="Z663"/>
  <c r="Z241"/>
  <c r="Z792"/>
  <c r="Z262"/>
  <c r="Z276"/>
  <c r="Z217"/>
  <c r="Z398"/>
  <c r="Z438"/>
  <c r="Z530"/>
  <c r="Z143"/>
  <c r="Z86"/>
  <c r="Z77"/>
  <c r="Z12"/>
  <c r="Z699"/>
  <c r="Z269"/>
  <c r="Z100"/>
  <c r="Z153"/>
  <c r="Z247"/>
  <c r="Z342"/>
  <c r="Z651"/>
  <c r="Z646"/>
  <c r="Z72"/>
  <c r="Z23"/>
  <c r="Z122"/>
  <c r="Z258"/>
  <c r="Z475"/>
  <c r="Z680"/>
  <c r="Z220"/>
  <c r="Z49"/>
  <c r="Z19"/>
  <c r="Z128"/>
  <c r="Z94"/>
  <c r="Z467"/>
  <c r="Z201"/>
  <c r="Z204"/>
  <c r="Z460"/>
  <c r="Z266"/>
  <c r="Z471"/>
  <c r="Z719"/>
  <c r="Z674"/>
  <c r="Z240"/>
  <c r="Z14"/>
  <c r="Z355"/>
  <c r="Z493"/>
  <c r="Z135"/>
  <c r="Z20"/>
  <c r="Z395"/>
  <c r="Z531"/>
  <c r="Z41"/>
  <c r="Z169"/>
  <c r="Z184"/>
  <c r="Z404"/>
  <c r="Z408"/>
  <c r="Z742"/>
  <c r="Z765"/>
  <c r="Z316"/>
  <c r="Z537"/>
  <c r="Z66"/>
  <c r="Z411"/>
  <c r="Z145"/>
  <c r="Z650"/>
  <c r="Z187"/>
  <c r="Z233"/>
  <c r="Z477"/>
  <c r="Z236"/>
  <c r="Z428"/>
  <c r="Z630"/>
  <c r="Z488"/>
  <c r="Z740"/>
  <c r="Z434"/>
  <c r="Z176"/>
  <c r="Z88"/>
  <c r="Z103"/>
  <c r="Z139"/>
  <c r="Z74"/>
  <c r="Z419"/>
  <c r="Z209"/>
  <c r="Z429"/>
  <c r="Z67"/>
  <c r="Z17"/>
  <c r="Z459"/>
  <c r="Z415"/>
  <c r="Z29"/>
  <c r="Z127"/>
  <c r="Z267"/>
  <c r="Z371"/>
  <c r="Z744"/>
  <c r="Z85"/>
  <c r="Z167"/>
  <c r="Z572"/>
  <c r="Z334"/>
  <c r="Z664"/>
  <c r="Z720"/>
  <c r="Z455"/>
  <c r="Z769"/>
  <c r="Z16"/>
  <c r="Z107"/>
  <c r="Z242"/>
  <c r="Z653"/>
  <c r="Z397"/>
  <c r="Z99"/>
  <c r="Z36"/>
  <c r="Z164"/>
  <c r="Z89"/>
  <c r="Z56"/>
  <c r="Z388"/>
  <c r="Z308"/>
  <c r="Z687"/>
  <c r="Z767"/>
  <c r="Z633"/>
  <c r="Z786"/>
  <c r="Z207"/>
  <c r="Z91"/>
  <c r="Z226"/>
  <c r="Z200"/>
  <c r="Z476"/>
  <c r="Z238"/>
  <c r="Z502"/>
  <c r="Z520"/>
  <c r="Z330"/>
  <c r="Z778"/>
  <c r="Z717"/>
  <c r="Z300"/>
  <c r="Z466"/>
  <c r="Z626"/>
  <c r="Z208"/>
  <c r="Z78"/>
  <c r="Z42"/>
  <c r="Z555"/>
  <c r="Z589"/>
  <c r="Z776"/>
  <c r="Z21"/>
  <c r="Z43"/>
  <c r="Z163"/>
  <c r="Z491"/>
  <c r="Z254"/>
  <c r="Z420"/>
  <c r="Z660"/>
  <c r="Z647"/>
  <c r="Z182"/>
  <c r="Z772"/>
  <c r="Z727"/>
  <c r="Z621"/>
  <c r="Z790"/>
  <c r="Z569"/>
  <c r="Z799"/>
  <c r="Z251"/>
  <c r="Z84"/>
  <c r="Z468"/>
  <c r="Z532"/>
  <c r="Z166"/>
  <c r="Z259"/>
  <c r="Z527"/>
  <c r="Z255"/>
  <c r="Z536"/>
  <c r="Z354"/>
  <c r="Z418"/>
  <c r="Z546"/>
  <c r="Z547"/>
  <c r="Z60"/>
  <c r="Z189"/>
  <c r="Z270"/>
  <c r="Z343"/>
  <c r="Z655"/>
  <c r="Z297"/>
  <c r="Z210"/>
  <c r="Z610"/>
  <c r="Z234"/>
  <c r="Z101"/>
  <c r="Z155"/>
  <c r="Z272"/>
  <c r="Z499"/>
  <c r="Z573"/>
  <c r="Z206"/>
  <c r="Z375"/>
  <c r="Z535"/>
  <c r="Z738"/>
  <c r="Z716"/>
  <c r="Z669"/>
  <c r="Z456"/>
  <c r="Z756"/>
  <c r="Z298"/>
  <c r="Z615"/>
  <c r="Z202"/>
  <c r="Z228"/>
  <c r="Z643"/>
  <c r="Z452"/>
  <c r="Z406"/>
  <c r="Z688"/>
  <c r="Z753"/>
  <c r="Z723"/>
  <c r="Z683"/>
  <c r="Z450"/>
  <c r="Z39"/>
  <c r="Z253"/>
  <c r="Z381"/>
  <c r="Z598"/>
  <c r="Z268"/>
  <c r="Z774"/>
  <c r="Z540"/>
  <c r="Z781"/>
  <c r="Z174"/>
  <c r="Z327"/>
  <c r="Z503"/>
  <c r="Z479"/>
  <c r="Z591"/>
  <c r="Z394"/>
  <c r="Z521"/>
  <c r="Z63"/>
  <c r="Z231"/>
  <c r="Z141"/>
  <c r="Z151"/>
  <c r="Z35"/>
  <c r="Z178"/>
  <c r="Z323"/>
  <c r="Z703"/>
  <c r="Z225"/>
  <c r="Z333"/>
  <c r="Z15"/>
  <c r="Z68"/>
  <c r="Z132"/>
  <c r="Z121"/>
  <c r="Z791"/>
  <c r="Z484"/>
  <c r="Z310"/>
  <c r="Z592"/>
  <c r="Z279"/>
  <c r="Z568"/>
  <c r="Z676"/>
  <c r="Z338"/>
  <c r="Z759"/>
  <c r="Z348"/>
  <c r="Z441"/>
  <c r="Z46"/>
  <c r="Z782"/>
  <c r="Z766"/>
  <c r="Z594"/>
  <c r="Z149"/>
  <c r="Z131"/>
  <c r="Z50"/>
  <c r="Z170"/>
  <c r="Z148"/>
  <c r="Z105"/>
  <c r="Z422"/>
  <c r="Z711"/>
  <c r="Z656"/>
  <c r="Z230"/>
  <c r="Z367"/>
  <c r="Z659"/>
  <c r="Z518"/>
  <c r="Z221"/>
  <c r="Z752"/>
  <c r="Z707"/>
  <c r="Z409"/>
  <c r="Z124"/>
  <c r="Z102"/>
  <c r="Z192"/>
  <c r="Z604"/>
  <c r="Z115"/>
  <c r="Z218"/>
  <c r="Z314"/>
  <c r="Z763"/>
  <c r="Z47"/>
  <c r="Z116"/>
  <c r="Z445"/>
  <c r="Z295"/>
  <c r="Z566"/>
  <c r="Z423"/>
  <c r="Z588"/>
  <c r="Z364"/>
  <c r="Z329"/>
  <c r="Z457"/>
  <c r="Z585"/>
  <c r="Z55"/>
  <c r="Z136"/>
  <c r="Z290"/>
  <c r="Z486"/>
  <c r="Z611"/>
  <c r="Z714"/>
  <c r="Z306"/>
  <c r="Z370"/>
  <c r="Z578"/>
  <c r="Z249"/>
  <c r="Z377"/>
  <c r="Z505"/>
  <c r="Z762"/>
  <c r="Z96"/>
  <c r="Z224"/>
  <c r="Z93"/>
  <c r="Z24"/>
  <c r="Z31"/>
  <c r="Z227"/>
  <c r="Z90"/>
  <c r="Z307"/>
  <c r="Z789"/>
  <c r="Z668"/>
  <c r="Z746"/>
  <c r="Z265"/>
  <c r="Z80"/>
  <c r="Z451"/>
  <c r="Z667"/>
  <c r="Z461"/>
  <c r="Z191"/>
  <c r="Z26"/>
  <c r="Z138"/>
  <c r="Z363"/>
  <c r="Z196"/>
  <c r="Z57"/>
  <c r="Z133"/>
  <c r="Z548"/>
  <c r="Z118"/>
  <c r="Z250"/>
  <c r="Z335"/>
  <c r="Z431"/>
  <c r="Z758"/>
  <c r="Z440"/>
  <c r="Z402"/>
  <c r="Z514"/>
  <c r="Z313"/>
  <c r="Z359"/>
  <c r="Z111"/>
  <c r="Z410"/>
  <c r="Z95"/>
  <c r="Z70"/>
  <c r="Z642"/>
  <c r="Z212"/>
  <c r="Z739"/>
  <c r="Z754"/>
  <c r="Z797"/>
  <c r="Z358"/>
  <c r="Z447"/>
  <c r="Z760"/>
  <c r="Z735"/>
  <c r="Z281"/>
  <c r="Z665"/>
  <c r="Z186"/>
  <c r="Z697"/>
  <c r="Z252"/>
  <c r="Z81"/>
  <c r="Z798"/>
  <c r="Z13"/>
  <c r="Z571"/>
  <c r="Z222"/>
  <c r="Z620"/>
  <c r="Z636"/>
  <c r="Z553"/>
  <c r="Z22"/>
  <c r="Z291"/>
  <c r="Z18"/>
  <c r="Z599"/>
  <c r="Z119"/>
  <c r="Z32"/>
  <c r="Z616"/>
  <c r="Z317"/>
  <c r="Z120"/>
  <c r="Z444"/>
  <c r="Z619"/>
  <c r="Z142"/>
  <c r="Z700"/>
  <c r="Z692"/>
  <c r="Z639"/>
  <c r="Z706"/>
  <c r="Z216"/>
  <c r="Z563"/>
  <c r="Z757"/>
  <c r="Z463"/>
  <c r="Z682"/>
  <c r="Z62"/>
  <c r="Z223"/>
  <c r="Z435"/>
  <c r="Z634"/>
  <c r="Z751"/>
  <c r="Z509"/>
  <c r="Z71"/>
  <c r="Z412"/>
  <c r="Z366"/>
  <c r="Z748"/>
  <c r="Z110"/>
  <c r="Z271"/>
  <c r="Z407"/>
  <c r="Z600"/>
  <c r="Z635"/>
  <c r="Z205"/>
  <c r="Z392"/>
  <c r="Z393"/>
  <c r="Z649"/>
  <c r="Z37"/>
  <c r="Z171"/>
  <c r="Z278"/>
  <c r="Z685"/>
  <c r="Z260"/>
  <c r="Z185"/>
  <c r="Z374"/>
  <c r="Z712"/>
  <c r="Z511"/>
  <c r="Z612"/>
  <c r="Z596"/>
  <c r="Z550"/>
  <c r="Z737"/>
  <c r="Z691"/>
  <c r="Z690"/>
  <c r="Z661"/>
  <c r="Z666"/>
  <c r="Z11"/>
  <c r="Y257"/>
  <c r="Y551"/>
  <c r="Y734"/>
  <c r="Y385"/>
  <c r="Y481"/>
  <c r="Y545"/>
  <c r="Y117"/>
  <c r="Y245"/>
  <c r="Y40"/>
  <c r="Y312"/>
  <c r="Y702"/>
  <c r="Y793"/>
  <c r="Y640"/>
  <c r="Y586"/>
  <c r="Y373"/>
  <c r="Y485"/>
  <c r="Y694"/>
  <c r="Y637"/>
  <c r="Y458"/>
  <c r="Y638"/>
  <c r="Y321"/>
  <c r="Y417"/>
  <c r="Y497"/>
  <c r="Y513"/>
  <c r="Y529"/>
  <c r="Y561"/>
  <c r="Y577"/>
  <c r="Y229"/>
  <c r="Y287"/>
  <c r="Y232"/>
  <c r="Y277"/>
  <c r="Y442"/>
  <c r="Y506"/>
  <c r="Y570"/>
  <c r="Y605"/>
  <c r="Y662"/>
  <c r="Y325"/>
  <c r="Y421"/>
  <c r="Y501"/>
  <c r="Y618"/>
  <c r="Y613"/>
  <c r="Y597"/>
  <c r="Y27"/>
  <c r="Y487"/>
  <c r="Y305"/>
  <c r="Y353"/>
  <c r="Y686"/>
  <c r="Y181"/>
  <c r="Y213"/>
  <c r="Y293"/>
  <c r="Y426"/>
  <c r="Y538"/>
  <c r="Y602"/>
  <c r="Y689"/>
  <c r="Y622"/>
  <c r="Y357"/>
  <c r="Y437"/>
  <c r="Y453"/>
  <c r="Y517"/>
  <c r="Y533"/>
  <c r="Y609"/>
  <c r="Y736"/>
  <c r="Y554"/>
  <c r="Y713"/>
  <c r="Y565"/>
  <c r="Y337"/>
  <c r="Y369"/>
  <c r="Y401"/>
  <c r="Y433"/>
  <c r="Y449"/>
  <c r="Y465"/>
  <c r="Y677"/>
  <c r="Y53"/>
  <c r="Y104"/>
  <c r="Y607"/>
  <c r="Y341"/>
  <c r="Y389"/>
  <c r="Y405"/>
  <c r="Y469"/>
  <c r="Y581"/>
  <c r="Y474"/>
  <c r="Y462"/>
  <c r="Y558"/>
  <c r="Y629"/>
  <c r="Y745"/>
  <c r="Y608"/>
  <c r="Y273"/>
  <c r="Y430"/>
  <c r="Y446"/>
  <c r="Y494"/>
  <c r="Y510"/>
  <c r="Y526"/>
  <c r="Y654"/>
  <c r="Y731"/>
  <c r="Y693"/>
  <c r="Y478"/>
  <c r="Y574"/>
  <c r="Y624"/>
  <c r="Y490"/>
  <c r="Y522"/>
  <c r="Y289"/>
  <c r="Y542"/>
  <c r="Y718"/>
  <c r="Y777"/>
  <c r="Y672"/>
  <c r="Y710"/>
  <c r="Y729"/>
  <c r="Y761"/>
  <c r="Y309"/>
  <c r="Y549"/>
  <c r="Y528"/>
  <c r="Y368"/>
  <c r="Y336"/>
  <c r="Y280"/>
  <c r="Y670"/>
  <c r="Y800"/>
  <c r="Y480"/>
  <c r="Y795"/>
  <c r="Y168"/>
  <c r="Y704"/>
  <c r="Y344"/>
  <c r="Y288"/>
  <c r="Y641"/>
  <c r="Y283"/>
  <c r="Y679"/>
  <c r="Y496"/>
  <c r="Y464"/>
  <c r="Y304"/>
  <c r="Y351"/>
  <c r="Y197"/>
  <c r="Y543"/>
  <c r="Y320"/>
  <c r="Y590"/>
  <c r="Y645"/>
  <c r="Y606"/>
  <c r="Y768"/>
  <c r="Y261"/>
  <c r="Y709"/>
  <c r="Y560"/>
  <c r="Y432"/>
  <c r="Y400"/>
  <c r="Y296"/>
  <c r="Y328"/>
  <c r="Y671"/>
  <c r="Y576"/>
  <c r="Y544"/>
  <c r="Y512"/>
  <c r="Y448"/>
  <c r="Y416"/>
  <c r="Y384"/>
  <c r="Y352"/>
  <c r="Y360"/>
  <c r="Y147"/>
  <c r="Y275"/>
  <c r="Y188"/>
  <c r="Y64"/>
  <c r="Y59"/>
  <c r="Y403"/>
  <c r="Y349"/>
  <c r="Y235"/>
  <c r="Y65"/>
  <c r="Y129"/>
  <c r="Y539"/>
  <c r="Y725"/>
  <c r="Y724"/>
  <c r="Y743"/>
  <c r="Y243"/>
  <c r="Y785"/>
  <c r="Y48"/>
  <c r="Y45"/>
  <c r="Y301"/>
  <c r="Y239"/>
  <c r="Y587"/>
  <c r="Y390"/>
  <c r="Y340"/>
  <c r="Y593"/>
  <c r="Y134"/>
  <c r="Y274"/>
  <c r="Y399"/>
  <c r="Y98"/>
  <c r="Y315"/>
  <c r="Y69"/>
  <c r="Y773"/>
  <c r="Y292"/>
  <c r="Y675"/>
  <c r="Y595"/>
  <c r="Y747"/>
  <c r="Y562"/>
  <c r="Y425"/>
  <c r="Y264"/>
  <c r="Y331"/>
  <c r="Y52"/>
  <c r="Y500"/>
  <c r="Y326"/>
  <c r="Y631"/>
  <c r="Y319"/>
  <c r="Y495"/>
  <c r="Y750"/>
  <c r="Y79"/>
  <c r="Y523"/>
  <c r="Y108"/>
  <c r="Y172"/>
  <c r="Y492"/>
  <c r="Y318"/>
  <c r="Y158"/>
  <c r="Y519"/>
  <c r="Y470"/>
  <c r="Y728"/>
  <c r="Y770"/>
  <c r="Y730"/>
  <c r="Y681"/>
  <c r="Y183"/>
  <c r="Y173"/>
  <c r="Y557"/>
  <c r="Y106"/>
  <c r="Y180"/>
  <c r="Y244"/>
  <c r="Y372"/>
  <c r="Y564"/>
  <c r="Y696"/>
  <c r="Y198"/>
  <c r="Y575"/>
  <c r="Y579"/>
  <c r="Y794"/>
  <c r="Y302"/>
  <c r="Y698"/>
  <c r="Y802"/>
  <c r="Y61"/>
  <c r="Y130"/>
  <c r="Y801"/>
  <c r="Y722"/>
  <c r="Y443"/>
  <c r="Y44"/>
  <c r="Y193"/>
  <c r="Y556"/>
  <c r="Y732"/>
  <c r="Y382"/>
  <c r="Y439"/>
  <c r="Y378"/>
  <c r="Y195"/>
  <c r="Y775"/>
  <c r="Y73"/>
  <c r="Y137"/>
  <c r="Y436"/>
  <c r="Y792"/>
  <c r="Y582"/>
  <c r="Y583"/>
  <c r="Y472"/>
  <c r="Y733"/>
  <c r="Y157"/>
  <c r="Y217"/>
  <c r="Y324"/>
  <c r="Y143"/>
  <c r="Y86"/>
  <c r="Y12"/>
  <c r="Y114"/>
  <c r="Y269"/>
  <c r="Y632"/>
  <c r="Y764"/>
  <c r="Y150"/>
  <c r="Y771"/>
  <c r="Y646"/>
  <c r="Y504"/>
  <c r="Y284"/>
  <c r="Y258"/>
  <c r="Y614"/>
  <c r="Y128"/>
  <c r="Y256"/>
  <c r="Y125"/>
  <c r="Y194"/>
  <c r="Y339"/>
  <c r="Y541"/>
  <c r="Y179"/>
  <c r="Y34"/>
  <c r="Y154"/>
  <c r="Y76"/>
  <c r="Y97"/>
  <c r="Y161"/>
  <c r="Y396"/>
  <c r="Y684"/>
  <c r="Y311"/>
  <c r="Y783"/>
  <c r="Y534"/>
  <c r="Y424"/>
  <c r="Y346"/>
  <c r="Y674"/>
  <c r="Y146"/>
  <c r="Y663"/>
  <c r="Y241"/>
  <c r="Y262"/>
  <c r="Y627"/>
  <c r="Y749"/>
  <c r="Y482"/>
  <c r="Y345"/>
  <c r="Y601"/>
  <c r="Y276"/>
  <c r="Y54"/>
  <c r="Y162"/>
  <c r="Y508"/>
  <c r="Y438"/>
  <c r="Y144"/>
  <c r="Y387"/>
  <c r="Y699"/>
  <c r="Y525"/>
  <c r="Y87"/>
  <c r="Y427"/>
  <c r="Y708"/>
  <c r="Y153"/>
  <c r="Y584"/>
  <c r="Y342"/>
  <c r="Y705"/>
  <c r="Y214"/>
  <c r="Y559"/>
  <c r="Y72"/>
  <c r="Y23"/>
  <c r="Y215"/>
  <c r="Y211"/>
  <c r="Y122"/>
  <c r="Y475"/>
  <c r="Y680"/>
  <c r="Y220"/>
  <c r="Y49"/>
  <c r="Y177"/>
  <c r="Y94"/>
  <c r="Y58"/>
  <c r="Y695"/>
  <c r="Y285"/>
  <c r="Y625"/>
  <c r="Y294"/>
  <c r="Y140"/>
  <c r="Y204"/>
  <c r="Y414"/>
  <c r="Y266"/>
  <c r="Y471"/>
  <c r="Y552"/>
  <c r="Y715"/>
  <c r="Y721"/>
  <c r="Y788"/>
  <c r="Y332"/>
  <c r="Y498"/>
  <c r="Y361"/>
  <c r="Y38"/>
  <c r="Y112"/>
  <c r="Y199"/>
  <c r="Y365"/>
  <c r="Y454"/>
  <c r="Y701"/>
  <c r="Y658"/>
  <c r="Y473"/>
  <c r="Y160"/>
  <c r="Y398"/>
  <c r="Y282"/>
  <c r="Y77"/>
  <c r="Y755"/>
  <c r="Y30"/>
  <c r="Y219"/>
  <c r="Y299"/>
  <c r="Y25"/>
  <c r="Y247"/>
  <c r="Y651"/>
  <c r="Y347"/>
  <c r="Y28"/>
  <c r="Y92"/>
  <c r="Y156"/>
  <c r="Y362"/>
  <c r="Y159"/>
  <c r="Y123"/>
  <c r="Y201"/>
  <c r="Y33"/>
  <c r="Y248"/>
  <c r="Y263"/>
  <c r="Y460"/>
  <c r="Y524"/>
  <c r="Y356"/>
  <c r="Y567"/>
  <c r="Y719"/>
  <c r="Y246"/>
  <c r="Y580"/>
  <c r="Y603"/>
  <c r="Y240"/>
  <c r="Y109"/>
  <c r="Y165"/>
  <c r="Y483"/>
  <c r="Y644"/>
  <c r="Y322"/>
  <c r="Y386"/>
  <c r="Y628"/>
  <c r="Y787"/>
  <c r="Y380"/>
  <c r="Y741"/>
  <c r="Y530"/>
  <c r="Y507"/>
  <c r="Y678"/>
  <c r="Y82"/>
  <c r="Y100"/>
  <c r="Y516"/>
  <c r="Y303"/>
  <c r="Y383"/>
  <c r="Y376"/>
  <c r="Y623"/>
  <c r="Y83"/>
  <c r="Y113"/>
  <c r="Y19"/>
  <c r="Y152"/>
  <c r="Y175"/>
  <c r="Y467"/>
  <c r="Y657"/>
  <c r="Y413"/>
  <c r="Y51"/>
  <c r="Y379"/>
  <c r="Y515"/>
  <c r="Y726"/>
  <c r="Y784"/>
  <c r="Y652"/>
  <c r="Y780"/>
  <c r="Y350"/>
  <c r="Y673"/>
  <c r="Y126"/>
  <c r="Y190"/>
  <c r="Y391"/>
  <c r="Y779"/>
  <c r="Y237"/>
  <c r="Y648"/>
  <c r="Y489"/>
  <c r="Y617"/>
  <c r="Y14"/>
  <c r="Y75"/>
  <c r="Y203"/>
  <c r="Y286"/>
  <c r="Y355"/>
  <c r="Y796"/>
  <c r="Y131"/>
  <c r="Y395"/>
  <c r="Y148"/>
  <c r="Y212"/>
  <c r="Y105"/>
  <c r="Y169"/>
  <c r="Y468"/>
  <c r="Y797"/>
  <c r="Y422"/>
  <c r="Y656"/>
  <c r="Y166"/>
  <c r="Y230"/>
  <c r="Y760"/>
  <c r="Y659"/>
  <c r="Y221"/>
  <c r="Y665"/>
  <c r="Y81"/>
  <c r="Y115"/>
  <c r="Y343"/>
  <c r="Y488"/>
  <c r="Y636"/>
  <c r="Y553"/>
  <c r="Y88"/>
  <c r="Y103"/>
  <c r="Y610"/>
  <c r="Y429"/>
  <c r="Y763"/>
  <c r="Y234"/>
  <c r="Y459"/>
  <c r="Y119"/>
  <c r="Y32"/>
  <c r="Y120"/>
  <c r="Y444"/>
  <c r="Y142"/>
  <c r="Y295"/>
  <c r="Y566"/>
  <c r="Y456"/>
  <c r="Y588"/>
  <c r="Y639"/>
  <c r="Y364"/>
  <c r="Y706"/>
  <c r="Y55"/>
  <c r="Y397"/>
  <c r="Y202"/>
  <c r="Y563"/>
  <c r="Y290"/>
  <c r="Y370"/>
  <c r="Y450"/>
  <c r="Y377"/>
  <c r="Y786"/>
  <c r="Y62"/>
  <c r="Y31"/>
  <c r="Y90"/>
  <c r="Y307"/>
  <c r="Y435"/>
  <c r="Y509"/>
  <c r="Y781"/>
  <c r="Y600"/>
  <c r="Y746"/>
  <c r="Y778"/>
  <c r="Y521"/>
  <c r="Y649"/>
  <c r="Y80"/>
  <c r="Y208"/>
  <c r="Y171"/>
  <c r="Y323"/>
  <c r="Y776"/>
  <c r="Y163"/>
  <c r="Y548"/>
  <c r="Y374"/>
  <c r="Y279"/>
  <c r="Y511"/>
  <c r="Y772"/>
  <c r="Y596"/>
  <c r="Y676"/>
  <c r="Y790"/>
  <c r="Y359"/>
  <c r="Y661"/>
  <c r="Y111"/>
  <c r="Y594"/>
  <c r="Y135"/>
  <c r="Y70"/>
  <c r="Y20"/>
  <c r="Y251"/>
  <c r="Y531"/>
  <c r="Y41"/>
  <c r="Y532"/>
  <c r="Y754"/>
  <c r="Y259"/>
  <c r="Y367"/>
  <c r="Y518"/>
  <c r="Y536"/>
  <c r="Y742"/>
  <c r="Y418"/>
  <c r="Y765"/>
  <c r="Y316"/>
  <c r="Y537"/>
  <c r="Y411"/>
  <c r="Y697"/>
  <c r="Y798"/>
  <c r="Y192"/>
  <c r="Y13"/>
  <c r="Y187"/>
  <c r="Y270"/>
  <c r="Y604"/>
  <c r="Y233"/>
  <c r="Y477"/>
  <c r="Y571"/>
  <c r="Y428"/>
  <c r="Y620"/>
  <c r="Y297"/>
  <c r="Y176"/>
  <c r="Y209"/>
  <c r="Y47"/>
  <c r="Y17"/>
  <c r="Y415"/>
  <c r="Y499"/>
  <c r="Y317"/>
  <c r="Y573"/>
  <c r="Y664"/>
  <c r="Y720"/>
  <c r="Y455"/>
  <c r="Y738"/>
  <c r="Y669"/>
  <c r="Y423"/>
  <c r="Y756"/>
  <c r="Y692"/>
  <c r="Y329"/>
  <c r="Y615"/>
  <c r="Y216"/>
  <c r="Y242"/>
  <c r="Y36"/>
  <c r="Y89"/>
  <c r="Y452"/>
  <c r="Y757"/>
  <c r="Y688"/>
  <c r="Y753"/>
  <c r="Y611"/>
  <c r="Y306"/>
  <c r="Y683"/>
  <c r="Y633"/>
  <c r="Y682"/>
  <c r="Y39"/>
  <c r="Y207"/>
  <c r="Y24"/>
  <c r="Y227"/>
  <c r="Y226"/>
  <c r="Y598"/>
  <c r="Y268"/>
  <c r="Y366"/>
  <c r="Y110"/>
  <c r="Y327"/>
  <c r="Y635"/>
  <c r="Y789"/>
  <c r="Y591"/>
  <c r="Y668"/>
  <c r="Y393"/>
  <c r="Y63"/>
  <c r="Y37"/>
  <c r="Y78"/>
  <c r="Y35"/>
  <c r="Y42"/>
  <c r="Y178"/>
  <c r="Y555"/>
  <c r="Y589"/>
  <c r="Y21"/>
  <c r="Y26"/>
  <c r="Y138"/>
  <c r="Y685"/>
  <c r="Y132"/>
  <c r="Y260"/>
  <c r="Y185"/>
  <c r="Y420"/>
  <c r="Y118"/>
  <c r="Y182"/>
  <c r="Y335"/>
  <c r="Y612"/>
  <c r="Y621"/>
  <c r="Y737"/>
  <c r="Y691"/>
  <c r="Y402"/>
  <c r="Y313"/>
  <c r="Y95"/>
  <c r="Y149"/>
  <c r="Y50"/>
  <c r="Y170"/>
  <c r="Y84"/>
  <c r="Y739"/>
  <c r="Y358"/>
  <c r="Y447"/>
  <c r="Y527"/>
  <c r="Y735"/>
  <c r="Y752"/>
  <c r="Y281"/>
  <c r="Y409"/>
  <c r="Y66"/>
  <c r="Y186"/>
  <c r="Y547"/>
  <c r="Y124"/>
  <c r="Y252"/>
  <c r="Y650"/>
  <c r="Y189"/>
  <c r="Y236"/>
  <c r="Y222"/>
  <c r="Y630"/>
  <c r="Y740"/>
  <c r="Y434"/>
  <c r="Y22"/>
  <c r="Y74"/>
  <c r="Y210"/>
  <c r="Y291"/>
  <c r="Y116"/>
  <c r="Y18"/>
  <c r="Y599"/>
  <c r="Y127"/>
  <c r="Y155"/>
  <c r="Y272"/>
  <c r="Y267"/>
  <c r="Y445"/>
  <c r="Y744"/>
  <c r="Y334"/>
  <c r="Y206"/>
  <c r="Y535"/>
  <c r="Y716"/>
  <c r="Y298"/>
  <c r="Y16"/>
  <c r="Y164"/>
  <c r="Y56"/>
  <c r="Y406"/>
  <c r="Y308"/>
  <c r="Y463"/>
  <c r="Y687"/>
  <c r="Y486"/>
  <c r="Y767"/>
  <c r="Y723"/>
  <c r="Y762"/>
  <c r="Y96"/>
  <c r="Y634"/>
  <c r="Y412"/>
  <c r="Y540"/>
  <c r="Y748"/>
  <c r="Y174"/>
  <c r="Y238"/>
  <c r="Y271"/>
  <c r="Y407"/>
  <c r="Y503"/>
  <c r="Y205"/>
  <c r="Y330"/>
  <c r="Y394"/>
  <c r="Y717"/>
  <c r="Y300"/>
  <c r="Y626"/>
  <c r="Y141"/>
  <c r="Y151"/>
  <c r="Y703"/>
  <c r="Y225"/>
  <c r="Y461"/>
  <c r="Y191"/>
  <c r="Y278"/>
  <c r="Y363"/>
  <c r="Y15"/>
  <c r="Y68"/>
  <c r="Y196"/>
  <c r="Y57"/>
  <c r="Y121"/>
  <c r="Y484"/>
  <c r="Y712"/>
  <c r="Y647"/>
  <c r="Y592"/>
  <c r="Y431"/>
  <c r="Y727"/>
  <c r="Y338"/>
  <c r="Y514"/>
  <c r="Y690"/>
  <c r="Y441"/>
  <c r="Y569"/>
  <c r="Y46"/>
  <c r="Y799"/>
  <c r="Y666"/>
  <c r="Y766"/>
  <c r="Y493"/>
  <c r="Y642"/>
  <c r="Y184"/>
  <c r="Y404"/>
  <c r="Y711"/>
  <c r="Y255"/>
  <c r="Y408"/>
  <c r="Y354"/>
  <c r="Y707"/>
  <c r="Y546"/>
  <c r="Y60"/>
  <c r="Y145"/>
  <c r="Y102"/>
  <c r="Y218"/>
  <c r="Y655"/>
  <c r="Y314"/>
  <c r="Y139"/>
  <c r="Y419"/>
  <c r="Y67"/>
  <c r="Y29"/>
  <c r="Y101"/>
  <c r="Y371"/>
  <c r="Y616"/>
  <c r="Y85"/>
  <c r="Y167"/>
  <c r="Y572"/>
  <c r="Y619"/>
  <c r="Y375"/>
  <c r="Y700"/>
  <c r="Y769"/>
  <c r="Y457"/>
  <c r="Y585"/>
  <c r="Y107"/>
  <c r="Y653"/>
  <c r="Y136"/>
  <c r="Y99"/>
  <c r="Y228"/>
  <c r="Y643"/>
  <c r="Y388"/>
  <c r="Y714"/>
  <c r="Y578"/>
  <c r="Y249"/>
  <c r="Y505"/>
  <c r="Y224"/>
  <c r="Y93"/>
  <c r="Y223"/>
  <c r="Y91"/>
  <c r="Y751"/>
  <c r="Y253"/>
  <c r="Y381"/>
  <c r="Y200"/>
  <c r="Y71"/>
  <c r="Y774"/>
  <c r="Y476"/>
  <c r="Y502"/>
  <c r="Y479"/>
  <c r="Y392"/>
  <c r="Y520"/>
  <c r="Y466"/>
  <c r="Y265"/>
  <c r="Y231"/>
  <c r="Y451"/>
  <c r="Y667"/>
  <c r="Y333"/>
  <c r="Y43"/>
  <c r="Y491"/>
  <c r="Y133"/>
  <c r="Y254"/>
  <c r="Y791"/>
  <c r="Y660"/>
  <c r="Y310"/>
  <c r="Y250"/>
  <c r="Y758"/>
  <c r="Y550"/>
  <c r="Y440"/>
  <c r="Y568"/>
  <c r="Y759"/>
  <c r="Y348"/>
  <c r="Y782"/>
  <c r="Y410"/>
  <c r="Y11"/>
  <c r="AE638"/>
  <c r="AE305"/>
  <c r="AE353"/>
  <c r="AE545"/>
  <c r="AE677"/>
  <c r="AE686"/>
  <c r="AE117"/>
  <c r="AE245"/>
  <c r="AE713"/>
  <c r="AE605"/>
  <c r="AE622"/>
  <c r="AE672"/>
  <c r="AE442"/>
  <c r="AE506"/>
  <c r="AE570"/>
  <c r="AE283"/>
  <c r="AE607"/>
  <c r="AE357"/>
  <c r="AE389"/>
  <c r="AE437"/>
  <c r="AE485"/>
  <c r="AE581"/>
  <c r="AE487"/>
  <c r="AE734"/>
  <c r="AE321"/>
  <c r="AE369"/>
  <c r="AE417"/>
  <c r="AE465"/>
  <c r="AE497"/>
  <c r="AE529"/>
  <c r="AE561"/>
  <c r="AE586"/>
  <c r="AE181"/>
  <c r="AE640"/>
  <c r="AE761"/>
  <c r="AE793"/>
  <c r="AE608"/>
  <c r="AE704"/>
  <c r="AE426"/>
  <c r="AE490"/>
  <c r="AE554"/>
  <c r="AE629"/>
  <c r="AE325"/>
  <c r="AE405"/>
  <c r="AE501"/>
  <c r="AE637"/>
  <c r="AE551"/>
  <c r="AE337"/>
  <c r="AE385"/>
  <c r="AE433"/>
  <c r="AE481"/>
  <c r="AE513"/>
  <c r="AE53"/>
  <c r="AE213"/>
  <c r="AE40"/>
  <c r="AE104"/>
  <c r="AE168"/>
  <c r="AE232"/>
  <c r="AE277"/>
  <c r="AE702"/>
  <c r="AE624"/>
  <c r="AE474"/>
  <c r="AE538"/>
  <c r="AE602"/>
  <c r="AE662"/>
  <c r="AE341"/>
  <c r="AE373"/>
  <c r="AE421"/>
  <c r="AE453"/>
  <c r="AE517"/>
  <c r="AE533"/>
  <c r="AE549"/>
  <c r="AE565"/>
  <c r="AE609"/>
  <c r="AE694"/>
  <c r="AE613"/>
  <c r="AE597"/>
  <c r="AE679"/>
  <c r="AE257"/>
  <c r="AE401"/>
  <c r="AE449"/>
  <c r="AE577"/>
  <c r="AE618"/>
  <c r="AE795"/>
  <c r="AE229"/>
  <c r="AE287"/>
  <c r="AE312"/>
  <c r="AE293"/>
  <c r="AE458"/>
  <c r="AE522"/>
  <c r="AE309"/>
  <c r="AE469"/>
  <c r="AE446"/>
  <c r="AE510"/>
  <c r="AE574"/>
  <c r="AE710"/>
  <c r="AE289"/>
  <c r="AE430"/>
  <c r="AE494"/>
  <c r="AE558"/>
  <c r="AE718"/>
  <c r="AE641"/>
  <c r="AE689"/>
  <c r="AE478"/>
  <c r="AE542"/>
  <c r="AE693"/>
  <c r="AE273"/>
  <c r="AE462"/>
  <c r="AE526"/>
  <c r="AE654"/>
  <c r="AE777"/>
  <c r="AE729"/>
  <c r="AE745"/>
  <c r="AE464"/>
  <c r="AE336"/>
  <c r="AE606"/>
  <c r="AE261"/>
  <c r="AE197"/>
  <c r="AE344"/>
  <c r="AE576"/>
  <c r="AE448"/>
  <c r="AE320"/>
  <c r="AE671"/>
  <c r="AE590"/>
  <c r="AE360"/>
  <c r="AE645"/>
  <c r="AE27"/>
  <c r="AE560"/>
  <c r="AE432"/>
  <c r="AE304"/>
  <c r="AE280"/>
  <c r="AE544"/>
  <c r="AE416"/>
  <c r="AE288"/>
  <c r="AE768"/>
  <c r="AE528"/>
  <c r="AE400"/>
  <c r="AE296"/>
  <c r="AE512"/>
  <c r="AE384"/>
  <c r="AE670"/>
  <c r="AE736"/>
  <c r="AE731"/>
  <c r="AE496"/>
  <c r="AE368"/>
  <c r="AE328"/>
  <c r="AE351"/>
  <c r="AE800"/>
  <c r="AE709"/>
  <c r="AE543"/>
  <c r="AE480"/>
  <c r="AE352"/>
  <c r="AE750"/>
  <c r="AE61"/>
  <c r="AE130"/>
  <c r="AE523"/>
  <c r="AE349"/>
  <c r="AE315"/>
  <c r="AE108"/>
  <c r="AE172"/>
  <c r="AE193"/>
  <c r="AE773"/>
  <c r="AE292"/>
  <c r="AE158"/>
  <c r="AE439"/>
  <c r="AE519"/>
  <c r="AE470"/>
  <c r="AE770"/>
  <c r="AE595"/>
  <c r="AE195"/>
  <c r="AE331"/>
  <c r="AE52"/>
  <c r="AE180"/>
  <c r="AE587"/>
  <c r="AE372"/>
  <c r="AE340"/>
  <c r="AE593"/>
  <c r="AE319"/>
  <c r="AE792"/>
  <c r="AE147"/>
  <c r="AE275"/>
  <c r="AE579"/>
  <c r="AE698"/>
  <c r="AE403"/>
  <c r="AE235"/>
  <c r="AE443"/>
  <c r="AE44"/>
  <c r="AE492"/>
  <c r="AE556"/>
  <c r="AE724"/>
  <c r="AE675"/>
  <c r="AE730"/>
  <c r="AE378"/>
  <c r="AE747"/>
  <c r="AE562"/>
  <c r="AE183"/>
  <c r="AE48"/>
  <c r="AE106"/>
  <c r="AE244"/>
  <c r="AE436"/>
  <c r="AE134"/>
  <c r="AE575"/>
  <c r="AE794"/>
  <c r="AE302"/>
  <c r="AE802"/>
  <c r="AE801"/>
  <c r="AE98"/>
  <c r="AE65"/>
  <c r="AE69"/>
  <c r="AE539"/>
  <c r="AE725"/>
  <c r="AE318"/>
  <c r="AE785"/>
  <c r="AE264"/>
  <c r="AE775"/>
  <c r="AE73"/>
  <c r="AE500"/>
  <c r="AE696"/>
  <c r="AE326"/>
  <c r="AE399"/>
  <c r="AE495"/>
  <c r="AE188"/>
  <c r="AE64"/>
  <c r="AE79"/>
  <c r="AE59"/>
  <c r="AE722"/>
  <c r="AE129"/>
  <c r="AE732"/>
  <c r="AE382"/>
  <c r="AE743"/>
  <c r="AE243"/>
  <c r="AE728"/>
  <c r="AE425"/>
  <c r="AE681"/>
  <c r="AE45"/>
  <c r="AE173"/>
  <c r="AE301"/>
  <c r="AE557"/>
  <c r="AE239"/>
  <c r="AE137"/>
  <c r="AE564"/>
  <c r="AE390"/>
  <c r="AE631"/>
  <c r="AE198"/>
  <c r="AE274"/>
  <c r="AE582"/>
  <c r="AE386"/>
  <c r="AE749"/>
  <c r="AE787"/>
  <c r="AE276"/>
  <c r="AE217"/>
  <c r="AE508"/>
  <c r="AE282"/>
  <c r="AE530"/>
  <c r="AE143"/>
  <c r="AE82"/>
  <c r="AE383"/>
  <c r="AE771"/>
  <c r="AE376"/>
  <c r="AE122"/>
  <c r="AE680"/>
  <c r="AE92"/>
  <c r="AE49"/>
  <c r="AE362"/>
  <c r="AE159"/>
  <c r="AE175"/>
  <c r="AE94"/>
  <c r="AE123"/>
  <c r="AE657"/>
  <c r="AE285"/>
  <c r="AE154"/>
  <c r="AE294"/>
  <c r="AE76"/>
  <c r="AE204"/>
  <c r="AE33"/>
  <c r="AE784"/>
  <c r="AE780"/>
  <c r="AE356"/>
  <c r="AE126"/>
  <c r="AE721"/>
  <c r="AE332"/>
  <c r="AE489"/>
  <c r="AE75"/>
  <c r="AE203"/>
  <c r="AE663"/>
  <c r="AE796"/>
  <c r="AE701"/>
  <c r="AE472"/>
  <c r="AE482"/>
  <c r="AE658"/>
  <c r="AE473"/>
  <c r="AE160"/>
  <c r="AE741"/>
  <c r="AE144"/>
  <c r="AE114"/>
  <c r="AE755"/>
  <c r="AE30"/>
  <c r="AE299"/>
  <c r="AE153"/>
  <c r="AE247"/>
  <c r="AE342"/>
  <c r="AE764"/>
  <c r="AE705"/>
  <c r="AE150"/>
  <c r="AE646"/>
  <c r="AE504"/>
  <c r="AE623"/>
  <c r="AE284"/>
  <c r="AE83"/>
  <c r="AE347"/>
  <c r="AE156"/>
  <c r="AE220"/>
  <c r="AE113"/>
  <c r="AE125"/>
  <c r="AE58"/>
  <c r="AE194"/>
  <c r="AE339"/>
  <c r="AE625"/>
  <c r="AE51"/>
  <c r="AE379"/>
  <c r="AE396"/>
  <c r="AE414"/>
  <c r="AE684"/>
  <c r="AE391"/>
  <c r="AE779"/>
  <c r="AE719"/>
  <c r="AE534"/>
  <c r="AE246"/>
  <c r="AE715"/>
  <c r="AE346"/>
  <c r="AE648"/>
  <c r="AE14"/>
  <c r="AE146"/>
  <c r="AE286"/>
  <c r="AE454"/>
  <c r="AE262"/>
  <c r="AE644"/>
  <c r="AE733"/>
  <c r="AE322"/>
  <c r="AE628"/>
  <c r="AE345"/>
  <c r="AE162"/>
  <c r="AE398"/>
  <c r="AE324"/>
  <c r="AE86"/>
  <c r="AE387"/>
  <c r="AE507"/>
  <c r="AE525"/>
  <c r="AE678"/>
  <c r="AE219"/>
  <c r="AE427"/>
  <c r="AE708"/>
  <c r="AE25"/>
  <c r="AE516"/>
  <c r="AE584"/>
  <c r="AE214"/>
  <c r="AE303"/>
  <c r="AE72"/>
  <c r="AE23"/>
  <c r="AE215"/>
  <c r="AE211"/>
  <c r="AE475"/>
  <c r="AE614"/>
  <c r="AE19"/>
  <c r="AE128"/>
  <c r="AE256"/>
  <c r="AE152"/>
  <c r="AE467"/>
  <c r="AE695"/>
  <c r="AE726"/>
  <c r="AE140"/>
  <c r="AE97"/>
  <c r="AE460"/>
  <c r="AE652"/>
  <c r="AE350"/>
  <c r="AE673"/>
  <c r="AE190"/>
  <c r="AE266"/>
  <c r="AE567"/>
  <c r="AE424"/>
  <c r="AE788"/>
  <c r="AE498"/>
  <c r="AE617"/>
  <c r="AE603"/>
  <c r="AE109"/>
  <c r="AE165"/>
  <c r="AE199"/>
  <c r="AE355"/>
  <c r="AE241"/>
  <c r="AE583"/>
  <c r="AE627"/>
  <c r="AE601"/>
  <c r="AE157"/>
  <c r="AE54"/>
  <c r="AE380"/>
  <c r="AE438"/>
  <c r="AE77"/>
  <c r="AE12"/>
  <c r="AE699"/>
  <c r="AE269"/>
  <c r="AE87"/>
  <c r="AE100"/>
  <c r="AE632"/>
  <c r="AE559"/>
  <c r="AE651"/>
  <c r="AE258"/>
  <c r="AE28"/>
  <c r="AE177"/>
  <c r="AE201"/>
  <c r="AE413"/>
  <c r="AE541"/>
  <c r="AE179"/>
  <c r="AE34"/>
  <c r="AE515"/>
  <c r="AE161"/>
  <c r="AE248"/>
  <c r="AE263"/>
  <c r="AE524"/>
  <c r="AE311"/>
  <c r="AE471"/>
  <c r="AE783"/>
  <c r="AE237"/>
  <c r="AE552"/>
  <c r="AE580"/>
  <c r="AE674"/>
  <c r="AE361"/>
  <c r="AE38"/>
  <c r="AE112"/>
  <c r="AE240"/>
  <c r="AE483"/>
  <c r="AE493"/>
  <c r="AE20"/>
  <c r="AE170"/>
  <c r="AE212"/>
  <c r="AE41"/>
  <c r="AE169"/>
  <c r="AE184"/>
  <c r="AE367"/>
  <c r="AE221"/>
  <c r="AE255"/>
  <c r="AE765"/>
  <c r="AE707"/>
  <c r="AE316"/>
  <c r="AE411"/>
  <c r="AE124"/>
  <c r="AE650"/>
  <c r="AE187"/>
  <c r="AE270"/>
  <c r="AE477"/>
  <c r="AE571"/>
  <c r="AE222"/>
  <c r="AE343"/>
  <c r="AE434"/>
  <c r="AE176"/>
  <c r="AE139"/>
  <c r="AE210"/>
  <c r="AE47"/>
  <c r="AE116"/>
  <c r="AE29"/>
  <c r="AE267"/>
  <c r="AE499"/>
  <c r="AE445"/>
  <c r="AE720"/>
  <c r="AE535"/>
  <c r="AE585"/>
  <c r="AE563"/>
  <c r="AE643"/>
  <c r="AE757"/>
  <c r="AE687"/>
  <c r="AE753"/>
  <c r="AE714"/>
  <c r="AE723"/>
  <c r="AE683"/>
  <c r="AE505"/>
  <c r="AE39"/>
  <c r="AE62"/>
  <c r="AE93"/>
  <c r="AE91"/>
  <c r="AE227"/>
  <c r="AE509"/>
  <c r="AE268"/>
  <c r="AE476"/>
  <c r="AE540"/>
  <c r="AE366"/>
  <c r="AE748"/>
  <c r="AE781"/>
  <c r="AE327"/>
  <c r="AE502"/>
  <c r="AE479"/>
  <c r="AE392"/>
  <c r="AE668"/>
  <c r="AE330"/>
  <c r="AE300"/>
  <c r="AE626"/>
  <c r="AE265"/>
  <c r="AE151"/>
  <c r="AE178"/>
  <c r="AE555"/>
  <c r="AE461"/>
  <c r="AE191"/>
  <c r="AE43"/>
  <c r="AE260"/>
  <c r="AE484"/>
  <c r="AE310"/>
  <c r="AE592"/>
  <c r="AE727"/>
  <c r="AE550"/>
  <c r="AE568"/>
  <c r="AE691"/>
  <c r="AE441"/>
  <c r="AE111"/>
  <c r="AE782"/>
  <c r="AE410"/>
  <c r="AE666"/>
  <c r="AE766"/>
  <c r="AE149"/>
  <c r="AE135"/>
  <c r="AE50"/>
  <c r="AE395"/>
  <c r="AE531"/>
  <c r="AE404"/>
  <c r="AE166"/>
  <c r="AE230"/>
  <c r="AE447"/>
  <c r="AE527"/>
  <c r="AE760"/>
  <c r="AE408"/>
  <c r="AE418"/>
  <c r="AE546"/>
  <c r="AE281"/>
  <c r="AE409"/>
  <c r="AE665"/>
  <c r="AE66"/>
  <c r="AE186"/>
  <c r="AE252"/>
  <c r="AE81"/>
  <c r="AE13"/>
  <c r="AE488"/>
  <c r="AE636"/>
  <c r="AE553"/>
  <c r="AE88"/>
  <c r="AE74"/>
  <c r="AE291"/>
  <c r="AE610"/>
  <c r="AE429"/>
  <c r="AE459"/>
  <c r="AE599"/>
  <c r="AE101"/>
  <c r="AE616"/>
  <c r="AE120"/>
  <c r="AE572"/>
  <c r="AE619"/>
  <c r="AE142"/>
  <c r="AE206"/>
  <c r="AE375"/>
  <c r="AE716"/>
  <c r="AE700"/>
  <c r="AE588"/>
  <c r="AE692"/>
  <c r="AE364"/>
  <c r="AE457"/>
  <c r="AE615"/>
  <c r="AE16"/>
  <c r="AE136"/>
  <c r="AE36"/>
  <c r="AE89"/>
  <c r="AE388"/>
  <c r="AE406"/>
  <c r="AE308"/>
  <c r="AE688"/>
  <c r="AE450"/>
  <c r="AE377"/>
  <c r="AE633"/>
  <c r="AE24"/>
  <c r="AE31"/>
  <c r="AE435"/>
  <c r="AE634"/>
  <c r="AE751"/>
  <c r="AE200"/>
  <c r="AE71"/>
  <c r="AE174"/>
  <c r="AE238"/>
  <c r="AE503"/>
  <c r="AE789"/>
  <c r="AE205"/>
  <c r="AE520"/>
  <c r="AE466"/>
  <c r="AE521"/>
  <c r="AE208"/>
  <c r="AE78"/>
  <c r="AE703"/>
  <c r="AE776"/>
  <c r="AE26"/>
  <c r="AE278"/>
  <c r="AE15"/>
  <c r="AE121"/>
  <c r="AE133"/>
  <c r="AE254"/>
  <c r="AE548"/>
  <c r="AE647"/>
  <c r="AE118"/>
  <c r="AE279"/>
  <c r="AE335"/>
  <c r="AE431"/>
  <c r="AE511"/>
  <c r="AE612"/>
  <c r="AE772"/>
  <c r="AE596"/>
  <c r="AE737"/>
  <c r="AE440"/>
  <c r="AE676"/>
  <c r="AE348"/>
  <c r="AE569"/>
  <c r="AE661"/>
  <c r="AE365"/>
  <c r="AE95"/>
  <c r="AE642"/>
  <c r="AE105"/>
  <c r="AE739"/>
  <c r="AE468"/>
  <c r="AE754"/>
  <c r="AE797"/>
  <c r="AE711"/>
  <c r="AE656"/>
  <c r="AE735"/>
  <c r="AE536"/>
  <c r="AE354"/>
  <c r="AE697"/>
  <c r="AE145"/>
  <c r="AE798"/>
  <c r="AE102"/>
  <c r="AE192"/>
  <c r="AE218"/>
  <c r="AE236"/>
  <c r="AE620"/>
  <c r="AE655"/>
  <c r="AE630"/>
  <c r="AE297"/>
  <c r="AE419"/>
  <c r="AE209"/>
  <c r="AE763"/>
  <c r="AE67"/>
  <c r="AE17"/>
  <c r="AE18"/>
  <c r="AE119"/>
  <c r="AE272"/>
  <c r="AE317"/>
  <c r="AE167"/>
  <c r="AE566"/>
  <c r="AE669"/>
  <c r="AE456"/>
  <c r="AE756"/>
  <c r="AE769"/>
  <c r="AE329"/>
  <c r="AE216"/>
  <c r="AE107"/>
  <c r="AE653"/>
  <c r="AE397"/>
  <c r="AE99"/>
  <c r="AE164"/>
  <c r="AE228"/>
  <c r="AE452"/>
  <c r="AE463"/>
  <c r="AE306"/>
  <c r="AE370"/>
  <c r="AE578"/>
  <c r="AE249"/>
  <c r="AE762"/>
  <c r="AE381"/>
  <c r="AE598"/>
  <c r="AE774"/>
  <c r="AE407"/>
  <c r="AE600"/>
  <c r="AE635"/>
  <c r="AE746"/>
  <c r="AE778"/>
  <c r="AE717"/>
  <c r="AE393"/>
  <c r="AE649"/>
  <c r="AE231"/>
  <c r="AE37"/>
  <c r="AE35"/>
  <c r="AE171"/>
  <c r="AE42"/>
  <c r="AE323"/>
  <c r="AE667"/>
  <c r="AE138"/>
  <c r="AE685"/>
  <c r="AE132"/>
  <c r="AE57"/>
  <c r="AE791"/>
  <c r="AE660"/>
  <c r="AE758"/>
  <c r="AE338"/>
  <c r="AE514"/>
  <c r="AE690"/>
  <c r="AE313"/>
  <c r="AE359"/>
  <c r="AE46"/>
  <c r="AE799"/>
  <c r="AE594"/>
  <c r="AE70"/>
  <c r="AE131"/>
  <c r="AE251"/>
  <c r="AE84"/>
  <c r="AE148"/>
  <c r="AE532"/>
  <c r="AE358"/>
  <c r="AE422"/>
  <c r="AE259"/>
  <c r="AE659"/>
  <c r="AE518"/>
  <c r="AE752"/>
  <c r="AE742"/>
  <c r="AE537"/>
  <c r="AE547"/>
  <c r="AE60"/>
  <c r="AE189"/>
  <c r="AE604"/>
  <c r="AE233"/>
  <c r="AE115"/>
  <c r="AE428"/>
  <c r="AE314"/>
  <c r="AE740"/>
  <c r="AE103"/>
  <c r="AE22"/>
  <c r="AE234"/>
  <c r="AE415"/>
  <c r="AE32"/>
  <c r="AE127"/>
  <c r="AE155"/>
  <c r="AE371"/>
  <c r="AE573"/>
  <c r="AE744"/>
  <c r="AE85"/>
  <c r="AE444"/>
  <c r="AE334"/>
  <c r="AE664"/>
  <c r="AE295"/>
  <c r="AE455"/>
  <c r="AE738"/>
  <c r="AE423"/>
  <c r="AE298"/>
  <c r="AE639"/>
  <c r="AE706"/>
  <c r="AE55"/>
  <c r="AE242"/>
  <c r="AE202"/>
  <c r="AE56"/>
  <c r="AE290"/>
  <c r="AE486"/>
  <c r="AE611"/>
  <c r="AE767"/>
  <c r="AE786"/>
  <c r="AE682"/>
  <c r="AE207"/>
  <c r="AE96"/>
  <c r="AE224"/>
  <c r="AE223"/>
  <c r="AE90"/>
  <c r="AE226"/>
  <c r="AE307"/>
  <c r="AE253"/>
  <c r="AE412"/>
  <c r="AE110"/>
  <c r="AE271"/>
  <c r="AE591"/>
  <c r="AE394"/>
  <c r="AE63"/>
  <c r="AE80"/>
  <c r="AE141"/>
  <c r="AE451"/>
  <c r="AE225"/>
  <c r="AE333"/>
  <c r="AE589"/>
  <c r="AE21"/>
  <c r="AE163"/>
  <c r="AE363"/>
  <c r="AE491"/>
  <c r="AE68"/>
  <c r="AE196"/>
  <c r="AE185"/>
  <c r="AE420"/>
  <c r="AE374"/>
  <c r="AE712"/>
  <c r="AE182"/>
  <c r="AE250"/>
  <c r="AE621"/>
  <c r="AE402"/>
  <c r="AE790"/>
  <c r="AE759"/>
  <c r="AE11"/>
  <c r="N52" i="24"/>
  <c r="N59"/>
  <c r="N56"/>
  <c r="X551" i="15"/>
  <c r="X734"/>
  <c r="X401"/>
  <c r="X433"/>
  <c r="X497"/>
  <c r="X529"/>
  <c r="X686"/>
  <c r="X245"/>
  <c r="X312"/>
  <c r="X501"/>
  <c r="X40"/>
  <c r="X293"/>
  <c r="X458"/>
  <c r="X474"/>
  <c r="X554"/>
  <c r="X602"/>
  <c r="X689"/>
  <c r="X713"/>
  <c r="X586"/>
  <c r="X283"/>
  <c r="X607"/>
  <c r="X517"/>
  <c r="X736"/>
  <c r="X662"/>
  <c r="X373"/>
  <c r="X257"/>
  <c r="X353"/>
  <c r="X513"/>
  <c r="X545"/>
  <c r="X53"/>
  <c r="X213"/>
  <c r="X277"/>
  <c r="X442"/>
  <c r="X522"/>
  <c r="X570"/>
  <c r="X761"/>
  <c r="X672"/>
  <c r="X325"/>
  <c r="X341"/>
  <c r="X421"/>
  <c r="X469"/>
  <c r="X679"/>
  <c r="X694"/>
  <c r="X618"/>
  <c r="X597"/>
  <c r="X637"/>
  <c r="X640"/>
  <c r="X622"/>
  <c r="X27"/>
  <c r="X305"/>
  <c r="X321"/>
  <c r="X369"/>
  <c r="X417"/>
  <c r="X449"/>
  <c r="X465"/>
  <c r="X481"/>
  <c r="X561"/>
  <c r="X577"/>
  <c r="X229"/>
  <c r="X287"/>
  <c r="X168"/>
  <c r="X426"/>
  <c r="X490"/>
  <c r="X506"/>
  <c r="X538"/>
  <c r="X793"/>
  <c r="X731"/>
  <c r="X309"/>
  <c r="X357"/>
  <c r="X437"/>
  <c r="X487"/>
  <c r="X638"/>
  <c r="X337"/>
  <c r="X385"/>
  <c r="X677"/>
  <c r="X117"/>
  <c r="X181"/>
  <c r="X104"/>
  <c r="X232"/>
  <c r="X605"/>
  <c r="X389"/>
  <c r="X405"/>
  <c r="X453"/>
  <c r="X485"/>
  <c r="X533"/>
  <c r="X549"/>
  <c r="X565"/>
  <c r="X581"/>
  <c r="X609"/>
  <c r="X613"/>
  <c r="X273"/>
  <c r="X289"/>
  <c r="X494"/>
  <c r="X542"/>
  <c r="X629"/>
  <c r="X745"/>
  <c r="X777"/>
  <c r="X704"/>
  <c r="X430"/>
  <c r="X462"/>
  <c r="X558"/>
  <c r="X446"/>
  <c r="X478"/>
  <c r="X718"/>
  <c r="X729"/>
  <c r="X510"/>
  <c r="X702"/>
  <c r="X641"/>
  <c r="X693"/>
  <c r="X710"/>
  <c r="X645"/>
  <c r="X496"/>
  <c r="X344"/>
  <c r="X352"/>
  <c r="X288"/>
  <c r="X574"/>
  <c r="X351"/>
  <c r="X197"/>
  <c r="X606"/>
  <c r="X543"/>
  <c r="X576"/>
  <c r="X480"/>
  <c r="X448"/>
  <c r="X590"/>
  <c r="X526"/>
  <c r="X654"/>
  <c r="X608"/>
  <c r="X464"/>
  <c r="X336"/>
  <c r="X670"/>
  <c r="X709"/>
  <c r="X624"/>
  <c r="X512"/>
  <c r="X384"/>
  <c r="X320"/>
  <c r="X795"/>
  <c r="X671"/>
  <c r="X560"/>
  <c r="X528"/>
  <c r="X432"/>
  <c r="X400"/>
  <c r="X368"/>
  <c r="X304"/>
  <c r="X280"/>
  <c r="X768"/>
  <c r="X296"/>
  <c r="X328"/>
  <c r="X544"/>
  <c r="X416"/>
  <c r="X261"/>
  <c r="X360"/>
  <c r="X800"/>
  <c r="X275"/>
  <c r="X794"/>
  <c r="X698"/>
  <c r="X79"/>
  <c r="X59"/>
  <c r="X130"/>
  <c r="X801"/>
  <c r="X172"/>
  <c r="X556"/>
  <c r="X318"/>
  <c r="X382"/>
  <c r="X158"/>
  <c r="X675"/>
  <c r="X728"/>
  <c r="X425"/>
  <c r="X195"/>
  <c r="X180"/>
  <c r="X137"/>
  <c r="X564"/>
  <c r="X631"/>
  <c r="X302"/>
  <c r="X750"/>
  <c r="X802"/>
  <c r="X64"/>
  <c r="X61"/>
  <c r="X523"/>
  <c r="X349"/>
  <c r="X235"/>
  <c r="X129"/>
  <c r="X732"/>
  <c r="X292"/>
  <c r="X519"/>
  <c r="X470"/>
  <c r="X770"/>
  <c r="X730"/>
  <c r="X378"/>
  <c r="X595"/>
  <c r="X183"/>
  <c r="X173"/>
  <c r="X557"/>
  <c r="X331"/>
  <c r="X73"/>
  <c r="X587"/>
  <c r="X372"/>
  <c r="X390"/>
  <c r="X319"/>
  <c r="X399"/>
  <c r="X147"/>
  <c r="X579"/>
  <c r="X188"/>
  <c r="X403"/>
  <c r="X722"/>
  <c r="X443"/>
  <c r="X65"/>
  <c r="X725"/>
  <c r="X743"/>
  <c r="X243"/>
  <c r="X439"/>
  <c r="X785"/>
  <c r="X747"/>
  <c r="X562"/>
  <c r="X45"/>
  <c r="X301"/>
  <c r="X239"/>
  <c r="X244"/>
  <c r="X500"/>
  <c r="X326"/>
  <c r="X340"/>
  <c r="X593"/>
  <c r="X198"/>
  <c r="X274"/>
  <c r="X575"/>
  <c r="X98"/>
  <c r="X315"/>
  <c r="X44"/>
  <c r="X108"/>
  <c r="X193"/>
  <c r="X69"/>
  <c r="X539"/>
  <c r="X492"/>
  <c r="X773"/>
  <c r="X724"/>
  <c r="X681"/>
  <c r="X48"/>
  <c r="X264"/>
  <c r="X106"/>
  <c r="X775"/>
  <c r="X52"/>
  <c r="X436"/>
  <c r="X696"/>
  <c r="X134"/>
  <c r="X495"/>
  <c r="X792"/>
  <c r="X701"/>
  <c r="X583"/>
  <c r="X644"/>
  <c r="X322"/>
  <c r="X482"/>
  <c r="X160"/>
  <c r="X217"/>
  <c r="X380"/>
  <c r="X324"/>
  <c r="X77"/>
  <c r="X114"/>
  <c r="X387"/>
  <c r="X507"/>
  <c r="X755"/>
  <c r="X299"/>
  <c r="X708"/>
  <c r="X100"/>
  <c r="X153"/>
  <c r="X632"/>
  <c r="X150"/>
  <c r="X383"/>
  <c r="X651"/>
  <c r="X623"/>
  <c r="X284"/>
  <c r="X258"/>
  <c r="X347"/>
  <c r="X28"/>
  <c r="X362"/>
  <c r="X159"/>
  <c r="X19"/>
  <c r="X128"/>
  <c r="X194"/>
  <c r="X201"/>
  <c r="X51"/>
  <c r="X726"/>
  <c r="X204"/>
  <c r="X263"/>
  <c r="X396"/>
  <c r="X350"/>
  <c r="X190"/>
  <c r="X719"/>
  <c r="X721"/>
  <c r="X648"/>
  <c r="X361"/>
  <c r="X38"/>
  <c r="X240"/>
  <c r="X109"/>
  <c r="X262"/>
  <c r="X472"/>
  <c r="X628"/>
  <c r="X787"/>
  <c r="X601"/>
  <c r="X276"/>
  <c r="X741"/>
  <c r="X86"/>
  <c r="X678"/>
  <c r="X646"/>
  <c r="X376"/>
  <c r="X23"/>
  <c r="X215"/>
  <c r="X83"/>
  <c r="X467"/>
  <c r="X657"/>
  <c r="X413"/>
  <c r="X541"/>
  <c r="X515"/>
  <c r="X784"/>
  <c r="X524"/>
  <c r="X652"/>
  <c r="X673"/>
  <c r="X266"/>
  <c r="X567"/>
  <c r="X783"/>
  <c r="X346"/>
  <c r="X498"/>
  <c r="X674"/>
  <c r="X14"/>
  <c r="X165"/>
  <c r="X146"/>
  <c r="X286"/>
  <c r="X355"/>
  <c r="X483"/>
  <c r="X241"/>
  <c r="X582"/>
  <c r="X733"/>
  <c r="X627"/>
  <c r="X345"/>
  <c r="X157"/>
  <c r="X54"/>
  <c r="X282"/>
  <c r="X530"/>
  <c r="X12"/>
  <c r="X699"/>
  <c r="X269"/>
  <c r="X525"/>
  <c r="X87"/>
  <c r="X247"/>
  <c r="X342"/>
  <c r="X764"/>
  <c r="X705"/>
  <c r="X771"/>
  <c r="X72"/>
  <c r="X122"/>
  <c r="X475"/>
  <c r="X92"/>
  <c r="X49"/>
  <c r="X177"/>
  <c r="X256"/>
  <c r="X152"/>
  <c r="X695"/>
  <c r="X285"/>
  <c r="X625"/>
  <c r="X34"/>
  <c r="X294"/>
  <c r="X76"/>
  <c r="X248"/>
  <c r="X780"/>
  <c r="X356"/>
  <c r="X311"/>
  <c r="X471"/>
  <c r="X779"/>
  <c r="X534"/>
  <c r="X237"/>
  <c r="X424"/>
  <c r="X580"/>
  <c r="X715"/>
  <c r="X332"/>
  <c r="X112"/>
  <c r="X203"/>
  <c r="X663"/>
  <c r="X796"/>
  <c r="X365"/>
  <c r="X454"/>
  <c r="X386"/>
  <c r="X749"/>
  <c r="X658"/>
  <c r="X473"/>
  <c r="X162"/>
  <c r="X508"/>
  <c r="X398"/>
  <c r="X438"/>
  <c r="X143"/>
  <c r="X144"/>
  <c r="X30"/>
  <c r="X219"/>
  <c r="X82"/>
  <c r="X427"/>
  <c r="X25"/>
  <c r="X516"/>
  <c r="X584"/>
  <c r="X214"/>
  <c r="X303"/>
  <c r="X559"/>
  <c r="X504"/>
  <c r="X211"/>
  <c r="X614"/>
  <c r="X680"/>
  <c r="X156"/>
  <c r="X220"/>
  <c r="X113"/>
  <c r="X125"/>
  <c r="X175"/>
  <c r="X94"/>
  <c r="X123"/>
  <c r="X58"/>
  <c r="X339"/>
  <c r="X179"/>
  <c r="X154"/>
  <c r="X379"/>
  <c r="X140"/>
  <c r="X33"/>
  <c r="X97"/>
  <c r="X161"/>
  <c r="X460"/>
  <c r="X414"/>
  <c r="X684"/>
  <c r="X126"/>
  <c r="X391"/>
  <c r="X246"/>
  <c r="X552"/>
  <c r="X788"/>
  <c r="X489"/>
  <c r="X617"/>
  <c r="X603"/>
  <c r="X199"/>
  <c r="X75"/>
  <c r="X95"/>
  <c r="X149"/>
  <c r="X70"/>
  <c r="X50"/>
  <c r="X642"/>
  <c r="X468"/>
  <c r="X532"/>
  <c r="X754"/>
  <c r="X711"/>
  <c r="X656"/>
  <c r="X166"/>
  <c r="X259"/>
  <c r="X447"/>
  <c r="X221"/>
  <c r="X735"/>
  <c r="X408"/>
  <c r="X752"/>
  <c r="X742"/>
  <c r="X281"/>
  <c r="X186"/>
  <c r="X411"/>
  <c r="X547"/>
  <c r="X60"/>
  <c r="X81"/>
  <c r="X102"/>
  <c r="X192"/>
  <c r="X218"/>
  <c r="X571"/>
  <c r="X740"/>
  <c r="X297"/>
  <c r="X599"/>
  <c r="X101"/>
  <c r="X155"/>
  <c r="X371"/>
  <c r="X499"/>
  <c r="X616"/>
  <c r="X167"/>
  <c r="X572"/>
  <c r="X738"/>
  <c r="X716"/>
  <c r="X669"/>
  <c r="X423"/>
  <c r="X588"/>
  <c r="X756"/>
  <c r="X364"/>
  <c r="X706"/>
  <c r="X216"/>
  <c r="X55"/>
  <c r="X653"/>
  <c r="X228"/>
  <c r="X757"/>
  <c r="X463"/>
  <c r="X306"/>
  <c r="X683"/>
  <c r="X578"/>
  <c r="X249"/>
  <c r="X96"/>
  <c r="X224"/>
  <c r="X93"/>
  <c r="X381"/>
  <c r="X509"/>
  <c r="X71"/>
  <c r="X268"/>
  <c r="X476"/>
  <c r="X174"/>
  <c r="X238"/>
  <c r="X635"/>
  <c r="X521"/>
  <c r="X63"/>
  <c r="X231"/>
  <c r="X208"/>
  <c r="X141"/>
  <c r="X178"/>
  <c r="X323"/>
  <c r="X667"/>
  <c r="X225"/>
  <c r="X333"/>
  <c r="X776"/>
  <c r="X163"/>
  <c r="X278"/>
  <c r="X685"/>
  <c r="X15"/>
  <c r="X132"/>
  <c r="X260"/>
  <c r="X185"/>
  <c r="X133"/>
  <c r="X791"/>
  <c r="X310"/>
  <c r="X712"/>
  <c r="X592"/>
  <c r="X118"/>
  <c r="X182"/>
  <c r="X596"/>
  <c r="X737"/>
  <c r="X676"/>
  <c r="X338"/>
  <c r="X690"/>
  <c r="X313"/>
  <c r="X569"/>
  <c r="X782"/>
  <c r="X493"/>
  <c r="X170"/>
  <c r="X531"/>
  <c r="X212"/>
  <c r="X739"/>
  <c r="X797"/>
  <c r="X358"/>
  <c r="X422"/>
  <c r="X230"/>
  <c r="X546"/>
  <c r="X697"/>
  <c r="X124"/>
  <c r="X650"/>
  <c r="X798"/>
  <c r="X655"/>
  <c r="X630"/>
  <c r="X488"/>
  <c r="X636"/>
  <c r="X88"/>
  <c r="X74"/>
  <c r="X210"/>
  <c r="X429"/>
  <c r="X67"/>
  <c r="X17"/>
  <c r="X459"/>
  <c r="X116"/>
  <c r="X415"/>
  <c r="X119"/>
  <c r="X32"/>
  <c r="X127"/>
  <c r="X317"/>
  <c r="X85"/>
  <c r="X619"/>
  <c r="X142"/>
  <c r="X206"/>
  <c r="X295"/>
  <c r="X455"/>
  <c r="X700"/>
  <c r="X298"/>
  <c r="X457"/>
  <c r="X585"/>
  <c r="X136"/>
  <c r="X99"/>
  <c r="X164"/>
  <c r="X56"/>
  <c r="X290"/>
  <c r="X753"/>
  <c r="X486"/>
  <c r="X714"/>
  <c r="X767"/>
  <c r="X370"/>
  <c r="X786"/>
  <c r="X62"/>
  <c r="X90"/>
  <c r="X226"/>
  <c r="X366"/>
  <c r="X781"/>
  <c r="X271"/>
  <c r="X407"/>
  <c r="X789"/>
  <c r="X205"/>
  <c r="X479"/>
  <c r="X392"/>
  <c r="X668"/>
  <c r="X394"/>
  <c r="X466"/>
  <c r="X265"/>
  <c r="X80"/>
  <c r="X37"/>
  <c r="X78"/>
  <c r="X42"/>
  <c r="X461"/>
  <c r="X589"/>
  <c r="X363"/>
  <c r="X57"/>
  <c r="X420"/>
  <c r="X484"/>
  <c r="X374"/>
  <c r="X250"/>
  <c r="X511"/>
  <c r="X758"/>
  <c r="X550"/>
  <c r="X440"/>
  <c r="X348"/>
  <c r="X441"/>
  <c r="X359"/>
  <c r="X661"/>
  <c r="X410"/>
  <c r="X666"/>
  <c r="X594"/>
  <c r="X135"/>
  <c r="X131"/>
  <c r="X20"/>
  <c r="X395"/>
  <c r="X659"/>
  <c r="X518"/>
  <c r="X536"/>
  <c r="X418"/>
  <c r="X765"/>
  <c r="X316"/>
  <c r="X665"/>
  <c r="X66"/>
  <c r="X604"/>
  <c r="X233"/>
  <c r="X115"/>
  <c r="X236"/>
  <c r="X222"/>
  <c r="X343"/>
  <c r="X620"/>
  <c r="X314"/>
  <c r="X176"/>
  <c r="X22"/>
  <c r="X139"/>
  <c r="X291"/>
  <c r="X419"/>
  <c r="X610"/>
  <c r="X234"/>
  <c r="X18"/>
  <c r="X29"/>
  <c r="X267"/>
  <c r="X573"/>
  <c r="X744"/>
  <c r="X120"/>
  <c r="X444"/>
  <c r="X334"/>
  <c r="X664"/>
  <c r="X720"/>
  <c r="X375"/>
  <c r="X535"/>
  <c r="X566"/>
  <c r="X456"/>
  <c r="X692"/>
  <c r="X639"/>
  <c r="X242"/>
  <c r="X202"/>
  <c r="X36"/>
  <c r="X611"/>
  <c r="X450"/>
  <c r="X505"/>
  <c r="X633"/>
  <c r="X682"/>
  <c r="X207"/>
  <c r="X31"/>
  <c r="X223"/>
  <c r="X227"/>
  <c r="X435"/>
  <c r="X634"/>
  <c r="X751"/>
  <c r="X598"/>
  <c r="X200"/>
  <c r="X412"/>
  <c r="X748"/>
  <c r="X110"/>
  <c r="X591"/>
  <c r="X746"/>
  <c r="X330"/>
  <c r="X778"/>
  <c r="X300"/>
  <c r="X626"/>
  <c r="X393"/>
  <c r="X649"/>
  <c r="X451"/>
  <c r="X555"/>
  <c r="X21"/>
  <c r="X191"/>
  <c r="X43"/>
  <c r="X138"/>
  <c r="X68"/>
  <c r="X196"/>
  <c r="X548"/>
  <c r="X279"/>
  <c r="X621"/>
  <c r="X691"/>
  <c r="X402"/>
  <c r="X790"/>
  <c r="X759"/>
  <c r="X251"/>
  <c r="X84"/>
  <c r="X148"/>
  <c r="X41"/>
  <c r="X105"/>
  <c r="X169"/>
  <c r="X184"/>
  <c r="X404"/>
  <c r="X367"/>
  <c r="X527"/>
  <c r="X760"/>
  <c r="X255"/>
  <c r="X354"/>
  <c r="X707"/>
  <c r="X409"/>
  <c r="X537"/>
  <c r="X252"/>
  <c r="X145"/>
  <c r="X189"/>
  <c r="X13"/>
  <c r="X187"/>
  <c r="X270"/>
  <c r="X477"/>
  <c r="X428"/>
  <c r="X434"/>
  <c r="X553"/>
  <c r="X103"/>
  <c r="X209"/>
  <c r="X763"/>
  <c r="X47"/>
  <c r="X272"/>
  <c r="X445"/>
  <c r="X769"/>
  <c r="X329"/>
  <c r="X615"/>
  <c r="X16"/>
  <c r="X107"/>
  <c r="X397"/>
  <c r="X563"/>
  <c r="X89"/>
  <c r="X643"/>
  <c r="X388"/>
  <c r="X452"/>
  <c r="X406"/>
  <c r="X308"/>
  <c r="X688"/>
  <c r="X687"/>
  <c r="X723"/>
  <c r="X377"/>
  <c r="X762"/>
  <c r="X39"/>
  <c r="X24"/>
  <c r="X91"/>
  <c r="X307"/>
  <c r="X253"/>
  <c r="X774"/>
  <c r="X540"/>
  <c r="X327"/>
  <c r="X503"/>
  <c r="X600"/>
  <c r="X502"/>
  <c r="X520"/>
  <c r="X717"/>
  <c r="X151"/>
  <c r="X35"/>
  <c r="X171"/>
  <c r="X703"/>
  <c r="X26"/>
  <c r="X491"/>
  <c r="X121"/>
  <c r="X254"/>
  <c r="X660"/>
  <c r="X647"/>
  <c r="X335"/>
  <c r="X431"/>
  <c r="X612"/>
  <c r="X772"/>
  <c r="X727"/>
  <c r="X568"/>
  <c r="X514"/>
  <c r="X111"/>
  <c r="X46"/>
  <c r="X799"/>
  <c r="X766"/>
  <c r="X11"/>
  <c r="AB638"/>
  <c r="AB353"/>
  <c r="AB449"/>
  <c r="AB561"/>
  <c r="AB686"/>
  <c r="AB213"/>
  <c r="AB229"/>
  <c r="AB287"/>
  <c r="AB104"/>
  <c r="AB442"/>
  <c r="AB522"/>
  <c r="AB570"/>
  <c r="AB761"/>
  <c r="AB793"/>
  <c r="AB689"/>
  <c r="AB662"/>
  <c r="AB325"/>
  <c r="AB341"/>
  <c r="AB373"/>
  <c r="AB421"/>
  <c r="AB501"/>
  <c r="AB694"/>
  <c r="AB618"/>
  <c r="AB597"/>
  <c r="AB624"/>
  <c r="AB27"/>
  <c r="AB430"/>
  <c r="AB337"/>
  <c r="AB369"/>
  <c r="AB433"/>
  <c r="AB465"/>
  <c r="AB577"/>
  <c r="AB677"/>
  <c r="AB637"/>
  <c r="AB117"/>
  <c r="AB181"/>
  <c r="AB312"/>
  <c r="AB232"/>
  <c r="AB426"/>
  <c r="AB458"/>
  <c r="AB490"/>
  <c r="AB506"/>
  <c r="AB538"/>
  <c r="AB554"/>
  <c r="AB602"/>
  <c r="AB713"/>
  <c r="AB283"/>
  <c r="AB607"/>
  <c r="AB389"/>
  <c r="AB453"/>
  <c r="AB533"/>
  <c r="AB565"/>
  <c r="AB734"/>
  <c r="AB385"/>
  <c r="AB401"/>
  <c r="AB417"/>
  <c r="AB497"/>
  <c r="AB529"/>
  <c r="AB549"/>
  <c r="AB53"/>
  <c r="AB245"/>
  <c r="AB736"/>
  <c r="AB293"/>
  <c r="AB605"/>
  <c r="AB704"/>
  <c r="AB309"/>
  <c r="AB437"/>
  <c r="AB469"/>
  <c r="AB485"/>
  <c r="AB581"/>
  <c r="AB672"/>
  <c r="AB257"/>
  <c r="AB487"/>
  <c r="AB551"/>
  <c r="AB305"/>
  <c r="AB321"/>
  <c r="AB481"/>
  <c r="AB513"/>
  <c r="AB545"/>
  <c r="AB40"/>
  <c r="AB168"/>
  <c r="AB277"/>
  <c r="AB702"/>
  <c r="AB586"/>
  <c r="AB405"/>
  <c r="AB517"/>
  <c r="AB679"/>
  <c r="AB613"/>
  <c r="AB608"/>
  <c r="AB609"/>
  <c r="AB289"/>
  <c r="AB446"/>
  <c r="AB510"/>
  <c r="AB273"/>
  <c r="AB745"/>
  <c r="AB494"/>
  <c r="AB526"/>
  <c r="AB542"/>
  <c r="AB718"/>
  <c r="AB731"/>
  <c r="AB777"/>
  <c r="AB654"/>
  <c r="AB462"/>
  <c r="AB558"/>
  <c r="AB629"/>
  <c r="AB641"/>
  <c r="AB693"/>
  <c r="AB574"/>
  <c r="AB622"/>
  <c r="AB474"/>
  <c r="AB729"/>
  <c r="AB710"/>
  <c r="AB496"/>
  <c r="AB368"/>
  <c r="AB304"/>
  <c r="AB296"/>
  <c r="AB328"/>
  <c r="AB480"/>
  <c r="AB670"/>
  <c r="AB360"/>
  <c r="AB560"/>
  <c r="AB464"/>
  <c r="AB432"/>
  <c r="AB336"/>
  <c r="AB606"/>
  <c r="AB709"/>
  <c r="AB544"/>
  <c r="AB416"/>
  <c r="AB320"/>
  <c r="AB671"/>
  <c r="AB800"/>
  <c r="AB478"/>
  <c r="AB400"/>
  <c r="AB280"/>
  <c r="AB590"/>
  <c r="AB768"/>
  <c r="AB795"/>
  <c r="AB576"/>
  <c r="AB448"/>
  <c r="AB351"/>
  <c r="AB197"/>
  <c r="AB543"/>
  <c r="AB261"/>
  <c r="AB357"/>
  <c r="AB528"/>
  <c r="AB640"/>
  <c r="AB645"/>
  <c r="AB344"/>
  <c r="AB512"/>
  <c r="AB384"/>
  <c r="AB352"/>
  <c r="AB288"/>
  <c r="AB794"/>
  <c r="AB750"/>
  <c r="AB403"/>
  <c r="AB108"/>
  <c r="AB129"/>
  <c r="AB193"/>
  <c r="AB728"/>
  <c r="AB562"/>
  <c r="AB183"/>
  <c r="AB301"/>
  <c r="AB557"/>
  <c r="AB239"/>
  <c r="AB106"/>
  <c r="AB775"/>
  <c r="AB137"/>
  <c r="AB372"/>
  <c r="AB631"/>
  <c r="AB399"/>
  <c r="AB575"/>
  <c r="AB579"/>
  <c r="AB61"/>
  <c r="AB79"/>
  <c r="AB523"/>
  <c r="AB98"/>
  <c r="AB315"/>
  <c r="AB172"/>
  <c r="AB69"/>
  <c r="AB539"/>
  <c r="AB732"/>
  <c r="AB743"/>
  <c r="AB158"/>
  <c r="AB770"/>
  <c r="AB785"/>
  <c r="AB264"/>
  <c r="AB331"/>
  <c r="AB564"/>
  <c r="AB390"/>
  <c r="AB340"/>
  <c r="AB274"/>
  <c r="AB147"/>
  <c r="AB64"/>
  <c r="AB801"/>
  <c r="AB722"/>
  <c r="AB44"/>
  <c r="AB65"/>
  <c r="AB492"/>
  <c r="AB556"/>
  <c r="AB382"/>
  <c r="AB773"/>
  <c r="AB724"/>
  <c r="AB292"/>
  <c r="AB243"/>
  <c r="AB747"/>
  <c r="AB425"/>
  <c r="AB681"/>
  <c r="AB244"/>
  <c r="AB73"/>
  <c r="AB436"/>
  <c r="AB696"/>
  <c r="AB593"/>
  <c r="AB319"/>
  <c r="AB495"/>
  <c r="AB275"/>
  <c r="AB188"/>
  <c r="AB302"/>
  <c r="AB698"/>
  <c r="AB802"/>
  <c r="AB59"/>
  <c r="AB130"/>
  <c r="AB349"/>
  <c r="AB235"/>
  <c r="AB443"/>
  <c r="AB725"/>
  <c r="AB318"/>
  <c r="AB439"/>
  <c r="AB519"/>
  <c r="AB675"/>
  <c r="AB470"/>
  <c r="AB730"/>
  <c r="AB378"/>
  <c r="AB595"/>
  <c r="AB48"/>
  <c r="AB45"/>
  <c r="AB173"/>
  <c r="AB195"/>
  <c r="AB52"/>
  <c r="AB180"/>
  <c r="AB587"/>
  <c r="AB500"/>
  <c r="AB326"/>
  <c r="AB134"/>
  <c r="AB198"/>
  <c r="AB454"/>
  <c r="AB472"/>
  <c r="AB787"/>
  <c r="AB345"/>
  <c r="AB473"/>
  <c r="AB157"/>
  <c r="AB54"/>
  <c r="AB508"/>
  <c r="AB530"/>
  <c r="AB86"/>
  <c r="AB77"/>
  <c r="AB755"/>
  <c r="AB525"/>
  <c r="AB87"/>
  <c r="AB427"/>
  <c r="AB708"/>
  <c r="AB100"/>
  <c r="AB247"/>
  <c r="AB584"/>
  <c r="AB764"/>
  <c r="AB705"/>
  <c r="AB214"/>
  <c r="AB303"/>
  <c r="AB651"/>
  <c r="AB504"/>
  <c r="AB72"/>
  <c r="AB215"/>
  <c r="AB614"/>
  <c r="AB680"/>
  <c r="AB92"/>
  <c r="AB177"/>
  <c r="AB128"/>
  <c r="AB175"/>
  <c r="AB123"/>
  <c r="AB58"/>
  <c r="AB339"/>
  <c r="AB695"/>
  <c r="AB657"/>
  <c r="AB201"/>
  <c r="AB625"/>
  <c r="AB179"/>
  <c r="AB204"/>
  <c r="AB784"/>
  <c r="AB652"/>
  <c r="AB350"/>
  <c r="AB311"/>
  <c r="AB471"/>
  <c r="AB552"/>
  <c r="AB674"/>
  <c r="AB112"/>
  <c r="AB14"/>
  <c r="AB203"/>
  <c r="AB483"/>
  <c r="AB365"/>
  <c r="AB644"/>
  <c r="AB749"/>
  <c r="AB398"/>
  <c r="AB282"/>
  <c r="AB438"/>
  <c r="AB143"/>
  <c r="AB12"/>
  <c r="AB387"/>
  <c r="AB699"/>
  <c r="AB219"/>
  <c r="AB25"/>
  <c r="AB153"/>
  <c r="AB559"/>
  <c r="AB211"/>
  <c r="AB347"/>
  <c r="AB49"/>
  <c r="AB113"/>
  <c r="AB125"/>
  <c r="AB194"/>
  <c r="AB467"/>
  <c r="AB285"/>
  <c r="AB413"/>
  <c r="AB154"/>
  <c r="AB726"/>
  <c r="AB33"/>
  <c r="AB97"/>
  <c r="AB161"/>
  <c r="AB396"/>
  <c r="AB460"/>
  <c r="AB356"/>
  <c r="AB190"/>
  <c r="AB391"/>
  <c r="AB719"/>
  <c r="AB534"/>
  <c r="AB237"/>
  <c r="AB715"/>
  <c r="AB788"/>
  <c r="AB332"/>
  <c r="AB498"/>
  <c r="AB489"/>
  <c r="AB603"/>
  <c r="AB109"/>
  <c r="AB165"/>
  <c r="AB792"/>
  <c r="AB322"/>
  <c r="AB482"/>
  <c r="AB601"/>
  <c r="AB276"/>
  <c r="AB160"/>
  <c r="AB380"/>
  <c r="AB144"/>
  <c r="AB114"/>
  <c r="AB507"/>
  <c r="AB82"/>
  <c r="AB516"/>
  <c r="AB342"/>
  <c r="AB150"/>
  <c r="AB383"/>
  <c r="AB646"/>
  <c r="AB623"/>
  <c r="AB284"/>
  <c r="AB122"/>
  <c r="AB258"/>
  <c r="AB28"/>
  <c r="AB156"/>
  <c r="AB220"/>
  <c r="AB362"/>
  <c r="AB159"/>
  <c r="AB19"/>
  <c r="AB51"/>
  <c r="AB34"/>
  <c r="AB379"/>
  <c r="AB515"/>
  <c r="AB263"/>
  <c r="AB524"/>
  <c r="AB684"/>
  <c r="AB126"/>
  <c r="AB783"/>
  <c r="AB38"/>
  <c r="AB240"/>
  <c r="AB199"/>
  <c r="AB146"/>
  <c r="AB286"/>
  <c r="AB582"/>
  <c r="AB701"/>
  <c r="AB262"/>
  <c r="AB583"/>
  <c r="AB733"/>
  <c r="AB386"/>
  <c r="AB627"/>
  <c r="AB628"/>
  <c r="AB658"/>
  <c r="AB162"/>
  <c r="AB217"/>
  <c r="AB741"/>
  <c r="AB324"/>
  <c r="AB269"/>
  <c r="AB678"/>
  <c r="AB30"/>
  <c r="AB299"/>
  <c r="AB632"/>
  <c r="AB771"/>
  <c r="AB376"/>
  <c r="AB23"/>
  <c r="AB83"/>
  <c r="AB475"/>
  <c r="AB256"/>
  <c r="AB152"/>
  <c r="AB94"/>
  <c r="AB541"/>
  <c r="AB294"/>
  <c r="AB76"/>
  <c r="AB140"/>
  <c r="AB248"/>
  <c r="AB780"/>
  <c r="AB414"/>
  <c r="AB673"/>
  <c r="AB266"/>
  <c r="AB567"/>
  <c r="AB779"/>
  <c r="AB246"/>
  <c r="AB424"/>
  <c r="AB580"/>
  <c r="AB721"/>
  <c r="AB346"/>
  <c r="AB648"/>
  <c r="AB361"/>
  <c r="AB617"/>
  <c r="AB75"/>
  <c r="AB355"/>
  <c r="AB663"/>
  <c r="AB796"/>
  <c r="AB241"/>
  <c r="AB149"/>
  <c r="AB251"/>
  <c r="AB531"/>
  <c r="AB84"/>
  <c r="AB532"/>
  <c r="AB754"/>
  <c r="AB797"/>
  <c r="AB422"/>
  <c r="AB527"/>
  <c r="AB518"/>
  <c r="AB707"/>
  <c r="AB546"/>
  <c r="AB66"/>
  <c r="AB697"/>
  <c r="AB252"/>
  <c r="AB145"/>
  <c r="AB102"/>
  <c r="AB192"/>
  <c r="AB13"/>
  <c r="AB233"/>
  <c r="AB477"/>
  <c r="AB115"/>
  <c r="AB236"/>
  <c r="AB428"/>
  <c r="AB222"/>
  <c r="AB620"/>
  <c r="AB655"/>
  <c r="AB630"/>
  <c r="AB103"/>
  <c r="AB419"/>
  <c r="AB67"/>
  <c r="AB116"/>
  <c r="AB18"/>
  <c r="AB127"/>
  <c r="AB317"/>
  <c r="AB664"/>
  <c r="AB295"/>
  <c r="AB535"/>
  <c r="AB716"/>
  <c r="AB700"/>
  <c r="AB756"/>
  <c r="AB692"/>
  <c r="AB329"/>
  <c r="AB457"/>
  <c r="AB615"/>
  <c r="AB107"/>
  <c r="AB242"/>
  <c r="AB452"/>
  <c r="AB308"/>
  <c r="AB290"/>
  <c r="AB463"/>
  <c r="AB486"/>
  <c r="AB306"/>
  <c r="AB450"/>
  <c r="AB39"/>
  <c r="AB207"/>
  <c r="AB90"/>
  <c r="AB307"/>
  <c r="AB381"/>
  <c r="AB598"/>
  <c r="AB200"/>
  <c r="AB540"/>
  <c r="AB781"/>
  <c r="AB327"/>
  <c r="AB205"/>
  <c r="AB668"/>
  <c r="AB394"/>
  <c r="AB265"/>
  <c r="AB521"/>
  <c r="AB649"/>
  <c r="AB231"/>
  <c r="AB80"/>
  <c r="AB37"/>
  <c r="AB35"/>
  <c r="AB178"/>
  <c r="AB225"/>
  <c r="AB26"/>
  <c r="AB363"/>
  <c r="AB132"/>
  <c r="AB57"/>
  <c r="AB254"/>
  <c r="AB791"/>
  <c r="AB420"/>
  <c r="AB484"/>
  <c r="AB660"/>
  <c r="AB250"/>
  <c r="AB511"/>
  <c r="AB621"/>
  <c r="AB737"/>
  <c r="AB440"/>
  <c r="AB790"/>
  <c r="AB759"/>
  <c r="AB441"/>
  <c r="AB359"/>
  <c r="AB661"/>
  <c r="AB111"/>
  <c r="AB46"/>
  <c r="AB782"/>
  <c r="AB799"/>
  <c r="AB766"/>
  <c r="AB493"/>
  <c r="AB594"/>
  <c r="AB131"/>
  <c r="AB20"/>
  <c r="AB170"/>
  <c r="AB642"/>
  <c r="AB105"/>
  <c r="AB169"/>
  <c r="AB184"/>
  <c r="AB739"/>
  <c r="AB752"/>
  <c r="AB409"/>
  <c r="AB537"/>
  <c r="AB186"/>
  <c r="AB547"/>
  <c r="AB189"/>
  <c r="AB218"/>
  <c r="AB314"/>
  <c r="AB297"/>
  <c r="AB176"/>
  <c r="AB22"/>
  <c r="AB210"/>
  <c r="AB429"/>
  <c r="AB763"/>
  <c r="AB47"/>
  <c r="AB415"/>
  <c r="AB272"/>
  <c r="AB371"/>
  <c r="AB445"/>
  <c r="AB85"/>
  <c r="AB566"/>
  <c r="AB423"/>
  <c r="AB588"/>
  <c r="AB639"/>
  <c r="AB585"/>
  <c r="AB16"/>
  <c r="AB653"/>
  <c r="AB563"/>
  <c r="AB36"/>
  <c r="AB164"/>
  <c r="AB89"/>
  <c r="AB56"/>
  <c r="AB643"/>
  <c r="AB714"/>
  <c r="AB370"/>
  <c r="AB377"/>
  <c r="AB505"/>
  <c r="AB633"/>
  <c r="AB682"/>
  <c r="AB762"/>
  <c r="AB96"/>
  <c r="AB93"/>
  <c r="AB31"/>
  <c r="AB435"/>
  <c r="AB751"/>
  <c r="AB476"/>
  <c r="AB110"/>
  <c r="AB407"/>
  <c r="AB330"/>
  <c r="AB626"/>
  <c r="AB393"/>
  <c r="AB171"/>
  <c r="AB451"/>
  <c r="AB555"/>
  <c r="AB667"/>
  <c r="AB333"/>
  <c r="AB461"/>
  <c r="AB191"/>
  <c r="AB138"/>
  <c r="AB491"/>
  <c r="AB185"/>
  <c r="AB133"/>
  <c r="AB310"/>
  <c r="AB374"/>
  <c r="AB647"/>
  <c r="AB431"/>
  <c r="AB596"/>
  <c r="AB550"/>
  <c r="AB568"/>
  <c r="AB338"/>
  <c r="AB690"/>
  <c r="AB666"/>
  <c r="AB95"/>
  <c r="AB41"/>
  <c r="AB404"/>
  <c r="AB656"/>
  <c r="AB166"/>
  <c r="AB259"/>
  <c r="AB447"/>
  <c r="AB760"/>
  <c r="AB659"/>
  <c r="AB221"/>
  <c r="AB735"/>
  <c r="AB255"/>
  <c r="AB408"/>
  <c r="AB536"/>
  <c r="AB418"/>
  <c r="AB765"/>
  <c r="AB316"/>
  <c r="AB281"/>
  <c r="AB60"/>
  <c r="AB124"/>
  <c r="AB81"/>
  <c r="AB798"/>
  <c r="AB270"/>
  <c r="AB488"/>
  <c r="AB636"/>
  <c r="AB553"/>
  <c r="AB88"/>
  <c r="AB610"/>
  <c r="AB599"/>
  <c r="AB119"/>
  <c r="AB29"/>
  <c r="AB101"/>
  <c r="AB155"/>
  <c r="AB573"/>
  <c r="AB167"/>
  <c r="AB120"/>
  <c r="AB572"/>
  <c r="AB619"/>
  <c r="AB142"/>
  <c r="AB206"/>
  <c r="AB455"/>
  <c r="AB706"/>
  <c r="AB55"/>
  <c r="AB136"/>
  <c r="AB202"/>
  <c r="AB388"/>
  <c r="AB757"/>
  <c r="AB406"/>
  <c r="AB688"/>
  <c r="AB767"/>
  <c r="AB723"/>
  <c r="AB683"/>
  <c r="AB62"/>
  <c r="AB223"/>
  <c r="AB91"/>
  <c r="AB226"/>
  <c r="AB253"/>
  <c r="AB509"/>
  <c r="AB268"/>
  <c r="AB774"/>
  <c r="AB366"/>
  <c r="AB502"/>
  <c r="AB479"/>
  <c r="AB392"/>
  <c r="AB520"/>
  <c r="AB466"/>
  <c r="AB208"/>
  <c r="AB141"/>
  <c r="AB151"/>
  <c r="AB323"/>
  <c r="AB43"/>
  <c r="AB163"/>
  <c r="AB278"/>
  <c r="AB121"/>
  <c r="AB712"/>
  <c r="AB592"/>
  <c r="AB182"/>
  <c r="AB612"/>
  <c r="AB402"/>
  <c r="AB348"/>
  <c r="AB135"/>
  <c r="AB70"/>
  <c r="AB50"/>
  <c r="AB395"/>
  <c r="AB148"/>
  <c r="AB212"/>
  <c r="AB468"/>
  <c r="AB358"/>
  <c r="AB711"/>
  <c r="AB230"/>
  <c r="AB367"/>
  <c r="AB742"/>
  <c r="AB354"/>
  <c r="AB665"/>
  <c r="AB411"/>
  <c r="AB650"/>
  <c r="AB187"/>
  <c r="AB604"/>
  <c r="AB571"/>
  <c r="AB343"/>
  <c r="AB740"/>
  <c r="AB434"/>
  <c r="AB139"/>
  <c r="AB74"/>
  <c r="AB291"/>
  <c r="AB209"/>
  <c r="AB17"/>
  <c r="AB234"/>
  <c r="AB459"/>
  <c r="AB32"/>
  <c r="AB267"/>
  <c r="AB499"/>
  <c r="AB616"/>
  <c r="AB744"/>
  <c r="AB444"/>
  <c r="AB334"/>
  <c r="AB720"/>
  <c r="AB375"/>
  <c r="AB738"/>
  <c r="AB669"/>
  <c r="AB456"/>
  <c r="AB298"/>
  <c r="AB769"/>
  <c r="AB364"/>
  <c r="AB216"/>
  <c r="AB397"/>
  <c r="AB99"/>
  <c r="AB228"/>
  <c r="AB687"/>
  <c r="AB753"/>
  <c r="AB611"/>
  <c r="AB578"/>
  <c r="AB249"/>
  <c r="AB786"/>
  <c r="AB224"/>
  <c r="AB24"/>
  <c r="AB227"/>
  <c r="AB634"/>
  <c r="AB71"/>
  <c r="AB412"/>
  <c r="AB748"/>
  <c r="AB174"/>
  <c r="AB238"/>
  <c r="AB271"/>
  <c r="AB503"/>
  <c r="AB600"/>
  <c r="AB635"/>
  <c r="AB789"/>
  <c r="AB591"/>
  <c r="AB746"/>
  <c r="AB778"/>
  <c r="AB717"/>
  <c r="AB300"/>
  <c r="AB63"/>
  <c r="AB78"/>
  <c r="AB42"/>
  <c r="AB703"/>
  <c r="AB589"/>
  <c r="AB776"/>
  <c r="AB21"/>
  <c r="AB685"/>
  <c r="AB15"/>
  <c r="AB68"/>
  <c r="AB196"/>
  <c r="AB260"/>
  <c r="AB548"/>
  <c r="AB118"/>
  <c r="AB279"/>
  <c r="AB335"/>
  <c r="AB772"/>
  <c r="AB727"/>
  <c r="AB758"/>
  <c r="AB676"/>
  <c r="AB691"/>
  <c r="AB514"/>
  <c r="AB313"/>
  <c r="AB569"/>
  <c r="AB410"/>
  <c r="AB11"/>
  <c r="W446"/>
  <c r="W777"/>
  <c r="W321"/>
  <c r="W401"/>
  <c r="W481"/>
  <c r="W497"/>
  <c r="W513"/>
  <c r="W677"/>
  <c r="W287"/>
  <c r="W168"/>
  <c r="W426"/>
  <c r="W538"/>
  <c r="W602"/>
  <c r="W309"/>
  <c r="W325"/>
  <c r="W405"/>
  <c r="W469"/>
  <c r="W609"/>
  <c r="W679"/>
  <c r="W637"/>
  <c r="W734"/>
  <c r="W353"/>
  <c r="W529"/>
  <c r="W545"/>
  <c r="W686"/>
  <c r="W213"/>
  <c r="W104"/>
  <c r="W293"/>
  <c r="W522"/>
  <c r="W702"/>
  <c r="W357"/>
  <c r="W501"/>
  <c r="W549"/>
  <c r="W565"/>
  <c r="W581"/>
  <c r="W694"/>
  <c r="W736"/>
  <c r="W506"/>
  <c r="W257"/>
  <c r="W551"/>
  <c r="W638"/>
  <c r="W305"/>
  <c r="W337"/>
  <c r="W369"/>
  <c r="W417"/>
  <c r="W465"/>
  <c r="W561"/>
  <c r="W577"/>
  <c r="W229"/>
  <c r="W40"/>
  <c r="W312"/>
  <c r="W277"/>
  <c r="W458"/>
  <c r="W474"/>
  <c r="W554"/>
  <c r="W713"/>
  <c r="W605"/>
  <c r="W586"/>
  <c r="W607"/>
  <c r="W341"/>
  <c r="W389"/>
  <c r="W613"/>
  <c r="W608"/>
  <c r="W490"/>
  <c r="W27"/>
  <c r="W487"/>
  <c r="W385"/>
  <c r="W433"/>
  <c r="W449"/>
  <c r="W117"/>
  <c r="W181"/>
  <c r="W245"/>
  <c r="W232"/>
  <c r="W761"/>
  <c r="W622"/>
  <c r="W283"/>
  <c r="W662"/>
  <c r="W373"/>
  <c r="W421"/>
  <c r="W437"/>
  <c r="W453"/>
  <c r="W485"/>
  <c r="W517"/>
  <c r="W533"/>
  <c r="W624"/>
  <c r="W704"/>
  <c r="W718"/>
  <c r="W442"/>
  <c r="W570"/>
  <c r="W558"/>
  <c r="W430"/>
  <c r="W273"/>
  <c r="W289"/>
  <c r="W526"/>
  <c r="W629"/>
  <c r="W745"/>
  <c r="W654"/>
  <c r="W731"/>
  <c r="W693"/>
  <c r="W710"/>
  <c r="W494"/>
  <c r="W574"/>
  <c r="W641"/>
  <c r="W478"/>
  <c r="W618"/>
  <c r="W729"/>
  <c r="W800"/>
  <c r="W672"/>
  <c r="W464"/>
  <c r="W768"/>
  <c r="W344"/>
  <c r="W576"/>
  <c r="W448"/>
  <c r="W352"/>
  <c r="W197"/>
  <c r="W645"/>
  <c r="W590"/>
  <c r="W496"/>
  <c r="W336"/>
  <c r="W351"/>
  <c r="W296"/>
  <c r="W795"/>
  <c r="W480"/>
  <c r="W320"/>
  <c r="W606"/>
  <c r="W360"/>
  <c r="W709"/>
  <c r="W53"/>
  <c r="W542"/>
  <c r="W793"/>
  <c r="W560"/>
  <c r="W528"/>
  <c r="W432"/>
  <c r="W400"/>
  <c r="W304"/>
  <c r="W640"/>
  <c r="W328"/>
  <c r="W261"/>
  <c r="W544"/>
  <c r="W512"/>
  <c r="W416"/>
  <c r="W384"/>
  <c r="W288"/>
  <c r="W671"/>
  <c r="W510"/>
  <c r="W597"/>
  <c r="W689"/>
  <c r="W462"/>
  <c r="W368"/>
  <c r="W280"/>
  <c r="W543"/>
  <c r="W670"/>
  <c r="W147"/>
  <c r="W579"/>
  <c r="W302"/>
  <c r="W64"/>
  <c r="W61"/>
  <c r="W315"/>
  <c r="W443"/>
  <c r="W44"/>
  <c r="W492"/>
  <c r="W724"/>
  <c r="W785"/>
  <c r="W747"/>
  <c r="W562"/>
  <c r="W173"/>
  <c r="W557"/>
  <c r="W775"/>
  <c r="W52"/>
  <c r="W244"/>
  <c r="W73"/>
  <c r="W500"/>
  <c r="W564"/>
  <c r="W696"/>
  <c r="W593"/>
  <c r="W319"/>
  <c r="W399"/>
  <c r="W188"/>
  <c r="W698"/>
  <c r="W802"/>
  <c r="W79"/>
  <c r="W59"/>
  <c r="W403"/>
  <c r="W523"/>
  <c r="W722"/>
  <c r="W108"/>
  <c r="W65"/>
  <c r="W69"/>
  <c r="W725"/>
  <c r="W556"/>
  <c r="W732"/>
  <c r="W318"/>
  <c r="W773"/>
  <c r="W243"/>
  <c r="W439"/>
  <c r="W470"/>
  <c r="W681"/>
  <c r="W48"/>
  <c r="W45"/>
  <c r="W195"/>
  <c r="W180"/>
  <c r="W137"/>
  <c r="W372"/>
  <c r="W436"/>
  <c r="W631"/>
  <c r="W198"/>
  <c r="W495"/>
  <c r="W794"/>
  <c r="W750"/>
  <c r="W349"/>
  <c r="W129"/>
  <c r="W193"/>
  <c r="W539"/>
  <c r="W382"/>
  <c r="W743"/>
  <c r="W519"/>
  <c r="W675"/>
  <c r="W378"/>
  <c r="W239"/>
  <c r="W587"/>
  <c r="W390"/>
  <c r="W340"/>
  <c r="W275"/>
  <c r="W130"/>
  <c r="W801"/>
  <c r="W235"/>
  <c r="W98"/>
  <c r="W172"/>
  <c r="W292"/>
  <c r="W158"/>
  <c r="W728"/>
  <c r="W770"/>
  <c r="W730"/>
  <c r="W595"/>
  <c r="W425"/>
  <c r="W183"/>
  <c r="W301"/>
  <c r="W264"/>
  <c r="W106"/>
  <c r="W331"/>
  <c r="W326"/>
  <c r="W134"/>
  <c r="W274"/>
  <c r="W575"/>
  <c r="W454"/>
  <c r="W582"/>
  <c r="W482"/>
  <c r="W54"/>
  <c r="W508"/>
  <c r="W324"/>
  <c r="W12"/>
  <c r="W387"/>
  <c r="W507"/>
  <c r="W525"/>
  <c r="W678"/>
  <c r="W219"/>
  <c r="W427"/>
  <c r="W25"/>
  <c r="W153"/>
  <c r="W247"/>
  <c r="W214"/>
  <c r="W559"/>
  <c r="W646"/>
  <c r="W376"/>
  <c r="W623"/>
  <c r="W23"/>
  <c r="W215"/>
  <c r="W83"/>
  <c r="W220"/>
  <c r="W177"/>
  <c r="W256"/>
  <c r="W125"/>
  <c r="W175"/>
  <c r="W201"/>
  <c r="W51"/>
  <c r="W515"/>
  <c r="W726"/>
  <c r="W76"/>
  <c r="W248"/>
  <c r="W784"/>
  <c r="W460"/>
  <c r="W414"/>
  <c r="W356"/>
  <c r="W190"/>
  <c r="W779"/>
  <c r="W580"/>
  <c r="W715"/>
  <c r="W648"/>
  <c r="W165"/>
  <c r="W199"/>
  <c r="W75"/>
  <c r="W146"/>
  <c r="W241"/>
  <c r="W644"/>
  <c r="W733"/>
  <c r="W627"/>
  <c r="W628"/>
  <c r="W473"/>
  <c r="W380"/>
  <c r="W398"/>
  <c r="W438"/>
  <c r="W530"/>
  <c r="W86"/>
  <c r="W114"/>
  <c r="W87"/>
  <c r="W30"/>
  <c r="W82"/>
  <c r="W705"/>
  <c r="W383"/>
  <c r="W72"/>
  <c r="W258"/>
  <c r="W347"/>
  <c r="W28"/>
  <c r="W92"/>
  <c r="W156"/>
  <c r="W49"/>
  <c r="W19"/>
  <c r="W94"/>
  <c r="W467"/>
  <c r="W695"/>
  <c r="W413"/>
  <c r="W179"/>
  <c r="W34"/>
  <c r="W97"/>
  <c r="W161"/>
  <c r="W396"/>
  <c r="W780"/>
  <c r="W350"/>
  <c r="W684"/>
  <c r="W126"/>
  <c r="W266"/>
  <c r="W783"/>
  <c r="W719"/>
  <c r="W361"/>
  <c r="W603"/>
  <c r="W112"/>
  <c r="W240"/>
  <c r="W355"/>
  <c r="W483"/>
  <c r="W663"/>
  <c r="W792"/>
  <c r="W701"/>
  <c r="W472"/>
  <c r="W386"/>
  <c r="W787"/>
  <c r="W658"/>
  <c r="W345"/>
  <c r="W601"/>
  <c r="W217"/>
  <c r="W741"/>
  <c r="W143"/>
  <c r="W77"/>
  <c r="W699"/>
  <c r="W755"/>
  <c r="W269"/>
  <c r="W299"/>
  <c r="W708"/>
  <c r="W100"/>
  <c r="W342"/>
  <c r="W632"/>
  <c r="W303"/>
  <c r="W651"/>
  <c r="W504"/>
  <c r="W211"/>
  <c r="W475"/>
  <c r="W680"/>
  <c r="W113"/>
  <c r="W152"/>
  <c r="W123"/>
  <c r="W58"/>
  <c r="W194"/>
  <c r="W339"/>
  <c r="W657"/>
  <c r="W541"/>
  <c r="W154"/>
  <c r="W379"/>
  <c r="W140"/>
  <c r="W263"/>
  <c r="W652"/>
  <c r="W673"/>
  <c r="W391"/>
  <c r="W471"/>
  <c r="W534"/>
  <c r="W424"/>
  <c r="W721"/>
  <c r="W498"/>
  <c r="W674"/>
  <c r="W489"/>
  <c r="W617"/>
  <c r="W203"/>
  <c r="W796"/>
  <c r="W262"/>
  <c r="W583"/>
  <c r="W322"/>
  <c r="W749"/>
  <c r="W276"/>
  <c r="W160"/>
  <c r="W157"/>
  <c r="W162"/>
  <c r="W282"/>
  <c r="W144"/>
  <c r="W516"/>
  <c r="W584"/>
  <c r="W764"/>
  <c r="W150"/>
  <c r="W771"/>
  <c r="W284"/>
  <c r="W122"/>
  <c r="W614"/>
  <c r="W362"/>
  <c r="W159"/>
  <c r="W128"/>
  <c r="W285"/>
  <c r="W625"/>
  <c r="W294"/>
  <c r="W204"/>
  <c r="W33"/>
  <c r="W524"/>
  <c r="W311"/>
  <c r="W567"/>
  <c r="W237"/>
  <c r="W246"/>
  <c r="W552"/>
  <c r="W346"/>
  <c r="W788"/>
  <c r="W332"/>
  <c r="W38"/>
  <c r="W109"/>
  <c r="W14"/>
  <c r="W286"/>
  <c r="W365"/>
  <c r="W135"/>
  <c r="W50"/>
  <c r="W148"/>
  <c r="W358"/>
  <c r="W711"/>
  <c r="W367"/>
  <c r="W527"/>
  <c r="W659"/>
  <c r="W409"/>
  <c r="W697"/>
  <c r="W60"/>
  <c r="W124"/>
  <c r="W252"/>
  <c r="W189"/>
  <c r="W187"/>
  <c r="W74"/>
  <c r="W610"/>
  <c r="W763"/>
  <c r="W234"/>
  <c r="W599"/>
  <c r="W415"/>
  <c r="W272"/>
  <c r="W616"/>
  <c r="W317"/>
  <c r="W573"/>
  <c r="W142"/>
  <c r="W206"/>
  <c r="W295"/>
  <c r="W375"/>
  <c r="W716"/>
  <c r="W566"/>
  <c r="W298"/>
  <c r="W769"/>
  <c r="W457"/>
  <c r="W615"/>
  <c r="W136"/>
  <c r="W36"/>
  <c r="W89"/>
  <c r="W56"/>
  <c r="W308"/>
  <c r="W486"/>
  <c r="W611"/>
  <c r="W714"/>
  <c r="W767"/>
  <c r="W96"/>
  <c r="W24"/>
  <c r="W90"/>
  <c r="W751"/>
  <c r="W253"/>
  <c r="W366"/>
  <c r="W110"/>
  <c r="W174"/>
  <c r="W238"/>
  <c r="W327"/>
  <c r="W503"/>
  <c r="W600"/>
  <c r="W205"/>
  <c r="W479"/>
  <c r="W141"/>
  <c r="W37"/>
  <c r="W451"/>
  <c r="W225"/>
  <c r="W461"/>
  <c r="W589"/>
  <c r="W21"/>
  <c r="W278"/>
  <c r="W491"/>
  <c r="W68"/>
  <c r="W57"/>
  <c r="W121"/>
  <c r="W185"/>
  <c r="W310"/>
  <c r="W431"/>
  <c r="W511"/>
  <c r="W758"/>
  <c r="W621"/>
  <c r="W691"/>
  <c r="W338"/>
  <c r="W348"/>
  <c r="W46"/>
  <c r="W404"/>
  <c r="W422"/>
  <c r="W656"/>
  <c r="W230"/>
  <c r="W447"/>
  <c r="W221"/>
  <c r="W735"/>
  <c r="W408"/>
  <c r="W752"/>
  <c r="W765"/>
  <c r="W537"/>
  <c r="W665"/>
  <c r="W411"/>
  <c r="W145"/>
  <c r="W798"/>
  <c r="W604"/>
  <c r="W477"/>
  <c r="W488"/>
  <c r="W88"/>
  <c r="W103"/>
  <c r="W22"/>
  <c r="W291"/>
  <c r="W419"/>
  <c r="W18"/>
  <c r="W32"/>
  <c r="W267"/>
  <c r="W445"/>
  <c r="W120"/>
  <c r="W444"/>
  <c r="W572"/>
  <c r="W334"/>
  <c r="W535"/>
  <c r="W700"/>
  <c r="W456"/>
  <c r="W588"/>
  <c r="W364"/>
  <c r="W585"/>
  <c r="W216"/>
  <c r="W16"/>
  <c r="W397"/>
  <c r="W228"/>
  <c r="W388"/>
  <c r="W406"/>
  <c r="W370"/>
  <c r="W723"/>
  <c r="W249"/>
  <c r="W762"/>
  <c r="W223"/>
  <c r="W91"/>
  <c r="W227"/>
  <c r="W634"/>
  <c r="W381"/>
  <c r="W509"/>
  <c r="W200"/>
  <c r="W71"/>
  <c r="W774"/>
  <c r="W412"/>
  <c r="W540"/>
  <c r="W271"/>
  <c r="W502"/>
  <c r="W392"/>
  <c r="W520"/>
  <c r="W746"/>
  <c r="W330"/>
  <c r="W394"/>
  <c r="W778"/>
  <c r="W717"/>
  <c r="W300"/>
  <c r="W626"/>
  <c r="W265"/>
  <c r="W80"/>
  <c r="W703"/>
  <c r="W333"/>
  <c r="W163"/>
  <c r="W26"/>
  <c r="W138"/>
  <c r="W363"/>
  <c r="W685"/>
  <c r="W196"/>
  <c r="W260"/>
  <c r="W484"/>
  <c r="W592"/>
  <c r="W335"/>
  <c r="W727"/>
  <c r="W402"/>
  <c r="W790"/>
  <c r="W514"/>
  <c r="W690"/>
  <c r="W111"/>
  <c r="W410"/>
  <c r="W799"/>
  <c r="W666"/>
  <c r="W493"/>
  <c r="W70"/>
  <c r="W131"/>
  <c r="W251"/>
  <c r="W531"/>
  <c r="W642"/>
  <c r="W84"/>
  <c r="W212"/>
  <c r="W169"/>
  <c r="W184"/>
  <c r="W468"/>
  <c r="W760"/>
  <c r="W255"/>
  <c r="W742"/>
  <c r="W354"/>
  <c r="W707"/>
  <c r="W546"/>
  <c r="W281"/>
  <c r="W81"/>
  <c r="W650"/>
  <c r="W102"/>
  <c r="W192"/>
  <c r="W13"/>
  <c r="W115"/>
  <c r="W218"/>
  <c r="W571"/>
  <c r="W428"/>
  <c r="W655"/>
  <c r="W636"/>
  <c r="W314"/>
  <c r="W740"/>
  <c r="W553"/>
  <c r="W176"/>
  <c r="W139"/>
  <c r="W209"/>
  <c r="W429"/>
  <c r="W67"/>
  <c r="W116"/>
  <c r="W127"/>
  <c r="W155"/>
  <c r="W371"/>
  <c r="W744"/>
  <c r="W167"/>
  <c r="W619"/>
  <c r="W664"/>
  <c r="W720"/>
  <c r="W738"/>
  <c r="W692"/>
  <c r="W639"/>
  <c r="W706"/>
  <c r="W329"/>
  <c r="W107"/>
  <c r="W242"/>
  <c r="W99"/>
  <c r="W202"/>
  <c r="W563"/>
  <c r="W757"/>
  <c r="W688"/>
  <c r="W290"/>
  <c r="W463"/>
  <c r="W753"/>
  <c r="W306"/>
  <c r="W683"/>
  <c r="W505"/>
  <c r="W786"/>
  <c r="W207"/>
  <c r="W224"/>
  <c r="W31"/>
  <c r="W307"/>
  <c r="W598"/>
  <c r="W268"/>
  <c r="W476"/>
  <c r="W748"/>
  <c r="W781"/>
  <c r="W635"/>
  <c r="W789"/>
  <c r="W591"/>
  <c r="W521"/>
  <c r="W231"/>
  <c r="W208"/>
  <c r="W35"/>
  <c r="W171"/>
  <c r="W42"/>
  <c r="W178"/>
  <c r="W323"/>
  <c r="W15"/>
  <c r="W254"/>
  <c r="W791"/>
  <c r="W548"/>
  <c r="W374"/>
  <c r="W712"/>
  <c r="W182"/>
  <c r="W612"/>
  <c r="W772"/>
  <c r="W568"/>
  <c r="W676"/>
  <c r="W441"/>
  <c r="W594"/>
  <c r="W95"/>
  <c r="W149"/>
  <c r="W20"/>
  <c r="W170"/>
  <c r="W395"/>
  <c r="W41"/>
  <c r="W105"/>
  <c r="W739"/>
  <c r="W532"/>
  <c r="W754"/>
  <c r="W797"/>
  <c r="W166"/>
  <c r="W259"/>
  <c r="W518"/>
  <c r="W536"/>
  <c r="W418"/>
  <c r="W316"/>
  <c r="W66"/>
  <c r="W186"/>
  <c r="W547"/>
  <c r="W270"/>
  <c r="W233"/>
  <c r="W236"/>
  <c r="W222"/>
  <c r="W343"/>
  <c r="W620"/>
  <c r="W630"/>
  <c r="W434"/>
  <c r="W297"/>
  <c r="W210"/>
  <c r="W47"/>
  <c r="W17"/>
  <c r="W459"/>
  <c r="W119"/>
  <c r="W29"/>
  <c r="W101"/>
  <c r="W499"/>
  <c r="W85"/>
  <c r="W455"/>
  <c r="W669"/>
  <c r="W423"/>
  <c r="W756"/>
  <c r="W55"/>
  <c r="W653"/>
  <c r="W164"/>
  <c r="W643"/>
  <c r="W452"/>
  <c r="W687"/>
  <c r="W450"/>
  <c r="W578"/>
  <c r="W377"/>
  <c r="W633"/>
  <c r="W682"/>
  <c r="W39"/>
  <c r="W62"/>
  <c r="W93"/>
  <c r="W226"/>
  <c r="W435"/>
  <c r="W407"/>
  <c r="W668"/>
  <c r="W466"/>
  <c r="W393"/>
  <c r="W649"/>
  <c r="W63"/>
  <c r="W151"/>
  <c r="W78"/>
  <c r="W555"/>
  <c r="W667"/>
  <c r="W776"/>
  <c r="W191"/>
  <c r="W43"/>
  <c r="W132"/>
  <c r="W133"/>
  <c r="W420"/>
  <c r="W660"/>
  <c r="W647"/>
  <c r="W118"/>
  <c r="W250"/>
  <c r="W279"/>
  <c r="W596"/>
  <c r="W550"/>
  <c r="W737"/>
  <c r="W440"/>
  <c r="W759"/>
  <c r="W313"/>
  <c r="W569"/>
  <c r="W359"/>
  <c r="W661"/>
  <c r="W782"/>
  <c r="W766"/>
  <c r="W11"/>
  <c r="U305"/>
  <c r="U321"/>
  <c r="U369"/>
  <c r="U433"/>
  <c r="U529"/>
  <c r="U27"/>
  <c r="U181"/>
  <c r="U168"/>
  <c r="U232"/>
  <c r="U277"/>
  <c r="U490"/>
  <c r="U506"/>
  <c r="U605"/>
  <c r="U622"/>
  <c r="U389"/>
  <c r="U453"/>
  <c r="U533"/>
  <c r="U549"/>
  <c r="U565"/>
  <c r="U581"/>
  <c r="U736"/>
  <c r="U704"/>
  <c r="U257"/>
  <c r="U487"/>
  <c r="U551"/>
  <c r="U337"/>
  <c r="U353"/>
  <c r="U401"/>
  <c r="U53"/>
  <c r="U245"/>
  <c r="U40"/>
  <c r="U474"/>
  <c r="U689"/>
  <c r="U702"/>
  <c r="U793"/>
  <c r="U640"/>
  <c r="U586"/>
  <c r="U341"/>
  <c r="U373"/>
  <c r="U437"/>
  <c r="U469"/>
  <c r="U517"/>
  <c r="U609"/>
  <c r="U613"/>
  <c r="U385"/>
  <c r="U465"/>
  <c r="U513"/>
  <c r="U545"/>
  <c r="U677"/>
  <c r="U117"/>
  <c r="U442"/>
  <c r="U522"/>
  <c r="U570"/>
  <c r="U713"/>
  <c r="U283"/>
  <c r="U662"/>
  <c r="U405"/>
  <c r="U485"/>
  <c r="U679"/>
  <c r="U618"/>
  <c r="U637"/>
  <c r="U494"/>
  <c r="U638"/>
  <c r="U734"/>
  <c r="U417"/>
  <c r="U481"/>
  <c r="U497"/>
  <c r="U561"/>
  <c r="U577"/>
  <c r="U686"/>
  <c r="U421"/>
  <c r="U213"/>
  <c r="U229"/>
  <c r="U287"/>
  <c r="U104"/>
  <c r="U293"/>
  <c r="U426"/>
  <c r="U538"/>
  <c r="U761"/>
  <c r="U309"/>
  <c r="U325"/>
  <c r="U357"/>
  <c r="U501"/>
  <c r="U694"/>
  <c r="U597"/>
  <c r="U607"/>
  <c r="U602"/>
  <c r="U273"/>
  <c r="U558"/>
  <c r="U574"/>
  <c r="U718"/>
  <c r="U289"/>
  <c r="U542"/>
  <c r="U641"/>
  <c r="U777"/>
  <c r="U608"/>
  <c r="U430"/>
  <c r="U462"/>
  <c r="U745"/>
  <c r="U458"/>
  <c r="U554"/>
  <c r="U446"/>
  <c r="U478"/>
  <c r="U510"/>
  <c r="U526"/>
  <c r="U654"/>
  <c r="U624"/>
  <c r="U629"/>
  <c r="U729"/>
  <c r="U731"/>
  <c r="U693"/>
  <c r="U560"/>
  <c r="U496"/>
  <c r="U432"/>
  <c r="U400"/>
  <c r="U336"/>
  <c r="U351"/>
  <c r="U709"/>
  <c r="U671"/>
  <c r="U590"/>
  <c r="U606"/>
  <c r="U544"/>
  <c r="U512"/>
  <c r="U416"/>
  <c r="U384"/>
  <c r="U320"/>
  <c r="U449"/>
  <c r="U672"/>
  <c r="U368"/>
  <c r="U304"/>
  <c r="U280"/>
  <c r="U197"/>
  <c r="U328"/>
  <c r="U261"/>
  <c r="U768"/>
  <c r="U710"/>
  <c r="U576"/>
  <c r="U448"/>
  <c r="U352"/>
  <c r="U288"/>
  <c r="U645"/>
  <c r="U528"/>
  <c r="U543"/>
  <c r="U296"/>
  <c r="U344"/>
  <c r="U480"/>
  <c r="U360"/>
  <c r="U670"/>
  <c r="U464"/>
  <c r="U800"/>
  <c r="U312"/>
  <c r="U795"/>
  <c r="U275"/>
  <c r="U801"/>
  <c r="U98"/>
  <c r="U69"/>
  <c r="U539"/>
  <c r="U725"/>
  <c r="U492"/>
  <c r="U732"/>
  <c r="U773"/>
  <c r="U243"/>
  <c r="U173"/>
  <c r="U239"/>
  <c r="U180"/>
  <c r="U73"/>
  <c r="U436"/>
  <c r="U326"/>
  <c r="U631"/>
  <c r="U134"/>
  <c r="U198"/>
  <c r="U579"/>
  <c r="U64"/>
  <c r="U130"/>
  <c r="U44"/>
  <c r="U129"/>
  <c r="U382"/>
  <c r="U743"/>
  <c r="U728"/>
  <c r="U730"/>
  <c r="U747"/>
  <c r="U681"/>
  <c r="U183"/>
  <c r="U301"/>
  <c r="U52"/>
  <c r="U500"/>
  <c r="U340"/>
  <c r="U593"/>
  <c r="U274"/>
  <c r="U495"/>
  <c r="U575"/>
  <c r="U147"/>
  <c r="U302"/>
  <c r="U698"/>
  <c r="U802"/>
  <c r="U61"/>
  <c r="U79"/>
  <c r="U59"/>
  <c r="U722"/>
  <c r="U235"/>
  <c r="U315"/>
  <c r="U443"/>
  <c r="U108"/>
  <c r="U193"/>
  <c r="U292"/>
  <c r="U439"/>
  <c r="U470"/>
  <c r="U770"/>
  <c r="U378"/>
  <c r="U425"/>
  <c r="U48"/>
  <c r="U557"/>
  <c r="U264"/>
  <c r="U195"/>
  <c r="U106"/>
  <c r="U331"/>
  <c r="U775"/>
  <c r="U587"/>
  <c r="U372"/>
  <c r="U564"/>
  <c r="U792"/>
  <c r="U188"/>
  <c r="U794"/>
  <c r="U750"/>
  <c r="U403"/>
  <c r="U523"/>
  <c r="U349"/>
  <c r="U172"/>
  <c r="U65"/>
  <c r="U556"/>
  <c r="U318"/>
  <c r="U724"/>
  <c r="U158"/>
  <c r="U519"/>
  <c r="U675"/>
  <c r="U785"/>
  <c r="U595"/>
  <c r="U562"/>
  <c r="U45"/>
  <c r="U244"/>
  <c r="U137"/>
  <c r="U696"/>
  <c r="U390"/>
  <c r="U319"/>
  <c r="U399"/>
  <c r="U583"/>
  <c r="U322"/>
  <c r="U386"/>
  <c r="U627"/>
  <c r="U787"/>
  <c r="U473"/>
  <c r="U601"/>
  <c r="U398"/>
  <c r="U282"/>
  <c r="U77"/>
  <c r="U507"/>
  <c r="U219"/>
  <c r="U82"/>
  <c r="U516"/>
  <c r="U584"/>
  <c r="U342"/>
  <c r="U764"/>
  <c r="U705"/>
  <c r="U383"/>
  <c r="U646"/>
  <c r="U122"/>
  <c r="U347"/>
  <c r="U475"/>
  <c r="U680"/>
  <c r="U156"/>
  <c r="U220"/>
  <c r="U256"/>
  <c r="U94"/>
  <c r="U194"/>
  <c r="U467"/>
  <c r="U695"/>
  <c r="U51"/>
  <c r="U34"/>
  <c r="U294"/>
  <c r="U140"/>
  <c r="U33"/>
  <c r="U263"/>
  <c r="U460"/>
  <c r="U350"/>
  <c r="U414"/>
  <c r="U673"/>
  <c r="U126"/>
  <c r="U779"/>
  <c r="U237"/>
  <c r="U246"/>
  <c r="U788"/>
  <c r="U603"/>
  <c r="U112"/>
  <c r="U14"/>
  <c r="U286"/>
  <c r="U355"/>
  <c r="U365"/>
  <c r="U582"/>
  <c r="U644"/>
  <c r="U658"/>
  <c r="U157"/>
  <c r="U54"/>
  <c r="U162"/>
  <c r="U217"/>
  <c r="U380"/>
  <c r="U530"/>
  <c r="U143"/>
  <c r="U86"/>
  <c r="U12"/>
  <c r="U699"/>
  <c r="U755"/>
  <c r="U269"/>
  <c r="U30"/>
  <c r="U708"/>
  <c r="U100"/>
  <c r="U632"/>
  <c r="U303"/>
  <c r="U559"/>
  <c r="U651"/>
  <c r="U771"/>
  <c r="U72"/>
  <c r="U215"/>
  <c r="U614"/>
  <c r="U159"/>
  <c r="U125"/>
  <c r="U123"/>
  <c r="U339"/>
  <c r="U201"/>
  <c r="U285"/>
  <c r="U76"/>
  <c r="U204"/>
  <c r="U248"/>
  <c r="U524"/>
  <c r="U684"/>
  <c r="U190"/>
  <c r="U311"/>
  <c r="U391"/>
  <c r="U471"/>
  <c r="U424"/>
  <c r="U552"/>
  <c r="U361"/>
  <c r="U489"/>
  <c r="U38"/>
  <c r="U240"/>
  <c r="U109"/>
  <c r="U199"/>
  <c r="U75"/>
  <c r="U796"/>
  <c r="U241"/>
  <c r="U454"/>
  <c r="U262"/>
  <c r="U733"/>
  <c r="U628"/>
  <c r="U749"/>
  <c r="U482"/>
  <c r="U276"/>
  <c r="U160"/>
  <c r="U438"/>
  <c r="U144"/>
  <c r="U387"/>
  <c r="U678"/>
  <c r="U87"/>
  <c r="U299"/>
  <c r="U153"/>
  <c r="U247"/>
  <c r="U214"/>
  <c r="U376"/>
  <c r="U504"/>
  <c r="U83"/>
  <c r="U258"/>
  <c r="U28"/>
  <c r="U49"/>
  <c r="U177"/>
  <c r="U19"/>
  <c r="U175"/>
  <c r="U657"/>
  <c r="U179"/>
  <c r="U515"/>
  <c r="U161"/>
  <c r="U567"/>
  <c r="U783"/>
  <c r="U719"/>
  <c r="U534"/>
  <c r="U580"/>
  <c r="U721"/>
  <c r="U346"/>
  <c r="U648"/>
  <c r="U332"/>
  <c r="U617"/>
  <c r="U165"/>
  <c r="U663"/>
  <c r="U701"/>
  <c r="U472"/>
  <c r="U345"/>
  <c r="U508"/>
  <c r="U741"/>
  <c r="U324"/>
  <c r="U114"/>
  <c r="U525"/>
  <c r="U427"/>
  <c r="U25"/>
  <c r="U150"/>
  <c r="U623"/>
  <c r="U284"/>
  <c r="U23"/>
  <c r="U211"/>
  <c r="U92"/>
  <c r="U113"/>
  <c r="U362"/>
  <c r="U128"/>
  <c r="U152"/>
  <c r="U58"/>
  <c r="U413"/>
  <c r="U541"/>
  <c r="U625"/>
  <c r="U154"/>
  <c r="U379"/>
  <c r="U726"/>
  <c r="U97"/>
  <c r="U784"/>
  <c r="U396"/>
  <c r="U652"/>
  <c r="U780"/>
  <c r="U356"/>
  <c r="U266"/>
  <c r="U715"/>
  <c r="U498"/>
  <c r="U674"/>
  <c r="U203"/>
  <c r="U146"/>
  <c r="U483"/>
  <c r="U95"/>
  <c r="U70"/>
  <c r="U50"/>
  <c r="U251"/>
  <c r="U395"/>
  <c r="U84"/>
  <c r="U212"/>
  <c r="U739"/>
  <c r="U404"/>
  <c r="U230"/>
  <c r="U518"/>
  <c r="U408"/>
  <c r="U536"/>
  <c r="U354"/>
  <c r="U707"/>
  <c r="U546"/>
  <c r="U281"/>
  <c r="U537"/>
  <c r="U697"/>
  <c r="U81"/>
  <c r="U798"/>
  <c r="U270"/>
  <c r="U218"/>
  <c r="U620"/>
  <c r="U655"/>
  <c r="U434"/>
  <c r="U209"/>
  <c r="U47"/>
  <c r="U67"/>
  <c r="U29"/>
  <c r="U101"/>
  <c r="U445"/>
  <c r="U573"/>
  <c r="U120"/>
  <c r="U572"/>
  <c r="U334"/>
  <c r="U142"/>
  <c r="U455"/>
  <c r="U566"/>
  <c r="U669"/>
  <c r="U692"/>
  <c r="U706"/>
  <c r="U585"/>
  <c r="U228"/>
  <c r="U388"/>
  <c r="U452"/>
  <c r="U688"/>
  <c r="U290"/>
  <c r="U306"/>
  <c r="U723"/>
  <c r="U249"/>
  <c r="U377"/>
  <c r="U505"/>
  <c r="U762"/>
  <c r="U96"/>
  <c r="U31"/>
  <c r="U227"/>
  <c r="U307"/>
  <c r="U634"/>
  <c r="U751"/>
  <c r="U412"/>
  <c r="U540"/>
  <c r="U110"/>
  <c r="U271"/>
  <c r="U600"/>
  <c r="U635"/>
  <c r="U520"/>
  <c r="U394"/>
  <c r="U466"/>
  <c r="U393"/>
  <c r="U649"/>
  <c r="U231"/>
  <c r="U37"/>
  <c r="U151"/>
  <c r="U667"/>
  <c r="U333"/>
  <c r="U26"/>
  <c r="U138"/>
  <c r="U363"/>
  <c r="U15"/>
  <c r="U68"/>
  <c r="U121"/>
  <c r="U791"/>
  <c r="U647"/>
  <c r="U431"/>
  <c r="U612"/>
  <c r="U440"/>
  <c r="U338"/>
  <c r="U759"/>
  <c r="U313"/>
  <c r="U661"/>
  <c r="U410"/>
  <c r="U493"/>
  <c r="U149"/>
  <c r="U131"/>
  <c r="U642"/>
  <c r="U41"/>
  <c r="U184"/>
  <c r="U468"/>
  <c r="U754"/>
  <c r="U711"/>
  <c r="U656"/>
  <c r="U259"/>
  <c r="U447"/>
  <c r="U527"/>
  <c r="U659"/>
  <c r="U221"/>
  <c r="U735"/>
  <c r="U255"/>
  <c r="U752"/>
  <c r="U66"/>
  <c r="U186"/>
  <c r="U187"/>
  <c r="U115"/>
  <c r="U571"/>
  <c r="U236"/>
  <c r="U343"/>
  <c r="U314"/>
  <c r="U553"/>
  <c r="U103"/>
  <c r="U419"/>
  <c r="U17"/>
  <c r="U599"/>
  <c r="U119"/>
  <c r="U155"/>
  <c r="U371"/>
  <c r="U744"/>
  <c r="U85"/>
  <c r="U167"/>
  <c r="U364"/>
  <c r="U107"/>
  <c r="U242"/>
  <c r="U397"/>
  <c r="U202"/>
  <c r="U757"/>
  <c r="U463"/>
  <c r="U687"/>
  <c r="U486"/>
  <c r="U611"/>
  <c r="U450"/>
  <c r="U578"/>
  <c r="U682"/>
  <c r="U62"/>
  <c r="U224"/>
  <c r="U93"/>
  <c r="U24"/>
  <c r="U223"/>
  <c r="U90"/>
  <c r="U226"/>
  <c r="U71"/>
  <c r="U774"/>
  <c r="U781"/>
  <c r="U238"/>
  <c r="U479"/>
  <c r="U591"/>
  <c r="U778"/>
  <c r="U63"/>
  <c r="U208"/>
  <c r="U141"/>
  <c r="U42"/>
  <c r="U451"/>
  <c r="U278"/>
  <c r="U491"/>
  <c r="U685"/>
  <c r="U196"/>
  <c r="U185"/>
  <c r="U133"/>
  <c r="U374"/>
  <c r="U712"/>
  <c r="U250"/>
  <c r="U279"/>
  <c r="U772"/>
  <c r="U568"/>
  <c r="U691"/>
  <c r="U514"/>
  <c r="U799"/>
  <c r="U135"/>
  <c r="U531"/>
  <c r="U148"/>
  <c r="U105"/>
  <c r="U532"/>
  <c r="U797"/>
  <c r="U358"/>
  <c r="U367"/>
  <c r="U760"/>
  <c r="U742"/>
  <c r="U418"/>
  <c r="U765"/>
  <c r="U665"/>
  <c r="U411"/>
  <c r="U547"/>
  <c r="U60"/>
  <c r="U145"/>
  <c r="U650"/>
  <c r="U13"/>
  <c r="U233"/>
  <c r="U477"/>
  <c r="U428"/>
  <c r="U222"/>
  <c r="U297"/>
  <c r="U176"/>
  <c r="U22"/>
  <c r="U139"/>
  <c r="U74"/>
  <c r="U291"/>
  <c r="U763"/>
  <c r="U234"/>
  <c r="U459"/>
  <c r="U32"/>
  <c r="U127"/>
  <c r="U499"/>
  <c r="U616"/>
  <c r="U444"/>
  <c r="U619"/>
  <c r="U206"/>
  <c r="U295"/>
  <c r="U535"/>
  <c r="U738"/>
  <c r="U456"/>
  <c r="U298"/>
  <c r="U769"/>
  <c r="U457"/>
  <c r="U216"/>
  <c r="U55"/>
  <c r="U136"/>
  <c r="U99"/>
  <c r="U89"/>
  <c r="U56"/>
  <c r="U643"/>
  <c r="U370"/>
  <c r="U786"/>
  <c r="U39"/>
  <c r="U207"/>
  <c r="U91"/>
  <c r="U253"/>
  <c r="U381"/>
  <c r="U509"/>
  <c r="U174"/>
  <c r="U327"/>
  <c r="U503"/>
  <c r="U502"/>
  <c r="U205"/>
  <c r="U392"/>
  <c r="U330"/>
  <c r="U626"/>
  <c r="U265"/>
  <c r="U521"/>
  <c r="U78"/>
  <c r="U171"/>
  <c r="U703"/>
  <c r="U225"/>
  <c r="U589"/>
  <c r="U776"/>
  <c r="U43"/>
  <c r="U163"/>
  <c r="U260"/>
  <c r="U254"/>
  <c r="U420"/>
  <c r="U660"/>
  <c r="U310"/>
  <c r="U118"/>
  <c r="U758"/>
  <c r="U550"/>
  <c r="U621"/>
  <c r="U737"/>
  <c r="U790"/>
  <c r="U441"/>
  <c r="U569"/>
  <c r="U359"/>
  <c r="U111"/>
  <c r="U46"/>
  <c r="U782"/>
  <c r="U666"/>
  <c r="U766"/>
  <c r="U594"/>
  <c r="U20"/>
  <c r="U170"/>
  <c r="U169"/>
  <c r="U422"/>
  <c r="U166"/>
  <c r="U316"/>
  <c r="U409"/>
  <c r="U124"/>
  <c r="U252"/>
  <c r="U102"/>
  <c r="U192"/>
  <c r="U189"/>
  <c r="U604"/>
  <c r="U630"/>
  <c r="U488"/>
  <c r="U636"/>
  <c r="U740"/>
  <c r="U88"/>
  <c r="U210"/>
  <c r="U610"/>
  <c r="U429"/>
  <c r="U116"/>
  <c r="U18"/>
  <c r="U415"/>
  <c r="U272"/>
  <c r="U267"/>
  <c r="U317"/>
  <c r="U664"/>
  <c r="U720"/>
  <c r="U375"/>
  <c r="U716"/>
  <c r="U423"/>
  <c r="U700"/>
  <c r="U588"/>
  <c r="U756"/>
  <c r="U639"/>
  <c r="U329"/>
  <c r="U615"/>
  <c r="U16"/>
  <c r="U653"/>
  <c r="U563"/>
  <c r="U36"/>
  <c r="U164"/>
  <c r="U406"/>
  <c r="U308"/>
  <c r="U753"/>
  <c r="U714"/>
  <c r="U767"/>
  <c r="U683"/>
  <c r="U633"/>
  <c r="U435"/>
  <c r="U598"/>
  <c r="U200"/>
  <c r="U268"/>
  <c r="U476"/>
  <c r="U366"/>
  <c r="U748"/>
  <c r="U407"/>
  <c r="U789"/>
  <c r="U668"/>
  <c r="U746"/>
  <c r="U717"/>
  <c r="U300"/>
  <c r="U80"/>
  <c r="U35"/>
  <c r="U178"/>
  <c r="U323"/>
  <c r="U555"/>
  <c r="U461"/>
  <c r="U21"/>
  <c r="U191"/>
  <c r="U132"/>
  <c r="U57"/>
  <c r="U484"/>
  <c r="U548"/>
  <c r="U592"/>
  <c r="U182"/>
  <c r="U335"/>
  <c r="U511"/>
  <c r="U727"/>
  <c r="U596"/>
  <c r="U676"/>
  <c r="U402"/>
  <c r="U348"/>
  <c r="U690"/>
  <c r="U11"/>
  <c r="N51" i="24"/>
  <c r="N57"/>
  <c r="N53"/>
  <c r="AD609" i="15"/>
  <c r="AD257"/>
  <c r="AD487"/>
  <c r="AD369"/>
  <c r="AD417"/>
  <c r="AD465"/>
  <c r="AD497"/>
  <c r="AD529"/>
  <c r="AD561"/>
  <c r="AD577"/>
  <c r="AD608"/>
  <c r="AD229"/>
  <c r="AD293"/>
  <c r="AD426"/>
  <c r="AD442"/>
  <c r="AD458"/>
  <c r="AD474"/>
  <c r="AD490"/>
  <c r="AD506"/>
  <c r="AD522"/>
  <c r="AD538"/>
  <c r="AD554"/>
  <c r="AD570"/>
  <c r="AD702"/>
  <c r="AD309"/>
  <c r="AD405"/>
  <c r="AD501"/>
  <c r="AD581"/>
  <c r="AD618"/>
  <c r="AD27"/>
  <c r="AD551"/>
  <c r="AD305"/>
  <c r="AD385"/>
  <c r="AD433"/>
  <c r="AD481"/>
  <c r="AD513"/>
  <c r="AD677"/>
  <c r="AD624"/>
  <c r="AD117"/>
  <c r="AD245"/>
  <c r="AD40"/>
  <c r="AD104"/>
  <c r="AD168"/>
  <c r="AD232"/>
  <c r="AD704"/>
  <c r="AD761"/>
  <c r="AD373"/>
  <c r="AD421"/>
  <c r="AD453"/>
  <c r="AD517"/>
  <c r="AD533"/>
  <c r="AD736"/>
  <c r="AD613"/>
  <c r="AD597"/>
  <c r="AD710"/>
  <c r="AD638"/>
  <c r="AD321"/>
  <c r="AD401"/>
  <c r="AD449"/>
  <c r="AD686"/>
  <c r="AD181"/>
  <c r="AD287"/>
  <c r="AD312"/>
  <c r="AD689"/>
  <c r="AD793"/>
  <c r="AD622"/>
  <c r="AD586"/>
  <c r="AD325"/>
  <c r="AD469"/>
  <c r="AD565"/>
  <c r="AD679"/>
  <c r="AD637"/>
  <c r="AD672"/>
  <c r="AD734"/>
  <c r="AD337"/>
  <c r="AD353"/>
  <c r="AD545"/>
  <c r="AD53"/>
  <c r="AD213"/>
  <c r="AD277"/>
  <c r="AD602"/>
  <c r="AD640"/>
  <c r="AD283"/>
  <c r="AD607"/>
  <c r="AD662"/>
  <c r="AD341"/>
  <c r="AD357"/>
  <c r="AD389"/>
  <c r="AD437"/>
  <c r="AD485"/>
  <c r="AD694"/>
  <c r="AD273"/>
  <c r="AD478"/>
  <c r="AD542"/>
  <c r="AD745"/>
  <c r="AD462"/>
  <c r="AD526"/>
  <c r="AD629"/>
  <c r="AD654"/>
  <c r="AD731"/>
  <c r="AD289"/>
  <c r="AD446"/>
  <c r="AD510"/>
  <c r="AD574"/>
  <c r="AD641"/>
  <c r="AD430"/>
  <c r="AD494"/>
  <c r="AD558"/>
  <c r="AD718"/>
  <c r="AD729"/>
  <c r="AD777"/>
  <c r="AD549"/>
  <c r="AD560"/>
  <c r="AD432"/>
  <c r="AD280"/>
  <c r="AD197"/>
  <c r="AD544"/>
  <c r="AD416"/>
  <c r="AD351"/>
  <c r="AD606"/>
  <c r="AD543"/>
  <c r="AD693"/>
  <c r="AD528"/>
  <c r="AD400"/>
  <c r="AD590"/>
  <c r="AD800"/>
  <c r="AD670"/>
  <c r="AD296"/>
  <c r="AD645"/>
  <c r="AD512"/>
  <c r="AD384"/>
  <c r="AD795"/>
  <c r="AD496"/>
  <c r="AD368"/>
  <c r="AD336"/>
  <c r="AD261"/>
  <c r="AD328"/>
  <c r="AD768"/>
  <c r="AD480"/>
  <c r="AD352"/>
  <c r="AD320"/>
  <c r="AD360"/>
  <c r="AD671"/>
  <c r="AD605"/>
  <c r="AD713"/>
  <c r="AD464"/>
  <c r="AD304"/>
  <c r="AD344"/>
  <c r="AD576"/>
  <c r="AD448"/>
  <c r="AD288"/>
  <c r="AD709"/>
  <c r="AD147"/>
  <c r="AD302"/>
  <c r="AD802"/>
  <c r="AD59"/>
  <c r="AD98"/>
  <c r="AD443"/>
  <c r="AD773"/>
  <c r="AD439"/>
  <c r="AD519"/>
  <c r="AD770"/>
  <c r="AD730"/>
  <c r="AD595"/>
  <c r="AD747"/>
  <c r="AD425"/>
  <c r="AD264"/>
  <c r="AD436"/>
  <c r="AD495"/>
  <c r="AD275"/>
  <c r="AD794"/>
  <c r="AD698"/>
  <c r="AD130"/>
  <c r="AD403"/>
  <c r="AD801"/>
  <c r="AD349"/>
  <c r="AD722"/>
  <c r="AD235"/>
  <c r="AD172"/>
  <c r="AD65"/>
  <c r="AD193"/>
  <c r="AD539"/>
  <c r="AD556"/>
  <c r="AD724"/>
  <c r="AD292"/>
  <c r="AD243"/>
  <c r="AD378"/>
  <c r="AD45"/>
  <c r="AD173"/>
  <c r="AD301"/>
  <c r="AD195"/>
  <c r="AD106"/>
  <c r="AD775"/>
  <c r="AD73"/>
  <c r="AD137"/>
  <c r="AD587"/>
  <c r="AD500"/>
  <c r="AD696"/>
  <c r="AD390"/>
  <c r="AD134"/>
  <c r="AD198"/>
  <c r="AD579"/>
  <c r="AD188"/>
  <c r="AD750"/>
  <c r="AD492"/>
  <c r="AD732"/>
  <c r="AD158"/>
  <c r="AD470"/>
  <c r="AD785"/>
  <c r="AD562"/>
  <c r="AD681"/>
  <c r="AD48"/>
  <c r="AD557"/>
  <c r="AD52"/>
  <c r="AD180"/>
  <c r="AD564"/>
  <c r="AD326"/>
  <c r="AD274"/>
  <c r="AD319"/>
  <c r="AD575"/>
  <c r="AD64"/>
  <c r="AD61"/>
  <c r="AD79"/>
  <c r="AD523"/>
  <c r="AD315"/>
  <c r="AD44"/>
  <c r="AD108"/>
  <c r="AD129"/>
  <c r="AD69"/>
  <c r="AD725"/>
  <c r="AD318"/>
  <c r="AD382"/>
  <c r="AD743"/>
  <c r="AD675"/>
  <c r="AD728"/>
  <c r="AD183"/>
  <c r="AD239"/>
  <c r="AD331"/>
  <c r="AD244"/>
  <c r="AD372"/>
  <c r="AD631"/>
  <c r="AD340"/>
  <c r="AD593"/>
  <c r="AD399"/>
  <c r="AD454"/>
  <c r="AD627"/>
  <c r="AD749"/>
  <c r="AD482"/>
  <c r="AD658"/>
  <c r="AD345"/>
  <c r="AD601"/>
  <c r="AD438"/>
  <c r="AD144"/>
  <c r="AD678"/>
  <c r="AD25"/>
  <c r="AD632"/>
  <c r="AD303"/>
  <c r="AD504"/>
  <c r="AD284"/>
  <c r="AD72"/>
  <c r="AD211"/>
  <c r="AD347"/>
  <c r="AD614"/>
  <c r="AD220"/>
  <c r="AD49"/>
  <c r="AD19"/>
  <c r="AD125"/>
  <c r="AD515"/>
  <c r="AD140"/>
  <c r="AD33"/>
  <c r="AD248"/>
  <c r="AD460"/>
  <c r="AD673"/>
  <c r="AD266"/>
  <c r="AD311"/>
  <c r="AD391"/>
  <c r="AD783"/>
  <c r="AD424"/>
  <c r="AD715"/>
  <c r="AD721"/>
  <c r="AD346"/>
  <c r="AD788"/>
  <c r="AD332"/>
  <c r="AD489"/>
  <c r="AD109"/>
  <c r="AD203"/>
  <c r="AD355"/>
  <c r="AD582"/>
  <c r="AD701"/>
  <c r="AD262"/>
  <c r="AD276"/>
  <c r="AD157"/>
  <c r="AD162"/>
  <c r="AD380"/>
  <c r="AD324"/>
  <c r="AD77"/>
  <c r="AD755"/>
  <c r="AD269"/>
  <c r="AD299"/>
  <c r="AD100"/>
  <c r="AD516"/>
  <c r="AD584"/>
  <c r="AD342"/>
  <c r="AD214"/>
  <c r="AD623"/>
  <c r="AD258"/>
  <c r="AD475"/>
  <c r="AD680"/>
  <c r="AD28"/>
  <c r="AD113"/>
  <c r="AD256"/>
  <c r="AD152"/>
  <c r="AD94"/>
  <c r="AD123"/>
  <c r="AD339"/>
  <c r="AD657"/>
  <c r="AD51"/>
  <c r="AD179"/>
  <c r="AD154"/>
  <c r="AD379"/>
  <c r="AD76"/>
  <c r="AD263"/>
  <c r="AD524"/>
  <c r="AD652"/>
  <c r="AD190"/>
  <c r="AD779"/>
  <c r="AD237"/>
  <c r="AD580"/>
  <c r="AD648"/>
  <c r="AD674"/>
  <c r="AD617"/>
  <c r="AD663"/>
  <c r="AD583"/>
  <c r="AD644"/>
  <c r="AD322"/>
  <c r="AD386"/>
  <c r="AD628"/>
  <c r="AD217"/>
  <c r="AD508"/>
  <c r="AD741"/>
  <c r="AD530"/>
  <c r="AD114"/>
  <c r="AD507"/>
  <c r="AD30"/>
  <c r="AD427"/>
  <c r="AD150"/>
  <c r="AD383"/>
  <c r="AD559"/>
  <c r="AD646"/>
  <c r="AD376"/>
  <c r="AD23"/>
  <c r="AD83"/>
  <c r="AD159"/>
  <c r="AD128"/>
  <c r="AD58"/>
  <c r="AD194"/>
  <c r="AD467"/>
  <c r="AD201"/>
  <c r="AD285"/>
  <c r="AD413"/>
  <c r="AD541"/>
  <c r="AD625"/>
  <c r="AD294"/>
  <c r="AD97"/>
  <c r="AD161"/>
  <c r="AD780"/>
  <c r="AD414"/>
  <c r="AD126"/>
  <c r="AD471"/>
  <c r="AD719"/>
  <c r="AD246"/>
  <c r="AD552"/>
  <c r="AD112"/>
  <c r="AD14"/>
  <c r="AD75"/>
  <c r="AD146"/>
  <c r="AD286"/>
  <c r="AD483"/>
  <c r="AD792"/>
  <c r="AD472"/>
  <c r="AD733"/>
  <c r="AD787"/>
  <c r="AD473"/>
  <c r="AD160"/>
  <c r="AD54"/>
  <c r="AD398"/>
  <c r="AD282"/>
  <c r="AD143"/>
  <c r="AD86"/>
  <c r="AD12"/>
  <c r="AD387"/>
  <c r="AD699"/>
  <c r="AD525"/>
  <c r="AD87"/>
  <c r="AD219"/>
  <c r="AD82"/>
  <c r="AD708"/>
  <c r="AD153"/>
  <c r="AD247"/>
  <c r="AD764"/>
  <c r="AD705"/>
  <c r="AD651"/>
  <c r="AD771"/>
  <c r="AD215"/>
  <c r="AD122"/>
  <c r="AD92"/>
  <c r="AD156"/>
  <c r="AD177"/>
  <c r="AD362"/>
  <c r="AD175"/>
  <c r="AD695"/>
  <c r="AD34"/>
  <c r="AD726"/>
  <c r="AD204"/>
  <c r="AD784"/>
  <c r="AD396"/>
  <c r="AD350"/>
  <c r="AD684"/>
  <c r="AD356"/>
  <c r="AD567"/>
  <c r="AD534"/>
  <c r="AD498"/>
  <c r="AD361"/>
  <c r="AD603"/>
  <c r="AD38"/>
  <c r="AD240"/>
  <c r="AD165"/>
  <c r="AD199"/>
  <c r="AD796"/>
  <c r="AD241"/>
  <c r="AD365"/>
  <c r="AD594"/>
  <c r="AD95"/>
  <c r="AD84"/>
  <c r="AD404"/>
  <c r="AD656"/>
  <c r="AD659"/>
  <c r="AD536"/>
  <c r="AD418"/>
  <c r="AD546"/>
  <c r="AD124"/>
  <c r="AD650"/>
  <c r="AD798"/>
  <c r="AD604"/>
  <c r="AD218"/>
  <c r="AD630"/>
  <c r="AD176"/>
  <c r="AD22"/>
  <c r="AD74"/>
  <c r="AD210"/>
  <c r="AD459"/>
  <c r="AD18"/>
  <c r="AD415"/>
  <c r="AD119"/>
  <c r="AD272"/>
  <c r="AD267"/>
  <c r="AD371"/>
  <c r="AD744"/>
  <c r="AD85"/>
  <c r="AD444"/>
  <c r="AD619"/>
  <c r="AD375"/>
  <c r="AD700"/>
  <c r="AD456"/>
  <c r="AD756"/>
  <c r="AD692"/>
  <c r="AD769"/>
  <c r="AD585"/>
  <c r="AD55"/>
  <c r="AD16"/>
  <c r="AD202"/>
  <c r="AD388"/>
  <c r="AD757"/>
  <c r="AD688"/>
  <c r="AD687"/>
  <c r="AD714"/>
  <c r="AD723"/>
  <c r="AD683"/>
  <c r="AD578"/>
  <c r="AD786"/>
  <c r="AD682"/>
  <c r="AD207"/>
  <c r="AD62"/>
  <c r="AD24"/>
  <c r="AD227"/>
  <c r="AD268"/>
  <c r="AD412"/>
  <c r="AD748"/>
  <c r="AD271"/>
  <c r="AD503"/>
  <c r="AD479"/>
  <c r="AD746"/>
  <c r="AD330"/>
  <c r="AD626"/>
  <c r="AD78"/>
  <c r="AD42"/>
  <c r="AD451"/>
  <c r="AD555"/>
  <c r="AD703"/>
  <c r="AD461"/>
  <c r="AD21"/>
  <c r="AD26"/>
  <c r="AD138"/>
  <c r="AD196"/>
  <c r="AD548"/>
  <c r="AD374"/>
  <c r="AD712"/>
  <c r="AD250"/>
  <c r="AD279"/>
  <c r="AD612"/>
  <c r="AD727"/>
  <c r="AD348"/>
  <c r="AD514"/>
  <c r="AD441"/>
  <c r="AD666"/>
  <c r="AD149"/>
  <c r="AD135"/>
  <c r="AD20"/>
  <c r="AD395"/>
  <c r="AD148"/>
  <c r="AD105"/>
  <c r="AD184"/>
  <c r="AD468"/>
  <c r="AD358"/>
  <c r="AD422"/>
  <c r="AD711"/>
  <c r="AD518"/>
  <c r="AD742"/>
  <c r="AD354"/>
  <c r="AD707"/>
  <c r="AD665"/>
  <c r="AD697"/>
  <c r="AD81"/>
  <c r="AD102"/>
  <c r="AD13"/>
  <c r="AD187"/>
  <c r="AD115"/>
  <c r="AD236"/>
  <c r="AD428"/>
  <c r="AD222"/>
  <c r="AD343"/>
  <c r="AD620"/>
  <c r="AD636"/>
  <c r="AD434"/>
  <c r="AD553"/>
  <c r="AD139"/>
  <c r="AD291"/>
  <c r="AD209"/>
  <c r="AD234"/>
  <c r="AD101"/>
  <c r="AD317"/>
  <c r="AD445"/>
  <c r="AD167"/>
  <c r="AD572"/>
  <c r="AD716"/>
  <c r="AD329"/>
  <c r="AD216"/>
  <c r="AD653"/>
  <c r="AD164"/>
  <c r="AD56"/>
  <c r="AD643"/>
  <c r="AD452"/>
  <c r="AD486"/>
  <c r="AD611"/>
  <c r="AD767"/>
  <c r="AD306"/>
  <c r="AD249"/>
  <c r="AD505"/>
  <c r="AD96"/>
  <c r="AD224"/>
  <c r="AD31"/>
  <c r="AD91"/>
  <c r="AD307"/>
  <c r="AD435"/>
  <c r="AD634"/>
  <c r="AD509"/>
  <c r="AD476"/>
  <c r="AD407"/>
  <c r="AD600"/>
  <c r="AD502"/>
  <c r="AD205"/>
  <c r="AD520"/>
  <c r="AD668"/>
  <c r="AD717"/>
  <c r="AD521"/>
  <c r="AD231"/>
  <c r="AD151"/>
  <c r="AD171"/>
  <c r="AD667"/>
  <c r="AD191"/>
  <c r="AD43"/>
  <c r="AD163"/>
  <c r="AD278"/>
  <c r="AD491"/>
  <c r="AD15"/>
  <c r="AD57"/>
  <c r="AD121"/>
  <c r="AD791"/>
  <c r="AD660"/>
  <c r="AD758"/>
  <c r="AD737"/>
  <c r="AD338"/>
  <c r="AD402"/>
  <c r="AD313"/>
  <c r="AD359"/>
  <c r="AD46"/>
  <c r="AD766"/>
  <c r="AD493"/>
  <c r="AD70"/>
  <c r="AD50"/>
  <c r="AD170"/>
  <c r="AD251"/>
  <c r="AD531"/>
  <c r="AD642"/>
  <c r="AD212"/>
  <c r="AD739"/>
  <c r="AD532"/>
  <c r="AD797"/>
  <c r="AD166"/>
  <c r="AD527"/>
  <c r="AD221"/>
  <c r="AD537"/>
  <c r="AD66"/>
  <c r="AD186"/>
  <c r="AD252"/>
  <c r="AD145"/>
  <c r="AD189"/>
  <c r="AD477"/>
  <c r="AD740"/>
  <c r="AD297"/>
  <c r="AD103"/>
  <c r="AD429"/>
  <c r="AD67"/>
  <c r="AD17"/>
  <c r="AD32"/>
  <c r="AD29"/>
  <c r="AD499"/>
  <c r="AD616"/>
  <c r="AD120"/>
  <c r="AD334"/>
  <c r="AD664"/>
  <c r="AD142"/>
  <c r="AD295"/>
  <c r="AD455"/>
  <c r="AD738"/>
  <c r="AD669"/>
  <c r="AD423"/>
  <c r="AD639"/>
  <c r="AD706"/>
  <c r="AD457"/>
  <c r="AD615"/>
  <c r="AD107"/>
  <c r="AD397"/>
  <c r="AD563"/>
  <c r="AD228"/>
  <c r="AD308"/>
  <c r="AD290"/>
  <c r="AD753"/>
  <c r="AD377"/>
  <c r="AD633"/>
  <c r="AD93"/>
  <c r="AD223"/>
  <c r="AD90"/>
  <c r="AD253"/>
  <c r="AD200"/>
  <c r="AD71"/>
  <c r="AD540"/>
  <c r="AD366"/>
  <c r="AD781"/>
  <c r="AD110"/>
  <c r="AD238"/>
  <c r="AD635"/>
  <c r="AD789"/>
  <c r="AD591"/>
  <c r="AD778"/>
  <c r="AD649"/>
  <c r="AD63"/>
  <c r="AD80"/>
  <c r="AD35"/>
  <c r="AD178"/>
  <c r="AD589"/>
  <c r="AD776"/>
  <c r="AD685"/>
  <c r="AD68"/>
  <c r="AD132"/>
  <c r="AD185"/>
  <c r="AD133"/>
  <c r="AD420"/>
  <c r="AD647"/>
  <c r="AD592"/>
  <c r="AD118"/>
  <c r="AD335"/>
  <c r="AD596"/>
  <c r="AD550"/>
  <c r="AD440"/>
  <c r="AD691"/>
  <c r="AD759"/>
  <c r="AD569"/>
  <c r="AD661"/>
  <c r="AD782"/>
  <c r="AD410"/>
  <c r="AD799"/>
  <c r="AD131"/>
  <c r="AD41"/>
  <c r="AD169"/>
  <c r="AD754"/>
  <c r="AD230"/>
  <c r="AD259"/>
  <c r="AD367"/>
  <c r="AD447"/>
  <c r="AD760"/>
  <c r="AD735"/>
  <c r="AD255"/>
  <c r="AD408"/>
  <c r="AD752"/>
  <c r="AD765"/>
  <c r="AD316"/>
  <c r="AD281"/>
  <c r="AD409"/>
  <c r="AD411"/>
  <c r="AD547"/>
  <c r="AD60"/>
  <c r="AD192"/>
  <c r="AD270"/>
  <c r="AD233"/>
  <c r="AD571"/>
  <c r="AD655"/>
  <c r="AD488"/>
  <c r="AD314"/>
  <c r="AD88"/>
  <c r="AD419"/>
  <c r="AD610"/>
  <c r="AD763"/>
  <c r="AD47"/>
  <c r="AD116"/>
  <c r="AD599"/>
  <c r="AD127"/>
  <c r="AD155"/>
  <c r="AD573"/>
  <c r="AD720"/>
  <c r="AD206"/>
  <c r="AD535"/>
  <c r="AD566"/>
  <c r="AD588"/>
  <c r="AD298"/>
  <c r="AD364"/>
  <c r="AD242"/>
  <c r="AD136"/>
  <c r="AD99"/>
  <c r="AD36"/>
  <c r="AD89"/>
  <c r="AD406"/>
  <c r="AD463"/>
  <c r="AD370"/>
  <c r="AD450"/>
  <c r="AD762"/>
  <c r="AD39"/>
  <c r="AD226"/>
  <c r="AD751"/>
  <c r="AD381"/>
  <c r="AD598"/>
  <c r="AD774"/>
  <c r="AD174"/>
  <c r="AD327"/>
  <c r="AD392"/>
  <c r="AD394"/>
  <c r="AD300"/>
  <c r="AD466"/>
  <c r="AD265"/>
  <c r="AD393"/>
  <c r="AD208"/>
  <c r="AD141"/>
  <c r="AD37"/>
  <c r="AD323"/>
  <c r="AD225"/>
  <c r="AD333"/>
  <c r="AD363"/>
  <c r="AD260"/>
  <c r="AD254"/>
  <c r="AD484"/>
  <c r="AD310"/>
  <c r="AD182"/>
  <c r="AD431"/>
  <c r="AD511"/>
  <c r="AD772"/>
  <c r="AD621"/>
  <c r="AD568"/>
  <c r="AD676"/>
  <c r="AD790"/>
  <c r="AD690"/>
  <c r="AD111"/>
  <c r="AD11"/>
  <c r="AA27"/>
  <c r="AA257"/>
  <c r="AA487"/>
  <c r="AA305"/>
  <c r="AA337"/>
  <c r="AA369"/>
  <c r="AA401"/>
  <c r="AA449"/>
  <c r="AA465"/>
  <c r="AA513"/>
  <c r="AA577"/>
  <c r="AA181"/>
  <c r="AA213"/>
  <c r="AA104"/>
  <c r="AA277"/>
  <c r="AA622"/>
  <c r="AA793"/>
  <c r="AA662"/>
  <c r="AA421"/>
  <c r="AA453"/>
  <c r="AA533"/>
  <c r="AA549"/>
  <c r="AA565"/>
  <c r="AA679"/>
  <c r="AA613"/>
  <c r="AA597"/>
  <c r="AA637"/>
  <c r="AA640"/>
  <c r="AA718"/>
  <c r="AA321"/>
  <c r="AA385"/>
  <c r="AA53"/>
  <c r="AA312"/>
  <c r="AA458"/>
  <c r="AA474"/>
  <c r="AA490"/>
  <c r="AA554"/>
  <c r="AA689"/>
  <c r="AA607"/>
  <c r="AA341"/>
  <c r="AA373"/>
  <c r="AA609"/>
  <c r="AA437"/>
  <c r="AA558"/>
  <c r="AA433"/>
  <c r="AA497"/>
  <c r="AA529"/>
  <c r="AA545"/>
  <c r="AA677"/>
  <c r="AA117"/>
  <c r="AA229"/>
  <c r="AA232"/>
  <c r="AA442"/>
  <c r="AA522"/>
  <c r="AA570"/>
  <c r="AA761"/>
  <c r="AA605"/>
  <c r="AA672"/>
  <c r="AA283"/>
  <c r="AA325"/>
  <c r="AA389"/>
  <c r="AA405"/>
  <c r="AA469"/>
  <c r="AA485"/>
  <c r="AA501"/>
  <c r="AA581"/>
  <c r="AA694"/>
  <c r="AA618"/>
  <c r="AA702"/>
  <c r="AA551"/>
  <c r="AA638"/>
  <c r="AA734"/>
  <c r="AA353"/>
  <c r="AA417"/>
  <c r="AA481"/>
  <c r="AA561"/>
  <c r="AA686"/>
  <c r="AA245"/>
  <c r="AA40"/>
  <c r="AA168"/>
  <c r="AA293"/>
  <c r="AA602"/>
  <c r="AA713"/>
  <c r="AA309"/>
  <c r="AA357"/>
  <c r="AA517"/>
  <c r="AA736"/>
  <c r="AA494"/>
  <c r="AA574"/>
  <c r="AA478"/>
  <c r="AA273"/>
  <c r="AA462"/>
  <c r="AA777"/>
  <c r="AA426"/>
  <c r="AA586"/>
  <c r="AA289"/>
  <c r="AA430"/>
  <c r="AA526"/>
  <c r="AA629"/>
  <c r="AA745"/>
  <c r="AA654"/>
  <c r="AA731"/>
  <c r="AA446"/>
  <c r="AA510"/>
  <c r="AA542"/>
  <c r="AA710"/>
  <c r="AA506"/>
  <c r="AA538"/>
  <c r="AA729"/>
  <c r="AA670"/>
  <c r="AA704"/>
  <c r="AA528"/>
  <c r="AA464"/>
  <c r="AA400"/>
  <c r="AA280"/>
  <c r="AA590"/>
  <c r="AA800"/>
  <c r="AA296"/>
  <c r="AA709"/>
  <c r="AA512"/>
  <c r="AA480"/>
  <c r="AA384"/>
  <c r="AA768"/>
  <c r="AA360"/>
  <c r="AA287"/>
  <c r="AA197"/>
  <c r="AA560"/>
  <c r="AA368"/>
  <c r="AA304"/>
  <c r="AA671"/>
  <c r="AA624"/>
  <c r="AA576"/>
  <c r="AA544"/>
  <c r="AA448"/>
  <c r="AA416"/>
  <c r="AA352"/>
  <c r="AA432"/>
  <c r="AA336"/>
  <c r="AA328"/>
  <c r="AA606"/>
  <c r="AA288"/>
  <c r="AA641"/>
  <c r="AA608"/>
  <c r="AA496"/>
  <c r="AA261"/>
  <c r="AA795"/>
  <c r="AA693"/>
  <c r="AA344"/>
  <c r="AA320"/>
  <c r="AA351"/>
  <c r="AA543"/>
  <c r="AA645"/>
  <c r="AA579"/>
  <c r="AA188"/>
  <c r="AA722"/>
  <c r="AA98"/>
  <c r="AA108"/>
  <c r="AA193"/>
  <c r="AA243"/>
  <c r="AA519"/>
  <c r="AA470"/>
  <c r="AA730"/>
  <c r="AA378"/>
  <c r="AA747"/>
  <c r="AA562"/>
  <c r="AA681"/>
  <c r="AA183"/>
  <c r="AA557"/>
  <c r="AA264"/>
  <c r="AA195"/>
  <c r="AA106"/>
  <c r="AA331"/>
  <c r="AA52"/>
  <c r="AA244"/>
  <c r="AA390"/>
  <c r="AA495"/>
  <c r="AA302"/>
  <c r="AA750"/>
  <c r="AA79"/>
  <c r="AA443"/>
  <c r="AA539"/>
  <c r="AA725"/>
  <c r="AA492"/>
  <c r="AA318"/>
  <c r="AA158"/>
  <c r="AA675"/>
  <c r="AA728"/>
  <c r="AA425"/>
  <c r="AA180"/>
  <c r="AA696"/>
  <c r="AA326"/>
  <c r="AA631"/>
  <c r="AA593"/>
  <c r="AA198"/>
  <c r="AA399"/>
  <c r="AA792"/>
  <c r="AA275"/>
  <c r="AA794"/>
  <c r="AA698"/>
  <c r="AA64"/>
  <c r="AA61"/>
  <c r="AA59"/>
  <c r="AA130"/>
  <c r="AA403"/>
  <c r="AA315"/>
  <c r="AA44"/>
  <c r="AA172"/>
  <c r="AA129"/>
  <c r="AA732"/>
  <c r="AA382"/>
  <c r="AA724"/>
  <c r="AA292"/>
  <c r="AA595"/>
  <c r="AA48"/>
  <c r="AA45"/>
  <c r="AA173"/>
  <c r="AA775"/>
  <c r="AA137"/>
  <c r="AA587"/>
  <c r="AA372"/>
  <c r="AA436"/>
  <c r="AA340"/>
  <c r="AA134"/>
  <c r="AA147"/>
  <c r="AA802"/>
  <c r="AA523"/>
  <c r="AA801"/>
  <c r="AA349"/>
  <c r="AA235"/>
  <c r="AA65"/>
  <c r="AA69"/>
  <c r="AA556"/>
  <c r="AA773"/>
  <c r="AA743"/>
  <c r="AA439"/>
  <c r="AA770"/>
  <c r="AA785"/>
  <c r="AA301"/>
  <c r="AA239"/>
  <c r="AA73"/>
  <c r="AA500"/>
  <c r="AA564"/>
  <c r="AA274"/>
  <c r="AA319"/>
  <c r="AA575"/>
  <c r="AA701"/>
  <c r="AA262"/>
  <c r="AA644"/>
  <c r="AA627"/>
  <c r="AA658"/>
  <c r="AA54"/>
  <c r="AA162"/>
  <c r="AA741"/>
  <c r="AA143"/>
  <c r="AA144"/>
  <c r="AA12"/>
  <c r="AA699"/>
  <c r="AA269"/>
  <c r="AA678"/>
  <c r="AA30"/>
  <c r="AA82"/>
  <c r="AA100"/>
  <c r="AA516"/>
  <c r="AA559"/>
  <c r="AA651"/>
  <c r="AA771"/>
  <c r="AA23"/>
  <c r="AA258"/>
  <c r="AA156"/>
  <c r="AA113"/>
  <c r="AA362"/>
  <c r="AA152"/>
  <c r="AA467"/>
  <c r="AA285"/>
  <c r="AA541"/>
  <c r="AA625"/>
  <c r="AA515"/>
  <c r="AA263"/>
  <c r="AA524"/>
  <c r="AA266"/>
  <c r="AA391"/>
  <c r="AA471"/>
  <c r="AA246"/>
  <c r="AA552"/>
  <c r="AA580"/>
  <c r="AA648"/>
  <c r="AA332"/>
  <c r="AA498"/>
  <c r="AA674"/>
  <c r="AA603"/>
  <c r="AA38"/>
  <c r="AA14"/>
  <c r="AA286"/>
  <c r="AA355"/>
  <c r="AA483"/>
  <c r="AA454"/>
  <c r="AA583"/>
  <c r="AA472"/>
  <c r="AA733"/>
  <c r="AA386"/>
  <c r="AA628"/>
  <c r="AA787"/>
  <c r="AA324"/>
  <c r="AA282"/>
  <c r="AA114"/>
  <c r="AA387"/>
  <c r="AA87"/>
  <c r="AA219"/>
  <c r="AA427"/>
  <c r="AA25"/>
  <c r="AA764"/>
  <c r="AA150"/>
  <c r="AA504"/>
  <c r="AA623"/>
  <c r="AA122"/>
  <c r="AA680"/>
  <c r="AA159"/>
  <c r="AA19"/>
  <c r="AA128"/>
  <c r="AA175"/>
  <c r="AA58"/>
  <c r="AA695"/>
  <c r="AA201"/>
  <c r="AA294"/>
  <c r="AA379"/>
  <c r="AA726"/>
  <c r="AA140"/>
  <c r="AA33"/>
  <c r="AA97"/>
  <c r="AA784"/>
  <c r="AA652"/>
  <c r="AA780"/>
  <c r="AA567"/>
  <c r="AA779"/>
  <c r="AA721"/>
  <c r="AA346"/>
  <c r="AA617"/>
  <c r="AA112"/>
  <c r="AA199"/>
  <c r="AA203"/>
  <c r="AA146"/>
  <c r="AA749"/>
  <c r="AA473"/>
  <c r="AA276"/>
  <c r="AA508"/>
  <c r="AA398"/>
  <c r="AA438"/>
  <c r="AA86"/>
  <c r="AA77"/>
  <c r="AA584"/>
  <c r="AA632"/>
  <c r="AA214"/>
  <c r="AA284"/>
  <c r="AA72"/>
  <c r="AA83"/>
  <c r="AA614"/>
  <c r="AA220"/>
  <c r="AA125"/>
  <c r="AA94"/>
  <c r="AA123"/>
  <c r="AA413"/>
  <c r="AA51"/>
  <c r="AA179"/>
  <c r="AA34"/>
  <c r="AA76"/>
  <c r="AA204"/>
  <c r="AA161"/>
  <c r="AA248"/>
  <c r="AA396"/>
  <c r="AA460"/>
  <c r="AA414"/>
  <c r="AA684"/>
  <c r="AA673"/>
  <c r="AA190"/>
  <c r="AA311"/>
  <c r="AA783"/>
  <c r="AA237"/>
  <c r="AA361"/>
  <c r="AA489"/>
  <c r="AA240"/>
  <c r="AA109"/>
  <c r="AA75"/>
  <c r="AA796"/>
  <c r="AA241"/>
  <c r="AA582"/>
  <c r="AA322"/>
  <c r="AA482"/>
  <c r="AA345"/>
  <c r="AA601"/>
  <c r="AA160"/>
  <c r="AA157"/>
  <c r="AA217"/>
  <c r="AA380"/>
  <c r="AA530"/>
  <c r="AA507"/>
  <c r="AA755"/>
  <c r="AA525"/>
  <c r="AA299"/>
  <c r="AA708"/>
  <c r="AA153"/>
  <c r="AA247"/>
  <c r="AA342"/>
  <c r="AA705"/>
  <c r="AA303"/>
  <c r="AA383"/>
  <c r="AA646"/>
  <c r="AA376"/>
  <c r="AA215"/>
  <c r="AA211"/>
  <c r="AA347"/>
  <c r="AA475"/>
  <c r="AA28"/>
  <c r="AA92"/>
  <c r="AA49"/>
  <c r="AA177"/>
  <c r="AA256"/>
  <c r="AA194"/>
  <c r="AA339"/>
  <c r="AA657"/>
  <c r="AA154"/>
  <c r="AA350"/>
  <c r="AA356"/>
  <c r="AA126"/>
  <c r="AA719"/>
  <c r="AA534"/>
  <c r="AA424"/>
  <c r="AA715"/>
  <c r="AA788"/>
  <c r="AA165"/>
  <c r="AA663"/>
  <c r="AA594"/>
  <c r="AA131"/>
  <c r="AA20"/>
  <c r="AA531"/>
  <c r="AA642"/>
  <c r="AA739"/>
  <c r="AA358"/>
  <c r="AA447"/>
  <c r="AA255"/>
  <c r="AA354"/>
  <c r="AA418"/>
  <c r="AA409"/>
  <c r="AA665"/>
  <c r="AA102"/>
  <c r="AA13"/>
  <c r="AA604"/>
  <c r="AA571"/>
  <c r="AA222"/>
  <c r="AA488"/>
  <c r="AA636"/>
  <c r="AA314"/>
  <c r="AA297"/>
  <c r="AA291"/>
  <c r="AA419"/>
  <c r="AA234"/>
  <c r="AA116"/>
  <c r="AA599"/>
  <c r="AA119"/>
  <c r="AA32"/>
  <c r="AA101"/>
  <c r="AA127"/>
  <c r="AA155"/>
  <c r="AA616"/>
  <c r="AA445"/>
  <c r="AA444"/>
  <c r="AA334"/>
  <c r="AA619"/>
  <c r="AA639"/>
  <c r="AA615"/>
  <c r="AA397"/>
  <c r="AA563"/>
  <c r="AA228"/>
  <c r="AA688"/>
  <c r="AA753"/>
  <c r="AA611"/>
  <c r="AA682"/>
  <c r="AA762"/>
  <c r="AA224"/>
  <c r="AA93"/>
  <c r="AA223"/>
  <c r="AA435"/>
  <c r="AA634"/>
  <c r="AA200"/>
  <c r="AA71"/>
  <c r="AA412"/>
  <c r="AA407"/>
  <c r="AA635"/>
  <c r="AA789"/>
  <c r="AA205"/>
  <c r="AA591"/>
  <c r="AA392"/>
  <c r="AA668"/>
  <c r="AA151"/>
  <c r="AA451"/>
  <c r="AA703"/>
  <c r="AA191"/>
  <c r="AA685"/>
  <c r="AA68"/>
  <c r="AA196"/>
  <c r="AA185"/>
  <c r="AA254"/>
  <c r="AA420"/>
  <c r="AA592"/>
  <c r="AA250"/>
  <c r="AA335"/>
  <c r="AA431"/>
  <c r="AA612"/>
  <c r="AA758"/>
  <c r="AA440"/>
  <c r="AA691"/>
  <c r="AA514"/>
  <c r="AA690"/>
  <c r="AA313"/>
  <c r="AA359"/>
  <c r="AA799"/>
  <c r="AA95"/>
  <c r="AA70"/>
  <c r="AA170"/>
  <c r="AA395"/>
  <c r="AA84"/>
  <c r="AA148"/>
  <c r="AA212"/>
  <c r="AA41"/>
  <c r="AA532"/>
  <c r="AA797"/>
  <c r="AA711"/>
  <c r="AA166"/>
  <c r="AA367"/>
  <c r="AA760"/>
  <c r="AA518"/>
  <c r="AA221"/>
  <c r="AA735"/>
  <c r="AA536"/>
  <c r="AA316"/>
  <c r="AA281"/>
  <c r="AA66"/>
  <c r="AA547"/>
  <c r="AA252"/>
  <c r="AA145"/>
  <c r="AA233"/>
  <c r="AA477"/>
  <c r="AA236"/>
  <c r="AA428"/>
  <c r="AA620"/>
  <c r="AA740"/>
  <c r="AA434"/>
  <c r="AA103"/>
  <c r="AA139"/>
  <c r="AA47"/>
  <c r="AA67"/>
  <c r="AA459"/>
  <c r="AA18"/>
  <c r="AA29"/>
  <c r="AA371"/>
  <c r="AA167"/>
  <c r="AA120"/>
  <c r="AA720"/>
  <c r="AA566"/>
  <c r="AA298"/>
  <c r="AA692"/>
  <c r="AA706"/>
  <c r="AA55"/>
  <c r="AA107"/>
  <c r="AA136"/>
  <c r="AA99"/>
  <c r="AA290"/>
  <c r="AA463"/>
  <c r="AA687"/>
  <c r="AA306"/>
  <c r="AA578"/>
  <c r="AA377"/>
  <c r="AA505"/>
  <c r="AA39"/>
  <c r="AA227"/>
  <c r="AA90"/>
  <c r="AA253"/>
  <c r="AA540"/>
  <c r="AA748"/>
  <c r="AA600"/>
  <c r="AA746"/>
  <c r="AA717"/>
  <c r="AA649"/>
  <c r="AA141"/>
  <c r="AA35"/>
  <c r="AA323"/>
  <c r="AA225"/>
  <c r="AA21"/>
  <c r="AA791"/>
  <c r="AA548"/>
  <c r="AA660"/>
  <c r="AA647"/>
  <c r="AA772"/>
  <c r="AA790"/>
  <c r="AA759"/>
  <c r="AA569"/>
  <c r="AA111"/>
  <c r="AA782"/>
  <c r="AA493"/>
  <c r="AA135"/>
  <c r="AA251"/>
  <c r="AA169"/>
  <c r="AA184"/>
  <c r="AA404"/>
  <c r="AA754"/>
  <c r="AA422"/>
  <c r="AA230"/>
  <c r="AA259"/>
  <c r="AA408"/>
  <c r="AA752"/>
  <c r="AA742"/>
  <c r="AA546"/>
  <c r="AA186"/>
  <c r="AA60"/>
  <c r="AA81"/>
  <c r="AA189"/>
  <c r="AA187"/>
  <c r="AA270"/>
  <c r="AA343"/>
  <c r="AA210"/>
  <c r="AA209"/>
  <c r="AA17"/>
  <c r="AA499"/>
  <c r="AA573"/>
  <c r="AA85"/>
  <c r="AA142"/>
  <c r="AA375"/>
  <c r="AA455"/>
  <c r="AA423"/>
  <c r="AA700"/>
  <c r="AA588"/>
  <c r="AA756"/>
  <c r="AA769"/>
  <c r="AA364"/>
  <c r="AA216"/>
  <c r="AA16"/>
  <c r="AA653"/>
  <c r="AA36"/>
  <c r="AA89"/>
  <c r="AA643"/>
  <c r="AA388"/>
  <c r="AA452"/>
  <c r="AA406"/>
  <c r="AA486"/>
  <c r="AA714"/>
  <c r="AA450"/>
  <c r="AA62"/>
  <c r="AA24"/>
  <c r="AA226"/>
  <c r="AA751"/>
  <c r="AA509"/>
  <c r="AA774"/>
  <c r="AA366"/>
  <c r="AA110"/>
  <c r="AA271"/>
  <c r="AA327"/>
  <c r="AA479"/>
  <c r="AA520"/>
  <c r="AA394"/>
  <c r="AA300"/>
  <c r="AA466"/>
  <c r="AA265"/>
  <c r="AA393"/>
  <c r="AA63"/>
  <c r="AA208"/>
  <c r="AA78"/>
  <c r="AA555"/>
  <c r="AA667"/>
  <c r="AA333"/>
  <c r="AA461"/>
  <c r="AA589"/>
  <c r="AA776"/>
  <c r="AA278"/>
  <c r="AA491"/>
  <c r="AA15"/>
  <c r="AA260"/>
  <c r="AA484"/>
  <c r="AA310"/>
  <c r="AA182"/>
  <c r="AA279"/>
  <c r="AA511"/>
  <c r="AA727"/>
  <c r="AA596"/>
  <c r="AA550"/>
  <c r="AA621"/>
  <c r="AA737"/>
  <c r="AA568"/>
  <c r="AA676"/>
  <c r="AA348"/>
  <c r="AA661"/>
  <c r="AA666"/>
  <c r="AA365"/>
  <c r="AA149"/>
  <c r="AA50"/>
  <c r="AA105"/>
  <c r="AA468"/>
  <c r="AA656"/>
  <c r="AA527"/>
  <c r="AA659"/>
  <c r="AA765"/>
  <c r="AA707"/>
  <c r="AA537"/>
  <c r="AA411"/>
  <c r="AA697"/>
  <c r="AA124"/>
  <c r="AA650"/>
  <c r="AA798"/>
  <c r="AA192"/>
  <c r="AA115"/>
  <c r="AA218"/>
  <c r="AA655"/>
  <c r="AA630"/>
  <c r="AA553"/>
  <c r="AA176"/>
  <c r="AA88"/>
  <c r="AA22"/>
  <c r="AA74"/>
  <c r="AA610"/>
  <c r="AA429"/>
  <c r="AA763"/>
  <c r="AA415"/>
  <c r="AA272"/>
  <c r="AA267"/>
  <c r="AA317"/>
  <c r="AA744"/>
  <c r="AA572"/>
  <c r="AA664"/>
  <c r="AA206"/>
  <c r="AA295"/>
  <c r="AA535"/>
  <c r="AA738"/>
  <c r="AA716"/>
  <c r="AA669"/>
  <c r="AA456"/>
  <c r="AA329"/>
  <c r="AA457"/>
  <c r="AA585"/>
  <c r="AA242"/>
  <c r="AA202"/>
  <c r="AA164"/>
  <c r="AA56"/>
  <c r="AA757"/>
  <c r="AA308"/>
  <c r="AA767"/>
  <c r="AA370"/>
  <c r="AA723"/>
  <c r="AA683"/>
  <c r="AA249"/>
  <c r="AA633"/>
  <c r="AA786"/>
  <c r="AA207"/>
  <c r="AA96"/>
  <c r="AA31"/>
  <c r="AA91"/>
  <c r="AA307"/>
  <c r="AA381"/>
  <c r="AA598"/>
  <c r="AA268"/>
  <c r="AA476"/>
  <c r="AA781"/>
  <c r="AA174"/>
  <c r="AA238"/>
  <c r="AA503"/>
  <c r="AA502"/>
  <c r="AA330"/>
  <c r="AA778"/>
  <c r="AA626"/>
  <c r="AA521"/>
  <c r="AA231"/>
  <c r="AA80"/>
  <c r="AA37"/>
  <c r="AA171"/>
  <c r="AA42"/>
  <c r="AA178"/>
  <c r="AA43"/>
  <c r="AA163"/>
  <c r="AA26"/>
  <c r="AA138"/>
  <c r="AA363"/>
  <c r="AA132"/>
  <c r="AA57"/>
  <c r="AA121"/>
  <c r="AA133"/>
  <c r="AA374"/>
  <c r="AA712"/>
  <c r="AA118"/>
  <c r="AA338"/>
  <c r="AA402"/>
  <c r="AA441"/>
  <c r="AA46"/>
  <c r="AA410"/>
  <c r="AA766"/>
  <c r="AA11"/>
  <c r="V27"/>
  <c r="V551"/>
  <c r="V734"/>
  <c r="V337"/>
  <c r="V353"/>
  <c r="V417"/>
  <c r="V513"/>
  <c r="V577"/>
  <c r="V677"/>
  <c r="V53"/>
  <c r="V117"/>
  <c r="V181"/>
  <c r="V40"/>
  <c r="V761"/>
  <c r="V624"/>
  <c r="V325"/>
  <c r="V357"/>
  <c r="V405"/>
  <c r="V421"/>
  <c r="V453"/>
  <c r="V469"/>
  <c r="V533"/>
  <c r="V609"/>
  <c r="V613"/>
  <c r="V597"/>
  <c r="V586"/>
  <c r="V485"/>
  <c r="V385"/>
  <c r="V449"/>
  <c r="V465"/>
  <c r="V481"/>
  <c r="V622"/>
  <c r="V283"/>
  <c r="V662"/>
  <c r="V309"/>
  <c r="V549"/>
  <c r="V565"/>
  <c r="V637"/>
  <c r="V487"/>
  <c r="V638"/>
  <c r="V321"/>
  <c r="V369"/>
  <c r="V545"/>
  <c r="V686"/>
  <c r="V213"/>
  <c r="V287"/>
  <c r="V168"/>
  <c r="V277"/>
  <c r="V293"/>
  <c r="V458"/>
  <c r="V474"/>
  <c r="V490"/>
  <c r="V506"/>
  <c r="V554"/>
  <c r="V702"/>
  <c r="V607"/>
  <c r="V341"/>
  <c r="V373"/>
  <c r="V389"/>
  <c r="V517"/>
  <c r="V426"/>
  <c r="V257"/>
  <c r="V305"/>
  <c r="V401"/>
  <c r="V433"/>
  <c r="V497"/>
  <c r="V529"/>
  <c r="V561"/>
  <c r="V229"/>
  <c r="V245"/>
  <c r="V581"/>
  <c r="V442"/>
  <c r="V522"/>
  <c r="V570"/>
  <c r="V689"/>
  <c r="V713"/>
  <c r="V793"/>
  <c r="V605"/>
  <c r="V608"/>
  <c r="V704"/>
  <c r="V437"/>
  <c r="V501"/>
  <c r="V618"/>
  <c r="V538"/>
  <c r="V736"/>
  <c r="V430"/>
  <c r="V526"/>
  <c r="V654"/>
  <c r="V273"/>
  <c r="V478"/>
  <c r="V542"/>
  <c r="V558"/>
  <c r="V574"/>
  <c r="V718"/>
  <c r="V693"/>
  <c r="V640"/>
  <c r="V494"/>
  <c r="V510"/>
  <c r="V641"/>
  <c r="V777"/>
  <c r="V672"/>
  <c r="V289"/>
  <c r="V446"/>
  <c r="V462"/>
  <c r="V745"/>
  <c r="V731"/>
  <c r="V679"/>
  <c r="V694"/>
  <c r="V602"/>
  <c r="V729"/>
  <c r="V232"/>
  <c r="V590"/>
  <c r="V296"/>
  <c r="V328"/>
  <c r="V710"/>
  <c r="V576"/>
  <c r="V448"/>
  <c r="V543"/>
  <c r="V312"/>
  <c r="V629"/>
  <c r="V104"/>
  <c r="V528"/>
  <c r="V496"/>
  <c r="V464"/>
  <c r="V400"/>
  <c r="V280"/>
  <c r="V670"/>
  <c r="V512"/>
  <c r="V384"/>
  <c r="V320"/>
  <c r="V261"/>
  <c r="V709"/>
  <c r="V360"/>
  <c r="V560"/>
  <c r="V432"/>
  <c r="V368"/>
  <c r="V671"/>
  <c r="V795"/>
  <c r="V344"/>
  <c r="V544"/>
  <c r="V416"/>
  <c r="V352"/>
  <c r="V288"/>
  <c r="V800"/>
  <c r="V336"/>
  <c r="V304"/>
  <c r="V645"/>
  <c r="V351"/>
  <c r="V480"/>
  <c r="V197"/>
  <c r="V606"/>
  <c r="V768"/>
  <c r="V794"/>
  <c r="V302"/>
  <c r="V802"/>
  <c r="V61"/>
  <c r="V79"/>
  <c r="V403"/>
  <c r="V722"/>
  <c r="V44"/>
  <c r="V172"/>
  <c r="V65"/>
  <c r="V69"/>
  <c r="V492"/>
  <c r="V556"/>
  <c r="V732"/>
  <c r="V382"/>
  <c r="V724"/>
  <c r="V743"/>
  <c r="V675"/>
  <c r="V785"/>
  <c r="V595"/>
  <c r="V183"/>
  <c r="V48"/>
  <c r="V45"/>
  <c r="V106"/>
  <c r="V137"/>
  <c r="V587"/>
  <c r="V436"/>
  <c r="V500"/>
  <c r="V564"/>
  <c r="V134"/>
  <c r="V198"/>
  <c r="V319"/>
  <c r="V147"/>
  <c r="V275"/>
  <c r="V188"/>
  <c r="V750"/>
  <c r="V130"/>
  <c r="V801"/>
  <c r="V349"/>
  <c r="V315"/>
  <c r="V443"/>
  <c r="V108"/>
  <c r="V129"/>
  <c r="V725"/>
  <c r="V773"/>
  <c r="V158"/>
  <c r="V439"/>
  <c r="V557"/>
  <c r="V264"/>
  <c r="V239"/>
  <c r="V775"/>
  <c r="V180"/>
  <c r="V244"/>
  <c r="V696"/>
  <c r="V274"/>
  <c r="V575"/>
  <c r="V579"/>
  <c r="V523"/>
  <c r="V235"/>
  <c r="V98"/>
  <c r="V193"/>
  <c r="V318"/>
  <c r="V243"/>
  <c r="V728"/>
  <c r="V562"/>
  <c r="V425"/>
  <c r="V173"/>
  <c r="V301"/>
  <c r="V631"/>
  <c r="V698"/>
  <c r="V64"/>
  <c r="V59"/>
  <c r="V539"/>
  <c r="V292"/>
  <c r="V519"/>
  <c r="V470"/>
  <c r="V770"/>
  <c r="V730"/>
  <c r="V378"/>
  <c r="V747"/>
  <c r="V681"/>
  <c r="V195"/>
  <c r="V331"/>
  <c r="V52"/>
  <c r="V73"/>
  <c r="V372"/>
  <c r="V326"/>
  <c r="V390"/>
  <c r="V340"/>
  <c r="V593"/>
  <c r="V399"/>
  <c r="V495"/>
  <c r="V262"/>
  <c r="V644"/>
  <c r="V322"/>
  <c r="V628"/>
  <c r="V749"/>
  <c r="V162"/>
  <c r="V380"/>
  <c r="V398"/>
  <c r="V86"/>
  <c r="V699"/>
  <c r="V755"/>
  <c r="V525"/>
  <c r="V87"/>
  <c r="V299"/>
  <c r="V25"/>
  <c r="V215"/>
  <c r="V83"/>
  <c r="V122"/>
  <c r="V28"/>
  <c r="V156"/>
  <c r="V49"/>
  <c r="V94"/>
  <c r="V58"/>
  <c r="V339"/>
  <c r="V625"/>
  <c r="V161"/>
  <c r="V780"/>
  <c r="V471"/>
  <c r="V719"/>
  <c r="V246"/>
  <c r="V424"/>
  <c r="V788"/>
  <c r="V489"/>
  <c r="V112"/>
  <c r="V240"/>
  <c r="V75"/>
  <c r="V241"/>
  <c r="V792"/>
  <c r="V582"/>
  <c r="V733"/>
  <c r="V386"/>
  <c r="V658"/>
  <c r="V160"/>
  <c r="V217"/>
  <c r="V741"/>
  <c r="V77"/>
  <c r="V269"/>
  <c r="V82"/>
  <c r="V100"/>
  <c r="V247"/>
  <c r="V516"/>
  <c r="V303"/>
  <c r="V383"/>
  <c r="V651"/>
  <c r="V646"/>
  <c r="V284"/>
  <c r="V211"/>
  <c r="V258"/>
  <c r="V475"/>
  <c r="V614"/>
  <c r="V92"/>
  <c r="V177"/>
  <c r="V362"/>
  <c r="V159"/>
  <c r="V152"/>
  <c r="V123"/>
  <c r="V201"/>
  <c r="V51"/>
  <c r="V154"/>
  <c r="V33"/>
  <c r="V350"/>
  <c r="V126"/>
  <c r="V567"/>
  <c r="V552"/>
  <c r="V580"/>
  <c r="V617"/>
  <c r="V38"/>
  <c r="V14"/>
  <c r="V165"/>
  <c r="V203"/>
  <c r="V286"/>
  <c r="V483"/>
  <c r="V663"/>
  <c r="V796"/>
  <c r="V701"/>
  <c r="V583"/>
  <c r="V472"/>
  <c r="V627"/>
  <c r="V787"/>
  <c r="V482"/>
  <c r="V601"/>
  <c r="V157"/>
  <c r="V54"/>
  <c r="V508"/>
  <c r="V324"/>
  <c r="V282"/>
  <c r="V438"/>
  <c r="V530"/>
  <c r="V143"/>
  <c r="V144"/>
  <c r="V12"/>
  <c r="V30"/>
  <c r="V427"/>
  <c r="V708"/>
  <c r="V153"/>
  <c r="V584"/>
  <c r="V705"/>
  <c r="V559"/>
  <c r="V771"/>
  <c r="V376"/>
  <c r="V23"/>
  <c r="V113"/>
  <c r="V128"/>
  <c r="V125"/>
  <c r="V175"/>
  <c r="V467"/>
  <c r="V413"/>
  <c r="V541"/>
  <c r="V294"/>
  <c r="V379"/>
  <c r="V726"/>
  <c r="V76"/>
  <c r="V204"/>
  <c r="V97"/>
  <c r="V784"/>
  <c r="V652"/>
  <c r="V684"/>
  <c r="V356"/>
  <c r="V190"/>
  <c r="V266"/>
  <c r="V237"/>
  <c r="V715"/>
  <c r="V721"/>
  <c r="V648"/>
  <c r="V332"/>
  <c r="V674"/>
  <c r="V361"/>
  <c r="V355"/>
  <c r="V454"/>
  <c r="V345"/>
  <c r="V473"/>
  <c r="V276"/>
  <c r="V114"/>
  <c r="V387"/>
  <c r="V507"/>
  <c r="V678"/>
  <c r="V219"/>
  <c r="V342"/>
  <c r="V632"/>
  <c r="V764"/>
  <c r="V150"/>
  <c r="V214"/>
  <c r="V504"/>
  <c r="V623"/>
  <c r="V72"/>
  <c r="V347"/>
  <c r="V680"/>
  <c r="V220"/>
  <c r="V19"/>
  <c r="V256"/>
  <c r="V194"/>
  <c r="V695"/>
  <c r="V657"/>
  <c r="V285"/>
  <c r="V179"/>
  <c r="V34"/>
  <c r="V515"/>
  <c r="V140"/>
  <c r="V248"/>
  <c r="V263"/>
  <c r="V396"/>
  <c r="V460"/>
  <c r="V524"/>
  <c r="V414"/>
  <c r="V673"/>
  <c r="V311"/>
  <c r="V391"/>
  <c r="V783"/>
  <c r="V779"/>
  <c r="V534"/>
  <c r="V346"/>
  <c r="V498"/>
  <c r="V603"/>
  <c r="V109"/>
  <c r="V199"/>
  <c r="V146"/>
  <c r="V149"/>
  <c r="V135"/>
  <c r="V251"/>
  <c r="V105"/>
  <c r="V184"/>
  <c r="V797"/>
  <c r="V422"/>
  <c r="V166"/>
  <c r="V230"/>
  <c r="V447"/>
  <c r="V527"/>
  <c r="V760"/>
  <c r="V518"/>
  <c r="V255"/>
  <c r="V752"/>
  <c r="V742"/>
  <c r="V409"/>
  <c r="V537"/>
  <c r="V665"/>
  <c r="V66"/>
  <c r="V186"/>
  <c r="V547"/>
  <c r="V252"/>
  <c r="V798"/>
  <c r="V189"/>
  <c r="V13"/>
  <c r="V233"/>
  <c r="V236"/>
  <c r="V343"/>
  <c r="V636"/>
  <c r="V740"/>
  <c r="V297"/>
  <c r="V88"/>
  <c r="V210"/>
  <c r="V291"/>
  <c r="V17"/>
  <c r="V272"/>
  <c r="V744"/>
  <c r="V664"/>
  <c r="V720"/>
  <c r="V375"/>
  <c r="V455"/>
  <c r="V738"/>
  <c r="V423"/>
  <c r="V456"/>
  <c r="V298"/>
  <c r="V364"/>
  <c r="V216"/>
  <c r="V16"/>
  <c r="V107"/>
  <c r="V653"/>
  <c r="V136"/>
  <c r="V99"/>
  <c r="V36"/>
  <c r="V89"/>
  <c r="V643"/>
  <c r="V406"/>
  <c r="V753"/>
  <c r="V486"/>
  <c r="V370"/>
  <c r="V450"/>
  <c r="V377"/>
  <c r="V682"/>
  <c r="V24"/>
  <c r="V223"/>
  <c r="V226"/>
  <c r="V634"/>
  <c r="V253"/>
  <c r="V381"/>
  <c r="V598"/>
  <c r="V774"/>
  <c r="V748"/>
  <c r="V110"/>
  <c r="V407"/>
  <c r="V392"/>
  <c r="V778"/>
  <c r="V717"/>
  <c r="V393"/>
  <c r="V63"/>
  <c r="V80"/>
  <c r="V35"/>
  <c r="V171"/>
  <c r="V42"/>
  <c r="V333"/>
  <c r="V138"/>
  <c r="V363"/>
  <c r="V491"/>
  <c r="V685"/>
  <c r="V196"/>
  <c r="V133"/>
  <c r="V548"/>
  <c r="V712"/>
  <c r="V647"/>
  <c r="V182"/>
  <c r="V279"/>
  <c r="V596"/>
  <c r="V758"/>
  <c r="V550"/>
  <c r="V568"/>
  <c r="V402"/>
  <c r="V348"/>
  <c r="V410"/>
  <c r="V766"/>
  <c r="V365"/>
  <c r="V70"/>
  <c r="V50"/>
  <c r="V642"/>
  <c r="V148"/>
  <c r="V169"/>
  <c r="V754"/>
  <c r="V358"/>
  <c r="V659"/>
  <c r="V354"/>
  <c r="V316"/>
  <c r="V60"/>
  <c r="V124"/>
  <c r="V145"/>
  <c r="V102"/>
  <c r="V192"/>
  <c r="V115"/>
  <c r="V218"/>
  <c r="V571"/>
  <c r="V655"/>
  <c r="V630"/>
  <c r="V314"/>
  <c r="V22"/>
  <c r="V610"/>
  <c r="V209"/>
  <c r="V763"/>
  <c r="V116"/>
  <c r="V127"/>
  <c r="V155"/>
  <c r="V267"/>
  <c r="V499"/>
  <c r="V616"/>
  <c r="V444"/>
  <c r="V334"/>
  <c r="V619"/>
  <c r="V142"/>
  <c r="V535"/>
  <c r="V566"/>
  <c r="V669"/>
  <c r="V639"/>
  <c r="V769"/>
  <c r="V706"/>
  <c r="V329"/>
  <c r="V397"/>
  <c r="V563"/>
  <c r="V757"/>
  <c r="V290"/>
  <c r="V463"/>
  <c r="V767"/>
  <c r="V683"/>
  <c r="V578"/>
  <c r="V762"/>
  <c r="V207"/>
  <c r="V96"/>
  <c r="V268"/>
  <c r="V412"/>
  <c r="V476"/>
  <c r="V271"/>
  <c r="V635"/>
  <c r="V746"/>
  <c r="V300"/>
  <c r="V466"/>
  <c r="V626"/>
  <c r="V265"/>
  <c r="V649"/>
  <c r="V667"/>
  <c r="V589"/>
  <c r="V191"/>
  <c r="V43"/>
  <c r="V132"/>
  <c r="V420"/>
  <c r="V660"/>
  <c r="V592"/>
  <c r="V118"/>
  <c r="V250"/>
  <c r="V621"/>
  <c r="V759"/>
  <c r="V313"/>
  <c r="V594"/>
  <c r="V212"/>
  <c r="V41"/>
  <c r="V404"/>
  <c r="V532"/>
  <c r="V711"/>
  <c r="V259"/>
  <c r="V367"/>
  <c r="V707"/>
  <c r="V411"/>
  <c r="V697"/>
  <c r="V187"/>
  <c r="V270"/>
  <c r="V604"/>
  <c r="V477"/>
  <c r="V428"/>
  <c r="V620"/>
  <c r="V434"/>
  <c r="V553"/>
  <c r="V103"/>
  <c r="V419"/>
  <c r="V429"/>
  <c r="V47"/>
  <c r="V459"/>
  <c r="V415"/>
  <c r="V119"/>
  <c r="V32"/>
  <c r="V371"/>
  <c r="V317"/>
  <c r="V445"/>
  <c r="V85"/>
  <c r="V716"/>
  <c r="V700"/>
  <c r="V756"/>
  <c r="V615"/>
  <c r="V242"/>
  <c r="V164"/>
  <c r="V56"/>
  <c r="V308"/>
  <c r="V687"/>
  <c r="V611"/>
  <c r="V249"/>
  <c r="V633"/>
  <c r="V786"/>
  <c r="V39"/>
  <c r="V224"/>
  <c r="V93"/>
  <c r="V91"/>
  <c r="V90"/>
  <c r="V307"/>
  <c r="V435"/>
  <c r="V751"/>
  <c r="V71"/>
  <c r="V174"/>
  <c r="V327"/>
  <c r="V503"/>
  <c r="V600"/>
  <c r="V502"/>
  <c r="V668"/>
  <c r="V37"/>
  <c r="V78"/>
  <c r="V178"/>
  <c r="V451"/>
  <c r="V703"/>
  <c r="V225"/>
  <c r="V21"/>
  <c r="V260"/>
  <c r="V185"/>
  <c r="V254"/>
  <c r="V310"/>
  <c r="V374"/>
  <c r="V335"/>
  <c r="V511"/>
  <c r="V612"/>
  <c r="V772"/>
  <c r="V727"/>
  <c r="V440"/>
  <c r="V676"/>
  <c r="V690"/>
  <c r="V111"/>
  <c r="V782"/>
  <c r="V493"/>
  <c r="V95"/>
  <c r="V131"/>
  <c r="V20"/>
  <c r="V170"/>
  <c r="V395"/>
  <c r="V531"/>
  <c r="V84"/>
  <c r="V739"/>
  <c r="V468"/>
  <c r="V656"/>
  <c r="V221"/>
  <c r="V735"/>
  <c r="V408"/>
  <c r="V536"/>
  <c r="V418"/>
  <c r="V765"/>
  <c r="V546"/>
  <c r="V281"/>
  <c r="V81"/>
  <c r="V650"/>
  <c r="V222"/>
  <c r="V488"/>
  <c r="V176"/>
  <c r="V139"/>
  <c r="V74"/>
  <c r="V67"/>
  <c r="V234"/>
  <c r="V18"/>
  <c r="V599"/>
  <c r="V29"/>
  <c r="V101"/>
  <c r="V573"/>
  <c r="V167"/>
  <c r="V120"/>
  <c r="V572"/>
  <c r="V206"/>
  <c r="V295"/>
  <c r="V588"/>
  <c r="V692"/>
  <c r="V457"/>
  <c r="V585"/>
  <c r="V55"/>
  <c r="V202"/>
  <c r="V228"/>
  <c r="V388"/>
  <c r="V452"/>
  <c r="V688"/>
  <c r="V714"/>
  <c r="V306"/>
  <c r="V723"/>
  <c r="V505"/>
  <c r="V62"/>
  <c r="V31"/>
  <c r="V227"/>
  <c r="V509"/>
  <c r="V200"/>
  <c r="V540"/>
  <c r="V366"/>
  <c r="V781"/>
  <c r="V238"/>
  <c r="V789"/>
  <c r="V205"/>
  <c r="V479"/>
  <c r="V591"/>
  <c r="V520"/>
  <c r="V330"/>
  <c r="V394"/>
  <c r="V521"/>
  <c r="V231"/>
  <c r="V208"/>
  <c r="V141"/>
  <c r="V151"/>
  <c r="V323"/>
  <c r="V555"/>
  <c r="V461"/>
  <c r="V776"/>
  <c r="V163"/>
  <c r="V26"/>
  <c r="V278"/>
  <c r="V15"/>
  <c r="V68"/>
  <c r="V57"/>
  <c r="V121"/>
  <c r="V791"/>
  <c r="V484"/>
  <c r="V431"/>
  <c r="V737"/>
  <c r="V691"/>
  <c r="V338"/>
  <c r="V790"/>
  <c r="V514"/>
  <c r="V441"/>
  <c r="V569"/>
  <c r="V359"/>
  <c r="V661"/>
  <c r="V46"/>
  <c r="V799"/>
  <c r="V666"/>
  <c r="V11"/>
  <c r="N50" i="24"/>
  <c r="N58"/>
  <c r="N54"/>
  <c r="R803" i="8"/>
  <c r="P10"/>
  <c r="Q10" s="1"/>
  <c r="AL10" i="15"/>
  <c r="I10"/>
  <c r="I803" i="8"/>
  <c r="AM10" i="15"/>
  <c r="Q10"/>
  <c r="J25" i="18"/>
  <c r="J21"/>
  <c r="P26"/>
  <c r="P25"/>
  <c r="L25"/>
  <c r="L21"/>
  <c r="L24"/>
  <c r="L23"/>
  <c r="J22"/>
  <c r="J20"/>
  <c r="J19"/>
  <c r="L18"/>
  <c r="L17"/>
  <c r="P19"/>
  <c r="P24"/>
  <c r="P18"/>
  <c r="J24"/>
  <c r="J23"/>
  <c r="L22"/>
  <c r="L20"/>
  <c r="L19"/>
  <c r="J18"/>
  <c r="J17"/>
  <c r="P17"/>
  <c r="P23"/>
  <c r="P20"/>
  <c r="P22"/>
  <c r="K25"/>
  <c r="G25"/>
  <c r="K23"/>
  <c r="G23"/>
  <c r="K19"/>
  <c r="K17"/>
  <c r="G17"/>
  <c r="H25"/>
  <c r="D25"/>
  <c r="H21"/>
  <c r="D21"/>
  <c r="F24"/>
  <c r="H23"/>
  <c r="D23"/>
  <c r="F22"/>
  <c r="H20"/>
  <c r="D20"/>
  <c r="H19"/>
  <c r="D19"/>
  <c r="F18"/>
  <c r="H17"/>
  <c r="D17"/>
  <c r="I25"/>
  <c r="E25"/>
  <c r="I23"/>
  <c r="E23"/>
  <c r="I17"/>
  <c r="E17"/>
  <c r="K21"/>
  <c r="G21"/>
  <c r="K24"/>
  <c r="G24"/>
  <c r="K22"/>
  <c r="G22"/>
  <c r="K20"/>
  <c r="G20"/>
  <c r="G19"/>
  <c r="K18"/>
  <c r="G18"/>
  <c r="M25"/>
  <c r="M23"/>
  <c r="M19"/>
  <c r="M17"/>
  <c r="F25"/>
  <c r="F21"/>
  <c r="H24"/>
  <c r="D24"/>
  <c r="F23"/>
  <c r="H22"/>
  <c r="D22"/>
  <c r="F20"/>
  <c r="F19"/>
  <c r="H18"/>
  <c r="D18"/>
  <c r="F17"/>
  <c r="M21"/>
  <c r="I21"/>
  <c r="E21"/>
  <c r="M24"/>
  <c r="I24"/>
  <c r="E24"/>
  <c r="M22"/>
  <c r="I22"/>
  <c r="E22"/>
  <c r="M20"/>
  <c r="I20"/>
  <c r="E20"/>
  <c r="I19"/>
  <c r="E19"/>
  <c r="M18"/>
  <c r="I18"/>
  <c r="E18"/>
  <c r="O14"/>
  <c r="O18" s="1"/>
  <c r="A8"/>
  <c r="P16"/>
  <c r="I16"/>
  <c r="E16"/>
  <c r="M16"/>
  <c r="K16"/>
  <c r="H16"/>
  <c r="D16"/>
  <c r="N48" i="24"/>
  <c r="G16" i="18"/>
  <c r="L16"/>
  <c r="J16"/>
  <c r="F16"/>
  <c r="AF348" i="15" l="1"/>
  <c r="AN348" s="1"/>
  <c r="AO348" s="1"/>
  <c r="AP348" s="1"/>
  <c r="AF727"/>
  <c r="AN727" s="1"/>
  <c r="AO727" s="1"/>
  <c r="AP727" s="1"/>
  <c r="AF592"/>
  <c r="AN592" s="1"/>
  <c r="AO592" s="1"/>
  <c r="AP592" s="1"/>
  <c r="AF132"/>
  <c r="AN132" s="1"/>
  <c r="AO132" s="1"/>
  <c r="AP132" s="1"/>
  <c r="AF555"/>
  <c r="AN555" s="1"/>
  <c r="AO555" s="1"/>
  <c r="AP555" s="1"/>
  <c r="AF80"/>
  <c r="AN80" s="1"/>
  <c r="AO80" s="1"/>
  <c r="AP80" s="1"/>
  <c r="AF668"/>
  <c r="AN668" s="1"/>
  <c r="AO668" s="1"/>
  <c r="AP668" s="1"/>
  <c r="AF366"/>
  <c r="AN366" s="1"/>
  <c r="AO366" s="1"/>
  <c r="AP366" s="1"/>
  <c r="AF598"/>
  <c r="AN598" s="1"/>
  <c r="AO598" s="1"/>
  <c r="AP598" s="1"/>
  <c r="AF767"/>
  <c r="AN767" s="1"/>
  <c r="AO767" s="1"/>
  <c r="AP767" s="1"/>
  <c r="AF406"/>
  <c r="AN406" s="1"/>
  <c r="AO406" s="1"/>
  <c r="AP406" s="1"/>
  <c r="AF653"/>
  <c r="AN653" s="1"/>
  <c r="AO653" s="1"/>
  <c r="AP653" s="1"/>
  <c r="AF639"/>
  <c r="AN639" s="1"/>
  <c r="AO639" s="1"/>
  <c r="AP639" s="1"/>
  <c r="AF423"/>
  <c r="AN423" s="1"/>
  <c r="AO423" s="1"/>
  <c r="AP423" s="1"/>
  <c r="AF664"/>
  <c r="AN664" s="1"/>
  <c r="AO664" s="1"/>
  <c r="AP664" s="1"/>
  <c r="AF415"/>
  <c r="AN415" s="1"/>
  <c r="AO415" s="1"/>
  <c r="AP415" s="1"/>
  <c r="AF610"/>
  <c r="AN610" s="1"/>
  <c r="AO610" s="1"/>
  <c r="AP610" s="1"/>
  <c r="AF636"/>
  <c r="AN636" s="1"/>
  <c r="AO636" s="1"/>
  <c r="AP636" s="1"/>
  <c r="AF189"/>
  <c r="AN189" s="1"/>
  <c r="AO189" s="1"/>
  <c r="AP189" s="1"/>
  <c r="AF124"/>
  <c r="AN124" s="1"/>
  <c r="AO124" s="1"/>
  <c r="AP124" s="1"/>
  <c r="AF422"/>
  <c r="AN422" s="1"/>
  <c r="AO422" s="1"/>
  <c r="AP422" s="1"/>
  <c r="AF594"/>
  <c r="AN594" s="1"/>
  <c r="AO594" s="1"/>
  <c r="AP594" s="1"/>
  <c r="AF46"/>
  <c r="AN46" s="1"/>
  <c r="AO46" s="1"/>
  <c r="AP46" s="1"/>
  <c r="AF441"/>
  <c r="AN441" s="1"/>
  <c r="AO441" s="1"/>
  <c r="AP441" s="1"/>
  <c r="AF550"/>
  <c r="AN550" s="1"/>
  <c r="AO550" s="1"/>
  <c r="AP550" s="1"/>
  <c r="AF660"/>
  <c r="AN660" s="1"/>
  <c r="AO660" s="1"/>
  <c r="AP660" s="1"/>
  <c r="AF163"/>
  <c r="AN163" s="1"/>
  <c r="AO163" s="1"/>
  <c r="AP163" s="1"/>
  <c r="AF225"/>
  <c r="AN225" s="1"/>
  <c r="AO225" s="1"/>
  <c r="AP225" s="1"/>
  <c r="AF521"/>
  <c r="AN521" s="1"/>
  <c r="AO521" s="1"/>
  <c r="AP521" s="1"/>
  <c r="AF392"/>
  <c r="AN392" s="1"/>
  <c r="AO392" s="1"/>
  <c r="AP392" s="1"/>
  <c r="AF327"/>
  <c r="AN327" s="1"/>
  <c r="AO327" s="1"/>
  <c r="AP327" s="1"/>
  <c r="AF253"/>
  <c r="AN253" s="1"/>
  <c r="AO253" s="1"/>
  <c r="AP253" s="1"/>
  <c r="AF786"/>
  <c r="AN786" s="1"/>
  <c r="AO786" s="1"/>
  <c r="AP786" s="1"/>
  <c r="AF89"/>
  <c r="AN89" s="1"/>
  <c r="AO89" s="1"/>
  <c r="AP89" s="1"/>
  <c r="AF216"/>
  <c r="AN216" s="1"/>
  <c r="AO216" s="1"/>
  <c r="AP216" s="1"/>
  <c r="AF456"/>
  <c r="AN456" s="1"/>
  <c r="AO456" s="1"/>
  <c r="AP456" s="1"/>
  <c r="AF206"/>
  <c r="AN206" s="1"/>
  <c r="AO206" s="1"/>
  <c r="AP206" s="1"/>
  <c r="AF499"/>
  <c r="AN499" s="1"/>
  <c r="AO499" s="1"/>
  <c r="AP499" s="1"/>
  <c r="AF234"/>
  <c r="AN234" s="1"/>
  <c r="AO234" s="1"/>
  <c r="AP234" s="1"/>
  <c r="AF139"/>
  <c r="AN139" s="1"/>
  <c r="AO139" s="1"/>
  <c r="AP139" s="1"/>
  <c r="AF222"/>
  <c r="AN222" s="1"/>
  <c r="AO222" s="1"/>
  <c r="AP222" s="1"/>
  <c r="AF13"/>
  <c r="AN13" s="1"/>
  <c r="AO13" s="1"/>
  <c r="AP13" s="1"/>
  <c r="AF547"/>
  <c r="AN547" s="1"/>
  <c r="AO547" s="1"/>
  <c r="AP547" s="1"/>
  <c r="AF418"/>
  <c r="AN418" s="1"/>
  <c r="AO418" s="1"/>
  <c r="AP418" s="1"/>
  <c r="AF358"/>
  <c r="AN358" s="1"/>
  <c r="AO358" s="1"/>
  <c r="AP358" s="1"/>
  <c r="AF148"/>
  <c r="AN148" s="1"/>
  <c r="AO148" s="1"/>
  <c r="AP148" s="1"/>
  <c r="AF514"/>
  <c r="AN514" s="1"/>
  <c r="AO514" s="1"/>
  <c r="AP514" s="1"/>
  <c r="AF279"/>
  <c r="AN279" s="1"/>
  <c r="AO279" s="1"/>
  <c r="AP279" s="1"/>
  <c r="AF133"/>
  <c r="AN133" s="1"/>
  <c r="AO133" s="1"/>
  <c r="AP133" s="1"/>
  <c r="AF491"/>
  <c r="AN491" s="1"/>
  <c r="AO491" s="1"/>
  <c r="AP491" s="1"/>
  <c r="AF141"/>
  <c r="AN141" s="1"/>
  <c r="AO141" s="1"/>
  <c r="AP141" s="1"/>
  <c r="AF591"/>
  <c r="AN591" s="1"/>
  <c r="AO591" s="1"/>
  <c r="AP591" s="1"/>
  <c r="AF774"/>
  <c r="AN774" s="1"/>
  <c r="AO774" s="1"/>
  <c r="AP774" s="1"/>
  <c r="AF223"/>
  <c r="AN223" s="1"/>
  <c r="AO223" s="1"/>
  <c r="AP223" s="1"/>
  <c r="AF62"/>
  <c r="AN62" s="1"/>
  <c r="AO62" s="1"/>
  <c r="AP62" s="1"/>
  <c r="AF611"/>
  <c r="AN611" s="1"/>
  <c r="AO611" s="1"/>
  <c r="AP611" s="1"/>
  <c r="AF757"/>
  <c r="AN757" s="1"/>
  <c r="AO757" s="1"/>
  <c r="AP757" s="1"/>
  <c r="AF107"/>
  <c r="AN107" s="1"/>
  <c r="AO107" s="1"/>
  <c r="AP107" s="1"/>
  <c r="AF744"/>
  <c r="AN744" s="1"/>
  <c r="AO744" s="1"/>
  <c r="AP744" s="1"/>
  <c r="AF599"/>
  <c r="AN599" s="1"/>
  <c r="AO599" s="1"/>
  <c r="AP599" s="1"/>
  <c r="AF553"/>
  <c r="AN553" s="1"/>
  <c r="AO553" s="1"/>
  <c r="AP553" s="1"/>
  <c r="AF571"/>
  <c r="AN571" s="1"/>
  <c r="AO571" s="1"/>
  <c r="AP571" s="1"/>
  <c r="AF66"/>
  <c r="AN66" s="1"/>
  <c r="AO66" s="1"/>
  <c r="AP66" s="1"/>
  <c r="AF221"/>
  <c r="AN221" s="1"/>
  <c r="AO221" s="1"/>
  <c r="AP221" s="1"/>
  <c r="AF259"/>
  <c r="AN259" s="1"/>
  <c r="AO259" s="1"/>
  <c r="AP259" s="1"/>
  <c r="AF468"/>
  <c r="AN468" s="1"/>
  <c r="AO468" s="1"/>
  <c r="AP468" s="1"/>
  <c r="AF131"/>
  <c r="AN131" s="1"/>
  <c r="AO131" s="1"/>
  <c r="AP131" s="1"/>
  <c r="AF661"/>
  <c r="AN661" s="1"/>
  <c r="AO661" s="1"/>
  <c r="AP661" s="1"/>
  <c r="AF440"/>
  <c r="AN440" s="1"/>
  <c r="AO440" s="1"/>
  <c r="AP440" s="1"/>
  <c r="AF791"/>
  <c r="AN791" s="1"/>
  <c r="AO791" s="1"/>
  <c r="AP791" s="1"/>
  <c r="AF363"/>
  <c r="AN363" s="1"/>
  <c r="AO363" s="1"/>
  <c r="AP363" s="1"/>
  <c r="AF667"/>
  <c r="AN667" s="1"/>
  <c r="AO667" s="1"/>
  <c r="AP667" s="1"/>
  <c r="AF649"/>
  <c r="AN649" s="1"/>
  <c r="AO649" s="1"/>
  <c r="AP649" s="1"/>
  <c r="AF520"/>
  <c r="AN520" s="1"/>
  <c r="AO520" s="1"/>
  <c r="AP520" s="1"/>
  <c r="AF110"/>
  <c r="AN110" s="1"/>
  <c r="AO110" s="1"/>
  <c r="AP110" s="1"/>
  <c r="AF634"/>
  <c r="AN634" s="1"/>
  <c r="AO634" s="1"/>
  <c r="AP634" s="1"/>
  <c r="AF96"/>
  <c r="AN96" s="1"/>
  <c r="AO96" s="1"/>
  <c r="AP96" s="1"/>
  <c r="AF249"/>
  <c r="AN249" s="1"/>
  <c r="AO249" s="1"/>
  <c r="AP249" s="1"/>
  <c r="AF688"/>
  <c r="AN688" s="1"/>
  <c r="AO688" s="1"/>
  <c r="AP688" s="1"/>
  <c r="AF585"/>
  <c r="AN585" s="1"/>
  <c r="AO585" s="1"/>
  <c r="AP585" s="1"/>
  <c r="AF566"/>
  <c r="AN566" s="1"/>
  <c r="AO566" s="1"/>
  <c r="AP566" s="1"/>
  <c r="AF572"/>
  <c r="AN572" s="1"/>
  <c r="AO572" s="1"/>
  <c r="AP572" s="1"/>
  <c r="AF101"/>
  <c r="AN101" s="1"/>
  <c r="AO101" s="1"/>
  <c r="AP101" s="1"/>
  <c r="AF209"/>
  <c r="AN209" s="1"/>
  <c r="AO209" s="1"/>
  <c r="AP209" s="1"/>
  <c r="AF218"/>
  <c r="AN218" s="1"/>
  <c r="AO218" s="1"/>
  <c r="AP218" s="1"/>
  <c r="AF697"/>
  <c r="AN697" s="1"/>
  <c r="AO697" s="1"/>
  <c r="AP697" s="1"/>
  <c r="AF707"/>
  <c r="AN707" s="1"/>
  <c r="AO707" s="1"/>
  <c r="AP707" s="1"/>
  <c r="AF518"/>
  <c r="AN518" s="1"/>
  <c r="AO518" s="1"/>
  <c r="AP518" s="1"/>
  <c r="AF212"/>
  <c r="AN212" s="1"/>
  <c r="AO212" s="1"/>
  <c r="AP212" s="1"/>
  <c r="AF50"/>
  <c r="AN50" s="1"/>
  <c r="AO50" s="1"/>
  <c r="AP50" s="1"/>
  <c r="AF146"/>
  <c r="AN146" s="1"/>
  <c r="AO146" s="1"/>
  <c r="AP146" s="1"/>
  <c r="AF715"/>
  <c r="AN715" s="1"/>
  <c r="AO715" s="1"/>
  <c r="AP715" s="1"/>
  <c r="AF652"/>
  <c r="AN652" s="1"/>
  <c r="AO652" s="1"/>
  <c r="AP652" s="1"/>
  <c r="AF726"/>
  <c r="AN726" s="1"/>
  <c r="AO726" s="1"/>
  <c r="AP726" s="1"/>
  <c r="AF541"/>
  <c r="AN541" s="1"/>
  <c r="AO541" s="1"/>
  <c r="AP541" s="1"/>
  <c r="AF128"/>
  <c r="AN128" s="1"/>
  <c r="AO128" s="1"/>
  <c r="AP128" s="1"/>
  <c r="AF211"/>
  <c r="AN211" s="1"/>
  <c r="AO211" s="1"/>
  <c r="AP211" s="1"/>
  <c r="AF150"/>
  <c r="AN150" s="1"/>
  <c r="AO150" s="1"/>
  <c r="AP150" s="1"/>
  <c r="AF114"/>
  <c r="AN114" s="1"/>
  <c r="AO114" s="1"/>
  <c r="AP114" s="1"/>
  <c r="AF345"/>
  <c r="AN345" s="1"/>
  <c r="AO345" s="1"/>
  <c r="AP345" s="1"/>
  <c r="AF165"/>
  <c r="AN165" s="1"/>
  <c r="AO165" s="1"/>
  <c r="AP165" s="1"/>
  <c r="AF346"/>
  <c r="AN346" s="1"/>
  <c r="AO346" s="1"/>
  <c r="AP346" s="1"/>
  <c r="AF719"/>
  <c r="AN719" s="1"/>
  <c r="AO719" s="1"/>
  <c r="AP719" s="1"/>
  <c r="AF515"/>
  <c r="AN515" s="1"/>
  <c r="AO515" s="1"/>
  <c r="AP515" s="1"/>
  <c r="AF19"/>
  <c r="AN19" s="1"/>
  <c r="AO19" s="1"/>
  <c r="AP19" s="1"/>
  <c r="AF258"/>
  <c r="AN258" s="1"/>
  <c r="AO258" s="1"/>
  <c r="AP258" s="1"/>
  <c r="AF214"/>
  <c r="AN214" s="1"/>
  <c r="AO214" s="1"/>
  <c r="AP214" s="1"/>
  <c r="AF87"/>
  <c r="AN87" s="1"/>
  <c r="AO87" s="1"/>
  <c r="AP87" s="1"/>
  <c r="AF438"/>
  <c r="AN438" s="1"/>
  <c r="AO438" s="1"/>
  <c r="AP438" s="1"/>
  <c r="AF749"/>
  <c r="AN749" s="1"/>
  <c r="AO749" s="1"/>
  <c r="AP749" s="1"/>
  <c r="AF454"/>
  <c r="AN454" s="1"/>
  <c r="AO454" s="1"/>
  <c r="AP454" s="1"/>
  <c r="AF199"/>
  <c r="AN199" s="1"/>
  <c r="AO199" s="1"/>
  <c r="AP199" s="1"/>
  <c r="AF489"/>
  <c r="AN489" s="1"/>
  <c r="AO489" s="1"/>
  <c r="AP489" s="1"/>
  <c r="AF471"/>
  <c r="AN471" s="1"/>
  <c r="AO471" s="1"/>
  <c r="AP471" s="1"/>
  <c r="AF684"/>
  <c r="AN684" s="1"/>
  <c r="AO684" s="1"/>
  <c r="AP684" s="1"/>
  <c r="AF76"/>
  <c r="AN76" s="1"/>
  <c r="AO76" s="1"/>
  <c r="AP76" s="1"/>
  <c r="AF123"/>
  <c r="AN123" s="1"/>
  <c r="AO123" s="1"/>
  <c r="AP123" s="1"/>
  <c r="AF215"/>
  <c r="AN215" s="1"/>
  <c r="AO215" s="1"/>
  <c r="AP215" s="1"/>
  <c r="AF559"/>
  <c r="AN559" s="1"/>
  <c r="AO559" s="1"/>
  <c r="AP559" s="1"/>
  <c r="AF708"/>
  <c r="AN708" s="1"/>
  <c r="AO708" s="1"/>
  <c r="AP708" s="1"/>
  <c r="AF699"/>
  <c r="AN699" s="1"/>
  <c r="AO699" s="1"/>
  <c r="AP699" s="1"/>
  <c r="AF530"/>
  <c r="AN530" s="1"/>
  <c r="AO530" s="1"/>
  <c r="AP530" s="1"/>
  <c r="AF54"/>
  <c r="AN54" s="1"/>
  <c r="AO54" s="1"/>
  <c r="AP54" s="1"/>
  <c r="AF582"/>
  <c r="AN582" s="1"/>
  <c r="AO582" s="1"/>
  <c r="AP582" s="1"/>
  <c r="AF14"/>
  <c r="AN14" s="1"/>
  <c r="AO14" s="1"/>
  <c r="AP14" s="1"/>
  <c r="AF246"/>
  <c r="AN246" s="1"/>
  <c r="AO246" s="1"/>
  <c r="AP246" s="1"/>
  <c r="AF673"/>
  <c r="AN673" s="1"/>
  <c r="AO673" s="1"/>
  <c r="AP673" s="1"/>
  <c r="AF263"/>
  <c r="AN263" s="1"/>
  <c r="AO263" s="1"/>
  <c r="AP263" s="1"/>
  <c r="AF34"/>
  <c r="AN34" s="1"/>
  <c r="AO34" s="1"/>
  <c r="AP34" s="1"/>
  <c r="AF194"/>
  <c r="AN194" s="1"/>
  <c r="AO194" s="1"/>
  <c r="AP194" s="1"/>
  <c r="AF156"/>
  <c r="AN156" s="1"/>
  <c r="AO156" s="1"/>
  <c r="AP156" s="1"/>
  <c r="AF122"/>
  <c r="AN122" s="1"/>
  <c r="AO122" s="1"/>
  <c r="AP122" s="1"/>
  <c r="AF764"/>
  <c r="AN764" s="1"/>
  <c r="AO764" s="1"/>
  <c r="AP764" s="1"/>
  <c r="AF82"/>
  <c r="AN82" s="1"/>
  <c r="AO82" s="1"/>
  <c r="AP82" s="1"/>
  <c r="AF282"/>
  <c r="AN282" s="1"/>
  <c r="AO282" s="1"/>
  <c r="AP282" s="1"/>
  <c r="AF787"/>
  <c r="AN787" s="1"/>
  <c r="AO787" s="1"/>
  <c r="AP787" s="1"/>
  <c r="AF583"/>
  <c r="AN583" s="1"/>
  <c r="AO583" s="1"/>
  <c r="AP583" s="1"/>
  <c r="AF696"/>
  <c r="AN696" s="1"/>
  <c r="AO696" s="1"/>
  <c r="AP696" s="1"/>
  <c r="AF562"/>
  <c r="AN562" s="1"/>
  <c r="AO562" s="1"/>
  <c r="AP562" s="1"/>
  <c r="AF519"/>
  <c r="AN519" s="1"/>
  <c r="AO519" s="1"/>
  <c r="AP519" s="1"/>
  <c r="AF556"/>
  <c r="AN556" s="1"/>
  <c r="AO556" s="1"/>
  <c r="AP556" s="1"/>
  <c r="AF523"/>
  <c r="AN523" s="1"/>
  <c r="AO523" s="1"/>
  <c r="AP523" s="1"/>
  <c r="AF188"/>
  <c r="AN188" s="1"/>
  <c r="AO188" s="1"/>
  <c r="AP188" s="1"/>
  <c r="AF587"/>
  <c r="AN587" s="1"/>
  <c r="AO587" s="1"/>
  <c r="AP587" s="1"/>
  <c r="AF195"/>
  <c r="AN195" s="1"/>
  <c r="AO195" s="1"/>
  <c r="AP195" s="1"/>
  <c r="AF425"/>
  <c r="AN425" s="1"/>
  <c r="AO425" s="1"/>
  <c r="AP425" s="1"/>
  <c r="AF439"/>
  <c r="AN439" s="1"/>
  <c r="AO439" s="1"/>
  <c r="AP439" s="1"/>
  <c r="AF443"/>
  <c r="AN443" s="1"/>
  <c r="AO443" s="1"/>
  <c r="AP443" s="1"/>
  <c r="AF59"/>
  <c r="AN59" s="1"/>
  <c r="AO59" s="1"/>
  <c r="AP59" s="1"/>
  <c r="AF698"/>
  <c r="AN698" s="1"/>
  <c r="AO698" s="1"/>
  <c r="AP698" s="1"/>
  <c r="AF495"/>
  <c r="AN495" s="1"/>
  <c r="AO495" s="1"/>
  <c r="AP495" s="1"/>
  <c r="AF500"/>
  <c r="AN500" s="1"/>
  <c r="AO500" s="1"/>
  <c r="AP500" s="1"/>
  <c r="AF681"/>
  <c r="AN681" s="1"/>
  <c r="AO681" s="1"/>
  <c r="AP681" s="1"/>
  <c r="AF743"/>
  <c r="AN743" s="1"/>
  <c r="AO743" s="1"/>
  <c r="AP743" s="1"/>
  <c r="AF130"/>
  <c r="AN130" s="1"/>
  <c r="AO130" s="1"/>
  <c r="AP130" s="1"/>
  <c r="AF134"/>
  <c r="AN134" s="1"/>
  <c r="AO134" s="1"/>
  <c r="AP134" s="1"/>
  <c r="AF73"/>
  <c r="AN73" s="1"/>
  <c r="AO73" s="1"/>
  <c r="AP73" s="1"/>
  <c r="AF243"/>
  <c r="AN243" s="1"/>
  <c r="AO243" s="1"/>
  <c r="AP243" s="1"/>
  <c r="AF725"/>
  <c r="AN725" s="1"/>
  <c r="AO725" s="1"/>
  <c r="AP725" s="1"/>
  <c r="AF801"/>
  <c r="AN801" s="1"/>
  <c r="AO801" s="1"/>
  <c r="AP801" s="1"/>
  <c r="AF800"/>
  <c r="AN800" s="1"/>
  <c r="AO800" s="1"/>
  <c r="AP800" s="1"/>
  <c r="AF480"/>
  <c r="AN480" s="1"/>
  <c r="AO480" s="1"/>
  <c r="AP480" s="1"/>
  <c r="AF528"/>
  <c r="AN528" s="1"/>
  <c r="AO528" s="1"/>
  <c r="AP528" s="1"/>
  <c r="AF448"/>
  <c r="AN448" s="1"/>
  <c r="AO448" s="1"/>
  <c r="AP448" s="1"/>
  <c r="AF261"/>
  <c r="AN261" s="1"/>
  <c r="AO261" s="1"/>
  <c r="AP261" s="1"/>
  <c r="AF304"/>
  <c r="AN304" s="1"/>
  <c r="AO304" s="1"/>
  <c r="AP304" s="1"/>
  <c r="AF320"/>
  <c r="AN320" s="1"/>
  <c r="AO320" s="1"/>
  <c r="AP320" s="1"/>
  <c r="AF544"/>
  <c r="AN544" s="1"/>
  <c r="AO544" s="1"/>
  <c r="AP544" s="1"/>
  <c r="AF709"/>
  <c r="AN709" s="1"/>
  <c r="AO709" s="1"/>
  <c r="AP709" s="1"/>
  <c r="AF432"/>
  <c r="AN432" s="1"/>
  <c r="AO432" s="1"/>
  <c r="AP432" s="1"/>
  <c r="AF654"/>
  <c r="AN654" s="1"/>
  <c r="AO654" s="1"/>
  <c r="AP654" s="1"/>
  <c r="AF446"/>
  <c r="AN446" s="1"/>
  <c r="AO446" s="1"/>
  <c r="AP446" s="1"/>
  <c r="AF462"/>
  <c r="AN462" s="1"/>
  <c r="AO462" s="1"/>
  <c r="AP462" s="1"/>
  <c r="AF574"/>
  <c r="AN574" s="1"/>
  <c r="AO574" s="1"/>
  <c r="AP574" s="1"/>
  <c r="AF607"/>
  <c r="AF357"/>
  <c r="AN357" s="1"/>
  <c r="AO357" s="1"/>
  <c r="AP357" s="1"/>
  <c r="AF538"/>
  <c r="AN538" s="1"/>
  <c r="AO538" s="1"/>
  <c r="AP538" s="1"/>
  <c r="AF287"/>
  <c r="AN287" s="1"/>
  <c r="AO287" s="1"/>
  <c r="AP287" s="1"/>
  <c r="AF686"/>
  <c r="AN686" s="1"/>
  <c r="AO686" s="1"/>
  <c r="AP686" s="1"/>
  <c r="AF481"/>
  <c r="AN481" s="1"/>
  <c r="AO481" s="1"/>
  <c r="AP481" s="1"/>
  <c r="AF494"/>
  <c r="AN494" s="1"/>
  <c r="AO494" s="1"/>
  <c r="AP494" s="1"/>
  <c r="AF485"/>
  <c r="AN485" s="1"/>
  <c r="AO485" s="1"/>
  <c r="AP485" s="1"/>
  <c r="AF713"/>
  <c r="AN713" s="1"/>
  <c r="AO713" s="1"/>
  <c r="AP713" s="1"/>
  <c r="AF117"/>
  <c r="AN117" s="1"/>
  <c r="AO117" s="1"/>
  <c r="AP117" s="1"/>
  <c r="AF465"/>
  <c r="AN465" s="1"/>
  <c r="AO465" s="1"/>
  <c r="AP465" s="1"/>
  <c r="AF517"/>
  <c r="AN517" s="1"/>
  <c r="AO517" s="1"/>
  <c r="AP517" s="1"/>
  <c r="AF341"/>
  <c r="AN341" s="1"/>
  <c r="AO341" s="1"/>
  <c r="AP341" s="1"/>
  <c r="AF702"/>
  <c r="AN702" s="1"/>
  <c r="AO702" s="1"/>
  <c r="AP702" s="1"/>
  <c r="AF245"/>
  <c r="AN245" s="1"/>
  <c r="AO245" s="1"/>
  <c r="AP245" s="1"/>
  <c r="AF337"/>
  <c r="AN337" s="1"/>
  <c r="AO337" s="1"/>
  <c r="AP337" s="1"/>
  <c r="AF549"/>
  <c r="AN549" s="1"/>
  <c r="AO549" s="1"/>
  <c r="AP549" s="1"/>
  <c r="AF622"/>
  <c r="AN622" s="1"/>
  <c r="AO622" s="1"/>
  <c r="AP622" s="1"/>
  <c r="AF277"/>
  <c r="AF27"/>
  <c r="AF321"/>
  <c r="AN321" s="1"/>
  <c r="AO321" s="1"/>
  <c r="AP321" s="1"/>
  <c r="AF690"/>
  <c r="AN690" s="1"/>
  <c r="AO690" s="1"/>
  <c r="AP690" s="1"/>
  <c r="AF596"/>
  <c r="AN596" s="1"/>
  <c r="AO596" s="1"/>
  <c r="AP596" s="1"/>
  <c r="AF182"/>
  <c r="AN182" s="1"/>
  <c r="AO182" s="1"/>
  <c r="AP182" s="1"/>
  <c r="AF57"/>
  <c r="AN57" s="1"/>
  <c r="AO57" s="1"/>
  <c r="AP57" s="1"/>
  <c r="AF461"/>
  <c r="AN461" s="1"/>
  <c r="AO461" s="1"/>
  <c r="AP461" s="1"/>
  <c r="AF35"/>
  <c r="AN35" s="1"/>
  <c r="AO35" s="1"/>
  <c r="AP35" s="1"/>
  <c r="AF746"/>
  <c r="AN746" s="1"/>
  <c r="AO746" s="1"/>
  <c r="AP746" s="1"/>
  <c r="AF748"/>
  <c r="AN748" s="1"/>
  <c r="AO748" s="1"/>
  <c r="AP748" s="1"/>
  <c r="AF200"/>
  <c r="AN200" s="1"/>
  <c r="AO200" s="1"/>
  <c r="AP200" s="1"/>
  <c r="AF683"/>
  <c r="AN683" s="1"/>
  <c r="AO683" s="1"/>
  <c r="AP683" s="1"/>
  <c r="AF308"/>
  <c r="AN308" s="1"/>
  <c r="AO308" s="1"/>
  <c r="AP308" s="1"/>
  <c r="AF563"/>
  <c r="AN563" s="1"/>
  <c r="AO563" s="1"/>
  <c r="AP563" s="1"/>
  <c r="AF329"/>
  <c r="AN329" s="1"/>
  <c r="AO329" s="1"/>
  <c r="AP329" s="1"/>
  <c r="AF700"/>
  <c r="AN700" s="1"/>
  <c r="AO700" s="1"/>
  <c r="AP700" s="1"/>
  <c r="AF720"/>
  <c r="AN720" s="1"/>
  <c r="AO720" s="1"/>
  <c r="AP720" s="1"/>
  <c r="AF272"/>
  <c r="AN272" s="1"/>
  <c r="AO272" s="1"/>
  <c r="AP272" s="1"/>
  <c r="AF429"/>
  <c r="AN429" s="1"/>
  <c r="AO429" s="1"/>
  <c r="AP429" s="1"/>
  <c r="AF740"/>
  <c r="AN740" s="1"/>
  <c r="AO740" s="1"/>
  <c r="AP740" s="1"/>
  <c r="AF604"/>
  <c r="AN604" s="1"/>
  <c r="AO604" s="1"/>
  <c r="AP604" s="1"/>
  <c r="AF252"/>
  <c r="AN252" s="1"/>
  <c r="AO252" s="1"/>
  <c r="AP252" s="1"/>
  <c r="AF166"/>
  <c r="AN166" s="1"/>
  <c r="AO166" s="1"/>
  <c r="AP166" s="1"/>
  <c r="AF20"/>
  <c r="AN20" s="1"/>
  <c r="AO20" s="1"/>
  <c r="AP20" s="1"/>
  <c r="AF782"/>
  <c r="AN782" s="1"/>
  <c r="AO782" s="1"/>
  <c r="AP782" s="1"/>
  <c r="AF569"/>
  <c r="AN569" s="1"/>
  <c r="AO569" s="1"/>
  <c r="AP569" s="1"/>
  <c r="AF621"/>
  <c r="AN621" s="1"/>
  <c r="AO621" s="1"/>
  <c r="AP621" s="1"/>
  <c r="AF310"/>
  <c r="AN310" s="1"/>
  <c r="AO310" s="1"/>
  <c r="AP310" s="1"/>
  <c r="AF260"/>
  <c r="AN260" s="1"/>
  <c r="AO260" s="1"/>
  <c r="AP260" s="1"/>
  <c r="AF589"/>
  <c r="AN589" s="1"/>
  <c r="AO589" s="1"/>
  <c r="AP589" s="1"/>
  <c r="AF78"/>
  <c r="AN78" s="1"/>
  <c r="AO78" s="1"/>
  <c r="AP78" s="1"/>
  <c r="AF330"/>
  <c r="AN330" s="1"/>
  <c r="AO330" s="1"/>
  <c r="AP330" s="1"/>
  <c r="AF503"/>
  <c r="AN503" s="1"/>
  <c r="AO503" s="1"/>
  <c r="AP503" s="1"/>
  <c r="AF381"/>
  <c r="AN381" s="1"/>
  <c r="AO381" s="1"/>
  <c r="AP381" s="1"/>
  <c r="AF39"/>
  <c r="AN39" s="1"/>
  <c r="AO39" s="1"/>
  <c r="AP39" s="1"/>
  <c r="AF56"/>
  <c r="AN56" s="1"/>
  <c r="AO56" s="1"/>
  <c r="AP56" s="1"/>
  <c r="AF55"/>
  <c r="AN55" s="1"/>
  <c r="AO55" s="1"/>
  <c r="AP55" s="1"/>
  <c r="AF298"/>
  <c r="AN298" s="1"/>
  <c r="AO298" s="1"/>
  <c r="AP298" s="1"/>
  <c r="AF295"/>
  <c r="AN295" s="1"/>
  <c r="AO295" s="1"/>
  <c r="AP295" s="1"/>
  <c r="AF616"/>
  <c r="AN616" s="1"/>
  <c r="AO616" s="1"/>
  <c r="AP616" s="1"/>
  <c r="AF459"/>
  <c r="AN459" s="1"/>
  <c r="AO459" s="1"/>
  <c r="AP459" s="1"/>
  <c r="AF74"/>
  <c r="AN74" s="1"/>
  <c r="AO74" s="1"/>
  <c r="AP74" s="1"/>
  <c r="AF297"/>
  <c r="AN297" s="1"/>
  <c r="AO297" s="1"/>
  <c r="AP297" s="1"/>
  <c r="AF233"/>
  <c r="AN233" s="1"/>
  <c r="AO233" s="1"/>
  <c r="AP233" s="1"/>
  <c r="AF60"/>
  <c r="AN60" s="1"/>
  <c r="AO60" s="1"/>
  <c r="AP60" s="1"/>
  <c r="AF765"/>
  <c r="AN765" s="1"/>
  <c r="AO765" s="1"/>
  <c r="AP765" s="1"/>
  <c r="AF367"/>
  <c r="AN367" s="1"/>
  <c r="AO367" s="1"/>
  <c r="AP367" s="1"/>
  <c r="AF105"/>
  <c r="AN105" s="1"/>
  <c r="AO105" s="1"/>
  <c r="AP105" s="1"/>
  <c r="AF799"/>
  <c r="AN799" s="1"/>
  <c r="AO799" s="1"/>
  <c r="AP799" s="1"/>
  <c r="AF772"/>
  <c r="AN772" s="1"/>
  <c r="AO772" s="1"/>
  <c r="AP772" s="1"/>
  <c r="AF374"/>
  <c r="AN374" s="1"/>
  <c r="AO374" s="1"/>
  <c r="AP374" s="1"/>
  <c r="AF685"/>
  <c r="AN685" s="1"/>
  <c r="AO685" s="1"/>
  <c r="AP685" s="1"/>
  <c r="AF42"/>
  <c r="AN42" s="1"/>
  <c r="AO42" s="1"/>
  <c r="AP42" s="1"/>
  <c r="AF778"/>
  <c r="AN778" s="1"/>
  <c r="AO778" s="1"/>
  <c r="AP778" s="1"/>
  <c r="AF781"/>
  <c r="AN781" s="1"/>
  <c r="AO781" s="1"/>
  <c r="AP781" s="1"/>
  <c r="AF90"/>
  <c r="AN90" s="1"/>
  <c r="AO90" s="1"/>
  <c r="AP90" s="1"/>
  <c r="AF224"/>
  <c r="AN224" s="1"/>
  <c r="AO224" s="1"/>
  <c r="AP224" s="1"/>
  <c r="AF450"/>
  <c r="AN450" s="1"/>
  <c r="AO450" s="1"/>
  <c r="AP450" s="1"/>
  <c r="AF463"/>
  <c r="AN463" s="1"/>
  <c r="AO463" s="1"/>
  <c r="AP463" s="1"/>
  <c r="AF242"/>
  <c r="AN242" s="1"/>
  <c r="AO242" s="1"/>
  <c r="AP242" s="1"/>
  <c r="AF85"/>
  <c r="AN85" s="1"/>
  <c r="AO85" s="1"/>
  <c r="AP85" s="1"/>
  <c r="AF119"/>
  <c r="AN119" s="1"/>
  <c r="AO119" s="1"/>
  <c r="AP119" s="1"/>
  <c r="AF103"/>
  <c r="AN103" s="1"/>
  <c r="AO103" s="1"/>
  <c r="AP103" s="1"/>
  <c r="AF236"/>
  <c r="AN236" s="1"/>
  <c r="AO236" s="1"/>
  <c r="AP236" s="1"/>
  <c r="AF186"/>
  <c r="AN186" s="1"/>
  <c r="AO186" s="1"/>
  <c r="AP186" s="1"/>
  <c r="AF735"/>
  <c r="AN735" s="1"/>
  <c r="AO735" s="1"/>
  <c r="AP735" s="1"/>
  <c r="AF447"/>
  <c r="AN447" s="1"/>
  <c r="AO447" s="1"/>
  <c r="AP447" s="1"/>
  <c r="AF754"/>
  <c r="AN754" s="1"/>
  <c r="AO754" s="1"/>
  <c r="AP754" s="1"/>
  <c r="AF642"/>
  <c r="AN642" s="1"/>
  <c r="AO642" s="1"/>
  <c r="AP642" s="1"/>
  <c r="AF410"/>
  <c r="AN410" s="1"/>
  <c r="AO410" s="1"/>
  <c r="AP410" s="1"/>
  <c r="AF338"/>
  <c r="AN338" s="1"/>
  <c r="AO338" s="1"/>
  <c r="AP338" s="1"/>
  <c r="AF647"/>
  <c r="AN647" s="1"/>
  <c r="AO647" s="1"/>
  <c r="AP647" s="1"/>
  <c r="AF15"/>
  <c r="AN15" s="1"/>
  <c r="AO15" s="1"/>
  <c r="AP15" s="1"/>
  <c r="AF333"/>
  <c r="AN333" s="1"/>
  <c r="AO333" s="1"/>
  <c r="AP333" s="1"/>
  <c r="AF231"/>
  <c r="AN231" s="1"/>
  <c r="AO231" s="1"/>
  <c r="AP231" s="1"/>
  <c r="AF394"/>
  <c r="AN394" s="1"/>
  <c r="AO394" s="1"/>
  <c r="AP394" s="1"/>
  <c r="AF271"/>
  <c r="AN271" s="1"/>
  <c r="AO271" s="1"/>
  <c r="AP271" s="1"/>
  <c r="AF751"/>
  <c r="AN751" s="1"/>
  <c r="AO751" s="1"/>
  <c r="AP751" s="1"/>
  <c r="AF31"/>
  <c r="AN31" s="1"/>
  <c r="AO31" s="1"/>
  <c r="AP31" s="1"/>
  <c r="AF377"/>
  <c r="AN377" s="1"/>
  <c r="AO377" s="1"/>
  <c r="AP377" s="1"/>
  <c r="AF290"/>
  <c r="AN290" s="1"/>
  <c r="AO290" s="1"/>
  <c r="AP290" s="1"/>
  <c r="AF228"/>
  <c r="AN228" s="1"/>
  <c r="AO228" s="1"/>
  <c r="AP228" s="1"/>
  <c r="AF669"/>
  <c r="AN669" s="1"/>
  <c r="AO669" s="1"/>
  <c r="AP669" s="1"/>
  <c r="AF334"/>
  <c r="AN334" s="1"/>
  <c r="AO334" s="1"/>
  <c r="AP334" s="1"/>
  <c r="AF445"/>
  <c r="AN445" s="1"/>
  <c r="AO445" s="1"/>
  <c r="AP445" s="1"/>
  <c r="AF47"/>
  <c r="AN47" s="1"/>
  <c r="AO47" s="1"/>
  <c r="AP47" s="1"/>
  <c r="AF620"/>
  <c r="AN620" s="1"/>
  <c r="AO620" s="1"/>
  <c r="AP620" s="1"/>
  <c r="AF81"/>
  <c r="AN81" s="1"/>
  <c r="AO81" s="1"/>
  <c r="AP81" s="1"/>
  <c r="AF546"/>
  <c r="AN546" s="1"/>
  <c r="AO546" s="1"/>
  <c r="AP546" s="1"/>
  <c r="AF408"/>
  <c r="AN408" s="1"/>
  <c r="AO408" s="1"/>
  <c r="AP408" s="1"/>
  <c r="AF739"/>
  <c r="AN739" s="1"/>
  <c r="AO739" s="1"/>
  <c r="AP739" s="1"/>
  <c r="AF251"/>
  <c r="AN251" s="1"/>
  <c r="AO251" s="1"/>
  <c r="AP251" s="1"/>
  <c r="AF483"/>
  <c r="AN483" s="1"/>
  <c r="AO483" s="1"/>
  <c r="AP483" s="1"/>
  <c r="AF498"/>
  <c r="AN498" s="1"/>
  <c r="AO498" s="1"/>
  <c r="AP498" s="1"/>
  <c r="AF780"/>
  <c r="AN780" s="1"/>
  <c r="AO780" s="1"/>
  <c r="AP780" s="1"/>
  <c r="AF97"/>
  <c r="AN97" s="1"/>
  <c r="AO97" s="1"/>
  <c r="AP97" s="1"/>
  <c r="AF625"/>
  <c r="AN625" s="1"/>
  <c r="AO625" s="1"/>
  <c r="AP625" s="1"/>
  <c r="AF152"/>
  <c r="AN152" s="1"/>
  <c r="AO152" s="1"/>
  <c r="AP152" s="1"/>
  <c r="AF92"/>
  <c r="AN92" s="1"/>
  <c r="AO92" s="1"/>
  <c r="AP92" s="1"/>
  <c r="AF623"/>
  <c r="AN623" s="1"/>
  <c r="AO623" s="1"/>
  <c r="AP623" s="1"/>
  <c r="AF525"/>
  <c r="AN525" s="1"/>
  <c r="AO525" s="1"/>
  <c r="AP525" s="1"/>
  <c r="AF508"/>
  <c r="AN508" s="1"/>
  <c r="AO508" s="1"/>
  <c r="AP508" s="1"/>
  <c r="AF663"/>
  <c r="AN663" s="1"/>
  <c r="AO663" s="1"/>
  <c r="AP663" s="1"/>
  <c r="AF648"/>
  <c r="AN648" s="1"/>
  <c r="AO648" s="1"/>
  <c r="AP648" s="1"/>
  <c r="AF534"/>
  <c r="AN534" s="1"/>
  <c r="AO534" s="1"/>
  <c r="AP534" s="1"/>
  <c r="AF161"/>
  <c r="AN161" s="1"/>
  <c r="AO161" s="1"/>
  <c r="AP161" s="1"/>
  <c r="AF175"/>
  <c r="AN175" s="1"/>
  <c r="AO175" s="1"/>
  <c r="AP175" s="1"/>
  <c r="AF28"/>
  <c r="AN28" s="1"/>
  <c r="AO28" s="1"/>
  <c r="AP28" s="1"/>
  <c r="AF376"/>
  <c r="AN376" s="1"/>
  <c r="AO376" s="1"/>
  <c r="AP376" s="1"/>
  <c r="AF299"/>
  <c r="AN299" s="1"/>
  <c r="AO299" s="1"/>
  <c r="AP299" s="1"/>
  <c r="AF144"/>
  <c r="AN144" s="1"/>
  <c r="AO144" s="1"/>
  <c r="AP144" s="1"/>
  <c r="AF482"/>
  <c r="AN482" s="1"/>
  <c r="AO482" s="1"/>
  <c r="AP482" s="1"/>
  <c r="AF262"/>
  <c r="AN262" s="1"/>
  <c r="AO262" s="1"/>
  <c r="AP262" s="1"/>
  <c r="AF75"/>
  <c r="AN75" s="1"/>
  <c r="AO75" s="1"/>
  <c r="AP75" s="1"/>
  <c r="AF38"/>
  <c r="AN38" s="1"/>
  <c r="AO38" s="1"/>
  <c r="AP38" s="1"/>
  <c r="AF424"/>
  <c r="AN424" s="1"/>
  <c r="AO424" s="1"/>
  <c r="AP424" s="1"/>
  <c r="AF190"/>
  <c r="AN190" s="1"/>
  <c r="AO190" s="1"/>
  <c r="AP190" s="1"/>
  <c r="AF204"/>
  <c r="AN204" s="1"/>
  <c r="AO204" s="1"/>
  <c r="AP204" s="1"/>
  <c r="AF339"/>
  <c r="AN339" s="1"/>
  <c r="AO339" s="1"/>
  <c r="AP339" s="1"/>
  <c r="AF614"/>
  <c r="AN614" s="1"/>
  <c r="AO614" s="1"/>
  <c r="AP614" s="1"/>
  <c r="AF651"/>
  <c r="AN651" s="1"/>
  <c r="AO651" s="1"/>
  <c r="AP651" s="1"/>
  <c r="AF100"/>
  <c r="AN100" s="1"/>
  <c r="AO100" s="1"/>
  <c r="AP100" s="1"/>
  <c r="AF755"/>
  <c r="AN755" s="1"/>
  <c r="AO755" s="1"/>
  <c r="AP755" s="1"/>
  <c r="AF143"/>
  <c r="AN143" s="1"/>
  <c r="AO143" s="1"/>
  <c r="AP143" s="1"/>
  <c r="AF162"/>
  <c r="AN162" s="1"/>
  <c r="AO162" s="1"/>
  <c r="AP162" s="1"/>
  <c r="AF644"/>
  <c r="AN644" s="1"/>
  <c r="AO644" s="1"/>
  <c r="AP644" s="1"/>
  <c r="AF286"/>
  <c r="AN286" s="1"/>
  <c r="AO286" s="1"/>
  <c r="AP286" s="1"/>
  <c r="AF788"/>
  <c r="AN788" s="1"/>
  <c r="AO788" s="1"/>
  <c r="AP788" s="1"/>
  <c r="AF126"/>
  <c r="AN126" s="1"/>
  <c r="AO126" s="1"/>
  <c r="AP126" s="1"/>
  <c r="AF460"/>
  <c r="AN460" s="1"/>
  <c r="AO460" s="1"/>
  <c r="AP460" s="1"/>
  <c r="AF294"/>
  <c r="AN294" s="1"/>
  <c r="AO294" s="1"/>
  <c r="AP294" s="1"/>
  <c r="AF467"/>
  <c r="AN467" s="1"/>
  <c r="AO467" s="1"/>
  <c r="AP467" s="1"/>
  <c r="AF220"/>
  <c r="AN220" s="1"/>
  <c r="AO220" s="1"/>
  <c r="AP220" s="1"/>
  <c r="AF347"/>
  <c r="AN347" s="1"/>
  <c r="AO347" s="1"/>
  <c r="AP347" s="1"/>
  <c r="AF705"/>
  <c r="AN705" s="1"/>
  <c r="AO705" s="1"/>
  <c r="AP705" s="1"/>
  <c r="AF516"/>
  <c r="AN516" s="1"/>
  <c r="AO516" s="1"/>
  <c r="AP516" s="1"/>
  <c r="AF77"/>
  <c r="AN77" s="1"/>
  <c r="AO77" s="1"/>
  <c r="AP77" s="1"/>
  <c r="AF473"/>
  <c r="AN473" s="1"/>
  <c r="AO473" s="1"/>
  <c r="AP473" s="1"/>
  <c r="AF322"/>
  <c r="AN322" s="1"/>
  <c r="AO322" s="1"/>
  <c r="AP322" s="1"/>
  <c r="AF390"/>
  <c r="AN390" s="1"/>
  <c r="AO390" s="1"/>
  <c r="AP390" s="1"/>
  <c r="AF45"/>
  <c r="AN45" s="1"/>
  <c r="AO45" s="1"/>
  <c r="AP45" s="1"/>
  <c r="AF675"/>
  <c r="AN675" s="1"/>
  <c r="AO675" s="1"/>
  <c r="AP675" s="1"/>
  <c r="AF318"/>
  <c r="AN318" s="1"/>
  <c r="AO318" s="1"/>
  <c r="AP318" s="1"/>
  <c r="AF349"/>
  <c r="AN349" s="1"/>
  <c r="AO349" s="1"/>
  <c r="AP349" s="1"/>
  <c r="AF794"/>
  <c r="AN794" s="1"/>
  <c r="AO794" s="1"/>
  <c r="AP794" s="1"/>
  <c r="AF372"/>
  <c r="AN372" s="1"/>
  <c r="AO372" s="1"/>
  <c r="AP372" s="1"/>
  <c r="AF106"/>
  <c r="AN106" s="1"/>
  <c r="AO106" s="1"/>
  <c r="AP106" s="1"/>
  <c r="AF48"/>
  <c r="AN48" s="1"/>
  <c r="AO48" s="1"/>
  <c r="AP48" s="1"/>
  <c r="AF470"/>
  <c r="AN470" s="1"/>
  <c r="AO470" s="1"/>
  <c r="AP470" s="1"/>
  <c r="AF108"/>
  <c r="AN108" s="1"/>
  <c r="AO108" s="1"/>
  <c r="AP108" s="1"/>
  <c r="AF722"/>
  <c r="AN722" s="1"/>
  <c r="AO722" s="1"/>
  <c r="AP722" s="1"/>
  <c r="AF802"/>
  <c r="AN802" s="1"/>
  <c r="AO802" s="1"/>
  <c r="AP802" s="1"/>
  <c r="AF575"/>
  <c r="AN575" s="1"/>
  <c r="AO575" s="1"/>
  <c r="AP575" s="1"/>
  <c r="AF340"/>
  <c r="AN340" s="1"/>
  <c r="AO340" s="1"/>
  <c r="AP340" s="1"/>
  <c r="AF183"/>
  <c r="AN183" s="1"/>
  <c r="AO183" s="1"/>
  <c r="AP183" s="1"/>
  <c r="AF728"/>
  <c r="AN728" s="1"/>
  <c r="AO728" s="1"/>
  <c r="AP728" s="1"/>
  <c r="AF44"/>
  <c r="AN44" s="1"/>
  <c r="AO44" s="1"/>
  <c r="AP44" s="1"/>
  <c r="AF198"/>
  <c r="AN198" s="1"/>
  <c r="AO198" s="1"/>
  <c r="AP198" s="1"/>
  <c r="AF436"/>
  <c r="AN436" s="1"/>
  <c r="AO436" s="1"/>
  <c r="AP436" s="1"/>
  <c r="AF173"/>
  <c r="AN173" s="1"/>
  <c r="AO173" s="1"/>
  <c r="AP173" s="1"/>
  <c r="AF492"/>
  <c r="AN492" s="1"/>
  <c r="AO492" s="1"/>
  <c r="AP492" s="1"/>
  <c r="AF98"/>
  <c r="AN98" s="1"/>
  <c r="AO98" s="1"/>
  <c r="AP98" s="1"/>
  <c r="AF312"/>
  <c r="AN312" s="1"/>
  <c r="AO312" s="1"/>
  <c r="AP312" s="1"/>
  <c r="AF360"/>
  <c r="AN360" s="1"/>
  <c r="AO360" s="1"/>
  <c r="AP360" s="1"/>
  <c r="AF543"/>
  <c r="AN543" s="1"/>
  <c r="AO543" s="1"/>
  <c r="AP543" s="1"/>
  <c r="AF352"/>
  <c r="AN352" s="1"/>
  <c r="AO352" s="1"/>
  <c r="AP352" s="1"/>
  <c r="AF768"/>
  <c r="AN768" s="1"/>
  <c r="AO768" s="1"/>
  <c r="AP768" s="1"/>
  <c r="AF280"/>
  <c r="AN280" s="1"/>
  <c r="AO280" s="1"/>
  <c r="AP280" s="1"/>
  <c r="AF449"/>
  <c r="AN449" s="1"/>
  <c r="AO449" s="1"/>
  <c r="AP449" s="1"/>
  <c r="AF512"/>
  <c r="AN512" s="1"/>
  <c r="AO512" s="1"/>
  <c r="AP512" s="1"/>
  <c r="AF671"/>
  <c r="AN671" s="1"/>
  <c r="AO671" s="1"/>
  <c r="AP671" s="1"/>
  <c r="AF400"/>
  <c r="AN400" s="1"/>
  <c r="AO400" s="1"/>
  <c r="AP400" s="1"/>
  <c r="AF693"/>
  <c r="AN693" s="1"/>
  <c r="AO693" s="1"/>
  <c r="AP693" s="1"/>
  <c r="AF478"/>
  <c r="AN478" s="1"/>
  <c r="AO478" s="1"/>
  <c r="AP478" s="1"/>
  <c r="AF745"/>
  <c r="AN745" s="1"/>
  <c r="AO745" s="1"/>
  <c r="AP745" s="1"/>
  <c r="AF777"/>
  <c r="AN777" s="1"/>
  <c r="AO777" s="1"/>
  <c r="AP777" s="1"/>
  <c r="AF718"/>
  <c r="AN718" s="1"/>
  <c r="AO718" s="1"/>
  <c r="AP718" s="1"/>
  <c r="AF602"/>
  <c r="AN602" s="1"/>
  <c r="AO602" s="1"/>
  <c r="AP602" s="1"/>
  <c r="AF501"/>
  <c r="AN501" s="1"/>
  <c r="AO501" s="1"/>
  <c r="AP501" s="1"/>
  <c r="AF761"/>
  <c r="AN761" s="1"/>
  <c r="AO761" s="1"/>
  <c r="AP761" s="1"/>
  <c r="AF421"/>
  <c r="AN421" s="1"/>
  <c r="AO421" s="1"/>
  <c r="AP421" s="1"/>
  <c r="AF497"/>
  <c r="AN497" s="1"/>
  <c r="AO497" s="1"/>
  <c r="AP497" s="1"/>
  <c r="AF638"/>
  <c r="AN638" s="1"/>
  <c r="AO638" s="1"/>
  <c r="AP638" s="1"/>
  <c r="AF679"/>
  <c r="AN679" s="1"/>
  <c r="AO679" s="1"/>
  <c r="AP679" s="1"/>
  <c r="AF283"/>
  <c r="AN283" s="1"/>
  <c r="AO283" s="1"/>
  <c r="AP283" s="1"/>
  <c r="AF442"/>
  <c r="AN442" s="1"/>
  <c r="AO442" s="1"/>
  <c r="AP442" s="1"/>
  <c r="AF513"/>
  <c r="AN513" s="1"/>
  <c r="AO513" s="1"/>
  <c r="AP513" s="1"/>
  <c r="AF609"/>
  <c r="AN609" s="1"/>
  <c r="AO609" s="1"/>
  <c r="AP609" s="1"/>
  <c r="AF373"/>
  <c r="AN373" s="1"/>
  <c r="AO373" s="1"/>
  <c r="AP373" s="1"/>
  <c r="AF793"/>
  <c r="AN793" s="1"/>
  <c r="AO793" s="1"/>
  <c r="AP793" s="1"/>
  <c r="AF353"/>
  <c r="AN353" s="1"/>
  <c r="AO353" s="1"/>
  <c r="AP353" s="1"/>
  <c r="AF257"/>
  <c r="AN257" s="1"/>
  <c r="AO257" s="1"/>
  <c r="AP257" s="1"/>
  <c r="AF565"/>
  <c r="AN565" s="1"/>
  <c r="AO565" s="1"/>
  <c r="AP565" s="1"/>
  <c r="AF389"/>
  <c r="AN389" s="1"/>
  <c r="AO389" s="1"/>
  <c r="AP389" s="1"/>
  <c r="AF490"/>
  <c r="AN490" s="1"/>
  <c r="AO490" s="1"/>
  <c r="AP490" s="1"/>
  <c r="AF181"/>
  <c r="AN181" s="1"/>
  <c r="AO181" s="1"/>
  <c r="AP181" s="1"/>
  <c r="AF369"/>
  <c r="AF104"/>
  <c r="AN104" s="1"/>
  <c r="AO104" s="1"/>
  <c r="AP104" s="1"/>
  <c r="AF11"/>
  <c r="AF676"/>
  <c r="AN676" s="1"/>
  <c r="AO676" s="1"/>
  <c r="AP676" s="1"/>
  <c r="AF335"/>
  <c r="AN335" s="1"/>
  <c r="AO335" s="1"/>
  <c r="AP335" s="1"/>
  <c r="AF484"/>
  <c r="AN484" s="1"/>
  <c r="AO484" s="1"/>
  <c r="AP484" s="1"/>
  <c r="AF21"/>
  <c r="AN21" s="1"/>
  <c r="AO21" s="1"/>
  <c r="AP21" s="1"/>
  <c r="AF178"/>
  <c r="AN178" s="1"/>
  <c r="AO178" s="1"/>
  <c r="AP178" s="1"/>
  <c r="AF717"/>
  <c r="AN717" s="1"/>
  <c r="AO717" s="1"/>
  <c r="AP717" s="1"/>
  <c r="AF407"/>
  <c r="AN407" s="1"/>
  <c r="AO407" s="1"/>
  <c r="AP407" s="1"/>
  <c r="AF268"/>
  <c r="AN268" s="1"/>
  <c r="AO268" s="1"/>
  <c r="AP268" s="1"/>
  <c r="AF633"/>
  <c r="AN633" s="1"/>
  <c r="AO633" s="1"/>
  <c r="AP633" s="1"/>
  <c r="AF753"/>
  <c r="AN753" s="1"/>
  <c r="AO753" s="1"/>
  <c r="AP753" s="1"/>
  <c r="AF36"/>
  <c r="AN36" s="1"/>
  <c r="AO36" s="1"/>
  <c r="AP36" s="1"/>
  <c r="AF615"/>
  <c r="AN615" s="1"/>
  <c r="AO615" s="1"/>
  <c r="AP615" s="1"/>
  <c r="AF588"/>
  <c r="AN588" s="1"/>
  <c r="AO588" s="1"/>
  <c r="AP588" s="1"/>
  <c r="AF375"/>
  <c r="AN375" s="1"/>
  <c r="AO375" s="1"/>
  <c r="AP375" s="1"/>
  <c r="AF267"/>
  <c r="AN267" s="1"/>
  <c r="AO267" s="1"/>
  <c r="AP267" s="1"/>
  <c r="AF116"/>
  <c r="AN116" s="1"/>
  <c r="AO116" s="1"/>
  <c r="AP116" s="1"/>
  <c r="AF88"/>
  <c r="AN88" s="1"/>
  <c r="AO88" s="1"/>
  <c r="AP88" s="1"/>
  <c r="AF630"/>
  <c r="AN630" s="1"/>
  <c r="AO630" s="1"/>
  <c r="AP630" s="1"/>
  <c r="AF102"/>
  <c r="AN102" s="1"/>
  <c r="AO102" s="1"/>
  <c r="AP102" s="1"/>
  <c r="AF316"/>
  <c r="AN316" s="1"/>
  <c r="AO316" s="1"/>
  <c r="AP316" s="1"/>
  <c r="AF170"/>
  <c r="AN170" s="1"/>
  <c r="AO170" s="1"/>
  <c r="AP170" s="1"/>
  <c r="AF666"/>
  <c r="AN666" s="1"/>
  <c r="AO666" s="1"/>
  <c r="AP666" s="1"/>
  <c r="AF359"/>
  <c r="AN359" s="1"/>
  <c r="AO359" s="1"/>
  <c r="AP359" s="1"/>
  <c r="AF737"/>
  <c r="AN737" s="1"/>
  <c r="AO737" s="1"/>
  <c r="AP737" s="1"/>
  <c r="AF118"/>
  <c r="AN118" s="1"/>
  <c r="AO118" s="1"/>
  <c r="AP118" s="1"/>
  <c r="AF254"/>
  <c r="AN254" s="1"/>
  <c r="AO254" s="1"/>
  <c r="AP254" s="1"/>
  <c r="AF776"/>
  <c r="AN776" s="1"/>
  <c r="AO776" s="1"/>
  <c r="AP776" s="1"/>
  <c r="AF171"/>
  <c r="AN171" s="1"/>
  <c r="AO171" s="1"/>
  <c r="AP171" s="1"/>
  <c r="AF626"/>
  <c r="AN626" s="1"/>
  <c r="AO626" s="1"/>
  <c r="AP626" s="1"/>
  <c r="AF502"/>
  <c r="AN502" s="1"/>
  <c r="AO502" s="1"/>
  <c r="AP502" s="1"/>
  <c r="AF509"/>
  <c r="AN509" s="1"/>
  <c r="AO509" s="1"/>
  <c r="AP509" s="1"/>
  <c r="AF207"/>
  <c r="AN207" s="1"/>
  <c r="AO207" s="1"/>
  <c r="AP207" s="1"/>
  <c r="AF643"/>
  <c r="AN643" s="1"/>
  <c r="AO643" s="1"/>
  <c r="AP643" s="1"/>
  <c r="AF136"/>
  <c r="AN136" s="1"/>
  <c r="AO136" s="1"/>
  <c r="AP136" s="1"/>
  <c r="AF769"/>
  <c r="AN769" s="1"/>
  <c r="AO769" s="1"/>
  <c r="AP769" s="1"/>
  <c r="AF535"/>
  <c r="AN535" s="1"/>
  <c r="AO535" s="1"/>
  <c r="AP535" s="1"/>
  <c r="AF444"/>
  <c r="AN444" s="1"/>
  <c r="AO444" s="1"/>
  <c r="AP444" s="1"/>
  <c r="AF32"/>
  <c r="AN32" s="1"/>
  <c r="AO32" s="1"/>
  <c r="AP32" s="1"/>
  <c r="AF291"/>
  <c r="AN291" s="1"/>
  <c r="AO291" s="1"/>
  <c r="AP291" s="1"/>
  <c r="AF176"/>
  <c r="AN176" s="1"/>
  <c r="AO176" s="1"/>
  <c r="AP176" s="1"/>
  <c r="AF477"/>
  <c r="AN477" s="1"/>
  <c r="AO477" s="1"/>
  <c r="AP477" s="1"/>
  <c r="AF145"/>
  <c r="AN145" s="1"/>
  <c r="AO145" s="1"/>
  <c r="AP145" s="1"/>
  <c r="AF665"/>
  <c r="AN665" s="1"/>
  <c r="AO665" s="1"/>
  <c r="AP665" s="1"/>
  <c r="AF760"/>
  <c r="AN760" s="1"/>
  <c r="AO760" s="1"/>
  <c r="AP760" s="1"/>
  <c r="AF532"/>
  <c r="AN532" s="1"/>
  <c r="AO532" s="1"/>
  <c r="AP532" s="1"/>
  <c r="AF135"/>
  <c r="AN135" s="1"/>
  <c r="AO135" s="1"/>
  <c r="AP135" s="1"/>
  <c r="AF568"/>
  <c r="AN568" s="1"/>
  <c r="AO568" s="1"/>
  <c r="AP568" s="1"/>
  <c r="AF712"/>
  <c r="AN712" s="1"/>
  <c r="AO712" s="1"/>
  <c r="AP712" s="1"/>
  <c r="AF196"/>
  <c r="AN196" s="1"/>
  <c r="AO196" s="1"/>
  <c r="AP196" s="1"/>
  <c r="AF451"/>
  <c r="AN451" s="1"/>
  <c r="AO451" s="1"/>
  <c r="AP451" s="1"/>
  <c r="AF63"/>
  <c r="AN63" s="1"/>
  <c r="AO63" s="1"/>
  <c r="AP63" s="1"/>
  <c r="AF238"/>
  <c r="AN238" s="1"/>
  <c r="AO238" s="1"/>
  <c r="AP238" s="1"/>
  <c r="AF226"/>
  <c r="AN226" s="1"/>
  <c r="AO226" s="1"/>
  <c r="AP226" s="1"/>
  <c r="AF93"/>
  <c r="AN93" s="1"/>
  <c r="AO93" s="1"/>
  <c r="AP93" s="1"/>
  <c r="AF578"/>
  <c r="AN578" s="1"/>
  <c r="AO578" s="1"/>
  <c r="AP578" s="1"/>
  <c r="AF687"/>
  <c r="AN687" s="1"/>
  <c r="AO687" s="1"/>
  <c r="AP687" s="1"/>
  <c r="AF397"/>
  <c r="AN397" s="1"/>
  <c r="AO397" s="1"/>
  <c r="AP397" s="1"/>
  <c r="AF167"/>
  <c r="AN167" s="1"/>
  <c r="AO167" s="1"/>
  <c r="AP167" s="1"/>
  <c r="AF155"/>
  <c r="AN155" s="1"/>
  <c r="AO155" s="1"/>
  <c r="AP155" s="1"/>
  <c r="AF419"/>
  <c r="AN419" s="1"/>
  <c r="AO419" s="1"/>
  <c r="AP419" s="1"/>
  <c r="AF343"/>
  <c r="AN343" s="1"/>
  <c r="AO343" s="1"/>
  <c r="AP343" s="1"/>
  <c r="AF187"/>
  <c r="AN187" s="1"/>
  <c r="AO187" s="1"/>
  <c r="AP187" s="1"/>
  <c r="AF255"/>
  <c r="AN255" s="1"/>
  <c r="AO255" s="1"/>
  <c r="AP255" s="1"/>
  <c r="AF527"/>
  <c r="AN527" s="1"/>
  <c r="AO527" s="1"/>
  <c r="AP527" s="1"/>
  <c r="AF711"/>
  <c r="AN711" s="1"/>
  <c r="AO711" s="1"/>
  <c r="AP711" s="1"/>
  <c r="AF41"/>
  <c r="AN41" s="1"/>
  <c r="AO41" s="1"/>
  <c r="AP41" s="1"/>
  <c r="AF493"/>
  <c r="AN493" s="1"/>
  <c r="AO493" s="1"/>
  <c r="AP493" s="1"/>
  <c r="AF759"/>
  <c r="AN759" s="1"/>
  <c r="AO759" s="1"/>
  <c r="AP759" s="1"/>
  <c r="AF431"/>
  <c r="AN431" s="1"/>
  <c r="AO431" s="1"/>
  <c r="AP431" s="1"/>
  <c r="AF68"/>
  <c r="AN68" s="1"/>
  <c r="AO68" s="1"/>
  <c r="AP68" s="1"/>
  <c r="AF26"/>
  <c r="AN26" s="1"/>
  <c r="AO26" s="1"/>
  <c r="AP26" s="1"/>
  <c r="AF37"/>
  <c r="AN37" s="1"/>
  <c r="AO37" s="1"/>
  <c r="AP37" s="1"/>
  <c r="AF466"/>
  <c r="AN466" s="1"/>
  <c r="AO466" s="1"/>
  <c r="AP466" s="1"/>
  <c r="AF600"/>
  <c r="AN600" s="1"/>
  <c r="AO600" s="1"/>
  <c r="AP600" s="1"/>
  <c r="AF412"/>
  <c r="AN412" s="1"/>
  <c r="AO412" s="1"/>
  <c r="AP412" s="1"/>
  <c r="AF227"/>
  <c r="AN227" s="1"/>
  <c r="AO227" s="1"/>
  <c r="AP227" s="1"/>
  <c r="AF505"/>
  <c r="AN505" s="1"/>
  <c r="AO505" s="1"/>
  <c r="AP505" s="1"/>
  <c r="AF306"/>
  <c r="AN306" s="1"/>
  <c r="AO306" s="1"/>
  <c r="AP306" s="1"/>
  <c r="AF388"/>
  <c r="AN388" s="1"/>
  <c r="AO388" s="1"/>
  <c r="AP388" s="1"/>
  <c r="AF692"/>
  <c r="AN692" s="1"/>
  <c r="AO692" s="1"/>
  <c r="AP692" s="1"/>
  <c r="AF142"/>
  <c r="AN142" s="1"/>
  <c r="AO142" s="1"/>
  <c r="AP142" s="1"/>
  <c r="AF573"/>
  <c r="AN573" s="1"/>
  <c r="AO573" s="1"/>
  <c r="AP573" s="1"/>
  <c r="AF67"/>
  <c r="AN67" s="1"/>
  <c r="AO67" s="1"/>
  <c r="AP67" s="1"/>
  <c r="AF655"/>
  <c r="AN655" s="1"/>
  <c r="AO655" s="1"/>
  <c r="AP655" s="1"/>
  <c r="AF798"/>
  <c r="AN798" s="1"/>
  <c r="AO798" s="1"/>
  <c r="AP798" s="1"/>
  <c r="AF281"/>
  <c r="AN281" s="1"/>
  <c r="AO281" s="1"/>
  <c r="AP281" s="1"/>
  <c r="AF536"/>
  <c r="AN536" s="1"/>
  <c r="AO536" s="1"/>
  <c r="AP536" s="1"/>
  <c r="AF404"/>
  <c r="AN404" s="1"/>
  <c r="AO404" s="1"/>
  <c r="AP404" s="1"/>
  <c r="AF395"/>
  <c r="AN395" s="1"/>
  <c r="AO395" s="1"/>
  <c r="AP395" s="1"/>
  <c r="AF95"/>
  <c r="AN95" s="1"/>
  <c r="AO95" s="1"/>
  <c r="AP95" s="1"/>
  <c r="AF674"/>
  <c r="AN674" s="1"/>
  <c r="AO674" s="1"/>
  <c r="AP674" s="1"/>
  <c r="AF356"/>
  <c r="AN356" s="1"/>
  <c r="AO356" s="1"/>
  <c r="AP356" s="1"/>
  <c r="AF784"/>
  <c r="AN784" s="1"/>
  <c r="AO784" s="1"/>
  <c r="AP784" s="1"/>
  <c r="AF154"/>
  <c r="AN154" s="1"/>
  <c r="AO154" s="1"/>
  <c r="AP154" s="1"/>
  <c r="AF58"/>
  <c r="AN58" s="1"/>
  <c r="AO58" s="1"/>
  <c r="AP58" s="1"/>
  <c r="AF113"/>
  <c r="AN113" s="1"/>
  <c r="AO113" s="1"/>
  <c r="AP113" s="1"/>
  <c r="AF284"/>
  <c r="AN284" s="1"/>
  <c r="AO284" s="1"/>
  <c r="AP284" s="1"/>
  <c r="AF427"/>
  <c r="AN427" s="1"/>
  <c r="AO427" s="1"/>
  <c r="AP427" s="1"/>
  <c r="AF741"/>
  <c r="AN741" s="1"/>
  <c r="AO741" s="1"/>
  <c r="AP741" s="1"/>
  <c r="AF701"/>
  <c r="AN701" s="1"/>
  <c r="AO701" s="1"/>
  <c r="AP701" s="1"/>
  <c r="AF332"/>
  <c r="AN332" s="1"/>
  <c r="AO332" s="1"/>
  <c r="AP332" s="1"/>
  <c r="AF580"/>
  <c r="AN580" s="1"/>
  <c r="AO580" s="1"/>
  <c r="AP580" s="1"/>
  <c r="AF567"/>
  <c r="AN567" s="1"/>
  <c r="AO567" s="1"/>
  <c r="AP567" s="1"/>
  <c r="AF657"/>
  <c r="AN657" s="1"/>
  <c r="AO657" s="1"/>
  <c r="AP657" s="1"/>
  <c r="AF49"/>
  <c r="AN49" s="1"/>
  <c r="AO49" s="1"/>
  <c r="AP49" s="1"/>
  <c r="AF504"/>
  <c r="AN504" s="1"/>
  <c r="AO504" s="1"/>
  <c r="AP504" s="1"/>
  <c r="AF153"/>
  <c r="AN153" s="1"/>
  <c r="AO153" s="1"/>
  <c r="AP153" s="1"/>
  <c r="AF387"/>
  <c r="AN387" s="1"/>
  <c r="AO387" s="1"/>
  <c r="AP387" s="1"/>
  <c r="AF276"/>
  <c r="AN276" s="1"/>
  <c r="AO276" s="1"/>
  <c r="AP276" s="1"/>
  <c r="AF733"/>
  <c r="AN733" s="1"/>
  <c r="AO733" s="1"/>
  <c r="AP733" s="1"/>
  <c r="AF796"/>
  <c r="AN796" s="1"/>
  <c r="AO796" s="1"/>
  <c r="AP796" s="1"/>
  <c r="AF240"/>
  <c r="AN240" s="1"/>
  <c r="AO240" s="1"/>
  <c r="AP240" s="1"/>
  <c r="AF552"/>
  <c r="AN552" s="1"/>
  <c r="AO552" s="1"/>
  <c r="AP552" s="1"/>
  <c r="AF311"/>
  <c r="AN311" s="1"/>
  <c r="AO311" s="1"/>
  <c r="AP311" s="1"/>
  <c r="AF248"/>
  <c r="AN248" s="1"/>
  <c r="AO248" s="1"/>
  <c r="AP248" s="1"/>
  <c r="AF201"/>
  <c r="AN201" s="1"/>
  <c r="AO201" s="1"/>
  <c r="AP201" s="1"/>
  <c r="AF159"/>
  <c r="AN159" s="1"/>
  <c r="AO159" s="1"/>
  <c r="AP159" s="1"/>
  <c r="AF771"/>
  <c r="AN771" s="1"/>
  <c r="AO771" s="1"/>
  <c r="AP771" s="1"/>
  <c r="AF632"/>
  <c r="AN632" s="1"/>
  <c r="AO632" s="1"/>
  <c r="AP632" s="1"/>
  <c r="AF269"/>
  <c r="AN269" s="1"/>
  <c r="AO269" s="1"/>
  <c r="AP269" s="1"/>
  <c r="AF86"/>
  <c r="AN86" s="1"/>
  <c r="AO86" s="1"/>
  <c r="AP86" s="1"/>
  <c r="AF217"/>
  <c r="AN217" s="1"/>
  <c r="AO217" s="1"/>
  <c r="AP217" s="1"/>
  <c r="AF658"/>
  <c r="AN658" s="1"/>
  <c r="AO658" s="1"/>
  <c r="AP658" s="1"/>
  <c r="AF355"/>
  <c r="AN355" s="1"/>
  <c r="AO355" s="1"/>
  <c r="AP355" s="1"/>
  <c r="AF603"/>
  <c r="AN603" s="1"/>
  <c r="AO603" s="1"/>
  <c r="AP603" s="1"/>
  <c r="AF779"/>
  <c r="AN779" s="1"/>
  <c r="AO779" s="1"/>
  <c r="AP779" s="1"/>
  <c r="AF350"/>
  <c r="AN350" s="1"/>
  <c r="AO350" s="1"/>
  <c r="AP350" s="1"/>
  <c r="AF140"/>
  <c r="AN140" s="1"/>
  <c r="AO140" s="1"/>
  <c r="AP140" s="1"/>
  <c r="AF695"/>
  <c r="AN695" s="1"/>
  <c r="AO695" s="1"/>
  <c r="AP695" s="1"/>
  <c r="AF256"/>
  <c r="AN256" s="1"/>
  <c r="AO256" s="1"/>
  <c r="AP256" s="1"/>
  <c r="AF475"/>
  <c r="AN475" s="1"/>
  <c r="AO475" s="1"/>
  <c r="AP475" s="1"/>
  <c r="AF383"/>
  <c r="AN383" s="1"/>
  <c r="AO383" s="1"/>
  <c r="AP383" s="1"/>
  <c r="AF584"/>
  <c r="AN584" s="1"/>
  <c r="AO584" s="1"/>
  <c r="AP584" s="1"/>
  <c r="AF507"/>
  <c r="AN507" s="1"/>
  <c r="AO507" s="1"/>
  <c r="AP507" s="1"/>
  <c r="AF601"/>
  <c r="AN601" s="1"/>
  <c r="AO601" s="1"/>
  <c r="AP601" s="1"/>
  <c r="AF386"/>
  <c r="AN386" s="1"/>
  <c r="AO386" s="1"/>
  <c r="AP386" s="1"/>
  <c r="AF319"/>
  <c r="AN319" s="1"/>
  <c r="AO319" s="1"/>
  <c r="AP319" s="1"/>
  <c r="AF244"/>
  <c r="AN244" s="1"/>
  <c r="AO244" s="1"/>
  <c r="AP244" s="1"/>
  <c r="AF785"/>
  <c r="AN785" s="1"/>
  <c r="AO785" s="1"/>
  <c r="AP785" s="1"/>
  <c r="AF724"/>
  <c r="AN724" s="1"/>
  <c r="AO724" s="1"/>
  <c r="AP724" s="1"/>
  <c r="AF172"/>
  <c r="AN172" s="1"/>
  <c r="AO172" s="1"/>
  <c r="AP172" s="1"/>
  <c r="AF750"/>
  <c r="AN750" s="1"/>
  <c r="AO750" s="1"/>
  <c r="AP750" s="1"/>
  <c r="AF564"/>
  <c r="AN564" s="1"/>
  <c r="AO564" s="1"/>
  <c r="AP564" s="1"/>
  <c r="AF331"/>
  <c r="AN331" s="1"/>
  <c r="AO331" s="1"/>
  <c r="AP331" s="1"/>
  <c r="AF557"/>
  <c r="AN557" s="1"/>
  <c r="AO557" s="1"/>
  <c r="AP557" s="1"/>
  <c r="AF770"/>
  <c r="AN770" s="1"/>
  <c r="AO770" s="1"/>
  <c r="AP770" s="1"/>
  <c r="AF193"/>
  <c r="AN193" s="1"/>
  <c r="AO193" s="1"/>
  <c r="AP193" s="1"/>
  <c r="AF235"/>
  <c r="AN235" s="1"/>
  <c r="AO235" s="1"/>
  <c r="AP235" s="1"/>
  <c r="AF61"/>
  <c r="AN61" s="1"/>
  <c r="AO61" s="1"/>
  <c r="AP61" s="1"/>
  <c r="AF147"/>
  <c r="AN147" s="1"/>
  <c r="AO147" s="1"/>
  <c r="AP147" s="1"/>
  <c r="AF593"/>
  <c r="AN593" s="1"/>
  <c r="AO593" s="1"/>
  <c r="AP593" s="1"/>
  <c r="AF301"/>
  <c r="AN301" s="1"/>
  <c r="AO301" s="1"/>
  <c r="AP301" s="1"/>
  <c r="AF730"/>
  <c r="AN730" s="1"/>
  <c r="AO730" s="1"/>
  <c r="AP730" s="1"/>
  <c r="AF129"/>
  <c r="AN129" s="1"/>
  <c r="AO129" s="1"/>
  <c r="AP129" s="1"/>
  <c r="AF579"/>
  <c r="AN579" s="1"/>
  <c r="AO579" s="1"/>
  <c r="AP579" s="1"/>
  <c r="AF326"/>
  <c r="AN326" s="1"/>
  <c r="AO326" s="1"/>
  <c r="AP326" s="1"/>
  <c r="AF239"/>
  <c r="AN239" s="1"/>
  <c r="AO239" s="1"/>
  <c r="AP239" s="1"/>
  <c r="AF732"/>
  <c r="AN732" s="1"/>
  <c r="AO732" s="1"/>
  <c r="AP732" s="1"/>
  <c r="AF69"/>
  <c r="AN69" s="1"/>
  <c r="AO69" s="1"/>
  <c r="AP69" s="1"/>
  <c r="AF795"/>
  <c r="AN795" s="1"/>
  <c r="AO795" s="1"/>
  <c r="AP795" s="1"/>
  <c r="AF670"/>
  <c r="AN670" s="1"/>
  <c r="AO670" s="1"/>
  <c r="AP670" s="1"/>
  <c r="AF296"/>
  <c r="AN296" s="1"/>
  <c r="AO296" s="1"/>
  <c r="AP296" s="1"/>
  <c r="AF288"/>
  <c r="AN288" s="1"/>
  <c r="AO288" s="1"/>
  <c r="AP288" s="1"/>
  <c r="AF710"/>
  <c r="AN710" s="1"/>
  <c r="AO710" s="1"/>
  <c r="AP710" s="1"/>
  <c r="AF197"/>
  <c r="AN197" s="1"/>
  <c r="AO197" s="1"/>
  <c r="AP197" s="1"/>
  <c r="AF672"/>
  <c r="AN672" s="1"/>
  <c r="AO672" s="1"/>
  <c r="AP672" s="1"/>
  <c r="AF416"/>
  <c r="AN416" s="1"/>
  <c r="AO416" s="1"/>
  <c r="AP416" s="1"/>
  <c r="AF590"/>
  <c r="AN590" s="1"/>
  <c r="AO590" s="1"/>
  <c r="AP590" s="1"/>
  <c r="AF336"/>
  <c r="AN336" s="1"/>
  <c r="AO336" s="1"/>
  <c r="AP336" s="1"/>
  <c r="AF560"/>
  <c r="AN560" s="1"/>
  <c r="AO560" s="1"/>
  <c r="AP560" s="1"/>
  <c r="AF629"/>
  <c r="AN629" s="1"/>
  <c r="AO629" s="1"/>
  <c r="AP629" s="1"/>
  <c r="AF510"/>
  <c r="AN510" s="1"/>
  <c r="AO510" s="1"/>
  <c r="AP510" s="1"/>
  <c r="AF458"/>
  <c r="AN458" s="1"/>
  <c r="AO458" s="1"/>
  <c r="AP458" s="1"/>
  <c r="AF608"/>
  <c r="AN608" s="1"/>
  <c r="AO608" s="1"/>
  <c r="AP608" s="1"/>
  <c r="AF289"/>
  <c r="AN289" s="1"/>
  <c r="AO289" s="1"/>
  <c r="AP289" s="1"/>
  <c r="AF273"/>
  <c r="AN273" s="1"/>
  <c r="AO273" s="1"/>
  <c r="AP273" s="1"/>
  <c r="AF694"/>
  <c r="AN694" s="1"/>
  <c r="AO694" s="1"/>
  <c r="AP694" s="1"/>
  <c r="AF309"/>
  <c r="AN309" s="1"/>
  <c r="AO309" s="1"/>
  <c r="AP309" s="1"/>
  <c r="AF293"/>
  <c r="AN293" s="1"/>
  <c r="AO293" s="1"/>
  <c r="AP293" s="1"/>
  <c r="AF213"/>
  <c r="AN213" s="1"/>
  <c r="AO213" s="1"/>
  <c r="AP213" s="1"/>
  <c r="AF561"/>
  <c r="AN561" s="1"/>
  <c r="AO561" s="1"/>
  <c r="AP561" s="1"/>
  <c r="AF734"/>
  <c r="AN734" s="1"/>
  <c r="AO734" s="1"/>
  <c r="AP734" s="1"/>
  <c r="AF618"/>
  <c r="AN618" s="1"/>
  <c r="AO618" s="1"/>
  <c r="AP618" s="1"/>
  <c r="AF662"/>
  <c r="AN662" s="1"/>
  <c r="AO662" s="1"/>
  <c r="AP662" s="1"/>
  <c r="AF522"/>
  <c r="AN522" s="1"/>
  <c r="AO522" s="1"/>
  <c r="AP522" s="1"/>
  <c r="AF545"/>
  <c r="AN545" s="1"/>
  <c r="AO545" s="1"/>
  <c r="AP545" s="1"/>
  <c r="AF613"/>
  <c r="AN613" s="1"/>
  <c r="AO613" s="1"/>
  <c r="AP613" s="1"/>
  <c r="AF437"/>
  <c r="AN437" s="1"/>
  <c r="AO437" s="1"/>
  <c r="AP437" s="1"/>
  <c r="AF640"/>
  <c r="AN640" s="1"/>
  <c r="AO640" s="1"/>
  <c r="AP640" s="1"/>
  <c r="AF474"/>
  <c r="AN474" s="1"/>
  <c r="AO474" s="1"/>
  <c r="AP474" s="1"/>
  <c r="AF401"/>
  <c r="AN401" s="1"/>
  <c r="AO401" s="1"/>
  <c r="AP401" s="1"/>
  <c r="AF487"/>
  <c r="AN487" s="1"/>
  <c r="AO487" s="1"/>
  <c r="AP487" s="1"/>
  <c r="AF581"/>
  <c r="AN581" s="1"/>
  <c r="AO581" s="1"/>
  <c r="AP581" s="1"/>
  <c r="AF453"/>
  <c r="AN453" s="1"/>
  <c r="AO453" s="1"/>
  <c r="AP453" s="1"/>
  <c r="AF506"/>
  <c r="AN506" s="1"/>
  <c r="AO506" s="1"/>
  <c r="AP506" s="1"/>
  <c r="AF168"/>
  <c r="AN168" s="1"/>
  <c r="AO168" s="1"/>
  <c r="AP168" s="1"/>
  <c r="AF433"/>
  <c r="AN433" s="1"/>
  <c r="AO433" s="1"/>
  <c r="AP433" s="1"/>
  <c r="AF624"/>
  <c r="AN624" s="1"/>
  <c r="AO624" s="1"/>
  <c r="AP624" s="1"/>
  <c r="AF40"/>
  <c r="AN40" s="1"/>
  <c r="AO40" s="1"/>
  <c r="AP40" s="1"/>
  <c r="AF641"/>
  <c r="AN641" s="1"/>
  <c r="AO641" s="1"/>
  <c r="AP641" s="1"/>
  <c r="AF402"/>
  <c r="AN402" s="1"/>
  <c r="AO402" s="1"/>
  <c r="AP402" s="1"/>
  <c r="AF511"/>
  <c r="AN511" s="1"/>
  <c r="AO511" s="1"/>
  <c r="AP511" s="1"/>
  <c r="AF548"/>
  <c r="AN548" s="1"/>
  <c r="AO548" s="1"/>
  <c r="AP548" s="1"/>
  <c r="AF191"/>
  <c r="AN191" s="1"/>
  <c r="AO191" s="1"/>
  <c r="AP191" s="1"/>
  <c r="AF323"/>
  <c r="AN323" s="1"/>
  <c r="AO323" s="1"/>
  <c r="AP323" s="1"/>
  <c r="AF300"/>
  <c r="AN300" s="1"/>
  <c r="AO300" s="1"/>
  <c r="AP300" s="1"/>
  <c r="AF789"/>
  <c r="AN789" s="1"/>
  <c r="AO789" s="1"/>
  <c r="AP789" s="1"/>
  <c r="AF476"/>
  <c r="AN476" s="1"/>
  <c r="AO476" s="1"/>
  <c r="AP476" s="1"/>
  <c r="AF435"/>
  <c r="AN435" s="1"/>
  <c r="AO435" s="1"/>
  <c r="AP435" s="1"/>
  <c r="AF714"/>
  <c r="AN714" s="1"/>
  <c r="AO714" s="1"/>
  <c r="AP714" s="1"/>
  <c r="AF164"/>
  <c r="AN164" s="1"/>
  <c r="AO164" s="1"/>
  <c r="AP164" s="1"/>
  <c r="AF16"/>
  <c r="AN16" s="1"/>
  <c r="AO16" s="1"/>
  <c r="AP16" s="1"/>
  <c r="AF756"/>
  <c r="AN756" s="1"/>
  <c r="AO756" s="1"/>
  <c r="AP756" s="1"/>
  <c r="AF716"/>
  <c r="AN716" s="1"/>
  <c r="AO716" s="1"/>
  <c r="AP716" s="1"/>
  <c r="AF317"/>
  <c r="AN317" s="1"/>
  <c r="AO317" s="1"/>
  <c r="AP317" s="1"/>
  <c r="AF18"/>
  <c r="AN18" s="1"/>
  <c r="AO18" s="1"/>
  <c r="AP18" s="1"/>
  <c r="AF210"/>
  <c r="AN210" s="1"/>
  <c r="AO210" s="1"/>
  <c r="AP210" s="1"/>
  <c r="AF488"/>
  <c r="AN488" s="1"/>
  <c r="AO488" s="1"/>
  <c r="AP488" s="1"/>
  <c r="AF192"/>
  <c r="AN192" s="1"/>
  <c r="AO192" s="1"/>
  <c r="AP192" s="1"/>
  <c r="AF409"/>
  <c r="AN409" s="1"/>
  <c r="AO409" s="1"/>
  <c r="AP409" s="1"/>
  <c r="AF169"/>
  <c r="AN169" s="1"/>
  <c r="AO169" s="1"/>
  <c r="AP169" s="1"/>
  <c r="AF766"/>
  <c r="AN766" s="1"/>
  <c r="AO766" s="1"/>
  <c r="AP766" s="1"/>
  <c r="AF111"/>
  <c r="AN111" s="1"/>
  <c r="AO111" s="1"/>
  <c r="AP111" s="1"/>
  <c r="AF790"/>
  <c r="AN790" s="1"/>
  <c r="AO790" s="1"/>
  <c r="AP790" s="1"/>
  <c r="AF758"/>
  <c r="AN758" s="1"/>
  <c r="AO758" s="1"/>
  <c r="AP758" s="1"/>
  <c r="AF420"/>
  <c r="AN420" s="1"/>
  <c r="AO420" s="1"/>
  <c r="AP420" s="1"/>
  <c r="AF43"/>
  <c r="AN43" s="1"/>
  <c r="AO43" s="1"/>
  <c r="AP43" s="1"/>
  <c r="AF703"/>
  <c r="AN703" s="1"/>
  <c r="AO703" s="1"/>
  <c r="AP703" s="1"/>
  <c r="AF265"/>
  <c r="AN265" s="1"/>
  <c r="AO265" s="1"/>
  <c r="AP265" s="1"/>
  <c r="AF205"/>
  <c r="AN205" s="1"/>
  <c r="AO205" s="1"/>
  <c r="AP205" s="1"/>
  <c r="AF174"/>
  <c r="AN174" s="1"/>
  <c r="AO174" s="1"/>
  <c r="AP174" s="1"/>
  <c r="AF91"/>
  <c r="AN91" s="1"/>
  <c r="AO91" s="1"/>
  <c r="AP91" s="1"/>
  <c r="AF370"/>
  <c r="AN370" s="1"/>
  <c r="AO370" s="1"/>
  <c r="AP370" s="1"/>
  <c r="AF99"/>
  <c r="AN99" s="1"/>
  <c r="AO99" s="1"/>
  <c r="AP99" s="1"/>
  <c r="AF457"/>
  <c r="AN457" s="1"/>
  <c r="AO457" s="1"/>
  <c r="AP457" s="1"/>
  <c r="AF738"/>
  <c r="AN738" s="1"/>
  <c r="AO738" s="1"/>
  <c r="AP738" s="1"/>
  <c r="AF619"/>
  <c r="AN619" s="1"/>
  <c r="AO619" s="1"/>
  <c r="AP619" s="1"/>
  <c r="AF127"/>
  <c r="AN127" s="1"/>
  <c r="AO127" s="1"/>
  <c r="AP127" s="1"/>
  <c r="AF763"/>
  <c r="AN763" s="1"/>
  <c r="AO763" s="1"/>
  <c r="AP763" s="1"/>
  <c r="AF22"/>
  <c r="AN22" s="1"/>
  <c r="AO22" s="1"/>
  <c r="AP22" s="1"/>
  <c r="AF428"/>
  <c r="AN428" s="1"/>
  <c r="AO428" s="1"/>
  <c r="AP428" s="1"/>
  <c r="AF650"/>
  <c r="AN650" s="1"/>
  <c r="AO650" s="1"/>
  <c r="AP650" s="1"/>
  <c r="AF411"/>
  <c r="AN411" s="1"/>
  <c r="AO411" s="1"/>
  <c r="AP411" s="1"/>
  <c r="AF742"/>
  <c r="AN742" s="1"/>
  <c r="AO742" s="1"/>
  <c r="AP742" s="1"/>
  <c r="AF797"/>
  <c r="AN797" s="1"/>
  <c r="AO797" s="1"/>
  <c r="AP797" s="1"/>
  <c r="AF531"/>
  <c r="AN531" s="1"/>
  <c r="AO531" s="1"/>
  <c r="AP531" s="1"/>
  <c r="AF691"/>
  <c r="AN691" s="1"/>
  <c r="AO691" s="1"/>
  <c r="AP691" s="1"/>
  <c r="AF250"/>
  <c r="AN250" s="1"/>
  <c r="AO250" s="1"/>
  <c r="AP250" s="1"/>
  <c r="AF185"/>
  <c r="AN185" s="1"/>
  <c r="AO185" s="1"/>
  <c r="AP185" s="1"/>
  <c r="AF278"/>
  <c r="AN278" s="1"/>
  <c r="AO278" s="1"/>
  <c r="AP278" s="1"/>
  <c r="AF208"/>
  <c r="AN208" s="1"/>
  <c r="AO208" s="1"/>
  <c r="AP208" s="1"/>
  <c r="AF479"/>
  <c r="AN479" s="1"/>
  <c r="AO479" s="1"/>
  <c r="AP479" s="1"/>
  <c r="AF71"/>
  <c r="AN71" s="1"/>
  <c r="AO71" s="1"/>
  <c r="AP71" s="1"/>
  <c r="AF24"/>
  <c r="AN24" s="1"/>
  <c r="AO24" s="1"/>
  <c r="AP24" s="1"/>
  <c r="AF682"/>
  <c r="AN682" s="1"/>
  <c r="AO682" s="1"/>
  <c r="AP682" s="1"/>
  <c r="AF486"/>
  <c r="AN486" s="1"/>
  <c r="AO486" s="1"/>
  <c r="AP486" s="1"/>
  <c r="AF202"/>
  <c r="AN202" s="1"/>
  <c r="AO202" s="1"/>
  <c r="AP202" s="1"/>
  <c r="AF364"/>
  <c r="AN364" s="1"/>
  <c r="AO364" s="1"/>
  <c r="AP364" s="1"/>
  <c r="AF371"/>
  <c r="AN371" s="1"/>
  <c r="AO371" s="1"/>
  <c r="AP371" s="1"/>
  <c r="AF17"/>
  <c r="AN17" s="1"/>
  <c r="AO17" s="1"/>
  <c r="AP17" s="1"/>
  <c r="AF314"/>
  <c r="AN314" s="1"/>
  <c r="AO314" s="1"/>
  <c r="AP314" s="1"/>
  <c r="AF115"/>
  <c r="AN115" s="1"/>
  <c r="AO115" s="1"/>
  <c r="AP115" s="1"/>
  <c r="AF752"/>
  <c r="AN752" s="1"/>
  <c r="AO752" s="1"/>
  <c r="AP752" s="1"/>
  <c r="AF659"/>
  <c r="AN659" s="1"/>
  <c r="AO659" s="1"/>
  <c r="AP659" s="1"/>
  <c r="AF656"/>
  <c r="AN656" s="1"/>
  <c r="AO656" s="1"/>
  <c r="AP656" s="1"/>
  <c r="AF184"/>
  <c r="AN184" s="1"/>
  <c r="AO184" s="1"/>
  <c r="AP184" s="1"/>
  <c r="AF149"/>
  <c r="AN149" s="1"/>
  <c r="AO149" s="1"/>
  <c r="AP149" s="1"/>
  <c r="AF313"/>
  <c r="AN313" s="1"/>
  <c r="AO313" s="1"/>
  <c r="AP313" s="1"/>
  <c r="AF612"/>
  <c r="AN612" s="1"/>
  <c r="AO612" s="1"/>
  <c r="AP612" s="1"/>
  <c r="AF121"/>
  <c r="AN121" s="1"/>
  <c r="AO121" s="1"/>
  <c r="AP121" s="1"/>
  <c r="AF138"/>
  <c r="AN138" s="1"/>
  <c r="AO138" s="1"/>
  <c r="AP138" s="1"/>
  <c r="AF151"/>
  <c r="AN151" s="1"/>
  <c r="AO151" s="1"/>
  <c r="AP151" s="1"/>
  <c r="AF393"/>
  <c r="AN393" s="1"/>
  <c r="AO393" s="1"/>
  <c r="AP393" s="1"/>
  <c r="AF635"/>
  <c r="AN635" s="1"/>
  <c r="AO635" s="1"/>
  <c r="AP635" s="1"/>
  <c r="AF540"/>
  <c r="AN540" s="1"/>
  <c r="AO540" s="1"/>
  <c r="AP540" s="1"/>
  <c r="AF307"/>
  <c r="AN307" s="1"/>
  <c r="AO307" s="1"/>
  <c r="AP307" s="1"/>
  <c r="AF762"/>
  <c r="AN762" s="1"/>
  <c r="AO762" s="1"/>
  <c r="AP762" s="1"/>
  <c r="AF723"/>
  <c r="AN723" s="1"/>
  <c r="AO723" s="1"/>
  <c r="AP723" s="1"/>
  <c r="AF452"/>
  <c r="AN452" s="1"/>
  <c r="AO452" s="1"/>
  <c r="AP452" s="1"/>
  <c r="AF706"/>
  <c r="AN706" s="1"/>
  <c r="AO706" s="1"/>
  <c r="AP706" s="1"/>
  <c r="AF455"/>
  <c r="AN455" s="1"/>
  <c r="AO455" s="1"/>
  <c r="AP455" s="1"/>
  <c r="AF120"/>
  <c r="AN120" s="1"/>
  <c r="AO120" s="1"/>
  <c r="AP120" s="1"/>
  <c r="AF29"/>
  <c r="AN29" s="1"/>
  <c r="AO29" s="1"/>
  <c r="AP29" s="1"/>
  <c r="AF434"/>
  <c r="AN434" s="1"/>
  <c r="AO434" s="1"/>
  <c r="AP434" s="1"/>
  <c r="AF270"/>
  <c r="AN270" s="1"/>
  <c r="AO270" s="1"/>
  <c r="AP270" s="1"/>
  <c r="AF537"/>
  <c r="AN537" s="1"/>
  <c r="AO537" s="1"/>
  <c r="AP537" s="1"/>
  <c r="AF354"/>
  <c r="AN354" s="1"/>
  <c r="AO354" s="1"/>
  <c r="AP354" s="1"/>
  <c r="AF230"/>
  <c r="AN230" s="1"/>
  <c r="AO230" s="1"/>
  <c r="AP230" s="1"/>
  <c r="AF84"/>
  <c r="AN84" s="1"/>
  <c r="AO84" s="1"/>
  <c r="AP84" s="1"/>
  <c r="AF70"/>
  <c r="AN70" s="1"/>
  <c r="AO70" s="1"/>
  <c r="AP70" s="1"/>
  <c r="AF203"/>
  <c r="AN203" s="1"/>
  <c r="AO203" s="1"/>
  <c r="AP203" s="1"/>
  <c r="AF266"/>
  <c r="AN266" s="1"/>
  <c r="AO266" s="1"/>
  <c r="AP266" s="1"/>
  <c r="AF396"/>
  <c r="AN396" s="1"/>
  <c r="AO396" s="1"/>
  <c r="AP396" s="1"/>
  <c r="AF379"/>
  <c r="AN379" s="1"/>
  <c r="AO379" s="1"/>
  <c r="AP379" s="1"/>
  <c r="AF413"/>
  <c r="AN413" s="1"/>
  <c r="AO413" s="1"/>
  <c r="AP413" s="1"/>
  <c r="AF362"/>
  <c r="AN362" s="1"/>
  <c r="AO362" s="1"/>
  <c r="AP362" s="1"/>
  <c r="AF23"/>
  <c r="AN23" s="1"/>
  <c r="AO23" s="1"/>
  <c r="AP23" s="1"/>
  <c r="AF25"/>
  <c r="AN25" s="1"/>
  <c r="AO25" s="1"/>
  <c r="AP25" s="1"/>
  <c r="AF324"/>
  <c r="AN324" s="1"/>
  <c r="AO324" s="1"/>
  <c r="AP324" s="1"/>
  <c r="AF472"/>
  <c r="AN472" s="1"/>
  <c r="AO472" s="1"/>
  <c r="AP472" s="1"/>
  <c r="AF617"/>
  <c r="AN617" s="1"/>
  <c r="AO617" s="1"/>
  <c r="AP617" s="1"/>
  <c r="AF721"/>
  <c r="AN721" s="1"/>
  <c r="AO721" s="1"/>
  <c r="AP721" s="1"/>
  <c r="AF783"/>
  <c r="AN783" s="1"/>
  <c r="AO783" s="1"/>
  <c r="AP783" s="1"/>
  <c r="AF179"/>
  <c r="AN179" s="1"/>
  <c r="AO179" s="1"/>
  <c r="AP179" s="1"/>
  <c r="AF177"/>
  <c r="AN177" s="1"/>
  <c r="AO177" s="1"/>
  <c r="AP177" s="1"/>
  <c r="AF83"/>
  <c r="AN83" s="1"/>
  <c r="AO83" s="1"/>
  <c r="AP83" s="1"/>
  <c r="AF247"/>
  <c r="AN247" s="1"/>
  <c r="AO247" s="1"/>
  <c r="AP247" s="1"/>
  <c r="AF678"/>
  <c r="AN678" s="1"/>
  <c r="AO678" s="1"/>
  <c r="AP678" s="1"/>
  <c r="AF160"/>
  <c r="AN160" s="1"/>
  <c r="AO160" s="1"/>
  <c r="AP160" s="1"/>
  <c r="AF628"/>
  <c r="AN628" s="1"/>
  <c r="AO628" s="1"/>
  <c r="AP628" s="1"/>
  <c r="AF241"/>
  <c r="AN241" s="1"/>
  <c r="AO241" s="1"/>
  <c r="AP241" s="1"/>
  <c r="AF109"/>
  <c r="AN109" s="1"/>
  <c r="AO109" s="1"/>
  <c r="AP109" s="1"/>
  <c r="AF361"/>
  <c r="AN361" s="1"/>
  <c r="AO361" s="1"/>
  <c r="AP361" s="1"/>
  <c r="AF391"/>
  <c r="AN391" s="1"/>
  <c r="AO391" s="1"/>
  <c r="AP391" s="1"/>
  <c r="AF524"/>
  <c r="AN524" s="1"/>
  <c r="AO524" s="1"/>
  <c r="AP524" s="1"/>
  <c r="AF285"/>
  <c r="AN285" s="1"/>
  <c r="AO285" s="1"/>
  <c r="AP285" s="1"/>
  <c r="AF125"/>
  <c r="AN125" s="1"/>
  <c r="AO125" s="1"/>
  <c r="AP125" s="1"/>
  <c r="AF72"/>
  <c r="AN72" s="1"/>
  <c r="AO72" s="1"/>
  <c r="AP72" s="1"/>
  <c r="AF303"/>
  <c r="AN303" s="1"/>
  <c r="AO303" s="1"/>
  <c r="AP303" s="1"/>
  <c r="AF30"/>
  <c r="AN30" s="1"/>
  <c r="AO30" s="1"/>
  <c r="AP30" s="1"/>
  <c r="AF12"/>
  <c r="AN12" s="1"/>
  <c r="AO12" s="1"/>
  <c r="AP12" s="1"/>
  <c r="AF380"/>
  <c r="AN380" s="1"/>
  <c r="AO380" s="1"/>
  <c r="AP380" s="1"/>
  <c r="AF157"/>
  <c r="AN157" s="1"/>
  <c r="AO157" s="1"/>
  <c r="AP157" s="1"/>
  <c r="AF365"/>
  <c r="AN365" s="1"/>
  <c r="AO365" s="1"/>
  <c r="AP365" s="1"/>
  <c r="AF112"/>
  <c r="AN112" s="1"/>
  <c r="AO112" s="1"/>
  <c r="AP112" s="1"/>
  <c r="AF237"/>
  <c r="AN237" s="1"/>
  <c r="AO237" s="1"/>
  <c r="AP237" s="1"/>
  <c r="AF414"/>
  <c r="AN414" s="1"/>
  <c r="AO414" s="1"/>
  <c r="AP414" s="1"/>
  <c r="AF33"/>
  <c r="AN33" s="1"/>
  <c r="AO33" s="1"/>
  <c r="AP33" s="1"/>
  <c r="AF51"/>
  <c r="AN51" s="1"/>
  <c r="AO51" s="1"/>
  <c r="AP51" s="1"/>
  <c r="AF94"/>
  <c r="AN94" s="1"/>
  <c r="AO94" s="1"/>
  <c r="AP94" s="1"/>
  <c r="AF680"/>
  <c r="AN680" s="1"/>
  <c r="AO680" s="1"/>
  <c r="AP680" s="1"/>
  <c r="AF646"/>
  <c r="AN646" s="1"/>
  <c r="AO646" s="1"/>
  <c r="AP646" s="1"/>
  <c r="AF342"/>
  <c r="AN342" s="1"/>
  <c r="AO342" s="1"/>
  <c r="AP342" s="1"/>
  <c r="AF219"/>
  <c r="AN219" s="1"/>
  <c r="AO219" s="1"/>
  <c r="AP219" s="1"/>
  <c r="AF398"/>
  <c r="AN398" s="1"/>
  <c r="AO398" s="1"/>
  <c r="AP398" s="1"/>
  <c r="AF627"/>
  <c r="AN627" s="1"/>
  <c r="AO627" s="1"/>
  <c r="AP627" s="1"/>
  <c r="AF399"/>
  <c r="AN399" s="1"/>
  <c r="AO399" s="1"/>
  <c r="AP399" s="1"/>
  <c r="AF137"/>
  <c r="AN137" s="1"/>
  <c r="AO137" s="1"/>
  <c r="AP137" s="1"/>
  <c r="AF595"/>
  <c r="AN595" s="1"/>
  <c r="AO595" s="1"/>
  <c r="AP595" s="1"/>
  <c r="AF158"/>
  <c r="AN158" s="1"/>
  <c r="AO158" s="1"/>
  <c r="AP158" s="1"/>
  <c r="AF65"/>
  <c r="AN65" s="1"/>
  <c r="AO65" s="1"/>
  <c r="AP65" s="1"/>
  <c r="AF403"/>
  <c r="AN403" s="1"/>
  <c r="AO403" s="1"/>
  <c r="AP403" s="1"/>
  <c r="AF792"/>
  <c r="AN792" s="1"/>
  <c r="AO792" s="1"/>
  <c r="AP792" s="1"/>
  <c r="AF775"/>
  <c r="AN775" s="1"/>
  <c r="AO775" s="1"/>
  <c r="AP775" s="1"/>
  <c r="AF264"/>
  <c r="AN264" s="1"/>
  <c r="AO264" s="1"/>
  <c r="AP264" s="1"/>
  <c r="AF378"/>
  <c r="AN378" s="1"/>
  <c r="AO378" s="1"/>
  <c r="AP378" s="1"/>
  <c r="AF292"/>
  <c r="AN292" s="1"/>
  <c r="AO292" s="1"/>
  <c r="AP292" s="1"/>
  <c r="AF315"/>
  <c r="AN315" s="1"/>
  <c r="AO315" s="1"/>
  <c r="AP315" s="1"/>
  <c r="AF79"/>
  <c r="AN79" s="1"/>
  <c r="AO79" s="1"/>
  <c r="AP79" s="1"/>
  <c r="AF302"/>
  <c r="AN302" s="1"/>
  <c r="AO302" s="1"/>
  <c r="AP302" s="1"/>
  <c r="AF274"/>
  <c r="AN274" s="1"/>
  <c r="AO274" s="1"/>
  <c r="AP274" s="1"/>
  <c r="AF52"/>
  <c r="AN52" s="1"/>
  <c r="AO52" s="1"/>
  <c r="AP52" s="1"/>
  <c r="AF747"/>
  <c r="AN747" s="1"/>
  <c r="AO747" s="1"/>
  <c r="AP747" s="1"/>
  <c r="AF382"/>
  <c r="AN382" s="1"/>
  <c r="AO382" s="1"/>
  <c r="AP382" s="1"/>
  <c r="AF64"/>
  <c r="AN64" s="1"/>
  <c r="AO64" s="1"/>
  <c r="AP64" s="1"/>
  <c r="AF631"/>
  <c r="AN631" s="1"/>
  <c r="AO631" s="1"/>
  <c r="AP631" s="1"/>
  <c r="AF180"/>
  <c r="AN180" s="1"/>
  <c r="AO180" s="1"/>
  <c r="AP180" s="1"/>
  <c r="AF773"/>
  <c r="AN773" s="1"/>
  <c r="AO773" s="1"/>
  <c r="AP773" s="1"/>
  <c r="AF539"/>
  <c r="AN539" s="1"/>
  <c r="AO539" s="1"/>
  <c r="AP539" s="1"/>
  <c r="AF275"/>
  <c r="AN275" s="1"/>
  <c r="AO275" s="1"/>
  <c r="AP275" s="1"/>
  <c r="AF464"/>
  <c r="AN464" s="1"/>
  <c r="AO464" s="1"/>
  <c r="AP464" s="1"/>
  <c r="AF344"/>
  <c r="AN344" s="1"/>
  <c r="AO344" s="1"/>
  <c r="AP344" s="1"/>
  <c r="AF645"/>
  <c r="AN645" s="1"/>
  <c r="AO645" s="1"/>
  <c r="AP645" s="1"/>
  <c r="AF576"/>
  <c r="AN576" s="1"/>
  <c r="AO576" s="1"/>
  <c r="AP576" s="1"/>
  <c r="AF328"/>
  <c r="AN328" s="1"/>
  <c r="AO328" s="1"/>
  <c r="AP328" s="1"/>
  <c r="AF368"/>
  <c r="AN368" s="1"/>
  <c r="AO368" s="1"/>
  <c r="AP368" s="1"/>
  <c r="AF384"/>
  <c r="AN384" s="1"/>
  <c r="AO384" s="1"/>
  <c r="AP384" s="1"/>
  <c r="AF606"/>
  <c r="AN606" s="1"/>
  <c r="AO606" s="1"/>
  <c r="AP606" s="1"/>
  <c r="AF351"/>
  <c r="AN351" s="1"/>
  <c r="AO351" s="1"/>
  <c r="AP351" s="1"/>
  <c r="AF496"/>
  <c r="AN496" s="1"/>
  <c r="AO496" s="1"/>
  <c r="AP496" s="1"/>
  <c r="AF729"/>
  <c r="AN729" s="1"/>
  <c r="AO729" s="1"/>
  <c r="AP729" s="1"/>
  <c r="AF526"/>
  <c r="AN526" s="1"/>
  <c r="AO526" s="1"/>
  <c r="AP526" s="1"/>
  <c r="AF554"/>
  <c r="AN554" s="1"/>
  <c r="AO554" s="1"/>
  <c r="AP554" s="1"/>
  <c r="AF430"/>
  <c r="AN430" s="1"/>
  <c r="AO430" s="1"/>
  <c r="AP430" s="1"/>
  <c r="AF542"/>
  <c r="AN542" s="1"/>
  <c r="AO542" s="1"/>
  <c r="AP542" s="1"/>
  <c r="AF558"/>
  <c r="AN558" s="1"/>
  <c r="AO558" s="1"/>
  <c r="AP558" s="1"/>
  <c r="AF597"/>
  <c r="AN597" s="1"/>
  <c r="AO597" s="1"/>
  <c r="AP597" s="1"/>
  <c r="AF325"/>
  <c r="AN325" s="1"/>
  <c r="AO325" s="1"/>
  <c r="AP325" s="1"/>
  <c r="AF426"/>
  <c r="AN426" s="1"/>
  <c r="AO426" s="1"/>
  <c r="AP426" s="1"/>
  <c r="AF229"/>
  <c r="AN229" s="1"/>
  <c r="AO229" s="1"/>
  <c r="AP229" s="1"/>
  <c r="AF577"/>
  <c r="AN577" s="1"/>
  <c r="AO577" s="1"/>
  <c r="AP577" s="1"/>
  <c r="AF417"/>
  <c r="AN417" s="1"/>
  <c r="AO417" s="1"/>
  <c r="AP417" s="1"/>
  <c r="AF637"/>
  <c r="AN637" s="1"/>
  <c r="AO637" s="1"/>
  <c r="AP637" s="1"/>
  <c r="AF405"/>
  <c r="AN405" s="1"/>
  <c r="AO405" s="1"/>
  <c r="AP405" s="1"/>
  <c r="AF570"/>
  <c r="AN570" s="1"/>
  <c r="AO570" s="1"/>
  <c r="AP570" s="1"/>
  <c r="AF677"/>
  <c r="AN677" s="1"/>
  <c r="AO677" s="1"/>
  <c r="AP677" s="1"/>
  <c r="AF385"/>
  <c r="AN385" s="1"/>
  <c r="AO385" s="1"/>
  <c r="AP385" s="1"/>
  <c r="AF469"/>
  <c r="AN469" s="1"/>
  <c r="AO469" s="1"/>
  <c r="AP469" s="1"/>
  <c r="AF586"/>
  <c r="AN586" s="1"/>
  <c r="AO586" s="1"/>
  <c r="AP586" s="1"/>
  <c r="AF689"/>
  <c r="AN689" s="1"/>
  <c r="AO689" s="1"/>
  <c r="AP689" s="1"/>
  <c r="AF53"/>
  <c r="AN53" s="1"/>
  <c r="AO53" s="1"/>
  <c r="AP53" s="1"/>
  <c r="AF551"/>
  <c r="AN551" s="1"/>
  <c r="AO551" s="1"/>
  <c r="AP551" s="1"/>
  <c r="AF736"/>
  <c r="AN736" s="1"/>
  <c r="AO736" s="1"/>
  <c r="AP736" s="1"/>
  <c r="AF533"/>
  <c r="AN533" s="1"/>
  <c r="AO533" s="1"/>
  <c r="AP533" s="1"/>
  <c r="AF605"/>
  <c r="AN605" s="1"/>
  <c r="AO605" s="1"/>
  <c r="AP605" s="1"/>
  <c r="AF232"/>
  <c r="AN232" s="1"/>
  <c r="AO232" s="1"/>
  <c r="AP232" s="1"/>
  <c r="AF529"/>
  <c r="AF305"/>
  <c r="AN305" s="1"/>
  <c r="AO305" s="1"/>
  <c r="AP305" s="1"/>
  <c r="AF704"/>
  <c r="AN704" s="1"/>
  <c r="AO704" s="1"/>
  <c r="AP704" s="1"/>
  <c r="AF731"/>
  <c r="AN731" s="1"/>
  <c r="AO731" s="1"/>
  <c r="AP731" s="1"/>
  <c r="S10"/>
  <c r="S14" i="18"/>
  <c r="J28"/>
  <c r="L28"/>
  <c r="P28"/>
  <c r="G28"/>
  <c r="K28"/>
  <c r="O20"/>
  <c r="H28"/>
  <c r="M28"/>
  <c r="E28"/>
  <c r="I28"/>
  <c r="O25"/>
  <c r="O24"/>
  <c r="F28"/>
  <c r="O16"/>
  <c r="O19"/>
  <c r="O21"/>
  <c r="O23"/>
  <c r="O26"/>
  <c r="O17"/>
  <c r="O22"/>
  <c r="D28"/>
  <c r="AC10" i="15" l="1"/>
  <c r="Q25" i="18"/>
  <c r="S25" s="1"/>
  <c r="Q23"/>
  <c r="S23" s="1"/>
  <c r="Q16"/>
  <c r="S16" s="1"/>
  <c r="Q21"/>
  <c r="S21" s="1"/>
  <c r="Q18"/>
  <c r="S18" s="1"/>
  <c r="Q20"/>
  <c r="S20" s="1"/>
  <c r="Q22"/>
  <c r="S22" s="1"/>
  <c r="Q17"/>
  <c r="S17" s="1"/>
  <c r="Q24"/>
  <c r="S24" s="1"/>
  <c r="Q26"/>
  <c r="S26" s="1"/>
  <c r="Q19"/>
  <c r="S19" s="1"/>
  <c r="Z10" i="15"/>
  <c r="AN529"/>
  <c r="AO529" s="1"/>
  <c r="AN277"/>
  <c r="AO277" s="1"/>
  <c r="W10"/>
  <c r="X10"/>
  <c r="AN369"/>
  <c r="AO369" s="1"/>
  <c r="AN27"/>
  <c r="AO27" s="1"/>
  <c r="AB10"/>
  <c r="AN607"/>
  <c r="AO607" s="1"/>
  <c r="AN11"/>
  <c r="AO11" s="1"/>
  <c r="U10"/>
  <c r="AA10"/>
  <c r="V10"/>
  <c r="Y10"/>
  <c r="AD10"/>
  <c r="AE10"/>
  <c r="O28" i="18"/>
  <c r="S28" l="1"/>
  <c r="S30" s="1"/>
  <c r="Q28"/>
  <c r="AP607" i="15"/>
  <c r="AP369"/>
  <c r="AP277"/>
  <c r="AP529"/>
  <c r="AP11"/>
  <c r="AP27"/>
  <c r="AF10"/>
  <c r="AN10" s="1"/>
  <c r="AO10" s="1"/>
  <c r="AP10" s="1"/>
</calcChain>
</file>

<file path=xl/comments1.xml><?xml version="1.0" encoding="utf-8"?>
<comments xmlns="http://schemas.openxmlformats.org/spreadsheetml/2006/main">
  <authors>
    <author>Hadley Brett Cabral</author>
  </authors>
  <commentList>
    <comment ref="I8" authorId="0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ASSUMED in-school sped headcount.   The formula adds reg ed k-12, lep k-12, half reg ed and lep k2 then multiplies by  a sped and voke kid modifier found in the fnd base rate sheet.  In 07 PROJh the voke modifier adds 1% to the sped modifier of 4%.</t>
        </r>
      </text>
    </comment>
  </commentList>
</comments>
</file>

<file path=xl/comments2.xml><?xml version="1.0" encoding="utf-8"?>
<comments xmlns="http://schemas.openxmlformats.org/spreadsheetml/2006/main">
  <authors>
    <author>Hadley Brett Cabral</author>
  </authors>
  <commentList>
    <comment ref="D5" authorId="0">
      <text>
        <r>
          <rPr>
            <b/>
            <sz val="8"/>
            <color indexed="81"/>
            <rFont val="Tahoma"/>
            <family val="2"/>
          </rPr>
          <t xml:space="preserve">Hadley Brett Cabral:
1.  </t>
        </r>
        <r>
          <rPr>
            <sz val="8"/>
            <color indexed="81"/>
            <rFont val="Tahoma"/>
            <family val="2"/>
          </rPr>
          <t xml:space="preserve">Devens is an average of three districts:  Harvard, Lancaster, &amp; Ayer Shirley.  (D134+D156+D369)/3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equals Weymouth (D345).</t>
        </r>
      </text>
    </comment>
    <comment ref="E5" authorId="0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1.</t>
        </r>
        <r>
          <rPr>
            <sz val="8"/>
            <color indexed="81"/>
            <rFont val="Tahoma"/>
            <family val="2"/>
          </rPr>
          <t xml:space="preserve">  Devens = Harvard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= Weymouth</t>
        </r>
      </text>
    </comment>
  </commentList>
</comments>
</file>

<file path=xl/sharedStrings.xml><?xml version="1.0" encoding="utf-8"?>
<sst xmlns="http://schemas.openxmlformats.org/spreadsheetml/2006/main" count="4767" uniqueCount="1597">
  <si>
    <t>FRANCIS W. PARKER CHARTER ESSENTIAL</t>
  </si>
  <si>
    <t>PHOENIX CHARTER ACADEMY</t>
  </si>
  <si>
    <t>FY12</t>
  </si>
  <si>
    <t>12 - PROJe  chartrate.xls</t>
  </si>
  <si>
    <t>pupils count as one-half in total foundation enrollment.  Low income headcount is the number of pupils in columns 1 through 10 who are eligible for free or reduced lunch.  Each component of the foundation budget</t>
  </si>
  <si>
    <t>FY08</t>
  </si>
  <si>
    <t>Total</t>
  </si>
  <si>
    <t>Tuition</t>
  </si>
  <si>
    <t xml:space="preserve"> </t>
  </si>
  <si>
    <t>FY06</t>
  </si>
  <si>
    <t>FY05</t>
  </si>
  <si>
    <t>Teaching</t>
  </si>
  <si>
    <t>Benefits</t>
  </si>
  <si>
    <t>FY11</t>
  </si>
  <si>
    <t>Foundation Subsets</t>
  </si>
  <si>
    <t>Pre-School</t>
  </si>
  <si>
    <t>Kindergarten-Half</t>
  </si>
  <si>
    <t>Kindergarten-Full</t>
  </si>
  <si>
    <t>Elementary</t>
  </si>
  <si>
    <t>Junior/Middle</t>
  </si>
  <si>
    <t>High School</t>
  </si>
  <si>
    <t>Special Ed-In School</t>
  </si>
  <si>
    <t>Special Ed-Tuitioned Out</t>
  </si>
  <si>
    <t>Vocational</t>
  </si>
  <si>
    <t>Pupil</t>
  </si>
  <si>
    <t xml:space="preserve">Limited English PK </t>
  </si>
  <si>
    <t>Limited English K Half Time</t>
  </si>
  <si>
    <t>Limited English Full Time</t>
  </si>
  <si>
    <t xml:space="preserve"> Jr High/</t>
  </si>
  <si>
    <t>High</t>
  </si>
  <si>
    <t>Special Ed</t>
  </si>
  <si>
    <t>K Half</t>
  </si>
  <si>
    <t>K Full</t>
  </si>
  <si>
    <t>Middle</t>
  </si>
  <si>
    <t>School</t>
  </si>
  <si>
    <t>In School</t>
  </si>
  <si>
    <t>Foundation Enrollment</t>
  </si>
  <si>
    <t>Professional Development</t>
  </si>
  <si>
    <t>Wage Adjustment Factor</t>
  </si>
  <si>
    <t>Assumed</t>
  </si>
  <si>
    <t>Low</t>
  </si>
  <si>
    <t>wage</t>
  </si>
  <si>
    <t>Junior</t>
  </si>
  <si>
    <t xml:space="preserve">High  </t>
  </si>
  <si>
    <t>Income</t>
  </si>
  <si>
    <t>Budget</t>
  </si>
  <si>
    <t>fct check</t>
  </si>
  <si>
    <t>KP</t>
  </si>
  <si>
    <t>Elem</t>
  </si>
  <si>
    <t>Tuitioned</t>
  </si>
  <si>
    <t>1=good</t>
  </si>
  <si>
    <t>enro</t>
  </si>
  <si>
    <t>rate</t>
  </si>
  <si>
    <t>Notes</t>
  </si>
  <si>
    <t>fnd budget</t>
  </si>
  <si>
    <t>rate check</t>
  </si>
  <si>
    <t>code cha</t>
  </si>
  <si>
    <t>LEA</t>
  </si>
  <si>
    <t>District</t>
  </si>
  <si>
    <t>Lea</t>
  </si>
  <si>
    <t>Charter</t>
  </si>
  <si>
    <t>Status</t>
  </si>
  <si>
    <t>ABINGTON</t>
  </si>
  <si>
    <t>EXCEL ACADEMY</t>
  </si>
  <si>
    <t>open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</si>
  <si>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</si>
  <si>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</si>
  <si>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</si>
  <si>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</si>
  <si>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</si>
  <si>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</si>
  <si>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</si>
  <si>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</si>
  <si>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</si>
  <si>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</si>
  <si>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</si>
  <si>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</si>
  <si>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KIPP ACADEMY LYNN</t>
  </si>
  <si>
    <t>ASHLAND</t>
  </si>
  <si>
    <t>ATHOL</t>
  </si>
  <si>
    <t>CAPE COD LIGHTHOUSE</t>
  </si>
  <si>
    <t>ATTLEBORO</t>
  </si>
  <si>
    <t>AUBURN</t>
  </si>
  <si>
    <t>PIONEER VALLEY CHINESE IMMERSION</t>
  </si>
  <si>
    <t>AVON</t>
  </si>
  <si>
    <t>AYER</t>
  </si>
  <si>
    <t>BARNSTABLE</t>
  </si>
  <si>
    <t>CONSERVATORY LAB</t>
  </si>
  <si>
    <t>BARRE</t>
  </si>
  <si>
    <t>BECKET</t>
  </si>
  <si>
    <t>SABIS INTERNATIONAL</t>
  </si>
  <si>
    <t>BEDFORD</t>
  </si>
  <si>
    <t>BELCHERTOWN</t>
  </si>
  <si>
    <t>NEIGHBORHOOD HOUSE</t>
  </si>
  <si>
    <t>BELLINGHAM</t>
  </si>
  <si>
    <t>BELMONT</t>
  </si>
  <si>
    <t>BERKLEY</t>
  </si>
  <si>
    <t>BERLIN</t>
  </si>
  <si>
    <t>BOSTON COLLEGIATE</t>
  </si>
  <si>
    <t>BERNARDSTON</t>
  </si>
  <si>
    <t>BEVERLY</t>
  </si>
  <si>
    <t>BILLERICA</t>
  </si>
  <si>
    <t>HOLYOKE COMMUNITY</t>
  </si>
  <si>
    <t>BLACKSTONE</t>
  </si>
  <si>
    <t>LAWRENCE FAMILY DEVELOPMENT</t>
  </si>
  <si>
    <t>BLANDFORD</t>
  </si>
  <si>
    <t>BOLTON</t>
  </si>
  <si>
    <t>BOSTON</t>
  </si>
  <si>
    <t>LOWELL MIDDLESEX ACADEMY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</si>
  <si>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</si>
  <si>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</si>
  <si>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</si>
  <si>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</si>
  <si>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</si>
  <si>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</si>
  <si>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</si>
  <si>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</si>
  <si>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</si>
  <si>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</si>
  <si>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</si>
  <si>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</si>
  <si>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RIVER VALLEY</t>
  </si>
  <si>
    <t>BURLINGTON</t>
  </si>
  <si>
    <t>CAMBRIDGE</t>
  </si>
  <si>
    <t>ROXBURY PREPARATORY</t>
  </si>
  <si>
    <t>CANTON</t>
  </si>
  <si>
    <t>SALEM ACADEMY</t>
  </si>
  <si>
    <t>CARLISLE</t>
  </si>
  <si>
    <t>CARVER</t>
  </si>
  <si>
    <t>PROSPECT HILL ACADEMY</t>
  </si>
  <si>
    <t>CHARLEMONT</t>
  </si>
  <si>
    <t>SOUTH SHORE</t>
  </si>
  <si>
    <t>CHARLTON</t>
  </si>
  <si>
    <t>CHATHAM</t>
  </si>
  <si>
    <t>CHELMSFORD</t>
  </si>
  <si>
    <t>ATLANTIS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</si>
  <si>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</si>
  <si>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</si>
  <si>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</si>
  <si>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</si>
  <si>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</si>
  <si>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</si>
  <si>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</si>
  <si>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</si>
  <si>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</si>
  <si>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</si>
  <si>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</si>
  <si>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</si>
  <si>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</si>
  <si>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</si>
  <si>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</si>
  <si>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</si>
  <si>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</si>
  <si>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</si>
  <si>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</si>
  <si>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</si>
  <si>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</si>
  <si>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</si>
  <si>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</si>
  <si>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</si>
  <si>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</si>
  <si>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</si>
  <si>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</si>
  <si>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</si>
  <si>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</si>
  <si>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</si>
  <si>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</si>
  <si>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</si>
  <si>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</si>
  <si>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</si>
  <si>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</si>
  <si>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</si>
  <si>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</si>
  <si>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</si>
  <si>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</si>
  <si>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</si>
  <si>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</si>
  <si>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</si>
  <si>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Input fnd enro chalocsend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</si>
  <si>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</si>
  <si>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</si>
  <si>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</si>
  <si>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</si>
  <si>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</si>
  <si>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</si>
  <si>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</si>
  <si>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</si>
  <si>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</si>
  <si>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</si>
  <si>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</si>
  <si>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</si>
  <si>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</si>
  <si>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</si>
  <si>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</si>
  <si>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</si>
  <si>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</si>
  <si>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</si>
  <si>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</si>
  <si>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</si>
  <si>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</si>
  <si>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</si>
  <si>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</si>
  <si>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</si>
  <si>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</si>
  <si>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</si>
  <si>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</si>
  <si>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</si>
  <si>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</si>
  <si>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</si>
  <si>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</si>
  <si>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</si>
  <si>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</si>
  <si>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</si>
  <si>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</si>
  <si>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</si>
  <si>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</si>
  <si>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</si>
  <si>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</si>
  <si>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</si>
  <si>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</si>
  <si>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</si>
  <si>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</si>
  <si>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</si>
  <si>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</si>
  <si>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</si>
  <si>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</si>
  <si>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</si>
  <si>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</si>
  <si>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</si>
  <si>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</si>
  <si>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</si>
  <si>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</si>
  <si>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</si>
  <si>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</si>
  <si>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</si>
  <si>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</si>
  <si>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</si>
  <si>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</si>
  <si>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</si>
  <si>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</si>
  <si>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</si>
  <si>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</si>
  <si>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</si>
  <si>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</si>
  <si>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</si>
  <si>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</si>
  <si>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</si>
  <si>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</si>
  <si>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</si>
  <si>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</si>
  <si>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</si>
  <si>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</si>
  <si>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</si>
  <si>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</si>
  <si>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</si>
  <si>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</si>
  <si>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</si>
  <si>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</si>
  <si>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</si>
  <si>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</si>
  <si>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</si>
  <si>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</si>
  <si>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</si>
  <si>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</si>
  <si>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</si>
  <si>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</si>
  <si>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</si>
  <si>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</si>
  <si>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</si>
  <si>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</si>
  <si>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</si>
  <si>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</si>
  <si>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</si>
  <si>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</si>
  <si>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</si>
  <si>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</si>
  <si>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</si>
  <si>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</si>
  <si>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</si>
  <si>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</si>
  <si>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</si>
  <si>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</si>
  <si>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</si>
  <si>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</si>
  <si>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</si>
  <si>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</si>
  <si>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</si>
  <si>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</si>
  <si>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</si>
  <si>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</si>
  <si>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</si>
  <si>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</si>
  <si>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</si>
  <si>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</si>
  <si>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</si>
  <si>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</si>
  <si>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</si>
  <si>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</si>
  <si>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</si>
  <si>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</si>
  <si>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</si>
  <si>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</si>
  <si>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</si>
  <si>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</si>
  <si>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</si>
  <si>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</si>
  <si>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</si>
  <si>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</si>
  <si>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</si>
  <si>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</si>
  <si>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</si>
  <si>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</si>
  <si>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</si>
  <si>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</si>
  <si>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</si>
  <si>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</si>
  <si>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</si>
  <si>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</si>
  <si>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</si>
  <si>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</si>
  <si>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</si>
  <si>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</si>
  <si>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</si>
  <si>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</si>
  <si>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</si>
  <si>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</si>
  <si>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</si>
  <si>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</si>
  <si>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</si>
  <si>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</si>
  <si>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</si>
  <si>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</si>
  <si>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</si>
  <si>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</si>
  <si>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</si>
  <si>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</si>
  <si>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</si>
  <si>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</si>
  <si>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</si>
  <si>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</si>
  <si>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</si>
  <si>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</si>
  <si>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</si>
  <si>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</si>
  <si>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</si>
  <si>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</si>
  <si>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</si>
  <si>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</si>
  <si>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</si>
  <si>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</si>
  <si>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</si>
  <si>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</si>
  <si>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</si>
  <si>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</si>
  <si>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</si>
  <si>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</si>
  <si>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</si>
  <si>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</si>
  <si>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</si>
  <si>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</si>
  <si>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</si>
  <si>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</si>
  <si>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</si>
  <si>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</si>
  <si>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</si>
  <si>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</si>
  <si>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</si>
  <si>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</si>
  <si>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</si>
  <si>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</si>
  <si>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</si>
  <si>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</si>
  <si>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</si>
  <si>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</si>
  <si>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</si>
  <si>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</si>
  <si>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</si>
  <si>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</si>
  <si>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</si>
  <si>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</si>
  <si>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</si>
  <si>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</si>
  <si>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</si>
  <si>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</si>
  <si>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</si>
  <si>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</si>
  <si>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</si>
  <si>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</si>
  <si>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</si>
  <si>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</si>
  <si>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</si>
  <si>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</si>
  <si>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</si>
  <si>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</si>
  <si>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</si>
  <si>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</si>
  <si>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</si>
  <si>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</si>
  <si>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</si>
  <si>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</si>
  <si>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</si>
  <si>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</si>
  <si>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</si>
  <si>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</si>
  <si>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</si>
  <si>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</si>
  <si>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</si>
  <si>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</si>
  <si>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</si>
  <si>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</si>
  <si>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</si>
  <si>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</si>
  <si>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</si>
  <si>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</si>
  <si>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</si>
  <si>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</si>
  <si>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</si>
  <si>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</si>
  <si>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</si>
  <si>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</si>
  <si>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</si>
  <si>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</si>
  <si>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</si>
  <si>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</si>
  <si>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</si>
  <si>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</si>
  <si>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</si>
  <si>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</si>
  <si>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</si>
  <si>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</si>
  <si>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</si>
  <si>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</si>
  <si>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</si>
  <si>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</si>
  <si>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</si>
  <si>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</si>
  <si>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</si>
  <si>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</si>
  <si>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</si>
  <si>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</si>
  <si>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</si>
  <si>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</si>
  <si>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</si>
  <si>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ALMA DEL MAR</t>
  </si>
  <si>
    <t>BRIDGE BOSTON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</si>
  <si>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</si>
  <si>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</si>
  <si>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</si>
  <si>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</si>
  <si>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</si>
  <si>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</si>
  <si>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</si>
  <si>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</si>
  <si>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</si>
  <si>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</si>
  <si>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</si>
  <si>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</si>
  <si>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</si>
  <si>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</si>
  <si>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</si>
  <si>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</si>
  <si>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</si>
  <si>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</si>
  <si>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</si>
  <si>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</si>
  <si>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</si>
  <si>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</si>
  <si>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</si>
  <si>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</si>
  <si>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</si>
  <si>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</si>
  <si>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</si>
  <si>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</si>
  <si>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</si>
  <si>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</si>
  <si>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</si>
  <si>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</si>
  <si>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</si>
  <si>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</si>
  <si>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</si>
  <si>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</si>
  <si>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</si>
  <si>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</si>
  <si>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SOUTHWICK TOLLAND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</si>
  <si>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</si>
  <si>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</si>
  <si>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</si>
  <si>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</si>
  <si>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</si>
  <si>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</si>
  <si>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</si>
  <si>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</si>
  <si>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</si>
  <si>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</si>
  <si>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</si>
  <si>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</si>
  <si>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</si>
  <si>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</si>
  <si>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</si>
  <si>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</si>
  <si>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</si>
  <si>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</si>
  <si>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</si>
  <si>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</si>
  <si>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</si>
  <si>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</si>
  <si>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</si>
  <si>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</si>
  <si>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</si>
  <si>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</si>
  <si>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</si>
  <si>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</si>
  <si>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</si>
  <si>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</si>
  <si>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</si>
  <si>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</si>
  <si>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</si>
  <si>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Order</t>
  </si>
  <si>
    <t>Cha</t>
  </si>
  <si>
    <t>Campus</t>
  </si>
  <si>
    <t>Send</t>
  </si>
  <si>
    <t># of District/</t>
  </si>
  <si>
    <t>Wage</t>
  </si>
  <si>
    <t>Above</t>
  </si>
  <si>
    <t>Found</t>
  </si>
  <si>
    <t>Fac</t>
  </si>
  <si>
    <t>#</t>
  </si>
  <si>
    <t>Drop Down Menu Chalocsend</t>
  </si>
  <si>
    <t>chalocsend</t>
  </si>
  <si>
    <t>Campuses</t>
  </si>
  <si>
    <t>Adj Factor</t>
  </si>
  <si>
    <t>Fnd %</t>
  </si>
  <si>
    <t>Rate</t>
  </si>
  <si>
    <t>Fnd Rate</t>
  </si>
  <si>
    <t>Items</t>
  </si>
  <si>
    <t>INNOVATION ACADEMY</t>
  </si>
  <si>
    <t xml:space="preserve">           ---------------------------------------- Base Foundation Components -------------------------------------------------</t>
  </si>
  <si>
    <t xml:space="preserve">    --- Incremental Costs Above The Base ---</t>
  </si>
  <si>
    <t>Adj by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</si>
  <si>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</si>
  <si>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</si>
  <si>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</si>
  <si>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</si>
  <si>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</si>
  <si>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</si>
  <si>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</si>
  <si>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</si>
  <si>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</si>
  <si>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</si>
  <si>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</si>
  <si>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</si>
  <si>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</si>
  <si>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Pre-</t>
  </si>
  <si>
    <t xml:space="preserve"> -- Kindergarten --</t>
  </si>
  <si>
    <t>Elem-</t>
  </si>
  <si>
    <t>ELL</t>
  </si>
  <si>
    <t>Voca-</t>
  </si>
  <si>
    <t>Sped In-school</t>
  </si>
  <si>
    <t>Sped Out</t>
  </si>
  <si>
    <t>Fctr = w</t>
  </si>
  <si>
    <t>entary</t>
  </si>
  <si>
    <t>KF - 12</t>
  </si>
  <si>
    <t>tional</t>
  </si>
  <si>
    <t>(3.75% of total)</t>
  </si>
  <si>
    <t>of District*</t>
  </si>
  <si>
    <t>TOTAL**</t>
  </si>
  <si>
    <t>w</t>
  </si>
  <si>
    <t>nw</t>
  </si>
  <si>
    <t>*</t>
  </si>
  <si>
    <t>Charter schools do not send special education pupils to other districts or private programs; this category is removed from the calculation.  The in-district special education increment uses an "assumed" enrollment</t>
  </si>
  <si>
    <t>percentage of 3.75 percent, as stipulated by the Chapter 70 statute.</t>
  </si>
  <si>
    <t>**</t>
  </si>
  <si>
    <t xml:space="preserve">Total foundation enrollment does not include columns 11 through 14, because those columns are increments.  The pupils have already been counted in columns 1 to 10.  Pre-kindergarten and half-time kindergarten </t>
  </si>
  <si>
    <t>Found-</t>
  </si>
  <si>
    <t>ation</t>
  </si>
  <si>
    <t>Op</t>
  </si>
  <si>
    <t>WAF</t>
  </si>
  <si>
    <t>diff</t>
  </si>
  <si>
    <t>x</t>
  </si>
  <si>
    <t>STATE AVERAGE</t>
  </si>
  <si>
    <t>FOUNDATION ENROLLMENT</t>
  </si>
  <si>
    <t>SIMS OCTOBER 1 DATA</t>
  </si>
  <si>
    <t>Regular Education</t>
  </si>
  <si>
    <t>Sped</t>
  </si>
  <si>
    <t>LEP</t>
  </si>
  <si>
    <t>Low Income</t>
  </si>
  <si>
    <t>TOTAL</t>
  </si>
  <si>
    <t>Voke</t>
  </si>
  <si>
    <t>charter school</t>
  </si>
  <si>
    <t>PK</t>
  </si>
  <si>
    <t>K2</t>
  </si>
  <si>
    <t>K</t>
  </si>
  <si>
    <t>G1-5</t>
  </si>
  <si>
    <t>G6-8</t>
  </si>
  <si>
    <t>G9-12</t>
  </si>
  <si>
    <t>In</t>
  </si>
  <si>
    <t>Tuit</t>
  </si>
  <si>
    <t>GKF-12</t>
  </si>
  <si>
    <t>G1-8</t>
  </si>
  <si>
    <t>Enro</t>
  </si>
  <si>
    <t>All</t>
  </si>
  <si>
    <t>KF</t>
  </si>
  <si>
    <t>State Total</t>
  </si>
  <si>
    <t>AYER SHIRLEY</t>
  </si>
  <si>
    <t>SOMERSET BERKLEY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</si>
  <si>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</si>
  <si>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Inflation Adjustment</t>
  </si>
  <si>
    <t>Adjusted Foundation Budget</t>
  </si>
  <si>
    <t>thru</t>
  </si>
  <si>
    <t>G12</t>
  </si>
  <si>
    <t>Adjusted</t>
  </si>
  <si>
    <t>for Low</t>
  </si>
  <si>
    <t>Administration</t>
  </si>
  <si>
    <t>Instructional Leadership</t>
  </si>
  <si>
    <t>Classroom and Specialist Teachers</t>
  </si>
  <si>
    <t>Other Teaching Services</t>
  </si>
  <si>
    <t>Instructional Equipment &amp; Tech</t>
  </si>
  <si>
    <t>Guidance and Pschological</t>
  </si>
  <si>
    <t>Pupil Services</t>
  </si>
  <si>
    <t>Operations and Maintenance</t>
  </si>
  <si>
    <t>Employee Benefits &amp; Fixed Charges</t>
  </si>
  <si>
    <t>Special Ed Tuition</t>
  </si>
  <si>
    <t>FY09</t>
  </si>
  <si>
    <t>FY10</t>
  </si>
  <si>
    <t>Classroom</t>
  </si>
  <si>
    <t xml:space="preserve">Other </t>
  </si>
  <si>
    <t xml:space="preserve">Employee </t>
  </si>
  <si>
    <t>Instructional</t>
  </si>
  <si>
    <t>&amp; Specialist</t>
  </si>
  <si>
    <t>Leadership</t>
  </si>
  <si>
    <t>Teachers</t>
  </si>
  <si>
    <t>Services</t>
  </si>
  <si>
    <t>Admini-</t>
  </si>
  <si>
    <t>stration</t>
  </si>
  <si>
    <t>Profess-</t>
  </si>
  <si>
    <t>ional Dev-</t>
  </si>
  <si>
    <t>elopment</t>
  </si>
  <si>
    <t>Instruction-</t>
  </si>
  <si>
    <t>al Materials,</t>
  </si>
  <si>
    <t>Equipment &amp;</t>
  </si>
  <si>
    <t>Technology</t>
  </si>
  <si>
    <t>Guid-</t>
  </si>
  <si>
    <t>ance &amp;</t>
  </si>
  <si>
    <t>Psycho-</t>
  </si>
  <si>
    <t>logical</t>
  </si>
  <si>
    <t>Opera-</t>
  </si>
  <si>
    <t xml:space="preserve">tions &amp; </t>
  </si>
  <si>
    <t>Maint-</t>
  </si>
  <si>
    <t>enance</t>
  </si>
  <si>
    <t>&amp; Fixed</t>
  </si>
  <si>
    <t>Charges</t>
  </si>
  <si>
    <t>ting Exp-</t>
  </si>
  <si>
    <t>enditures</t>
  </si>
  <si>
    <t>Massachusetts Department of Education</t>
  </si>
  <si>
    <t>Office of School Finance</t>
  </si>
  <si>
    <t>FY07</t>
  </si>
  <si>
    <t>represents the enrollment on line 1 multiplied by the appropriate state-wide foundation allotment.  The wage adjustment factor is applied to underlying rates in all functions except instructional equipment, benefits,</t>
  </si>
  <si>
    <t>--</t>
  </si>
  <si>
    <t>code 436</t>
  </si>
  <si>
    <t>DISTRICT</t>
  </si>
  <si>
    <t>op</t>
  </si>
  <si>
    <t>MONOMOY</t>
  </si>
  <si>
    <t>SOUTHWICK TOLLAND GRANVILLE</t>
  </si>
  <si>
    <t>Massachusetts Department of Elementary and Secondary Education</t>
  </si>
  <si>
    <t>KIPP ACADEMY BOSTON</t>
  </si>
  <si>
    <t>VERITAS PREPARATORY</t>
  </si>
  <si>
    <t>FY13</t>
  </si>
  <si>
    <t>fy12</t>
  </si>
  <si>
    <t>SOUTHFIELD</t>
  </si>
  <si>
    <t>fy13</t>
  </si>
  <si>
    <t>FY14</t>
  </si>
  <si>
    <t>Operating</t>
  </si>
  <si>
    <t>ADVANCED MATH AND SCIENCE ACADEMY</t>
  </si>
  <si>
    <t>FOXBOROUGH REGIONAL</t>
  </si>
  <si>
    <t>MYSTIC VALLEY REGIONAL</t>
  </si>
  <si>
    <t>MARTIN LUTHER KING JR CS OF EXCELLENCE</t>
  </si>
  <si>
    <t>fy15</t>
  </si>
  <si>
    <t>ACADEMY OF THE PACIFIC RIM</t>
  </si>
  <si>
    <t>FOUR RIVERS</t>
  </si>
  <si>
    <t>BERKSHIRE ARTS AND TECHNOLOGY</t>
  </si>
  <si>
    <t>BOSTON PREPARATORY</t>
  </si>
  <si>
    <t>BENJAMIN BANNEKER</t>
  </si>
  <si>
    <t>CODMAN ACADEMY</t>
  </si>
  <si>
    <t>COMMUNITY DAY - PROSPECT</t>
  </si>
  <si>
    <t>fy14</t>
  </si>
  <si>
    <t>BENJAMIN FRANKLIN CLASSICAL</t>
  </si>
  <si>
    <t>HILLTOWN COOPERATIVE</t>
  </si>
  <si>
    <t>HILL VIEW MONTESSORI</t>
  </si>
  <si>
    <t>LOWELL COMMUNITY</t>
  </si>
  <si>
    <t>MARBLEHEAD COMMUNITY</t>
  </si>
  <si>
    <t>MARTHA'S VINEYARD</t>
  </si>
  <si>
    <t>MATCH</t>
  </si>
  <si>
    <t>PIONEER VALLEY PERFORMING ARTS</t>
  </si>
  <si>
    <t>BOSTON RENAISSANCE</t>
  </si>
  <si>
    <t>RISING TIDE</t>
  </si>
  <si>
    <t>SEVEN HILLS</t>
  </si>
  <si>
    <t>STURGIS</t>
  </si>
  <si>
    <t>PIONEER CS OF SCIENCE</t>
  </si>
  <si>
    <t>GLOBAL LEARNING</t>
  </si>
  <si>
    <t>HAMPDEN CS OF SCIENCE</t>
  </si>
  <si>
    <t>PIONEER CS OF SCIENCE II</t>
  </si>
  <si>
    <t>PHOENIX CHARTER ACADEMY SPRINGFIELD</t>
  </si>
  <si>
    <t>ARGOSY COLLEGIATE</t>
  </si>
  <si>
    <t>COMMUNITY CS OF CAMBRIDGE</t>
  </si>
  <si>
    <t>ABBY KELLEY FOSTER</t>
  </si>
  <si>
    <t>ESSEX NORTH SHORE</t>
  </si>
  <si>
    <t>Sending</t>
  </si>
  <si>
    <t>Loc</t>
  </si>
  <si>
    <t>COMMUNITY DAY - GATEWAY</t>
  </si>
  <si>
    <t>COMMUNITY DAY - R. KINGMAN WEBSTER</t>
  </si>
  <si>
    <t>PAULO FREIRE SOCIAL JUSTICE</t>
  </si>
  <si>
    <t>BAYSTATE ACADEMY</t>
  </si>
  <si>
    <t>CITY ON A HILL NEW BEDFORD</t>
  </si>
  <si>
    <t>FY15</t>
  </si>
  <si>
    <t>CHRISTA MCAULIFFE</t>
  </si>
  <si>
    <t>HELEN Y. DAVIS LEADERSHIP ACADEMY</t>
  </si>
  <si>
    <t>CITY ON A HILL - CIRCUIT ST</t>
  </si>
  <si>
    <t>SIZER SCHOOL, A NORTH CENTRAL CHARTER ESSENTIAL SCHOOL</t>
  </si>
  <si>
    <t>CITY ON A HILL - DUDLEY SQUARE</t>
  </si>
  <si>
    <t>fy16</t>
  </si>
  <si>
    <t>SPRINGFIELD PREPARATORY</t>
  </si>
  <si>
    <t>FY16</t>
  </si>
  <si>
    <t>Decile</t>
  </si>
  <si>
    <t xml:space="preserve">Foundation enrollment is the total headcount of pupils in grades PK - 12.  Enrollment is broken into two categories, </t>
  </si>
  <si>
    <t>regular education pupils or English language learners (ELL).   Pupils are further divided into program groups: pre-</t>
  </si>
  <si>
    <t>through 8; or high school, grades 9 through 12.</t>
  </si>
  <si>
    <t>kindergarten; half-time kindergarten; full-time kindergarten; elementary, grades 1 to 5; middle school, grades 6</t>
  </si>
  <si>
    <t>PK enrollment is not included in the SPED FTE increment.</t>
  </si>
  <si>
    <t xml:space="preserve">Foundation enrollment does not use actual special education enrollment.  The SPED increment FTE is </t>
  </si>
  <si>
    <t>role model enrollment.</t>
  </si>
  <si>
    <t xml:space="preserve">FY15 marks the first year all PK enrollment was included.   In prior years PK enrollment included only SPED and </t>
  </si>
  <si>
    <t>Foundation enrollment considers PK and K2 to be half day programs.  The PK and K2 rates are essentially half the cost</t>
  </si>
  <si>
    <t>of KF.   The headcount is divided by two, rounded to the nearest whole number, then folded into the total enrollment.</t>
  </si>
  <si>
    <t>Low Income Decile</t>
  </si>
  <si>
    <t>NEW!</t>
  </si>
  <si>
    <t>17 - PROJa  chartrate.xlsm</t>
  </si>
  <si>
    <t>and special education.  October 2015 pupils are used to generate the FY17 rate.   The resulting rate will be applied to the actual number of pupils enrolled during FY17.</t>
  </si>
  <si>
    <t>Inflation</t>
  </si>
  <si>
    <t>Foundation Budget Inflation Factor over Time</t>
  </si>
  <si>
    <t>FY</t>
  </si>
  <si>
    <t>Foundation Budget Inflation Factor</t>
  </si>
  <si>
    <t>FY17</t>
  </si>
  <si>
    <t>to open</t>
  </si>
  <si>
    <t>NEW HEIGHTS CS OF BROCKTON</t>
  </si>
  <si>
    <t>LIBERTAS ACADEMY</t>
  </si>
  <si>
    <t>BROOKE</t>
  </si>
  <si>
    <t xml:space="preserve">Prior to FY17 October SIMS was the sole source for foundation enrollment.  In FY16 six (6) charter schools </t>
  </si>
  <si>
    <t xml:space="preserve">did not use SIMS to report  their their low income enrollment.  For these districts, prior year low income </t>
  </si>
  <si>
    <t>percentages were used to project their low income foundation enrollment.   The October SIMS was used for the remaining</t>
  </si>
  <si>
    <t>schools.</t>
  </si>
  <si>
    <t>In FY17 DESE transistioned to the ECODIS low income model.  ECODIS low income is sourced from the</t>
  </si>
  <si>
    <t>Department of Health and Human Services.  Low income status is given to pupils enrolled in one or more</t>
  </si>
  <si>
    <t>public assistence program, specifically SNAP, TANF, Medicaid, and DCF foster care.    DESE matches those</t>
  </si>
  <si>
    <t xml:space="preserve">direct certified with each SIMS collection, October, March, and June.  Foundation Enrollment low income status is </t>
  </si>
  <si>
    <t>June, March, and prior year October.</t>
  </si>
  <si>
    <t>given to a pupil if they counted as low income in as little as one of the last four collections, current October,</t>
  </si>
  <si>
    <t>FY18</t>
  </si>
  <si>
    <t>Low Income 1</t>
  </si>
  <si>
    <t>Low Income 2</t>
  </si>
  <si>
    <t>Low Income 3</t>
  </si>
  <si>
    <t>Low Income 4</t>
  </si>
  <si>
    <t>Low Income 5</t>
  </si>
  <si>
    <t>Low Income 6</t>
  </si>
  <si>
    <t>Low Income 7</t>
  </si>
  <si>
    <t>Low Income 8</t>
  </si>
  <si>
    <t>Low Income 9</t>
  </si>
  <si>
    <t>Low Income 10</t>
  </si>
  <si>
    <t>Limited English KF-12</t>
  </si>
  <si>
    <t>FY17 Base Rates</t>
  </si>
  <si>
    <t>FY17 inflation index</t>
  </si>
  <si>
    <t>FY18 inflation</t>
  </si>
  <si>
    <t>FY18 adjustment</t>
  </si>
  <si>
    <t>F Y 1 8    F O U N D A T I O N    B U D G E T</t>
  </si>
  <si>
    <t>blank</t>
  </si>
  <si>
    <t>Source:  18 - PROJa  fnd enro_ecodis.xls</t>
  </si>
  <si>
    <t>perc</t>
  </si>
  <si>
    <t>source:  found17prelim12-27  (ecodisdeciles tab)</t>
  </si>
  <si>
    <t xml:space="preserve">Current Year </t>
  </si>
  <si>
    <t>Decile Perc</t>
  </si>
  <si>
    <t>Decile Perc Break</t>
  </si>
  <si>
    <t>Perc Diff</t>
  </si>
  <si>
    <t>Decile Percent Break Summary</t>
  </si>
  <si>
    <t>ALL</t>
  </si>
  <si>
    <t>FY17 State Total</t>
  </si>
  <si>
    <t>chalocsend from 18 - PROJa fnd enro_ecodis.xls</t>
  </si>
  <si>
    <t>Inflation is sourced from the Bureau of Economic Analysis:  www.bea.gov</t>
  </si>
  <si>
    <t>- - &gt;  Interactive Data tab</t>
  </si>
  <si>
    <t>- - &gt;  NATIONAL  GDP Personal Income tab</t>
  </si>
  <si>
    <t>- - &gt;  Section 1</t>
  </si>
  <si>
    <t>- - &gt;  1.1.9  Implicit Price Deflators for Gross Domestic Product.</t>
  </si>
  <si>
    <t>- - &gt;  Line 26  formula (new - old/old) using QIII (Q3)</t>
  </si>
  <si>
    <t>date of source:  12/7/16</t>
  </si>
  <si>
    <t>- - &gt;  Select button:  "Begin Using The Data"</t>
  </si>
  <si>
    <t>- - &gt;  Web Link as of 4/3/17.</t>
  </si>
  <si>
    <t>Rates shaded in orange are values, not formulas</t>
  </si>
  <si>
    <t>409 - ALMA DEL MAR Charter School - NEW BEDFORD pupils</t>
  </si>
  <si>
    <t>409 - ALMA DEL MAR Charter School - WESTPORT pupils</t>
  </si>
  <si>
    <t>410 - EXCEL ACADEMY Charter School - BOSTON Campus - BOSTON pupils</t>
  </si>
  <si>
    <t>410 - EXCEL ACADEMY Charter School - BOSTON Campus - CHELSEA pupils</t>
  </si>
  <si>
    <t>410 - EXCEL ACADEMY Charter School - BOSTON Campus - EVERETT pupils</t>
  </si>
  <si>
    <t>410 - EXCEL ACADEMY Charter School - BOSTON Campus - LEXINGTON pupils</t>
  </si>
  <si>
    <t>410 - EXCEL ACADEMY Charter School - BOSTON Campus - LYNN pupils</t>
  </si>
  <si>
    <t>410 - EXCEL ACADEMY Charter School - BOSTON Campus - MALDEN pupils</t>
  </si>
  <si>
    <t>410 - EXCEL ACADEMY Charter School - BOSTON Campus - REVERE pupils</t>
  </si>
  <si>
    <t>410 - EXCEL ACADEMY Charter School - BOSTON Campus - SALEM pupils</t>
  </si>
  <si>
    <t>410 - EXCEL ACADEMY Charter School - BOSTON Campus - SAUGUS pupils</t>
  </si>
  <si>
    <t>410 - EXCEL ACADEMY Charter School - BOSTON Campus - WALTHAM pupils</t>
  </si>
  <si>
    <t>410 - EXCEL ACADEMY Charter School - BOSTON Campus - WINTHROP pupils</t>
  </si>
  <si>
    <t>410 - EXCEL ACADEMY Charter School - CHELSEA Campus - BOSTON pupils</t>
  </si>
  <si>
    <t>410 - EXCEL ACADEMY Charter School - CHELSEA Campus - CHELSEA pupils</t>
  </si>
  <si>
    <t>410 - EXCEL ACADEMY Charter School - CHELSEA Campus - EVERETT pupils</t>
  </si>
  <si>
    <t>410 - EXCEL ACADEMY Charter School - CHELSEA Campus - LYNN pupils</t>
  </si>
  <si>
    <t>410 - EXCEL ACADEMY Charter School - CHELSEA Campus - REVERE pupils</t>
  </si>
  <si>
    <t>410 - EXCEL ACADEMY Charter School - CHELSEA Campus - SAUGUS pupils</t>
  </si>
  <si>
    <t>410 - EXCEL ACADEMY Charter School - CHELSEA Campus - WALTHAM pupils</t>
  </si>
  <si>
    <t>412 - ACADEMY OF THE PACIFIC RIM Charter School - BOSTON pupils</t>
  </si>
  <si>
    <t>412 - ACADEMY OF THE PACIFIC RIM Charter School - BROCKTON pupils</t>
  </si>
  <si>
    <t>412 - ACADEMY OF THE PACIFIC RIM Charter School - MILTON pupils</t>
  </si>
  <si>
    <t>412 - ACADEMY OF THE PACIFIC RIM Charter School - NEWTON pupils</t>
  </si>
  <si>
    <t>412 - ACADEMY OF THE PACIFIC RIM Charter School - NORWOOD pupils</t>
  </si>
  <si>
    <t>412 - ACADEMY OF THE PACIFIC RIM Charter School - RANDOLPH pupils</t>
  </si>
  <si>
    <t>412 - ACADEMY OF THE PACIFIC RIM Charter School - STOUGHTON pupils</t>
  </si>
  <si>
    <t>412 - ACADEMY OF THE PACIFIC RIM Charter School - WATERTOWN pupils</t>
  </si>
  <si>
    <t>413 - FOUR RIVERS Charter School - ERVING pupils</t>
  </si>
  <si>
    <t>413 - FOUR RIVERS Charter School - GREENFIELD pupils</t>
  </si>
  <si>
    <t>413 - FOUR RIVERS Charter School - HADLEY pupils</t>
  </si>
  <si>
    <t>413 - FOUR RIVERS Charter School - NORTHAMPTON pupils</t>
  </si>
  <si>
    <t>413 - FOUR RIVERS Charter School - ROWE pupils</t>
  </si>
  <si>
    <t>413 - FOUR RIVERS Charter School - ATHOL ROYALSTON pupils</t>
  </si>
  <si>
    <t>413 - FOUR RIVERS Charter School - FRONTIER pupils</t>
  </si>
  <si>
    <t>413 - FOUR RIVERS Charter School - GILL MONTAGUE pupils</t>
  </si>
  <si>
    <t>413 - FOUR RIVERS Charter School - HAMPSHIRE pupils</t>
  </si>
  <si>
    <t>413 - FOUR RIVERS Charter School - MOHAWK TRAIL pupils</t>
  </si>
  <si>
    <t>413 - FOUR RIVERS Charter School - NARRAGANSETT pupils</t>
  </si>
  <si>
    <t>413 - FOUR RIVERS Charter School - PIONEER pupils</t>
  </si>
  <si>
    <t>413 - FOUR RIVERS Charter School - RALPH C MAHAR pupils</t>
  </si>
  <si>
    <t>414 - BERKSHIRE ARTS AND TECHNOLOGY Charter School - CLARKSBURG pupils</t>
  </si>
  <si>
    <t>414 - BERKSHIRE ARTS AND TECHNOLOGY Charter School - FLORIDA pupils</t>
  </si>
  <si>
    <t>414 - BERKSHIRE ARTS AND TECHNOLOGY Charter School - LANESBOROUGH pupils</t>
  </si>
  <si>
    <t>414 - BERKSHIRE ARTS AND TECHNOLOGY Charter School - NORTH ADAMS pupils</t>
  </si>
  <si>
    <t>414 - BERKSHIRE ARTS AND TECHNOLOGY Charter School - PITTSFIELD pupils</t>
  </si>
  <si>
    <t>414 - BERKSHIRE ARTS AND TECHNOLOGY Charter School - SAVOY pupils</t>
  </si>
  <si>
    <t>414 - BERKSHIRE ARTS AND TECHNOLOGY Charter School - WILLIAMSTOWN pupils</t>
  </si>
  <si>
    <t>414 - BERKSHIRE ARTS AND TECHNOLOGY Charter School - WORTHINGTON pupils</t>
  </si>
  <si>
    <t>414 - BERKSHIRE ARTS AND TECHNOLOGY Charter School - ADAMS CHESHIRE pupils</t>
  </si>
  <si>
    <t>414 - BERKSHIRE ARTS AND TECHNOLOGY Charter School - CENTRAL BERKSHIRE pupils</t>
  </si>
  <si>
    <t>414 - BERKSHIRE ARTS AND TECHNOLOGY Charter School - MOUNT GREYLOCK pupils</t>
  </si>
  <si>
    <t>416 - BOSTON PREPARATORY Charter School - BOSTON pupils</t>
  </si>
  <si>
    <t>416 - BOSTON PREPARATORY Charter School - DEDHAM pupils</t>
  </si>
  <si>
    <t>416 - BOSTON PREPARATORY Charter School - RANDOLPH pupils</t>
  </si>
  <si>
    <t>416 - BOSTON PREPARATORY Charter School - STOUGHTON pupils</t>
  </si>
  <si>
    <t>416 - BOSTON PREPARATORY Charter School - WAKEFIELD pupils</t>
  </si>
  <si>
    <t>416 - BOSTON PREPARATORY Charter School - WALPOLE pupils</t>
  </si>
  <si>
    <t>417 - BRIDGE BOSTON Charter School - BOSTON pupils</t>
  </si>
  <si>
    <t>417 - BRIDGE BOSTON Charter School - FRAMINGHAM pupils</t>
  </si>
  <si>
    <t>417 - BRIDGE BOSTON Charter School - HOLBROOK pupils</t>
  </si>
  <si>
    <t>417 - BRIDGE BOSTON Charter School - RANDOLPH pupils</t>
  </si>
  <si>
    <t>417 - BRIDGE BOSTON Charter School - SOMERVILLE pupils</t>
  </si>
  <si>
    <t>418 - CHRISTA MCAULIFFE Charter School - ASHLAND pupils</t>
  </si>
  <si>
    <t>418 - CHRISTA MCAULIFFE Charter School - BOSTON pupils</t>
  </si>
  <si>
    <t>418 - CHRISTA MCAULIFFE Charter School - FRAMINGHAM pupils</t>
  </si>
  <si>
    <t>418 - CHRISTA MCAULIFFE Charter School - FRANKLIN pupils</t>
  </si>
  <si>
    <t>418 - CHRISTA MCAULIFFE Charter School - GRAFTON pupils</t>
  </si>
  <si>
    <t>418 - CHRISTA MCAULIFFE Charter School - HOLLISTON pupils</t>
  </si>
  <si>
    <t>418 - CHRISTA MCAULIFFE Charter School - HOPKINTON pupils</t>
  </si>
  <si>
    <t>418 - CHRISTA MCAULIFFE Charter School - MARLBOROUGH pupils</t>
  </si>
  <si>
    <t>418 - CHRISTA MCAULIFFE Charter School - MILFORD pupils</t>
  </si>
  <si>
    <t>418 - CHRISTA MCAULIFFE Charter School - NATICK pupils</t>
  </si>
  <si>
    <t>418 - CHRISTA MCAULIFFE Charter School - SOUTHBOROUGH pupils</t>
  </si>
  <si>
    <t>418 - CHRISTA MCAULIFFE Charter School - SUDBURY pupils</t>
  </si>
  <si>
    <t>418 - CHRISTA MCAULIFFE Charter School - UXBRIDGE pupils</t>
  </si>
  <si>
    <t>418 - CHRISTA MCAULIFFE Charter School - MENDON UPTON pupils</t>
  </si>
  <si>
    <t>419 - HELEN Y. DAVIS LEADERSHIP ACADEMY Charter School - BEVERLY pupils</t>
  </si>
  <si>
    <t>419 - HELEN Y. DAVIS LEADERSHIP ACADEMY Charter School - BOSTON pupils</t>
  </si>
  <si>
    <t>419 - HELEN Y. DAVIS LEADERSHIP ACADEMY Charter School - BROCKTON pupils</t>
  </si>
  <si>
    <t>419 - HELEN Y. DAVIS LEADERSHIP ACADEMY Charter School - CAMBRIDGE pupils</t>
  </si>
  <si>
    <t>419 - HELEN Y. DAVIS LEADERSHIP ACADEMY Charter School - EVERETT pupils</t>
  </si>
  <si>
    <t>419 - HELEN Y. DAVIS LEADERSHIP ACADEMY Charter School - MALDEN pupils</t>
  </si>
  <si>
    <t>419 - HELEN Y. DAVIS LEADERSHIP ACADEMY Charter School - QUINCY pupils</t>
  </si>
  <si>
    <t>419 - HELEN Y. DAVIS LEADERSHIP ACADEMY Charter School - RANDOLPH pupils</t>
  </si>
  <si>
    <t>419 - HELEN Y. DAVIS LEADERSHIP ACADEMY Charter School - REVERE pupils</t>
  </si>
  <si>
    <t>419 - HELEN Y. DAVIS LEADERSHIP ACADEMY Charter School - SALEM pupils</t>
  </si>
  <si>
    <t>419 - HELEN Y. DAVIS LEADERSHIP ACADEMY Charter School - STOUGHTON pupils</t>
  </si>
  <si>
    <t>420 - BENJAMIN BANNEKER Charter School - ARLINGTON pupils</t>
  </si>
  <si>
    <t>420 - BENJAMIN BANNEKER Charter School - BELMONT pupils</t>
  </si>
  <si>
    <t>420 - BENJAMIN BANNEKER Charter School - BILLERICA pupils</t>
  </si>
  <si>
    <t>420 - BENJAMIN BANNEKER Charter School - BOSTON pupils</t>
  </si>
  <si>
    <t>420 - BENJAMIN BANNEKER Charter School - BROCKTON pupils</t>
  </si>
  <si>
    <t>420 - BENJAMIN BANNEKER Charter School - CAMBRIDGE pupils</t>
  </si>
  <si>
    <t>420 - BENJAMIN BANNEKER Charter School - CHELSEA pupils</t>
  </si>
  <si>
    <t>420 - BENJAMIN BANNEKER Charter School - EVERETT pupils</t>
  </si>
  <si>
    <t>420 - BENJAMIN BANNEKER Charter School - LAWRENCE pupils</t>
  </si>
  <si>
    <t>420 - BENJAMIN BANNEKER Charter School - LOWELL pupils</t>
  </si>
  <si>
    <t>420 - BENJAMIN BANNEKER Charter School - LYNN pupils</t>
  </si>
  <si>
    <t>420 - BENJAMIN BANNEKER Charter School - MALDEN pupils</t>
  </si>
  <si>
    <t>420 - BENJAMIN BANNEKER Charter School - MEDFORD pupils</t>
  </si>
  <si>
    <t>420 - BENJAMIN BANNEKER Charter School - METHUEN pupils</t>
  </si>
  <si>
    <t>420 - BENJAMIN BANNEKER Charter School - NEWTON pupils</t>
  </si>
  <si>
    <t>420 - BENJAMIN BANNEKER Charter School - QUINCY pupils</t>
  </si>
  <si>
    <t>420 - BENJAMIN BANNEKER Charter School - RANDOLPH pupils</t>
  </si>
  <si>
    <t>420 - BENJAMIN BANNEKER Charter School - REVERE pupils</t>
  </si>
  <si>
    <t>420 - BENJAMIN BANNEKER Charter School - SAUGUS pupils</t>
  </si>
  <si>
    <t>420 - BENJAMIN BANNEKER Charter School - SOMERVILLE pupils</t>
  </si>
  <si>
    <t>420 - BENJAMIN BANNEKER Charter School - WALTHAM pupils</t>
  </si>
  <si>
    <t>420 - BENJAMIN BANNEKER Charter School - WATERTOWN pupils</t>
  </si>
  <si>
    <t>420 - BENJAMIN BANNEKER Charter School - WOBURN pupils</t>
  </si>
  <si>
    <t>426 - COMMUNITY DAY - GATEWAY Charter School - ANDOVER pupils</t>
  </si>
  <si>
    <t>426 - COMMUNITY DAY - GATEWAY Charter School - DRACUT pupils</t>
  </si>
  <si>
    <t>426 - COMMUNITY DAY - GATEWAY Charter School - HAVERHILL pupils</t>
  </si>
  <si>
    <t>426 - COMMUNITY DAY - GATEWAY Charter School - LAWRENCE pupils</t>
  </si>
  <si>
    <t>426 - COMMUNITY DAY - GATEWAY Charter School - METHUEN pupils</t>
  </si>
  <si>
    <t>426 - COMMUNITY DAY - GATEWAY Charter School - NORTH ANDOVER pupils</t>
  </si>
  <si>
    <t>428 - BROOKE Charter School - BOSTON pupils</t>
  </si>
  <si>
    <t>428 - BROOKE Charter School - BRAINTREE pupils</t>
  </si>
  <si>
    <t>428 - BROOKE Charter School - BROCKTON pupils</t>
  </si>
  <si>
    <t>428 - BROOKE Charter School - CANTON pupils</t>
  </si>
  <si>
    <t>428 - BROOKE Charter School - CHELSEA pupils</t>
  </si>
  <si>
    <t>428 - BROOKE Charter School - DEDHAM pupils</t>
  </si>
  <si>
    <t>428 - BROOKE Charter School - EVERETT pupils</t>
  </si>
  <si>
    <t>428 - BROOKE Charter School - LYNN pupils</t>
  </si>
  <si>
    <t>428 - BROOKE Charter School - MALDEN pupils</t>
  </si>
  <si>
    <t>428 - BROOKE Charter School - MEDFORD pupils</t>
  </si>
  <si>
    <t>428 - BROOKE Charter School - MILTON pupils</t>
  </si>
  <si>
    <t>428 - BROOKE Charter School - NORWOOD pupils</t>
  </si>
  <si>
    <t>428 - BROOKE Charter School - QUINCY pupils</t>
  </si>
  <si>
    <t>428 - BROOKE Charter School - RANDOLPH pupils</t>
  </si>
  <si>
    <t>428 - BROOKE Charter School - REVERE pupils</t>
  </si>
  <si>
    <t>428 - BROOKE Charter School - STOUGHTON pupils</t>
  </si>
  <si>
    <t>428 - BROOKE Charter School - WALTHAM pupils</t>
  </si>
  <si>
    <t>428 - BROOKE Charter School - WINTHROP pupils</t>
  </si>
  <si>
    <t>429 - KIPP ACADEMY LYNN Charter School - BEVERLY pupils</t>
  </si>
  <si>
    <t>429 - KIPP ACADEMY LYNN Charter School - BOSTON pupils</t>
  </si>
  <si>
    <t>429 - KIPP ACADEMY LYNN Charter School - CHELSEA pupils</t>
  </si>
  <si>
    <t>429 - KIPP ACADEMY LYNN Charter School - LYNN pupils</t>
  </si>
  <si>
    <t>429 - KIPP ACADEMY LYNN Charter School - LYNNFIELD pupils</t>
  </si>
  <si>
    <t>429 - KIPP ACADEMY LYNN Charter School - MARBLEHEAD pupils</t>
  </si>
  <si>
    <t>429 - KIPP ACADEMY LYNN Charter School - MEDFORD pupils</t>
  </si>
  <si>
    <t>429 - KIPP ACADEMY LYNN Charter School - PEABODY pupils</t>
  </si>
  <si>
    <t>429 - KIPP ACADEMY LYNN Charter School - REVERE pupils</t>
  </si>
  <si>
    <t>429 - KIPP ACADEMY LYNN Charter School - SALEM pupils</t>
  </si>
  <si>
    <t>429 - KIPP ACADEMY LYNN Charter School - SAUGUS pupils</t>
  </si>
  <si>
    <t>429 - KIPP ACADEMY LYNN Charter School - SWAMPSCOTT pupils</t>
  </si>
  <si>
    <t>430 - ADVANCED MATH AND SCIENCE ACADEMY Charter School - ANDOVER pupils</t>
  </si>
  <si>
    <t>430 - ADVANCED MATH AND SCIENCE ACADEMY Charter School - ASHLAND pupils</t>
  </si>
  <si>
    <t>430 - ADVANCED MATH AND SCIENCE ACADEMY Charter School - BILLERICA pupils</t>
  </si>
  <si>
    <t>430 - ADVANCED MATH AND SCIENCE ACADEMY Charter School - CLINTON pupils</t>
  </si>
  <si>
    <t>430 - ADVANCED MATH AND SCIENCE ACADEMY Charter School - FRAMINGHAM pupils</t>
  </si>
  <si>
    <t>430 - ADVANCED MATH AND SCIENCE ACADEMY Charter School - FRANKLIN pupils</t>
  </si>
  <si>
    <t>430 - ADVANCED MATH AND SCIENCE ACADEMY Charter School - GRAFTON pupils</t>
  </si>
  <si>
    <t>430 - ADVANCED MATH AND SCIENCE ACADEMY Charter School - HARVARD pupils</t>
  </si>
  <si>
    <t>430 - ADVANCED MATH AND SCIENCE ACADEMY Charter School - HOLLISTON pupils</t>
  </si>
  <si>
    <t>430 - ADVANCED MATH AND SCIENCE ACADEMY Charter School - HOPKINTON pupils</t>
  </si>
  <si>
    <t>430 - ADVANCED MATH AND SCIENCE ACADEMY Charter School - HUDSON pupils</t>
  </si>
  <si>
    <t>430 - ADVANCED MATH AND SCIENCE ACADEMY Charter School - LEOMINSTER pupils</t>
  </si>
  <si>
    <t>430 - ADVANCED MATH AND SCIENCE ACADEMY Charter School - LITTLETON pupils</t>
  </si>
  <si>
    <t>430 - ADVANCED MATH AND SCIENCE ACADEMY Charter School - MARLBOROUGH pupils</t>
  </si>
  <si>
    <t>430 - ADVANCED MATH AND SCIENCE ACADEMY Charter School - MAYNARD pupils</t>
  </si>
  <si>
    <t>430 - ADVANCED MATH AND SCIENCE ACADEMY Charter School - MEDWAY pupils</t>
  </si>
  <si>
    <t>430 - ADVANCED MATH AND SCIENCE ACADEMY Charter School - NATICK pupils</t>
  </si>
  <si>
    <t>430 - ADVANCED MATH AND SCIENCE ACADEMY Charter School - SHREWSBURY pupils</t>
  </si>
  <si>
    <t>430 - ADVANCED MATH AND SCIENCE ACADEMY Charter School - SOUTHBOROUGH pupils</t>
  </si>
  <si>
    <t>430 - ADVANCED MATH AND SCIENCE ACADEMY Charter School - UXBRIDGE pupils</t>
  </si>
  <si>
    <t>430 - ADVANCED MATH AND SCIENCE ACADEMY Charter School - WALTHAM pupils</t>
  </si>
  <si>
    <t>430 - ADVANCED MATH AND SCIENCE ACADEMY Charter School - WATERTOWN pupils</t>
  </si>
  <si>
    <t>430 - ADVANCED MATH AND SCIENCE ACADEMY Charter School - WESTBOROUGH pupils</t>
  </si>
  <si>
    <t>430 - ADVANCED MATH AND SCIENCE ACADEMY Charter School - WEST BOYLSTON pupils</t>
  </si>
  <si>
    <t>430 - ADVANCED MATH AND SCIENCE ACADEMY Charter School - WESTFORD pupils</t>
  </si>
  <si>
    <t>430 - ADVANCED MATH AND SCIENCE ACADEMY Charter School - WORCESTER pupils</t>
  </si>
  <si>
    <t>430 - ADVANCED MATH AND SCIENCE ACADEMY Charter School - AYER SHIRLEY pupils</t>
  </si>
  <si>
    <t>430 - ADVANCED MATH AND SCIENCE ACADEMY Charter School - BERLIN BOYLSTON pupils</t>
  </si>
  <si>
    <t>430 - ADVANCED MATH AND SCIENCE ACADEMY Charter School - LINCOLN SUDBURY pupils</t>
  </si>
  <si>
    <t>430 - ADVANCED MATH AND SCIENCE ACADEMY Charter School - MENDON UPTON pupils</t>
  </si>
  <si>
    <t>430 - ADVANCED MATH AND SCIENCE ACADEMY Charter School - NASHOBA pupils</t>
  </si>
  <si>
    <t>430 - ADVANCED MATH AND SCIENCE ACADEMY Charter School - NORTHBORO SOUTHBORO pupils</t>
  </si>
  <si>
    <t>430 - ADVANCED MATH AND SCIENCE ACADEMY Charter School - NORTH MIDDLESEX pupils</t>
  </si>
  <si>
    <t>430 - ADVANCED MATH AND SCIENCE ACADEMY Charter School - WACHUSETT pupils</t>
  </si>
  <si>
    <t>431 - COMMUNITY DAY - R. KINGMAN WEBSTER Charter School - HAVERHILL pupils</t>
  </si>
  <si>
    <t>431 - COMMUNITY DAY - R. KINGMAN WEBSTER Charter School - LAWRENCE pupils</t>
  </si>
  <si>
    <t>431 - COMMUNITY DAY - R. KINGMAN WEBSTER Charter School - METHUEN pupils</t>
  </si>
  <si>
    <t>432 - CAPE COD LIGHTHOUSE Charter School - BARNSTABLE pupils</t>
  </si>
  <si>
    <t>432 - CAPE COD LIGHTHOUSE Charter School - BOURNE pupils</t>
  </si>
  <si>
    <t>432 - CAPE COD LIGHTHOUSE Charter School - SANDWICH pupils</t>
  </si>
  <si>
    <t>432 - CAPE COD LIGHTHOUSE Charter School - TRURO pupils</t>
  </si>
  <si>
    <t>432 - CAPE COD LIGHTHOUSE Charter School - DENNIS YARMOUTH pupils</t>
  </si>
  <si>
    <t>432 - CAPE COD LIGHTHOUSE Charter School - NAUSET pupils</t>
  </si>
  <si>
    <t>432 - CAPE COD LIGHTHOUSE Charter School - MONOMOY pupils</t>
  </si>
  <si>
    <t>435 - INNOVATION ACADEMY Charter School - ANDOVER pupils</t>
  </si>
  <si>
    <t>435 - INNOVATION ACADEMY Charter School - BILLERICA pupils</t>
  </si>
  <si>
    <t>435 - INNOVATION ACADEMY Charter School - BURLINGTON pupils</t>
  </si>
  <si>
    <t>435 - INNOVATION ACADEMY Charter School - CHELMSFORD pupils</t>
  </si>
  <si>
    <t>435 - INNOVATION ACADEMY Charter School - DRACUT pupils</t>
  </si>
  <si>
    <t>435 - INNOVATION ACADEMY Charter School - HARVARD pupils</t>
  </si>
  <si>
    <t>435 - INNOVATION ACADEMY Charter School - LOWELL pupils</t>
  </si>
  <si>
    <t>435 - INNOVATION ACADEMY Charter School - METHUEN pupils</t>
  </si>
  <si>
    <t>435 - INNOVATION ACADEMY Charter School - NORTH ANDOVER pupils</t>
  </si>
  <si>
    <t>435 - INNOVATION ACADEMY Charter School - TEWKSBURY pupils</t>
  </si>
  <si>
    <t>435 - INNOVATION ACADEMY Charter School - TYNGSBOROUGH pupils</t>
  </si>
  <si>
    <t>435 - INNOVATION ACADEMY Charter School - WESTFORD pupils</t>
  </si>
  <si>
    <t>435 - INNOVATION ACADEMY Charter School - ACTON BOXBOROUGH pupils</t>
  </si>
  <si>
    <t>435 - INNOVATION ACADEMY Charter School - GROTON DUNSTABLE pupils</t>
  </si>
  <si>
    <t>435 - INNOVATION ACADEMY Charter School - NORTH MIDDLESEX pupils</t>
  </si>
  <si>
    <t>436 - COMMUNITY CS OF CAMBRIDGE Charter School - ABINGTON pupils</t>
  </si>
  <si>
    <t>436 - COMMUNITY CS OF CAMBRIDGE Charter School - ARLINGTON pupils</t>
  </si>
  <si>
    <t>436 - COMMUNITY CS OF CAMBRIDGE Charter School - BELMONT pupils</t>
  </si>
  <si>
    <t>436 - COMMUNITY CS OF CAMBRIDGE Charter School - BOSTON pupils</t>
  </si>
  <si>
    <t>436 - COMMUNITY CS OF CAMBRIDGE Charter School - BROCKTON pupils</t>
  </si>
  <si>
    <t>436 - COMMUNITY CS OF CAMBRIDGE Charter School - BROOKLINE pupils</t>
  </si>
  <si>
    <t>436 - COMMUNITY CS OF CAMBRIDGE Charter School - CAMBRIDGE pupils</t>
  </si>
  <si>
    <t>436 - COMMUNITY CS OF CAMBRIDGE Charter School - CHELSEA pupils</t>
  </si>
  <si>
    <t>436 - COMMUNITY CS OF CAMBRIDGE Charter School - EVERETT pupils</t>
  </si>
  <si>
    <t>436 - COMMUNITY CS OF CAMBRIDGE Charter School - HOLBROOK pupils</t>
  </si>
  <si>
    <t>436 - COMMUNITY CS OF CAMBRIDGE Charter School - LAWRENCE pupils</t>
  </si>
  <si>
    <t>436 - COMMUNITY CS OF CAMBRIDGE Charter School - MALDEN pupils</t>
  </si>
  <si>
    <t>436 - COMMUNITY CS OF CAMBRIDGE Charter School - MEDFORD pupils</t>
  </si>
  <si>
    <t>436 - COMMUNITY CS OF CAMBRIDGE Charter School - NEW BEDFORD pupils</t>
  </si>
  <si>
    <t>436 - COMMUNITY CS OF CAMBRIDGE Charter School - PEABODY pupils</t>
  </si>
  <si>
    <t>436 - COMMUNITY CS OF CAMBRIDGE Charter School - RANDOLPH pupils</t>
  </si>
  <si>
    <t>436 - COMMUNITY CS OF CAMBRIDGE Charter School - REVERE pupils</t>
  </si>
  <si>
    <t>436 - COMMUNITY CS OF CAMBRIDGE Charter School - SALEM pupils</t>
  </si>
  <si>
    <t>436 - COMMUNITY CS OF CAMBRIDGE Charter School - SAUGUS pupils</t>
  </si>
  <si>
    <t>436 - COMMUNITY CS OF CAMBRIDGE Charter School - SOMERVILLE pupils</t>
  </si>
  <si>
    <t>436 - COMMUNITY CS OF CAMBRIDGE Charter School - STONEHAM pupils</t>
  </si>
  <si>
    <t>436 - COMMUNITY CS OF CAMBRIDGE Charter School - STOUGHTON pupils</t>
  </si>
  <si>
    <t>436 - COMMUNITY CS OF CAMBRIDGE Charter School - WALTHAM pupils</t>
  </si>
  <si>
    <t>436 - COMMUNITY CS OF CAMBRIDGE Charter School - WEYMOUTH pupils</t>
  </si>
  <si>
    <t>436 - COMMUNITY CS OF CAMBRIDGE Charter School - WINTHROP pupils</t>
  </si>
  <si>
    <t>436 - COMMUNITY CS OF CAMBRIDGE Charter School - NORTHBORO SOUTHBORO pupils</t>
  </si>
  <si>
    <t>437 - CITY ON A HILL - CIRCUIT ST Charter School - BOSTON pupils</t>
  </si>
  <si>
    <t>437 - CITY ON A HILL - CIRCUIT ST Charter School - BROCKTON pupils</t>
  </si>
  <si>
    <t>437 - CITY ON A HILL - CIRCUIT ST Charter School - FRAMINGHAM pupils</t>
  </si>
  <si>
    <t>437 - CITY ON A HILL - CIRCUIT ST Charter School - LYNN pupils</t>
  </si>
  <si>
    <t>437 - CITY ON A HILL - CIRCUIT ST Charter School - RANDOLPH pupils</t>
  </si>
  <si>
    <t>438 - CODMAN ACADEMY Charter School - BOSTON pupils</t>
  </si>
  <si>
    <t>438 - CODMAN ACADEMY Charter School - CHELSEA pupils</t>
  </si>
  <si>
    <t>438 - CODMAN ACADEMY Charter School - NORWOOD pupils</t>
  </si>
  <si>
    <t>438 - CODMAN ACADEMY Charter School - RANDOLPH pupils</t>
  </si>
  <si>
    <t>438 - CODMAN ACADEMY Charter School - REVERE pupils</t>
  </si>
  <si>
    <t>438 - CODMAN ACADEMY Charter School - WEYMOUTH pupils</t>
  </si>
  <si>
    <t>439 - CONSERVATORY LAB Charter School - BOSTON pupils</t>
  </si>
  <si>
    <t>439 - CONSERVATORY LAB Charter School - BROOKLINE pupils</t>
  </si>
  <si>
    <t>439 - CONSERVATORY LAB Charter School - HOLBROOK pupils</t>
  </si>
  <si>
    <t>439 - CONSERVATORY LAB Charter School - MEDFORD pupils</t>
  </si>
  <si>
    <t>439 - CONSERVATORY LAB Charter School - NEEDHAM pupils</t>
  </si>
  <si>
    <t>439 - CONSERVATORY LAB Charter School - QUINCY pupils</t>
  </si>
  <si>
    <t>439 - CONSERVATORY LAB Charter School - RANDOLPH pupils</t>
  </si>
  <si>
    <t>440 - COMMUNITY DAY - PROSPECT Charter School - HAVERHILL pupils</t>
  </si>
  <si>
    <t>440 - COMMUNITY DAY - PROSPECT Charter School - LAWRENCE pupils</t>
  </si>
  <si>
    <t>440 - COMMUNITY DAY - PROSPECT Charter School - METHUEN pupils</t>
  </si>
  <si>
    <t>440 - COMMUNITY DAY - PROSPECT Charter School - NORTH ANDOVER pupils</t>
  </si>
  <si>
    <t>441 - SABIS INTERNATIONAL Charter School - AGAWAM pupils</t>
  </si>
  <si>
    <t>441 - SABIS INTERNATIONAL Charter School - CHICOPEE pupils</t>
  </si>
  <si>
    <t>441 - SABIS INTERNATIONAL Charter School - EAST LONGMEADOW pupils</t>
  </si>
  <si>
    <t>441 - SABIS INTERNATIONAL Charter School - LONGMEADOW pupils</t>
  </si>
  <si>
    <t>441 - SABIS INTERNATIONAL Charter School - LUDLOW pupils</t>
  </si>
  <si>
    <t>441 - SABIS INTERNATIONAL Charter School - SPRINGFIELD pupils</t>
  </si>
  <si>
    <t>441 - SABIS INTERNATIONAL Charter School - WEST SPRINGFIELD pupils</t>
  </si>
  <si>
    <t>441 - SABIS INTERNATIONAL Charter School - HAMPDEN WILBRAHAM pupils</t>
  </si>
  <si>
    <t>444 - NEIGHBORHOOD HOUSE Charter School - ABINGTON pupils</t>
  </si>
  <si>
    <t>444 - NEIGHBORHOOD HOUSE Charter School - BOSTON pupils</t>
  </si>
  <si>
    <t>444 - NEIGHBORHOOD HOUSE Charter School - BRAINTREE pupils</t>
  </si>
  <si>
    <t>444 - NEIGHBORHOOD HOUSE Charter School - BROCKTON pupils</t>
  </si>
  <si>
    <t>444 - NEIGHBORHOOD HOUSE Charter School - CHELSEA pupils</t>
  </si>
  <si>
    <t>444 - NEIGHBORHOOD HOUSE Charter School - NORWOOD pupils</t>
  </si>
  <si>
    <t>444 - NEIGHBORHOOD HOUSE Charter School - QUINCY pupils</t>
  </si>
  <si>
    <t>444 - NEIGHBORHOOD HOUSE Charter School - RANDOLPH pupils</t>
  </si>
  <si>
    <t>444 - NEIGHBORHOOD HOUSE Charter School - WEYMOUTH pupils</t>
  </si>
  <si>
    <t>445 - ABBY KELLEY FOSTER Charter School - AUBURN pupils</t>
  </si>
  <si>
    <t>445 - ABBY KELLEY FOSTER Charter School - CLINTON pupils</t>
  </si>
  <si>
    <t>445 - ABBY KELLEY FOSTER Charter School - LEICESTER pupils</t>
  </si>
  <si>
    <t>445 - ABBY KELLEY FOSTER Charter School - LEOMINSTER pupils</t>
  </si>
  <si>
    <t>445 - ABBY KELLEY FOSTER Charter School - LUNENBURG pupils</t>
  </si>
  <si>
    <t>445 - ABBY KELLEY FOSTER Charter School - MILLBURY pupils</t>
  </si>
  <si>
    <t>445 - ABBY KELLEY FOSTER Charter School - OXFORD pupils</t>
  </si>
  <si>
    <t>445 - ABBY KELLEY FOSTER Charter School - SHREWSBURY pupils</t>
  </si>
  <si>
    <t>445 - ABBY KELLEY FOSTER Charter School - WEBSTER pupils</t>
  </si>
  <si>
    <t>445 - ABBY KELLEY FOSTER Charter School - WEST BOYLSTON pupils</t>
  </si>
  <si>
    <t>445 - ABBY KELLEY FOSTER Charter School - WORCESTER pupils</t>
  </si>
  <si>
    <t>445 - ABBY KELLEY FOSTER Charter School - SPENCER EAST BROOKFIELD pupils</t>
  </si>
  <si>
    <t>445 - ABBY KELLEY FOSTER Charter School - WACHUSETT pupils</t>
  </si>
  <si>
    <t>446 - FOXBOROUGH REGIONAL Charter School - ATTLEBORO pupils</t>
  </si>
  <si>
    <t>446 - FOXBOROUGH REGIONAL Charter School - AVON pupils</t>
  </si>
  <si>
    <t>446 - FOXBOROUGH REGIONAL Charter School - BOSTON pupils</t>
  </si>
  <si>
    <t>446 - FOXBOROUGH REGIONAL Charter School - BROCKTON pupils</t>
  </si>
  <si>
    <t>446 - FOXBOROUGH REGIONAL Charter School - CANTON pupils</t>
  </si>
  <si>
    <t>446 - FOXBOROUGH REGIONAL Charter School - EASTON pupils</t>
  </si>
  <si>
    <t>446 - FOXBOROUGH REGIONAL Charter School - FOXBOROUGH pupils</t>
  </si>
  <si>
    <t>446 - FOXBOROUGH REGIONAL Charter School - FRANKLIN pupils</t>
  </si>
  <si>
    <t>446 - FOXBOROUGH REGIONAL Charter School - HOLBROOK pupils</t>
  </si>
  <si>
    <t>446 - FOXBOROUGH REGIONAL Charter School - MANSFIELD pupils</t>
  </si>
  <si>
    <t>446 - FOXBOROUGH REGIONAL Charter School - MEDFIELD pupils</t>
  </si>
  <si>
    <t>446 - FOXBOROUGH REGIONAL Charter School - MEDWAY pupils</t>
  </si>
  <si>
    <t>446 - FOXBOROUGH REGIONAL Charter School - NORFOLK pupils</t>
  </si>
  <si>
    <t>446 - FOXBOROUGH REGIONAL Charter School - NORTH ATTLEBOROUGH pupils</t>
  </si>
  <si>
    <t>446 - FOXBOROUGH REGIONAL Charter School - NORTON pupils</t>
  </si>
  <si>
    <t>446 - FOXBOROUGH REGIONAL Charter School - NORWOOD pupils</t>
  </si>
  <si>
    <t>446 - FOXBOROUGH REGIONAL Charter School - PLAINVILLE pupils</t>
  </si>
  <si>
    <t>446 - FOXBOROUGH REGIONAL Charter School - RANDOLPH pupils</t>
  </si>
  <si>
    <t>446 - FOXBOROUGH REGIONAL Charter School - SHARON pupils</t>
  </si>
  <si>
    <t>446 - FOXBOROUGH REGIONAL Charter School - STOUGHTON pupils</t>
  </si>
  <si>
    <t>446 - FOXBOROUGH REGIONAL Charter School - TAUNTON pupils</t>
  </si>
  <si>
    <t>446 - FOXBOROUGH REGIONAL Charter School - WALPOLE pupils</t>
  </si>
  <si>
    <t>446 - FOXBOROUGH REGIONAL Charter School - WEST BRIDGEWATER pupils</t>
  </si>
  <si>
    <t>446 - FOXBOROUGH REGIONAL Charter School - WRENTHAM pupils</t>
  </si>
  <si>
    <t>446 - FOXBOROUGH REGIONAL Charter School - BRIDGEWATER RAYNHAM pupils</t>
  </si>
  <si>
    <t>446 - FOXBOROUGH REGIONAL Charter School - KING PHILIP pupils</t>
  </si>
  <si>
    <t>447 - BENJAMIN FRANKLIN CLASSICAL Charter School - ASHLAND pupils</t>
  </si>
  <si>
    <t>447 - BENJAMIN FRANKLIN CLASSICAL Charter School - BELLINGHAM pupils</t>
  </si>
  <si>
    <t>447 - BENJAMIN FRANKLIN CLASSICAL Charter School - FRANKLIN pupils</t>
  </si>
  <si>
    <t>447 - BENJAMIN FRANKLIN CLASSICAL Charter School - HOPEDALE pupils</t>
  </si>
  <si>
    <t>447 - BENJAMIN FRANKLIN CLASSICAL Charter School - MANSFIELD pupils</t>
  </si>
  <si>
    <t>447 - BENJAMIN FRANKLIN CLASSICAL Charter School - MEDWAY pupils</t>
  </si>
  <si>
    <t>447 - BENJAMIN FRANKLIN CLASSICAL Charter School - MILFORD pupils</t>
  </si>
  <si>
    <t>447 - BENJAMIN FRANKLIN CLASSICAL Charter School - MILLIS pupils</t>
  </si>
  <si>
    <t>447 - BENJAMIN FRANKLIN CLASSICAL Charter School - NORFOLK pupils</t>
  </si>
  <si>
    <t>447 - BENJAMIN FRANKLIN CLASSICAL Charter School - NORTH ATTLEBOROUGH pupils</t>
  </si>
  <si>
    <t>447 - BENJAMIN FRANKLIN CLASSICAL Charter School - NORTHBRIDGE pupils</t>
  </si>
  <si>
    <t>447 - BENJAMIN FRANKLIN CLASSICAL Charter School - NORTON pupils</t>
  </si>
  <si>
    <t>447 - BENJAMIN FRANKLIN CLASSICAL Charter School - PLAINVILLE pupils</t>
  </si>
  <si>
    <t>447 - BENJAMIN FRANKLIN CLASSICAL Charter School - WALPOLE pupils</t>
  </si>
  <si>
    <t>447 - BENJAMIN FRANKLIN CLASSICAL Charter School - WESTWOOD pupils</t>
  </si>
  <si>
    <t>447 - BENJAMIN FRANKLIN CLASSICAL Charter School - WRENTHAM pupils</t>
  </si>
  <si>
    <t>447 - BENJAMIN FRANKLIN CLASSICAL Charter School - BLACKSTONE MILLVILLE pupils</t>
  </si>
  <si>
    <t>447 - BENJAMIN FRANKLIN CLASSICAL Charter School - DIGHTON REHOBOTH pupils</t>
  </si>
  <si>
    <t>447 - BENJAMIN FRANKLIN CLASSICAL Charter School - KING PHILIP pupils</t>
  </si>
  <si>
    <t>449 - BOSTON COLLEGIATE Charter School - BOSTON pupils</t>
  </si>
  <si>
    <t>449 - BOSTON COLLEGIATE Charter School - BROCKTON pupils</t>
  </si>
  <si>
    <t>449 - BOSTON COLLEGIATE Charter School - CAMBRIDGE pupils</t>
  </si>
  <si>
    <t>449 - BOSTON COLLEGIATE Charter School - CHELSEA pupils</t>
  </si>
  <si>
    <t>449 - BOSTON COLLEGIATE Charter School - MALDEN pupils</t>
  </si>
  <si>
    <t>449 - BOSTON COLLEGIATE Charter School - MARLBOROUGH pupils</t>
  </si>
  <si>
    <t>449 - BOSTON COLLEGIATE Charter School - QUINCY pupils</t>
  </si>
  <si>
    <t>449 - BOSTON COLLEGIATE Charter School - RANDOLPH pupils</t>
  </si>
  <si>
    <t>449 - BOSTON COLLEGIATE Charter School - STOUGHTON pupils</t>
  </si>
  <si>
    <t>449 - BOSTON COLLEGIATE Charter School - WEYMOUTH pupils</t>
  </si>
  <si>
    <t>450 - HILLTOWN COOPERATIVE Charter School - AMHERST pupils</t>
  </si>
  <si>
    <t>450 - HILLTOWN COOPERATIVE Charter School - EASTHAMPTON pupils</t>
  </si>
  <si>
    <t>450 - HILLTOWN COOPERATIVE Charter School - HADLEY pupils</t>
  </si>
  <si>
    <t>450 - HILLTOWN COOPERATIVE Charter School - HATFIELD pupils</t>
  </si>
  <si>
    <t>450 - HILLTOWN COOPERATIVE Charter School - NORTHAMPTON pupils</t>
  </si>
  <si>
    <t>450 - HILLTOWN COOPERATIVE Charter School - SOUTHAMPTON pupils</t>
  </si>
  <si>
    <t>450 - HILLTOWN COOPERATIVE Charter School - SOUTH HADLEY pupils</t>
  </si>
  <si>
    <t>450 - HILLTOWN COOPERATIVE Charter School - WESTHAMPTON pupils</t>
  </si>
  <si>
    <t>450 - HILLTOWN COOPERATIVE Charter School - WHATELY pupils</t>
  </si>
  <si>
    <t>450 - HILLTOWN COOPERATIVE Charter School - WILLIAMSBURG pupils</t>
  </si>
  <si>
    <t>450 - HILLTOWN COOPERATIVE Charter School - AMHERST PELHAM pupils</t>
  </si>
  <si>
    <t>450 - HILLTOWN COOPERATIVE Charter School - CHESTERFIELD GOSHEN pupils</t>
  </si>
  <si>
    <t>450 - HILLTOWN COOPERATIVE Charter School - CENTRAL BERKSHIRE pupils</t>
  </si>
  <si>
    <t>450 - HILLTOWN COOPERATIVE Charter School - HAMPSHIRE pupils</t>
  </si>
  <si>
    <t>453 - HOLYOKE COMMUNITY Charter School - CHICOPEE pupils</t>
  </si>
  <si>
    <t>453 - HOLYOKE COMMUNITY Charter School - EAST LONGMEADOW pupils</t>
  </si>
  <si>
    <t>453 - HOLYOKE COMMUNITY Charter School - HOLYOKE pupils</t>
  </si>
  <si>
    <t>453 - HOLYOKE COMMUNITY Charter School - NORTHAMPTON pupils</t>
  </si>
  <si>
    <t>453 - HOLYOKE COMMUNITY Charter School - SOUTH HADLEY pupils</t>
  </si>
  <si>
    <t>453 - HOLYOKE COMMUNITY Charter School - SPRINGFIELD pupils</t>
  </si>
  <si>
    <t>453 - HOLYOKE COMMUNITY Charter School - WESTFIELD pupils</t>
  </si>
  <si>
    <t>453 - HOLYOKE COMMUNITY Charter School - WEST SPRINGFIELD pupils</t>
  </si>
  <si>
    <t>454 - LAWRENCE FAMILY DEVELOPMENT Charter School - ANDOVER pupils</t>
  </si>
  <si>
    <t>454 - LAWRENCE FAMILY DEVELOPMENT Charter School - HAVERHILL pupils</t>
  </si>
  <si>
    <t>454 - LAWRENCE FAMILY DEVELOPMENT Charter School - LAWRENCE pupils</t>
  </si>
  <si>
    <t>454 - LAWRENCE FAMILY DEVELOPMENT Charter School - METHUEN pupils</t>
  </si>
  <si>
    <t>455 - HILL VIEW MONTESSORI Charter School - AMESBURY pupils</t>
  </si>
  <si>
    <t>455 - HILL VIEW MONTESSORI Charter School - HAVERHILL pupils</t>
  </si>
  <si>
    <t>455 - HILL VIEW MONTESSORI Charter School - METHUEN pupils</t>
  </si>
  <si>
    <t>455 - HILL VIEW MONTESSORI Charter School - PENTUCKET pupils</t>
  </si>
  <si>
    <t>456 - LOWELL COMMUNITY Charter School - ANDOVER pupils</t>
  </si>
  <si>
    <t>456 - LOWELL COMMUNITY Charter School - BILLERICA pupils</t>
  </si>
  <si>
    <t>456 - LOWELL COMMUNITY Charter School - CHELMSFORD pupils</t>
  </si>
  <si>
    <t>456 - LOWELL COMMUNITY Charter School - DRACUT pupils</t>
  </si>
  <si>
    <t>456 - LOWELL COMMUNITY Charter School - LAWRENCE pupils</t>
  </si>
  <si>
    <t>456 - LOWELL COMMUNITY Charter School - LOWELL pupils</t>
  </si>
  <si>
    <t>456 - LOWELL COMMUNITY Charter School - MARLBOROUGH pupils</t>
  </si>
  <si>
    <t>456 - LOWELL COMMUNITY Charter School - TEWKSBURY pupils</t>
  </si>
  <si>
    <t>456 - LOWELL COMMUNITY Charter School - TYNGSBOROUGH pupils</t>
  </si>
  <si>
    <t>456 - LOWELL COMMUNITY Charter School - AYER SHIRLEY pupils</t>
  </si>
  <si>
    <t>458 - LOWELL MIDDLESEX ACADEMY Charter School - CHELMSFORD pupils</t>
  </si>
  <si>
    <t>458 - LOWELL MIDDLESEX ACADEMY Charter School - DRACUT pupils</t>
  </si>
  <si>
    <t>458 - LOWELL MIDDLESEX ACADEMY Charter School - LOWELL pupils</t>
  </si>
  <si>
    <t>458 - LOWELL MIDDLESEX ACADEMY Charter School - METHUEN pupils</t>
  </si>
  <si>
    <t>458 - LOWELL MIDDLESEX ACADEMY Charter School - TEWKSBURY pupils</t>
  </si>
  <si>
    <t>458 - LOWELL MIDDLESEX ACADEMY Charter School - TYNGSBOROUGH pupils</t>
  </si>
  <si>
    <t>463 - KIPP ACADEMY BOSTON Charter School - BOSTON pupils</t>
  </si>
  <si>
    <t>463 - KIPP ACADEMY BOSTON Charter School - LYNN pupils</t>
  </si>
  <si>
    <t>463 - KIPP ACADEMY BOSTON Charter School - MAYNARD pupils</t>
  </si>
  <si>
    <t>463 - KIPP ACADEMY BOSTON Charter School - WALTHAM pupils</t>
  </si>
  <si>
    <t>464 - MARBLEHEAD COMMUNITY Charter School - LYNN pupils</t>
  </si>
  <si>
    <t>464 - MARBLEHEAD COMMUNITY Charter School - MARBLEHEAD pupils</t>
  </si>
  <si>
    <t>464 - MARBLEHEAD COMMUNITY Charter School - NAHANT pupils</t>
  </si>
  <si>
    <t>464 - MARBLEHEAD COMMUNITY Charter School - PEABODY pupils</t>
  </si>
  <si>
    <t>464 - MARBLEHEAD COMMUNITY Charter School - SALEM pupils</t>
  </si>
  <si>
    <t>464 - MARBLEHEAD COMMUNITY Charter School - SWAMPSCOTT pupils</t>
  </si>
  <si>
    <t>466 - MARTHA'S VINEYARD Charter School - MARTHAS VINEYARD District - FALMOUTH pupils</t>
  </si>
  <si>
    <t>466 - MARTHA'S VINEYARD Charter School - MARTHAS VINEYARD District - MARTHAS VINEYARD pupils</t>
  </si>
  <si>
    <t>466 - MARTHA'S VINEYARD Charter School - UPISLAND District - EDGARTOWN pupils</t>
  </si>
  <si>
    <t>466 - MARTHA'S VINEYARD Charter School - UPISLAND District - OAK BLUFFS pupils</t>
  </si>
  <si>
    <t>466 - MARTHA'S VINEYARD Charter School - UPISLAND District - TISBURY pupils</t>
  </si>
  <si>
    <t>466 - MARTHA'S VINEYARD Charter School - UPISLAND District - UPISLAND pupils</t>
  </si>
  <si>
    <t>469 - MATCH Charter School - BOSTON pupils</t>
  </si>
  <si>
    <t>469 - MATCH Charter School - CHELSEA pupils</t>
  </si>
  <si>
    <t>469 - MATCH Charter School - EVERETT pupils</t>
  </si>
  <si>
    <t>469 - MATCH Charter School - QUINCY pupils</t>
  </si>
  <si>
    <t>469 - MATCH Charter School - RANDOLPH pupils</t>
  </si>
  <si>
    <t>470 - MYSTIC VALLEY REGIONAL Charter School - BOSTON pupils</t>
  </si>
  <si>
    <t>470 - MYSTIC VALLEY REGIONAL Charter School - BURLINGTON pupils</t>
  </si>
  <si>
    <t>470 - MYSTIC VALLEY REGIONAL Charter School - CHELSEA pupils</t>
  </si>
  <si>
    <t>470 - MYSTIC VALLEY REGIONAL Charter School - EVERETT pupils</t>
  </si>
  <si>
    <t>470 - MYSTIC VALLEY REGIONAL Charter School - LYNN pupils</t>
  </si>
  <si>
    <t>470 - MYSTIC VALLEY REGIONAL Charter School - MALDEN pupils</t>
  </si>
  <si>
    <t>470 - MYSTIC VALLEY REGIONAL Charter School - MEDFORD pupils</t>
  </si>
  <si>
    <t>470 - MYSTIC VALLEY REGIONAL Charter School - MELROSE pupils</t>
  </si>
  <si>
    <t>470 - MYSTIC VALLEY REGIONAL Charter School - PEABODY pupils</t>
  </si>
  <si>
    <t>470 - MYSTIC VALLEY REGIONAL Charter School - READING pupils</t>
  </si>
  <si>
    <t>470 - MYSTIC VALLEY REGIONAL Charter School - REVERE pupils</t>
  </si>
  <si>
    <t>470 - MYSTIC VALLEY REGIONAL Charter School - SAUGUS pupils</t>
  </si>
  <si>
    <t>470 - MYSTIC VALLEY REGIONAL Charter School - SOMERVILLE pupils</t>
  </si>
  <si>
    <t>470 - MYSTIC VALLEY REGIONAL Charter School - STONEHAM pupils</t>
  </si>
  <si>
    <t>470 - MYSTIC VALLEY REGIONAL Charter School - WAKEFIELD pupils</t>
  </si>
  <si>
    <t>470 - MYSTIC VALLEY REGIONAL Charter School - WATERTOWN pupils</t>
  </si>
  <si>
    <t>470 - MYSTIC VALLEY REGIONAL Charter School - WILMINGTON pupils</t>
  </si>
  <si>
    <t>470 - MYSTIC VALLEY REGIONAL Charter School - WINCHESTER pupils</t>
  </si>
  <si>
    <t>470 - MYSTIC VALLEY REGIONAL Charter School - WOBURN pupils</t>
  </si>
  <si>
    <t>474 - SIZER SCHOOL, A NORTH CENTRAL CHARTER ESSENTIAL SCHOOL Charter School - AUBURN pupils</t>
  </si>
  <si>
    <t>474 - SIZER SCHOOL, A NORTH CENTRAL CHARTER ESSENTIAL SCHOOL Charter School - CHELSEA pupils</t>
  </si>
  <si>
    <t>474 - SIZER SCHOOL, A NORTH CENTRAL CHARTER ESSENTIAL SCHOOL Charter School - CLINTON pupils</t>
  </si>
  <si>
    <t>474 - SIZER SCHOOL, A NORTH CENTRAL CHARTER ESSENTIAL SCHOOL Charter School - FITCHBURG pupils</t>
  </si>
  <si>
    <t>474 - SIZER SCHOOL, A NORTH CENTRAL CHARTER ESSENTIAL SCHOOL Charter School - GARDNER pupils</t>
  </si>
  <si>
    <t>474 - SIZER SCHOOL, A NORTH CENTRAL CHARTER ESSENTIAL SCHOOL Charter School - LEOMINSTER pupils</t>
  </si>
  <si>
    <t>474 - SIZER SCHOOL, A NORTH CENTRAL CHARTER ESSENTIAL SCHOOL Charter School - LITTLETON pupils</t>
  </si>
  <si>
    <t>474 - SIZER SCHOOL, A NORTH CENTRAL CHARTER ESSENTIAL SCHOOL Charter School - LUNENBURG pupils</t>
  </si>
  <si>
    <t>474 - SIZER SCHOOL, A NORTH CENTRAL CHARTER ESSENTIAL SCHOOL Charter School - WINCHENDON pupils</t>
  </si>
  <si>
    <t>474 - SIZER SCHOOL, A NORTH CENTRAL CHARTER ESSENTIAL SCHOOL Charter School - ASHBURNHAM WESTMINSTER pupils</t>
  </si>
  <si>
    <t>474 - SIZER SCHOOL, A NORTH CENTRAL CHARTER ESSENTIAL SCHOOL Charter School - AYER SHIRLEY pupils</t>
  </si>
  <si>
    <t>474 - SIZER SCHOOL, A NORTH CENTRAL CHARTER ESSENTIAL SCHOOL Charter School - NARRAGANSETT pupils</t>
  </si>
  <si>
    <t>474 - SIZER SCHOOL, A NORTH CENTRAL CHARTER ESSENTIAL SCHOOL Charter School - NASHOBA pupils</t>
  </si>
  <si>
    <t>474 - SIZER SCHOOL, A NORTH CENTRAL CHARTER ESSENTIAL SCHOOL Charter School - NORTH MIDDLESEX pupils</t>
  </si>
  <si>
    <t>474 - SIZER SCHOOL, A NORTH CENTRAL CHARTER ESSENTIAL SCHOOL Charter School - QUABBIN pupils</t>
  </si>
  <si>
    <t>474 - SIZER SCHOOL, A NORTH CENTRAL CHARTER ESSENTIAL SCHOOL Charter School - RALPH C MAHAR pupils</t>
  </si>
  <si>
    <t>474 - SIZER SCHOOL, A NORTH CENTRAL CHARTER ESSENTIAL SCHOOL Charter School - WACHUSETT pupils</t>
  </si>
  <si>
    <t>478 - FRANCIS W. PARKER CHARTER ESSENTIAL Charter School - CARLISLE pupils</t>
  </si>
  <si>
    <t>478 - FRANCIS W. PARKER CHARTER ESSENTIAL Charter School - CLINTON pupils</t>
  </si>
  <si>
    <t>478 - FRANCIS W. PARKER CHARTER ESSENTIAL Charter School - CONCORD pupils</t>
  </si>
  <si>
    <t>478 - FRANCIS W. PARKER CHARTER ESSENTIAL Charter School - FITCHBURG pupils</t>
  </si>
  <si>
    <t>478 - FRANCIS W. PARKER CHARTER ESSENTIAL Charter School - HARVARD pupils</t>
  </si>
  <si>
    <t>478 - FRANCIS W. PARKER CHARTER ESSENTIAL Charter School - LEOMINSTER pupils</t>
  </si>
  <si>
    <t>478 - FRANCIS W. PARKER CHARTER ESSENTIAL Charter School - LITTLETON pupils</t>
  </si>
  <si>
    <t>478 - FRANCIS W. PARKER CHARTER ESSENTIAL Charter School - LUNENBURG pupils</t>
  </si>
  <si>
    <t>478 - FRANCIS W. PARKER CHARTER ESSENTIAL Charter School - MARLBOROUGH pupils</t>
  </si>
  <si>
    <t>478 - FRANCIS W. PARKER CHARTER ESSENTIAL Charter School - MAYNARD pupils</t>
  </si>
  <si>
    <t>478 - FRANCIS W. PARKER CHARTER ESSENTIAL Charter School - SHREWSBURY pupils</t>
  </si>
  <si>
    <t>478 - FRANCIS W. PARKER CHARTER ESSENTIAL Charter School - WESTFORD pupils</t>
  </si>
  <si>
    <t>478 - FRANCIS W. PARKER CHARTER ESSENTIAL Charter School - WORCESTER pupils</t>
  </si>
  <si>
    <t>478 - FRANCIS W. PARKER CHARTER ESSENTIAL Charter School - DEVENS pupils</t>
  </si>
  <si>
    <t>478 - FRANCIS W. PARKER CHARTER ESSENTIAL Charter School - ACTON BOXBOROUGH pupils</t>
  </si>
  <si>
    <t>478 - FRANCIS W. PARKER CHARTER ESSENTIAL Charter School - ASHBURNHAM WESTMINSTER pupils</t>
  </si>
  <si>
    <t>478 - FRANCIS W. PARKER CHARTER ESSENTIAL Charter School - AYER SHIRLEY pupils</t>
  </si>
  <si>
    <t>478 - FRANCIS W. PARKER CHARTER ESSENTIAL Charter School - BERLIN BOYLSTON pupils</t>
  </si>
  <si>
    <t>478 - FRANCIS W. PARKER CHARTER ESSENTIAL Charter School - CONCORD CARLISLE pupils</t>
  </si>
  <si>
    <t>478 - FRANCIS W. PARKER CHARTER ESSENTIAL Charter School - GROTON DUNSTABLE pupils</t>
  </si>
  <si>
    <t>478 - FRANCIS W. PARKER CHARTER ESSENTIAL Charter School - NARRAGANSETT pupils</t>
  </si>
  <si>
    <t>478 - FRANCIS W. PARKER CHARTER ESSENTIAL Charter School - NASHOBA pupils</t>
  </si>
  <si>
    <t>478 - FRANCIS W. PARKER CHARTER ESSENTIAL Charter School - NORTHBORO SOUTHBORO pupils</t>
  </si>
  <si>
    <t>478 - FRANCIS W. PARKER CHARTER ESSENTIAL Charter School - NORTH MIDDLESEX pupils</t>
  </si>
  <si>
    <t>478 - FRANCIS W. PARKER CHARTER ESSENTIAL Charter School - QUABBIN pupils</t>
  </si>
  <si>
    <t>478 - FRANCIS W. PARKER CHARTER ESSENTIAL Charter School - WACHUSETT pupils</t>
  </si>
  <si>
    <t>479 - PIONEER VALLEY PERFORMING ARTS Charter School - AGAWAM pupils</t>
  </si>
  <si>
    <t>479 - PIONEER VALLEY PERFORMING ARTS Charter School - BELCHERTOWN pupils</t>
  </si>
  <si>
    <t>479 - PIONEER VALLEY PERFORMING ARTS Charter School - CHICOPEE pupils</t>
  </si>
  <si>
    <t>479 - PIONEER VALLEY PERFORMING ARTS Charter School - EASTHAMPTON pupils</t>
  </si>
  <si>
    <t>479 - PIONEER VALLEY PERFORMING ARTS Charter School - EAST LONGMEADOW pupils</t>
  </si>
  <si>
    <t>479 - PIONEER VALLEY PERFORMING ARTS Charter School - GRANBY pupils</t>
  </si>
  <si>
    <t>479 - PIONEER VALLEY PERFORMING ARTS Charter School - GREENFIELD pupils</t>
  </si>
  <si>
    <t>479 - PIONEER VALLEY PERFORMING ARTS Charter School - HADLEY pupils</t>
  </si>
  <si>
    <t>479 - PIONEER VALLEY PERFORMING ARTS Charter School - HOLYOKE pupils</t>
  </si>
  <si>
    <t>479 - PIONEER VALLEY PERFORMING ARTS Charter School - LONGMEADOW pupils</t>
  </si>
  <si>
    <t>479 - PIONEER VALLEY PERFORMING ARTS Charter School - LUDLOW pupils</t>
  </si>
  <si>
    <t>479 - PIONEER VALLEY PERFORMING ARTS Charter School - MONSON pupils</t>
  </si>
  <si>
    <t>479 - PIONEER VALLEY PERFORMING ARTS Charter School - NORTHAMPTON pupils</t>
  </si>
  <si>
    <t>479 - PIONEER VALLEY PERFORMING ARTS Charter School - PALMER pupils</t>
  </si>
  <si>
    <t>479 - PIONEER VALLEY PERFORMING ARTS Charter School - SOUTH HADLEY pupils</t>
  </si>
  <si>
    <t>479 - PIONEER VALLEY PERFORMING ARTS Charter School - SPRINGFIELD pupils</t>
  </si>
  <si>
    <t>479 - PIONEER VALLEY PERFORMING ARTS Charter School - WARE pupils</t>
  </si>
  <si>
    <t>479 - PIONEER VALLEY PERFORMING ARTS Charter School - WESTFIELD pupils</t>
  </si>
  <si>
    <t>479 - PIONEER VALLEY PERFORMING ARTS Charter School - WEST SPRINGFIELD pupils</t>
  </si>
  <si>
    <t>479 - PIONEER VALLEY PERFORMING ARTS Charter School - AMHERST PELHAM pupils</t>
  </si>
  <si>
    <t>479 - PIONEER VALLEY PERFORMING ARTS Charter School - ATHOL ROYALSTON pupils</t>
  </si>
  <si>
    <t>479 - PIONEER VALLEY PERFORMING ARTS Charter School - FRONTIER pupils</t>
  </si>
  <si>
    <t>479 - PIONEER VALLEY PERFORMING ARTS Charter School - GATEWAY pupils</t>
  </si>
  <si>
    <t>479 - PIONEER VALLEY PERFORMING ARTS Charter School - GILL MONTAGUE pupils</t>
  </si>
  <si>
    <t>479 - PIONEER VALLEY PERFORMING ARTS Charter School - HAMPDEN WILBRAHAM pupils</t>
  </si>
  <si>
    <t>479 - PIONEER VALLEY PERFORMING ARTS Charter School - HAMPSHIRE pupils</t>
  </si>
  <si>
    <t>479 - PIONEER VALLEY PERFORMING ARTS Charter School - MOHAWK TRAIL pupils</t>
  </si>
  <si>
    <t>479 - PIONEER VALLEY PERFORMING ARTS Charter School - RALPH C MAHAR pupils</t>
  </si>
  <si>
    <t>479 - PIONEER VALLEY PERFORMING ARTS Charter School - SOUTHWICK TOLLAND GRANVILLE pupils</t>
  </si>
  <si>
    <t>481 - BOSTON RENAISSANCE Charter School - BOSTON pupils</t>
  </si>
  <si>
    <t>481 - BOSTON RENAISSANCE Charter School - BRAINTREE pupils</t>
  </si>
  <si>
    <t>481 - BOSTON RENAISSANCE Charter School - BROCKTON pupils</t>
  </si>
  <si>
    <t>481 - BOSTON RENAISSANCE Charter School - BROOKLINE pupils</t>
  </si>
  <si>
    <t>481 - BOSTON RENAISSANCE Charter School - CANTON pupils</t>
  </si>
  <si>
    <t>481 - BOSTON RENAISSANCE Charter School - DEDHAM pupils</t>
  </si>
  <si>
    <t>481 - BOSTON RENAISSANCE Charter School - LOWELL pupils</t>
  </si>
  <si>
    <t>481 - BOSTON RENAISSANCE Charter School - MALDEN pupils</t>
  </si>
  <si>
    <t>481 - BOSTON RENAISSANCE Charter School - NORTH ATTLEBOROUGH pupils</t>
  </si>
  <si>
    <t>481 - BOSTON RENAISSANCE Charter School - NORWOOD pupils</t>
  </si>
  <si>
    <t>481 - BOSTON RENAISSANCE Charter School - QUINCY pupils</t>
  </si>
  <si>
    <t>481 - BOSTON RENAISSANCE Charter School - RANDOLPH pupils</t>
  </si>
  <si>
    <t>481 - BOSTON RENAISSANCE Charter School - SAUGUS pupils</t>
  </si>
  <si>
    <t>481 - BOSTON RENAISSANCE Charter School - WALPOLE pupils</t>
  </si>
  <si>
    <t>481 - BOSTON RENAISSANCE Charter School - WHITMAN HANSON pupils</t>
  </si>
  <si>
    <t>482 - RIVER VALLEY Charter School - AMESBURY pupils</t>
  </si>
  <si>
    <t>482 - RIVER VALLEY Charter School - GEORGETOWN pupils</t>
  </si>
  <si>
    <t>482 - RIVER VALLEY Charter School - HAVERHILL pupils</t>
  </si>
  <si>
    <t>482 - RIVER VALLEY Charter School - NEWBURYPORT pupils</t>
  </si>
  <si>
    <t>482 - RIVER VALLEY Charter School - NORTH ANDOVER pupils</t>
  </si>
  <si>
    <t>482 - RIVER VALLEY Charter School - PENTUCKET pupils</t>
  </si>
  <si>
    <t>482 - RIVER VALLEY Charter School - TRITON pupils</t>
  </si>
  <si>
    <t>483 - RISING TIDE Charter School - BARNSTABLE pupils</t>
  </si>
  <si>
    <t>483 - RISING TIDE Charter School - BOURNE pupils</t>
  </si>
  <si>
    <t>483 - RISING TIDE Charter School - CARVER pupils</t>
  </si>
  <si>
    <t>483 - RISING TIDE Charter School - DUXBURY pupils</t>
  </si>
  <si>
    <t>483 - RISING TIDE Charter School - EAST BRIDGEWATER pupils</t>
  </si>
  <si>
    <t>483 - RISING TIDE Charter School - FALMOUTH pupils</t>
  </si>
  <si>
    <t>483 - RISING TIDE Charter School - HALIFAX pupils</t>
  </si>
  <si>
    <t>483 - RISING TIDE Charter School - KINGSTON pupils</t>
  </si>
  <si>
    <t>483 - RISING TIDE Charter School - MARSHFIELD pupils</t>
  </si>
  <si>
    <t>483 - RISING TIDE Charter School - MASHPEE pupils</t>
  </si>
  <si>
    <t>483 - RISING TIDE Charter School - MIDDLEBOROUGH pupils</t>
  </si>
  <si>
    <t>483 - RISING TIDE Charter School - PEMBROKE pupils</t>
  </si>
  <si>
    <t>483 - RISING TIDE Charter School - PLYMOUTH pupils</t>
  </si>
  <si>
    <t>483 - RISING TIDE Charter School - PLYMPTON pupils</t>
  </si>
  <si>
    <t>483 - RISING TIDE Charter School - SANDWICH pupils</t>
  </si>
  <si>
    <t>483 - RISING TIDE Charter School - WAREHAM pupils</t>
  </si>
  <si>
    <t>483 - RISING TIDE Charter School - BRIDGEWATER RAYNHAM pupils</t>
  </si>
  <si>
    <t>483 - RISING TIDE Charter School - FREETOWN LAKEVILLE pupils</t>
  </si>
  <si>
    <t>483 - RISING TIDE Charter School - OLD ROCHESTER pupils</t>
  </si>
  <si>
    <t>483 - RISING TIDE Charter School - SILVER LAKE pupils</t>
  </si>
  <si>
    <t>484 - ROXBURY PREPARATORY Charter School - BOSTON pupils</t>
  </si>
  <si>
    <t>485 - SALEM ACADEMY Charter School - BEVERLY pupils</t>
  </si>
  <si>
    <t>485 - SALEM ACADEMY Charter School - BOSTON pupils</t>
  </si>
  <si>
    <t>485 - SALEM ACADEMY Charter School - DANVERS pupils</t>
  </si>
  <si>
    <t>485 - SALEM ACADEMY Charter School - LYNN pupils</t>
  </si>
  <si>
    <t>485 - SALEM ACADEMY Charter School - MARBLEHEAD pupils</t>
  </si>
  <si>
    <t>485 - SALEM ACADEMY Charter School - PEABODY pupils</t>
  </si>
  <si>
    <t>485 - SALEM ACADEMY Charter School - REVERE pupils</t>
  </si>
  <si>
    <t>485 - SALEM ACADEMY Charter School - SALEM pupils</t>
  </si>
  <si>
    <t>485 - SALEM ACADEMY Charter School - HAMILTON WENHAM pupils</t>
  </si>
  <si>
    <t>486 - SEVEN HILLS Charter School - FITCHBURG pupils</t>
  </si>
  <si>
    <t>486 - SEVEN HILLS Charter School - GRAFTON pupils</t>
  </si>
  <si>
    <t>486 - SEVEN HILLS Charter School - LEICESTER pupils</t>
  </si>
  <si>
    <t>486 - SEVEN HILLS Charter School - MILLBURY pupils</t>
  </si>
  <si>
    <t>486 - SEVEN HILLS Charter School - NORTHBRIDGE pupils</t>
  </si>
  <si>
    <t>486 - SEVEN HILLS Charter School - WEBSTER pupils</t>
  </si>
  <si>
    <t>486 - SEVEN HILLS Charter School - WORCESTER pupils</t>
  </si>
  <si>
    <t>486 - SEVEN HILLS Charter School - SPENCER EAST BROOKFIELD pupils</t>
  </si>
  <si>
    <t>487 - PROSPECT HILL ACADEMY Charter School - CAMBRIDGE Campus - BILLERICA pupils</t>
  </si>
  <si>
    <t>487 - PROSPECT HILL ACADEMY Charter School - CAMBRIDGE Campus - BOSTON pupils</t>
  </si>
  <si>
    <t>487 - PROSPECT HILL ACADEMY Charter School - CAMBRIDGE Campus - BROCKTON pupils</t>
  </si>
  <si>
    <t>487 - PROSPECT HILL ACADEMY Charter School - CAMBRIDGE Campus - CAMBRIDGE pupils</t>
  </si>
  <si>
    <t>487 - PROSPECT HILL ACADEMY Charter School - CAMBRIDGE Campus - CHELSEA pupils</t>
  </si>
  <si>
    <t>487 - PROSPECT HILL ACADEMY Charter School - CAMBRIDGE Campus - EVERETT pupils</t>
  </si>
  <si>
    <t>487 - PROSPECT HILL ACADEMY Charter School - CAMBRIDGE Campus - HAVERHILL pupils</t>
  </si>
  <si>
    <t>487 - PROSPECT HILL ACADEMY Charter School - CAMBRIDGE Campus - LAWRENCE pupils</t>
  </si>
  <si>
    <t>487 - PROSPECT HILL ACADEMY Charter School - CAMBRIDGE Campus - LEOMINSTER pupils</t>
  </si>
  <si>
    <t>487 - PROSPECT HILL ACADEMY Charter School - CAMBRIDGE Campus - LYNN pupils</t>
  </si>
  <si>
    <t>487 - PROSPECT HILL ACADEMY Charter School - CAMBRIDGE Campus - MALDEN pupils</t>
  </si>
  <si>
    <t>487 - PROSPECT HILL ACADEMY Charter School - CAMBRIDGE Campus - MEDFORD pupils</t>
  </si>
  <si>
    <t>487 - PROSPECT HILL ACADEMY Charter School - CAMBRIDGE Campus - METHUEN pupils</t>
  </si>
  <si>
    <t>487 - PROSPECT HILL ACADEMY Charter School - CAMBRIDGE Campus - RANDOLPH pupils</t>
  </si>
  <si>
    <t>487 - PROSPECT HILL ACADEMY Charter School - CAMBRIDGE Campus - REVERE pupils</t>
  </si>
  <si>
    <t>487 - PROSPECT HILL ACADEMY Charter School - CAMBRIDGE Campus - SAUGUS pupils</t>
  </si>
  <si>
    <t>487 - PROSPECT HILL ACADEMY Charter School - CAMBRIDGE Campus - SOMERVILLE pupils</t>
  </si>
  <si>
    <t>487 - PROSPECT HILL ACADEMY Charter School - CAMBRIDGE Campus - STONEHAM pupils</t>
  </si>
  <si>
    <t>487 - PROSPECT HILL ACADEMY Charter School - CAMBRIDGE Campus - WALTHAM pupils</t>
  </si>
  <si>
    <t>487 - PROSPECT HILL ACADEMY Charter School - CAMBRIDGE Campus - WATERTOWN pupils</t>
  </si>
  <si>
    <t>487 - PROSPECT HILL ACADEMY Charter School - SOMERVILLE Campus - BILLERICA pupils</t>
  </si>
  <si>
    <t>487 - PROSPECT HILL ACADEMY Charter School - SOMERVILLE Campus - BOSTON pupils</t>
  </si>
  <si>
    <t>487 - PROSPECT HILL ACADEMY Charter School - SOMERVILLE Campus - BROCKTON pupils</t>
  </si>
  <si>
    <t>487 - PROSPECT HILL ACADEMY Charter School - SOMERVILLE Campus - BROOKLINE pupils</t>
  </si>
  <si>
    <t>487 - PROSPECT HILL ACADEMY Charter School - SOMERVILLE Campus - BURLINGTON pupils</t>
  </si>
  <si>
    <t>487 - PROSPECT HILL ACADEMY Charter School - SOMERVILLE Campus - CAMBRIDGE pupils</t>
  </si>
  <si>
    <t>487 - PROSPECT HILL ACADEMY Charter School - SOMERVILLE Campus - CHELSEA pupils</t>
  </si>
  <si>
    <t>487 - PROSPECT HILL ACADEMY Charter School - SOMERVILLE Campus - EVERETT pupils</t>
  </si>
  <si>
    <t>487 - PROSPECT HILL ACADEMY Charter School - SOMERVILLE Campus - HAVERHILL pupils</t>
  </si>
  <si>
    <t>487 - PROSPECT HILL ACADEMY Charter School - SOMERVILLE Campus - LAWRENCE pupils</t>
  </si>
  <si>
    <t>487 - PROSPECT HILL ACADEMY Charter School - SOMERVILLE Campus - LOWELL pupils</t>
  </si>
  <si>
    <t>487 - PROSPECT HILL ACADEMY Charter School - SOMERVILLE Campus - LYNN pupils</t>
  </si>
  <si>
    <t>487 - PROSPECT HILL ACADEMY Charter School - SOMERVILLE Campus - MALDEN pupils</t>
  </si>
  <si>
    <t>487 - PROSPECT HILL ACADEMY Charter School - SOMERVILLE Campus - MEDFORD pupils</t>
  </si>
  <si>
    <t>487 - PROSPECT HILL ACADEMY Charter School - SOMERVILLE Campus - MELROSE pupils</t>
  </si>
  <si>
    <t>487 - PROSPECT HILL ACADEMY Charter School - SOMERVILLE Campus - METHUEN pupils</t>
  </si>
  <si>
    <t>487 - PROSPECT HILL ACADEMY Charter School - SOMERVILLE Campus - NEWTON pupils</t>
  </si>
  <si>
    <t>487 - PROSPECT HILL ACADEMY Charter School - SOMERVILLE Campus - PEABODY pupils</t>
  </si>
  <si>
    <t>487 - PROSPECT HILL ACADEMY Charter School - SOMERVILLE Campus - RANDOLPH pupils</t>
  </si>
  <si>
    <t>487 - PROSPECT HILL ACADEMY Charter School - SOMERVILLE Campus - READING pupils</t>
  </si>
  <si>
    <t>487 - PROSPECT HILL ACADEMY Charter School - SOMERVILLE Campus - REVERE pupils</t>
  </si>
  <si>
    <t>487 - PROSPECT HILL ACADEMY Charter School - SOMERVILLE Campus - SAUGUS pupils</t>
  </si>
  <si>
    <t>487 - PROSPECT HILL ACADEMY Charter School - SOMERVILLE Campus - SOMERVILLE pupils</t>
  </si>
  <si>
    <t>487 - PROSPECT HILL ACADEMY Charter School - SOMERVILLE Campus - STONEHAM pupils</t>
  </si>
  <si>
    <t>487 - PROSPECT HILL ACADEMY Charter School - SOMERVILLE Campus - STOUGHTON pupils</t>
  </si>
  <si>
    <t>487 - PROSPECT HILL ACADEMY Charter School - SOMERVILLE Campus - WALTHAM pupils</t>
  </si>
  <si>
    <t>487 - PROSPECT HILL ACADEMY Charter School - SOMERVILLE Campus - WATERTOWN pupils</t>
  </si>
  <si>
    <t>487 - PROSPECT HILL ACADEMY Charter School - SOMERVILLE Campus - WOBURN pupils</t>
  </si>
  <si>
    <t>488 - SOUTH SHORE Charter School - ABINGTON pupils</t>
  </si>
  <si>
    <t>488 - SOUTH SHORE Charter School - BOSTON pupils</t>
  </si>
  <si>
    <t>488 - SOUTH SHORE Charter School - BRAINTREE pupils</t>
  </si>
  <si>
    <t>488 - SOUTH SHORE Charter School - BROCKTON pupils</t>
  </si>
  <si>
    <t>488 - SOUTH SHORE Charter School - CANTON pupils</t>
  </si>
  <si>
    <t>488 - SOUTH SHORE Charter School - COHASSET pupils</t>
  </si>
  <si>
    <t>488 - SOUTH SHORE Charter School - DUXBURY pupils</t>
  </si>
  <si>
    <t>488 - SOUTH SHORE Charter School - EAST BRIDGEWATER pupils</t>
  </si>
  <si>
    <t>488 - SOUTH SHORE Charter School - HANOVER pupils</t>
  </si>
  <si>
    <t>488 - SOUTH SHORE Charter School - HINGHAM pupils</t>
  </si>
  <si>
    <t>488 - SOUTH SHORE Charter School - HOLBROOK pupils</t>
  </si>
  <si>
    <t>488 - SOUTH SHORE Charter School - HULL pupils</t>
  </si>
  <si>
    <t>488 - SOUTH SHORE Charter School - KINGSTON pupils</t>
  </si>
  <si>
    <t>488 - SOUTH SHORE Charter School - MARSHFIELD pupils</t>
  </si>
  <si>
    <t>488 - SOUTH SHORE Charter School - NORWELL pupils</t>
  </si>
  <si>
    <t>488 - SOUTH SHORE Charter School - PEMBROKE pupils</t>
  </si>
  <si>
    <t>488 - SOUTH SHORE Charter School - PLYMOUTH pupils</t>
  </si>
  <si>
    <t>488 - SOUTH SHORE Charter School - QUINCY pupils</t>
  </si>
  <si>
    <t>488 - SOUTH SHORE Charter School - RANDOLPH pupils</t>
  </si>
  <si>
    <t>488 - SOUTH SHORE Charter School - ROCKLAND pupils</t>
  </si>
  <si>
    <t>488 - SOUTH SHORE Charter School - SCITUATE pupils</t>
  </si>
  <si>
    <t>488 - SOUTH SHORE Charter School - WEYMOUTH pupils</t>
  </si>
  <si>
    <t>488 - SOUTH SHORE Charter School - BRIDGEWATER RAYNHAM pupils</t>
  </si>
  <si>
    <t>488 - SOUTH SHORE Charter School - SILVER LAKE pupils</t>
  </si>
  <si>
    <t>488 - SOUTH SHORE Charter School - WHITMAN HANSON pupils</t>
  </si>
  <si>
    <t>489 - STURGIS Charter School - BARNSTABLE pupils</t>
  </si>
  <si>
    <t>489 - STURGIS Charter School - BOURNE pupils</t>
  </si>
  <si>
    <t>489 - STURGIS Charter School - CARVER pupils</t>
  </si>
  <si>
    <t>489 - STURGIS Charter School - DUXBURY pupils</t>
  </si>
  <si>
    <t>489 - STURGIS Charter School - FALMOUTH pupils</t>
  </si>
  <si>
    <t>489 - STURGIS Charter School - MASHPEE pupils</t>
  </si>
  <si>
    <t>489 - STURGIS Charter School - PLYMOUTH pupils</t>
  </si>
  <si>
    <t>489 - STURGIS Charter School - PROVINCETOWN pupils</t>
  </si>
  <si>
    <t>489 - STURGIS Charter School - SANDWICH pupils</t>
  </si>
  <si>
    <t>489 - STURGIS Charter School - SCITUATE pupils</t>
  </si>
  <si>
    <t>489 - STURGIS Charter School - TRURO pupils</t>
  </si>
  <si>
    <t>489 - STURGIS Charter School - WAREHAM pupils</t>
  </si>
  <si>
    <t>489 - STURGIS Charter School - DENNIS YARMOUTH pupils</t>
  </si>
  <si>
    <t>489 - STURGIS Charter School - NAUSET pupils</t>
  </si>
  <si>
    <t>489 - STURGIS Charter School - FREETOWN LAKEVILLE pupils</t>
  </si>
  <si>
    <t>489 - STURGIS Charter School - MONOMOY pupils</t>
  </si>
  <si>
    <t>491 - ATLANTIS Charter School - DARTMOUTH pupils</t>
  </si>
  <si>
    <t>491 - ATLANTIS Charter School - FALL RIVER pupils</t>
  </si>
  <si>
    <t>491 - ATLANTIS Charter School - SOMERSET pupils</t>
  </si>
  <si>
    <t>491 - ATLANTIS Charter School - SWANSEA pupils</t>
  </si>
  <si>
    <t>491 - ATLANTIS Charter School - WESTPORT pupils</t>
  </si>
  <si>
    <t>491 - ATLANTIS Charter School - DIGHTON REHOBOTH pupils</t>
  </si>
  <si>
    <t>491 - ATLANTIS Charter School - SOMERSET BERKLEY pupils</t>
  </si>
  <si>
    <t>492 - MARTIN LUTHER KING JR CS OF EXCELLENCE Charter School - HOLYOKE pupils</t>
  </si>
  <si>
    <t>492 - MARTIN LUTHER KING JR CS OF EXCELLENCE Charter School - SPRINGFIELD pupils</t>
  </si>
  <si>
    <t>492 - MARTIN LUTHER KING JR CS OF EXCELLENCE Charter School - WESTFIELD pupils</t>
  </si>
  <si>
    <t>493 - PHOENIX CHARTER ACADEMY Charter School - BOSTON pupils</t>
  </si>
  <si>
    <t>493 - PHOENIX CHARTER ACADEMY Charter School - CHELSEA pupils</t>
  </si>
  <si>
    <t>493 - PHOENIX CHARTER ACADEMY Charter School - EVERETT pupils</t>
  </si>
  <si>
    <t>493 - PHOENIX CHARTER ACADEMY Charter School - LYNN pupils</t>
  </si>
  <si>
    <t>493 - PHOENIX CHARTER ACADEMY Charter School - MALDEN pupils</t>
  </si>
  <si>
    <t>493 - PHOENIX CHARTER ACADEMY Charter School - MEDFORD pupils</t>
  </si>
  <si>
    <t>493 - PHOENIX CHARTER ACADEMY Charter School - REVERE pupils</t>
  </si>
  <si>
    <t>493 - PHOENIX CHARTER ACADEMY Charter School - SAUGUS pupils</t>
  </si>
  <si>
    <t>494 - PIONEER CS OF SCIENCE Charter School - BOSTON pupils</t>
  </si>
  <si>
    <t>494 - PIONEER CS OF SCIENCE Charter School - CHELMSFORD pupils</t>
  </si>
  <si>
    <t>494 - PIONEER CS OF SCIENCE Charter School - CHELSEA pupils</t>
  </si>
  <si>
    <t>494 - PIONEER CS OF SCIENCE Charter School - EVERETT pupils</t>
  </si>
  <si>
    <t>494 - PIONEER CS OF SCIENCE Charter School - HAVERHILL pupils</t>
  </si>
  <si>
    <t>494 - PIONEER CS OF SCIENCE Charter School - LYNN pupils</t>
  </si>
  <si>
    <t>494 - PIONEER CS OF SCIENCE Charter School - MALDEN pupils</t>
  </si>
  <si>
    <t>494 - PIONEER CS OF SCIENCE Charter School - MEDFORD pupils</t>
  </si>
  <si>
    <t>494 - PIONEER CS OF SCIENCE Charter School - REVERE pupils</t>
  </si>
  <si>
    <t>494 - PIONEER CS OF SCIENCE Charter School - SAUGUS pupils</t>
  </si>
  <si>
    <t>494 - PIONEER CS OF SCIENCE Charter School - STONEHAM pupils</t>
  </si>
  <si>
    <t>494 - PIONEER CS OF SCIENCE Charter School - TAUNTON pupils</t>
  </si>
  <si>
    <t>494 - PIONEER CS OF SCIENCE Charter School - WALTHAM pupils</t>
  </si>
  <si>
    <t>496 - GLOBAL LEARNING Charter School - DARTMOUTH pupils</t>
  </si>
  <si>
    <t>496 - GLOBAL LEARNING Charter School - FAIRHAVEN pupils</t>
  </si>
  <si>
    <t>496 - GLOBAL LEARNING Charter School - FALL RIVER pupils</t>
  </si>
  <si>
    <t>496 - GLOBAL LEARNING Charter School - NEW BEDFORD pupils</t>
  </si>
  <si>
    <t>496 - GLOBAL LEARNING Charter School - WAREHAM pupils</t>
  </si>
  <si>
    <t>496 - GLOBAL LEARNING Charter School - WESTPORT pupils</t>
  </si>
  <si>
    <t>496 - GLOBAL LEARNING Charter School - FREETOWN LAKEVILLE pupils</t>
  </si>
  <si>
    <t>497 - PIONEER VALLEY CHINESE IMMERSION Charter School - AGAWAM pupils</t>
  </si>
  <si>
    <t>497 - PIONEER VALLEY CHINESE IMMERSION Charter School - AMHERST pupils</t>
  </si>
  <si>
    <t>497 - PIONEER VALLEY CHINESE IMMERSION Charter School - BELCHERTOWN pupils</t>
  </si>
  <si>
    <t>497 - PIONEER VALLEY CHINESE IMMERSION Charter School - CHICOPEE pupils</t>
  </si>
  <si>
    <t>497 - PIONEER VALLEY CHINESE IMMERSION Charter School - CONWAY pupils</t>
  </si>
  <si>
    <t>497 - PIONEER VALLEY CHINESE IMMERSION Charter School - DEERFIELD pupils</t>
  </si>
  <si>
    <t>497 - PIONEER VALLEY CHINESE IMMERSION Charter School - EASTHAMPTON pupils</t>
  </si>
  <si>
    <t>497 - PIONEER VALLEY CHINESE IMMERSION Charter School - EAST LONGMEADOW pupils</t>
  </si>
  <si>
    <t>497 - PIONEER VALLEY CHINESE IMMERSION Charter School - GRANBY pupils</t>
  </si>
  <si>
    <t>497 - PIONEER VALLEY CHINESE IMMERSION Charter School - GREENFIELD pupils</t>
  </si>
  <si>
    <t>497 - PIONEER VALLEY CHINESE IMMERSION Charter School - HADLEY pupils</t>
  </si>
  <si>
    <t>497 - PIONEER VALLEY CHINESE IMMERSION Charter School - HOLYOKE pupils</t>
  </si>
  <si>
    <t>497 - PIONEER VALLEY CHINESE IMMERSION Charter School - LEVERETT pupils</t>
  </si>
  <si>
    <t>497 - PIONEER VALLEY CHINESE IMMERSION Charter School - LONGMEADOW pupils</t>
  </si>
  <si>
    <t>497 - PIONEER VALLEY CHINESE IMMERSION Charter School - NORTHAMPTON pupils</t>
  </si>
  <si>
    <t>497 - PIONEER VALLEY CHINESE IMMERSION Charter School - ORANGE pupils</t>
  </si>
  <si>
    <t>497 - PIONEER VALLEY CHINESE IMMERSION Charter School - SHUTESBURY pupils</t>
  </si>
  <si>
    <t>497 - PIONEER VALLEY CHINESE IMMERSION Charter School - SOUTH HADLEY pupils</t>
  </si>
  <si>
    <t>497 - PIONEER VALLEY CHINESE IMMERSION Charter School - SPRINGFIELD pupils</t>
  </si>
  <si>
    <t>497 - PIONEER VALLEY CHINESE IMMERSION Charter School - WESTFIELD pupils</t>
  </si>
  <si>
    <t>497 - PIONEER VALLEY CHINESE IMMERSION Charter School - WESTHAMPTON pupils</t>
  </si>
  <si>
    <t>497 - PIONEER VALLEY CHINESE IMMERSION Charter School - WEST SPRINGFIELD pupils</t>
  </si>
  <si>
    <t>497 - PIONEER VALLEY CHINESE IMMERSION Charter School - WHATELY pupils</t>
  </si>
  <si>
    <t>497 - PIONEER VALLEY CHINESE IMMERSION Charter School - WILLIAMSBURG pupils</t>
  </si>
  <si>
    <t>497 - PIONEER VALLEY CHINESE IMMERSION Charter School - AMHERST PELHAM pupils</t>
  </si>
  <si>
    <t>497 - PIONEER VALLEY CHINESE IMMERSION Charter School - ATHOL ROYALSTON pupils</t>
  </si>
  <si>
    <t>497 - PIONEER VALLEY CHINESE IMMERSION Charter School - CHESTERFIELD GOSHEN pupils</t>
  </si>
  <si>
    <t>497 - PIONEER VALLEY CHINESE IMMERSION Charter School - CENTRAL BERKSHIRE pupils</t>
  </si>
  <si>
    <t>497 - PIONEER VALLEY CHINESE IMMERSION Charter School - FRONTIER pupils</t>
  </si>
  <si>
    <t>497 - PIONEER VALLEY CHINESE IMMERSION Charter School - GILL MONTAGUE pupils</t>
  </si>
  <si>
    <t>497 - PIONEER VALLEY CHINESE IMMERSION Charter School - RALPH C MAHAR pupils</t>
  </si>
  <si>
    <t>498 - VERITAS PREPARATORY Charter School - SPRINGFIELD pupils</t>
  </si>
  <si>
    <t>499 - HAMPDEN CS OF SCIENCE Charter School - CHICOPEE pupils</t>
  </si>
  <si>
    <t>499 - HAMPDEN CS OF SCIENCE Charter School - LUDLOW pupils</t>
  </si>
  <si>
    <t>499 - HAMPDEN CS OF SCIENCE Charter School - SPRINGFIELD pupils</t>
  </si>
  <si>
    <t>499 - HAMPDEN CS OF SCIENCE Charter School - WEST SPRINGFIELD pupils</t>
  </si>
  <si>
    <t>3501 - PAULO FREIRE SOCIAL JUSTICE Charter School - CHICOPEE pupils</t>
  </si>
  <si>
    <t>3501 - PAULO FREIRE SOCIAL JUSTICE Charter School - EASTHAMPTON pupils</t>
  </si>
  <si>
    <t>3501 - PAULO FREIRE SOCIAL JUSTICE Charter School - HATFIELD pupils</t>
  </si>
  <si>
    <t>3501 - PAULO FREIRE SOCIAL JUSTICE Charter School - HOLYOKE pupils</t>
  </si>
  <si>
    <t>3501 - PAULO FREIRE SOCIAL JUSTICE Charter School - NORTHAMPTON pupils</t>
  </si>
  <si>
    <t>3501 - PAULO FREIRE SOCIAL JUSTICE Charter School - SOUTH HADLEY pupils</t>
  </si>
  <si>
    <t>3501 - PAULO FREIRE SOCIAL JUSTICE Charter School - SPRINGFIELD pupils</t>
  </si>
  <si>
    <t>3501 - PAULO FREIRE SOCIAL JUSTICE Charter School - WESTFIELD pupils</t>
  </si>
  <si>
    <t>3501 - PAULO FREIRE SOCIAL JUSTICE Charter School - WEST SPRINGFIELD pupils</t>
  </si>
  <si>
    <t>3501 - PAULO FREIRE SOCIAL JUSTICE Charter School - GATEWAY pupils</t>
  </si>
  <si>
    <t>3502 - BAYSTATE ACADEMY Charter School - CHICOPEE pupils</t>
  </si>
  <si>
    <t>3502 - BAYSTATE ACADEMY Charter School - HOLYOKE pupils</t>
  </si>
  <si>
    <t>3502 - BAYSTATE ACADEMY Charter School - SPRINGFIELD pupils</t>
  </si>
  <si>
    <t>3504 - CITY ON A HILL - DUDLEY SQUARE Charter School - ATTLEBORO pupils</t>
  </si>
  <si>
    <t>3504 - CITY ON A HILL - DUDLEY SQUARE Charter School - BOSTON pupils</t>
  </si>
  <si>
    <t>3504 - CITY ON A HILL - DUDLEY SQUARE Charter School - BROCKTON pupils</t>
  </si>
  <si>
    <t>3504 - CITY ON A HILL - DUDLEY SQUARE Charter School - CHELSEA pupils</t>
  </si>
  <si>
    <t>3504 - CITY ON A HILL - DUDLEY SQUARE Charter School - LOWELL pupils</t>
  </si>
  <si>
    <t>3504 - CITY ON A HILL - DUDLEY SQUARE Charter School - NORWOOD pupils</t>
  </si>
  <si>
    <t>3504 - CITY ON A HILL - DUDLEY SQUARE Charter School - RANDOLPH pupils</t>
  </si>
  <si>
    <t>3506 - PIONEER CS OF SCIENCE II Charter School - BOSTON pupils</t>
  </si>
  <si>
    <t>3506 - PIONEER CS OF SCIENCE II Charter School - CAMBRIDGE pupils</t>
  </si>
  <si>
    <t>3506 - PIONEER CS OF SCIENCE II Charter School - CHELSEA pupils</t>
  </si>
  <si>
    <t>3506 - PIONEER CS OF SCIENCE II Charter School - DANVERS pupils</t>
  </si>
  <si>
    <t>3506 - PIONEER CS OF SCIENCE II Charter School - EVERETT pupils</t>
  </si>
  <si>
    <t>3506 - PIONEER CS OF SCIENCE II Charter School - LAWRENCE pupils</t>
  </si>
  <si>
    <t>3506 - PIONEER CS OF SCIENCE II Charter School - LYNN pupils</t>
  </si>
  <si>
    <t>3506 - PIONEER CS OF SCIENCE II Charter School - MALDEN pupils</t>
  </si>
  <si>
    <t>3506 - PIONEER CS OF SCIENCE II Charter School - MEDFIELD pupils</t>
  </si>
  <si>
    <t>3506 - PIONEER CS OF SCIENCE II Charter School - MEDFORD pupils</t>
  </si>
  <si>
    <t>3506 - PIONEER CS OF SCIENCE II Charter School - MELROSE pupils</t>
  </si>
  <si>
    <t>3506 - PIONEER CS OF SCIENCE II Charter School - PEABODY pupils</t>
  </si>
  <si>
    <t>3506 - PIONEER CS OF SCIENCE II Charter School - REVERE pupils</t>
  </si>
  <si>
    <t>3506 - PIONEER CS OF SCIENCE II Charter School - SALEM pupils</t>
  </si>
  <si>
    <t>3506 - PIONEER CS OF SCIENCE II Charter School - SAUGUS pupils</t>
  </si>
  <si>
    <t>3506 - PIONEER CS OF SCIENCE II Charter School - SOMERVILLE pupils</t>
  </si>
  <si>
    <t>3506 - PIONEER CS OF SCIENCE II Charter School - STONEHAM pupils</t>
  </si>
  <si>
    <t>3506 - PIONEER CS OF SCIENCE II Charter School - WAKEFIELD pupils</t>
  </si>
  <si>
    <t>3506 - PIONEER CS OF SCIENCE II Charter School - WINTHROP pupils</t>
  </si>
  <si>
    <t>3506 - PIONEER CS OF SCIENCE II Charter School - WOBURN pupils</t>
  </si>
  <si>
    <t>3507 - CITY ON A HILL NEW BEDFORD Charter School - ACUSHNET pupils</t>
  </si>
  <si>
    <t>3507 - CITY ON A HILL NEW BEDFORD Charter School - DARTMOUTH pupils</t>
  </si>
  <si>
    <t>3507 - CITY ON A HILL NEW BEDFORD Charter School - FAIRHAVEN pupils</t>
  </si>
  <si>
    <t>3507 - CITY ON A HILL NEW BEDFORD Charter School - FALL RIVER pupils</t>
  </si>
  <si>
    <t>3507 - CITY ON A HILL NEW BEDFORD Charter School - NEW BEDFORD pupils</t>
  </si>
  <si>
    <t>3507 - CITY ON A HILL NEW BEDFORD Charter School - OLD ROCHESTER pupils</t>
  </si>
  <si>
    <t>3508 - PHOENIX CHARTER ACADEMY SPRINGFIELD Charter School - CHICOPEE pupils</t>
  </si>
  <si>
    <t>3508 - PHOENIX CHARTER ACADEMY SPRINGFIELD Charter School - HOLYOKE pupils</t>
  </si>
  <si>
    <t>3508 - PHOENIX CHARTER ACADEMY SPRINGFIELD Charter School - SPRINGFIELD pupils</t>
  </si>
  <si>
    <t>3508 - PHOENIX CHARTER ACADEMY SPRINGFIELD Charter School - WEST SPRINGFIELD pupils</t>
  </si>
  <si>
    <t>3509 - ARGOSY COLLEGIATE Charter School - FALL RIVER pupils</t>
  </si>
  <si>
    <t>3509 - ARGOSY COLLEGIATE Charter School - SEEKONK pupils</t>
  </si>
  <si>
    <t>3509 - ARGOSY COLLEGIATE Charter School - TAUNTON pupils</t>
  </si>
  <si>
    <t>3509 - ARGOSY COLLEGIATE Charter School - WESTPORT pupils</t>
  </si>
  <si>
    <t>3510 - SPRINGFIELD PREPARATORY Charter School - AGAWAM pupils</t>
  </si>
  <si>
    <t>3510 - SPRINGFIELD PREPARATORY Charter School - CHICOPEE pupils</t>
  </si>
  <si>
    <t>3510 - SPRINGFIELD PREPARATORY Charter School - SPRINGFIELD pupils</t>
  </si>
  <si>
    <t>3510 - SPRINGFIELD PREPARATORY Charter School - WEST SPRINGFIELD pupils</t>
  </si>
  <si>
    <t>3513 - NEW HEIGHTS CS OF BROCKTON Charter School - BROCKTON pupils</t>
  </si>
  <si>
    <t>3513 - NEW HEIGHTS CS OF BROCKTON Charter School - HOLBROOK pupils</t>
  </si>
  <si>
    <t>3513 - NEW HEIGHTS CS OF BROCKTON Charter School - RANDOLPH pupils</t>
  </si>
  <si>
    <t>3513 - NEW HEIGHTS CS OF BROCKTON Charter School - TAUNTON pupils</t>
  </si>
  <si>
    <t>District Wage Adjustment Factor and Decile</t>
  </si>
  <si>
    <t>determined by formula.  The formula determines SPED FTE to be 3.75% of grade K - 12 enrollment.  PK enrollment</t>
  </si>
  <si>
    <t xml:space="preserve"> is excluded.</t>
  </si>
  <si>
    <t>FY18 Foundation Budget Rates</t>
  </si>
  <si>
    <t>COLLEGIATE CS OF LOWELL</t>
  </si>
  <si>
    <t xml:space="preserve">OLD STURBRIDGE ACADEMY </t>
  </si>
  <si>
    <t>HAMPDEN CS OF SCIENCE - WEST</t>
  </si>
  <si>
    <t>MAP ACADEMY</t>
  </si>
  <si>
    <t>SOURCE:  US Dept of Commerce / Bureau of Economic Analysis</t>
  </si>
  <si>
    <t>3503 - COLLEGIATE CS OF LOWELL Charter School - BILLERICA pupils</t>
  </si>
  <si>
    <t>3503 - COLLEGIATE CS OF LOWELL Charter School - BROCKTON pupils</t>
  </si>
  <si>
    <t>3503 - COLLEGIATE CS OF LOWELL Charter School - BURLINGTON pupils</t>
  </si>
  <si>
    <t>3503 - COLLEGIATE CS OF LOWELL Charter School - CHELMSFORD pupils</t>
  </si>
  <si>
    <t>3503 - COLLEGIATE CS OF LOWELL Charter School - DRACUT pupils</t>
  </si>
  <si>
    <t>3503 - COLLEGIATE CS OF LOWELL Charter School - LAWRENCE pupils</t>
  </si>
  <si>
    <t>3503 - COLLEGIATE CS OF LOWELL Charter School - LOWELL pupils</t>
  </si>
  <si>
    <t>3503 - COLLEGIATE CS OF LOWELL Charter School - TEWKSBURY pupils</t>
  </si>
  <si>
    <t>3503 - COLLEGIATE CS OF LOWELL Charter School - TYNGSBOROUGH pupils</t>
  </si>
  <si>
    <t>3503 - COLLEGIATE CS OF LOWELL Charter School - WILMINGTON pupils</t>
  </si>
  <si>
    <t>3503 - COLLEGIATE CS OF LOWELL Charter School - NORTH MIDDLESEX pupils</t>
  </si>
</sst>
</file>

<file path=xl/styles.xml><?xml version="1.0" encoding="utf-8"?>
<styleSheet xmlns="http://schemas.openxmlformats.org/spreadsheetml/2006/main">
  <numFmts count="11">
    <numFmt numFmtId="43" formatCode="_(* #,##0.00_);_(* \(#,##0.00\);_(* &quot;-&quot;??_);_(@_)"/>
    <numFmt numFmtId="164" formatCode="m/d/yy"/>
    <numFmt numFmtId="165" formatCode="0.000"/>
    <numFmt numFmtId="166" formatCode="0.0"/>
    <numFmt numFmtId="167" formatCode="0.0%"/>
    <numFmt numFmtId="168" formatCode="0.0000"/>
    <numFmt numFmtId="169" formatCode="0.000000000"/>
    <numFmt numFmtId="170" formatCode="#,##0.000_);\(#,##0.000\)"/>
    <numFmt numFmtId="171" formatCode="0.00000000"/>
    <numFmt numFmtId="172" formatCode="mmmm\ yyyy"/>
    <numFmt numFmtId="173" formatCode="_(* #,##0_);_(* \(#,##0\);_(* &quot;-&quot;??_);_(@_)"/>
  </numFmts>
  <fonts count="55">
    <font>
      <sz val="8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6"/>
      <name val="Arial"/>
      <family val="2"/>
    </font>
    <font>
      <sz val="9"/>
      <color indexed="9"/>
      <name val="Geneva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Calibri"/>
      <family val="2"/>
    </font>
    <font>
      <b/>
      <sz val="12"/>
      <color indexed="63"/>
      <name val="Arial"/>
      <family val="2"/>
    </font>
    <font>
      <sz val="10"/>
      <color indexed="63"/>
      <name val="Arial"/>
      <family val="2"/>
    </font>
    <font>
      <sz val="12"/>
      <color indexed="63"/>
      <name val="Arial"/>
      <family val="2"/>
    </font>
    <font>
      <sz val="16"/>
      <color indexed="63"/>
      <name val="Arial"/>
      <family val="2"/>
    </font>
    <font>
      <sz val="8"/>
      <color theme="9" tint="0.79998168889431442"/>
      <name val="Arial"/>
      <family val="2"/>
    </font>
    <font>
      <sz val="9"/>
      <name val="Calibri"/>
      <family val="2"/>
      <scheme val="minor"/>
    </font>
    <font>
      <b/>
      <sz val="11"/>
      <color theme="6" tint="0.79998168889431442"/>
      <name val="Calibri"/>
      <family val="2"/>
    </font>
    <font>
      <sz val="11"/>
      <color theme="6" tint="0.79998168889431442"/>
      <name val="Calibri"/>
      <family val="2"/>
    </font>
    <font>
      <sz val="16"/>
      <color indexed="6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theme="2"/>
      <name val="Calibri"/>
      <family val="2"/>
    </font>
    <font>
      <b/>
      <sz val="18"/>
      <name val="Calibri"/>
      <family val="2"/>
    </font>
    <font>
      <b/>
      <sz val="11"/>
      <color rgb="FFFFC000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sz val="28"/>
      <name val="Calibri"/>
      <family val="2"/>
      <scheme val="minor"/>
    </font>
    <font>
      <sz val="8"/>
      <name val="Arial"/>
      <family val="2"/>
    </font>
    <font>
      <b/>
      <sz val="11"/>
      <color theme="1" tint="0.249977111117893"/>
      <name val="Calibri"/>
      <family val="2"/>
    </font>
    <font>
      <sz val="8"/>
      <color theme="1" tint="0.249977111117893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b/>
      <sz val="18"/>
      <color theme="1"/>
      <name val="Calibri"/>
      <family val="2"/>
    </font>
    <font>
      <sz val="16"/>
      <color theme="1"/>
      <name val="Calibri"/>
      <family val="2"/>
    </font>
    <font>
      <sz val="12"/>
      <color theme="1"/>
      <name val="Calibri"/>
      <family val="2"/>
    </font>
    <font>
      <b/>
      <sz val="11"/>
      <color theme="0"/>
      <name val="Calibri"/>
      <family val="2"/>
    </font>
    <font>
      <b/>
      <sz val="12"/>
      <color rgb="FFFF0000"/>
      <name val="Calibri"/>
      <family val="2"/>
      <scheme val="minor"/>
    </font>
    <font>
      <b/>
      <sz val="11"/>
      <color rgb="FFC1AA03"/>
      <name val="Arial Black"/>
      <family val="2"/>
    </font>
    <font>
      <b/>
      <sz val="18"/>
      <color rgb="FFFF5050"/>
      <name val="Calibri"/>
      <family val="2"/>
    </font>
    <font>
      <b/>
      <sz val="11"/>
      <color theme="2"/>
      <name val="Calibri"/>
      <family val="2"/>
    </font>
    <font>
      <u/>
      <sz val="8"/>
      <color theme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79AA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48486"/>
        <bgColor indexed="64"/>
      </patternFill>
    </fill>
    <fill>
      <patternFill patternType="solid">
        <fgColor rgb="FFF0BAB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">
    <xf numFmtId="0" fontId="0" fillId="0" borderId="0"/>
    <xf numFmtId="0" fontId="8" fillId="0" borderId="0">
      <protection locked="0"/>
    </xf>
    <xf numFmtId="0" fontId="5" fillId="0" borderId="0"/>
    <xf numFmtId="0" fontId="4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2" fillId="0" borderId="0"/>
    <xf numFmtId="0" fontId="2" fillId="0" borderId="0"/>
    <xf numFmtId="43" fontId="4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5" fillId="0" borderId="0"/>
    <xf numFmtId="0" fontId="5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98">
    <xf numFmtId="0" fontId="0" fillId="0" borderId="0" xfId="0"/>
    <xf numFmtId="38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38" fontId="0" fillId="0" borderId="0" xfId="0" applyNumberFormat="1" applyAlignment="1">
      <alignment horizontal="center"/>
    </xf>
    <xf numFmtId="0" fontId="3" fillId="0" borderId="0" xfId="4" applyFont="1" applyAlignment="1">
      <alignment horizontal="center"/>
    </xf>
    <xf numFmtId="0" fontId="3" fillId="0" borderId="0" xfId="4" applyFont="1"/>
    <xf numFmtId="0" fontId="3" fillId="0" borderId="0" xfId="4" applyFont="1" applyFill="1" applyBorder="1" applyAlignment="1">
      <alignment horizontal="center"/>
    </xf>
    <xf numFmtId="0" fontId="3" fillId="0" borderId="0" xfId="4" applyFont="1" applyFill="1" applyBorder="1"/>
    <xf numFmtId="0" fontId="2" fillId="0" borderId="0" xfId="4"/>
    <xf numFmtId="0" fontId="0" fillId="0" borderId="0" xfId="0" applyAlignment="1">
      <alignment horizontal="left"/>
    </xf>
    <xf numFmtId="38" fontId="3" fillId="0" borderId="0" xfId="4" applyNumberFormat="1" applyFont="1" applyFill="1" applyBorder="1" applyAlignment="1">
      <alignment horizontal="center"/>
    </xf>
    <xf numFmtId="0" fontId="3" fillId="0" borderId="11" xfId="4" applyFont="1" applyBorder="1"/>
    <xf numFmtId="0" fontId="12" fillId="0" borderId="0" xfId="4" applyFont="1" applyFill="1" applyBorder="1"/>
    <xf numFmtId="0" fontId="14" fillId="0" borderId="0" xfId="4" applyFont="1"/>
    <xf numFmtId="37" fontId="0" fillId="0" borderId="0" xfId="0" applyNumberFormat="1" applyAlignment="1">
      <alignment horizontal="center"/>
    </xf>
    <xf numFmtId="39" fontId="0" fillId="0" borderId="0" xfId="0" applyNumberFormat="1" applyAlignment="1">
      <alignment horizontal="center"/>
    </xf>
    <xf numFmtId="0" fontId="2" fillId="0" borderId="0" xfId="4" applyFill="1" applyBorder="1"/>
    <xf numFmtId="2" fontId="3" fillId="0" borderId="0" xfId="4" applyNumberFormat="1" applyFont="1" applyFill="1" applyBorder="1" applyAlignment="1">
      <alignment horizontal="center"/>
    </xf>
    <xf numFmtId="1" fontId="3" fillId="0" borderId="0" xfId="4" applyNumberFormat="1" applyFont="1" applyFill="1" applyBorder="1" applyAlignment="1">
      <alignment horizontal="center"/>
    </xf>
    <xf numFmtId="167" fontId="3" fillId="0" borderId="0" xfId="4" applyNumberFormat="1" applyFont="1" applyAlignment="1">
      <alignment horizontal="center"/>
    </xf>
    <xf numFmtId="37" fontId="3" fillId="0" borderId="0" xfId="4" applyNumberFormat="1" applyFont="1" applyFill="1" applyBorder="1" applyAlignment="1">
      <alignment horizontal="center"/>
    </xf>
    <xf numFmtId="0" fontId="3" fillId="0" borderId="11" xfId="4" applyFont="1" applyBorder="1" applyAlignment="1">
      <alignment horizontal="center"/>
    </xf>
    <xf numFmtId="38" fontId="2" fillId="0" borderId="0" xfId="4" applyNumberFormat="1"/>
    <xf numFmtId="0" fontId="2" fillId="0" borderId="0" xfId="4" applyBorder="1"/>
    <xf numFmtId="0" fontId="2" fillId="0" borderId="1" xfId="4" applyBorder="1"/>
    <xf numFmtId="166" fontId="3" fillId="0" borderId="0" xfId="4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center" wrapText="1"/>
    </xf>
    <xf numFmtId="0" fontId="16" fillId="0" borderId="0" xfId="3" applyFont="1" applyAlignment="1">
      <alignment vertical="center" wrapText="1"/>
    </xf>
    <xf numFmtId="0" fontId="16" fillId="0" borderId="0" xfId="3" applyFont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16" fillId="0" borderId="0" xfId="3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5" applyFont="1" applyAlignment="1">
      <alignment horizontal="center"/>
    </xf>
    <xf numFmtId="2" fontId="16" fillId="0" borderId="0" xfId="0" applyNumberFormat="1" applyFont="1" applyAlignment="1">
      <alignment horizontal="center"/>
    </xf>
    <xf numFmtId="40" fontId="16" fillId="0" borderId="0" xfId="3" applyNumberFormat="1" applyFont="1" applyAlignment="1">
      <alignment horizontal="center"/>
    </xf>
    <xf numFmtId="38" fontId="16" fillId="0" borderId="0" xfId="3" applyNumberFormat="1" applyFont="1" applyAlignment="1">
      <alignment horizontal="center"/>
    </xf>
    <xf numFmtId="1" fontId="16" fillId="0" borderId="0" xfId="0" applyNumberFormat="1" applyFont="1"/>
    <xf numFmtId="0" fontId="3" fillId="7" borderId="13" xfId="4" applyFont="1" applyFill="1" applyBorder="1"/>
    <xf numFmtId="0" fontId="3" fillId="7" borderId="0" xfId="4" applyFont="1" applyFill="1" applyBorder="1"/>
    <xf numFmtId="0" fontId="3" fillId="7" borderId="0" xfId="4" applyFont="1" applyFill="1" applyBorder="1" applyAlignment="1">
      <alignment horizontal="center"/>
    </xf>
    <xf numFmtId="0" fontId="3" fillId="7" borderId="0" xfId="4" quotePrefix="1" applyFont="1" applyFill="1" applyBorder="1" applyAlignment="1">
      <alignment horizontal="left"/>
    </xf>
    <xf numFmtId="0" fontId="3" fillId="7" borderId="0" xfId="4" quotePrefix="1" applyFont="1" applyFill="1" applyBorder="1" applyAlignment="1">
      <alignment horizontal="center"/>
    </xf>
    <xf numFmtId="0" fontId="3" fillId="7" borderId="9" xfId="4" applyFont="1" applyFill="1" applyBorder="1"/>
    <xf numFmtId="0" fontId="3" fillId="7" borderId="1" xfId="4" applyFont="1" applyFill="1" applyBorder="1"/>
    <xf numFmtId="0" fontId="3" fillId="7" borderId="1" xfId="4" applyFont="1" applyFill="1" applyBorder="1" applyAlignment="1">
      <alignment horizontal="center"/>
    </xf>
    <xf numFmtId="0" fontId="3" fillId="7" borderId="14" xfId="4" quotePrefix="1" applyFont="1" applyFill="1" applyBorder="1" applyAlignment="1">
      <alignment horizontal="center"/>
    </xf>
    <xf numFmtId="0" fontId="3" fillId="7" borderId="14" xfId="4" applyFont="1" applyFill="1" applyBorder="1" applyAlignment="1">
      <alignment horizontal="center"/>
    </xf>
    <xf numFmtId="0" fontId="3" fillId="7" borderId="10" xfId="4" applyFont="1" applyFill="1" applyBorder="1" applyAlignment="1">
      <alignment horizontal="center"/>
    </xf>
    <xf numFmtId="37" fontId="3" fillId="7" borderId="6" xfId="4" applyNumberFormat="1" applyFont="1" applyFill="1" applyBorder="1" applyAlignment="1">
      <alignment horizontal="center"/>
    </xf>
    <xf numFmtId="37" fontId="3" fillId="7" borderId="2" xfId="4" applyNumberFormat="1" applyFont="1" applyFill="1" applyBorder="1" applyAlignment="1">
      <alignment horizontal="center"/>
    </xf>
    <xf numFmtId="37" fontId="15" fillId="7" borderId="7" xfId="4" applyNumberFormat="1" applyFont="1" applyFill="1" applyBorder="1" applyAlignment="1">
      <alignment horizontal="center"/>
    </xf>
    <xf numFmtId="0" fontId="2" fillId="7" borderId="13" xfId="4" applyFont="1" applyFill="1" applyBorder="1"/>
    <xf numFmtId="0" fontId="2" fillId="7" borderId="0" xfId="4" applyFont="1" applyFill="1" applyBorder="1"/>
    <xf numFmtId="0" fontId="2" fillId="7" borderId="0" xfId="4" applyFill="1" applyBorder="1"/>
    <xf numFmtId="0" fontId="6" fillId="7" borderId="0" xfId="4" applyFont="1" applyFill="1" applyBorder="1" applyAlignment="1">
      <alignment horizontal="center"/>
    </xf>
    <xf numFmtId="0" fontId="6" fillId="7" borderId="14" xfId="4" applyFont="1" applyFill="1" applyBorder="1" applyAlignment="1">
      <alignment horizontal="center"/>
    </xf>
    <xf numFmtId="0" fontId="6" fillId="7" borderId="0" xfId="4" applyFont="1" applyFill="1" applyBorder="1" applyAlignment="1">
      <alignment horizontal="center" vertical="center"/>
    </xf>
    <xf numFmtId="0" fontId="6" fillId="7" borderId="14" xfId="4" applyFont="1" applyFill="1" applyBorder="1" applyAlignment="1">
      <alignment horizontal="center" vertical="center"/>
    </xf>
    <xf numFmtId="0" fontId="2" fillId="7" borderId="9" xfId="4" applyFont="1" applyFill="1" applyBorder="1"/>
    <xf numFmtId="0" fontId="2" fillId="7" borderId="1" xfId="4" applyFont="1" applyFill="1" applyBorder="1"/>
    <xf numFmtId="0" fontId="2" fillId="7" borderId="1" xfId="4" applyFill="1" applyBorder="1"/>
    <xf numFmtId="0" fontId="2" fillId="7" borderId="10" xfId="4" applyFill="1" applyBorder="1"/>
    <xf numFmtId="0" fontId="17" fillId="8" borderId="11" xfId="4" applyFont="1" applyFill="1" applyBorder="1" applyAlignment="1">
      <alignment horizontal="left"/>
    </xf>
    <xf numFmtId="0" fontId="18" fillId="8" borderId="11" xfId="4" applyFont="1" applyFill="1" applyBorder="1"/>
    <xf numFmtId="0" fontId="19" fillId="8" borderId="12" xfId="4" applyFont="1" applyFill="1" applyBorder="1" applyAlignment="1">
      <alignment horizontal="centerContinuous"/>
    </xf>
    <xf numFmtId="0" fontId="20" fillId="8" borderId="9" xfId="4" applyFont="1" applyFill="1" applyBorder="1" applyAlignment="1">
      <alignment horizontal="left" vertical="top"/>
    </xf>
    <xf numFmtId="0" fontId="17" fillId="8" borderId="1" xfId="4" applyFont="1" applyFill="1" applyBorder="1" applyAlignment="1">
      <alignment horizontal="left"/>
    </xf>
    <xf numFmtId="0" fontId="18" fillId="8" borderId="1" xfId="4" applyFont="1" applyFill="1" applyBorder="1"/>
    <xf numFmtId="0" fontId="19" fillId="8" borderId="10" xfId="4" applyFont="1" applyFill="1" applyBorder="1" applyAlignment="1">
      <alignment horizontal="centerContinuous"/>
    </xf>
    <xf numFmtId="38" fontId="1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 wrapText="1"/>
    </xf>
    <xf numFmtId="164" fontId="22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center"/>
    </xf>
    <xf numFmtId="38" fontId="22" fillId="0" borderId="0" xfId="0" applyNumberFormat="1" applyFont="1" applyAlignment="1">
      <alignment horizontal="center"/>
    </xf>
    <xf numFmtId="38" fontId="22" fillId="0" borderId="0" xfId="0" applyNumberFormat="1" applyFont="1" applyFill="1" applyAlignment="1">
      <alignment horizontal="center"/>
    </xf>
    <xf numFmtId="38" fontId="22" fillId="0" borderId="0" xfId="0" applyNumberFormat="1" applyFont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5" fontId="22" fillId="0" borderId="0" xfId="0" applyNumberFormat="1" applyFont="1" applyFill="1" applyAlignment="1">
      <alignment horizontal="center"/>
    </xf>
    <xf numFmtId="38" fontId="22" fillId="0" borderId="0" xfId="0" applyNumberFormat="1" applyFont="1" applyFill="1"/>
    <xf numFmtId="0" fontId="16" fillId="0" borderId="0" xfId="0" applyFont="1" applyAlignment="1">
      <alignment horizontal="left" vertical="center" wrapText="1"/>
    </xf>
    <xf numFmtId="0" fontId="0" fillId="10" borderId="3" xfId="0" applyFill="1" applyBorder="1" applyAlignment="1">
      <alignment horizontal="center"/>
    </xf>
    <xf numFmtId="0" fontId="0" fillId="10" borderId="3" xfId="0" applyFill="1" applyBorder="1" applyAlignment="1">
      <alignment horizontal="left"/>
    </xf>
    <xf numFmtId="0" fontId="0" fillId="10" borderId="4" xfId="0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0" fontId="0" fillId="10" borderId="5" xfId="0" applyFill="1" applyBorder="1" applyAlignment="1">
      <alignment horizontal="center"/>
    </xf>
    <xf numFmtId="0" fontId="0" fillId="10" borderId="5" xfId="0" applyFill="1" applyBorder="1" applyAlignment="1">
      <alignment horizontal="left"/>
    </xf>
    <xf numFmtId="0" fontId="3" fillId="10" borderId="3" xfId="4" applyFont="1" applyFill="1" applyBorder="1" applyAlignment="1">
      <alignment horizontal="center"/>
    </xf>
    <xf numFmtId="0" fontId="3" fillId="10" borderId="4" xfId="4" applyFont="1" applyFill="1" applyBorder="1" applyAlignment="1">
      <alignment horizontal="center"/>
    </xf>
    <xf numFmtId="0" fontId="3" fillId="10" borderId="5" xfId="4" applyFont="1" applyFill="1" applyBorder="1" applyAlignment="1">
      <alignment horizontal="center"/>
    </xf>
    <xf numFmtId="0" fontId="3" fillId="11" borderId="3" xfId="4" applyFont="1" applyFill="1" applyBorder="1" applyAlignment="1">
      <alignment horizontal="center"/>
    </xf>
    <xf numFmtId="0" fontId="3" fillId="11" borderId="4" xfId="4" applyFont="1" applyFill="1" applyBorder="1" applyAlignment="1">
      <alignment horizontal="center"/>
    </xf>
    <xf numFmtId="0" fontId="3" fillId="11" borderId="5" xfId="4" applyFont="1" applyFill="1" applyBorder="1" applyAlignment="1">
      <alignment horizontal="center"/>
    </xf>
    <xf numFmtId="37" fontId="3" fillId="11" borderId="5" xfId="4" applyNumberFormat="1" applyFont="1" applyFill="1" applyBorder="1" applyAlignment="1" applyProtection="1">
      <alignment horizontal="center"/>
    </xf>
    <xf numFmtId="0" fontId="21" fillId="16" borderId="3" xfId="0" applyFont="1" applyFill="1" applyBorder="1" applyAlignment="1">
      <alignment horizontal="center"/>
    </xf>
    <xf numFmtId="0" fontId="21" fillId="16" borderId="4" xfId="0" applyFont="1" applyFill="1" applyBorder="1" applyAlignment="1">
      <alignment horizontal="center"/>
    </xf>
    <xf numFmtId="0" fontId="21" fillId="16" borderId="5" xfId="0" applyFont="1" applyFill="1" applyBorder="1" applyAlignment="1">
      <alignment horizontal="center"/>
    </xf>
    <xf numFmtId="0" fontId="21" fillId="16" borderId="8" xfId="0" applyFont="1" applyFill="1" applyBorder="1" applyAlignment="1">
      <alignment horizontal="center"/>
    </xf>
    <xf numFmtId="0" fontId="23" fillId="6" borderId="11" xfId="2" applyFont="1" applyFill="1" applyBorder="1" applyAlignment="1">
      <alignment horizontal="center" vertical="top"/>
    </xf>
    <xf numFmtId="0" fontId="23" fillId="6" borderId="1" xfId="2" applyFont="1" applyFill="1" applyBorder="1" applyAlignment="1">
      <alignment horizontal="center" vertical="top"/>
    </xf>
    <xf numFmtId="0" fontId="23" fillId="6" borderId="1" xfId="2" applyFont="1" applyFill="1" applyBorder="1" applyAlignment="1">
      <alignment horizontal="left" vertical="top"/>
    </xf>
    <xf numFmtId="0" fontId="23" fillId="6" borderId="3" xfId="0" applyFont="1" applyFill="1" applyBorder="1" applyAlignment="1">
      <alignment horizontal="center" vertical="center" wrapText="1"/>
    </xf>
    <xf numFmtId="0" fontId="24" fillId="6" borderId="4" xfId="0" applyFont="1" applyFill="1" applyBorder="1"/>
    <xf numFmtId="0" fontId="24" fillId="6" borderId="5" xfId="0" applyFont="1" applyFill="1" applyBorder="1"/>
    <xf numFmtId="0" fontId="16" fillId="15" borderId="1" xfId="2" applyFont="1" applyFill="1" applyBorder="1" applyAlignment="1">
      <alignment horizontal="center" vertical="top"/>
    </xf>
    <xf numFmtId="0" fontId="16" fillId="15" borderId="8" xfId="2" applyFont="1" applyFill="1" applyBorder="1" applyAlignment="1">
      <alignment horizontal="center" vertical="center" wrapText="1"/>
    </xf>
    <xf numFmtId="0" fontId="25" fillId="8" borderId="15" xfId="4" applyFont="1" applyFill="1" applyBorder="1" applyAlignment="1">
      <alignment horizontal="left" vertical="center"/>
    </xf>
    <xf numFmtId="0" fontId="22" fillId="17" borderId="15" xfId="0" applyFont="1" applyFill="1" applyBorder="1" applyAlignment="1">
      <alignment horizontal="center"/>
    </xf>
    <xf numFmtId="0" fontId="22" fillId="17" borderId="11" xfId="0" applyFont="1" applyFill="1" applyBorder="1" applyAlignment="1">
      <alignment horizontal="center"/>
    </xf>
    <xf numFmtId="0" fontId="22" fillId="17" borderId="13" xfId="0" applyFont="1" applyFill="1" applyBorder="1" applyAlignment="1">
      <alignment horizontal="center"/>
    </xf>
    <xf numFmtId="0" fontId="22" fillId="17" borderId="0" xfId="0" applyFont="1" applyFill="1" applyBorder="1" applyAlignment="1">
      <alignment horizontal="center"/>
    </xf>
    <xf numFmtId="0" fontId="22" fillId="17" borderId="9" xfId="0" applyFont="1" applyFill="1" applyBorder="1" applyAlignment="1">
      <alignment horizontal="center"/>
    </xf>
    <xf numFmtId="0" fontId="22" fillId="17" borderId="1" xfId="0" applyFont="1" applyFill="1" applyBorder="1" applyAlignment="1">
      <alignment horizontal="center"/>
    </xf>
    <xf numFmtId="0" fontId="22" fillId="18" borderId="6" xfId="0" applyFont="1" applyFill="1" applyBorder="1" applyAlignment="1">
      <alignment horizontal="center"/>
    </xf>
    <xf numFmtId="0" fontId="22" fillId="18" borderId="2" xfId="0" applyFont="1" applyFill="1" applyBorder="1"/>
    <xf numFmtId="165" fontId="22" fillId="18" borderId="2" xfId="0" applyNumberFormat="1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0" fillId="20" borderId="0" xfId="0" applyFill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4" applyFont="1" applyAlignment="1">
      <alignment horizontal="left"/>
    </xf>
    <xf numFmtId="0" fontId="27" fillId="0" borderId="0" xfId="4" applyFont="1" applyAlignment="1">
      <alignment horizontal="center"/>
    </xf>
    <xf numFmtId="0" fontId="27" fillId="0" borderId="0" xfId="4" applyFont="1"/>
    <xf numFmtId="0" fontId="29" fillId="3" borderId="2" xfId="4" applyFont="1" applyFill="1" applyBorder="1" applyAlignment="1">
      <alignment horizontal="center"/>
    </xf>
    <xf numFmtId="0" fontId="29" fillId="3" borderId="2" xfId="4" applyFont="1" applyFill="1" applyBorder="1"/>
    <xf numFmtId="0" fontId="29" fillId="3" borderId="7" xfId="4" applyFont="1" applyFill="1" applyBorder="1" applyAlignment="1">
      <alignment horizontal="center"/>
    </xf>
    <xf numFmtId="0" fontId="27" fillId="2" borderId="5" xfId="4" applyFont="1" applyFill="1" applyBorder="1" applyAlignment="1">
      <alignment horizontal="center"/>
    </xf>
    <xf numFmtId="0" fontId="27" fillId="2" borderId="9" xfId="4" applyFont="1" applyFill="1" applyBorder="1" applyAlignment="1">
      <alignment horizontal="center"/>
    </xf>
    <xf numFmtId="0" fontId="27" fillId="2" borderId="1" xfId="4" applyFont="1" applyFill="1" applyBorder="1" applyAlignment="1">
      <alignment horizontal="center"/>
    </xf>
    <xf numFmtId="0" fontId="27" fillId="2" borderId="10" xfId="4" applyFont="1" applyFill="1" applyBorder="1" applyAlignment="1">
      <alignment horizontal="center"/>
    </xf>
    <xf numFmtId="0" fontId="30" fillId="0" borderId="0" xfId="4" applyFont="1"/>
    <xf numFmtId="37" fontId="30" fillId="0" borderId="0" xfId="4" quotePrefix="1" applyNumberFormat="1" applyFont="1" applyAlignment="1" applyProtection="1">
      <alignment horizontal="center"/>
    </xf>
    <xf numFmtId="0" fontId="30" fillId="0" borderId="0" xfId="4" applyFont="1" applyAlignment="1">
      <alignment horizontal="center"/>
    </xf>
    <xf numFmtId="37" fontId="27" fillId="3" borderId="0" xfId="4" quotePrefix="1" applyNumberFormat="1" applyFont="1" applyFill="1" applyAlignment="1" applyProtection="1">
      <alignment horizontal="center"/>
    </xf>
    <xf numFmtId="37" fontId="27" fillId="0" borderId="0" xfId="4" applyNumberFormat="1" applyFont="1" applyAlignment="1">
      <alignment horizontal="center"/>
    </xf>
    <xf numFmtId="37" fontId="29" fillId="3" borderId="2" xfId="4" applyNumberFormat="1" applyFont="1" applyFill="1" applyBorder="1" applyAlignment="1" applyProtection="1">
      <alignment horizontal="center"/>
    </xf>
    <xf numFmtId="37" fontId="27" fillId="0" borderId="0" xfId="4" applyNumberFormat="1" applyFont="1"/>
    <xf numFmtId="0" fontId="29" fillId="0" borderId="0" xfId="4" applyFont="1"/>
    <xf numFmtId="0" fontId="31" fillId="0" borderId="0" xfId="4" applyFont="1"/>
    <xf numFmtId="0" fontId="16" fillId="0" borderId="0" xfId="4" applyFont="1"/>
    <xf numFmtId="0" fontId="16" fillId="0" borderId="0" xfId="4" applyFont="1" applyAlignment="1">
      <alignment horizontal="center"/>
    </xf>
    <xf numFmtId="0" fontId="16" fillId="0" borderId="0" xfId="4" applyFont="1" applyFill="1" applyBorder="1" applyAlignment="1">
      <alignment horizontal="center"/>
    </xf>
    <xf numFmtId="0" fontId="16" fillId="14" borderId="15" xfId="4" applyFont="1" applyFill="1" applyBorder="1" applyAlignment="1">
      <alignment horizontal="center"/>
    </xf>
    <xf numFmtId="0" fontId="16" fillId="14" borderId="12" xfId="4" applyFont="1" applyFill="1" applyBorder="1" applyAlignment="1">
      <alignment horizontal="center"/>
    </xf>
    <xf numFmtId="0" fontId="16" fillId="14" borderId="3" xfId="4" applyFont="1" applyFill="1" applyBorder="1" applyAlignment="1">
      <alignment horizontal="center"/>
    </xf>
    <xf numFmtId="0" fontId="16" fillId="14" borderId="13" xfId="4" applyFont="1" applyFill="1" applyBorder="1" applyAlignment="1">
      <alignment horizontal="center"/>
    </xf>
    <xf numFmtId="0" fontId="16" fillId="14" borderId="14" xfId="4" applyFont="1" applyFill="1" applyBorder="1" applyAlignment="1">
      <alignment horizontal="center"/>
    </xf>
    <xf numFmtId="0" fontId="16" fillId="14" borderId="4" xfId="4" applyFont="1" applyFill="1" applyBorder="1" applyAlignment="1">
      <alignment horizontal="center"/>
    </xf>
    <xf numFmtId="0" fontId="16" fillId="14" borderId="13" xfId="4" applyFont="1" applyFill="1" applyBorder="1"/>
    <xf numFmtId="0" fontId="16" fillId="14" borderId="9" xfId="4" applyFont="1" applyFill="1" applyBorder="1"/>
    <xf numFmtId="0" fontId="16" fillId="14" borderId="10" xfId="4" applyFont="1" applyFill="1" applyBorder="1" applyAlignment="1">
      <alignment horizontal="center"/>
    </xf>
    <xf numFmtId="0" fontId="16" fillId="14" borderId="5" xfId="4" applyFont="1" applyFill="1" applyBorder="1" applyAlignment="1">
      <alignment horizontal="center"/>
    </xf>
    <xf numFmtId="37" fontId="16" fillId="14" borderId="5" xfId="4" applyNumberFormat="1" applyFont="1" applyFill="1" applyBorder="1" applyAlignment="1" applyProtection="1">
      <alignment horizontal="center"/>
    </xf>
    <xf numFmtId="0" fontId="16" fillId="0" borderId="2" xfId="4" applyFont="1" applyBorder="1"/>
    <xf numFmtId="0" fontId="16" fillId="0" borderId="1" xfId="4" applyFont="1" applyFill="1" applyBorder="1"/>
    <xf numFmtId="0" fontId="16" fillId="0" borderId="1" xfId="4" applyFont="1" applyFill="1" applyBorder="1" applyAlignment="1">
      <alignment horizontal="center"/>
    </xf>
    <xf numFmtId="0" fontId="16" fillId="0" borderId="15" xfId="4" applyFont="1" applyFill="1" applyBorder="1" applyAlignment="1">
      <alignment horizontal="center"/>
    </xf>
    <xf numFmtId="0" fontId="16" fillId="0" borderId="11" xfId="4" applyFont="1" applyBorder="1"/>
    <xf numFmtId="39" fontId="16" fillId="0" borderId="11" xfId="4" applyNumberFormat="1" applyFont="1" applyBorder="1" applyAlignment="1" applyProtection="1">
      <alignment horizontal="center"/>
    </xf>
    <xf numFmtId="0" fontId="16" fillId="0" borderId="0" xfId="4" applyFont="1" applyFill="1"/>
    <xf numFmtId="0" fontId="16" fillId="0" borderId="13" xfId="4" applyFont="1" applyFill="1" applyBorder="1" applyAlignment="1">
      <alignment horizontal="center"/>
    </xf>
    <xf numFmtId="0" fontId="16" fillId="0" borderId="0" xfId="4" applyFont="1" applyBorder="1"/>
    <xf numFmtId="39" fontId="16" fillId="0" borderId="0" xfId="4" applyNumberFormat="1" applyFont="1" applyBorder="1" applyAlignment="1" applyProtection="1">
      <alignment horizontal="center"/>
    </xf>
    <xf numFmtId="0" fontId="16" fillId="0" borderId="13" xfId="4" applyFont="1" applyBorder="1" applyAlignment="1">
      <alignment horizontal="center"/>
    </xf>
    <xf numFmtId="39" fontId="16" fillId="0" borderId="0" xfId="4" applyNumberFormat="1" applyFont="1" applyAlignment="1" applyProtection="1">
      <alignment horizontal="center"/>
    </xf>
    <xf numFmtId="0" fontId="16" fillId="0" borderId="0" xfId="4" applyFont="1" applyFill="1" applyBorder="1"/>
    <xf numFmtId="0" fontId="32" fillId="0" borderId="15" xfId="4" applyFont="1" applyBorder="1"/>
    <xf numFmtId="0" fontId="16" fillId="0" borderId="12" xfId="4" applyFont="1" applyBorder="1"/>
    <xf numFmtId="0" fontId="16" fillId="0" borderId="13" xfId="4" applyFont="1" applyBorder="1"/>
    <xf numFmtId="39" fontId="16" fillId="0" borderId="0" xfId="4" applyNumberFormat="1" applyFont="1"/>
    <xf numFmtId="0" fontId="16" fillId="0" borderId="9" xfId="4" applyFont="1" applyBorder="1"/>
    <xf numFmtId="0" fontId="16" fillId="0" borderId="0" xfId="4" applyFont="1" applyFill="1" applyBorder="1" applyAlignment="1">
      <alignment horizontal="centerContinuous"/>
    </xf>
    <xf numFmtId="0" fontId="33" fillId="13" borderId="15" xfId="4" applyFont="1" applyFill="1" applyBorder="1" applyAlignment="1">
      <alignment horizontal="center"/>
    </xf>
    <xf numFmtId="0" fontId="33" fillId="13" borderId="12" xfId="4" applyFont="1" applyFill="1" applyBorder="1" applyAlignment="1">
      <alignment horizontal="center"/>
    </xf>
    <xf numFmtId="0" fontId="33" fillId="13" borderId="3" xfId="4" applyFont="1" applyFill="1" applyBorder="1" applyAlignment="1">
      <alignment horizontal="center"/>
    </xf>
    <xf numFmtId="0" fontId="33" fillId="13" borderId="13" xfId="4" applyFont="1" applyFill="1" applyBorder="1" applyAlignment="1">
      <alignment horizontal="center"/>
    </xf>
    <xf numFmtId="0" fontId="33" fillId="13" borderId="14" xfId="4" applyFont="1" applyFill="1" applyBorder="1" applyAlignment="1">
      <alignment horizontal="center"/>
    </xf>
    <xf numFmtId="0" fontId="33" fillId="13" borderId="4" xfId="4" applyFont="1" applyFill="1" applyBorder="1" applyAlignment="1">
      <alignment horizontal="center"/>
    </xf>
    <xf numFmtId="0" fontId="33" fillId="13" borderId="13" xfId="4" applyFont="1" applyFill="1" applyBorder="1"/>
    <xf numFmtId="0" fontId="33" fillId="13" borderId="9" xfId="4" applyFont="1" applyFill="1" applyBorder="1"/>
    <xf numFmtId="0" fontId="33" fillId="13" borderId="10" xfId="4" applyFont="1" applyFill="1" applyBorder="1" applyAlignment="1">
      <alignment horizontal="center"/>
    </xf>
    <xf numFmtId="0" fontId="33" fillId="13" borderId="5" xfId="4" applyFont="1" applyFill="1" applyBorder="1" applyAlignment="1">
      <alignment horizontal="center"/>
    </xf>
    <xf numFmtId="37" fontId="33" fillId="13" borderId="5" xfId="4" applyNumberFormat="1" applyFont="1" applyFill="1" applyBorder="1" applyAlignment="1" applyProtection="1">
      <alignment horizontal="center"/>
    </xf>
    <xf numFmtId="0" fontId="16" fillId="0" borderId="0" xfId="4" applyFont="1" applyFill="1" applyAlignment="1">
      <alignment horizontal="center"/>
    </xf>
    <xf numFmtId="39" fontId="16" fillId="0" borderId="0" xfId="4" applyNumberFormat="1" applyFont="1" applyFill="1"/>
    <xf numFmtId="170" fontId="16" fillId="0" borderId="0" xfId="4" applyNumberFormat="1" applyFont="1" applyFill="1" applyAlignment="1">
      <alignment horizontal="center"/>
    </xf>
    <xf numFmtId="171" fontId="16" fillId="0" borderId="0" xfId="4" applyNumberFormat="1" applyFont="1" applyAlignment="1">
      <alignment horizontal="center"/>
    </xf>
    <xf numFmtId="168" fontId="16" fillId="0" borderId="0" xfId="4" applyNumberFormat="1" applyFont="1" applyAlignment="1">
      <alignment horizontal="center"/>
    </xf>
    <xf numFmtId="37" fontId="16" fillId="0" borderId="0" xfId="4" applyNumberFormat="1" applyFont="1" applyAlignment="1" applyProtection="1">
      <alignment horizontal="center"/>
    </xf>
    <xf numFmtId="39" fontId="16" fillId="0" borderId="0" xfId="4" applyNumberFormat="1" applyFont="1" applyProtection="1"/>
    <xf numFmtId="0" fontId="34" fillId="0" borderId="0" xfId="4" applyFont="1" applyAlignment="1">
      <alignment vertical="center"/>
    </xf>
    <xf numFmtId="0" fontId="27" fillId="0" borderId="0" xfId="3" applyFont="1" applyAlignment="1">
      <alignment horizontal="center"/>
    </xf>
    <xf numFmtId="0" fontId="27" fillId="0" borderId="0" xfId="3" applyFont="1"/>
    <xf numFmtId="164" fontId="35" fillId="9" borderId="0" xfId="3" applyNumberFormat="1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164" fontId="35" fillId="19" borderId="0" xfId="3" applyNumberFormat="1" applyFont="1" applyFill="1" applyAlignment="1">
      <alignment horizontal="center"/>
    </xf>
    <xf numFmtId="0" fontId="36" fillId="1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7" fillId="19" borderId="0" xfId="0" applyFont="1" applyFill="1" applyAlignment="1">
      <alignment horizontal="center"/>
    </xf>
    <xf numFmtId="164" fontId="36" fillId="9" borderId="0" xfId="3" applyNumberFormat="1" applyFont="1" applyFill="1" applyAlignment="1">
      <alignment horizontal="center"/>
    </xf>
    <xf numFmtId="0" fontId="37" fillId="9" borderId="0" xfId="3" applyFont="1" applyFill="1" applyAlignment="1">
      <alignment horizontal="center"/>
    </xf>
    <xf numFmtId="0" fontId="36" fillId="9" borderId="0" xfId="3" applyFont="1" applyFill="1" applyAlignment="1">
      <alignment horizontal="center"/>
    </xf>
    <xf numFmtId="164" fontId="36" fillId="19" borderId="0" xfId="3" applyNumberFormat="1" applyFont="1" applyFill="1" applyAlignment="1">
      <alignment horizontal="center"/>
    </xf>
    <xf numFmtId="0" fontId="37" fillId="19" borderId="0" xfId="3" applyFont="1" applyFill="1" applyAlignment="1">
      <alignment horizontal="center"/>
    </xf>
    <xf numFmtId="0" fontId="36" fillId="19" borderId="0" xfId="3" applyFont="1" applyFill="1" applyAlignment="1">
      <alignment horizontal="center"/>
    </xf>
    <xf numFmtId="0" fontId="27" fillId="0" borderId="0" xfId="3" applyFont="1" applyFill="1" applyBorder="1" applyAlignment="1">
      <alignment horizontal="center"/>
    </xf>
    <xf numFmtId="0" fontId="27" fillId="0" borderId="0" xfId="3" applyFont="1" applyFill="1" applyBorder="1"/>
    <xf numFmtId="0" fontId="27" fillId="0" borderId="0" xfId="9" applyFont="1" applyAlignment="1">
      <alignment horizontal="center"/>
    </xf>
    <xf numFmtId="0" fontId="27" fillId="0" borderId="0" xfId="3" applyFont="1" applyAlignment="1">
      <alignment horizontal="left"/>
    </xf>
    <xf numFmtId="0" fontId="27" fillId="0" borderId="0" xfId="6" applyFont="1"/>
    <xf numFmtId="0" fontId="27" fillId="0" borderId="0" xfId="7" applyFont="1" applyBorder="1" applyAlignment="1">
      <alignment horizontal="center" vertical="center"/>
    </xf>
    <xf numFmtId="0" fontId="27" fillId="0" borderId="0" xfId="7" applyFont="1" applyBorder="1" applyAlignment="1">
      <alignment vertical="center"/>
    </xf>
    <xf numFmtId="1" fontId="27" fillId="0" borderId="0" xfId="7" applyNumberFormat="1" applyFont="1" applyBorder="1" applyAlignment="1">
      <alignment horizontal="center" vertical="center"/>
    </xf>
    <xf numFmtId="0" fontId="27" fillId="0" borderId="0" xfId="6" applyFont="1" applyFill="1" applyBorder="1"/>
    <xf numFmtId="0" fontId="27" fillId="0" borderId="0" xfId="7" applyFont="1" applyAlignment="1">
      <alignment horizontal="center" vertical="center"/>
    </xf>
    <xf numFmtId="0" fontId="27" fillId="0" borderId="0" xfId="3" applyFont="1" applyFill="1" applyBorder="1" applyAlignment="1">
      <alignment horizontal="left"/>
    </xf>
    <xf numFmtId="0" fontId="27" fillId="0" borderId="0" xfId="9" applyFont="1" applyFill="1" applyBorder="1" applyAlignment="1">
      <alignment horizontal="center"/>
    </xf>
    <xf numFmtId="0" fontId="27" fillId="0" borderId="0" xfId="9" applyFont="1" applyFill="1" applyBorder="1" applyAlignment="1">
      <alignment horizontal="left"/>
    </xf>
    <xf numFmtId="0" fontId="27" fillId="0" borderId="0" xfId="7" applyFont="1" applyFill="1" applyBorder="1" applyAlignment="1">
      <alignment horizontal="center"/>
    </xf>
    <xf numFmtId="0" fontId="27" fillId="0" borderId="0" xfId="8" applyFont="1" applyFill="1"/>
    <xf numFmtId="0" fontId="38" fillId="0" borderId="0" xfId="0" applyFont="1"/>
    <xf numFmtId="0" fontId="27" fillId="0" borderId="0" xfId="4" applyFont="1" applyAlignment="1">
      <alignment vertical="center" wrapText="1"/>
    </xf>
    <xf numFmtId="0" fontId="29" fillId="3" borderId="6" xfId="4" applyFont="1" applyFill="1" applyBorder="1"/>
    <xf numFmtId="0" fontId="29" fillId="0" borderId="0" xfId="4" applyFont="1" applyAlignment="1">
      <alignment horizontal="center"/>
    </xf>
    <xf numFmtId="0" fontId="29" fillId="4" borderId="6" xfId="4" applyFont="1" applyFill="1" applyBorder="1"/>
    <xf numFmtId="0" fontId="29" fillId="4" borderId="2" xfId="4" applyFont="1" applyFill="1" applyBorder="1"/>
    <xf numFmtId="0" fontId="29" fillId="4" borderId="2" xfId="4" applyFont="1" applyFill="1" applyBorder="1" applyAlignment="1">
      <alignment horizontal="center"/>
    </xf>
    <xf numFmtId="0" fontId="29" fillId="4" borderId="7" xfId="4" applyFont="1" applyFill="1" applyBorder="1" applyAlignment="1">
      <alignment horizontal="center"/>
    </xf>
    <xf numFmtId="0" fontId="27" fillId="2" borderId="3" xfId="4" applyFont="1" applyFill="1" applyBorder="1" applyAlignment="1">
      <alignment horizontal="center"/>
    </xf>
    <xf numFmtId="0" fontId="27" fillId="3" borderId="6" xfId="4" applyFont="1" applyFill="1" applyBorder="1" applyAlignment="1">
      <alignment horizontal="left"/>
    </xf>
    <xf numFmtId="0" fontId="27" fillId="3" borderId="2" xfId="4" applyFont="1" applyFill="1" applyBorder="1" applyAlignment="1">
      <alignment horizontal="center"/>
    </xf>
    <xf numFmtId="0" fontId="27" fillId="3" borderId="6" xfId="4" applyFont="1" applyFill="1" applyBorder="1" applyAlignment="1">
      <alignment horizontal="center"/>
    </xf>
    <xf numFmtId="0" fontId="27" fillId="3" borderId="7" xfId="4" applyFont="1" applyFill="1" applyBorder="1" applyAlignment="1">
      <alignment horizontal="left"/>
    </xf>
    <xf numFmtId="0" fontId="27" fillId="3" borderId="2" xfId="4" applyFont="1" applyFill="1" applyBorder="1" applyAlignment="1">
      <alignment horizontal="left"/>
    </xf>
    <xf numFmtId="0" fontId="27" fillId="5" borderId="3" xfId="4" applyFont="1" applyFill="1" applyBorder="1" applyAlignment="1">
      <alignment horizontal="center"/>
    </xf>
    <xf numFmtId="0" fontId="27" fillId="4" borderId="6" xfId="4" applyFont="1" applyFill="1" applyBorder="1" applyAlignment="1">
      <alignment horizontal="left"/>
    </xf>
    <xf numFmtId="0" fontId="27" fillId="4" borderId="2" xfId="4" applyFont="1" applyFill="1" applyBorder="1" applyAlignment="1">
      <alignment horizontal="left"/>
    </xf>
    <xf numFmtId="0" fontId="27" fillId="4" borderId="7" xfId="4" applyFont="1" applyFill="1" applyBorder="1" applyAlignment="1">
      <alignment horizontal="left"/>
    </xf>
    <xf numFmtId="0" fontId="27" fillId="4" borderId="8" xfId="4" applyFont="1" applyFill="1" applyBorder="1" applyAlignment="1">
      <alignment horizontal="left"/>
    </xf>
    <xf numFmtId="0" fontId="27" fillId="4" borderId="7" xfId="4" applyFont="1" applyFill="1" applyBorder="1" applyAlignment="1">
      <alignment horizontal="center"/>
    </xf>
    <xf numFmtId="0" fontId="27" fillId="5" borderId="5" xfId="4" applyFont="1" applyFill="1" applyBorder="1" applyAlignment="1">
      <alignment horizontal="center"/>
    </xf>
    <xf numFmtId="0" fontId="27" fillId="5" borderId="9" xfId="4" applyFont="1" applyFill="1" applyBorder="1" applyAlignment="1">
      <alignment horizontal="center"/>
    </xf>
    <xf numFmtId="0" fontId="27" fillId="5" borderId="1" xfId="4" applyFont="1" applyFill="1" applyBorder="1" applyAlignment="1">
      <alignment horizontal="center"/>
    </xf>
    <xf numFmtId="0" fontId="27" fillId="5" borderId="10" xfId="4" applyFont="1" applyFill="1" applyBorder="1" applyAlignment="1">
      <alignment horizontal="center"/>
    </xf>
    <xf numFmtId="16" fontId="27" fillId="0" borderId="0" xfId="4" applyNumberFormat="1" applyFont="1" applyAlignment="1">
      <alignment horizontal="center"/>
    </xf>
    <xf numFmtId="0" fontId="27" fillId="0" borderId="0" xfId="0" applyFont="1" applyAlignment="1">
      <alignment horizontal="center"/>
    </xf>
    <xf numFmtId="37" fontId="29" fillId="5" borderId="2" xfId="4" applyNumberFormat="1" applyFont="1" applyFill="1" applyBorder="1" applyAlignment="1" applyProtection="1">
      <alignment horizontal="center"/>
    </xf>
    <xf numFmtId="0" fontId="21" fillId="21" borderId="3" xfId="0" applyFont="1" applyFill="1" applyBorder="1" applyAlignment="1">
      <alignment horizontal="center"/>
    </xf>
    <xf numFmtId="0" fontId="21" fillId="21" borderId="4" xfId="0" applyFont="1" applyFill="1" applyBorder="1" applyAlignment="1">
      <alignment horizontal="center"/>
    </xf>
    <xf numFmtId="0" fontId="21" fillId="21" borderId="5" xfId="0" applyFont="1" applyFill="1" applyBorder="1" applyAlignment="1">
      <alignment horizontal="center"/>
    </xf>
    <xf numFmtId="37" fontId="22" fillId="0" borderId="0" xfId="0" applyNumberFormat="1" applyFont="1" applyAlignment="1">
      <alignment horizontal="center" vertical="center"/>
    </xf>
    <xf numFmtId="37" fontId="22" fillId="0" borderId="0" xfId="0" applyNumberFormat="1" applyFont="1" applyFill="1" applyAlignment="1">
      <alignment horizontal="center" vertical="center"/>
    </xf>
    <xf numFmtId="40" fontId="16" fillId="0" borderId="0" xfId="0" applyNumberFormat="1" applyFont="1"/>
    <xf numFmtId="38" fontId="16" fillId="0" borderId="0" xfId="0" applyNumberFormat="1" applyFont="1"/>
    <xf numFmtId="0" fontId="2" fillId="4" borderId="15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172" fontId="38" fillId="0" borderId="1" xfId="0" applyNumberFormat="1" applyFont="1" applyBorder="1" applyAlignment="1">
      <alignment horizontal="center" vertical="center"/>
    </xf>
    <xf numFmtId="0" fontId="29" fillId="3" borderId="11" xfId="4" applyFont="1" applyFill="1" applyBorder="1" applyAlignment="1">
      <alignment horizontal="center"/>
    </xf>
    <xf numFmtId="37" fontId="29" fillId="3" borderId="2" xfId="4" quotePrefix="1" applyNumberFormat="1" applyFont="1" applyFill="1" applyBorder="1" applyAlignment="1" applyProtection="1">
      <alignment horizontal="center"/>
    </xf>
    <xf numFmtId="0" fontId="16" fillId="0" borderId="0" xfId="4" applyFont="1" applyAlignment="1">
      <alignment horizontal="center" vertical="center"/>
    </xf>
    <xf numFmtId="0" fontId="16" fillId="0" borderId="0" xfId="4" applyFont="1" applyFill="1" applyAlignment="1">
      <alignment horizontal="center" vertical="center"/>
    </xf>
    <xf numFmtId="0" fontId="16" fillId="20" borderId="15" xfId="4" applyFont="1" applyFill="1" applyBorder="1" applyAlignment="1">
      <alignment horizontal="center"/>
    </xf>
    <xf numFmtId="0" fontId="16" fillId="20" borderId="11" xfId="4" applyFont="1" applyFill="1" applyBorder="1"/>
    <xf numFmtId="39" fontId="16" fillId="20" borderId="11" xfId="4" applyNumberFormat="1" applyFont="1" applyFill="1" applyBorder="1" applyAlignment="1" applyProtection="1">
      <alignment horizontal="center"/>
    </xf>
    <xf numFmtId="0" fontId="16" fillId="20" borderId="13" xfId="4" applyFont="1" applyFill="1" applyBorder="1" applyAlignment="1">
      <alignment horizontal="center"/>
    </xf>
    <xf numFmtId="0" fontId="16" fillId="20" borderId="0" xfId="4" applyFont="1" applyFill="1" applyBorder="1"/>
    <xf numFmtId="39" fontId="16" fillId="20" borderId="0" xfId="4" applyNumberFormat="1" applyFont="1" applyFill="1" applyBorder="1" applyAlignment="1" applyProtection="1">
      <alignment horizontal="center"/>
    </xf>
    <xf numFmtId="0" fontId="16" fillId="20" borderId="9" xfId="4" applyFont="1" applyFill="1" applyBorder="1" applyAlignment="1">
      <alignment horizontal="center"/>
    </xf>
    <xf numFmtId="0" fontId="16" fillId="20" borderId="1" xfId="4" applyFont="1" applyFill="1" applyBorder="1"/>
    <xf numFmtId="39" fontId="16" fillId="20" borderId="1" xfId="4" applyNumberFormat="1" applyFont="1" applyFill="1" applyBorder="1" applyAlignment="1" applyProtection="1">
      <alignment horizontal="center"/>
    </xf>
    <xf numFmtId="0" fontId="23" fillId="6" borderId="1" xfId="2" applyFont="1" applyFill="1" applyBorder="1" applyAlignment="1">
      <alignment horizontal="center" vertical="top" wrapText="1"/>
    </xf>
    <xf numFmtId="0" fontId="23" fillId="6" borderId="11" xfId="2" applyFont="1" applyFill="1" applyBorder="1" applyAlignment="1">
      <alignment horizontal="center"/>
    </xf>
    <xf numFmtId="0" fontId="23" fillId="6" borderId="11" xfId="2" applyFont="1" applyFill="1" applyBorder="1" applyAlignment="1">
      <alignment horizontal="center" wrapText="1"/>
    </xf>
    <xf numFmtId="0" fontId="42" fillId="12" borderId="11" xfId="2" applyFont="1" applyFill="1" applyBorder="1" applyAlignment="1">
      <alignment horizontal="center"/>
    </xf>
    <xf numFmtId="0" fontId="42" fillId="12" borderId="1" xfId="2" applyFont="1" applyFill="1" applyBorder="1" applyAlignment="1">
      <alignment horizontal="center" vertical="top"/>
    </xf>
    <xf numFmtId="0" fontId="16" fillId="12" borderId="8" xfId="0" applyFont="1" applyFill="1" applyBorder="1" applyAlignment="1">
      <alignment horizontal="center"/>
    </xf>
    <xf numFmtId="1" fontId="22" fillId="0" borderId="0" xfId="0" applyNumberFormat="1" applyFont="1" applyAlignment="1">
      <alignment horizontal="center"/>
    </xf>
    <xf numFmtId="1" fontId="22" fillId="0" borderId="0" xfId="0" applyNumberFormat="1" applyFont="1" applyFill="1" applyAlignment="1">
      <alignment horizontal="center"/>
    </xf>
    <xf numFmtId="0" fontId="43" fillId="12" borderId="8" xfId="0" applyFont="1" applyFill="1" applyBorder="1" applyAlignment="1">
      <alignment horizontal="center"/>
    </xf>
    <xf numFmtId="0" fontId="43" fillId="12" borderId="3" xfId="0" applyFont="1" applyFill="1" applyBorder="1" applyAlignment="1">
      <alignment horizontal="center"/>
    </xf>
    <xf numFmtId="0" fontId="43" fillId="12" borderId="4" xfId="0" applyFont="1" applyFill="1" applyBorder="1" applyAlignment="1">
      <alignment horizontal="center"/>
    </xf>
    <xf numFmtId="0" fontId="43" fillId="12" borderId="5" xfId="0" applyFont="1" applyFill="1" applyBorder="1" applyAlignment="1">
      <alignment horizontal="center"/>
    </xf>
    <xf numFmtId="0" fontId="28" fillId="2" borderId="5" xfId="4" applyFont="1" applyFill="1" applyBorder="1" applyAlignment="1">
      <alignment horizontal="center"/>
    </xf>
    <xf numFmtId="39" fontId="16" fillId="0" borderId="0" xfId="4" applyNumberFormat="1" applyFont="1" applyFill="1" applyBorder="1" applyAlignment="1" applyProtection="1">
      <alignment horizontal="center"/>
    </xf>
    <xf numFmtId="39" fontId="16" fillId="20" borderId="12" xfId="4" applyNumberFormat="1" applyFont="1" applyFill="1" applyBorder="1" applyAlignment="1" applyProtection="1">
      <alignment horizontal="center"/>
    </xf>
    <xf numFmtId="173" fontId="1" fillId="0" borderId="0" xfId="10" applyNumberFormat="1" applyFont="1"/>
    <xf numFmtId="173" fontId="1" fillId="0" borderId="0" xfId="10" applyNumberFormat="1" applyFont="1" applyFill="1" applyBorder="1"/>
    <xf numFmtId="0" fontId="1" fillId="0" borderId="0" xfId="4" applyFont="1"/>
    <xf numFmtId="0" fontId="46" fillId="0" borderId="0" xfId="14" applyFont="1" applyAlignment="1">
      <alignment horizontal="left" vertical="center"/>
    </xf>
    <xf numFmtId="0" fontId="45" fillId="0" borderId="0" xfId="14"/>
    <xf numFmtId="0" fontId="47" fillId="0" borderId="0" xfId="14" applyFont="1" applyAlignment="1">
      <alignment horizontal="left" vertical="center"/>
    </xf>
    <xf numFmtId="0" fontId="48" fillId="0" borderId="0" xfId="14" applyFont="1" applyAlignment="1">
      <alignment horizontal="left" vertical="center"/>
    </xf>
    <xf numFmtId="0" fontId="49" fillId="22" borderId="0" xfId="14" applyFont="1" applyFill="1" applyAlignment="1">
      <alignment horizontal="center"/>
    </xf>
    <xf numFmtId="0" fontId="49" fillId="22" borderId="0" xfId="14" applyFont="1" applyFill="1" applyAlignment="1">
      <alignment horizontal="center" wrapText="1"/>
    </xf>
    <xf numFmtId="0" fontId="45" fillId="0" borderId="0" xfId="14" applyAlignment="1">
      <alignment horizontal="center"/>
    </xf>
    <xf numFmtId="2" fontId="45" fillId="0" borderId="0" xfId="14" applyNumberFormat="1" applyAlignment="1">
      <alignment horizontal="center"/>
    </xf>
    <xf numFmtId="165" fontId="22" fillId="18" borderId="2" xfId="0" quotePrefix="1" applyNumberFormat="1" applyFont="1" applyFill="1" applyBorder="1" applyAlignment="1">
      <alignment horizontal="center"/>
    </xf>
    <xf numFmtId="0" fontId="29" fillId="12" borderId="2" xfId="4" applyFont="1" applyFill="1" applyBorder="1" applyAlignment="1">
      <alignment horizontal="center"/>
    </xf>
    <xf numFmtId="0" fontId="29" fillId="12" borderId="2" xfId="4" applyFont="1" applyFill="1" applyBorder="1"/>
    <xf numFmtId="0" fontId="29" fillId="23" borderId="2" xfId="4" applyFont="1" applyFill="1" applyBorder="1" applyAlignment="1">
      <alignment horizontal="center"/>
    </xf>
    <xf numFmtId="0" fontId="29" fillId="23" borderId="2" xfId="4" applyFont="1" applyFill="1" applyBorder="1"/>
    <xf numFmtId="0" fontId="50" fillId="0" borderId="0" xfId="0" applyFont="1"/>
    <xf numFmtId="39" fontId="16" fillId="20" borderId="14" xfId="4" applyNumberFormat="1" applyFont="1" applyFill="1" applyBorder="1" applyAlignment="1" applyProtection="1">
      <alignment horizontal="center"/>
    </xf>
    <xf numFmtId="39" fontId="16" fillId="20" borderId="10" xfId="4" applyNumberFormat="1" applyFont="1" applyFill="1" applyBorder="1" applyAlignment="1" applyProtection="1">
      <alignment horizontal="center"/>
    </xf>
    <xf numFmtId="170" fontId="16" fillId="0" borderId="0" xfId="4" applyNumberFormat="1" applyFont="1" applyFill="1" applyBorder="1" applyAlignment="1">
      <alignment horizontal="center"/>
    </xf>
    <xf numFmtId="37" fontId="29" fillId="5" borderId="2" xfId="4" quotePrefix="1" applyNumberFormat="1" applyFont="1" applyFill="1" applyBorder="1" applyAlignment="1" applyProtection="1">
      <alignment horizont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24" borderId="0" xfId="0" applyFont="1" applyFill="1" applyAlignment="1">
      <alignment vertical="center"/>
    </xf>
    <xf numFmtId="0" fontId="27" fillId="25" borderId="0" xfId="0" applyFont="1" applyFill="1" applyAlignment="1">
      <alignment horizontal="center" vertical="center" wrapText="1"/>
    </xf>
    <xf numFmtId="0" fontId="27" fillId="26" borderId="0" xfId="0" applyFont="1" applyFill="1" applyAlignment="1">
      <alignment horizontal="center" vertical="center" wrapText="1"/>
    </xf>
    <xf numFmtId="39" fontId="27" fillId="0" borderId="0" xfId="13" applyNumberFormat="1" applyFont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27" fillId="27" borderId="0" xfId="0" applyFont="1" applyFill="1" applyAlignment="1">
      <alignment horizontal="left" vertical="center"/>
    </xf>
    <xf numFmtId="0" fontId="27" fillId="27" borderId="0" xfId="0" applyFont="1" applyFill="1" applyAlignment="1">
      <alignment horizontal="center" vertical="center"/>
    </xf>
    <xf numFmtId="39" fontId="26" fillId="0" borderId="0" xfId="10" applyNumberFormat="1" applyFont="1" applyAlignment="1">
      <alignment horizontal="center" vertical="center"/>
    </xf>
    <xf numFmtId="0" fontId="28" fillId="2" borderId="9" xfId="4" applyFont="1" applyFill="1" applyBorder="1" applyAlignment="1">
      <alignment horizontal="center"/>
    </xf>
    <xf numFmtId="37" fontId="22" fillId="0" borderId="0" xfId="0" applyNumberFormat="1" applyFont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0" fontId="1" fillId="7" borderId="1" xfId="4" applyFont="1" applyFill="1" applyBorder="1" applyAlignment="1">
      <alignment horizontal="center"/>
    </xf>
    <xf numFmtId="0" fontId="1" fillId="7" borderId="0" xfId="4" applyFont="1" applyFill="1" applyBorder="1" applyAlignment="1">
      <alignment horizontal="center"/>
    </xf>
    <xf numFmtId="37" fontId="3" fillId="0" borderId="0" xfId="4" applyNumberFormat="1" applyFont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37" fontId="16" fillId="0" borderId="0" xfId="4" applyNumberFormat="1" applyFont="1" applyFill="1" applyBorder="1"/>
    <xf numFmtId="0" fontId="16" fillId="28" borderId="15" xfId="4" applyFont="1" applyFill="1" applyBorder="1" applyAlignment="1">
      <alignment horizontal="center"/>
    </xf>
    <xf numFmtId="0" fontId="16" fillId="28" borderId="11" xfId="4" applyFont="1" applyFill="1" applyBorder="1"/>
    <xf numFmtId="39" fontId="16" fillId="28" borderId="11" xfId="4" applyNumberFormat="1" applyFont="1" applyFill="1" applyBorder="1" applyAlignment="1" applyProtection="1">
      <alignment horizontal="center"/>
    </xf>
    <xf numFmtId="39" fontId="16" fillId="28" borderId="12" xfId="4" applyNumberFormat="1" applyFont="1" applyFill="1" applyBorder="1" applyAlignment="1" applyProtection="1">
      <alignment horizontal="center"/>
    </xf>
    <xf numFmtId="0" fontId="16" fillId="28" borderId="13" xfId="4" applyFont="1" applyFill="1" applyBorder="1" applyAlignment="1">
      <alignment horizontal="center"/>
    </xf>
    <xf numFmtId="0" fontId="16" fillId="28" borderId="0" xfId="4" applyFont="1" applyFill="1" applyBorder="1"/>
    <xf numFmtId="39" fontId="16" fillId="28" borderId="0" xfId="4" applyNumberFormat="1" applyFont="1" applyFill="1" applyBorder="1" applyAlignment="1" applyProtection="1">
      <alignment horizontal="center"/>
    </xf>
    <xf numFmtId="39" fontId="16" fillId="28" borderId="14" xfId="4" applyNumberFormat="1" applyFont="1" applyFill="1" applyBorder="1" applyAlignment="1" applyProtection="1">
      <alignment horizontal="center"/>
    </xf>
    <xf numFmtId="0" fontId="16" fillId="28" borderId="9" xfId="4" applyFont="1" applyFill="1" applyBorder="1" applyAlignment="1">
      <alignment horizontal="center"/>
    </xf>
    <xf numFmtId="0" fontId="16" fillId="28" borderId="1" xfId="4" applyFont="1" applyFill="1" applyBorder="1"/>
    <xf numFmtId="39" fontId="16" fillId="28" borderId="1" xfId="4" applyNumberFormat="1" applyFont="1" applyFill="1" applyBorder="1" applyAlignment="1" applyProtection="1">
      <alignment horizontal="center"/>
    </xf>
    <xf numFmtId="39" fontId="16" fillId="28" borderId="10" xfId="4" applyNumberFormat="1" applyFont="1" applyFill="1" applyBorder="1" applyAlignment="1" applyProtection="1">
      <alignment horizontal="center"/>
    </xf>
    <xf numFmtId="39" fontId="31" fillId="29" borderId="11" xfId="4" applyNumberFormat="1" applyFont="1" applyFill="1" applyBorder="1" applyAlignment="1" applyProtection="1">
      <alignment horizontal="center"/>
    </xf>
    <xf numFmtId="39" fontId="31" fillId="29" borderId="0" xfId="4" applyNumberFormat="1" applyFont="1" applyFill="1" applyBorder="1" applyAlignment="1" applyProtection="1">
      <alignment horizontal="center"/>
    </xf>
    <xf numFmtId="39" fontId="16" fillId="0" borderId="0" xfId="4" applyNumberFormat="1" applyFont="1" applyAlignment="1">
      <alignment horizontal="center"/>
    </xf>
    <xf numFmtId="39" fontId="16" fillId="0" borderId="0" xfId="4" applyNumberFormat="1" applyFont="1" applyFill="1" applyAlignment="1">
      <alignment horizontal="center"/>
    </xf>
    <xf numFmtId="0" fontId="51" fillId="0" borderId="0" xfId="4" applyFont="1" applyAlignment="1">
      <alignment horizontal="right"/>
    </xf>
    <xf numFmtId="0" fontId="52" fillId="0" borderId="1" xfId="14" applyFont="1" applyFill="1" applyBorder="1" applyAlignment="1">
      <alignment horizontal="left"/>
    </xf>
    <xf numFmtId="2" fontId="45" fillId="0" borderId="1" xfId="14" applyNumberFormat="1" applyBorder="1" applyAlignment="1">
      <alignment horizontal="center"/>
    </xf>
    <xf numFmtId="0" fontId="45" fillId="0" borderId="1" xfId="14" applyBorder="1"/>
    <xf numFmtId="0" fontId="45" fillId="0" borderId="0" xfId="14" applyAlignment="1">
      <alignment horizontal="left" indent="1"/>
    </xf>
    <xf numFmtId="2" fontId="45" fillId="0" borderId="0" xfId="14" applyNumberFormat="1" applyAlignment="1">
      <alignment horizontal="left" indent="1"/>
    </xf>
    <xf numFmtId="0" fontId="45" fillId="0" borderId="0" xfId="14" quotePrefix="1" applyAlignment="1">
      <alignment horizontal="left" indent="3"/>
    </xf>
    <xf numFmtId="0" fontId="53" fillId="22" borderId="0" xfId="14" applyFont="1" applyFill="1" applyAlignment="1">
      <alignment vertical="center"/>
    </xf>
    <xf numFmtId="0" fontId="53" fillId="22" borderId="0" xfId="14" applyFont="1" applyFill="1" applyAlignment="1">
      <alignment vertical="top"/>
    </xf>
    <xf numFmtId="0" fontId="54" fillId="0" borderId="0" xfId="15" quotePrefix="1" applyAlignment="1" applyProtection="1">
      <alignment horizontal="left" indent="3"/>
    </xf>
    <xf numFmtId="0" fontId="16" fillId="29" borderId="0" xfId="4" applyFont="1" applyFill="1"/>
    <xf numFmtId="0" fontId="16" fillId="29" borderId="0" xfId="4" applyFont="1" applyFill="1" applyBorder="1"/>
    <xf numFmtId="0" fontId="16" fillId="29" borderId="0" xfId="4" applyFont="1" applyFill="1" applyAlignment="1">
      <alignment horizontal="left" vertical="center" indent="1"/>
    </xf>
    <xf numFmtId="0" fontId="1" fillId="20" borderId="0" xfId="0" applyFont="1" applyFill="1" applyAlignment="1">
      <alignment horizontal="center"/>
    </xf>
    <xf numFmtId="0" fontId="13" fillId="0" borderId="0" xfId="0" applyFont="1" applyAlignment="1">
      <alignment horizontal="left" vertical="center"/>
    </xf>
    <xf numFmtId="10" fontId="16" fillId="18" borderId="8" xfId="13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7" fillId="0" borderId="0" xfId="0" applyFont="1" applyAlignment="1">
      <alignment horizontal="left"/>
    </xf>
    <xf numFmtId="0" fontId="45" fillId="0" borderId="0" xfId="14"/>
    <xf numFmtId="0" fontId="13" fillId="7" borderId="15" xfId="4" applyFont="1" applyFill="1" applyBorder="1" applyAlignment="1">
      <alignment horizontal="left" vertical="center"/>
    </xf>
    <xf numFmtId="0" fontId="13" fillId="7" borderId="11" xfId="4" applyFont="1" applyFill="1" applyBorder="1" applyAlignment="1">
      <alignment horizontal="left" vertical="center"/>
    </xf>
    <xf numFmtId="0" fontId="13" fillId="7" borderId="12" xfId="4" applyFont="1" applyFill="1" applyBorder="1" applyAlignment="1">
      <alignment horizontal="left" vertical="center"/>
    </xf>
    <xf numFmtId="169" fontId="16" fillId="0" borderId="0" xfId="4" applyNumberFormat="1" applyFont="1" applyFill="1" applyBorder="1"/>
    <xf numFmtId="169" fontId="16" fillId="0" borderId="14" xfId="4" applyNumberFormat="1" applyFont="1" applyFill="1" applyBorder="1"/>
    <xf numFmtId="169" fontId="16" fillId="0" borderId="1" xfId="4" quotePrefix="1" applyNumberFormat="1" applyFont="1" applyFill="1" applyBorder="1"/>
    <xf numFmtId="169" fontId="16" fillId="0" borderId="10" xfId="4" quotePrefix="1" applyNumberFormat="1" applyFont="1" applyFill="1" applyBorder="1"/>
    <xf numFmtId="0" fontId="0" fillId="10" borderId="15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 wrapText="1"/>
    </xf>
    <xf numFmtId="0" fontId="28" fillId="3" borderId="6" xfId="4" applyFont="1" applyFill="1" applyBorder="1" applyAlignment="1">
      <alignment horizontal="center"/>
    </xf>
    <xf numFmtId="0" fontId="28" fillId="3" borderId="7" xfId="4" applyFont="1" applyFill="1" applyBorder="1" applyAlignment="1">
      <alignment horizontal="center"/>
    </xf>
  </cellXfs>
  <cellStyles count="17">
    <cellStyle name="Comma" xfId="10" builtinId="3"/>
    <cellStyle name="Comma 2" xfId="12"/>
    <cellStyle name="Default" xfId="1"/>
    <cellStyle name="Hyperlink" xfId="15" builtinId="8"/>
    <cellStyle name="Normal" xfId="0" builtinId="0"/>
    <cellStyle name="Normal 2" xfId="11"/>
    <cellStyle name="Normal 3" xfId="14"/>
    <cellStyle name="Normal_01 - jan CALC" xfId="2"/>
    <cellStyle name="Normal_03 - PJ chasum" xfId="9"/>
    <cellStyle name="Normal_04 - Q4 chasum" xfId="7"/>
    <cellStyle name="Normal_05 - DEC_F  calc" xfId="3"/>
    <cellStyle name="Normal_06 - PROJd pre calc ED" xfId="8"/>
    <cellStyle name="Normal_06 - Q3  chartrate" xfId="4"/>
    <cellStyle name="Normal_08 - PROJf  calc" xfId="6"/>
    <cellStyle name="Normal_Sheet2" xfId="5"/>
    <cellStyle name="Percent" xfId="13" builtinId="5"/>
    <cellStyle name="Percent 2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8DB6B"/>
      <rgbColor rgb="00689C64"/>
      <rgbColor rgb="00D98A59"/>
      <rgbColor rgb="00ABDEDF"/>
      <rgbColor rgb="00AB71AC"/>
      <rgbColor rgb="00F7DFDD"/>
      <rgbColor rgb="0086BAEA"/>
      <rgbColor rgb="0063B3CF"/>
      <rgbColor rgb="007E9AC8"/>
      <rgbColor rgb="0044884C"/>
      <rgbColor rgb="008E583A"/>
      <rgbColor rgb="00A6C1C2"/>
      <rgbColor rgb="00800080"/>
      <rgbColor rgb="00A84136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5050"/>
      <color rgb="FFC1AA03"/>
      <color rgb="FFCCFFCC"/>
      <color rgb="FFFFFFCC"/>
      <color rgb="FFFBD1D2"/>
      <color rgb="FFFDCFE1"/>
      <color rgb="FFFF3399"/>
      <color rgb="FF3379CD"/>
      <color rgb="FF82C836"/>
      <color rgb="FF00D2A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3"/>
  <c:chart>
    <c:autoTitleDeleted val="1"/>
    <c:plotArea>
      <c:layout/>
      <c:lineChart>
        <c:grouping val="stacked"/>
        <c:ser>
          <c:idx val="0"/>
          <c:order val="0"/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ctr"/>
            <c:showVal val="1"/>
          </c:dLbls>
          <c:cat>
            <c:strRef>
              <c:f>inflat!$A$14:$A$23</c:f>
              <c:strCache>
                <c:ptCount val="1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</c:strCache>
            </c:strRef>
          </c:cat>
          <c:val>
            <c:numRef>
              <c:f>inflat!$B$14:$B$23</c:f>
              <c:numCache>
                <c:formatCode>0.00</c:formatCode>
                <c:ptCount val="10"/>
                <c:pt idx="0">
                  <c:v>5.18</c:v>
                </c:pt>
                <c:pt idx="1">
                  <c:v>3.04</c:v>
                </c:pt>
                <c:pt idx="2">
                  <c:v>-2.2000000000000002</c:v>
                </c:pt>
                <c:pt idx="3">
                  <c:v>1.78</c:v>
                </c:pt>
                <c:pt idx="4">
                  <c:v>3.65</c:v>
                </c:pt>
                <c:pt idx="5">
                  <c:v>1.55</c:v>
                </c:pt>
                <c:pt idx="6">
                  <c:v>0.86</c:v>
                </c:pt>
                <c:pt idx="7">
                  <c:v>1.5</c:v>
                </c:pt>
                <c:pt idx="8">
                  <c:v>-0.2</c:v>
                </c:pt>
                <c:pt idx="9">
                  <c:v>1.1100000000000001</c:v>
                </c:pt>
              </c:numCache>
            </c:numRef>
          </c:val>
        </c:ser>
        <c:dLbls>
          <c:showVal val="1"/>
        </c:dLbls>
        <c:marker val="1"/>
        <c:axId val="117832704"/>
        <c:axId val="118121216"/>
      </c:lineChart>
      <c:catAx>
        <c:axId val="1178327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3120000" vert="horz" anchor="b" anchorCtr="0"/>
          <a:lstStyle/>
          <a:p>
            <a:pPr>
              <a:defRPr/>
            </a:pPr>
            <a:endParaRPr lang="en-US"/>
          </a:p>
        </c:txPr>
        <c:crossAx val="118121216"/>
        <c:crosses val="autoZero"/>
        <c:lblAlgn val="ctr"/>
        <c:lblOffset val="100"/>
      </c:catAx>
      <c:valAx>
        <c:axId val="118121216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17832704"/>
        <c:crosses val="autoZero"/>
        <c:crossBetween val="between"/>
      </c:valAx>
    </c:plotArea>
    <c:legend>
      <c:legendPos val="t"/>
    </c:legend>
    <c:plotVisOnly val="1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</xdr:row>
      <xdr:rowOff>19050</xdr:rowOff>
    </xdr:from>
    <xdr:to>
      <xdr:col>2</xdr:col>
      <xdr:colOff>333375</xdr:colOff>
      <xdr:row>6</xdr:row>
      <xdr:rowOff>0</xdr:rowOff>
    </xdr:to>
    <xdr:sp macro="" textlink="">
      <xdr:nvSpPr>
        <xdr:cNvPr id="3073" name="Line 1"/>
        <xdr:cNvSpPr>
          <a:spLocks noChangeShapeType="1"/>
        </xdr:cNvSpPr>
      </xdr:nvSpPr>
      <xdr:spPr bwMode="auto">
        <a:xfrm>
          <a:off x="6096000" y="590550"/>
          <a:ext cx="0" cy="171450"/>
        </a:xfrm>
        <a:prstGeom prst="line">
          <a:avLst/>
        </a:prstGeom>
        <a:noFill/>
        <a:ln w="9525">
          <a:solidFill>
            <a:srgbClr val="CCFFCC"/>
          </a:solidFill>
          <a:round/>
          <a:headEnd/>
          <a:tailEnd type="triangle" w="sm" len="sm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445769</xdr:colOff>
      <xdr:row>13</xdr:row>
      <xdr:rowOff>99060</xdr:rowOff>
    </xdr:from>
    <xdr:to>
      <xdr:col>11</xdr:col>
      <xdr:colOff>106680</xdr:colOff>
      <xdr:row>24</xdr:row>
      <xdr:rowOff>53341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403860</xdr:colOff>
      <xdr:row>29</xdr:row>
      <xdr:rowOff>167640</xdr:rowOff>
    </xdr:from>
    <xdr:to>
      <xdr:col>20</xdr:col>
      <xdr:colOff>437727</xdr:colOff>
      <xdr:row>51</xdr:row>
      <xdr:rowOff>36253</xdr:rowOff>
    </xdr:to>
    <xdr:pic>
      <xdr:nvPicPr>
        <xdr:cNvPr id="3" name="Picture 12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91100" y="5181600"/>
          <a:ext cx="5886027" cy="38919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ea.gov/iTable/iTable.cfm?ReqID=9&amp;step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>
    <pageSetUpPr autoPageBreaks="0" fitToPage="1"/>
  </sheetPr>
  <dimension ref="A1:AF42"/>
  <sheetViews>
    <sheetView showGridLines="0" tabSelected="1" workbookViewId="0">
      <pane ySplit="13" topLeftCell="A14" activePane="bottomLeft" state="frozen"/>
      <selection activeCell="C8" sqref="C8"/>
      <selection pane="bottomLeft" activeCell="S12" sqref="S12"/>
    </sheetView>
  </sheetViews>
  <sheetFormatPr defaultColWidth="10.6640625" defaultRowHeight="12.75"/>
  <cols>
    <col min="1" max="1" width="3.33203125" style="9" customWidth="1"/>
    <col min="2" max="2" width="27.1640625" style="9" customWidth="1"/>
    <col min="3" max="3" width="7.33203125" style="9" customWidth="1"/>
    <col min="4" max="4" width="8.5" style="9" customWidth="1"/>
    <col min="5" max="5" width="7.83203125" style="9" customWidth="1"/>
    <col min="6" max="6" width="9.5" style="9" customWidth="1"/>
    <col min="7" max="7" width="10.6640625" style="9" customWidth="1"/>
    <col min="8" max="8" width="9.83203125" style="9" customWidth="1"/>
    <col min="9" max="9" width="10" style="9" customWidth="1"/>
    <col min="10" max="11" width="8.1640625" style="9" customWidth="1"/>
    <col min="12" max="12" width="10" style="9" customWidth="1"/>
    <col min="13" max="13" width="8.6640625" style="9" customWidth="1"/>
    <col min="14" max="14" width="0.83203125" style="17" customWidth="1"/>
    <col min="15" max="15" width="12.6640625" style="9" customWidth="1"/>
    <col min="16" max="16" width="9.6640625" style="9" customWidth="1"/>
    <col min="17" max="17" width="9.83203125" style="9" customWidth="1"/>
    <col min="18" max="18" width="0.83203125" style="9" customWidth="1"/>
    <col min="19" max="19" width="11.1640625" style="9" customWidth="1"/>
    <col min="20" max="20" width="10.6640625" style="9" customWidth="1"/>
    <col min="21" max="21" width="10.1640625" style="9" customWidth="1"/>
    <col min="22" max="22" width="28.6640625" style="9" customWidth="1"/>
    <col min="23" max="16384" width="10.6640625" style="9"/>
  </cols>
  <sheetData>
    <row r="1" spans="1:32">
      <c r="A1" s="57"/>
      <c r="B1" s="58"/>
      <c r="C1" s="58"/>
      <c r="D1" s="58"/>
      <c r="E1" s="58"/>
      <c r="F1" s="58"/>
      <c r="G1" s="58"/>
      <c r="H1" s="58"/>
      <c r="I1" s="58"/>
      <c r="J1" s="58"/>
      <c r="K1" s="59"/>
      <c r="L1" s="59"/>
      <c r="M1" s="59"/>
      <c r="N1" s="59"/>
      <c r="O1" s="59"/>
      <c r="P1" s="59"/>
      <c r="Q1" s="60"/>
      <c r="R1" s="59"/>
      <c r="S1" s="61">
        <f>VLOOKUP(orderCHA,charterinfo_a,4)</f>
        <v>409</v>
      </c>
    </row>
    <row r="2" spans="1:32">
      <c r="A2" s="57"/>
      <c r="B2" s="58"/>
      <c r="C2" s="58"/>
      <c r="D2" s="58"/>
      <c r="E2" s="58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62"/>
      <c r="R2" s="59"/>
      <c r="S2" s="63">
        <f>VLOOKUP(orderCHA,charterinfo_a,5)</f>
        <v>201</v>
      </c>
    </row>
    <row r="3" spans="1:32">
      <c r="A3" s="57"/>
      <c r="B3" s="58"/>
      <c r="C3" s="58"/>
      <c r="D3" s="58"/>
      <c r="E3" s="58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62"/>
      <c r="R3" s="59"/>
      <c r="S3" s="63">
        <f>VLOOKUP(orderCHA,charterinfo_a,6)</f>
        <v>201</v>
      </c>
    </row>
    <row r="4" spans="1:32" ht="9" customHeight="1">
      <c r="A4" s="64"/>
      <c r="B4" s="65"/>
      <c r="C4" s="65"/>
      <c r="D4" s="65"/>
      <c r="E4" s="65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7"/>
    </row>
    <row r="5" spans="1:32" ht="6" customHeight="1">
      <c r="A5" s="14"/>
      <c r="N5" s="9"/>
    </row>
    <row r="6" spans="1:32" ht="28.5" customHeight="1">
      <c r="A6" s="114" t="s">
        <v>663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9"/>
      <c r="O6" s="68"/>
      <c r="P6" s="68"/>
      <c r="Q6" s="68"/>
      <c r="R6" s="69"/>
      <c r="S6" s="70"/>
    </row>
    <row r="7" spans="1:32" ht="31.5" customHeight="1">
      <c r="A7" s="71" t="s">
        <v>772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3"/>
      <c r="O7" s="72"/>
      <c r="P7" s="72"/>
      <c r="Q7" s="72"/>
      <c r="R7" s="73"/>
      <c r="S7" s="74"/>
    </row>
    <row r="8" spans="1:32" ht="30" customHeight="1">
      <c r="A8" s="385" t="str">
        <f>VLOOKUP(orderCHA,charterinfo_a,2)</f>
        <v>409 - ALMA DEL MAR Charter School - NEW BEDFORD pupils</v>
      </c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7"/>
    </row>
    <row r="9" spans="1:32">
      <c r="A9" s="43"/>
      <c r="B9" s="44"/>
      <c r="C9" s="45" t="s">
        <v>534</v>
      </c>
      <c r="D9" s="46" t="s">
        <v>536</v>
      </c>
      <c r="E9" s="47"/>
      <c r="F9" s="47"/>
      <c r="G9" s="47"/>
      <c r="H9" s="47"/>
      <c r="I9" s="47"/>
      <c r="J9" s="47"/>
      <c r="K9" s="47"/>
      <c r="L9" s="47"/>
      <c r="M9" s="47"/>
      <c r="N9" s="24"/>
      <c r="O9" s="46" t="s">
        <v>537</v>
      </c>
      <c r="P9" s="47"/>
      <c r="Q9" s="47"/>
      <c r="R9" s="24"/>
      <c r="S9" s="51"/>
    </row>
    <row r="10" spans="1:32">
      <c r="A10" s="43"/>
      <c r="B10" s="44"/>
      <c r="C10" s="45" t="s">
        <v>538</v>
      </c>
      <c r="D10" s="47" t="s">
        <v>539</v>
      </c>
      <c r="E10" s="47" t="s">
        <v>540</v>
      </c>
      <c r="F10" s="47" t="s">
        <v>541</v>
      </c>
      <c r="G10" s="47" t="s">
        <v>542</v>
      </c>
      <c r="H10" s="47" t="s">
        <v>543</v>
      </c>
      <c r="I10" s="47" t="s">
        <v>544</v>
      </c>
      <c r="J10" s="47" t="s">
        <v>545</v>
      </c>
      <c r="K10" s="47" t="s">
        <v>546</v>
      </c>
      <c r="L10" s="47" t="s">
        <v>547</v>
      </c>
      <c r="M10" s="47" t="s">
        <v>548</v>
      </c>
      <c r="N10" s="24"/>
      <c r="O10" s="47" t="s">
        <v>549</v>
      </c>
      <c r="P10" s="47" t="s">
        <v>550</v>
      </c>
      <c r="Q10" s="47" t="s">
        <v>551</v>
      </c>
      <c r="R10" s="24"/>
      <c r="S10" s="51"/>
    </row>
    <row r="11" spans="1:32">
      <c r="A11" s="43"/>
      <c r="B11" s="44"/>
      <c r="C11" s="45" t="s">
        <v>522</v>
      </c>
      <c r="D11" s="45" t="s">
        <v>552</v>
      </c>
      <c r="E11" s="46" t="s">
        <v>553</v>
      </c>
      <c r="F11" s="45"/>
      <c r="G11" s="45" t="s">
        <v>554</v>
      </c>
      <c r="H11" s="45" t="s">
        <v>28</v>
      </c>
      <c r="I11" s="45" t="s">
        <v>29</v>
      </c>
      <c r="J11" s="45" t="s">
        <v>555</v>
      </c>
      <c r="K11" s="45" t="s">
        <v>555</v>
      </c>
      <c r="L11" s="45" t="s">
        <v>555</v>
      </c>
      <c r="M11" s="45" t="s">
        <v>556</v>
      </c>
      <c r="N11" s="24"/>
      <c r="O11" s="45" t="s">
        <v>557</v>
      </c>
      <c r="P11" s="45" t="s">
        <v>558</v>
      </c>
      <c r="Q11" s="344" t="s">
        <v>40</v>
      </c>
      <c r="R11" s="24"/>
      <c r="S11" s="52"/>
    </row>
    <row r="12" spans="1:32">
      <c r="A12" s="48"/>
      <c r="B12" s="49"/>
      <c r="C12" s="50" t="s">
        <v>559</v>
      </c>
      <c r="D12" s="50" t="s">
        <v>34</v>
      </c>
      <c r="E12" s="50" t="s">
        <v>31</v>
      </c>
      <c r="F12" s="50" t="s">
        <v>32</v>
      </c>
      <c r="G12" s="50" t="s">
        <v>560</v>
      </c>
      <c r="H12" s="50" t="s">
        <v>33</v>
      </c>
      <c r="I12" s="50" t="s">
        <v>34</v>
      </c>
      <c r="J12" s="50" t="s">
        <v>589</v>
      </c>
      <c r="K12" s="50" t="s">
        <v>31</v>
      </c>
      <c r="L12" s="50" t="s">
        <v>561</v>
      </c>
      <c r="M12" s="50" t="s">
        <v>562</v>
      </c>
      <c r="N12" s="25"/>
      <c r="O12" s="50" t="s">
        <v>563</v>
      </c>
      <c r="P12" s="50" t="s">
        <v>564</v>
      </c>
      <c r="Q12" s="343" t="s">
        <v>44</v>
      </c>
      <c r="R12" s="25"/>
      <c r="S12" s="53" t="s">
        <v>565</v>
      </c>
    </row>
    <row r="13" spans="1:32" ht="8.25" customHeight="1">
      <c r="A13" s="13" t="s">
        <v>8</v>
      </c>
      <c r="B13" s="13" t="s">
        <v>8</v>
      </c>
      <c r="C13" s="13" t="s">
        <v>8</v>
      </c>
      <c r="D13" s="13" t="s">
        <v>8</v>
      </c>
      <c r="E13" s="13" t="s">
        <v>8</v>
      </c>
      <c r="F13" s="13" t="s">
        <v>8</v>
      </c>
      <c r="G13" s="13" t="s">
        <v>8</v>
      </c>
      <c r="H13" s="13" t="s">
        <v>8</v>
      </c>
      <c r="I13" s="13" t="s">
        <v>8</v>
      </c>
      <c r="J13" s="13" t="s">
        <v>8</v>
      </c>
      <c r="K13" s="13" t="s">
        <v>8</v>
      </c>
      <c r="L13" s="13" t="s">
        <v>8</v>
      </c>
      <c r="M13" s="13" t="s">
        <v>8</v>
      </c>
      <c r="N13" s="13" t="s">
        <v>8</v>
      </c>
      <c r="O13" s="13" t="s">
        <v>8</v>
      </c>
      <c r="P13" s="13" t="s">
        <v>8</v>
      </c>
      <c r="Q13" s="13" t="s">
        <v>8</v>
      </c>
      <c r="R13" s="13" t="s">
        <v>8</v>
      </c>
      <c r="S13" s="13" t="s">
        <v>8</v>
      </c>
    </row>
    <row r="14" spans="1:32">
      <c r="A14" s="8"/>
      <c r="B14" s="8" t="s">
        <v>36</v>
      </c>
      <c r="C14" s="8"/>
      <c r="D14" s="7">
        <f>VLOOKUP(VLOOKUP(orderCHA,charterinfo_a,3), rate_chafnd,3)</f>
        <v>0</v>
      </c>
      <c r="E14" s="7">
        <f>VLOOKUP(VLOOKUP(orderCHA,charterinfo_a,3),rate_chafnd,4)</f>
        <v>0</v>
      </c>
      <c r="F14" s="7">
        <f>VLOOKUP(VLOOKUP(orderCHA,charterinfo_a,3),rate_chafnd,5)</f>
        <v>23</v>
      </c>
      <c r="G14" s="7">
        <f>VLOOKUP(VLOOKUP(orderCHA,charterinfo_a,3),rate_chafnd,6)</f>
        <v>181</v>
      </c>
      <c r="H14" s="19">
        <f>VLOOKUP(VLOOKUP(orderCHA,charterinfo_a,3),rate_chafnd,7)</f>
        <v>81</v>
      </c>
      <c r="I14" s="7">
        <f>VLOOKUP(VLOOKUP(orderCHA,charterinfo_a,3),rate_chafnd,8)</f>
        <v>0</v>
      </c>
      <c r="J14" s="7">
        <f>VLOOKUP(VLOOKUP(orderCHA,charterinfo_a,3),rate_chafnd,11)</f>
        <v>0</v>
      </c>
      <c r="K14" s="7">
        <f>VLOOKUP(VLOOKUP(orderCHA,charterinfo_a,3),rate_chafnd,12)</f>
        <v>0</v>
      </c>
      <c r="L14" s="7">
        <f>VLOOKUP(VLOOKUP(orderCHA,charterinfo_a,3),rate_chafnd,13)</f>
        <v>38</v>
      </c>
      <c r="M14" s="7">
        <f>VLOOKUP(VLOOKUP(orderCHA,charterinfo_a,3),rate_chafnd,14)</f>
        <v>0</v>
      </c>
      <c r="O14" s="18">
        <f>VLOOKUP(VLOOKUP(orderCHA,charterinfo_a,3),rate_chafnd,9)</f>
        <v>12.112500000000001</v>
      </c>
      <c r="P14" s="7">
        <f>VLOOKUP(VLOOKUP(orderCHA,charterinfo_a,3),rate_chafnd,10)</f>
        <v>0</v>
      </c>
      <c r="Q14" s="7">
        <f>VLOOKUP(VLOOKUP(orderCHA,charterinfo_a,3),rate_chafnd,15)</f>
        <v>195</v>
      </c>
      <c r="S14" s="26">
        <f>VLOOKUP(VLOOKUP(orderCHA,charterinfo_a,3),rate_chafnd,17)</f>
        <v>323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>
      <c r="A15" s="8" t="s">
        <v>8</v>
      </c>
      <c r="B15" s="8" t="s">
        <v>8</v>
      </c>
      <c r="C15" s="8" t="s">
        <v>8</v>
      </c>
      <c r="D15" s="7" t="s">
        <v>8</v>
      </c>
      <c r="E15" s="7" t="s">
        <v>8</v>
      </c>
      <c r="F15" s="7" t="s">
        <v>8</v>
      </c>
      <c r="G15" s="7" t="s">
        <v>8</v>
      </c>
      <c r="H15" s="7" t="s">
        <v>8</v>
      </c>
      <c r="I15" s="7" t="s">
        <v>8</v>
      </c>
      <c r="J15" s="7" t="s">
        <v>8</v>
      </c>
      <c r="K15" s="7" t="s">
        <v>8</v>
      </c>
      <c r="L15" s="7" t="s">
        <v>8</v>
      </c>
      <c r="M15" s="7" t="s">
        <v>8</v>
      </c>
      <c r="N15" s="17" t="s">
        <v>8</v>
      </c>
      <c r="O15" s="18" t="s">
        <v>8</v>
      </c>
      <c r="P15" s="7" t="s">
        <v>8</v>
      </c>
      <c r="Q15" s="7" t="s">
        <v>8</v>
      </c>
      <c r="R15" s="9" t="s">
        <v>8</v>
      </c>
      <c r="S15" s="19" t="s">
        <v>8</v>
      </c>
    </row>
    <row r="16" spans="1:32">
      <c r="A16" s="7">
        <v>1</v>
      </c>
      <c r="B16" s="8" t="s">
        <v>612</v>
      </c>
      <c r="C16" s="7" t="s">
        <v>566</v>
      </c>
      <c r="D16" s="11">
        <f>'fnd base rates'!$C48*$D$30*D$14</f>
        <v>0</v>
      </c>
      <c r="E16" s="11">
        <f>'fnd base rates'!$C49*$D$30*E$14</f>
        <v>0</v>
      </c>
      <c r="F16" s="11">
        <f>'fnd base rates'!$C50*$D$30*F$14</f>
        <v>8464.92</v>
      </c>
      <c r="G16" s="11">
        <f>'fnd base rates'!$C51*$D$30*G$14</f>
        <v>66615.240000000005</v>
      </c>
      <c r="H16" s="11">
        <f>'fnd base rates'!$C52*$D$30*H$14</f>
        <v>29811.24</v>
      </c>
      <c r="I16" s="11">
        <f>'fnd base rates'!$C53*$D$30*I$14</f>
        <v>0</v>
      </c>
      <c r="J16" s="11">
        <f>'fnd base rates'!$C56*$D$30*J$14</f>
        <v>0</v>
      </c>
      <c r="K16" s="11">
        <f>'fnd base rates'!$C57*$D$30*K$14</f>
        <v>0</v>
      </c>
      <c r="L16" s="11">
        <f>'fnd base rates'!$C58*$D$30*L$14</f>
        <v>13985.52</v>
      </c>
      <c r="M16" s="11">
        <f>'fnd base rates'!$C59*$D$30*M$14</f>
        <v>0</v>
      </c>
      <c r="O16" s="11">
        <f>'fnd base rates'!$C54*$D$30*O$14</f>
        <v>30767.566875000004</v>
      </c>
      <c r="P16" s="11">
        <f>'fnd base rates'!$C55*$D$30*P$14</f>
        <v>0</v>
      </c>
      <c r="Q16" s="11">
        <f>VLOOKUP((VLOOKUP(VLOOKUP(orderCHA,charterinfo_a,3),rate_chafnd,19)+12),rate_basefnd,3)*$D$30*Q$14</f>
        <v>0</v>
      </c>
      <c r="R16" s="23"/>
      <c r="S16" s="11">
        <f t="shared" ref="S16:S26" si="0">SUM(D16:Q16)</f>
        <v>149644.486875</v>
      </c>
      <c r="T16" s="23"/>
      <c r="V16" s="11"/>
    </row>
    <row r="17" spans="1:21">
      <c r="A17" s="7">
        <v>2</v>
      </c>
      <c r="B17" s="8" t="s">
        <v>613</v>
      </c>
      <c r="C17" s="7" t="s">
        <v>566</v>
      </c>
      <c r="D17" s="11">
        <f>'fnd base rates'!$D48*$D$30*D$14</f>
        <v>0</v>
      </c>
      <c r="E17" s="11">
        <f>'fnd base rates'!$D49*$D$30*E$14</f>
        <v>0</v>
      </c>
      <c r="F17" s="11">
        <f>'fnd base rates'!$D50*$D$30*F$14</f>
        <v>15288.560000000001</v>
      </c>
      <c r="G17" s="11">
        <f>'fnd base rates'!$D51*$D$30*G$14</f>
        <v>120314.32</v>
      </c>
      <c r="H17" s="11">
        <f>'fnd base rates'!$D52*$D$30*H$14</f>
        <v>53842.32</v>
      </c>
      <c r="I17" s="11">
        <f>'fnd base rates'!$D53*$D$30*I$14</f>
        <v>0</v>
      </c>
      <c r="J17" s="11">
        <f>'fnd base rates'!$D56*$D$30*J$14</f>
        <v>0</v>
      </c>
      <c r="K17" s="11">
        <f>'fnd base rates'!$D57*$D$30*K$14</f>
        <v>0</v>
      </c>
      <c r="L17" s="11">
        <f>'fnd base rates'!$D58*$D$30*L$14</f>
        <v>25259.360000000001</v>
      </c>
      <c r="M17" s="11">
        <f>'fnd base rates'!$D59*$D$30*M$14</f>
        <v>0</v>
      </c>
      <c r="O17" s="11">
        <f>'fnd base rates'!$D54*$D$30*O$14</f>
        <v>0</v>
      </c>
      <c r="P17" s="11">
        <f>'fnd base rates'!$D55*$D$30*P$14</f>
        <v>0</v>
      </c>
      <c r="Q17" s="11">
        <f>VLOOKUP((VLOOKUP(VLOOKUP(orderCHA,charterinfo_a,3),rate_chafnd,19)+12),rate_basefnd,4)*$D$30*Q$14</f>
        <v>0</v>
      </c>
      <c r="R17" s="23"/>
      <c r="S17" s="11">
        <f t="shared" si="0"/>
        <v>214704.56</v>
      </c>
      <c r="T17" s="23"/>
      <c r="U17" s="1"/>
    </row>
    <row r="18" spans="1:21">
      <c r="A18" s="7">
        <v>3</v>
      </c>
      <c r="B18" s="8" t="s">
        <v>614</v>
      </c>
      <c r="C18" s="7" t="s">
        <v>566</v>
      </c>
      <c r="D18" s="11">
        <f>'fnd base rates'!$E48*$D$30*D$14</f>
        <v>0</v>
      </c>
      <c r="E18" s="11">
        <f>'fnd base rates'!$E49*$D$30*E$14</f>
        <v>0</v>
      </c>
      <c r="F18" s="11">
        <f>'fnd base rates'!$E50*$D$30*F$14</f>
        <v>70103.31</v>
      </c>
      <c r="G18" s="11">
        <f>'fnd base rates'!$E51*$D$30*G$14</f>
        <v>551675.32999999996</v>
      </c>
      <c r="H18" s="11">
        <f>'fnd base rates'!$E52*$D$30*H$14</f>
        <v>217258.19999999998</v>
      </c>
      <c r="I18" s="11">
        <f>'fnd base rates'!$E53*$D$30*I$14</f>
        <v>0</v>
      </c>
      <c r="J18" s="11">
        <f>'fnd base rates'!$E56*$D$30*J$14</f>
        <v>0</v>
      </c>
      <c r="K18" s="11">
        <f>'fnd base rates'!$E57*$D$30*K$14</f>
        <v>0</v>
      </c>
      <c r="L18" s="11">
        <f>'fnd base rates'!$E58*$D$30*L$14</f>
        <v>174432.54</v>
      </c>
      <c r="M18" s="11">
        <f>'fnd base rates'!$E59*$D$30*M$14</f>
        <v>0</v>
      </c>
      <c r="O18" s="11">
        <f>'fnd base rates'!$E54*$D$30*O$14</f>
        <v>101525.15812500002</v>
      </c>
      <c r="P18" s="11">
        <f>'fnd base rates'!$E55*$D$30*P$14</f>
        <v>0</v>
      </c>
      <c r="Q18" s="11">
        <f>VLOOKUP((VLOOKUP(VLOOKUP(orderCHA,charterinfo_a,3),rate_chafnd,19)+12),rate_basefnd,5)*$D$30*Q$14</f>
        <v>637950.30000000005</v>
      </c>
      <c r="R18" s="23"/>
      <c r="S18" s="11">
        <f t="shared" si="0"/>
        <v>1752944.838125</v>
      </c>
      <c r="T18" s="23"/>
      <c r="U18" s="1"/>
    </row>
    <row r="19" spans="1:21">
      <c r="A19" s="7">
        <v>4</v>
      </c>
      <c r="B19" s="8" t="s">
        <v>615</v>
      </c>
      <c r="C19" s="7" t="s">
        <v>566</v>
      </c>
      <c r="D19" s="11">
        <f>'fnd base rates'!$F48*$D$30*D$14</f>
        <v>0</v>
      </c>
      <c r="E19" s="11">
        <f>'fnd base rates'!$F49*$D$30*E$14</f>
        <v>0</v>
      </c>
      <c r="F19" s="11">
        <f>'fnd base rates'!$F50*$D$30*F$14</f>
        <v>17980.02</v>
      </c>
      <c r="G19" s="11">
        <f>'fnd base rates'!$F51*$D$30*G$14</f>
        <v>141494.94</v>
      </c>
      <c r="H19" s="11">
        <f>'fnd base rates'!$F52*$D$30*H$14</f>
        <v>45581.130000000005</v>
      </c>
      <c r="I19" s="11">
        <f>'fnd base rates'!$F53*$D$30*I$14</f>
        <v>0</v>
      </c>
      <c r="J19" s="11">
        <f>'fnd base rates'!$F56*$D$30*J$14</f>
        <v>0</v>
      </c>
      <c r="K19" s="11">
        <f>'fnd base rates'!$F57*$D$30*K$14</f>
        <v>0</v>
      </c>
      <c r="L19" s="11">
        <f>'fnd base rates'!$F58*$D$30*L$14</f>
        <v>23753.040000000001</v>
      </c>
      <c r="M19" s="11">
        <f>'fnd base rates'!$F59*$D$30*M$14</f>
        <v>0</v>
      </c>
      <c r="O19" s="11">
        <f>'fnd base rates'!$F54*$D$30*O$14</f>
        <v>94792.667250000013</v>
      </c>
      <c r="P19" s="11">
        <f>'fnd base rates'!$F55*$D$30*P$14</f>
        <v>0</v>
      </c>
      <c r="Q19" s="11">
        <f>VLOOKUP((VLOOKUP(VLOOKUP(orderCHA,charterinfo_a,3),rate_chafnd,19)+12),rate_basefnd,6)*$D$30*Q$14</f>
        <v>0</v>
      </c>
      <c r="R19" s="23"/>
      <c r="S19" s="11">
        <f t="shared" si="0"/>
        <v>323601.79725</v>
      </c>
      <c r="T19" s="23"/>
      <c r="U19" s="1"/>
    </row>
    <row r="20" spans="1:21">
      <c r="A20" s="7">
        <v>5</v>
      </c>
      <c r="B20" s="8" t="s">
        <v>37</v>
      </c>
      <c r="C20" s="7" t="s">
        <v>566</v>
      </c>
      <c r="D20" s="11">
        <f>'fnd base rates'!$G48*$D$30*D$14</f>
        <v>0</v>
      </c>
      <c r="E20" s="11">
        <f>'fnd base rates'!$G49*$D$30*E$14</f>
        <v>0</v>
      </c>
      <c r="F20" s="11">
        <f>'fnd base rates'!$G50*$D$30*F$14</f>
        <v>2773.7999999999997</v>
      </c>
      <c r="G20" s="11">
        <f>'fnd base rates'!$G51*$D$30*G$14</f>
        <v>21832.22</v>
      </c>
      <c r="H20" s="11">
        <f>'fnd base rates'!$G52*$D$30*H$14</f>
        <v>10591.56</v>
      </c>
      <c r="I20" s="11">
        <f>'fnd base rates'!$G53*$D$30*I$14</f>
        <v>0</v>
      </c>
      <c r="J20" s="11">
        <f>'fnd base rates'!$G56*$D$30*J$14</f>
        <v>0</v>
      </c>
      <c r="K20" s="11">
        <f>'fnd base rates'!$G57*$D$30*K$14</f>
        <v>0</v>
      </c>
      <c r="L20" s="11">
        <f>'fnd base rates'!$G58*$D$30*L$14</f>
        <v>6203.8799999999992</v>
      </c>
      <c r="M20" s="11">
        <f>'fnd base rates'!$G59*$D$30*M$14</f>
        <v>0</v>
      </c>
      <c r="O20" s="11">
        <f>'fnd base rates'!$G54*$D$30*O$14</f>
        <v>4897.5682500000003</v>
      </c>
      <c r="P20" s="11">
        <f>'fnd base rates'!$G55*$D$30*P$14</f>
        <v>0</v>
      </c>
      <c r="Q20" s="11">
        <f>VLOOKUP((VLOOKUP(VLOOKUP(orderCHA,charterinfo_a,3),rate_chafnd,19)+12),rate_basefnd,7)*$D$30*Q$14</f>
        <v>14040</v>
      </c>
      <c r="R20" s="23"/>
      <c r="S20" s="11">
        <f t="shared" si="0"/>
        <v>60339.028250000003</v>
      </c>
      <c r="T20" s="23"/>
      <c r="U20" s="1"/>
    </row>
    <row r="21" spans="1:21">
      <c r="A21" s="7">
        <v>6</v>
      </c>
      <c r="B21" s="8" t="s">
        <v>616</v>
      </c>
      <c r="C21" s="7" t="s">
        <v>567</v>
      </c>
      <c r="D21" s="11">
        <f>'fnd base rates'!$H48*D$14</f>
        <v>0</v>
      </c>
      <c r="E21" s="11">
        <f>'fnd base rates'!$H49*E$14</f>
        <v>0</v>
      </c>
      <c r="F21" s="11">
        <f>'fnd base rates'!$H50*F$14</f>
        <v>10146.449999999999</v>
      </c>
      <c r="G21" s="11">
        <f>'fnd base rates'!$H51*G$14</f>
        <v>79848.149999999994</v>
      </c>
      <c r="H21" s="11">
        <f>'fnd base rates'!$H52*H$14</f>
        <v>35733.15</v>
      </c>
      <c r="I21" s="11">
        <f>'fnd base rates'!$H53*I$14</f>
        <v>0</v>
      </c>
      <c r="J21" s="11">
        <f>'fnd base rates'!$H56*J$14</f>
        <v>0</v>
      </c>
      <c r="K21" s="11">
        <f>'fnd base rates'!$H57*K$14</f>
        <v>0</v>
      </c>
      <c r="L21" s="11">
        <f>'fnd base rates'!$H58*L$14</f>
        <v>16763.7</v>
      </c>
      <c r="M21" s="11">
        <f>'fnd base rates'!$H59*M$14</f>
        <v>0</v>
      </c>
      <c r="N21" s="17" t="s">
        <v>8</v>
      </c>
      <c r="O21" s="11">
        <f>'fnd base rates'!$H54*O$14</f>
        <v>4274.7435000000005</v>
      </c>
      <c r="P21" s="11">
        <f>'fnd base rates'!$H55*P$14</f>
        <v>0</v>
      </c>
      <c r="Q21" s="11">
        <f>VLOOKUP((VLOOKUP(VLOOKUP(orderCHA,charterinfo_a,3),rate_chafnd,19)+12),rate_basefnd,8)*Q$14</f>
        <v>0</v>
      </c>
      <c r="R21" s="23" t="s">
        <v>8</v>
      </c>
      <c r="S21" s="11">
        <f t="shared" si="0"/>
        <v>146766.19350000002</v>
      </c>
      <c r="T21" s="23"/>
      <c r="U21" s="1"/>
    </row>
    <row r="22" spans="1:21">
      <c r="A22" s="7">
        <v>7</v>
      </c>
      <c r="B22" s="8" t="s">
        <v>617</v>
      </c>
      <c r="C22" s="7" t="s">
        <v>566</v>
      </c>
      <c r="D22" s="11">
        <f>'fnd base rates'!$I48*$D$30*D$14</f>
        <v>0</v>
      </c>
      <c r="E22" s="11">
        <f>'fnd base rates'!$I49*$D$30*E$14</f>
        <v>0</v>
      </c>
      <c r="F22" s="11">
        <f>'fnd base rates'!$I50*$D$30*F$14</f>
        <v>5101.17</v>
      </c>
      <c r="G22" s="11">
        <f>'fnd base rates'!$I51*$D$30*G$14</f>
        <v>40143.99</v>
      </c>
      <c r="H22" s="11">
        <f>'fnd base rates'!$I52*$D$30*H$14</f>
        <v>23913.63</v>
      </c>
      <c r="I22" s="11">
        <f>'fnd base rates'!$I53*$D$30*I$14</f>
        <v>0</v>
      </c>
      <c r="J22" s="11">
        <f>'fnd base rates'!$I56*$D$30*J$14</f>
        <v>0</v>
      </c>
      <c r="K22" s="11">
        <f>'fnd base rates'!$I57*$D$30*K$14</f>
        <v>0</v>
      </c>
      <c r="L22" s="11">
        <f>'fnd base rates'!$I58*$D$30*L$14</f>
        <v>11218.740000000002</v>
      </c>
      <c r="M22" s="11">
        <f>'fnd base rates'!$I59*$D$30*M$14</f>
        <v>0</v>
      </c>
      <c r="O22" s="11">
        <f>'fnd base rates'!$I54*$D$30*O$14</f>
        <v>0</v>
      </c>
      <c r="P22" s="11">
        <f>'fnd base rates'!$I55*$D$30*P$14</f>
        <v>0</v>
      </c>
      <c r="Q22" s="11">
        <f>VLOOKUP((VLOOKUP(VLOOKUP(orderCHA,charterinfo_a,3),rate_chafnd,19)+12),rate_basefnd,10)*$D$30*Q$14</f>
        <v>0</v>
      </c>
      <c r="R22" s="23"/>
      <c r="S22" s="11">
        <f t="shared" si="0"/>
        <v>80377.53</v>
      </c>
      <c r="T22" s="23"/>
      <c r="U22" s="1"/>
    </row>
    <row r="23" spans="1:21">
      <c r="A23" s="7">
        <v>8</v>
      </c>
      <c r="B23" s="8" t="s">
        <v>618</v>
      </c>
      <c r="C23" s="7" t="s">
        <v>566</v>
      </c>
      <c r="D23" s="11">
        <f>'fnd base rates'!$J48*$D$30*D$14</f>
        <v>0</v>
      </c>
      <c r="E23" s="11">
        <f>'fnd base rates'!$J49*$D$30*E$14</f>
        <v>0</v>
      </c>
      <c r="F23" s="11">
        <f>'fnd base rates'!$J50*$D$30*F$14</f>
        <v>2029.52</v>
      </c>
      <c r="G23" s="11">
        <f>'fnd base rates'!$J51*$D$30*G$14</f>
        <v>23955.35</v>
      </c>
      <c r="H23" s="11">
        <f>'fnd base rates'!$J52*$D$30*H$14</f>
        <v>17510.580000000002</v>
      </c>
      <c r="I23" s="11">
        <f>'fnd base rates'!$J53*$D$30*I$14</f>
        <v>0</v>
      </c>
      <c r="J23" s="11">
        <f>'fnd base rates'!$J56*$D$30*J$14</f>
        <v>0</v>
      </c>
      <c r="K23" s="11">
        <f>'fnd base rates'!$J57*$D$30*K$14</f>
        <v>0</v>
      </c>
      <c r="L23" s="11">
        <f>'fnd base rates'!$J58*$D$30*L$14</f>
        <v>5029.3</v>
      </c>
      <c r="M23" s="11">
        <f>'fnd base rates'!$J59*$D$30*M$14</f>
        <v>0</v>
      </c>
      <c r="O23" s="11">
        <f>'fnd base rates'!$J54*$D$30*O$14</f>
        <v>0</v>
      </c>
      <c r="P23" s="11">
        <f>'fnd base rates'!$J55*$D$30*P$14</f>
        <v>0</v>
      </c>
      <c r="Q23" s="11">
        <f>VLOOKUP((VLOOKUP(VLOOKUP(orderCHA,charterinfo_a,3),rate_chafnd,19)+12),rate_basefnd,10)*$D$30*Q$14</f>
        <v>0</v>
      </c>
      <c r="R23" s="23"/>
      <c r="S23" s="11">
        <f t="shared" si="0"/>
        <v>48524.75</v>
      </c>
      <c r="T23" s="23"/>
      <c r="U23" s="1"/>
    </row>
    <row r="24" spans="1:21">
      <c r="A24" s="7">
        <v>9</v>
      </c>
      <c r="B24" s="8" t="s">
        <v>619</v>
      </c>
      <c r="C24" s="7" t="s">
        <v>566</v>
      </c>
      <c r="D24" s="11">
        <f>'fnd base rates'!$K48*$D$30*D$14</f>
        <v>0</v>
      </c>
      <c r="E24" s="11">
        <f>'fnd base rates'!$K49*$D$30*E$14</f>
        <v>0</v>
      </c>
      <c r="F24" s="11">
        <f>'fnd base rates'!$K50*$D$30*F$14</f>
        <v>19466.740000000002</v>
      </c>
      <c r="G24" s="11">
        <f>'fnd base rates'!$K51*$D$30*G$14</f>
        <v>153194.78</v>
      </c>
      <c r="H24" s="11">
        <f>'fnd base rates'!$K52*$D$30*H$14</f>
        <v>74324.790000000008</v>
      </c>
      <c r="I24" s="11">
        <f>'fnd base rates'!$K53*$D$30*I$14</f>
        <v>0</v>
      </c>
      <c r="J24" s="11">
        <f>'fnd base rates'!$K56*$D$30*J$14</f>
        <v>0</v>
      </c>
      <c r="K24" s="11">
        <f>'fnd base rates'!$K57*$D$30*K$14</f>
        <v>0</v>
      </c>
      <c r="L24" s="11">
        <f>'fnd base rates'!$K58*$D$30*L$14</f>
        <v>43540.78</v>
      </c>
      <c r="M24" s="11">
        <f>'fnd base rates'!$K59*$D$30*M$14</f>
        <v>0</v>
      </c>
      <c r="O24" s="11">
        <f>'fnd base rates'!$K54*$D$30*O$14</f>
        <v>34368.855374999999</v>
      </c>
      <c r="P24" s="11">
        <f>'fnd base rates'!$K55*$D$30*P$14</f>
        <v>0</v>
      </c>
      <c r="Q24" s="11">
        <f>VLOOKUP((VLOOKUP(VLOOKUP(orderCHA,charterinfo_a,3),rate_chafnd,19)+12),rate_basefnd,11)*$D$30*Q$14</f>
        <v>98527.65</v>
      </c>
      <c r="R24" s="23"/>
      <c r="S24" s="11">
        <f t="shared" si="0"/>
        <v>423423.59537499992</v>
      </c>
      <c r="T24" s="23"/>
      <c r="U24" s="1"/>
    </row>
    <row r="25" spans="1:21">
      <c r="A25" s="7">
        <v>10</v>
      </c>
      <c r="B25" s="8" t="s">
        <v>620</v>
      </c>
      <c r="C25" s="7" t="s">
        <v>567</v>
      </c>
      <c r="D25" s="11">
        <f>'fnd base rates'!$L48*D$14</f>
        <v>0</v>
      </c>
      <c r="E25" s="11">
        <f>'fnd base rates'!$L49*E$14</f>
        <v>0</v>
      </c>
      <c r="F25" s="11">
        <f>'fnd base rates'!$L50*F$14</f>
        <v>19882.44187023037</v>
      </c>
      <c r="G25" s="11">
        <f>'fnd base rates'!$L51*G$14</f>
        <v>156473.86547876944</v>
      </c>
      <c r="H25" s="11">
        <f>'fnd base rates'!$L52*H$14</f>
        <v>69229.46823396055</v>
      </c>
      <c r="I25" s="11">
        <f>'fnd base rates'!$L53*I$14</f>
        <v>0</v>
      </c>
      <c r="J25" s="11">
        <f>'fnd base rates'!$L56*J$14</f>
        <v>0</v>
      </c>
      <c r="K25" s="11">
        <f>'fnd base rates'!$L57*K$14</f>
        <v>0</v>
      </c>
      <c r="L25" s="11">
        <f>'fnd base rates'!$L58*L$14</f>
        <v>38980.337889489427</v>
      </c>
      <c r="M25" s="11">
        <f>'fnd base rates'!$L59*M$14</f>
        <v>0</v>
      </c>
      <c r="O25" s="11">
        <f>'fnd base rates'!$L54*O$14</f>
        <v>39837.195444036457</v>
      </c>
      <c r="P25" s="11">
        <f>'fnd base rates'!$L55*P$14</f>
        <v>0</v>
      </c>
      <c r="Q25" s="11">
        <f>VLOOKUP((VLOOKUP(VLOOKUP(orderCHA,charterinfo_a,3),rate_chafnd,19)+12),rate_basefnd,12)*Q$14</f>
        <v>64759.500000000007</v>
      </c>
      <c r="R25" s="23"/>
      <c r="S25" s="11">
        <f t="shared" si="0"/>
        <v>389162.80891648622</v>
      </c>
      <c r="T25" s="23"/>
      <c r="U25" s="1"/>
    </row>
    <row r="26" spans="1:21">
      <c r="A26" s="7">
        <v>11</v>
      </c>
      <c r="B26" s="8" t="s">
        <v>621</v>
      </c>
      <c r="C26" s="7" t="s">
        <v>567</v>
      </c>
      <c r="D26" s="11">
        <f>'fnd base rates'!$M48*D$14</f>
        <v>0</v>
      </c>
      <c r="E26" s="11">
        <f>'fnd base rates'!$M49*E$14</f>
        <v>0</v>
      </c>
      <c r="F26" s="11">
        <f>'fnd base rates'!$M50*F$14</f>
        <v>0</v>
      </c>
      <c r="G26" s="11">
        <f>'fnd base rates'!$M51*G$14</f>
        <v>0</v>
      </c>
      <c r="H26" s="11">
        <f>'fnd base rates'!$M52*H$14</f>
        <v>0</v>
      </c>
      <c r="I26" s="11">
        <f>'fnd base rates'!$M53*I$14</f>
        <v>0</v>
      </c>
      <c r="J26" s="11">
        <f>'fnd base rates'!$M56*J$14</f>
        <v>0</v>
      </c>
      <c r="K26" s="11">
        <f>'fnd base rates'!$M57*K$14</f>
        <v>0</v>
      </c>
      <c r="L26" s="11">
        <f>'fnd base rates'!$M58*L$14</f>
        <v>0</v>
      </c>
      <c r="M26" s="11">
        <f>'fnd base rates'!$M59*M$14</f>
        <v>0</v>
      </c>
      <c r="O26" s="11">
        <f>'fnd base rates'!$M54*O$14</f>
        <v>0</v>
      </c>
      <c r="P26" s="11">
        <f>'fnd base rates'!$M55*P$14</f>
        <v>0</v>
      </c>
      <c r="Q26" s="11">
        <f>VLOOKUP((VLOOKUP(VLOOKUP(orderCHA,charterinfo_a,3),rate_chafnd,19)+12),rate_basefnd,13)*Q$14</f>
        <v>0</v>
      </c>
      <c r="R26" s="23"/>
      <c r="S26" s="11">
        <f t="shared" si="0"/>
        <v>0</v>
      </c>
      <c r="T26" s="23"/>
      <c r="U26" s="1"/>
    </row>
    <row r="27" spans="1:21" ht="6" customHeight="1">
      <c r="A27" s="7"/>
      <c r="B27" s="8"/>
      <c r="C27" s="8"/>
      <c r="D27" s="11"/>
      <c r="E27" s="11"/>
      <c r="F27" s="11"/>
      <c r="G27" s="11"/>
      <c r="H27" s="11"/>
      <c r="I27" s="11"/>
      <c r="J27" s="11"/>
      <c r="K27" s="11"/>
      <c r="L27" s="11"/>
      <c r="M27" s="11"/>
      <c r="O27" s="11"/>
      <c r="P27" s="11"/>
      <c r="Q27" s="11"/>
      <c r="R27" s="23"/>
      <c r="S27" s="11"/>
    </row>
    <row r="28" spans="1:21">
      <c r="A28" s="7">
        <v>12</v>
      </c>
      <c r="B28" s="8" t="s">
        <v>6</v>
      </c>
      <c r="C28" s="8"/>
      <c r="D28" s="11">
        <f t="shared" ref="D28:M28" si="1">SUM(D16:D26)</f>
        <v>0</v>
      </c>
      <c r="E28" s="11">
        <f t="shared" si="1"/>
        <v>0</v>
      </c>
      <c r="F28" s="11">
        <f t="shared" si="1"/>
        <v>171236.93187023036</v>
      </c>
      <c r="G28" s="11">
        <f t="shared" si="1"/>
        <v>1355548.1854787692</v>
      </c>
      <c r="H28" s="11">
        <f t="shared" si="1"/>
        <v>577796.06823396066</v>
      </c>
      <c r="I28" s="11">
        <f t="shared" si="1"/>
        <v>0</v>
      </c>
      <c r="J28" s="11">
        <f t="shared" si="1"/>
        <v>0</v>
      </c>
      <c r="K28" s="11">
        <f t="shared" si="1"/>
        <v>0</v>
      </c>
      <c r="L28" s="11">
        <f t="shared" si="1"/>
        <v>359167.19788948941</v>
      </c>
      <c r="M28" s="11">
        <f t="shared" si="1"/>
        <v>0</v>
      </c>
      <c r="O28" s="11">
        <f>SUM(O16:O26)</f>
        <v>310463.75481903652</v>
      </c>
      <c r="P28" s="11">
        <f>SUM(P16:P26)</f>
        <v>0</v>
      </c>
      <c r="Q28" s="11">
        <f>SUM(Q16:Q26)</f>
        <v>815277.45000000007</v>
      </c>
      <c r="R28" s="23"/>
      <c r="S28" s="11">
        <f>SUM(S16:S26)</f>
        <v>3589489.5882914858</v>
      </c>
      <c r="T28" s="11"/>
      <c r="U28" s="1"/>
    </row>
    <row r="29" spans="1:21" ht="6" customHeight="1">
      <c r="A29" s="7" t="s">
        <v>8</v>
      </c>
      <c r="B29" s="8" t="s">
        <v>8</v>
      </c>
      <c r="C29" s="8" t="s">
        <v>8</v>
      </c>
      <c r="D29" s="8" t="s">
        <v>8</v>
      </c>
      <c r="E29" s="8" t="s">
        <v>8</v>
      </c>
      <c r="F29" s="8" t="s">
        <v>8</v>
      </c>
      <c r="G29" s="8" t="s">
        <v>8</v>
      </c>
      <c r="H29" s="8" t="s">
        <v>8</v>
      </c>
      <c r="I29" s="8" t="s">
        <v>8</v>
      </c>
      <c r="J29" s="8" t="s">
        <v>8</v>
      </c>
      <c r="K29" s="8" t="s">
        <v>8</v>
      </c>
      <c r="L29" s="8" t="s">
        <v>8</v>
      </c>
      <c r="M29" s="8" t="s">
        <v>8</v>
      </c>
      <c r="N29" s="8" t="s">
        <v>8</v>
      </c>
      <c r="O29" s="8" t="s">
        <v>8</v>
      </c>
      <c r="P29" s="8" t="s">
        <v>8</v>
      </c>
      <c r="Q29" s="8" t="s">
        <v>8</v>
      </c>
      <c r="R29" s="8" t="s">
        <v>8</v>
      </c>
      <c r="S29" s="8" t="s">
        <v>8</v>
      </c>
      <c r="T29" s="23"/>
    </row>
    <row r="30" spans="1:21">
      <c r="A30" s="7">
        <v>13</v>
      </c>
      <c r="B30" s="8" t="s">
        <v>38</v>
      </c>
      <c r="C30" s="8"/>
      <c r="D30" s="20">
        <f>VLOOKUP(orderCHA,charterinfo_a,8)</f>
        <v>1</v>
      </c>
      <c r="E30" s="7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54"/>
      <c r="Q30" s="55"/>
      <c r="R30" s="55"/>
      <c r="S30" s="56">
        <f>IF(S14=0,0,ROUND(S28/S14,0))</f>
        <v>11113</v>
      </c>
    </row>
    <row r="31" spans="1:21">
      <c r="A31" s="7">
        <v>14</v>
      </c>
      <c r="B31" s="8" t="s">
        <v>733</v>
      </c>
      <c r="D31" s="345">
        <f>VLOOKUP(orderCHA,charterinfo_a,9)</f>
        <v>10</v>
      </c>
      <c r="N31" s="9"/>
    </row>
    <row r="32" spans="1:21" s="6" customFormat="1" ht="16.350000000000001" customHeight="1">
      <c r="A32" s="22" t="s">
        <v>568</v>
      </c>
      <c r="B32" s="12" t="s">
        <v>569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1:24" s="6" customFormat="1" ht="11.25">
      <c r="A33" s="5"/>
      <c r="B33" s="6" t="s">
        <v>570</v>
      </c>
    </row>
    <row r="34" spans="1:24" s="6" customFormat="1" ht="11.25">
      <c r="A34" s="5"/>
    </row>
    <row r="35" spans="1:24" s="6" customFormat="1" ht="11.25">
      <c r="A35" s="5" t="s">
        <v>571</v>
      </c>
      <c r="B35" s="6" t="s">
        <v>572</v>
      </c>
    </row>
    <row r="36" spans="1:24" s="6" customFormat="1" ht="11.25">
      <c r="A36" s="5"/>
      <c r="B36" s="6" t="s">
        <v>4</v>
      </c>
    </row>
    <row r="37" spans="1:24" s="6" customFormat="1" ht="11.25">
      <c r="A37" s="5"/>
      <c r="B37" s="6" t="s">
        <v>656</v>
      </c>
    </row>
    <row r="38" spans="1:24" s="6" customFormat="1" ht="11.25">
      <c r="A38" s="5"/>
      <c r="B38" s="307" t="s">
        <v>736</v>
      </c>
    </row>
    <row r="39" spans="1:24">
      <c r="A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  <row r="41" spans="1:24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6"/>
      <c r="O41" s="305"/>
      <c r="P41" s="305"/>
      <c r="Q41" s="305"/>
      <c r="R41" s="305"/>
      <c r="S41" s="305"/>
      <c r="T41" s="305"/>
      <c r="U41" s="305"/>
      <c r="V41" s="305"/>
      <c r="W41" s="305"/>
      <c r="X41" s="305"/>
    </row>
    <row r="42" spans="1:24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6"/>
      <c r="O42" s="305"/>
      <c r="P42" s="305"/>
      <c r="Q42" s="305"/>
      <c r="R42" s="305"/>
      <c r="S42" s="305"/>
      <c r="T42" s="305"/>
      <c r="U42" s="305"/>
      <c r="V42" s="305"/>
      <c r="W42" s="305"/>
      <c r="X42" s="305"/>
    </row>
  </sheetData>
  <mergeCells count="1">
    <mergeCell ref="A8:S8"/>
  </mergeCells>
  <phoneticPr fontId="0" type="noConversion"/>
  <pageMargins left="0.31" right="0.2" top="1" bottom="0.56999999999999995" header="0.5" footer="0.28999999999999998"/>
  <pageSetup scale="97" orientation="landscape" r:id="rId1"/>
  <headerFooter alignWithMargins="0">
    <oddFooter>&amp;L&amp;8&amp;F&amp;R&amp;8&amp;D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">
    <pageSetUpPr autoPageBreaks="0"/>
  </sheetPr>
  <dimension ref="A1:I456"/>
  <sheetViews>
    <sheetView showGridLines="0" zoomScale="90" zoomScaleNormal="90" workbookViewId="0">
      <pane ySplit="9" topLeftCell="A11" activePane="bottomLeft" state="frozen"/>
      <selection activeCell="C9" sqref="C9"/>
      <selection pane="bottomLeft" activeCell="C9" sqref="C9"/>
    </sheetView>
  </sheetViews>
  <sheetFormatPr defaultColWidth="9.33203125" defaultRowHeight="15"/>
  <cols>
    <col min="1" max="1" width="10.1640625" style="199" customWidth="1"/>
    <col min="2" max="2" width="37.5" style="200" customWidth="1"/>
    <col min="3" max="3" width="7.33203125" style="199" customWidth="1"/>
    <col min="4" max="4" width="11.1640625" style="126" customWidth="1"/>
    <col min="5" max="5" width="11.5" style="199" customWidth="1"/>
    <col min="6" max="6" width="49.1640625" style="216" customWidth="1"/>
    <col min="7" max="7" width="14.83203125" style="199" customWidth="1"/>
    <col min="8" max="10" width="9.33203125" style="217"/>
    <col min="11" max="11" width="26" style="217" customWidth="1"/>
    <col min="12" max="16384" width="9.33203125" style="217"/>
  </cols>
  <sheetData>
    <row r="1" spans="1:7">
      <c r="E1" s="215">
        <f>COUNTIF(G10:G100,"=open")</f>
        <v>69</v>
      </c>
      <c r="G1" s="199">
        <f>COUNTA(G10:G100)</f>
        <v>73</v>
      </c>
    </row>
    <row r="2" spans="1:7" ht="11.25" hidden="1" customHeight="1"/>
    <row r="3" spans="1:7" ht="11.25" hidden="1" customHeight="1"/>
    <row r="4" spans="1:7" ht="11.25" hidden="1" customHeight="1"/>
    <row r="5" spans="1:7" ht="11.25" hidden="1" customHeight="1">
      <c r="F5" s="199"/>
    </row>
    <row r="6" spans="1:7">
      <c r="A6" s="201">
        <v>42383</v>
      </c>
      <c r="B6" s="202" t="s">
        <v>658</v>
      </c>
      <c r="C6" s="202"/>
      <c r="D6" s="200"/>
      <c r="E6" s="203">
        <v>42919</v>
      </c>
      <c r="F6" s="204" t="s">
        <v>56</v>
      </c>
      <c r="G6" s="204"/>
    </row>
    <row r="7" spans="1:7">
      <c r="A7" s="205"/>
      <c r="B7" s="205"/>
      <c r="C7" s="205"/>
      <c r="D7" s="200"/>
      <c r="E7" s="206"/>
      <c r="F7" s="206"/>
      <c r="G7" s="206"/>
    </row>
    <row r="8" spans="1:7">
      <c r="A8" s="207"/>
      <c r="B8" s="208"/>
      <c r="C8" s="209"/>
      <c r="D8" s="200"/>
      <c r="E8" s="210"/>
      <c r="F8" s="211"/>
      <c r="G8" s="212" t="s">
        <v>671</v>
      </c>
    </row>
    <row r="9" spans="1:7">
      <c r="A9" s="209" t="s">
        <v>57</v>
      </c>
      <c r="B9" s="209" t="s">
        <v>659</v>
      </c>
      <c r="C9" s="209" t="s">
        <v>660</v>
      </c>
      <c r="D9" s="200"/>
      <c r="E9" s="212" t="s">
        <v>59</v>
      </c>
      <c r="F9" s="212" t="s">
        <v>60</v>
      </c>
      <c r="G9" s="212" t="s">
        <v>61</v>
      </c>
    </row>
    <row r="10" spans="1:7" s="221" customFormat="1">
      <c r="A10" s="213">
        <v>1</v>
      </c>
      <c r="B10" s="214" t="s">
        <v>62</v>
      </c>
      <c r="C10" s="213">
        <v>1</v>
      </c>
      <c r="D10" s="126"/>
      <c r="E10" s="218">
        <v>409</v>
      </c>
      <c r="F10" s="219" t="s">
        <v>443</v>
      </c>
      <c r="G10" s="220" t="s">
        <v>64</v>
      </c>
    </row>
    <row r="11" spans="1:7" s="221" customFormat="1">
      <c r="A11" s="213">
        <v>2</v>
      </c>
      <c r="B11" s="214" t="s">
        <v>65</v>
      </c>
      <c r="C11" s="213">
        <v>0</v>
      </c>
      <c r="D11" s="126" t="s">
        <v>676</v>
      </c>
      <c r="E11" s="218">
        <v>410</v>
      </c>
      <c r="F11" s="219" t="s">
        <v>63</v>
      </c>
      <c r="G11" s="220" t="s">
        <v>64</v>
      </c>
    </row>
    <row r="12" spans="1:7" s="221" customFormat="1">
      <c r="A12" s="213">
        <v>3</v>
      </c>
      <c r="B12" s="214" t="s">
        <v>66</v>
      </c>
      <c r="C12" s="213">
        <v>1</v>
      </c>
      <c r="D12" s="126"/>
      <c r="E12" s="222">
        <v>412</v>
      </c>
      <c r="F12" s="126" t="s">
        <v>677</v>
      </c>
      <c r="G12" s="222" t="s">
        <v>64</v>
      </c>
    </row>
    <row r="13" spans="1:7" s="221" customFormat="1">
      <c r="A13" s="213">
        <v>4</v>
      </c>
      <c r="B13" s="214" t="s">
        <v>67</v>
      </c>
      <c r="C13" s="213">
        <v>0</v>
      </c>
      <c r="D13" s="126"/>
      <c r="E13" s="218">
        <v>413</v>
      </c>
      <c r="F13" s="126" t="s">
        <v>678</v>
      </c>
      <c r="G13" s="220" t="s">
        <v>64</v>
      </c>
    </row>
    <row r="14" spans="1:7" s="221" customFormat="1">
      <c r="A14" s="213">
        <v>5</v>
      </c>
      <c r="B14" s="214" t="s">
        <v>68</v>
      </c>
      <c r="C14" s="213">
        <v>1</v>
      </c>
      <c r="D14" s="126"/>
      <c r="E14" s="218">
        <v>414</v>
      </c>
      <c r="F14" s="126" t="s">
        <v>679</v>
      </c>
      <c r="G14" s="218" t="s">
        <v>64</v>
      </c>
    </row>
    <row r="15" spans="1:7" s="221" customFormat="1">
      <c r="A15" s="213">
        <v>6</v>
      </c>
      <c r="B15" s="214" t="s">
        <v>69</v>
      </c>
      <c r="C15" s="213">
        <v>0</v>
      </c>
      <c r="D15" s="126"/>
      <c r="E15" s="222">
        <v>416</v>
      </c>
      <c r="F15" s="126" t="s">
        <v>680</v>
      </c>
      <c r="G15" s="222" t="s">
        <v>64</v>
      </c>
    </row>
    <row r="16" spans="1:7" s="221" customFormat="1">
      <c r="A16" s="213">
        <v>7</v>
      </c>
      <c r="B16" s="214" t="s">
        <v>70</v>
      </c>
      <c r="C16" s="213">
        <v>1</v>
      </c>
      <c r="D16" s="126"/>
      <c r="E16" s="213">
        <v>417</v>
      </c>
      <c r="F16" s="223" t="s">
        <v>444</v>
      </c>
      <c r="G16" s="213" t="s">
        <v>64</v>
      </c>
    </row>
    <row r="17" spans="1:7" s="221" customFormat="1">
      <c r="A17" s="213">
        <v>8</v>
      </c>
      <c r="B17" s="214" t="s">
        <v>71</v>
      </c>
      <c r="C17" s="213">
        <v>1</v>
      </c>
      <c r="D17" s="126"/>
      <c r="E17" s="218">
        <v>418</v>
      </c>
      <c r="F17" s="126" t="s">
        <v>714</v>
      </c>
      <c r="G17" s="220" t="s">
        <v>64</v>
      </c>
    </row>
    <row r="18" spans="1:7" s="221" customFormat="1">
      <c r="A18" s="213">
        <v>9</v>
      </c>
      <c r="B18" s="214" t="s">
        <v>72</v>
      </c>
      <c r="C18" s="213">
        <v>1</v>
      </c>
      <c r="D18" s="126"/>
      <c r="E18" s="218">
        <v>419</v>
      </c>
      <c r="F18" s="126" t="s">
        <v>715</v>
      </c>
      <c r="G18" s="220" t="s">
        <v>64</v>
      </c>
    </row>
    <row r="19" spans="1:7" s="221" customFormat="1">
      <c r="A19" s="213">
        <v>10</v>
      </c>
      <c r="B19" s="214" t="s">
        <v>73</v>
      </c>
      <c r="C19" s="213">
        <v>1</v>
      </c>
      <c r="D19" s="126"/>
      <c r="E19" s="218">
        <v>420</v>
      </c>
      <c r="F19" s="126" t="s">
        <v>681</v>
      </c>
      <c r="G19" s="220" t="s">
        <v>64</v>
      </c>
    </row>
    <row r="20" spans="1:7" s="221" customFormat="1">
      <c r="A20" s="213">
        <v>11</v>
      </c>
      <c r="B20" s="214" t="s">
        <v>74</v>
      </c>
      <c r="C20" s="213">
        <v>0</v>
      </c>
      <c r="D20" s="126"/>
      <c r="E20" s="218">
        <v>426</v>
      </c>
      <c r="F20" s="219" t="s">
        <v>708</v>
      </c>
      <c r="G20" s="220" t="s">
        <v>64</v>
      </c>
    </row>
    <row r="21" spans="1:7" s="221" customFormat="1">
      <c r="A21" s="213">
        <v>12</v>
      </c>
      <c r="B21" s="214" t="s">
        <v>75</v>
      </c>
      <c r="C21" s="213">
        <v>0</v>
      </c>
      <c r="D21" s="126"/>
      <c r="E21" s="218">
        <v>428</v>
      </c>
      <c r="F21" s="219" t="s">
        <v>745</v>
      </c>
      <c r="G21" s="220" t="s">
        <v>64</v>
      </c>
    </row>
    <row r="22" spans="1:7" s="221" customFormat="1">
      <c r="A22" s="213">
        <v>13</v>
      </c>
      <c r="B22" s="214" t="s">
        <v>76</v>
      </c>
      <c r="C22" s="213">
        <v>0</v>
      </c>
      <c r="D22" s="126"/>
      <c r="E22" s="218">
        <v>429</v>
      </c>
      <c r="F22" s="219" t="s">
        <v>77</v>
      </c>
      <c r="G22" s="220" t="s">
        <v>64</v>
      </c>
    </row>
    <row r="23" spans="1:7" s="221" customFormat="1">
      <c r="A23" s="213">
        <v>14</v>
      </c>
      <c r="B23" s="214" t="s">
        <v>78</v>
      </c>
      <c r="C23" s="213">
        <v>1</v>
      </c>
      <c r="D23" s="126"/>
      <c r="E23" s="218">
        <v>430</v>
      </c>
      <c r="F23" s="219" t="s">
        <v>672</v>
      </c>
      <c r="G23" s="220" t="s">
        <v>64</v>
      </c>
    </row>
    <row r="24" spans="1:7" s="221" customFormat="1">
      <c r="A24" s="213">
        <v>15</v>
      </c>
      <c r="B24" s="214" t="s">
        <v>79</v>
      </c>
      <c r="C24" s="213">
        <v>0</v>
      </c>
      <c r="D24" s="126"/>
      <c r="E24" s="218">
        <v>431</v>
      </c>
      <c r="F24" s="219" t="s">
        <v>709</v>
      </c>
      <c r="G24" s="220" t="s">
        <v>64</v>
      </c>
    </row>
    <row r="25" spans="1:7" s="221" customFormat="1">
      <c r="A25" s="213">
        <v>16</v>
      </c>
      <c r="B25" s="214" t="s">
        <v>81</v>
      </c>
      <c r="C25" s="213">
        <v>1</v>
      </c>
      <c r="D25" s="126"/>
      <c r="E25" s="218">
        <v>432</v>
      </c>
      <c r="F25" s="219" t="s">
        <v>80</v>
      </c>
      <c r="G25" s="220" t="s">
        <v>64</v>
      </c>
    </row>
    <row r="26" spans="1:7" s="221" customFormat="1">
      <c r="A26" s="213">
        <v>17</v>
      </c>
      <c r="B26" s="214" t="s">
        <v>82</v>
      </c>
      <c r="C26" s="213">
        <v>1</v>
      </c>
      <c r="D26" s="126"/>
      <c r="E26" s="218">
        <v>435</v>
      </c>
      <c r="F26" s="219" t="s">
        <v>535</v>
      </c>
      <c r="G26" s="220" t="s">
        <v>64</v>
      </c>
    </row>
    <row r="27" spans="1:7" s="221" customFormat="1">
      <c r="A27" s="213">
        <v>18</v>
      </c>
      <c r="B27" s="214" t="s">
        <v>84</v>
      </c>
      <c r="C27" s="213">
        <v>1</v>
      </c>
      <c r="D27" s="126"/>
      <c r="E27" s="218">
        <v>436</v>
      </c>
      <c r="F27" s="219" t="s">
        <v>703</v>
      </c>
      <c r="G27" s="220" t="s">
        <v>64</v>
      </c>
    </row>
    <row r="28" spans="1:7" s="221" customFormat="1">
      <c r="A28" s="213">
        <v>19</v>
      </c>
      <c r="B28" s="214" t="s">
        <v>85</v>
      </c>
      <c r="C28" s="213">
        <v>0</v>
      </c>
      <c r="D28" s="126" t="s">
        <v>667</v>
      </c>
      <c r="E28" s="218">
        <v>437</v>
      </c>
      <c r="F28" s="219" t="s">
        <v>716</v>
      </c>
      <c r="G28" s="220" t="s">
        <v>64</v>
      </c>
    </row>
    <row r="29" spans="1:7" s="221" customFormat="1">
      <c r="A29" s="213">
        <v>20</v>
      </c>
      <c r="B29" s="214" t="s">
        <v>86</v>
      </c>
      <c r="C29" s="213">
        <v>1</v>
      </c>
      <c r="D29" s="126"/>
      <c r="E29" s="218">
        <v>438</v>
      </c>
      <c r="F29" s="126" t="s">
        <v>682</v>
      </c>
      <c r="G29" s="220" t="s">
        <v>64</v>
      </c>
    </row>
    <row r="30" spans="1:7" s="221" customFormat="1">
      <c r="A30" s="213">
        <v>21</v>
      </c>
      <c r="B30" s="214" t="s">
        <v>88</v>
      </c>
      <c r="C30" s="213">
        <v>0</v>
      </c>
      <c r="D30" s="126"/>
      <c r="E30" s="218">
        <v>439</v>
      </c>
      <c r="F30" s="126" t="s">
        <v>87</v>
      </c>
      <c r="G30" s="220" t="s">
        <v>64</v>
      </c>
    </row>
    <row r="31" spans="1:7" s="221" customFormat="1">
      <c r="A31" s="213">
        <v>22</v>
      </c>
      <c r="B31" s="214" t="s">
        <v>89</v>
      </c>
      <c r="C31" s="213">
        <v>0</v>
      </c>
      <c r="D31" s="126"/>
      <c r="E31" s="218">
        <v>440</v>
      </c>
      <c r="F31" s="219" t="s">
        <v>683</v>
      </c>
      <c r="G31" s="220" t="s">
        <v>64</v>
      </c>
    </row>
    <row r="32" spans="1:7" s="221" customFormat="1">
      <c r="A32" s="213">
        <v>23</v>
      </c>
      <c r="B32" s="214" t="s">
        <v>91</v>
      </c>
      <c r="C32" s="213">
        <v>1</v>
      </c>
      <c r="D32" s="126"/>
      <c r="E32" s="218">
        <v>441</v>
      </c>
      <c r="F32" s="126" t="s">
        <v>90</v>
      </c>
      <c r="G32" s="220" t="s">
        <v>64</v>
      </c>
    </row>
    <row r="33" spans="1:7" s="221" customFormat="1">
      <c r="A33" s="213">
        <v>24</v>
      </c>
      <c r="B33" s="214" t="s">
        <v>92</v>
      </c>
      <c r="C33" s="213">
        <v>1</v>
      </c>
      <c r="D33" s="126"/>
      <c r="E33" s="218">
        <v>444</v>
      </c>
      <c r="F33" s="219" t="s">
        <v>93</v>
      </c>
      <c r="G33" s="220" t="s">
        <v>64</v>
      </c>
    </row>
    <row r="34" spans="1:7" s="221" customFormat="1">
      <c r="A34" s="213">
        <v>25</v>
      </c>
      <c r="B34" s="214" t="s">
        <v>94</v>
      </c>
      <c r="C34" s="213">
        <v>1</v>
      </c>
      <c r="D34" s="126"/>
      <c r="E34" s="218">
        <v>445</v>
      </c>
      <c r="F34" s="219" t="s">
        <v>704</v>
      </c>
      <c r="G34" s="220" t="s">
        <v>64</v>
      </c>
    </row>
    <row r="35" spans="1:7" s="221" customFormat="1">
      <c r="A35" s="213">
        <v>26</v>
      </c>
      <c r="B35" s="214" t="s">
        <v>95</v>
      </c>
      <c r="C35" s="213">
        <v>1</v>
      </c>
      <c r="D35" s="126"/>
      <c r="E35" s="218">
        <v>446</v>
      </c>
      <c r="F35" s="219" t="s">
        <v>673</v>
      </c>
      <c r="G35" s="220" t="s">
        <v>64</v>
      </c>
    </row>
    <row r="36" spans="1:7" s="221" customFormat="1">
      <c r="A36" s="213">
        <v>27</v>
      </c>
      <c r="B36" s="214" t="s">
        <v>96</v>
      </c>
      <c r="C36" s="213">
        <v>1</v>
      </c>
      <c r="D36" s="126" t="s">
        <v>667</v>
      </c>
      <c r="E36" s="218">
        <v>447</v>
      </c>
      <c r="F36" s="126" t="s">
        <v>685</v>
      </c>
      <c r="G36" s="220" t="s">
        <v>64</v>
      </c>
    </row>
    <row r="37" spans="1:7" s="221" customFormat="1">
      <c r="A37" s="213">
        <v>28</v>
      </c>
      <c r="B37" s="214" t="s">
        <v>97</v>
      </c>
      <c r="C37" s="213">
        <v>1</v>
      </c>
      <c r="D37" s="126" t="s">
        <v>684</v>
      </c>
      <c r="E37" s="218">
        <v>449</v>
      </c>
      <c r="F37" s="219" t="s">
        <v>98</v>
      </c>
      <c r="G37" s="220" t="s">
        <v>64</v>
      </c>
    </row>
    <row r="38" spans="1:7" s="221" customFormat="1">
      <c r="A38" s="213">
        <v>29</v>
      </c>
      <c r="B38" s="214" t="s">
        <v>99</v>
      </c>
      <c r="C38" s="213">
        <v>0</v>
      </c>
      <c r="D38" s="126"/>
      <c r="E38" s="218">
        <v>450</v>
      </c>
      <c r="F38" s="126" t="s">
        <v>686</v>
      </c>
      <c r="G38" s="220" t="s">
        <v>64</v>
      </c>
    </row>
    <row r="39" spans="1:7" s="221" customFormat="1">
      <c r="A39" s="213">
        <v>30</v>
      </c>
      <c r="B39" s="214" t="s">
        <v>100</v>
      </c>
      <c r="C39" s="213">
        <v>1</v>
      </c>
      <c r="D39" s="126"/>
      <c r="E39" s="218">
        <v>453</v>
      </c>
      <c r="F39" s="219" t="s">
        <v>102</v>
      </c>
      <c r="G39" s="220" t="s">
        <v>64</v>
      </c>
    </row>
    <row r="40" spans="1:7" s="221" customFormat="1">
      <c r="A40" s="213">
        <v>31</v>
      </c>
      <c r="B40" s="214" t="s">
        <v>101</v>
      </c>
      <c r="C40" s="213">
        <v>1</v>
      </c>
      <c r="D40" s="126"/>
      <c r="E40" s="218">
        <v>454</v>
      </c>
      <c r="F40" s="219" t="s">
        <v>104</v>
      </c>
      <c r="G40" s="220" t="s">
        <v>64</v>
      </c>
    </row>
    <row r="41" spans="1:7" s="221" customFormat="1">
      <c r="A41" s="213">
        <v>32</v>
      </c>
      <c r="B41" s="214" t="s">
        <v>103</v>
      </c>
      <c r="C41" s="213">
        <v>0</v>
      </c>
      <c r="D41" s="126"/>
      <c r="E41" s="218">
        <v>455</v>
      </c>
      <c r="F41" s="126" t="s">
        <v>687</v>
      </c>
      <c r="G41" s="220" t="s">
        <v>64</v>
      </c>
    </row>
    <row r="42" spans="1:7" s="221" customFormat="1">
      <c r="A42" s="213">
        <v>33</v>
      </c>
      <c r="B42" s="214" t="s">
        <v>105</v>
      </c>
      <c r="C42" s="213">
        <v>0</v>
      </c>
      <c r="D42" s="126"/>
      <c r="E42" s="218">
        <v>456</v>
      </c>
      <c r="F42" s="219" t="s">
        <v>688</v>
      </c>
      <c r="G42" s="220" t="s">
        <v>64</v>
      </c>
    </row>
    <row r="43" spans="1:7" s="221" customFormat="1">
      <c r="A43" s="213">
        <v>34</v>
      </c>
      <c r="B43" s="214" t="s">
        <v>106</v>
      </c>
      <c r="C43" s="213">
        <v>0</v>
      </c>
      <c r="D43" s="126"/>
      <c r="E43" s="218">
        <v>458</v>
      </c>
      <c r="F43" s="219" t="s">
        <v>108</v>
      </c>
      <c r="G43" s="220" t="s">
        <v>64</v>
      </c>
    </row>
    <row r="44" spans="1:7" s="221" customFormat="1">
      <c r="A44" s="213">
        <v>35</v>
      </c>
      <c r="B44" s="214" t="s">
        <v>107</v>
      </c>
      <c r="C44" s="213">
        <v>1</v>
      </c>
      <c r="D44" s="126"/>
      <c r="E44" s="218">
        <v>463</v>
      </c>
      <c r="F44" s="126" t="s">
        <v>664</v>
      </c>
      <c r="G44" s="220" t="s">
        <v>64</v>
      </c>
    </row>
    <row r="45" spans="1:7" s="221" customFormat="1">
      <c r="A45" s="213">
        <v>36</v>
      </c>
      <c r="B45" s="214" t="s">
        <v>109</v>
      </c>
      <c r="C45" s="213">
        <v>1</v>
      </c>
      <c r="D45" s="126"/>
      <c r="E45" s="218">
        <v>464</v>
      </c>
      <c r="F45" s="126" t="s">
        <v>689</v>
      </c>
      <c r="G45" s="220" t="s">
        <v>64</v>
      </c>
    </row>
    <row r="46" spans="1:7" s="221" customFormat="1">
      <c r="A46" s="213">
        <v>37</v>
      </c>
      <c r="B46" s="214" t="s">
        <v>110</v>
      </c>
      <c r="C46" s="213">
        <v>0</v>
      </c>
      <c r="D46" s="126" t="s">
        <v>676</v>
      </c>
      <c r="E46" s="218">
        <v>466</v>
      </c>
      <c r="F46" s="219" t="s">
        <v>690</v>
      </c>
      <c r="G46" s="220" t="s">
        <v>64</v>
      </c>
    </row>
    <row r="47" spans="1:7" s="221" customFormat="1">
      <c r="A47" s="213">
        <v>38</v>
      </c>
      <c r="B47" s="214" t="s">
        <v>111</v>
      </c>
      <c r="C47" s="213">
        <v>1</v>
      </c>
      <c r="D47" s="126"/>
      <c r="E47" s="218">
        <v>469</v>
      </c>
      <c r="F47" s="219" t="s">
        <v>691</v>
      </c>
      <c r="G47" s="220" t="s">
        <v>64</v>
      </c>
    </row>
    <row r="48" spans="1:7" s="221" customFormat="1">
      <c r="A48" s="213">
        <v>39</v>
      </c>
      <c r="B48" s="214" t="s">
        <v>112</v>
      </c>
      <c r="C48" s="213">
        <v>1</v>
      </c>
      <c r="D48" s="126" t="s">
        <v>684</v>
      </c>
      <c r="E48" s="218">
        <v>470</v>
      </c>
      <c r="F48" s="219" t="s">
        <v>674</v>
      </c>
      <c r="G48" s="220" t="s">
        <v>64</v>
      </c>
    </row>
    <row r="49" spans="1:7" s="221" customFormat="1">
      <c r="A49" s="213">
        <v>40</v>
      </c>
      <c r="B49" s="214" t="s">
        <v>113</v>
      </c>
      <c r="C49" s="213">
        <v>1</v>
      </c>
      <c r="D49" s="126"/>
      <c r="E49" s="218">
        <v>474</v>
      </c>
      <c r="F49" s="219" t="s">
        <v>717</v>
      </c>
      <c r="G49" s="220" t="s">
        <v>64</v>
      </c>
    </row>
    <row r="50" spans="1:7" s="221" customFormat="1">
      <c r="A50" s="213">
        <v>41</v>
      </c>
      <c r="B50" s="214" t="s">
        <v>114</v>
      </c>
      <c r="C50" s="213">
        <v>1</v>
      </c>
      <c r="D50" s="126"/>
      <c r="E50" s="218">
        <v>478</v>
      </c>
      <c r="F50" s="219" t="s">
        <v>0</v>
      </c>
      <c r="G50" s="220" t="s">
        <v>64</v>
      </c>
    </row>
    <row r="51" spans="1:7" s="221" customFormat="1">
      <c r="A51" s="213">
        <v>42</v>
      </c>
      <c r="B51" s="214" t="s">
        <v>115</v>
      </c>
      <c r="C51" s="213">
        <v>0</v>
      </c>
      <c r="D51" s="126"/>
      <c r="E51" s="218">
        <v>479</v>
      </c>
      <c r="F51" s="219" t="s">
        <v>692</v>
      </c>
      <c r="G51" s="220" t="s">
        <v>64</v>
      </c>
    </row>
    <row r="52" spans="1:7" s="221" customFormat="1">
      <c r="A52" s="213">
        <v>43</v>
      </c>
      <c r="B52" s="214" t="s">
        <v>116</v>
      </c>
      <c r="C52" s="213">
        <v>1</v>
      </c>
      <c r="D52" s="126"/>
      <c r="E52" s="218">
        <v>481</v>
      </c>
      <c r="F52" s="126" t="s">
        <v>693</v>
      </c>
      <c r="G52" s="220" t="s">
        <v>64</v>
      </c>
    </row>
    <row r="53" spans="1:7" s="221" customFormat="1">
      <c r="A53" s="213">
        <v>44</v>
      </c>
      <c r="B53" s="214" t="s">
        <v>117</v>
      </c>
      <c r="C53" s="213">
        <v>1</v>
      </c>
      <c r="D53" s="126"/>
      <c r="E53" s="218">
        <v>482</v>
      </c>
      <c r="F53" s="126" t="s">
        <v>121</v>
      </c>
      <c r="G53" s="220" t="s">
        <v>64</v>
      </c>
    </row>
    <row r="54" spans="1:7" s="221" customFormat="1">
      <c r="A54" s="213">
        <v>45</v>
      </c>
      <c r="B54" s="214" t="s">
        <v>118</v>
      </c>
      <c r="C54" s="213">
        <v>1</v>
      </c>
      <c r="D54" s="126"/>
      <c r="E54" s="218">
        <v>483</v>
      </c>
      <c r="F54" s="126" t="s">
        <v>694</v>
      </c>
      <c r="G54" s="220" t="s">
        <v>64</v>
      </c>
    </row>
    <row r="55" spans="1:7" s="221" customFormat="1">
      <c r="A55" s="213">
        <v>46</v>
      </c>
      <c r="B55" s="214" t="s">
        <v>119</v>
      </c>
      <c r="C55" s="213">
        <v>1</v>
      </c>
      <c r="D55" s="126"/>
      <c r="E55" s="218">
        <v>484</v>
      </c>
      <c r="F55" s="219" t="s">
        <v>124</v>
      </c>
      <c r="G55" s="220" t="s">
        <v>64</v>
      </c>
    </row>
    <row r="56" spans="1:7" s="221" customFormat="1">
      <c r="A56" s="213">
        <v>47</v>
      </c>
      <c r="B56" s="214" t="s">
        <v>120</v>
      </c>
      <c r="C56" s="213">
        <v>0</v>
      </c>
      <c r="D56" s="126"/>
      <c r="E56" s="218">
        <v>485</v>
      </c>
      <c r="F56" s="219" t="s">
        <v>126</v>
      </c>
      <c r="G56" s="220" t="s">
        <v>64</v>
      </c>
    </row>
    <row r="57" spans="1:7" s="221" customFormat="1">
      <c r="A57" s="213">
        <v>48</v>
      </c>
      <c r="B57" s="214" t="s">
        <v>122</v>
      </c>
      <c r="C57" s="213">
        <v>1</v>
      </c>
      <c r="D57" s="126"/>
      <c r="E57" s="218">
        <v>486</v>
      </c>
      <c r="F57" s="219" t="s">
        <v>695</v>
      </c>
      <c r="G57" s="220" t="s">
        <v>64</v>
      </c>
    </row>
    <row r="58" spans="1:7" s="221" customFormat="1">
      <c r="A58" s="213">
        <v>49</v>
      </c>
      <c r="B58" s="214" t="s">
        <v>123</v>
      </c>
      <c r="C58" s="213">
        <v>1</v>
      </c>
      <c r="D58" s="126"/>
      <c r="E58" s="218">
        <v>487</v>
      </c>
      <c r="F58" s="219" t="s">
        <v>129</v>
      </c>
      <c r="G58" s="220" t="s">
        <v>64</v>
      </c>
    </row>
    <row r="59" spans="1:7" s="221" customFormat="1">
      <c r="A59" s="213">
        <v>50</v>
      </c>
      <c r="B59" s="214" t="s">
        <v>125</v>
      </c>
      <c r="C59" s="213">
        <v>1</v>
      </c>
      <c r="D59" s="126"/>
      <c r="E59" s="218">
        <v>488</v>
      </c>
      <c r="F59" s="219" t="s">
        <v>131</v>
      </c>
      <c r="G59" s="220" t="s">
        <v>64</v>
      </c>
    </row>
    <row r="60" spans="1:7" s="221" customFormat="1">
      <c r="A60" s="213">
        <v>51</v>
      </c>
      <c r="B60" s="214" t="s">
        <v>127</v>
      </c>
      <c r="C60" s="213">
        <v>1</v>
      </c>
      <c r="D60" s="126"/>
      <c r="E60" s="218">
        <v>489</v>
      </c>
      <c r="F60" s="219" t="s">
        <v>696</v>
      </c>
      <c r="G60" s="220" t="s">
        <v>64</v>
      </c>
    </row>
    <row r="61" spans="1:7" s="221" customFormat="1">
      <c r="A61" s="213">
        <v>52</v>
      </c>
      <c r="B61" s="214" t="s">
        <v>128</v>
      </c>
      <c r="C61" s="213">
        <v>1</v>
      </c>
      <c r="D61" s="126"/>
      <c r="E61" s="218">
        <v>491</v>
      </c>
      <c r="F61" s="126" t="s">
        <v>135</v>
      </c>
      <c r="G61" s="220" t="s">
        <v>64</v>
      </c>
    </row>
    <row r="62" spans="1:7" s="221" customFormat="1">
      <c r="A62" s="213">
        <v>53</v>
      </c>
      <c r="B62" s="214" t="s">
        <v>130</v>
      </c>
      <c r="C62" s="213">
        <v>0</v>
      </c>
      <c r="D62" s="126"/>
      <c r="E62" s="218">
        <v>492</v>
      </c>
      <c r="F62" s="126" t="s">
        <v>675</v>
      </c>
      <c r="G62" s="220" t="s">
        <v>64</v>
      </c>
    </row>
    <row r="63" spans="1:7" s="221" customFormat="1">
      <c r="A63" s="213">
        <v>54</v>
      </c>
      <c r="B63" s="214" t="s">
        <v>132</v>
      </c>
      <c r="C63" s="213">
        <v>0</v>
      </c>
      <c r="D63" s="126"/>
      <c r="E63" s="218">
        <v>493</v>
      </c>
      <c r="F63" s="219" t="s">
        <v>1</v>
      </c>
      <c r="G63" s="220" t="s">
        <v>64</v>
      </c>
    </row>
    <row r="64" spans="1:7" s="221" customFormat="1">
      <c r="A64" s="213">
        <v>55</v>
      </c>
      <c r="B64" s="214" t="s">
        <v>133</v>
      </c>
      <c r="C64" s="213">
        <v>0</v>
      </c>
      <c r="D64" s="126" t="s">
        <v>669</v>
      </c>
      <c r="E64" s="218">
        <v>494</v>
      </c>
      <c r="F64" s="126" t="s">
        <v>697</v>
      </c>
      <c r="G64" s="220" t="s">
        <v>64</v>
      </c>
    </row>
    <row r="65" spans="1:7" s="221" customFormat="1">
      <c r="A65" s="213">
        <v>56</v>
      </c>
      <c r="B65" s="214" t="s">
        <v>134</v>
      </c>
      <c r="C65" s="213">
        <v>1</v>
      </c>
      <c r="D65" s="126"/>
      <c r="E65" s="218">
        <v>496</v>
      </c>
      <c r="F65" s="219" t="s">
        <v>698</v>
      </c>
      <c r="G65" s="220" t="s">
        <v>64</v>
      </c>
    </row>
    <row r="66" spans="1:7" s="221" customFormat="1">
      <c r="A66" s="213">
        <v>57</v>
      </c>
      <c r="B66" s="214" t="s">
        <v>136</v>
      </c>
      <c r="C66" s="213">
        <v>1</v>
      </c>
      <c r="D66" s="126"/>
      <c r="E66" s="218">
        <v>497</v>
      </c>
      <c r="F66" s="219" t="s">
        <v>83</v>
      </c>
      <c r="G66" s="220" t="s">
        <v>64</v>
      </c>
    </row>
    <row r="67" spans="1:7" s="221" customFormat="1">
      <c r="A67" s="213">
        <v>58</v>
      </c>
      <c r="B67" s="214" t="s">
        <v>137</v>
      </c>
      <c r="C67" s="213">
        <v>0</v>
      </c>
      <c r="D67" s="126"/>
      <c r="E67" s="218">
        <v>498</v>
      </c>
      <c r="F67" s="126" t="s">
        <v>665</v>
      </c>
      <c r="G67" s="220" t="s">
        <v>64</v>
      </c>
    </row>
    <row r="68" spans="1:7" s="221" customFormat="1">
      <c r="A68" s="213">
        <v>59</v>
      </c>
      <c r="B68" s="214" t="s">
        <v>138</v>
      </c>
      <c r="C68" s="213">
        <v>0</v>
      </c>
      <c r="D68" s="126"/>
      <c r="E68" s="218">
        <v>499</v>
      </c>
      <c r="F68" s="219" t="s">
        <v>699</v>
      </c>
      <c r="G68" s="220" t="s">
        <v>64</v>
      </c>
    </row>
    <row r="69" spans="1:7" s="221" customFormat="1">
      <c r="A69" s="213">
        <v>60</v>
      </c>
      <c r="B69" s="214" t="s">
        <v>139</v>
      </c>
      <c r="C69" s="213">
        <v>0</v>
      </c>
      <c r="D69" s="126"/>
      <c r="E69" s="218">
        <v>3501</v>
      </c>
      <c r="F69" s="126" t="s">
        <v>710</v>
      </c>
      <c r="G69" s="220" t="s">
        <v>64</v>
      </c>
    </row>
    <row r="70" spans="1:7" s="221" customFormat="1">
      <c r="A70" s="213">
        <v>61</v>
      </c>
      <c r="B70" s="214" t="s">
        <v>140</v>
      </c>
      <c r="C70" s="213">
        <v>1</v>
      </c>
      <c r="D70" s="126"/>
      <c r="E70" s="218">
        <v>3502</v>
      </c>
      <c r="F70" s="126" t="s">
        <v>711</v>
      </c>
      <c r="G70" s="220" t="s">
        <v>64</v>
      </c>
    </row>
    <row r="71" spans="1:7" s="221" customFormat="1">
      <c r="A71" s="213">
        <v>62</v>
      </c>
      <c r="B71" s="214" t="s">
        <v>141</v>
      </c>
      <c r="C71" s="213">
        <v>0</v>
      </c>
      <c r="D71" s="126"/>
      <c r="E71" s="218">
        <v>3503</v>
      </c>
      <c r="F71" s="219" t="s">
        <v>1581</v>
      </c>
      <c r="G71" s="220" t="s">
        <v>64</v>
      </c>
    </row>
    <row r="72" spans="1:7" s="221" customFormat="1">
      <c r="A72" s="213">
        <v>63</v>
      </c>
      <c r="B72" s="214" t="s">
        <v>142</v>
      </c>
      <c r="C72" s="213">
        <v>1</v>
      </c>
      <c r="D72" s="126"/>
      <c r="E72" s="218">
        <v>3504</v>
      </c>
      <c r="F72" s="219" t="s">
        <v>718</v>
      </c>
      <c r="G72" s="220" t="s">
        <v>64</v>
      </c>
    </row>
    <row r="73" spans="1:7" s="221" customFormat="1">
      <c r="A73" s="213">
        <v>64</v>
      </c>
      <c r="B73" s="214" t="s">
        <v>143</v>
      </c>
      <c r="C73" s="213">
        <v>1</v>
      </c>
      <c r="D73" s="126"/>
      <c r="E73" s="218">
        <v>3506</v>
      </c>
      <c r="F73" s="219" t="s">
        <v>700</v>
      </c>
      <c r="G73" s="220" t="s">
        <v>64</v>
      </c>
    </row>
    <row r="74" spans="1:7" s="221" customFormat="1">
      <c r="A74" s="213">
        <v>65</v>
      </c>
      <c r="B74" s="214" t="s">
        <v>144</v>
      </c>
      <c r="C74" s="213">
        <v>1</v>
      </c>
      <c r="D74" s="126"/>
      <c r="E74" s="218">
        <v>3507</v>
      </c>
      <c r="F74" s="219" t="s">
        <v>712</v>
      </c>
      <c r="G74" s="220" t="s">
        <v>64</v>
      </c>
    </row>
    <row r="75" spans="1:7" s="221" customFormat="1">
      <c r="A75" s="213">
        <v>66</v>
      </c>
      <c r="B75" s="214" t="s">
        <v>145</v>
      </c>
      <c r="C75" s="213">
        <v>0</v>
      </c>
      <c r="D75" s="126"/>
      <c r="E75" s="218">
        <v>3508</v>
      </c>
      <c r="F75" s="126" t="s">
        <v>701</v>
      </c>
      <c r="G75" s="220" t="s">
        <v>64</v>
      </c>
    </row>
    <row r="76" spans="1:7" s="221" customFormat="1">
      <c r="A76" s="213">
        <v>67</v>
      </c>
      <c r="B76" s="214" t="s">
        <v>146</v>
      </c>
      <c r="C76" s="213">
        <v>1</v>
      </c>
      <c r="D76" s="126"/>
      <c r="E76" s="218">
        <v>3509</v>
      </c>
      <c r="F76" s="219" t="s">
        <v>702</v>
      </c>
      <c r="G76" s="220" t="s">
        <v>64</v>
      </c>
    </row>
    <row r="77" spans="1:7" s="221" customFormat="1">
      <c r="A77" s="213">
        <v>68</v>
      </c>
      <c r="B77" s="214" t="s">
        <v>147</v>
      </c>
      <c r="C77" s="213">
        <v>1</v>
      </c>
      <c r="D77" s="126"/>
      <c r="E77" s="218">
        <v>3510</v>
      </c>
      <c r="F77" s="219" t="s">
        <v>720</v>
      </c>
      <c r="G77" s="220" t="s">
        <v>64</v>
      </c>
    </row>
    <row r="78" spans="1:7" s="221" customFormat="1">
      <c r="A78" s="213">
        <v>69</v>
      </c>
      <c r="B78" s="214" t="s">
        <v>148</v>
      </c>
      <c r="C78" s="213">
        <v>0</v>
      </c>
      <c r="D78" s="126"/>
      <c r="E78" s="218">
        <v>3513</v>
      </c>
      <c r="F78" s="219" t="s">
        <v>743</v>
      </c>
      <c r="G78" s="220" t="s">
        <v>64</v>
      </c>
    </row>
    <row r="79" spans="1:7" s="221" customFormat="1">
      <c r="A79" s="213">
        <v>70</v>
      </c>
      <c r="B79" s="214" t="s">
        <v>149</v>
      </c>
      <c r="C79" s="213">
        <v>0</v>
      </c>
      <c r="D79" s="126"/>
      <c r="E79" s="220">
        <v>3514</v>
      </c>
      <c r="F79" s="219" t="s">
        <v>744</v>
      </c>
      <c r="G79" s="220" t="s">
        <v>742</v>
      </c>
    </row>
    <row r="80" spans="1:7" s="221" customFormat="1">
      <c r="A80" s="213">
        <v>71</v>
      </c>
      <c r="B80" s="214" t="s">
        <v>150</v>
      </c>
      <c r="C80" s="213">
        <v>1</v>
      </c>
      <c r="D80" s="126"/>
      <c r="E80" s="220">
        <v>3515</v>
      </c>
      <c r="F80" s="219" t="s">
        <v>1582</v>
      </c>
      <c r="G80" s="220" t="s">
        <v>742</v>
      </c>
    </row>
    <row r="81" spans="1:7" s="221" customFormat="1">
      <c r="A81" s="213">
        <v>72</v>
      </c>
      <c r="B81" s="214" t="s">
        <v>151</v>
      </c>
      <c r="C81" s="213">
        <v>1</v>
      </c>
      <c r="D81" s="126"/>
      <c r="E81" s="220">
        <v>3516</v>
      </c>
      <c r="F81" s="219" t="s">
        <v>1583</v>
      </c>
      <c r="G81" s="220" t="s">
        <v>742</v>
      </c>
    </row>
    <row r="82" spans="1:7" s="221" customFormat="1">
      <c r="A82" s="213">
        <v>73</v>
      </c>
      <c r="B82" s="214" t="s">
        <v>152</v>
      </c>
      <c r="C82" s="213">
        <v>1</v>
      </c>
      <c r="D82" s="126"/>
      <c r="E82" s="220">
        <v>3517</v>
      </c>
      <c r="F82" s="219" t="s">
        <v>1584</v>
      </c>
      <c r="G82" s="220" t="s">
        <v>742</v>
      </c>
    </row>
    <row r="83" spans="1:7" s="221" customFormat="1">
      <c r="A83" s="213">
        <v>74</v>
      </c>
      <c r="B83" s="214" t="s">
        <v>153</v>
      </c>
      <c r="C83" s="213">
        <v>1</v>
      </c>
      <c r="D83" s="126"/>
      <c r="E83" s="218"/>
      <c r="F83" s="219"/>
      <c r="G83" s="220"/>
    </row>
    <row r="84" spans="1:7" s="221" customFormat="1">
      <c r="A84" s="213">
        <v>75</v>
      </c>
      <c r="B84" s="214" t="s">
        <v>154</v>
      </c>
      <c r="C84" s="213">
        <v>0</v>
      </c>
      <c r="D84" s="126"/>
      <c r="E84" s="218"/>
      <c r="F84" s="219"/>
      <c r="G84" s="220"/>
    </row>
    <row r="85" spans="1:7" s="221" customFormat="1">
      <c r="A85" s="213">
        <v>76</v>
      </c>
      <c r="B85" s="214" t="s">
        <v>155</v>
      </c>
      <c r="C85" s="213">
        <v>0</v>
      </c>
      <c r="D85" s="126"/>
      <c r="E85" s="220"/>
      <c r="F85" s="219"/>
      <c r="G85" s="220"/>
    </row>
    <row r="86" spans="1:7" s="221" customFormat="1">
      <c r="A86" s="213">
        <v>77</v>
      </c>
      <c r="B86" s="214" t="s">
        <v>156</v>
      </c>
      <c r="C86" s="213">
        <v>1</v>
      </c>
      <c r="D86" s="126"/>
      <c r="E86" s="220"/>
      <c r="F86" s="219"/>
      <c r="G86" s="220"/>
    </row>
    <row r="87" spans="1:7" s="221" customFormat="1">
      <c r="A87" s="213">
        <v>78</v>
      </c>
      <c r="B87" s="214" t="s">
        <v>157</v>
      </c>
      <c r="C87" s="213">
        <v>1</v>
      </c>
      <c r="D87" s="126"/>
      <c r="E87" s="218"/>
      <c r="F87" s="219"/>
      <c r="G87" s="220"/>
    </row>
    <row r="88" spans="1:7" s="221" customFormat="1">
      <c r="A88" s="213">
        <v>79</v>
      </c>
      <c r="B88" s="214" t="s">
        <v>158</v>
      </c>
      <c r="C88" s="213">
        <v>1</v>
      </c>
      <c r="D88" s="126"/>
      <c r="E88" s="218"/>
      <c r="F88" s="219"/>
      <c r="G88" s="218"/>
    </row>
    <row r="89" spans="1:7" s="221" customFormat="1">
      <c r="A89" s="213">
        <v>80</v>
      </c>
      <c r="B89" s="214" t="s">
        <v>159</v>
      </c>
      <c r="C89" s="213">
        <v>0</v>
      </c>
      <c r="D89" s="126"/>
      <c r="E89" s="220"/>
      <c r="F89" s="219"/>
      <c r="G89" s="220"/>
    </row>
    <row r="90" spans="1:7" s="221" customFormat="1">
      <c r="A90" s="213">
        <v>81</v>
      </c>
      <c r="B90" s="214" t="s">
        <v>160</v>
      </c>
      <c r="C90" s="213">
        <v>0</v>
      </c>
      <c r="D90" s="126"/>
      <c r="E90" s="220"/>
      <c r="F90" s="219"/>
      <c r="G90" s="220"/>
    </row>
    <row r="91" spans="1:7" s="221" customFormat="1">
      <c r="A91" s="213">
        <v>82</v>
      </c>
      <c r="B91" s="214" t="s">
        <v>161</v>
      </c>
      <c r="C91" s="213">
        <v>1</v>
      </c>
      <c r="D91" s="126"/>
      <c r="E91" s="224"/>
      <c r="F91" s="225"/>
      <c r="G91" s="224"/>
    </row>
    <row r="92" spans="1:7" s="221" customFormat="1">
      <c r="A92" s="213">
        <v>83</v>
      </c>
      <c r="B92" s="214" t="s">
        <v>162</v>
      </c>
      <c r="C92" s="213">
        <v>1</v>
      </c>
      <c r="D92" s="126"/>
      <c r="E92" s="213"/>
      <c r="F92" s="223"/>
      <c r="G92" s="213"/>
    </row>
    <row r="93" spans="1:7" s="221" customFormat="1">
      <c r="A93" s="213">
        <v>84</v>
      </c>
      <c r="B93" s="214" t="s">
        <v>163</v>
      </c>
      <c r="C93" s="213">
        <v>0</v>
      </c>
      <c r="D93" s="126"/>
      <c r="E93" s="218"/>
      <c r="F93" s="219"/>
      <c r="G93" s="220"/>
    </row>
    <row r="94" spans="1:7" s="221" customFormat="1">
      <c r="A94" s="213">
        <v>85</v>
      </c>
      <c r="B94" s="214" t="s">
        <v>164</v>
      </c>
      <c r="C94" s="213">
        <v>1</v>
      </c>
      <c r="D94" s="126"/>
      <c r="E94" s="226"/>
      <c r="F94" s="227"/>
      <c r="G94" s="226"/>
    </row>
    <row r="95" spans="1:7" s="221" customFormat="1">
      <c r="A95" s="213">
        <v>86</v>
      </c>
      <c r="B95" s="214" t="s">
        <v>165</v>
      </c>
      <c r="C95" s="213">
        <v>1</v>
      </c>
      <c r="D95" s="126"/>
      <c r="E95" s="213"/>
      <c r="F95" s="223"/>
      <c r="G95" s="213"/>
    </row>
    <row r="96" spans="1:7" s="221" customFormat="1">
      <c r="A96" s="213">
        <v>87</v>
      </c>
      <c r="B96" s="214" t="s">
        <v>166</v>
      </c>
      <c r="C96" s="213">
        <v>1</v>
      </c>
      <c r="D96" s="126"/>
      <c r="E96" s="213"/>
      <c r="F96" s="223"/>
      <c r="G96" s="213"/>
    </row>
    <row r="97" spans="1:7" s="221" customFormat="1">
      <c r="A97" s="213">
        <v>88</v>
      </c>
      <c r="B97" s="214" t="s">
        <v>167</v>
      </c>
      <c r="C97" s="213">
        <v>1</v>
      </c>
      <c r="D97" s="126"/>
      <c r="E97" s="213"/>
      <c r="F97" s="223"/>
      <c r="G97" s="213"/>
    </row>
    <row r="98" spans="1:7" s="221" customFormat="1">
      <c r="A98" s="213">
        <v>89</v>
      </c>
      <c r="B98" s="214" t="s">
        <v>168</v>
      </c>
      <c r="C98" s="213">
        <v>1</v>
      </c>
      <c r="D98" s="126"/>
      <c r="E98" s="213"/>
      <c r="F98" s="223"/>
      <c r="G98" s="213"/>
    </row>
    <row r="99" spans="1:7" s="221" customFormat="1">
      <c r="A99" s="213">
        <v>90</v>
      </c>
      <c r="B99" s="214" t="s">
        <v>169</v>
      </c>
      <c r="C99" s="213">
        <v>0</v>
      </c>
      <c r="D99" s="126"/>
      <c r="E99" s="213"/>
      <c r="F99" s="223"/>
      <c r="G99" s="213"/>
    </row>
    <row r="100" spans="1:7" s="221" customFormat="1">
      <c r="A100" s="213">
        <v>91</v>
      </c>
      <c r="B100" s="214" t="s">
        <v>170</v>
      </c>
      <c r="C100" s="213">
        <v>1</v>
      </c>
      <c r="D100" s="126"/>
      <c r="E100" s="213"/>
      <c r="F100" s="223"/>
      <c r="G100" s="213"/>
    </row>
    <row r="101" spans="1:7" s="221" customFormat="1">
      <c r="A101" s="213">
        <v>92</v>
      </c>
      <c r="B101" s="214" t="s">
        <v>171</v>
      </c>
      <c r="C101" s="213">
        <v>0</v>
      </c>
      <c r="D101" s="126"/>
      <c r="E101" s="213"/>
      <c r="F101" s="223"/>
      <c r="G101" s="213"/>
    </row>
    <row r="102" spans="1:7" s="221" customFormat="1">
      <c r="A102" s="213">
        <v>93</v>
      </c>
      <c r="B102" s="214" t="s">
        <v>172</v>
      </c>
      <c r="C102" s="213">
        <v>1</v>
      </c>
      <c r="D102" s="126"/>
      <c r="E102" s="213"/>
      <c r="F102" s="223"/>
      <c r="G102" s="213"/>
    </row>
    <row r="103" spans="1:7" s="221" customFormat="1">
      <c r="A103" s="213">
        <v>94</v>
      </c>
      <c r="B103" s="214" t="s">
        <v>173</v>
      </c>
      <c r="C103" s="213">
        <v>1</v>
      </c>
      <c r="D103" s="126"/>
      <c r="E103" s="213"/>
      <c r="F103" s="223"/>
      <c r="G103" s="213"/>
    </row>
    <row r="104" spans="1:7" s="221" customFormat="1">
      <c r="A104" s="213">
        <v>95</v>
      </c>
      <c r="B104" s="214" t="s">
        <v>174</v>
      </c>
      <c r="C104" s="213">
        <v>1</v>
      </c>
      <c r="D104" s="126"/>
      <c r="E104" s="213"/>
      <c r="F104" s="223"/>
      <c r="G104" s="213"/>
    </row>
    <row r="105" spans="1:7" s="221" customFormat="1">
      <c r="A105" s="213">
        <v>96</v>
      </c>
      <c r="B105" s="214" t="s">
        <v>175</v>
      </c>
      <c r="C105" s="213">
        <v>1</v>
      </c>
      <c r="D105" s="126"/>
      <c r="E105" s="213"/>
      <c r="F105" s="223"/>
      <c r="G105" s="213"/>
    </row>
    <row r="106" spans="1:7" s="221" customFormat="1">
      <c r="A106" s="213">
        <v>97</v>
      </c>
      <c r="B106" s="214" t="s">
        <v>176</v>
      </c>
      <c r="C106" s="213">
        <v>1</v>
      </c>
      <c r="D106" s="126"/>
      <c r="E106" s="213"/>
      <c r="F106" s="223"/>
      <c r="G106" s="213"/>
    </row>
    <row r="107" spans="1:7" s="221" customFormat="1">
      <c r="A107" s="213">
        <v>98</v>
      </c>
      <c r="B107" s="214" t="s">
        <v>177</v>
      </c>
      <c r="C107" s="213">
        <v>1</v>
      </c>
      <c r="D107" s="126"/>
      <c r="E107" s="213"/>
      <c r="F107" s="223"/>
      <c r="G107" s="213"/>
    </row>
    <row r="108" spans="1:7" s="221" customFormat="1">
      <c r="A108" s="213">
        <v>99</v>
      </c>
      <c r="B108" s="214" t="s">
        <v>179</v>
      </c>
      <c r="C108" s="213">
        <v>1</v>
      </c>
      <c r="D108" s="126"/>
      <c r="E108" s="213"/>
      <c r="F108" s="223"/>
      <c r="G108" s="213"/>
    </row>
    <row r="109" spans="1:7" s="221" customFormat="1">
      <c r="A109" s="213">
        <v>100</v>
      </c>
      <c r="B109" s="214" t="s">
        <v>180</v>
      </c>
      <c r="C109" s="213">
        <v>1</v>
      </c>
      <c r="D109" s="126"/>
      <c r="E109" s="213"/>
      <c r="F109" s="223"/>
      <c r="G109" s="213"/>
    </row>
    <row r="110" spans="1:7" s="221" customFormat="1">
      <c r="A110" s="213">
        <v>101</v>
      </c>
      <c r="B110" s="214" t="s">
        <v>181</v>
      </c>
      <c r="C110" s="213">
        <v>1</v>
      </c>
      <c r="D110" s="126"/>
      <c r="E110" s="213"/>
      <c r="F110" s="223"/>
      <c r="G110" s="213"/>
    </row>
    <row r="111" spans="1:7" s="221" customFormat="1">
      <c r="A111" s="213">
        <v>102</v>
      </c>
      <c r="B111" s="214" t="s">
        <v>182</v>
      </c>
      <c r="C111" s="213">
        <v>0</v>
      </c>
      <c r="D111" s="126" t="s">
        <v>667</v>
      </c>
      <c r="E111" s="213"/>
      <c r="F111" s="223"/>
      <c r="G111" s="213"/>
    </row>
    <row r="112" spans="1:7" s="221" customFormat="1">
      <c r="A112" s="213">
        <v>103</v>
      </c>
      <c r="B112" s="214" t="s">
        <v>183</v>
      </c>
      <c r="C112" s="213">
        <v>1</v>
      </c>
      <c r="D112" s="126"/>
      <c r="E112" s="213"/>
      <c r="F112" s="223"/>
      <c r="G112" s="213"/>
    </row>
    <row r="113" spans="1:7" s="221" customFormat="1">
      <c r="A113" s="213">
        <v>104</v>
      </c>
      <c r="B113" s="214" t="s">
        <v>184</v>
      </c>
      <c r="C113" s="213">
        <v>0</v>
      </c>
      <c r="D113" s="126"/>
      <c r="E113" s="213"/>
      <c r="F113" s="223"/>
      <c r="G113" s="213"/>
    </row>
    <row r="114" spans="1:7" s="221" customFormat="1">
      <c r="A114" s="213">
        <v>105</v>
      </c>
      <c r="B114" s="214" t="s">
        <v>185</v>
      </c>
      <c r="C114" s="213">
        <v>1</v>
      </c>
      <c r="D114" s="126"/>
      <c r="E114" s="213"/>
      <c r="F114" s="223"/>
      <c r="G114" s="213"/>
    </row>
    <row r="115" spans="1:7" s="221" customFormat="1">
      <c r="A115" s="213">
        <v>106</v>
      </c>
      <c r="B115" s="214" t="s">
        <v>186</v>
      </c>
      <c r="C115" s="213">
        <v>0</v>
      </c>
      <c r="D115" s="126"/>
      <c r="E115" s="213"/>
      <c r="F115" s="223"/>
      <c r="G115" s="213"/>
    </row>
    <row r="116" spans="1:7" s="221" customFormat="1">
      <c r="A116" s="213">
        <v>107</v>
      </c>
      <c r="B116" s="214" t="s">
        <v>187</v>
      </c>
      <c r="C116" s="213">
        <v>1</v>
      </c>
      <c r="D116" s="126"/>
      <c r="E116" s="213"/>
      <c r="F116" s="223"/>
      <c r="G116" s="213"/>
    </row>
    <row r="117" spans="1:7" s="221" customFormat="1">
      <c r="A117" s="213">
        <v>108</v>
      </c>
      <c r="B117" s="214" t="s">
        <v>188</v>
      </c>
      <c r="C117" s="213">
        <v>0</v>
      </c>
      <c r="D117" s="126"/>
      <c r="E117" s="213"/>
      <c r="F117" s="223"/>
      <c r="G117" s="213"/>
    </row>
    <row r="118" spans="1:7" s="221" customFormat="1">
      <c r="A118" s="213">
        <v>109</v>
      </c>
      <c r="B118" s="214" t="s">
        <v>189</v>
      </c>
      <c r="C118" s="213">
        <v>0</v>
      </c>
      <c r="D118" s="126"/>
      <c r="E118" s="213"/>
      <c r="F118" s="223"/>
      <c r="G118" s="213"/>
    </row>
    <row r="119" spans="1:7" s="221" customFormat="1">
      <c r="A119" s="213">
        <v>110</v>
      </c>
      <c r="B119" s="214" t="s">
        <v>190</v>
      </c>
      <c r="C119" s="213">
        <v>1</v>
      </c>
      <c r="D119" s="126"/>
      <c r="E119" s="213"/>
      <c r="F119" s="223"/>
      <c r="G119" s="213"/>
    </row>
    <row r="120" spans="1:7" s="221" customFormat="1">
      <c r="A120" s="213">
        <v>111</v>
      </c>
      <c r="B120" s="214" t="s">
        <v>191</v>
      </c>
      <c r="C120" s="213">
        <v>1</v>
      </c>
      <c r="D120" s="126"/>
      <c r="E120" s="213"/>
      <c r="F120" s="223"/>
      <c r="G120" s="213"/>
    </row>
    <row r="121" spans="1:7" s="221" customFormat="1">
      <c r="A121" s="213">
        <v>112</v>
      </c>
      <c r="B121" s="214" t="s">
        <v>192</v>
      </c>
      <c r="C121" s="213">
        <v>0</v>
      </c>
      <c r="D121" s="126" t="s">
        <v>669</v>
      </c>
      <c r="E121" s="213"/>
      <c r="F121" s="223"/>
      <c r="G121" s="213"/>
    </row>
    <row r="122" spans="1:7" s="221" customFormat="1">
      <c r="A122" s="213">
        <v>113</v>
      </c>
      <c r="B122" s="214" t="s">
        <v>193</v>
      </c>
      <c r="C122" s="213">
        <v>0</v>
      </c>
      <c r="D122" s="126"/>
      <c r="E122" s="213"/>
      <c r="F122" s="223"/>
      <c r="G122" s="213"/>
    </row>
    <row r="123" spans="1:7" s="221" customFormat="1">
      <c r="A123" s="213">
        <v>114</v>
      </c>
      <c r="B123" s="214" t="s">
        <v>194</v>
      </c>
      <c r="C123" s="213">
        <v>1</v>
      </c>
      <c r="D123" s="126"/>
      <c r="E123" s="213"/>
      <c r="F123" s="223"/>
      <c r="G123" s="213"/>
    </row>
    <row r="124" spans="1:7" s="221" customFormat="1">
      <c r="A124" s="213">
        <v>115</v>
      </c>
      <c r="B124" s="214" t="s">
        <v>195</v>
      </c>
      <c r="C124" s="213">
        <v>0</v>
      </c>
      <c r="D124" s="126"/>
      <c r="E124" s="213"/>
      <c r="F124" s="223"/>
      <c r="G124" s="213"/>
    </row>
    <row r="125" spans="1:7" s="221" customFormat="1">
      <c r="A125" s="213">
        <v>116</v>
      </c>
      <c r="B125" s="214" t="s">
        <v>196</v>
      </c>
      <c r="C125" s="213">
        <v>0</v>
      </c>
      <c r="D125" s="126"/>
      <c r="E125" s="213"/>
      <c r="F125" s="223"/>
      <c r="G125" s="213"/>
    </row>
    <row r="126" spans="1:7" s="221" customFormat="1">
      <c r="A126" s="213">
        <v>117</v>
      </c>
      <c r="B126" s="214" t="s">
        <v>197</v>
      </c>
      <c r="C126" s="213">
        <v>1</v>
      </c>
      <c r="D126" s="126"/>
      <c r="E126" s="213"/>
      <c r="F126" s="223"/>
      <c r="G126" s="213"/>
    </row>
    <row r="127" spans="1:7" s="221" customFormat="1">
      <c r="A127" s="213">
        <v>118</v>
      </c>
      <c r="B127" s="214" t="s">
        <v>198</v>
      </c>
      <c r="C127" s="213">
        <v>1</v>
      </c>
      <c r="D127" s="126"/>
      <c r="E127" s="213"/>
      <c r="F127" s="223"/>
      <c r="G127" s="213"/>
    </row>
    <row r="128" spans="1:7" s="221" customFormat="1">
      <c r="A128" s="213">
        <v>119</v>
      </c>
      <c r="B128" s="214" t="s">
        <v>199</v>
      </c>
      <c r="C128" s="213">
        <v>0</v>
      </c>
      <c r="D128" s="126"/>
      <c r="E128" s="213"/>
      <c r="F128" s="223"/>
      <c r="G128" s="213"/>
    </row>
    <row r="129" spans="1:7" s="221" customFormat="1">
      <c r="A129" s="213">
        <v>120</v>
      </c>
      <c r="B129" s="214" t="s">
        <v>200</v>
      </c>
      <c r="C129" s="213">
        <v>0</v>
      </c>
      <c r="D129" s="126"/>
      <c r="E129" s="213"/>
      <c r="F129" s="223"/>
      <c r="G129" s="213"/>
    </row>
    <row r="130" spans="1:7" s="221" customFormat="1">
      <c r="A130" s="213">
        <v>121</v>
      </c>
      <c r="B130" s="214" t="s">
        <v>201</v>
      </c>
      <c r="C130" s="213">
        <v>1</v>
      </c>
      <c r="D130" s="126"/>
      <c r="E130" s="213"/>
      <c r="F130" s="223"/>
      <c r="G130" s="213"/>
    </row>
    <row r="131" spans="1:7" s="221" customFormat="1">
      <c r="A131" s="213">
        <v>122</v>
      </c>
      <c r="B131" s="214" t="s">
        <v>202</v>
      </c>
      <c r="C131" s="213">
        <v>1</v>
      </c>
      <c r="D131" s="126"/>
      <c r="E131" s="213"/>
      <c r="F131" s="223"/>
      <c r="G131" s="213"/>
    </row>
    <row r="132" spans="1:7" s="221" customFormat="1">
      <c r="A132" s="213">
        <v>123</v>
      </c>
      <c r="B132" s="214" t="s">
        <v>203</v>
      </c>
      <c r="C132" s="213">
        <v>0</v>
      </c>
      <c r="D132" s="126"/>
      <c r="E132" s="213"/>
      <c r="F132" s="223"/>
      <c r="G132" s="213"/>
    </row>
    <row r="133" spans="1:7" s="221" customFormat="1">
      <c r="A133" s="213">
        <v>124</v>
      </c>
      <c r="B133" s="214" t="s">
        <v>204</v>
      </c>
      <c r="C133" s="213">
        <v>0</v>
      </c>
      <c r="D133" s="126"/>
      <c r="E133" s="213"/>
      <c r="F133" s="223"/>
      <c r="G133" s="213"/>
    </row>
    <row r="134" spans="1:7" s="221" customFormat="1">
      <c r="A134" s="213">
        <v>125</v>
      </c>
      <c r="B134" s="214" t="s">
        <v>205</v>
      </c>
      <c r="C134" s="213">
        <v>1</v>
      </c>
      <c r="D134" s="126"/>
      <c r="E134" s="213"/>
      <c r="F134" s="223"/>
      <c r="G134" s="213"/>
    </row>
    <row r="135" spans="1:7" s="221" customFormat="1">
      <c r="A135" s="213">
        <v>126</v>
      </c>
      <c r="B135" s="214" t="s">
        <v>206</v>
      </c>
      <c r="C135" s="213">
        <v>0</v>
      </c>
      <c r="D135" s="126" t="s">
        <v>669</v>
      </c>
      <c r="E135" s="213"/>
      <c r="F135" s="223"/>
      <c r="G135" s="213"/>
    </row>
    <row r="136" spans="1:7" s="221" customFormat="1">
      <c r="A136" s="213">
        <v>127</v>
      </c>
      <c r="B136" s="214" t="s">
        <v>207</v>
      </c>
      <c r="C136" s="213">
        <v>1</v>
      </c>
      <c r="D136" s="126"/>
      <c r="E136" s="213"/>
      <c r="F136" s="223"/>
      <c r="G136" s="213"/>
    </row>
    <row r="137" spans="1:7" s="221" customFormat="1">
      <c r="A137" s="213">
        <v>128</v>
      </c>
      <c r="B137" s="214" t="s">
        <v>208</v>
      </c>
      <c r="C137" s="213">
        <v>1</v>
      </c>
      <c r="D137" s="126"/>
      <c r="E137" s="213"/>
      <c r="F137" s="223"/>
      <c r="G137" s="213"/>
    </row>
    <row r="138" spans="1:7" s="221" customFormat="1">
      <c r="A138" s="213">
        <v>129</v>
      </c>
      <c r="B138" s="214" t="s">
        <v>209</v>
      </c>
      <c r="C138" s="213">
        <v>0</v>
      </c>
      <c r="D138" s="126"/>
      <c r="E138" s="213"/>
      <c r="F138" s="223"/>
      <c r="G138" s="213"/>
    </row>
    <row r="139" spans="1:7" s="221" customFormat="1">
      <c r="A139" s="213">
        <v>130</v>
      </c>
      <c r="B139" s="214" t="s">
        <v>210</v>
      </c>
      <c r="C139" s="213">
        <v>0</v>
      </c>
      <c r="D139" s="126"/>
      <c r="E139" s="213"/>
      <c r="F139" s="223"/>
      <c r="G139" s="213"/>
    </row>
    <row r="140" spans="1:7" s="221" customFormat="1">
      <c r="A140" s="213">
        <v>131</v>
      </c>
      <c r="B140" s="214" t="s">
        <v>211</v>
      </c>
      <c r="C140" s="213">
        <v>1</v>
      </c>
      <c r="D140" s="126"/>
      <c r="E140" s="213"/>
      <c r="F140" s="223"/>
      <c r="G140" s="213"/>
    </row>
    <row r="141" spans="1:7" s="221" customFormat="1">
      <c r="A141" s="213">
        <v>132</v>
      </c>
      <c r="B141" s="214" t="s">
        <v>212</v>
      </c>
      <c r="C141" s="213">
        <v>0</v>
      </c>
      <c r="D141" s="126"/>
      <c r="E141" s="213"/>
      <c r="F141" s="223"/>
      <c r="G141" s="213"/>
    </row>
    <row r="142" spans="1:7" s="221" customFormat="1">
      <c r="A142" s="213">
        <v>133</v>
      </c>
      <c r="B142" s="214" t="s">
        <v>213</v>
      </c>
      <c r="C142" s="213">
        <v>1</v>
      </c>
      <c r="D142" s="126"/>
      <c r="E142" s="213"/>
      <c r="F142" s="223"/>
      <c r="G142" s="213"/>
    </row>
    <row r="143" spans="1:7" s="221" customFormat="1">
      <c r="A143" s="213">
        <v>134</v>
      </c>
      <c r="B143" s="214" t="s">
        <v>214</v>
      </c>
      <c r="C143" s="213">
        <v>0</v>
      </c>
      <c r="D143" s="126"/>
      <c r="E143" s="213"/>
      <c r="F143" s="223"/>
      <c r="G143" s="213"/>
    </row>
    <row r="144" spans="1:7" s="221" customFormat="1">
      <c r="A144" s="213">
        <v>135</v>
      </c>
      <c r="B144" s="214" t="s">
        <v>215</v>
      </c>
      <c r="C144" s="213">
        <v>1</v>
      </c>
      <c r="D144" s="126"/>
      <c r="E144" s="213"/>
      <c r="F144" s="223"/>
      <c r="G144" s="213"/>
    </row>
    <row r="145" spans="1:7" s="221" customFormat="1">
      <c r="A145" s="213">
        <v>136</v>
      </c>
      <c r="B145" s="214" t="s">
        <v>216</v>
      </c>
      <c r="C145" s="213">
        <v>1</v>
      </c>
      <c r="D145" s="126"/>
      <c r="E145" s="213"/>
      <c r="F145" s="223"/>
      <c r="G145" s="213"/>
    </row>
    <row r="146" spans="1:7" s="221" customFormat="1">
      <c r="A146" s="213">
        <v>137</v>
      </c>
      <c r="B146" s="214" t="s">
        <v>217</v>
      </c>
      <c r="C146" s="213">
        <v>1</v>
      </c>
      <c r="D146" s="126"/>
      <c r="E146" s="213"/>
      <c r="F146" s="223"/>
      <c r="G146" s="213"/>
    </row>
    <row r="147" spans="1:7" s="221" customFormat="1">
      <c r="A147" s="213">
        <v>138</v>
      </c>
      <c r="B147" s="214" t="s">
        <v>218</v>
      </c>
      <c r="C147" s="213">
        <v>1</v>
      </c>
      <c r="D147" s="126"/>
      <c r="E147" s="213"/>
      <c r="F147" s="223"/>
      <c r="G147" s="213"/>
    </row>
    <row r="148" spans="1:7" s="221" customFormat="1">
      <c r="A148" s="213">
        <v>139</v>
      </c>
      <c r="B148" s="214" t="s">
        <v>219</v>
      </c>
      <c r="C148" s="213">
        <v>1</v>
      </c>
      <c r="D148" s="126"/>
      <c r="E148" s="213"/>
      <c r="F148" s="223"/>
      <c r="G148" s="213"/>
    </row>
    <row r="149" spans="1:7" s="221" customFormat="1">
      <c r="A149" s="213">
        <v>140</v>
      </c>
      <c r="B149" s="214" t="s">
        <v>220</v>
      </c>
      <c r="C149" s="213">
        <v>0</v>
      </c>
      <c r="D149" s="126"/>
      <c r="E149" s="213"/>
      <c r="F149" s="223"/>
      <c r="G149" s="213"/>
    </row>
    <row r="150" spans="1:7" s="221" customFormat="1">
      <c r="A150" s="213">
        <v>141</v>
      </c>
      <c r="B150" s="214" t="s">
        <v>221</v>
      </c>
      <c r="C150" s="213">
        <v>1</v>
      </c>
      <c r="D150" s="126"/>
      <c r="E150" s="213"/>
      <c r="F150" s="223"/>
      <c r="G150" s="213"/>
    </row>
    <row r="151" spans="1:7" s="221" customFormat="1">
      <c r="A151" s="213">
        <v>142</v>
      </c>
      <c r="B151" s="214" t="s">
        <v>222</v>
      </c>
      <c r="C151" s="213">
        <v>1</v>
      </c>
      <c r="D151" s="126"/>
      <c r="E151" s="213"/>
      <c r="F151" s="223"/>
      <c r="G151" s="213"/>
    </row>
    <row r="152" spans="1:7" s="221" customFormat="1">
      <c r="A152" s="213">
        <v>143</v>
      </c>
      <c r="B152" s="214" t="s">
        <v>223</v>
      </c>
      <c r="C152" s="213">
        <v>0</v>
      </c>
      <c r="D152" s="126"/>
      <c r="E152" s="213"/>
      <c r="F152" s="223"/>
      <c r="G152" s="213"/>
    </row>
    <row r="153" spans="1:7" s="221" customFormat="1">
      <c r="A153" s="213">
        <v>144</v>
      </c>
      <c r="B153" s="214" t="s">
        <v>224</v>
      </c>
      <c r="C153" s="213">
        <v>1</v>
      </c>
      <c r="D153" s="126"/>
      <c r="E153" s="213"/>
      <c r="F153" s="223"/>
      <c r="G153" s="213"/>
    </row>
    <row r="154" spans="1:7" s="221" customFormat="1">
      <c r="A154" s="213">
        <v>145</v>
      </c>
      <c r="B154" s="214" t="s">
        <v>225</v>
      </c>
      <c r="C154" s="213">
        <v>1</v>
      </c>
      <c r="D154" s="126"/>
      <c r="E154" s="213"/>
      <c r="F154" s="223"/>
      <c r="G154" s="213"/>
    </row>
    <row r="155" spans="1:7" s="221" customFormat="1">
      <c r="A155" s="213">
        <v>146</v>
      </c>
      <c r="B155" s="214" t="s">
        <v>226</v>
      </c>
      <c r="C155" s="213">
        <v>0</v>
      </c>
      <c r="D155" s="126" t="s">
        <v>667</v>
      </c>
      <c r="E155" s="213"/>
      <c r="F155" s="223"/>
      <c r="G155" s="213"/>
    </row>
    <row r="156" spans="1:7" s="221" customFormat="1">
      <c r="A156" s="213">
        <v>147</v>
      </c>
      <c r="B156" s="214" t="s">
        <v>227</v>
      </c>
      <c r="C156" s="213">
        <v>0</v>
      </c>
      <c r="D156" s="126"/>
      <c r="E156" s="213"/>
      <c r="F156" s="223"/>
      <c r="G156" s="213"/>
    </row>
    <row r="157" spans="1:7" s="221" customFormat="1">
      <c r="A157" s="213">
        <v>148</v>
      </c>
      <c r="B157" s="214" t="s">
        <v>228</v>
      </c>
      <c r="C157" s="213">
        <v>1</v>
      </c>
      <c r="D157" s="126"/>
      <c r="E157" s="213"/>
      <c r="F157" s="223"/>
      <c r="G157" s="213"/>
    </row>
    <row r="158" spans="1:7" s="221" customFormat="1">
      <c r="A158" s="213">
        <v>149</v>
      </c>
      <c r="B158" s="214" t="s">
        <v>229</v>
      </c>
      <c r="C158" s="213">
        <v>1</v>
      </c>
      <c r="D158" s="126"/>
      <c r="E158" s="213"/>
      <c r="F158" s="223"/>
      <c r="G158" s="213"/>
    </row>
    <row r="159" spans="1:7" s="221" customFormat="1">
      <c r="A159" s="213">
        <v>150</v>
      </c>
      <c r="B159" s="214" t="s">
        <v>230</v>
      </c>
      <c r="C159" s="213">
        <v>1</v>
      </c>
      <c r="D159" s="126"/>
      <c r="E159" s="213"/>
      <c r="F159" s="223"/>
      <c r="G159" s="213"/>
    </row>
    <row r="160" spans="1:7" s="221" customFormat="1">
      <c r="A160" s="213">
        <v>151</v>
      </c>
      <c r="B160" s="214" t="s">
        <v>231</v>
      </c>
      <c r="C160" s="213">
        <v>1</v>
      </c>
      <c r="D160" s="126"/>
      <c r="E160" s="213"/>
      <c r="F160" s="223"/>
      <c r="G160" s="213"/>
    </row>
    <row r="161" spans="1:7" s="221" customFormat="1">
      <c r="A161" s="213">
        <v>152</v>
      </c>
      <c r="B161" s="214" t="s">
        <v>232</v>
      </c>
      <c r="C161" s="213">
        <v>1</v>
      </c>
      <c r="D161" s="126"/>
      <c r="E161" s="213"/>
      <c r="F161" s="223"/>
      <c r="G161" s="213"/>
    </row>
    <row r="162" spans="1:7" s="221" customFormat="1">
      <c r="A162" s="213">
        <v>153</v>
      </c>
      <c r="B162" s="214" t="s">
        <v>233</v>
      </c>
      <c r="C162" s="213">
        <v>1</v>
      </c>
      <c r="D162" s="126"/>
      <c r="E162" s="213"/>
      <c r="F162" s="223"/>
      <c r="G162" s="213"/>
    </row>
    <row r="163" spans="1:7" s="221" customFormat="1">
      <c r="A163" s="213">
        <v>154</v>
      </c>
      <c r="B163" s="214" t="s">
        <v>234</v>
      </c>
      <c r="C163" s="213">
        <v>1</v>
      </c>
      <c r="D163" s="126"/>
      <c r="E163" s="213"/>
      <c r="F163" s="223"/>
      <c r="G163" s="213"/>
    </row>
    <row r="164" spans="1:7" s="221" customFormat="1">
      <c r="A164" s="213">
        <v>155</v>
      </c>
      <c r="B164" s="214" t="s">
        <v>235</v>
      </c>
      <c r="C164" s="213">
        <v>1</v>
      </c>
      <c r="D164" s="126"/>
      <c r="E164" s="213"/>
      <c r="F164" s="223"/>
      <c r="G164" s="213"/>
    </row>
    <row r="165" spans="1:7" s="221" customFormat="1">
      <c r="A165" s="213">
        <v>156</v>
      </c>
      <c r="B165" s="214" t="s">
        <v>236</v>
      </c>
      <c r="C165" s="213">
        <v>0</v>
      </c>
      <c r="D165" s="126"/>
      <c r="E165" s="213"/>
      <c r="F165" s="223"/>
      <c r="G165" s="213"/>
    </row>
    <row r="166" spans="1:7" s="221" customFormat="1">
      <c r="A166" s="213">
        <v>157</v>
      </c>
      <c r="B166" s="214" t="s">
        <v>237</v>
      </c>
      <c r="C166" s="213">
        <v>1</v>
      </c>
      <c r="D166" s="126"/>
      <c r="E166" s="213"/>
      <c r="F166" s="223"/>
      <c r="G166" s="213"/>
    </row>
    <row r="167" spans="1:7" s="221" customFormat="1">
      <c r="A167" s="213">
        <v>158</v>
      </c>
      <c r="B167" s="214" t="s">
        <v>238</v>
      </c>
      <c r="C167" s="213">
        <v>1</v>
      </c>
      <c r="D167" s="126"/>
      <c r="E167" s="213"/>
      <c r="F167" s="223"/>
      <c r="G167" s="213"/>
    </row>
    <row r="168" spans="1:7" s="221" customFormat="1">
      <c r="A168" s="213">
        <v>159</v>
      </c>
      <c r="B168" s="214" t="s">
        <v>239</v>
      </c>
      <c r="C168" s="213">
        <v>1</v>
      </c>
      <c r="D168" s="126"/>
      <c r="E168" s="213"/>
      <c r="F168" s="223"/>
      <c r="G168" s="213"/>
    </row>
    <row r="169" spans="1:7" s="221" customFormat="1">
      <c r="A169" s="213">
        <v>160</v>
      </c>
      <c r="B169" s="214" t="s">
        <v>240</v>
      </c>
      <c r="C169" s="213">
        <v>1</v>
      </c>
      <c r="D169" s="126"/>
      <c r="E169" s="213"/>
      <c r="F169" s="223"/>
      <c r="G169" s="213"/>
    </row>
    <row r="170" spans="1:7" s="221" customFormat="1">
      <c r="A170" s="213">
        <v>161</v>
      </c>
      <c r="B170" s="214" t="s">
        <v>241</v>
      </c>
      <c r="C170" s="213">
        <v>1</v>
      </c>
      <c r="D170" s="126"/>
      <c r="E170" s="213"/>
      <c r="F170" s="223"/>
      <c r="G170" s="213"/>
    </row>
    <row r="171" spans="1:7" s="221" customFormat="1">
      <c r="A171" s="213">
        <v>162</v>
      </c>
      <c r="B171" s="214" t="s">
        <v>242</v>
      </c>
      <c r="C171" s="213">
        <v>1</v>
      </c>
      <c r="D171" s="126"/>
      <c r="E171" s="213"/>
      <c r="F171" s="223"/>
      <c r="G171" s="213"/>
    </row>
    <row r="172" spans="1:7" s="221" customFormat="1">
      <c r="A172" s="213">
        <v>163</v>
      </c>
      <c r="B172" s="214" t="s">
        <v>243</v>
      </c>
      <c r="C172" s="213">
        <v>1</v>
      </c>
      <c r="D172" s="126"/>
      <c r="E172" s="213"/>
      <c r="F172" s="223"/>
      <c r="G172" s="213"/>
    </row>
    <row r="173" spans="1:7" s="221" customFormat="1">
      <c r="A173" s="213">
        <v>164</v>
      </c>
      <c r="B173" s="214" t="s">
        <v>244</v>
      </c>
      <c r="C173" s="213">
        <v>1</v>
      </c>
      <c r="D173" s="126"/>
      <c r="E173" s="213"/>
      <c r="F173" s="223"/>
      <c r="G173" s="213"/>
    </row>
    <row r="174" spans="1:7" s="221" customFormat="1">
      <c r="A174" s="213">
        <v>165</v>
      </c>
      <c r="B174" s="214" t="s">
        <v>245</v>
      </c>
      <c r="C174" s="213">
        <v>1</v>
      </c>
      <c r="D174" s="126"/>
      <c r="E174" s="213"/>
      <c r="F174" s="223"/>
      <c r="G174" s="213"/>
    </row>
    <row r="175" spans="1:7" s="221" customFormat="1">
      <c r="A175" s="213">
        <v>166</v>
      </c>
      <c r="B175" s="214" t="s">
        <v>246</v>
      </c>
      <c r="C175" s="213">
        <v>0</v>
      </c>
      <c r="D175" s="126"/>
      <c r="E175" s="213"/>
      <c r="F175" s="223"/>
      <c r="G175" s="213"/>
    </row>
    <row r="176" spans="1:7" s="221" customFormat="1">
      <c r="A176" s="213">
        <v>167</v>
      </c>
      <c r="B176" s="214" t="s">
        <v>247</v>
      </c>
      <c r="C176" s="213">
        <v>1</v>
      </c>
      <c r="D176" s="126"/>
      <c r="E176" s="213"/>
      <c r="F176" s="223"/>
      <c r="G176" s="213"/>
    </row>
    <row r="177" spans="1:7" s="221" customFormat="1">
      <c r="A177" s="213">
        <v>168</v>
      </c>
      <c r="B177" s="214" t="s">
        <v>248</v>
      </c>
      <c r="C177" s="213">
        <v>1</v>
      </c>
      <c r="D177" s="126"/>
      <c r="E177" s="213"/>
      <c r="F177" s="223"/>
      <c r="G177" s="213"/>
    </row>
    <row r="178" spans="1:7" s="221" customFormat="1">
      <c r="A178" s="213">
        <v>169</v>
      </c>
      <c r="B178" s="214" t="s">
        <v>249</v>
      </c>
      <c r="C178" s="213">
        <v>1</v>
      </c>
      <c r="D178" s="126"/>
      <c r="E178" s="213"/>
      <c r="F178" s="223"/>
      <c r="G178" s="213"/>
    </row>
    <row r="179" spans="1:7" s="221" customFormat="1">
      <c r="A179" s="213">
        <v>170</v>
      </c>
      <c r="B179" s="214" t="s">
        <v>250</v>
      </c>
      <c r="C179" s="213">
        <v>1</v>
      </c>
      <c r="D179" s="126"/>
      <c r="E179" s="213"/>
      <c r="F179" s="223"/>
      <c r="G179" s="213"/>
    </row>
    <row r="180" spans="1:7" s="221" customFormat="1">
      <c r="A180" s="213">
        <v>171</v>
      </c>
      <c r="B180" s="214" t="s">
        <v>251</v>
      </c>
      <c r="C180" s="213">
        <v>1</v>
      </c>
      <c r="D180" s="126"/>
      <c r="E180" s="213"/>
      <c r="F180" s="223"/>
      <c r="G180" s="213"/>
    </row>
    <row r="181" spans="1:7" s="221" customFormat="1">
      <c r="A181" s="213">
        <v>172</v>
      </c>
      <c r="B181" s="214" t="s">
        <v>252</v>
      </c>
      <c r="C181" s="213">
        <v>1</v>
      </c>
      <c r="D181" s="126"/>
      <c r="E181" s="213"/>
      <c r="F181" s="223"/>
      <c r="G181" s="213"/>
    </row>
    <row r="182" spans="1:7" s="221" customFormat="1">
      <c r="A182" s="213">
        <v>173</v>
      </c>
      <c r="B182" s="214" t="s">
        <v>253</v>
      </c>
      <c r="C182" s="213">
        <v>1</v>
      </c>
      <c r="D182" s="126"/>
      <c r="E182" s="213"/>
      <c r="F182" s="223"/>
      <c r="G182" s="213"/>
    </row>
    <row r="183" spans="1:7" s="221" customFormat="1">
      <c r="A183" s="213">
        <v>174</v>
      </c>
      <c r="B183" s="214" t="s">
        <v>254</v>
      </c>
      <c r="C183" s="213">
        <v>1</v>
      </c>
      <c r="D183" s="126"/>
      <c r="E183" s="213"/>
      <c r="F183" s="223"/>
      <c r="G183" s="213"/>
    </row>
    <row r="184" spans="1:7" s="221" customFormat="1">
      <c r="A184" s="213">
        <v>175</v>
      </c>
      <c r="B184" s="214" t="s">
        <v>255</v>
      </c>
      <c r="C184" s="213">
        <v>1</v>
      </c>
      <c r="D184" s="126"/>
      <c r="E184" s="213"/>
      <c r="F184" s="223"/>
      <c r="G184" s="213"/>
    </row>
    <row r="185" spans="1:7" s="221" customFormat="1">
      <c r="A185" s="213">
        <v>176</v>
      </c>
      <c r="B185" s="214" t="s">
        <v>256</v>
      </c>
      <c r="C185" s="213">
        <v>1</v>
      </c>
      <c r="D185" s="126"/>
      <c r="E185" s="213"/>
      <c r="F185" s="223"/>
      <c r="G185" s="213"/>
    </row>
    <row r="186" spans="1:7" s="221" customFormat="1">
      <c r="A186" s="213">
        <v>177</v>
      </c>
      <c r="B186" s="214" t="s">
        <v>257</v>
      </c>
      <c r="C186" s="213">
        <v>1</v>
      </c>
      <c r="D186" s="126"/>
      <c r="E186" s="213"/>
      <c r="F186" s="223"/>
      <c r="G186" s="213"/>
    </row>
    <row r="187" spans="1:7" s="221" customFormat="1">
      <c r="A187" s="213">
        <v>178</v>
      </c>
      <c r="B187" s="214" t="s">
        <v>258</v>
      </c>
      <c r="C187" s="213">
        <v>1</v>
      </c>
      <c r="D187" s="126"/>
      <c r="E187" s="213"/>
      <c r="F187" s="223"/>
      <c r="G187" s="213"/>
    </row>
    <row r="188" spans="1:7" s="221" customFormat="1">
      <c r="A188" s="213">
        <v>179</v>
      </c>
      <c r="B188" s="214" t="s">
        <v>259</v>
      </c>
      <c r="C188" s="213">
        <v>0</v>
      </c>
      <c r="D188" s="126"/>
      <c r="E188" s="213"/>
      <c r="F188" s="223"/>
      <c r="G188" s="213"/>
    </row>
    <row r="189" spans="1:7" s="221" customFormat="1">
      <c r="A189" s="213">
        <v>180</v>
      </c>
      <c r="B189" s="214" t="s">
        <v>260</v>
      </c>
      <c r="C189" s="213">
        <v>0</v>
      </c>
      <c r="D189" s="126"/>
      <c r="E189" s="213"/>
      <c r="F189" s="223"/>
      <c r="G189" s="213"/>
    </row>
    <row r="190" spans="1:7" s="221" customFormat="1">
      <c r="A190" s="213">
        <v>181</v>
      </c>
      <c r="B190" s="214" t="s">
        <v>261</v>
      </c>
      <c r="C190" s="213">
        <v>1</v>
      </c>
      <c r="D190" s="126"/>
      <c r="E190" s="213"/>
      <c r="F190" s="223"/>
      <c r="G190" s="213"/>
    </row>
    <row r="191" spans="1:7" s="221" customFormat="1">
      <c r="A191" s="213">
        <v>182</v>
      </c>
      <c r="B191" s="214" t="s">
        <v>262</v>
      </c>
      <c r="C191" s="213">
        <v>1</v>
      </c>
      <c r="D191" s="126"/>
      <c r="E191" s="213"/>
      <c r="F191" s="223"/>
      <c r="G191" s="213"/>
    </row>
    <row r="192" spans="1:7" s="221" customFormat="1">
      <c r="A192" s="213">
        <v>183</v>
      </c>
      <c r="B192" s="214" t="s">
        <v>263</v>
      </c>
      <c r="C192" s="213">
        <v>0</v>
      </c>
      <c r="D192" s="126"/>
      <c r="E192" s="213"/>
      <c r="F192" s="223"/>
      <c r="G192" s="213"/>
    </row>
    <row r="193" spans="1:7" s="221" customFormat="1">
      <c r="A193" s="213">
        <v>184</v>
      </c>
      <c r="B193" s="214" t="s">
        <v>264</v>
      </c>
      <c r="C193" s="213">
        <v>1</v>
      </c>
      <c r="D193" s="126"/>
      <c r="E193" s="213"/>
      <c r="F193" s="223"/>
      <c r="G193" s="213"/>
    </row>
    <row r="194" spans="1:7" s="221" customFormat="1">
      <c r="A194" s="213">
        <v>185</v>
      </c>
      <c r="B194" s="214" t="s">
        <v>265</v>
      </c>
      <c r="C194" s="213">
        <v>1</v>
      </c>
      <c r="D194" s="126"/>
      <c r="E194" s="213"/>
      <c r="F194" s="223"/>
      <c r="G194" s="213"/>
    </row>
    <row r="195" spans="1:7" s="221" customFormat="1">
      <c r="A195" s="213">
        <v>186</v>
      </c>
      <c r="B195" s="214" t="s">
        <v>266</v>
      </c>
      <c r="C195" s="213">
        <v>1</v>
      </c>
      <c r="D195" s="126"/>
      <c r="E195" s="213"/>
      <c r="F195" s="223"/>
      <c r="G195" s="213"/>
    </row>
    <row r="196" spans="1:7" s="221" customFormat="1">
      <c r="A196" s="213">
        <v>187</v>
      </c>
      <c r="B196" s="214" t="s">
        <v>267</v>
      </c>
      <c r="C196" s="213">
        <v>1</v>
      </c>
      <c r="D196" s="126"/>
      <c r="E196" s="213"/>
      <c r="F196" s="223"/>
      <c r="G196" s="213"/>
    </row>
    <row r="197" spans="1:7" s="221" customFormat="1">
      <c r="A197" s="213">
        <v>188</v>
      </c>
      <c r="B197" s="214" t="s">
        <v>268</v>
      </c>
      <c r="C197" s="213">
        <v>0</v>
      </c>
      <c r="D197" s="126"/>
      <c r="E197" s="213"/>
      <c r="F197" s="223"/>
      <c r="G197" s="213"/>
    </row>
    <row r="198" spans="1:7" s="221" customFormat="1">
      <c r="A198" s="213">
        <v>189</v>
      </c>
      <c r="B198" s="214" t="s">
        <v>269</v>
      </c>
      <c r="C198" s="213">
        <v>1</v>
      </c>
      <c r="D198" s="126"/>
      <c r="E198" s="213"/>
      <c r="F198" s="223"/>
      <c r="G198" s="213"/>
    </row>
    <row r="199" spans="1:7" s="221" customFormat="1">
      <c r="A199" s="213">
        <v>190</v>
      </c>
      <c r="B199" s="214" t="s">
        <v>270</v>
      </c>
      <c r="C199" s="213">
        <v>0</v>
      </c>
      <c r="D199" s="126"/>
      <c r="E199" s="213"/>
      <c r="F199" s="223"/>
      <c r="G199" s="213"/>
    </row>
    <row r="200" spans="1:7" s="221" customFormat="1">
      <c r="A200" s="213">
        <v>191</v>
      </c>
      <c r="B200" s="214" t="s">
        <v>271</v>
      </c>
      <c r="C200" s="213">
        <v>1</v>
      </c>
      <c r="D200" s="126"/>
      <c r="E200" s="213"/>
      <c r="F200" s="223"/>
      <c r="G200" s="213"/>
    </row>
    <row r="201" spans="1:7" s="221" customFormat="1">
      <c r="A201" s="213">
        <v>192</v>
      </c>
      <c r="B201" s="214" t="s">
        <v>272</v>
      </c>
      <c r="C201" s="213">
        <v>0</v>
      </c>
      <c r="D201" s="126"/>
      <c r="E201" s="213"/>
      <c r="F201" s="223"/>
      <c r="G201" s="213"/>
    </row>
    <row r="202" spans="1:7" s="221" customFormat="1">
      <c r="A202" s="213">
        <v>193</v>
      </c>
      <c r="B202" s="214" t="s">
        <v>273</v>
      </c>
      <c r="C202" s="213">
        <v>0</v>
      </c>
      <c r="D202" s="126"/>
      <c r="E202" s="213"/>
      <c r="F202" s="223"/>
      <c r="G202" s="213"/>
    </row>
    <row r="203" spans="1:7" s="221" customFormat="1">
      <c r="A203" s="213">
        <v>194</v>
      </c>
      <c r="B203" s="214" t="s">
        <v>274</v>
      </c>
      <c r="C203" s="213">
        <v>0</v>
      </c>
      <c r="D203" s="126"/>
      <c r="E203" s="213"/>
      <c r="F203" s="223"/>
      <c r="G203" s="213"/>
    </row>
    <row r="204" spans="1:7" s="221" customFormat="1">
      <c r="A204" s="213">
        <v>195</v>
      </c>
      <c r="B204" s="214" t="s">
        <v>275</v>
      </c>
      <c r="C204" s="213">
        <v>0</v>
      </c>
      <c r="D204" s="126"/>
      <c r="E204" s="213"/>
      <c r="F204" s="223"/>
      <c r="G204" s="213"/>
    </row>
    <row r="205" spans="1:7" s="221" customFormat="1">
      <c r="A205" s="213">
        <v>196</v>
      </c>
      <c r="B205" s="214" t="s">
        <v>276</v>
      </c>
      <c r="C205" s="213">
        <v>1</v>
      </c>
      <c r="D205" s="126"/>
      <c r="E205" s="213"/>
      <c r="F205" s="223"/>
      <c r="G205" s="213"/>
    </row>
    <row r="206" spans="1:7" s="221" customFormat="1">
      <c r="A206" s="213">
        <v>197</v>
      </c>
      <c r="B206" s="214" t="s">
        <v>277</v>
      </c>
      <c r="C206" s="213">
        <v>1</v>
      </c>
      <c r="D206" s="126"/>
      <c r="E206" s="213"/>
      <c r="F206" s="223"/>
      <c r="G206" s="213"/>
    </row>
    <row r="207" spans="1:7" s="221" customFormat="1">
      <c r="A207" s="213">
        <v>198</v>
      </c>
      <c r="B207" s="214" t="s">
        <v>278</v>
      </c>
      <c r="C207" s="213">
        <v>1</v>
      </c>
      <c r="D207" s="126"/>
      <c r="E207" s="213"/>
      <c r="F207" s="223"/>
      <c r="G207" s="213"/>
    </row>
    <row r="208" spans="1:7" s="221" customFormat="1">
      <c r="A208" s="213">
        <v>199</v>
      </c>
      <c r="B208" s="214" t="s">
        <v>279</v>
      </c>
      <c r="C208" s="213">
        <v>1</v>
      </c>
      <c r="D208" s="126"/>
      <c r="E208" s="213"/>
      <c r="F208" s="223"/>
      <c r="G208" s="213"/>
    </row>
    <row r="209" spans="1:7" s="221" customFormat="1">
      <c r="A209" s="213">
        <v>200</v>
      </c>
      <c r="B209" s="214" t="s">
        <v>280</v>
      </c>
      <c r="C209" s="213">
        <v>0</v>
      </c>
      <c r="D209" s="126"/>
      <c r="E209" s="213"/>
      <c r="F209" s="223"/>
      <c r="G209" s="213"/>
    </row>
    <row r="210" spans="1:7" s="221" customFormat="1">
      <c r="A210" s="213">
        <v>201</v>
      </c>
      <c r="B210" s="214" t="s">
        <v>281</v>
      </c>
      <c r="C210" s="213">
        <v>1</v>
      </c>
      <c r="D210" s="126"/>
      <c r="E210" s="213"/>
      <c r="F210" s="223"/>
      <c r="G210" s="213"/>
    </row>
    <row r="211" spans="1:7" s="221" customFormat="1">
      <c r="A211" s="213">
        <v>202</v>
      </c>
      <c r="B211" s="214" t="s">
        <v>282</v>
      </c>
      <c r="C211" s="213">
        <v>0</v>
      </c>
      <c r="D211" s="126"/>
      <c r="E211" s="213"/>
      <c r="F211" s="223"/>
      <c r="G211" s="213"/>
    </row>
    <row r="212" spans="1:7" s="221" customFormat="1">
      <c r="A212" s="213">
        <v>203</v>
      </c>
      <c r="B212" s="214" t="s">
        <v>283</v>
      </c>
      <c r="C212" s="213">
        <v>0</v>
      </c>
      <c r="D212" s="126"/>
      <c r="E212" s="213"/>
      <c r="F212" s="223"/>
      <c r="G212" s="213"/>
    </row>
    <row r="213" spans="1:7" s="221" customFormat="1">
      <c r="A213" s="213">
        <v>204</v>
      </c>
      <c r="B213" s="214" t="s">
        <v>284</v>
      </c>
      <c r="C213" s="213">
        <v>1</v>
      </c>
      <c r="D213" s="126"/>
      <c r="E213" s="213"/>
      <c r="F213" s="223"/>
      <c r="G213" s="213"/>
    </row>
    <row r="214" spans="1:7" s="221" customFormat="1">
      <c r="A214" s="213">
        <v>205</v>
      </c>
      <c r="B214" s="214" t="s">
        <v>285</v>
      </c>
      <c r="C214" s="213">
        <v>0</v>
      </c>
      <c r="D214" s="126"/>
      <c r="E214" s="213"/>
      <c r="F214" s="223"/>
      <c r="G214" s="213"/>
    </row>
    <row r="215" spans="1:7" s="221" customFormat="1">
      <c r="A215" s="213">
        <v>206</v>
      </c>
      <c r="B215" s="214" t="s">
        <v>286</v>
      </c>
      <c r="C215" s="213">
        <v>0</v>
      </c>
      <c r="D215" s="126"/>
      <c r="E215" s="213"/>
      <c r="F215" s="223"/>
      <c r="G215" s="213"/>
    </row>
    <row r="216" spans="1:7" s="221" customFormat="1">
      <c r="A216" s="213">
        <v>207</v>
      </c>
      <c r="B216" s="214" t="s">
        <v>287</v>
      </c>
      <c r="C216" s="213">
        <v>1</v>
      </c>
      <c r="D216" s="126"/>
      <c r="E216" s="213"/>
      <c r="F216" s="223"/>
      <c r="G216" s="213"/>
    </row>
    <row r="217" spans="1:7" s="221" customFormat="1">
      <c r="A217" s="213">
        <v>208</v>
      </c>
      <c r="B217" s="214" t="s">
        <v>288</v>
      </c>
      <c r="C217" s="213">
        <v>1</v>
      </c>
      <c r="D217" s="126"/>
      <c r="E217" s="213"/>
      <c r="F217" s="223"/>
      <c r="G217" s="213"/>
    </row>
    <row r="218" spans="1:7" s="221" customFormat="1">
      <c r="A218" s="213">
        <v>209</v>
      </c>
      <c r="B218" s="214" t="s">
        <v>289</v>
      </c>
      <c r="C218" s="213">
        <v>1</v>
      </c>
      <c r="D218" s="126"/>
      <c r="E218" s="213"/>
      <c r="F218" s="223"/>
      <c r="G218" s="213"/>
    </row>
    <row r="219" spans="1:7" s="221" customFormat="1">
      <c r="A219" s="213">
        <v>210</v>
      </c>
      <c r="B219" s="214" t="s">
        <v>290</v>
      </c>
      <c r="C219" s="213">
        <v>1</v>
      </c>
      <c r="D219" s="126"/>
      <c r="E219" s="213"/>
      <c r="F219" s="223"/>
      <c r="G219" s="213"/>
    </row>
    <row r="220" spans="1:7" s="221" customFormat="1">
      <c r="A220" s="213">
        <v>211</v>
      </c>
      <c r="B220" s="214" t="s">
        <v>291</v>
      </c>
      <c r="C220" s="213">
        <v>1</v>
      </c>
      <c r="D220" s="126"/>
      <c r="E220" s="213"/>
      <c r="F220" s="223"/>
      <c r="G220" s="213"/>
    </row>
    <row r="221" spans="1:7" s="221" customFormat="1">
      <c r="A221" s="213">
        <v>212</v>
      </c>
      <c r="B221" s="214" t="s">
        <v>292</v>
      </c>
      <c r="C221" s="213">
        <v>1</v>
      </c>
      <c r="D221" s="126"/>
      <c r="E221" s="213"/>
      <c r="F221" s="223"/>
      <c r="G221" s="213"/>
    </row>
    <row r="222" spans="1:7" s="221" customFormat="1">
      <c r="A222" s="213">
        <v>213</v>
      </c>
      <c r="B222" s="214" t="s">
        <v>293</v>
      </c>
      <c r="C222" s="213">
        <v>1</v>
      </c>
      <c r="D222" s="126"/>
      <c r="E222" s="213"/>
      <c r="F222" s="223"/>
      <c r="G222" s="213"/>
    </row>
    <row r="223" spans="1:7" s="221" customFormat="1">
      <c r="A223" s="213">
        <v>214</v>
      </c>
      <c r="B223" s="214" t="s">
        <v>294</v>
      </c>
      <c r="C223" s="213">
        <v>1</v>
      </c>
      <c r="D223" s="126"/>
      <c r="E223" s="213"/>
      <c r="F223" s="223"/>
      <c r="G223" s="213"/>
    </row>
    <row r="224" spans="1:7" s="221" customFormat="1">
      <c r="A224" s="213">
        <v>215</v>
      </c>
      <c r="B224" s="214" t="s">
        <v>295</v>
      </c>
      <c r="C224" s="213">
        <v>1</v>
      </c>
      <c r="D224" s="126"/>
      <c r="E224" s="213"/>
      <c r="F224" s="223"/>
      <c r="G224" s="213"/>
    </row>
    <row r="225" spans="1:7" s="221" customFormat="1">
      <c r="A225" s="213">
        <v>216</v>
      </c>
      <c r="B225" s="214" t="s">
        <v>296</v>
      </c>
      <c r="C225" s="213">
        <v>0</v>
      </c>
      <c r="D225" s="126"/>
      <c r="E225" s="213"/>
      <c r="F225" s="223"/>
      <c r="G225" s="213"/>
    </row>
    <row r="226" spans="1:7" s="221" customFormat="1">
      <c r="A226" s="213">
        <v>217</v>
      </c>
      <c r="B226" s="214" t="s">
        <v>297</v>
      </c>
      <c r="C226" s="213">
        <v>1</v>
      </c>
      <c r="D226" s="126"/>
      <c r="E226" s="213"/>
      <c r="F226" s="223"/>
      <c r="G226" s="213"/>
    </row>
    <row r="227" spans="1:7" s="221" customFormat="1">
      <c r="A227" s="213">
        <v>218</v>
      </c>
      <c r="B227" s="214" t="s">
        <v>298</v>
      </c>
      <c r="C227" s="213">
        <v>1</v>
      </c>
      <c r="D227" s="126"/>
      <c r="E227" s="213"/>
      <c r="F227" s="223"/>
      <c r="G227" s="213"/>
    </row>
    <row r="228" spans="1:7" s="221" customFormat="1">
      <c r="A228" s="213">
        <v>219</v>
      </c>
      <c r="B228" s="214" t="s">
        <v>299</v>
      </c>
      <c r="C228" s="213">
        <v>1</v>
      </c>
      <c r="D228" s="126"/>
      <c r="E228" s="213"/>
      <c r="F228" s="223"/>
      <c r="G228" s="213"/>
    </row>
    <row r="229" spans="1:7" s="221" customFormat="1">
      <c r="A229" s="213">
        <v>220</v>
      </c>
      <c r="B229" s="214" t="s">
        <v>300</v>
      </c>
      <c r="C229" s="213">
        <v>1</v>
      </c>
      <c r="D229" s="126"/>
      <c r="E229" s="213"/>
      <c r="F229" s="223"/>
      <c r="G229" s="213"/>
    </row>
    <row r="230" spans="1:7" s="221" customFormat="1">
      <c r="A230" s="213">
        <v>221</v>
      </c>
      <c r="B230" s="214" t="s">
        <v>301</v>
      </c>
      <c r="C230" s="213">
        <v>1</v>
      </c>
      <c r="D230" s="126"/>
      <c r="E230" s="213"/>
      <c r="F230" s="223"/>
      <c r="G230" s="213"/>
    </row>
    <row r="231" spans="1:7" s="221" customFormat="1">
      <c r="A231" s="213">
        <v>222</v>
      </c>
      <c r="B231" s="214" t="s">
        <v>302</v>
      </c>
      <c r="C231" s="213">
        <v>0</v>
      </c>
      <c r="D231" s="126"/>
      <c r="E231" s="213"/>
      <c r="F231" s="223"/>
      <c r="G231" s="213"/>
    </row>
    <row r="232" spans="1:7" s="221" customFormat="1">
      <c r="A232" s="213">
        <v>223</v>
      </c>
      <c r="B232" s="214" t="s">
        <v>303</v>
      </c>
      <c r="C232" s="213">
        <v>1</v>
      </c>
      <c r="D232" s="126"/>
      <c r="E232" s="213"/>
      <c r="F232" s="223"/>
      <c r="G232" s="213"/>
    </row>
    <row r="233" spans="1:7" s="221" customFormat="1">
      <c r="A233" s="213">
        <v>224</v>
      </c>
      <c r="B233" s="214" t="s">
        <v>304</v>
      </c>
      <c r="C233" s="213">
        <v>1</v>
      </c>
      <c r="D233" s="126"/>
      <c r="E233" s="213"/>
      <c r="F233" s="223"/>
      <c r="G233" s="213"/>
    </row>
    <row r="234" spans="1:7" s="221" customFormat="1">
      <c r="A234" s="213">
        <v>225</v>
      </c>
      <c r="B234" s="214" t="s">
        <v>305</v>
      </c>
      <c r="C234" s="213">
        <v>0</v>
      </c>
      <c r="D234" s="126"/>
      <c r="E234" s="213"/>
      <c r="F234" s="223"/>
      <c r="G234" s="213"/>
    </row>
    <row r="235" spans="1:7" s="221" customFormat="1">
      <c r="A235" s="213">
        <v>226</v>
      </c>
      <c r="B235" s="214" t="s">
        <v>306</v>
      </c>
      <c r="C235" s="213">
        <v>1</v>
      </c>
      <c r="D235" s="126"/>
      <c r="E235" s="213"/>
      <c r="F235" s="223"/>
      <c r="G235" s="213"/>
    </row>
    <row r="236" spans="1:7" s="221" customFormat="1">
      <c r="A236" s="213">
        <v>227</v>
      </c>
      <c r="B236" s="214" t="s">
        <v>307</v>
      </c>
      <c r="C236" s="213">
        <v>1</v>
      </c>
      <c r="D236" s="126"/>
      <c r="E236" s="213"/>
      <c r="F236" s="223"/>
      <c r="G236" s="213"/>
    </row>
    <row r="237" spans="1:7" s="221" customFormat="1">
      <c r="A237" s="213">
        <v>228</v>
      </c>
      <c r="B237" s="214" t="s">
        <v>308</v>
      </c>
      <c r="C237" s="213">
        <v>0</v>
      </c>
      <c r="D237" s="126"/>
      <c r="E237" s="213"/>
      <c r="F237" s="223"/>
      <c r="G237" s="213"/>
    </row>
    <row r="238" spans="1:7" s="221" customFormat="1">
      <c r="A238" s="213">
        <v>229</v>
      </c>
      <c r="B238" s="214" t="s">
        <v>309</v>
      </c>
      <c r="C238" s="213">
        <v>1</v>
      </c>
      <c r="D238" s="126"/>
      <c r="E238" s="213"/>
      <c r="F238" s="223"/>
      <c r="G238" s="213"/>
    </row>
    <row r="239" spans="1:7" s="221" customFormat="1">
      <c r="A239" s="213">
        <v>230</v>
      </c>
      <c r="B239" s="214" t="s">
        <v>310</v>
      </c>
      <c r="C239" s="213">
        <v>1</v>
      </c>
      <c r="D239" s="126"/>
      <c r="E239" s="213"/>
      <c r="F239" s="223"/>
      <c r="G239" s="213"/>
    </row>
    <row r="240" spans="1:7" s="221" customFormat="1">
      <c r="A240" s="213">
        <v>231</v>
      </c>
      <c r="B240" s="214" t="s">
        <v>311</v>
      </c>
      <c r="C240" s="213">
        <v>1</v>
      </c>
      <c r="D240" s="126"/>
      <c r="E240" s="213"/>
      <c r="F240" s="223"/>
      <c r="G240" s="213"/>
    </row>
    <row r="241" spans="1:7" s="221" customFormat="1">
      <c r="A241" s="213">
        <v>232</v>
      </c>
      <c r="B241" s="214" t="s">
        <v>312</v>
      </c>
      <c r="C241" s="213">
        <v>0</v>
      </c>
      <c r="D241" s="126"/>
      <c r="E241" s="213"/>
      <c r="F241" s="223"/>
      <c r="G241" s="213"/>
    </row>
    <row r="242" spans="1:7" s="221" customFormat="1">
      <c r="A242" s="213">
        <v>233</v>
      </c>
      <c r="B242" s="214" t="s">
        <v>313</v>
      </c>
      <c r="C242" s="213">
        <v>0</v>
      </c>
      <c r="D242" s="126"/>
      <c r="E242" s="213"/>
      <c r="F242" s="223"/>
      <c r="G242" s="213"/>
    </row>
    <row r="243" spans="1:7" s="221" customFormat="1">
      <c r="A243" s="213">
        <v>234</v>
      </c>
      <c r="B243" s="214" t="s">
        <v>314</v>
      </c>
      <c r="C243" s="213">
        <v>1</v>
      </c>
      <c r="D243" s="126"/>
      <c r="E243" s="213"/>
      <c r="F243" s="223"/>
      <c r="G243" s="213"/>
    </row>
    <row r="244" spans="1:7" s="221" customFormat="1">
      <c r="A244" s="213">
        <v>235</v>
      </c>
      <c r="B244" s="214" t="s">
        <v>315</v>
      </c>
      <c r="C244" s="213">
        <v>0</v>
      </c>
      <c r="D244" s="126"/>
      <c r="E244" s="213"/>
      <c r="F244" s="223"/>
      <c r="G244" s="213"/>
    </row>
    <row r="245" spans="1:7" s="221" customFormat="1">
      <c r="A245" s="213">
        <v>236</v>
      </c>
      <c r="B245" s="214" t="s">
        <v>316</v>
      </c>
      <c r="C245" s="213">
        <v>1</v>
      </c>
      <c r="D245" s="126"/>
      <c r="E245" s="213"/>
      <c r="F245" s="223"/>
      <c r="G245" s="213"/>
    </row>
    <row r="246" spans="1:7" s="221" customFormat="1">
      <c r="A246" s="213">
        <v>237</v>
      </c>
      <c r="B246" s="214" t="s">
        <v>317</v>
      </c>
      <c r="C246" s="213">
        <v>0</v>
      </c>
      <c r="D246" s="126"/>
      <c r="E246" s="213"/>
      <c r="F246" s="223"/>
      <c r="G246" s="213"/>
    </row>
    <row r="247" spans="1:7" s="221" customFormat="1">
      <c r="A247" s="213">
        <v>238</v>
      </c>
      <c r="B247" s="214" t="s">
        <v>318</v>
      </c>
      <c r="C247" s="213">
        <v>1</v>
      </c>
      <c r="D247" s="126"/>
      <c r="E247" s="213"/>
      <c r="F247" s="223"/>
      <c r="G247" s="213"/>
    </row>
    <row r="248" spans="1:7" s="221" customFormat="1">
      <c r="A248" s="213">
        <v>239</v>
      </c>
      <c r="B248" s="214" t="s">
        <v>319</v>
      </c>
      <c r="C248" s="213">
        <v>1</v>
      </c>
      <c r="D248" s="126"/>
      <c r="E248" s="213"/>
      <c r="F248" s="223"/>
      <c r="G248" s="213"/>
    </row>
    <row r="249" spans="1:7" s="221" customFormat="1">
      <c r="A249" s="213">
        <v>240</v>
      </c>
      <c r="B249" s="214" t="s">
        <v>320</v>
      </c>
      <c r="C249" s="213">
        <v>1</v>
      </c>
      <c r="D249" s="126"/>
      <c r="E249" s="213"/>
      <c r="F249" s="223"/>
      <c r="G249" s="213"/>
    </row>
    <row r="250" spans="1:7" s="221" customFormat="1">
      <c r="A250" s="213">
        <v>241</v>
      </c>
      <c r="B250" s="214" t="s">
        <v>321</v>
      </c>
      <c r="C250" s="213">
        <v>0</v>
      </c>
      <c r="D250" s="126"/>
      <c r="E250" s="213"/>
      <c r="F250" s="223"/>
      <c r="G250" s="213"/>
    </row>
    <row r="251" spans="1:7" s="221" customFormat="1">
      <c r="A251" s="213">
        <v>242</v>
      </c>
      <c r="B251" s="214" t="s">
        <v>322</v>
      </c>
      <c r="C251" s="213">
        <v>1</v>
      </c>
      <c r="D251" s="126"/>
      <c r="E251" s="213"/>
      <c r="F251" s="223"/>
      <c r="G251" s="213"/>
    </row>
    <row r="252" spans="1:7" s="221" customFormat="1">
      <c r="A252" s="213">
        <v>243</v>
      </c>
      <c r="B252" s="214" t="s">
        <v>323</v>
      </c>
      <c r="C252" s="213">
        <v>1</v>
      </c>
      <c r="D252" s="126"/>
      <c r="E252" s="213"/>
      <c r="F252" s="223"/>
      <c r="G252" s="213"/>
    </row>
    <row r="253" spans="1:7" s="221" customFormat="1">
      <c r="A253" s="213">
        <v>244</v>
      </c>
      <c r="B253" s="214" t="s">
        <v>324</v>
      </c>
      <c r="C253" s="213">
        <v>1</v>
      </c>
      <c r="D253" s="126"/>
      <c r="E253" s="213"/>
      <c r="F253" s="223"/>
      <c r="G253" s="213"/>
    </row>
    <row r="254" spans="1:7" s="221" customFormat="1">
      <c r="A254" s="213">
        <v>245</v>
      </c>
      <c r="B254" s="214" t="s">
        <v>325</v>
      </c>
      <c r="C254" s="213">
        <v>0</v>
      </c>
      <c r="D254" s="126"/>
      <c r="E254" s="213"/>
      <c r="F254" s="223"/>
      <c r="G254" s="213"/>
    </row>
    <row r="255" spans="1:7" s="221" customFormat="1">
      <c r="A255" s="213">
        <v>246</v>
      </c>
      <c r="B255" s="214" t="s">
        <v>326</v>
      </c>
      <c r="C255" s="213">
        <v>1</v>
      </c>
      <c r="D255" s="126"/>
      <c r="E255" s="213"/>
      <c r="F255" s="223"/>
      <c r="G255" s="213"/>
    </row>
    <row r="256" spans="1:7" s="221" customFormat="1">
      <c r="A256" s="213">
        <v>247</v>
      </c>
      <c r="B256" s="214" t="s">
        <v>327</v>
      </c>
      <c r="C256" s="213">
        <v>0</v>
      </c>
      <c r="D256" s="126"/>
      <c r="E256" s="213"/>
      <c r="F256" s="223"/>
      <c r="G256" s="213"/>
    </row>
    <row r="257" spans="1:7" s="221" customFormat="1">
      <c r="A257" s="213">
        <v>248</v>
      </c>
      <c r="B257" s="214" t="s">
        <v>328</v>
      </c>
      <c r="C257" s="213">
        <v>1</v>
      </c>
      <c r="D257" s="126"/>
      <c r="E257" s="213"/>
      <c r="F257" s="223"/>
      <c r="G257" s="213"/>
    </row>
    <row r="258" spans="1:7" s="221" customFormat="1">
      <c r="A258" s="213">
        <v>249</v>
      </c>
      <c r="B258" s="214" t="s">
        <v>329</v>
      </c>
      <c r="C258" s="213">
        <v>1</v>
      </c>
      <c r="D258" s="126"/>
      <c r="E258" s="213"/>
      <c r="F258" s="223"/>
      <c r="G258" s="213"/>
    </row>
    <row r="259" spans="1:7" s="221" customFormat="1">
      <c r="A259" s="213">
        <v>250</v>
      </c>
      <c r="B259" s="214" t="s">
        <v>330</v>
      </c>
      <c r="C259" s="213">
        <v>1</v>
      </c>
      <c r="D259" s="126"/>
      <c r="E259" s="213"/>
      <c r="F259" s="223"/>
      <c r="G259" s="213"/>
    </row>
    <row r="260" spans="1:7" s="221" customFormat="1">
      <c r="A260" s="213">
        <v>251</v>
      </c>
      <c r="B260" s="214" t="s">
        <v>331</v>
      </c>
      <c r="C260" s="213">
        <v>1</v>
      </c>
      <c r="D260" s="126"/>
      <c r="E260" s="213"/>
      <c r="F260" s="223"/>
      <c r="G260" s="213"/>
    </row>
    <row r="261" spans="1:7" s="221" customFormat="1">
      <c r="A261" s="213">
        <v>252</v>
      </c>
      <c r="B261" s="214" t="s">
        <v>332</v>
      </c>
      <c r="C261" s="213">
        <v>1</v>
      </c>
      <c r="D261" s="126"/>
      <c r="E261" s="213"/>
      <c r="F261" s="223"/>
      <c r="G261" s="213"/>
    </row>
    <row r="262" spans="1:7" s="221" customFormat="1">
      <c r="A262" s="213">
        <v>253</v>
      </c>
      <c r="B262" s="214" t="s">
        <v>333</v>
      </c>
      <c r="C262" s="213">
        <v>1</v>
      </c>
      <c r="D262" s="126"/>
      <c r="E262" s="213"/>
      <c r="F262" s="223"/>
      <c r="G262" s="213"/>
    </row>
    <row r="263" spans="1:7" s="221" customFormat="1">
      <c r="A263" s="213">
        <v>254</v>
      </c>
      <c r="B263" s="214" t="s">
        <v>334</v>
      </c>
      <c r="C263" s="213">
        <v>0</v>
      </c>
      <c r="D263" s="126"/>
      <c r="E263" s="213"/>
      <c r="F263" s="223"/>
      <c r="G263" s="213"/>
    </row>
    <row r="264" spans="1:7" s="221" customFormat="1">
      <c r="A264" s="213">
        <v>255</v>
      </c>
      <c r="B264" s="214" t="s">
        <v>335</v>
      </c>
      <c r="C264" s="213">
        <v>0</v>
      </c>
      <c r="D264" s="126"/>
      <c r="E264" s="213"/>
      <c r="F264" s="223"/>
      <c r="G264" s="213"/>
    </row>
    <row r="265" spans="1:7" s="221" customFormat="1">
      <c r="A265" s="213">
        <v>256</v>
      </c>
      <c r="B265" s="214" t="s">
        <v>336</v>
      </c>
      <c r="C265" s="213">
        <v>0</v>
      </c>
      <c r="D265" s="126"/>
      <c r="E265" s="213"/>
      <c r="F265" s="223"/>
      <c r="G265" s="213"/>
    </row>
    <row r="266" spans="1:7" s="221" customFormat="1">
      <c r="A266" s="213">
        <v>257</v>
      </c>
      <c r="B266" s="214" t="s">
        <v>337</v>
      </c>
      <c r="C266" s="213">
        <v>0</v>
      </c>
      <c r="D266" s="126"/>
      <c r="E266" s="213"/>
      <c r="F266" s="223"/>
      <c r="G266" s="213"/>
    </row>
    <row r="267" spans="1:7" s="221" customFormat="1">
      <c r="A267" s="213">
        <v>258</v>
      </c>
      <c r="B267" s="214" t="s">
        <v>338</v>
      </c>
      <c r="C267" s="213">
        <v>1</v>
      </c>
      <c r="D267" s="126"/>
      <c r="E267" s="213"/>
      <c r="F267" s="223"/>
      <c r="G267" s="213"/>
    </row>
    <row r="268" spans="1:7" s="221" customFormat="1">
      <c r="A268" s="213">
        <v>259</v>
      </c>
      <c r="B268" s="214" t="s">
        <v>339</v>
      </c>
      <c r="C268" s="213">
        <v>0</v>
      </c>
      <c r="D268" s="126"/>
      <c r="E268" s="213"/>
      <c r="F268" s="223"/>
      <c r="G268" s="213"/>
    </row>
    <row r="269" spans="1:7" s="221" customFormat="1">
      <c r="A269" s="213">
        <v>260</v>
      </c>
      <c r="B269" s="214" t="s">
        <v>340</v>
      </c>
      <c r="C269" s="213">
        <v>0</v>
      </c>
      <c r="D269" s="126"/>
      <c r="E269" s="213"/>
      <c r="F269" s="223"/>
      <c r="G269" s="213"/>
    </row>
    <row r="270" spans="1:7" s="221" customFormat="1">
      <c r="A270" s="213">
        <v>261</v>
      </c>
      <c r="B270" s="214" t="s">
        <v>341</v>
      </c>
      <c r="C270" s="213">
        <v>1</v>
      </c>
      <c r="D270" s="126"/>
      <c r="E270" s="213"/>
      <c r="F270" s="223"/>
      <c r="G270" s="213"/>
    </row>
    <row r="271" spans="1:7" s="221" customFormat="1">
      <c r="A271" s="213">
        <v>262</v>
      </c>
      <c r="B271" s="214" t="s">
        <v>342</v>
      </c>
      <c r="C271" s="213">
        <v>1</v>
      </c>
      <c r="D271" s="126"/>
      <c r="E271" s="213"/>
      <c r="F271" s="223"/>
      <c r="G271" s="213"/>
    </row>
    <row r="272" spans="1:7" s="221" customFormat="1">
      <c r="A272" s="213">
        <v>263</v>
      </c>
      <c r="B272" s="214" t="s">
        <v>343</v>
      </c>
      <c r="C272" s="213">
        <v>1</v>
      </c>
      <c r="D272" s="126"/>
      <c r="E272" s="213"/>
      <c r="F272" s="223"/>
      <c r="G272" s="213"/>
    </row>
    <row r="273" spans="1:7" s="221" customFormat="1">
      <c r="A273" s="213">
        <v>264</v>
      </c>
      <c r="B273" s="214" t="s">
        <v>344</v>
      </c>
      <c r="C273" s="213">
        <v>1</v>
      </c>
      <c r="D273" s="126"/>
      <c r="E273" s="213"/>
      <c r="F273" s="223"/>
      <c r="G273" s="213"/>
    </row>
    <row r="274" spans="1:7" s="221" customFormat="1">
      <c r="A274" s="213">
        <v>265</v>
      </c>
      <c r="B274" s="214" t="s">
        <v>345</v>
      </c>
      <c r="C274" s="213">
        <v>1</v>
      </c>
      <c r="D274" s="126"/>
      <c r="E274" s="213"/>
      <c r="F274" s="223"/>
      <c r="G274" s="213"/>
    </row>
    <row r="275" spans="1:7" s="221" customFormat="1">
      <c r="A275" s="213">
        <v>266</v>
      </c>
      <c r="B275" s="214" t="s">
        <v>346</v>
      </c>
      <c r="C275" s="213">
        <v>1</v>
      </c>
      <c r="D275" s="126"/>
      <c r="E275" s="213"/>
      <c r="F275" s="223"/>
      <c r="G275" s="213"/>
    </row>
    <row r="276" spans="1:7" s="221" customFormat="1">
      <c r="A276" s="213">
        <v>267</v>
      </c>
      <c r="B276" s="214" t="s">
        <v>347</v>
      </c>
      <c r="C276" s="213">
        <v>0</v>
      </c>
      <c r="D276" s="126"/>
      <c r="E276" s="213"/>
      <c r="F276" s="223"/>
      <c r="G276" s="213"/>
    </row>
    <row r="277" spans="1:7" s="221" customFormat="1">
      <c r="A277" s="213">
        <v>268</v>
      </c>
      <c r="B277" s="214" t="s">
        <v>348</v>
      </c>
      <c r="C277" s="213">
        <v>0</v>
      </c>
      <c r="D277" s="126"/>
      <c r="E277" s="213"/>
      <c r="F277" s="223"/>
      <c r="G277" s="213"/>
    </row>
    <row r="278" spans="1:7" s="221" customFormat="1">
      <c r="A278" s="213">
        <v>269</v>
      </c>
      <c r="B278" s="214" t="s">
        <v>349</v>
      </c>
      <c r="C278" s="213">
        <v>1</v>
      </c>
      <c r="D278" s="126"/>
      <c r="E278" s="213"/>
      <c r="F278" s="223"/>
      <c r="G278" s="213"/>
    </row>
    <row r="279" spans="1:7" s="221" customFormat="1">
      <c r="A279" s="213">
        <v>270</v>
      </c>
      <c r="B279" s="214" t="s">
        <v>350</v>
      </c>
      <c r="C279" s="213">
        <v>0</v>
      </c>
      <c r="D279" s="126" t="s">
        <v>667</v>
      </c>
      <c r="E279" s="213"/>
      <c r="F279" s="223"/>
      <c r="G279" s="213"/>
    </row>
    <row r="280" spans="1:7" s="221" customFormat="1">
      <c r="A280" s="213">
        <v>271</v>
      </c>
      <c r="B280" s="214" t="s">
        <v>351</v>
      </c>
      <c r="C280" s="213">
        <v>1</v>
      </c>
      <c r="D280" s="126"/>
      <c r="E280" s="213"/>
      <c r="F280" s="223"/>
      <c r="G280" s="213"/>
    </row>
    <row r="281" spans="1:7" s="221" customFormat="1">
      <c r="A281" s="213">
        <v>272</v>
      </c>
      <c r="B281" s="214" t="s">
        <v>352</v>
      </c>
      <c r="C281" s="213">
        <v>1</v>
      </c>
      <c r="D281" s="126"/>
      <c r="E281" s="213"/>
      <c r="F281" s="223"/>
      <c r="G281" s="213"/>
    </row>
    <row r="282" spans="1:7" s="221" customFormat="1">
      <c r="A282" s="213">
        <v>273</v>
      </c>
      <c r="B282" s="214" t="s">
        <v>353</v>
      </c>
      <c r="C282" s="213">
        <v>1</v>
      </c>
      <c r="D282" s="126" t="s">
        <v>667</v>
      </c>
      <c r="E282" s="213"/>
      <c r="F282" s="223"/>
      <c r="G282" s="213"/>
    </row>
    <row r="283" spans="1:7" s="221" customFormat="1">
      <c r="A283" s="213">
        <v>274</v>
      </c>
      <c r="B283" s="214" t="s">
        <v>354</v>
      </c>
      <c r="C283" s="213">
        <v>1</v>
      </c>
      <c r="D283" s="126"/>
      <c r="E283" s="213"/>
      <c r="F283" s="223"/>
      <c r="G283" s="213"/>
    </row>
    <row r="284" spans="1:7" s="221" customFormat="1">
      <c r="A284" s="213">
        <v>275</v>
      </c>
      <c r="B284" s="214" t="s">
        <v>355</v>
      </c>
      <c r="C284" s="213">
        <v>1</v>
      </c>
      <c r="D284" s="126"/>
      <c r="E284" s="213"/>
      <c r="F284" s="223"/>
      <c r="G284" s="213"/>
    </row>
    <row r="285" spans="1:7" s="221" customFormat="1">
      <c r="A285" s="213">
        <v>276</v>
      </c>
      <c r="B285" s="214" t="s">
        <v>356</v>
      </c>
      <c r="C285" s="213">
        <v>1</v>
      </c>
      <c r="D285" s="126"/>
      <c r="E285" s="213"/>
      <c r="F285" s="223"/>
      <c r="G285" s="213"/>
    </row>
    <row r="286" spans="1:7" s="221" customFormat="1">
      <c r="A286" s="213">
        <v>277</v>
      </c>
      <c r="B286" s="214" t="s">
        <v>357</v>
      </c>
      <c r="C286" s="213">
        <v>1</v>
      </c>
      <c r="D286" s="126"/>
      <c r="E286" s="213"/>
      <c r="F286" s="223"/>
      <c r="G286" s="213"/>
    </row>
    <row r="287" spans="1:7" s="221" customFormat="1">
      <c r="A287" s="213">
        <v>278</v>
      </c>
      <c r="B287" s="214" t="s">
        <v>358</v>
      </c>
      <c r="C287" s="213">
        <v>1</v>
      </c>
      <c r="D287" s="126"/>
      <c r="E287" s="213"/>
      <c r="F287" s="223"/>
      <c r="G287" s="213"/>
    </row>
    <row r="288" spans="1:7" s="221" customFormat="1">
      <c r="A288" s="213">
        <v>279</v>
      </c>
      <c r="B288" s="214" t="s">
        <v>359</v>
      </c>
      <c r="C288" s="213">
        <v>0</v>
      </c>
      <c r="D288" s="126"/>
      <c r="E288" s="213"/>
      <c r="F288" s="223"/>
      <c r="G288" s="213"/>
    </row>
    <row r="289" spans="1:7" s="221" customFormat="1">
      <c r="A289" s="213">
        <v>280</v>
      </c>
      <c r="B289" s="214" t="s">
        <v>360</v>
      </c>
      <c r="C289" s="213">
        <v>0</v>
      </c>
      <c r="D289" s="126"/>
      <c r="E289" s="213"/>
      <c r="F289" s="223"/>
      <c r="G289" s="213"/>
    </row>
    <row r="290" spans="1:7" s="221" customFormat="1">
      <c r="A290" s="213">
        <v>281</v>
      </c>
      <c r="B290" s="214" t="s">
        <v>361</v>
      </c>
      <c r="C290" s="213">
        <v>1</v>
      </c>
      <c r="D290" s="126"/>
      <c r="E290" s="213"/>
      <c r="F290" s="223"/>
      <c r="G290" s="213"/>
    </row>
    <row r="291" spans="1:7" s="221" customFormat="1">
      <c r="A291" s="213">
        <v>282</v>
      </c>
      <c r="B291" s="214" t="s">
        <v>362</v>
      </c>
      <c r="C291" s="213">
        <v>0</v>
      </c>
      <c r="D291" s="126"/>
      <c r="E291" s="213"/>
      <c r="F291" s="223"/>
      <c r="G291" s="213"/>
    </row>
    <row r="292" spans="1:7" s="221" customFormat="1">
      <c r="A292" s="213">
        <v>283</v>
      </c>
      <c r="B292" s="214" t="s">
        <v>363</v>
      </c>
      <c r="C292" s="213">
        <v>0</v>
      </c>
      <c r="D292" s="126"/>
      <c r="E292" s="213"/>
      <c r="F292" s="223"/>
      <c r="G292" s="213"/>
    </row>
    <row r="293" spans="1:7" s="221" customFormat="1">
      <c r="A293" s="213">
        <v>284</v>
      </c>
      <c r="B293" s="214" t="s">
        <v>364</v>
      </c>
      <c r="C293" s="213">
        <v>1</v>
      </c>
      <c r="D293" s="126"/>
      <c r="E293" s="213"/>
      <c r="F293" s="223"/>
      <c r="G293" s="213"/>
    </row>
    <row r="294" spans="1:7" s="221" customFormat="1">
      <c r="A294" s="213">
        <v>285</v>
      </c>
      <c r="B294" s="214" t="s">
        <v>365</v>
      </c>
      <c r="C294" s="213">
        <v>1</v>
      </c>
      <c r="D294" s="126"/>
      <c r="E294" s="213"/>
      <c r="F294" s="223"/>
      <c r="G294" s="213"/>
    </row>
    <row r="295" spans="1:7" s="221" customFormat="1">
      <c r="A295" s="213">
        <v>286</v>
      </c>
      <c r="B295" s="214" t="s">
        <v>366</v>
      </c>
      <c r="C295" s="213">
        <v>0</v>
      </c>
      <c r="D295" s="126"/>
      <c r="E295" s="213"/>
      <c r="F295" s="223"/>
      <c r="G295" s="213"/>
    </row>
    <row r="296" spans="1:7" s="221" customFormat="1">
      <c r="A296" s="213">
        <v>287</v>
      </c>
      <c r="B296" s="214" t="s">
        <v>367</v>
      </c>
      <c r="C296" s="213">
        <v>1</v>
      </c>
      <c r="D296" s="126"/>
      <c r="E296" s="213"/>
      <c r="F296" s="223"/>
      <c r="G296" s="213"/>
    </row>
    <row r="297" spans="1:7" s="221" customFormat="1">
      <c r="A297" s="213">
        <v>288</v>
      </c>
      <c r="B297" s="214" t="s">
        <v>368</v>
      </c>
      <c r="C297" s="213">
        <v>1</v>
      </c>
      <c r="D297" s="126"/>
      <c r="E297" s="213"/>
      <c r="F297" s="223"/>
      <c r="G297" s="213"/>
    </row>
    <row r="298" spans="1:7" s="221" customFormat="1">
      <c r="A298" s="213">
        <v>289</v>
      </c>
      <c r="B298" s="214" t="s">
        <v>369</v>
      </c>
      <c r="C298" s="213">
        <v>1</v>
      </c>
      <c r="D298" s="126"/>
      <c r="E298" s="213"/>
      <c r="F298" s="223"/>
      <c r="G298" s="213"/>
    </row>
    <row r="299" spans="1:7" s="221" customFormat="1">
      <c r="A299" s="213">
        <v>290</v>
      </c>
      <c r="B299" s="214" t="s">
        <v>370</v>
      </c>
      <c r="C299" s="213">
        <v>1</v>
      </c>
      <c r="D299" s="126"/>
      <c r="E299" s="213"/>
      <c r="F299" s="223"/>
      <c r="G299" s="213"/>
    </row>
    <row r="300" spans="1:7" s="221" customFormat="1">
      <c r="A300" s="213">
        <v>291</v>
      </c>
      <c r="B300" s="214" t="s">
        <v>371</v>
      </c>
      <c r="C300" s="213">
        <v>1</v>
      </c>
      <c r="D300" s="126"/>
      <c r="E300" s="213"/>
      <c r="F300" s="223"/>
      <c r="G300" s="213"/>
    </row>
    <row r="301" spans="1:7" s="221" customFormat="1">
      <c r="A301" s="213">
        <v>292</v>
      </c>
      <c r="B301" s="214" t="s">
        <v>372</v>
      </c>
      <c r="C301" s="213">
        <v>1</v>
      </c>
      <c r="D301" s="126"/>
      <c r="E301" s="213"/>
      <c r="F301" s="223"/>
      <c r="G301" s="213"/>
    </row>
    <row r="302" spans="1:7" s="221" customFormat="1">
      <c r="A302" s="213">
        <v>293</v>
      </c>
      <c r="B302" s="214" t="s">
        <v>373</v>
      </c>
      <c r="C302" s="213">
        <v>1</v>
      </c>
      <c r="D302" s="126"/>
      <c r="E302" s="213"/>
      <c r="F302" s="223"/>
      <c r="G302" s="213"/>
    </row>
    <row r="303" spans="1:7" s="221" customFormat="1">
      <c r="A303" s="213">
        <v>294</v>
      </c>
      <c r="B303" s="214" t="s">
        <v>374</v>
      </c>
      <c r="C303" s="213">
        <v>0</v>
      </c>
      <c r="D303" s="126"/>
      <c r="E303" s="213"/>
      <c r="F303" s="223"/>
      <c r="G303" s="213"/>
    </row>
    <row r="304" spans="1:7" s="221" customFormat="1">
      <c r="A304" s="213">
        <v>295</v>
      </c>
      <c r="B304" s="214" t="s">
        <v>375</v>
      </c>
      <c r="C304" s="213">
        <v>1</v>
      </c>
      <c r="D304" s="126"/>
      <c r="E304" s="213"/>
      <c r="F304" s="223"/>
      <c r="G304" s="213"/>
    </row>
    <row r="305" spans="1:7" s="221" customFormat="1">
      <c r="A305" s="213">
        <v>296</v>
      </c>
      <c r="B305" s="214" t="s">
        <v>376</v>
      </c>
      <c r="C305" s="213">
        <v>1</v>
      </c>
      <c r="D305" s="126"/>
      <c r="E305" s="213"/>
      <c r="F305" s="223"/>
      <c r="G305" s="213"/>
    </row>
    <row r="306" spans="1:7" s="221" customFormat="1">
      <c r="A306" s="213">
        <v>297</v>
      </c>
      <c r="B306" s="214" t="s">
        <v>377</v>
      </c>
      <c r="C306" s="213">
        <v>0</v>
      </c>
      <c r="D306" s="126"/>
      <c r="E306" s="213"/>
      <c r="F306" s="223"/>
      <c r="G306" s="213"/>
    </row>
    <row r="307" spans="1:7" s="221" customFormat="1">
      <c r="A307" s="213">
        <v>298</v>
      </c>
      <c r="B307" s="214" t="s">
        <v>378</v>
      </c>
      <c r="C307" s="213">
        <v>1</v>
      </c>
      <c r="D307" s="126"/>
      <c r="E307" s="213"/>
      <c r="F307" s="223"/>
      <c r="G307" s="213"/>
    </row>
    <row r="308" spans="1:7" s="221" customFormat="1">
      <c r="A308" s="213">
        <v>299</v>
      </c>
      <c r="B308" s="214" t="s">
        <v>379</v>
      </c>
      <c r="C308" s="213">
        <v>0</v>
      </c>
      <c r="D308" s="126"/>
      <c r="E308" s="213"/>
      <c r="F308" s="223"/>
      <c r="G308" s="213"/>
    </row>
    <row r="309" spans="1:7" s="221" customFormat="1">
      <c r="A309" s="213">
        <v>300</v>
      </c>
      <c r="B309" s="214" t="s">
        <v>380</v>
      </c>
      <c r="C309" s="213">
        <v>1</v>
      </c>
      <c r="D309" s="126"/>
      <c r="E309" s="213"/>
      <c r="F309" s="223"/>
      <c r="G309" s="213"/>
    </row>
    <row r="310" spans="1:7" s="221" customFormat="1">
      <c r="A310" s="213">
        <v>301</v>
      </c>
      <c r="B310" s="214" t="s">
        <v>381</v>
      </c>
      <c r="C310" s="213">
        <v>1</v>
      </c>
      <c r="D310" s="126"/>
      <c r="E310" s="213"/>
      <c r="F310" s="223"/>
      <c r="G310" s="213"/>
    </row>
    <row r="311" spans="1:7" s="221" customFormat="1">
      <c r="A311" s="213">
        <v>302</v>
      </c>
      <c r="B311" s="214" t="s">
        <v>382</v>
      </c>
      <c r="C311" s="213">
        <v>0</v>
      </c>
      <c r="D311" s="126"/>
      <c r="E311" s="213"/>
      <c r="F311" s="223"/>
      <c r="G311" s="213"/>
    </row>
    <row r="312" spans="1:7" s="221" customFormat="1">
      <c r="A312" s="213">
        <v>303</v>
      </c>
      <c r="B312" s="214" t="s">
        <v>383</v>
      </c>
      <c r="C312" s="213">
        <v>0</v>
      </c>
      <c r="D312" s="126"/>
      <c r="E312" s="213"/>
      <c r="F312" s="223"/>
      <c r="G312" s="213"/>
    </row>
    <row r="313" spans="1:7" s="221" customFormat="1">
      <c r="A313" s="213">
        <v>304</v>
      </c>
      <c r="B313" s="214" t="s">
        <v>384</v>
      </c>
      <c r="C313" s="213">
        <v>1</v>
      </c>
      <c r="D313" s="126"/>
      <c r="E313" s="213"/>
      <c r="F313" s="223"/>
      <c r="G313" s="213"/>
    </row>
    <row r="314" spans="1:7" s="221" customFormat="1">
      <c r="A314" s="213">
        <v>305</v>
      </c>
      <c r="B314" s="214" t="s">
        <v>385</v>
      </c>
      <c r="C314" s="213">
        <v>1</v>
      </c>
      <c r="D314" s="126"/>
      <c r="E314" s="213"/>
      <c r="F314" s="223"/>
      <c r="G314" s="213"/>
    </row>
    <row r="315" spans="1:7" s="221" customFormat="1">
      <c r="A315" s="213">
        <v>306</v>
      </c>
      <c r="B315" s="214" t="s">
        <v>386</v>
      </c>
      <c r="C315" s="213">
        <v>1</v>
      </c>
      <c r="D315" s="126"/>
      <c r="E315" s="213"/>
      <c r="F315" s="223"/>
      <c r="G315" s="213"/>
    </row>
    <row r="316" spans="1:7" s="221" customFormat="1">
      <c r="A316" s="213">
        <v>307</v>
      </c>
      <c r="B316" s="214" t="s">
        <v>387</v>
      </c>
      <c r="C316" s="213">
        <v>1</v>
      </c>
      <c r="D316" s="126"/>
      <c r="E316" s="213"/>
      <c r="F316" s="223"/>
      <c r="G316" s="213"/>
    </row>
    <row r="317" spans="1:7" s="221" customFormat="1">
      <c r="A317" s="213">
        <v>308</v>
      </c>
      <c r="B317" s="214" t="s">
        <v>388</v>
      </c>
      <c r="C317" s="213">
        <v>1</v>
      </c>
      <c r="D317" s="126"/>
      <c r="E317" s="213"/>
      <c r="F317" s="223"/>
      <c r="G317" s="213"/>
    </row>
    <row r="318" spans="1:7" s="221" customFormat="1">
      <c r="A318" s="213">
        <v>309</v>
      </c>
      <c r="B318" s="214" t="s">
        <v>389</v>
      </c>
      <c r="C318" s="213">
        <v>1</v>
      </c>
      <c r="D318" s="126"/>
      <c r="E318" s="213"/>
      <c r="F318" s="223"/>
      <c r="G318" s="213"/>
    </row>
    <row r="319" spans="1:7" s="221" customFormat="1">
      <c r="A319" s="213">
        <v>310</v>
      </c>
      <c r="B319" s="214" t="s">
        <v>390</v>
      </c>
      <c r="C319" s="213">
        <v>1</v>
      </c>
      <c r="D319" s="126"/>
      <c r="E319" s="213"/>
      <c r="F319" s="223"/>
      <c r="G319" s="213"/>
    </row>
    <row r="320" spans="1:7" s="221" customFormat="1">
      <c r="A320" s="213">
        <v>311</v>
      </c>
      <c r="B320" s="214" t="s">
        <v>391</v>
      </c>
      <c r="C320" s="213">
        <v>0</v>
      </c>
      <c r="D320" s="126"/>
      <c r="E320" s="213"/>
      <c r="F320" s="223"/>
      <c r="G320" s="213"/>
    </row>
    <row r="321" spans="1:7" s="221" customFormat="1">
      <c r="A321" s="213">
        <v>312</v>
      </c>
      <c r="B321" s="214" t="s">
        <v>392</v>
      </c>
      <c r="C321" s="213">
        <v>0</v>
      </c>
      <c r="D321" s="126"/>
      <c r="E321" s="213"/>
      <c r="F321" s="223"/>
      <c r="G321" s="213"/>
    </row>
    <row r="322" spans="1:7" s="221" customFormat="1">
      <c r="A322" s="213">
        <v>313</v>
      </c>
      <c r="B322" s="214" t="s">
        <v>393</v>
      </c>
      <c r="C322" s="213">
        <v>0</v>
      </c>
      <c r="D322" s="126"/>
      <c r="E322" s="213"/>
      <c r="F322" s="223"/>
      <c r="G322" s="213"/>
    </row>
    <row r="323" spans="1:7" s="221" customFormat="1">
      <c r="A323" s="213">
        <v>314</v>
      </c>
      <c r="B323" s="214" t="s">
        <v>394</v>
      </c>
      <c r="C323" s="213">
        <v>1</v>
      </c>
      <c r="D323" s="126"/>
      <c r="E323" s="213"/>
      <c r="F323" s="223"/>
      <c r="G323" s="213"/>
    </row>
    <row r="324" spans="1:7" s="221" customFormat="1">
      <c r="A324" s="213">
        <v>315</v>
      </c>
      <c r="B324" s="214" t="s">
        <v>395</v>
      </c>
      <c r="C324" s="213">
        <v>1</v>
      </c>
      <c r="D324" s="126"/>
      <c r="E324" s="213"/>
      <c r="F324" s="223"/>
      <c r="G324" s="213"/>
    </row>
    <row r="325" spans="1:7" s="221" customFormat="1">
      <c r="A325" s="213">
        <v>316</v>
      </c>
      <c r="B325" s="214" t="s">
        <v>396</v>
      </c>
      <c r="C325" s="213">
        <v>1</v>
      </c>
      <c r="D325" s="126"/>
      <c r="E325" s="213"/>
      <c r="F325" s="223"/>
      <c r="G325" s="213"/>
    </row>
    <row r="326" spans="1:7" s="221" customFormat="1">
      <c r="A326" s="213">
        <v>317</v>
      </c>
      <c r="B326" s="214" t="s">
        <v>397</v>
      </c>
      <c r="C326" s="213">
        <v>1</v>
      </c>
      <c r="D326" s="126"/>
      <c r="E326" s="213"/>
      <c r="F326" s="223"/>
      <c r="G326" s="213"/>
    </row>
    <row r="327" spans="1:7" s="221" customFormat="1">
      <c r="A327" s="213">
        <v>318</v>
      </c>
      <c r="B327" s="214" t="s">
        <v>398</v>
      </c>
      <c r="C327" s="213">
        <v>1</v>
      </c>
      <c r="D327" s="126"/>
      <c r="E327" s="213"/>
      <c r="F327" s="223"/>
      <c r="G327" s="213"/>
    </row>
    <row r="328" spans="1:7" s="221" customFormat="1">
      <c r="A328" s="213">
        <v>319</v>
      </c>
      <c r="B328" s="214" t="s">
        <v>399</v>
      </c>
      <c r="C328" s="213">
        <v>0</v>
      </c>
      <c r="D328" s="126"/>
      <c r="E328" s="213"/>
      <c r="F328" s="223"/>
      <c r="G328" s="213"/>
    </row>
    <row r="329" spans="1:7" s="221" customFormat="1">
      <c r="A329" s="213">
        <v>320</v>
      </c>
      <c r="B329" s="214" t="s">
        <v>400</v>
      </c>
      <c r="C329" s="213">
        <v>0</v>
      </c>
      <c r="D329" s="126"/>
      <c r="E329" s="213"/>
      <c r="F329" s="223"/>
      <c r="G329" s="213"/>
    </row>
    <row r="330" spans="1:7" s="221" customFormat="1">
      <c r="A330" s="213">
        <v>321</v>
      </c>
      <c r="B330" s="214" t="s">
        <v>401</v>
      </c>
      <c r="C330" s="213">
        <v>1</v>
      </c>
      <c r="D330" s="126"/>
      <c r="E330" s="213"/>
      <c r="F330" s="223"/>
      <c r="G330" s="213"/>
    </row>
    <row r="331" spans="1:7" s="221" customFormat="1">
      <c r="A331" s="213">
        <v>322</v>
      </c>
      <c r="B331" s="214" t="s">
        <v>402</v>
      </c>
      <c r="C331" s="213">
        <v>1</v>
      </c>
      <c r="D331" s="126"/>
      <c r="E331" s="213"/>
      <c r="F331" s="223"/>
      <c r="G331" s="213"/>
    </row>
    <row r="332" spans="1:7" s="221" customFormat="1">
      <c r="A332" s="213">
        <v>323</v>
      </c>
      <c r="B332" s="214" t="s">
        <v>403</v>
      </c>
      <c r="C332" s="213">
        <v>1</v>
      </c>
      <c r="D332" s="126"/>
      <c r="E332" s="213"/>
      <c r="F332" s="223"/>
      <c r="G332" s="213"/>
    </row>
    <row r="333" spans="1:7" s="221" customFormat="1">
      <c r="A333" s="213">
        <v>324</v>
      </c>
      <c r="B333" s="214" t="s">
        <v>404</v>
      </c>
      <c r="C333" s="213">
        <v>0</v>
      </c>
      <c r="D333" s="126"/>
      <c r="E333" s="213"/>
      <c r="F333" s="223"/>
      <c r="G333" s="213"/>
    </row>
    <row r="334" spans="1:7" s="221" customFormat="1">
      <c r="A334" s="213">
        <v>325</v>
      </c>
      <c r="B334" s="214" t="s">
        <v>405</v>
      </c>
      <c r="C334" s="213">
        <v>1</v>
      </c>
      <c r="D334" s="126"/>
      <c r="E334" s="213"/>
      <c r="F334" s="223"/>
      <c r="G334" s="213"/>
    </row>
    <row r="335" spans="1:7" s="221" customFormat="1">
      <c r="A335" s="213">
        <v>326</v>
      </c>
      <c r="B335" s="214" t="s">
        <v>406</v>
      </c>
      <c r="C335" s="213">
        <v>1</v>
      </c>
      <c r="D335" s="126"/>
      <c r="E335" s="213"/>
      <c r="F335" s="223"/>
      <c r="G335" s="213"/>
    </row>
    <row r="336" spans="1:7" s="221" customFormat="1">
      <c r="A336" s="213">
        <v>327</v>
      </c>
      <c r="B336" s="214" t="s">
        <v>407</v>
      </c>
      <c r="C336" s="213">
        <v>1</v>
      </c>
      <c r="D336" s="126"/>
      <c r="E336" s="213"/>
      <c r="F336" s="223"/>
      <c r="G336" s="213"/>
    </row>
    <row r="337" spans="1:7" s="221" customFormat="1">
      <c r="A337" s="213">
        <v>328</v>
      </c>
      <c r="B337" s="214" t="s">
        <v>408</v>
      </c>
      <c r="C337" s="213">
        <v>0</v>
      </c>
      <c r="D337" s="126"/>
      <c r="E337" s="213"/>
      <c r="F337" s="223"/>
      <c r="G337" s="213"/>
    </row>
    <row r="338" spans="1:7" s="221" customFormat="1">
      <c r="A338" s="213">
        <v>329</v>
      </c>
      <c r="B338" s="214" t="s">
        <v>409</v>
      </c>
      <c r="C338" s="213">
        <v>0</v>
      </c>
      <c r="D338" s="126"/>
      <c r="E338" s="213"/>
      <c r="F338" s="223"/>
      <c r="G338" s="213"/>
    </row>
    <row r="339" spans="1:7" s="221" customFormat="1">
      <c r="A339" s="213">
        <v>330</v>
      </c>
      <c r="B339" s="214" t="s">
        <v>410</v>
      </c>
      <c r="C339" s="213">
        <v>1</v>
      </c>
      <c r="D339" s="126"/>
      <c r="E339" s="213"/>
      <c r="F339" s="223"/>
      <c r="G339" s="213"/>
    </row>
    <row r="340" spans="1:7" s="221" customFormat="1">
      <c r="A340" s="213">
        <v>331</v>
      </c>
      <c r="B340" s="214" t="s">
        <v>411</v>
      </c>
      <c r="C340" s="213">
        <v>1</v>
      </c>
      <c r="D340" s="126"/>
      <c r="E340" s="213"/>
      <c r="F340" s="223"/>
      <c r="G340" s="213"/>
    </row>
    <row r="341" spans="1:7" s="221" customFormat="1">
      <c r="A341" s="213">
        <v>332</v>
      </c>
      <c r="B341" s="214" t="s">
        <v>412</v>
      </c>
      <c r="C341" s="213">
        <v>1</v>
      </c>
      <c r="D341" s="126"/>
      <c r="E341" s="213"/>
      <c r="F341" s="223"/>
      <c r="G341" s="213"/>
    </row>
    <row r="342" spans="1:7" s="221" customFormat="1">
      <c r="A342" s="213">
        <v>333</v>
      </c>
      <c r="B342" s="214" t="s">
        <v>413</v>
      </c>
      <c r="C342" s="213">
        <v>0</v>
      </c>
      <c r="D342" s="126"/>
      <c r="E342" s="213"/>
      <c r="F342" s="223"/>
      <c r="G342" s="213"/>
    </row>
    <row r="343" spans="1:7" s="221" customFormat="1">
      <c r="A343" s="213">
        <v>334</v>
      </c>
      <c r="B343" s="214" t="s">
        <v>414</v>
      </c>
      <c r="C343" s="213">
        <v>0</v>
      </c>
      <c r="D343" s="126"/>
      <c r="E343" s="213"/>
      <c r="F343" s="223"/>
      <c r="G343" s="213"/>
    </row>
    <row r="344" spans="1:7" s="221" customFormat="1">
      <c r="A344" s="213">
        <v>335</v>
      </c>
      <c r="B344" s="214" t="s">
        <v>415</v>
      </c>
      <c r="C344" s="213">
        <v>1</v>
      </c>
      <c r="D344" s="126"/>
      <c r="E344" s="213"/>
      <c r="F344" s="223"/>
      <c r="G344" s="213"/>
    </row>
    <row r="345" spans="1:7" s="221" customFormat="1">
      <c r="A345" s="213">
        <v>336</v>
      </c>
      <c r="B345" s="214" t="s">
        <v>416</v>
      </c>
      <c r="C345" s="213">
        <v>1</v>
      </c>
      <c r="D345" s="126" t="s">
        <v>669</v>
      </c>
      <c r="E345" s="213"/>
      <c r="F345" s="223"/>
      <c r="G345" s="213"/>
    </row>
    <row r="346" spans="1:7" s="221" customFormat="1">
      <c r="A346" s="213">
        <v>337</v>
      </c>
      <c r="B346" s="214" t="s">
        <v>417</v>
      </c>
      <c r="C346" s="213">
        <v>1</v>
      </c>
      <c r="D346" s="126"/>
      <c r="E346" s="213"/>
      <c r="F346" s="223"/>
      <c r="G346" s="213"/>
    </row>
    <row r="347" spans="1:7" s="221" customFormat="1">
      <c r="A347" s="213">
        <v>338</v>
      </c>
      <c r="B347" s="214" t="s">
        <v>418</v>
      </c>
      <c r="C347" s="213">
        <v>0</v>
      </c>
      <c r="D347" s="126"/>
      <c r="E347" s="213"/>
      <c r="F347" s="223"/>
      <c r="G347" s="213"/>
    </row>
    <row r="348" spans="1:7" s="221" customFormat="1">
      <c r="A348" s="213">
        <v>339</v>
      </c>
      <c r="B348" s="214" t="s">
        <v>419</v>
      </c>
      <c r="C348" s="213">
        <v>0</v>
      </c>
      <c r="D348" s="126"/>
      <c r="E348" s="213"/>
      <c r="F348" s="223"/>
      <c r="G348" s="213"/>
    </row>
    <row r="349" spans="1:7" s="221" customFormat="1">
      <c r="A349" s="213">
        <v>340</v>
      </c>
      <c r="B349" s="214" t="s">
        <v>420</v>
      </c>
      <c r="C349" s="213">
        <v>1</v>
      </c>
      <c r="D349" s="126"/>
      <c r="E349" s="213"/>
      <c r="F349" s="223"/>
      <c r="G349" s="213"/>
    </row>
    <row r="350" spans="1:7" s="221" customFormat="1">
      <c r="A350" s="213">
        <v>341</v>
      </c>
      <c r="B350" s="214" t="s">
        <v>421</v>
      </c>
      <c r="C350" s="213">
        <v>1</v>
      </c>
      <c r="D350" s="126"/>
      <c r="E350" s="213"/>
      <c r="F350" s="223"/>
      <c r="G350" s="213"/>
    </row>
    <row r="351" spans="1:7" s="221" customFormat="1">
      <c r="A351" s="213">
        <v>342</v>
      </c>
      <c r="B351" s="214" t="s">
        <v>422</v>
      </c>
      <c r="C351" s="213">
        <v>1</v>
      </c>
      <c r="D351" s="126"/>
      <c r="E351" s="213"/>
      <c r="F351" s="223"/>
      <c r="G351" s="213"/>
    </row>
    <row r="352" spans="1:7" s="221" customFormat="1">
      <c r="A352" s="213">
        <v>343</v>
      </c>
      <c r="B352" s="214" t="s">
        <v>423</v>
      </c>
      <c r="C352" s="213">
        <v>1</v>
      </c>
      <c r="D352" s="126"/>
      <c r="E352" s="213"/>
      <c r="F352" s="223"/>
      <c r="G352" s="213"/>
    </row>
    <row r="353" spans="1:7" s="221" customFormat="1">
      <c r="A353" s="213">
        <v>344</v>
      </c>
      <c r="B353" s="214" t="s">
        <v>424</v>
      </c>
      <c r="C353" s="213">
        <v>1</v>
      </c>
      <c r="D353" s="126"/>
      <c r="E353" s="213"/>
      <c r="F353" s="223"/>
      <c r="G353" s="213"/>
    </row>
    <row r="354" spans="1:7" s="221" customFormat="1">
      <c r="A354" s="213">
        <v>345</v>
      </c>
      <c r="B354" s="214" t="s">
        <v>425</v>
      </c>
      <c r="C354" s="213">
        <v>0</v>
      </c>
      <c r="D354" s="126"/>
      <c r="E354" s="213"/>
      <c r="F354" s="223"/>
      <c r="G354" s="213"/>
    </row>
    <row r="355" spans="1:7" s="221" customFormat="1">
      <c r="A355" s="213">
        <v>346</v>
      </c>
      <c r="B355" s="214" t="s">
        <v>426</v>
      </c>
      <c r="C355" s="213">
        <v>1</v>
      </c>
      <c r="D355" s="126"/>
      <c r="E355" s="213"/>
      <c r="F355" s="223"/>
      <c r="G355" s="213"/>
    </row>
    <row r="356" spans="1:7" s="221" customFormat="1">
      <c r="A356" s="213">
        <v>347</v>
      </c>
      <c r="B356" s="214" t="s">
        <v>427</v>
      </c>
      <c r="C356" s="213">
        <v>1</v>
      </c>
      <c r="D356" s="126"/>
      <c r="E356" s="213"/>
      <c r="F356" s="223"/>
      <c r="G356" s="213"/>
    </row>
    <row r="357" spans="1:7" s="221" customFormat="1">
      <c r="A357" s="213">
        <v>348</v>
      </c>
      <c r="B357" s="214" t="s">
        <v>428</v>
      </c>
      <c r="C357" s="213">
        <v>1</v>
      </c>
      <c r="D357" s="126"/>
      <c r="E357" s="213"/>
      <c r="F357" s="223"/>
      <c r="G357" s="213"/>
    </row>
    <row r="358" spans="1:7" s="221" customFormat="1">
      <c r="A358" s="213">
        <v>349</v>
      </c>
      <c r="B358" s="214" t="s">
        <v>429</v>
      </c>
      <c r="C358" s="213">
        <v>1</v>
      </c>
      <c r="D358" s="126" t="s">
        <v>719</v>
      </c>
      <c r="E358" s="213"/>
      <c r="F358" s="223"/>
      <c r="G358" s="213"/>
    </row>
    <row r="359" spans="1:7" s="221" customFormat="1">
      <c r="A359" s="213">
        <v>350</v>
      </c>
      <c r="B359" s="214" t="s">
        <v>430</v>
      </c>
      <c r="C359" s="213">
        <v>1</v>
      </c>
      <c r="D359" s="126"/>
      <c r="E359" s="213"/>
      <c r="F359" s="223"/>
      <c r="G359" s="213"/>
    </row>
    <row r="360" spans="1:7" s="221" customFormat="1">
      <c r="A360" s="213">
        <v>351</v>
      </c>
      <c r="B360" s="214" t="s">
        <v>431</v>
      </c>
      <c r="C360" s="213">
        <v>0</v>
      </c>
      <c r="D360" s="126"/>
      <c r="E360" s="213"/>
      <c r="F360" s="223"/>
      <c r="G360" s="213"/>
    </row>
    <row r="361" spans="1:7" s="221" customFormat="1">
      <c r="A361" s="213">
        <v>352</v>
      </c>
      <c r="B361" s="214" t="s">
        <v>432</v>
      </c>
      <c r="C361" s="213">
        <v>0</v>
      </c>
      <c r="D361" s="126"/>
      <c r="E361" s="213"/>
      <c r="F361" s="223"/>
      <c r="G361" s="213"/>
    </row>
    <row r="362" spans="1:7" s="221" customFormat="1">
      <c r="A362" s="213">
        <v>353</v>
      </c>
      <c r="B362" s="214" t="s">
        <v>668</v>
      </c>
      <c r="C362" s="213">
        <v>0</v>
      </c>
      <c r="D362" s="126" t="s">
        <v>669</v>
      </c>
      <c r="E362" s="213"/>
      <c r="F362" s="223"/>
      <c r="G362" s="213"/>
    </row>
    <row r="363" spans="1:7" s="221" customFormat="1">
      <c r="A363" s="213">
        <v>406</v>
      </c>
      <c r="B363" s="214" t="s">
        <v>433</v>
      </c>
      <c r="C363" s="213">
        <v>1</v>
      </c>
      <c r="D363" s="126"/>
      <c r="E363" s="213"/>
      <c r="F363" s="223"/>
      <c r="G363" s="213"/>
    </row>
    <row r="364" spans="1:7" s="221" customFormat="1">
      <c r="A364" s="213">
        <v>600</v>
      </c>
      <c r="B364" s="214" t="s">
        <v>434</v>
      </c>
      <c r="C364" s="213">
        <v>1</v>
      </c>
      <c r="D364" s="126" t="s">
        <v>676</v>
      </c>
      <c r="E364" s="213"/>
      <c r="F364" s="223"/>
      <c r="G364" s="213"/>
    </row>
    <row r="365" spans="1:7" s="221" customFormat="1">
      <c r="A365" s="213">
        <v>603</v>
      </c>
      <c r="B365" s="214" t="s">
        <v>435</v>
      </c>
      <c r="C365" s="213">
        <v>1</v>
      </c>
      <c r="D365" s="126"/>
      <c r="E365" s="213"/>
      <c r="F365" s="223"/>
      <c r="G365" s="213"/>
    </row>
    <row r="366" spans="1:7" s="221" customFormat="1">
      <c r="A366" s="213">
        <v>605</v>
      </c>
      <c r="B366" s="214" t="s">
        <v>436</v>
      </c>
      <c r="C366" s="213">
        <v>1</v>
      </c>
      <c r="D366" s="126"/>
      <c r="E366" s="213"/>
      <c r="F366" s="223"/>
      <c r="G366" s="213"/>
    </row>
    <row r="367" spans="1:7" s="221" customFormat="1">
      <c r="A367" s="213">
        <v>610</v>
      </c>
      <c r="B367" s="214" t="s">
        <v>437</v>
      </c>
      <c r="C367" s="213">
        <v>1</v>
      </c>
      <c r="D367" s="126"/>
      <c r="E367" s="213"/>
      <c r="F367" s="223"/>
      <c r="G367" s="213"/>
    </row>
    <row r="368" spans="1:7" s="221" customFormat="1">
      <c r="A368" s="213">
        <v>615</v>
      </c>
      <c r="B368" s="214" t="s">
        <v>438</v>
      </c>
      <c r="C368" s="213">
        <v>1</v>
      </c>
      <c r="D368" s="126"/>
      <c r="E368" s="213"/>
      <c r="F368" s="223"/>
      <c r="G368" s="213"/>
    </row>
    <row r="369" spans="1:7" s="221" customFormat="1">
      <c r="A369" s="213">
        <v>616</v>
      </c>
      <c r="B369" s="214" t="s">
        <v>603</v>
      </c>
      <c r="C369" s="213">
        <v>1</v>
      </c>
      <c r="D369" s="126" t="s">
        <v>667</v>
      </c>
      <c r="E369" s="213"/>
      <c r="F369" s="223"/>
      <c r="G369" s="213"/>
    </row>
    <row r="370" spans="1:7" s="221" customFormat="1">
      <c r="A370" s="213">
        <v>618</v>
      </c>
      <c r="B370" s="214" t="s">
        <v>439</v>
      </c>
      <c r="C370" s="213">
        <v>1</v>
      </c>
      <c r="D370" s="126"/>
      <c r="E370" s="213"/>
      <c r="F370" s="223"/>
      <c r="G370" s="213"/>
    </row>
    <row r="371" spans="1:7" s="221" customFormat="1">
      <c r="A371" s="213">
        <v>620</v>
      </c>
      <c r="B371" s="214" t="s">
        <v>440</v>
      </c>
      <c r="C371" s="213">
        <v>1</v>
      </c>
      <c r="D371" s="126" t="s">
        <v>684</v>
      </c>
      <c r="E371" s="213"/>
      <c r="F371" s="223"/>
      <c r="G371" s="213"/>
    </row>
    <row r="372" spans="1:7" s="221" customFormat="1">
      <c r="A372" s="213">
        <v>622</v>
      </c>
      <c r="B372" s="214" t="s">
        <v>441</v>
      </c>
      <c r="C372" s="213">
        <v>1</v>
      </c>
      <c r="D372" s="126"/>
      <c r="E372" s="213"/>
      <c r="F372" s="223"/>
      <c r="G372" s="213"/>
    </row>
    <row r="373" spans="1:7" s="221" customFormat="1">
      <c r="A373" s="213">
        <v>625</v>
      </c>
      <c r="B373" s="214" t="s">
        <v>442</v>
      </c>
      <c r="C373" s="213">
        <v>1</v>
      </c>
      <c r="D373" s="126"/>
      <c r="E373" s="213"/>
      <c r="F373" s="223"/>
      <c r="G373" s="213"/>
    </row>
    <row r="374" spans="1:7" s="221" customFormat="1">
      <c r="A374" s="213">
        <v>632</v>
      </c>
      <c r="B374" s="214" t="s">
        <v>445</v>
      </c>
      <c r="C374" s="213">
        <v>1</v>
      </c>
      <c r="D374" s="126"/>
      <c r="E374" s="213"/>
      <c r="F374" s="223"/>
      <c r="G374" s="213"/>
    </row>
    <row r="375" spans="1:7" s="221" customFormat="1">
      <c r="A375" s="213">
        <v>635</v>
      </c>
      <c r="B375" s="214" t="s">
        <v>446</v>
      </c>
      <c r="C375" s="213">
        <v>1</v>
      </c>
      <c r="D375" s="126"/>
      <c r="E375" s="213"/>
      <c r="F375" s="223"/>
      <c r="G375" s="213"/>
    </row>
    <row r="376" spans="1:7" s="221" customFormat="1">
      <c r="A376" s="213">
        <v>640</v>
      </c>
      <c r="B376" s="214" t="s">
        <v>447</v>
      </c>
      <c r="C376" s="213">
        <v>1</v>
      </c>
      <c r="D376" s="126"/>
      <c r="E376" s="213"/>
      <c r="F376" s="223"/>
      <c r="G376" s="213"/>
    </row>
    <row r="377" spans="1:7" s="221" customFormat="1">
      <c r="A377" s="213">
        <v>645</v>
      </c>
      <c r="B377" s="214" t="s">
        <v>448</v>
      </c>
      <c r="C377" s="213">
        <v>1</v>
      </c>
      <c r="D377" s="126"/>
      <c r="E377" s="213"/>
      <c r="F377" s="223"/>
      <c r="G377" s="213"/>
    </row>
    <row r="378" spans="1:7" s="221" customFormat="1">
      <c r="A378" s="213">
        <v>650</v>
      </c>
      <c r="B378" s="214" t="s">
        <v>449</v>
      </c>
      <c r="C378" s="213">
        <v>1</v>
      </c>
      <c r="D378" s="126"/>
      <c r="E378" s="213"/>
      <c r="F378" s="223"/>
      <c r="G378" s="213"/>
    </row>
    <row r="379" spans="1:7" s="221" customFormat="1">
      <c r="A379" s="213">
        <v>655</v>
      </c>
      <c r="B379" s="214" t="s">
        <v>450</v>
      </c>
      <c r="C379" s="213">
        <v>1</v>
      </c>
      <c r="D379" s="126"/>
      <c r="E379" s="213"/>
      <c r="F379" s="223"/>
      <c r="G379" s="213"/>
    </row>
    <row r="380" spans="1:7" s="221" customFormat="1">
      <c r="A380" s="213">
        <v>658</v>
      </c>
      <c r="B380" s="214" t="s">
        <v>451</v>
      </c>
      <c r="C380" s="213">
        <v>1</v>
      </c>
      <c r="D380" s="126"/>
      <c r="E380" s="213"/>
      <c r="F380" s="223"/>
      <c r="G380" s="213"/>
    </row>
    <row r="381" spans="1:7" s="221" customFormat="1">
      <c r="A381" s="213">
        <v>660</v>
      </c>
      <c r="B381" s="214" t="s">
        <v>452</v>
      </c>
      <c r="C381" s="213">
        <v>1</v>
      </c>
      <c r="D381" s="126"/>
      <c r="E381" s="213"/>
      <c r="F381" s="223"/>
      <c r="G381" s="213"/>
    </row>
    <row r="382" spans="1:7" s="221" customFormat="1">
      <c r="A382" s="213">
        <v>662</v>
      </c>
      <c r="B382" s="214" t="s">
        <v>453</v>
      </c>
      <c r="C382" s="213">
        <v>1</v>
      </c>
      <c r="D382" s="126"/>
      <c r="E382" s="213"/>
      <c r="F382" s="223"/>
      <c r="G382" s="213"/>
    </row>
    <row r="383" spans="1:7" s="221" customFormat="1">
      <c r="A383" s="213">
        <v>665</v>
      </c>
      <c r="B383" s="214" t="s">
        <v>454</v>
      </c>
      <c r="C383" s="213">
        <v>1</v>
      </c>
      <c r="D383" s="126" t="s">
        <v>667</v>
      </c>
      <c r="E383" s="213"/>
      <c r="F383" s="223"/>
      <c r="G383" s="213"/>
    </row>
    <row r="384" spans="1:7" s="221" customFormat="1">
      <c r="A384" s="213">
        <v>670</v>
      </c>
      <c r="B384" s="214" t="s">
        <v>455</v>
      </c>
      <c r="C384" s="213">
        <v>1</v>
      </c>
      <c r="D384" s="126"/>
      <c r="E384" s="213"/>
      <c r="F384" s="223"/>
      <c r="G384" s="213"/>
    </row>
    <row r="385" spans="1:7" s="221" customFormat="1">
      <c r="A385" s="213">
        <v>672</v>
      </c>
      <c r="B385" s="214" t="s">
        <v>456</v>
      </c>
      <c r="C385" s="213">
        <v>1</v>
      </c>
      <c r="D385" s="126" t="s">
        <v>719</v>
      </c>
      <c r="E385" s="213"/>
      <c r="F385" s="223"/>
      <c r="G385" s="213"/>
    </row>
    <row r="386" spans="1:7" s="221" customFormat="1">
      <c r="A386" s="213">
        <v>673</v>
      </c>
      <c r="B386" s="214" t="s">
        <v>457</v>
      </c>
      <c r="C386" s="213">
        <v>1</v>
      </c>
      <c r="D386" s="126"/>
      <c r="E386" s="213"/>
      <c r="F386" s="223"/>
      <c r="G386" s="213"/>
    </row>
    <row r="387" spans="1:7" s="221" customFormat="1">
      <c r="A387" s="213">
        <v>674</v>
      </c>
      <c r="B387" s="214" t="s">
        <v>458</v>
      </c>
      <c r="C387" s="213">
        <v>1</v>
      </c>
      <c r="D387" s="126"/>
      <c r="E387" s="213"/>
      <c r="F387" s="223"/>
      <c r="G387" s="213"/>
    </row>
    <row r="388" spans="1:7" s="221" customFormat="1">
      <c r="A388" s="213">
        <v>675</v>
      </c>
      <c r="B388" s="214" t="s">
        <v>459</v>
      </c>
      <c r="C388" s="213">
        <v>1</v>
      </c>
      <c r="D388" s="126"/>
      <c r="E388" s="213"/>
      <c r="F388" s="223"/>
      <c r="G388" s="213"/>
    </row>
    <row r="389" spans="1:7" s="221" customFormat="1">
      <c r="A389" s="213">
        <v>680</v>
      </c>
      <c r="B389" s="214" t="s">
        <v>460</v>
      </c>
      <c r="C389" s="213">
        <v>1</v>
      </c>
      <c r="D389" s="126"/>
      <c r="E389" s="213"/>
      <c r="F389" s="223"/>
      <c r="G389" s="213"/>
    </row>
    <row r="390" spans="1:7" s="221" customFormat="1">
      <c r="A390" s="213">
        <v>683</v>
      </c>
      <c r="B390" s="214" t="s">
        <v>461</v>
      </c>
      <c r="C390" s="213">
        <v>1</v>
      </c>
      <c r="D390" s="126"/>
      <c r="E390" s="213"/>
      <c r="F390" s="223"/>
      <c r="G390" s="213"/>
    </row>
    <row r="391" spans="1:7" s="221" customFormat="1">
      <c r="A391" s="213">
        <v>685</v>
      </c>
      <c r="B391" s="214" t="s">
        <v>462</v>
      </c>
      <c r="C391" s="213">
        <v>1</v>
      </c>
      <c r="D391" s="126"/>
      <c r="E391" s="213"/>
      <c r="F391" s="223"/>
      <c r="G391" s="213"/>
    </row>
    <row r="392" spans="1:7" s="221" customFormat="1">
      <c r="A392" s="213">
        <v>690</v>
      </c>
      <c r="B392" s="214" t="s">
        <v>463</v>
      </c>
      <c r="C392" s="213">
        <v>1</v>
      </c>
      <c r="D392" s="126"/>
      <c r="E392" s="213"/>
      <c r="F392" s="223"/>
      <c r="G392" s="213"/>
    </row>
    <row r="393" spans="1:7" s="221" customFormat="1">
      <c r="A393" s="213">
        <v>695</v>
      </c>
      <c r="B393" s="214" t="s">
        <v>464</v>
      </c>
      <c r="C393" s="213">
        <v>1</v>
      </c>
      <c r="D393" s="126"/>
      <c r="E393" s="213"/>
      <c r="F393" s="223"/>
      <c r="G393" s="213"/>
    </row>
    <row r="394" spans="1:7" s="221" customFormat="1">
      <c r="A394" s="213">
        <v>698</v>
      </c>
      <c r="B394" s="214" t="s">
        <v>465</v>
      </c>
      <c r="C394" s="213">
        <v>1</v>
      </c>
      <c r="D394" s="126"/>
      <c r="E394" s="213"/>
      <c r="F394" s="223"/>
      <c r="G394" s="213"/>
    </row>
    <row r="395" spans="1:7" s="221" customFormat="1">
      <c r="A395" s="213">
        <v>700</v>
      </c>
      <c r="B395" s="214" t="s">
        <v>466</v>
      </c>
      <c r="C395" s="213">
        <v>1</v>
      </c>
      <c r="D395" s="126"/>
      <c r="E395" s="213"/>
      <c r="F395" s="223"/>
      <c r="G395" s="213"/>
    </row>
    <row r="396" spans="1:7" s="221" customFormat="1">
      <c r="A396" s="213">
        <v>705</v>
      </c>
      <c r="B396" s="214" t="s">
        <v>467</v>
      </c>
      <c r="C396" s="213">
        <v>1</v>
      </c>
      <c r="D396" s="126"/>
      <c r="E396" s="213"/>
      <c r="F396" s="223"/>
      <c r="G396" s="213"/>
    </row>
    <row r="397" spans="1:7" s="221" customFormat="1">
      <c r="A397" s="213">
        <v>710</v>
      </c>
      <c r="B397" s="214" t="s">
        <v>468</v>
      </c>
      <c r="C397" s="213">
        <v>1</v>
      </c>
      <c r="D397" s="126"/>
      <c r="E397" s="213"/>
      <c r="F397" s="223"/>
      <c r="G397" s="213"/>
    </row>
    <row r="398" spans="1:7" s="221" customFormat="1">
      <c r="A398" s="213">
        <v>712</v>
      </c>
      <c r="B398" s="214" t="s">
        <v>661</v>
      </c>
      <c r="C398" s="213">
        <v>1</v>
      </c>
      <c r="D398" s="126" t="s">
        <v>669</v>
      </c>
      <c r="E398" s="213"/>
      <c r="F398" s="223"/>
      <c r="G398" s="213"/>
    </row>
    <row r="399" spans="1:7" s="221" customFormat="1">
      <c r="A399" s="213">
        <v>715</v>
      </c>
      <c r="B399" s="214" t="s">
        <v>469</v>
      </c>
      <c r="C399" s="213">
        <v>1</v>
      </c>
      <c r="D399" s="126"/>
      <c r="E399" s="213"/>
      <c r="F399" s="223"/>
      <c r="G399" s="213"/>
    </row>
    <row r="400" spans="1:7" s="221" customFormat="1">
      <c r="A400" s="213">
        <v>717</v>
      </c>
      <c r="B400" s="214" t="s">
        <v>470</v>
      </c>
      <c r="C400" s="213">
        <v>1</v>
      </c>
      <c r="D400" s="126"/>
      <c r="E400" s="213"/>
      <c r="F400" s="223"/>
      <c r="G400" s="213"/>
    </row>
    <row r="401" spans="1:7" s="221" customFormat="1">
      <c r="A401" s="213">
        <v>720</v>
      </c>
      <c r="B401" s="214" t="s">
        <v>471</v>
      </c>
      <c r="C401" s="213">
        <v>1</v>
      </c>
      <c r="D401" s="126"/>
      <c r="E401" s="213"/>
      <c r="F401" s="223"/>
      <c r="G401" s="213"/>
    </row>
    <row r="402" spans="1:7" s="221" customFormat="1">
      <c r="A402" s="213">
        <v>725</v>
      </c>
      <c r="B402" s="214" t="s">
        <v>472</v>
      </c>
      <c r="C402" s="213">
        <v>1</v>
      </c>
      <c r="D402" s="126"/>
      <c r="E402" s="213"/>
      <c r="F402" s="223"/>
      <c r="G402" s="213"/>
    </row>
    <row r="403" spans="1:7" s="221" customFormat="1">
      <c r="A403" s="213">
        <v>728</v>
      </c>
      <c r="B403" s="214" t="s">
        <v>473</v>
      </c>
      <c r="C403" s="213">
        <v>1</v>
      </c>
      <c r="D403" s="126"/>
      <c r="E403" s="213"/>
      <c r="F403" s="223"/>
      <c r="G403" s="213"/>
    </row>
    <row r="404" spans="1:7" s="221" customFormat="1">
      <c r="A404" s="213">
        <v>730</v>
      </c>
      <c r="B404" s="214" t="s">
        <v>474</v>
      </c>
      <c r="C404" s="213">
        <v>1</v>
      </c>
      <c r="D404" s="126"/>
      <c r="E404" s="213"/>
      <c r="F404" s="223"/>
      <c r="G404" s="213"/>
    </row>
    <row r="405" spans="1:7" s="221" customFormat="1">
      <c r="A405" s="213">
        <v>735</v>
      </c>
      <c r="B405" s="214" t="s">
        <v>475</v>
      </c>
      <c r="C405" s="213">
        <v>1</v>
      </c>
      <c r="D405" s="126"/>
      <c r="E405" s="213"/>
      <c r="F405" s="223"/>
      <c r="G405" s="213"/>
    </row>
    <row r="406" spans="1:7" s="221" customFormat="1">
      <c r="A406" s="213">
        <v>740</v>
      </c>
      <c r="B406" s="214" t="s">
        <v>476</v>
      </c>
      <c r="C406" s="213">
        <v>1</v>
      </c>
      <c r="D406" s="126"/>
      <c r="E406" s="213"/>
      <c r="F406" s="223"/>
      <c r="G406" s="213"/>
    </row>
    <row r="407" spans="1:7" s="221" customFormat="1">
      <c r="A407" s="213">
        <v>745</v>
      </c>
      <c r="B407" s="214" t="s">
        <v>477</v>
      </c>
      <c r="C407" s="213">
        <v>1</v>
      </c>
      <c r="D407" s="126"/>
      <c r="E407" s="213"/>
      <c r="F407" s="223"/>
      <c r="G407" s="213"/>
    </row>
    <row r="408" spans="1:7" s="221" customFormat="1">
      <c r="A408" s="213">
        <v>750</v>
      </c>
      <c r="B408" s="214" t="s">
        <v>478</v>
      </c>
      <c r="C408" s="213">
        <v>1</v>
      </c>
      <c r="D408" s="126"/>
      <c r="E408" s="213"/>
      <c r="F408" s="223"/>
      <c r="G408" s="213"/>
    </row>
    <row r="409" spans="1:7" s="221" customFormat="1">
      <c r="A409" s="213">
        <v>753</v>
      </c>
      <c r="B409" s="214" t="s">
        <v>479</v>
      </c>
      <c r="C409" s="213">
        <v>1</v>
      </c>
      <c r="D409" s="126"/>
      <c r="E409" s="213"/>
      <c r="F409" s="223"/>
      <c r="G409" s="213"/>
    </row>
    <row r="410" spans="1:7" s="221" customFormat="1">
      <c r="A410" s="213">
        <v>755</v>
      </c>
      <c r="B410" s="214" t="s">
        <v>480</v>
      </c>
      <c r="C410" s="213">
        <v>1</v>
      </c>
      <c r="D410" s="126"/>
      <c r="E410" s="213"/>
      <c r="F410" s="223"/>
      <c r="G410" s="213"/>
    </row>
    <row r="411" spans="1:7" s="221" customFormat="1">
      <c r="A411" s="213">
        <v>760</v>
      </c>
      <c r="B411" s="214" t="s">
        <v>481</v>
      </c>
      <c r="C411" s="213">
        <v>1</v>
      </c>
      <c r="D411" s="126"/>
      <c r="E411" s="213"/>
      <c r="F411" s="223"/>
      <c r="G411" s="213"/>
    </row>
    <row r="412" spans="1:7" s="221" customFormat="1">
      <c r="A412" s="213">
        <v>763</v>
      </c>
      <c r="B412" s="214" t="s">
        <v>604</v>
      </c>
      <c r="C412" s="213">
        <v>1</v>
      </c>
      <c r="D412" s="126" t="s">
        <v>667</v>
      </c>
      <c r="E412" s="213"/>
      <c r="F412" s="223"/>
      <c r="G412" s="213"/>
    </row>
    <row r="413" spans="1:7" s="221" customFormat="1">
      <c r="A413" s="213">
        <v>765</v>
      </c>
      <c r="B413" s="214" t="s">
        <v>482</v>
      </c>
      <c r="C413" s="213">
        <v>1</v>
      </c>
      <c r="D413" s="126"/>
      <c r="E413" s="213"/>
      <c r="F413" s="223"/>
      <c r="G413" s="213"/>
    </row>
    <row r="414" spans="1:7" s="221" customFormat="1">
      <c r="A414" s="213">
        <v>766</v>
      </c>
      <c r="B414" s="214" t="s">
        <v>662</v>
      </c>
      <c r="C414" s="213">
        <v>1</v>
      </c>
      <c r="D414" s="126" t="s">
        <v>669</v>
      </c>
      <c r="E414" s="213"/>
      <c r="F414" s="223"/>
      <c r="G414" s="213"/>
    </row>
    <row r="415" spans="1:7" s="221" customFormat="1">
      <c r="A415" s="213">
        <v>767</v>
      </c>
      <c r="B415" s="214" t="s">
        <v>484</v>
      </c>
      <c r="C415" s="213">
        <v>1</v>
      </c>
      <c r="D415" s="126"/>
      <c r="E415" s="213"/>
      <c r="F415" s="223"/>
      <c r="G415" s="213"/>
    </row>
    <row r="416" spans="1:7" s="221" customFormat="1">
      <c r="A416" s="213">
        <v>770</v>
      </c>
      <c r="B416" s="214" t="s">
        <v>485</v>
      </c>
      <c r="C416" s="213">
        <v>1</v>
      </c>
      <c r="D416" s="126"/>
      <c r="E416" s="213"/>
      <c r="F416" s="223"/>
      <c r="G416" s="213"/>
    </row>
    <row r="417" spans="1:7" s="221" customFormat="1">
      <c r="A417" s="213">
        <v>773</v>
      </c>
      <c r="B417" s="214" t="s">
        <v>486</v>
      </c>
      <c r="C417" s="213">
        <v>1</v>
      </c>
      <c r="D417" s="126"/>
      <c r="E417" s="213"/>
      <c r="F417" s="223"/>
      <c r="G417" s="213"/>
    </row>
    <row r="418" spans="1:7" s="221" customFormat="1">
      <c r="A418" s="213">
        <v>774</v>
      </c>
      <c r="B418" s="214" t="s">
        <v>487</v>
      </c>
      <c r="C418" s="213">
        <v>1</v>
      </c>
      <c r="D418" s="126"/>
      <c r="E418" s="213"/>
      <c r="F418" s="223"/>
      <c r="G418" s="213"/>
    </row>
    <row r="419" spans="1:7" s="221" customFormat="1">
      <c r="A419" s="213">
        <v>775</v>
      </c>
      <c r="B419" s="214" t="s">
        <v>488</v>
      </c>
      <c r="C419" s="213">
        <v>1</v>
      </c>
      <c r="D419" s="126"/>
      <c r="E419" s="213"/>
      <c r="F419" s="223"/>
      <c r="G419" s="213"/>
    </row>
    <row r="420" spans="1:7" s="221" customFormat="1">
      <c r="A420" s="213">
        <v>778</v>
      </c>
      <c r="B420" s="214" t="s">
        <v>489</v>
      </c>
      <c r="C420" s="213">
        <v>1</v>
      </c>
      <c r="D420" s="126"/>
      <c r="E420" s="213"/>
      <c r="F420" s="223"/>
      <c r="G420" s="213"/>
    </row>
    <row r="421" spans="1:7" s="221" customFormat="1">
      <c r="A421" s="213">
        <v>780</v>
      </c>
      <c r="B421" s="214" t="s">
        <v>490</v>
      </c>
      <c r="C421" s="213">
        <v>1</v>
      </c>
      <c r="D421" s="126"/>
      <c r="E421" s="213"/>
      <c r="F421" s="223"/>
      <c r="G421" s="213"/>
    </row>
    <row r="422" spans="1:7" s="221" customFormat="1">
      <c r="A422" s="213">
        <v>801</v>
      </c>
      <c r="B422" s="214" t="s">
        <v>491</v>
      </c>
      <c r="C422" s="213">
        <v>1</v>
      </c>
      <c r="D422" s="126"/>
      <c r="E422" s="213"/>
      <c r="F422" s="223"/>
      <c r="G422" s="213"/>
    </row>
    <row r="423" spans="1:7" s="221" customFormat="1">
      <c r="A423" s="213">
        <v>805</v>
      </c>
      <c r="B423" s="214" t="s">
        <v>492</v>
      </c>
      <c r="C423" s="213">
        <v>1</v>
      </c>
      <c r="D423" s="126"/>
      <c r="E423" s="213"/>
      <c r="F423" s="223"/>
      <c r="G423" s="213"/>
    </row>
    <row r="424" spans="1:7" s="221" customFormat="1">
      <c r="A424" s="213">
        <v>806</v>
      </c>
      <c r="B424" s="214" t="s">
        <v>493</v>
      </c>
      <c r="C424" s="213">
        <v>1</v>
      </c>
      <c r="D424" s="126"/>
      <c r="E424" s="213"/>
      <c r="F424" s="223"/>
      <c r="G424" s="213"/>
    </row>
    <row r="425" spans="1:7" s="221" customFormat="1">
      <c r="A425" s="213">
        <v>810</v>
      </c>
      <c r="B425" s="214" t="s">
        <v>494</v>
      </c>
      <c r="C425" s="213">
        <v>1</v>
      </c>
      <c r="D425" s="126"/>
      <c r="E425" s="213"/>
      <c r="F425" s="223"/>
      <c r="G425" s="213"/>
    </row>
    <row r="426" spans="1:7" s="221" customFormat="1">
      <c r="A426" s="213">
        <v>815</v>
      </c>
      <c r="B426" s="214" t="s">
        <v>495</v>
      </c>
      <c r="C426" s="213">
        <v>1</v>
      </c>
      <c r="D426" s="126"/>
      <c r="E426" s="213"/>
      <c r="F426" s="223"/>
      <c r="G426" s="213"/>
    </row>
    <row r="427" spans="1:7" s="221" customFormat="1">
      <c r="A427" s="213">
        <v>817</v>
      </c>
      <c r="B427" s="214" t="s">
        <v>705</v>
      </c>
      <c r="C427" s="213">
        <v>1</v>
      </c>
      <c r="D427" s="126" t="s">
        <v>676</v>
      </c>
      <c r="E427" s="213"/>
      <c r="F427" s="223"/>
      <c r="G427" s="213"/>
    </row>
    <row r="428" spans="1:7" s="221" customFormat="1">
      <c r="A428" s="213">
        <v>818</v>
      </c>
      <c r="B428" s="214" t="s">
        <v>496</v>
      </c>
      <c r="C428" s="213">
        <v>1</v>
      </c>
      <c r="D428" s="126"/>
      <c r="E428" s="213"/>
      <c r="F428" s="223"/>
      <c r="G428" s="213"/>
    </row>
    <row r="429" spans="1:7" s="221" customFormat="1">
      <c r="A429" s="213">
        <v>821</v>
      </c>
      <c r="B429" s="214" t="s">
        <v>497</v>
      </c>
      <c r="C429" s="213">
        <v>1</v>
      </c>
      <c r="D429" s="126"/>
      <c r="E429" s="213"/>
      <c r="F429" s="223"/>
      <c r="G429" s="213"/>
    </row>
    <row r="430" spans="1:7" s="221" customFormat="1">
      <c r="A430" s="213">
        <v>823</v>
      </c>
      <c r="B430" s="214" t="s">
        <v>498</v>
      </c>
      <c r="C430" s="213">
        <v>1</v>
      </c>
      <c r="D430" s="126"/>
      <c r="E430" s="213"/>
      <c r="F430" s="223"/>
      <c r="G430" s="213"/>
    </row>
    <row r="431" spans="1:7" s="221" customFormat="1">
      <c r="A431" s="213">
        <v>825</v>
      </c>
      <c r="B431" s="214" t="s">
        <v>499</v>
      </c>
      <c r="C431" s="213">
        <v>1</v>
      </c>
      <c r="D431" s="126"/>
      <c r="E431" s="213"/>
      <c r="F431" s="223"/>
      <c r="G431" s="213"/>
    </row>
    <row r="432" spans="1:7" s="221" customFormat="1">
      <c r="A432" s="213">
        <v>828</v>
      </c>
      <c r="B432" s="214" t="s">
        <v>500</v>
      </c>
      <c r="C432" s="213">
        <v>1</v>
      </c>
      <c r="D432" s="126"/>
      <c r="E432" s="213"/>
      <c r="F432" s="223"/>
      <c r="G432" s="213"/>
    </row>
    <row r="433" spans="1:9" s="221" customFormat="1">
      <c r="A433" s="213">
        <v>829</v>
      </c>
      <c r="B433" s="214" t="s">
        <v>501</v>
      </c>
      <c r="C433" s="213">
        <v>1</v>
      </c>
      <c r="D433" s="126"/>
      <c r="E433" s="213"/>
      <c r="F433" s="223"/>
      <c r="G433" s="213"/>
    </row>
    <row r="434" spans="1:9" s="221" customFormat="1">
      <c r="A434" s="213">
        <v>830</v>
      </c>
      <c r="B434" s="214" t="s">
        <v>502</v>
      </c>
      <c r="C434" s="213">
        <v>1</v>
      </c>
      <c r="D434" s="126"/>
      <c r="E434" s="213"/>
      <c r="F434" s="223"/>
      <c r="G434" s="213"/>
    </row>
    <row r="435" spans="1:9" s="221" customFormat="1">
      <c r="A435" s="213">
        <v>832</v>
      </c>
      <c r="B435" s="214" t="s">
        <v>503</v>
      </c>
      <c r="C435" s="213">
        <v>1</v>
      </c>
      <c r="D435" s="126"/>
      <c r="E435" s="213"/>
      <c r="F435" s="223"/>
      <c r="G435" s="213"/>
    </row>
    <row r="436" spans="1:9" s="221" customFormat="1">
      <c r="A436" s="213">
        <v>851</v>
      </c>
      <c r="B436" s="214" t="s">
        <v>504</v>
      </c>
      <c r="C436" s="213">
        <v>1</v>
      </c>
      <c r="D436" s="126"/>
      <c r="E436" s="213"/>
      <c r="F436" s="223"/>
      <c r="G436" s="213"/>
    </row>
    <row r="437" spans="1:9" s="221" customFormat="1">
      <c r="A437" s="213">
        <v>852</v>
      </c>
      <c r="B437" s="214" t="s">
        <v>505</v>
      </c>
      <c r="C437" s="213">
        <v>1</v>
      </c>
      <c r="D437" s="126"/>
      <c r="E437" s="213"/>
      <c r="F437" s="223"/>
      <c r="G437" s="213"/>
    </row>
    <row r="438" spans="1:9" s="221" customFormat="1">
      <c r="A438" s="213">
        <v>853</v>
      </c>
      <c r="B438" s="214" t="s">
        <v>506</v>
      </c>
      <c r="C438" s="213">
        <v>1</v>
      </c>
      <c r="D438" s="126"/>
      <c r="E438" s="213"/>
      <c r="F438" s="223"/>
      <c r="G438" s="213"/>
    </row>
    <row r="439" spans="1:9" s="221" customFormat="1">
      <c r="A439" s="213">
        <v>855</v>
      </c>
      <c r="B439" s="214" t="s">
        <v>507</v>
      </c>
      <c r="C439" s="213">
        <v>1</v>
      </c>
      <c r="D439" s="126"/>
      <c r="E439" s="213"/>
      <c r="F439" s="223"/>
      <c r="G439" s="213"/>
    </row>
    <row r="440" spans="1:9" s="221" customFormat="1">
      <c r="A440" s="213">
        <v>860</v>
      </c>
      <c r="B440" s="214" t="s">
        <v>508</v>
      </c>
      <c r="C440" s="213">
        <v>1</v>
      </c>
      <c r="D440" s="126"/>
      <c r="E440" s="213"/>
      <c r="F440" s="223"/>
      <c r="G440" s="213"/>
    </row>
    <row r="441" spans="1:9" s="221" customFormat="1">
      <c r="A441" s="213">
        <v>871</v>
      </c>
      <c r="B441" s="214" t="s">
        <v>509</v>
      </c>
      <c r="C441" s="213">
        <v>1</v>
      </c>
      <c r="D441" s="126"/>
      <c r="E441" s="213"/>
      <c r="F441" s="223"/>
      <c r="G441" s="213"/>
    </row>
    <row r="442" spans="1:9" s="221" customFormat="1">
      <c r="A442" s="213">
        <v>872</v>
      </c>
      <c r="B442" s="214" t="s">
        <v>510</v>
      </c>
      <c r="C442" s="213">
        <v>1</v>
      </c>
      <c r="D442" s="126"/>
      <c r="E442" s="213"/>
      <c r="F442" s="223"/>
      <c r="G442" s="213"/>
    </row>
    <row r="443" spans="1:9" s="221" customFormat="1">
      <c r="A443" s="213">
        <v>873</v>
      </c>
      <c r="B443" s="214" t="s">
        <v>131</v>
      </c>
      <c r="C443" s="213">
        <v>1</v>
      </c>
      <c r="D443" s="126"/>
      <c r="E443" s="213"/>
      <c r="F443" s="223"/>
      <c r="G443" s="213"/>
    </row>
    <row r="444" spans="1:9" s="221" customFormat="1">
      <c r="A444" s="213">
        <v>876</v>
      </c>
      <c r="B444" s="214" t="s">
        <v>511</v>
      </c>
      <c r="C444" s="213">
        <v>1</v>
      </c>
      <c r="D444" s="126"/>
      <c r="E444" s="213"/>
      <c r="F444" s="223"/>
      <c r="G444" s="213"/>
    </row>
    <row r="445" spans="1:9" s="221" customFormat="1">
      <c r="A445" s="213">
        <v>878</v>
      </c>
      <c r="B445" s="214" t="s">
        <v>512</v>
      </c>
      <c r="C445" s="213">
        <v>1</v>
      </c>
      <c r="D445" s="126"/>
      <c r="E445" s="213"/>
      <c r="F445" s="223"/>
      <c r="G445" s="213"/>
    </row>
    <row r="446" spans="1:9">
      <c r="A446" s="213">
        <v>879</v>
      </c>
      <c r="B446" s="214" t="s">
        <v>513</v>
      </c>
      <c r="C446" s="213">
        <v>1</v>
      </c>
      <c r="E446" s="213"/>
      <c r="F446" s="223"/>
      <c r="G446" s="213"/>
      <c r="I446" s="221"/>
    </row>
    <row r="447" spans="1:9">
      <c r="A447" s="199">
        <v>885</v>
      </c>
      <c r="B447" s="200" t="s">
        <v>514</v>
      </c>
      <c r="C447" s="199">
        <v>1</v>
      </c>
      <c r="E447" s="213"/>
      <c r="F447" s="223"/>
      <c r="G447" s="213"/>
      <c r="I447" s="221"/>
    </row>
    <row r="448" spans="1:9">
      <c r="A448" s="199">
        <v>910</v>
      </c>
      <c r="B448" s="200" t="s">
        <v>515</v>
      </c>
      <c r="C448" s="199">
        <v>1</v>
      </c>
      <c r="E448" s="213"/>
      <c r="F448" s="223"/>
      <c r="G448" s="213"/>
      <c r="I448" s="221"/>
    </row>
    <row r="449" spans="1:9">
      <c r="A449" s="199">
        <v>915</v>
      </c>
      <c r="B449" s="200" t="s">
        <v>516</v>
      </c>
      <c r="C449" s="199">
        <v>1</v>
      </c>
      <c r="E449" s="213"/>
      <c r="F449" s="223"/>
      <c r="G449" s="213"/>
      <c r="I449" s="221"/>
    </row>
    <row r="450" spans="1:9">
      <c r="E450" s="213"/>
      <c r="F450" s="223"/>
      <c r="G450" s="213"/>
    </row>
    <row r="451" spans="1:9">
      <c r="E451" s="213"/>
      <c r="F451" s="223"/>
      <c r="G451" s="213"/>
    </row>
    <row r="452" spans="1:9">
      <c r="E452" s="213"/>
      <c r="F452" s="223"/>
      <c r="G452" s="213"/>
    </row>
    <row r="453" spans="1:9">
      <c r="E453" s="213"/>
      <c r="F453" s="223"/>
      <c r="G453" s="213"/>
    </row>
    <row r="454" spans="1:9">
      <c r="E454" s="213"/>
      <c r="F454" s="223"/>
      <c r="G454" s="213"/>
    </row>
    <row r="455" spans="1:9">
      <c r="E455" s="213"/>
      <c r="F455" s="223"/>
      <c r="G455" s="213"/>
    </row>
    <row r="456" spans="1:9">
      <c r="E456" s="213"/>
      <c r="F456" s="223"/>
      <c r="G456" s="213"/>
    </row>
  </sheetData>
  <autoFilter ref="A9:L452"/>
  <sortState ref="A10:D449">
    <sortCondition ref="A10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6">
    <pageSetUpPr autoPageBreaks="0"/>
  </sheetPr>
  <dimension ref="A2:XFD425"/>
  <sheetViews>
    <sheetView showGridLines="0" topLeftCell="A35" zoomScale="80" zoomScaleNormal="80" workbookViewId="0">
      <selection activeCell="C9" sqref="C9"/>
    </sheetView>
  </sheetViews>
  <sheetFormatPr defaultColWidth="10.5" defaultRowHeight="15"/>
  <cols>
    <col min="1" max="1" width="4.33203125" style="147" customWidth="1"/>
    <col min="2" max="2" width="29.5" style="147" customWidth="1"/>
    <col min="3" max="3" width="11.5" style="148" customWidth="1"/>
    <col min="4" max="4" width="15.83203125" style="148" bestFit="1" customWidth="1"/>
    <col min="5" max="5" width="14.1640625" style="148" customWidth="1"/>
    <col min="6" max="6" width="12" style="148" customWidth="1"/>
    <col min="7" max="9" width="14.1640625" style="148" customWidth="1"/>
    <col min="10" max="10" width="14" style="148" customWidth="1"/>
    <col min="11" max="11" width="13" style="148" customWidth="1"/>
    <col min="12" max="12" width="14.83203125" style="148" customWidth="1"/>
    <col min="13" max="13" width="13.83203125" style="148" customWidth="1"/>
    <col min="14" max="14" width="14.1640625" style="148" customWidth="1"/>
    <col min="15" max="15" width="3" style="147" customWidth="1"/>
    <col min="16" max="16" width="15" style="147" customWidth="1"/>
    <col min="17" max="17" width="13.5" style="147" customWidth="1"/>
    <col min="18" max="18" width="12.5" style="147" customWidth="1"/>
    <col min="19" max="19" width="26.33203125" style="147" customWidth="1"/>
    <col min="20" max="22" width="14" style="147" customWidth="1"/>
    <col min="23" max="23" width="14" style="148" customWidth="1"/>
    <col min="24" max="31" width="14" style="147" customWidth="1"/>
    <col min="32" max="32" width="10.33203125" style="147" bestFit="1" customWidth="1"/>
    <col min="33" max="33" width="11" style="147" bestFit="1" customWidth="1"/>
    <col min="34" max="34" width="9.5" style="147" bestFit="1" customWidth="1"/>
    <col min="35" max="35" width="9.83203125" style="147" bestFit="1" customWidth="1"/>
    <col min="36" max="36" width="10" style="147" bestFit="1" customWidth="1"/>
    <col min="37" max="37" width="9.83203125" style="147" bestFit="1" customWidth="1"/>
    <col min="38" max="38" width="10.33203125" style="147" bestFit="1" customWidth="1"/>
    <col min="39" max="39" width="13.33203125" style="147" bestFit="1" customWidth="1"/>
    <col min="40" max="41" width="9.5" style="147" bestFit="1" customWidth="1"/>
    <col min="42" max="42" width="12.83203125" style="147" bestFit="1" customWidth="1"/>
    <col min="43" max="43" width="9.5" style="147" bestFit="1" customWidth="1"/>
    <col min="44" max="44" width="15.1640625" style="147" customWidth="1"/>
    <col min="45" max="45" width="10.5" style="147" customWidth="1"/>
    <col min="46" max="46" width="11.1640625" style="147" bestFit="1" customWidth="1"/>
    <col min="47" max="47" width="13" style="147" bestFit="1" customWidth="1"/>
    <col min="48" max="48" width="12.1640625" style="149" customWidth="1"/>
    <col min="49" max="16384" width="10.5" style="147"/>
  </cols>
  <sheetData>
    <row r="2" spans="1:27" ht="23.25">
      <c r="A2" s="198" t="s">
        <v>768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</row>
    <row r="3" spans="1:27">
      <c r="A3" s="150"/>
      <c r="B3" s="151"/>
      <c r="C3" s="151"/>
      <c r="D3" s="152"/>
      <c r="E3" s="152"/>
      <c r="F3" s="152"/>
      <c r="G3" s="152"/>
      <c r="H3" s="152" t="s">
        <v>637</v>
      </c>
      <c r="I3" s="152" t="s">
        <v>641</v>
      </c>
      <c r="J3" s="152"/>
      <c r="K3" s="152" t="s">
        <v>645</v>
      </c>
      <c r="L3" s="152" t="s">
        <v>626</v>
      </c>
      <c r="M3" s="152"/>
      <c r="N3" s="152" t="s">
        <v>6</v>
      </c>
    </row>
    <row r="4" spans="1:27">
      <c r="A4" s="153"/>
      <c r="B4" s="154"/>
      <c r="C4" s="154"/>
      <c r="D4" s="155"/>
      <c r="E4" s="155" t="s">
        <v>624</v>
      </c>
      <c r="F4" s="155" t="s">
        <v>625</v>
      </c>
      <c r="G4" s="155" t="s">
        <v>634</v>
      </c>
      <c r="H4" s="155" t="s">
        <v>638</v>
      </c>
      <c r="I4" s="155" t="s">
        <v>642</v>
      </c>
      <c r="J4" s="155"/>
      <c r="K4" s="155" t="s">
        <v>646</v>
      </c>
      <c r="L4" s="155" t="s">
        <v>12</v>
      </c>
      <c r="M4" s="155"/>
      <c r="N4" s="155" t="s">
        <v>645</v>
      </c>
    </row>
    <row r="5" spans="1:27">
      <c r="A5" s="156"/>
      <c r="B5" s="154"/>
      <c r="C5" s="154" t="s">
        <v>632</v>
      </c>
      <c r="D5" s="155" t="s">
        <v>627</v>
      </c>
      <c r="E5" s="155" t="s">
        <v>628</v>
      </c>
      <c r="F5" s="155" t="s">
        <v>11</v>
      </c>
      <c r="G5" s="155" t="s">
        <v>635</v>
      </c>
      <c r="H5" s="155" t="s">
        <v>639</v>
      </c>
      <c r="I5" s="155" t="s">
        <v>643</v>
      </c>
      <c r="J5" s="155" t="s">
        <v>24</v>
      </c>
      <c r="K5" s="155" t="s">
        <v>647</v>
      </c>
      <c r="L5" s="155" t="s">
        <v>649</v>
      </c>
      <c r="M5" s="155" t="s">
        <v>583</v>
      </c>
      <c r="N5" s="155" t="s">
        <v>651</v>
      </c>
    </row>
    <row r="6" spans="1:27" ht="10.5" customHeight="1">
      <c r="A6" s="157" t="s">
        <v>14</v>
      </c>
      <c r="B6" s="158"/>
      <c r="C6" s="158" t="s">
        <v>633</v>
      </c>
      <c r="D6" s="159" t="s">
        <v>629</v>
      </c>
      <c r="E6" s="159" t="s">
        <v>630</v>
      </c>
      <c r="F6" s="159" t="s">
        <v>631</v>
      </c>
      <c r="G6" s="159" t="s">
        <v>636</v>
      </c>
      <c r="H6" s="159" t="s">
        <v>640</v>
      </c>
      <c r="I6" s="159" t="s">
        <v>644</v>
      </c>
      <c r="J6" s="159" t="s">
        <v>631</v>
      </c>
      <c r="K6" s="160" t="s">
        <v>648</v>
      </c>
      <c r="L6" s="159" t="s">
        <v>650</v>
      </c>
      <c r="M6" s="159" t="s">
        <v>7</v>
      </c>
      <c r="N6" s="159" t="s">
        <v>652</v>
      </c>
    </row>
    <row r="7" spans="1:27">
      <c r="A7" s="161"/>
      <c r="B7" s="162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</row>
    <row r="8" spans="1:27" s="167" customFormat="1">
      <c r="A8" s="164">
        <v>1</v>
      </c>
      <c r="B8" s="165" t="s">
        <v>15</v>
      </c>
      <c r="C8" s="166">
        <v>182.01</v>
      </c>
      <c r="D8" s="166">
        <v>328.72</v>
      </c>
      <c r="E8" s="166">
        <v>1507.26</v>
      </c>
      <c r="F8" s="166">
        <v>386.57</v>
      </c>
      <c r="G8" s="166">
        <v>59.61</v>
      </c>
      <c r="H8" s="166">
        <v>218.16</v>
      </c>
      <c r="I8" s="166">
        <v>109.66</v>
      </c>
      <c r="J8" s="166">
        <v>43.62</v>
      </c>
      <c r="K8" s="166">
        <v>418.55</v>
      </c>
      <c r="L8" s="166">
        <v>377.28</v>
      </c>
      <c r="M8" s="166">
        <v>0</v>
      </c>
      <c r="N8" s="166">
        <v>3631.4399999999996</v>
      </c>
      <c r="O8" s="147"/>
      <c r="P8" s="192"/>
      <c r="Q8" s="192"/>
      <c r="Z8" s="147"/>
      <c r="AA8" s="147"/>
    </row>
    <row r="9" spans="1:27">
      <c r="A9" s="168">
        <v>2</v>
      </c>
      <c r="B9" s="169" t="s">
        <v>16</v>
      </c>
      <c r="C9" s="170">
        <v>182.01</v>
      </c>
      <c r="D9" s="170">
        <v>328.72</v>
      </c>
      <c r="E9" s="170">
        <v>1507.26</v>
      </c>
      <c r="F9" s="170">
        <v>386.57</v>
      </c>
      <c r="G9" s="170">
        <v>59.61</v>
      </c>
      <c r="H9" s="170">
        <v>218.16</v>
      </c>
      <c r="I9" s="170">
        <v>109.66</v>
      </c>
      <c r="J9" s="170">
        <v>43.62</v>
      </c>
      <c r="K9" s="170">
        <v>418.55</v>
      </c>
      <c r="L9" s="170">
        <v>377.28</v>
      </c>
      <c r="M9" s="170">
        <v>0</v>
      </c>
      <c r="N9" s="170">
        <v>3631.4399999999996</v>
      </c>
      <c r="P9" s="192"/>
      <c r="Q9" s="192"/>
    </row>
    <row r="10" spans="1:27">
      <c r="A10" s="168">
        <v>3</v>
      </c>
      <c r="B10" s="169" t="s">
        <v>17</v>
      </c>
      <c r="C10" s="170">
        <v>364</v>
      </c>
      <c r="D10" s="170">
        <v>657.42</v>
      </c>
      <c r="E10" s="170">
        <v>3014.51</v>
      </c>
      <c r="F10" s="170">
        <v>773.16</v>
      </c>
      <c r="G10" s="170">
        <v>119.28</v>
      </c>
      <c r="H10" s="170">
        <v>436.31</v>
      </c>
      <c r="I10" s="170">
        <v>219.36</v>
      </c>
      <c r="J10" s="170">
        <v>87.27</v>
      </c>
      <c r="K10" s="170">
        <v>837.09</v>
      </c>
      <c r="L10" s="170">
        <v>754.52</v>
      </c>
      <c r="M10" s="170">
        <v>0</v>
      </c>
      <c r="N10" s="170">
        <v>7262.92</v>
      </c>
      <c r="P10" s="192"/>
      <c r="Q10" s="192"/>
    </row>
    <row r="11" spans="1:27">
      <c r="A11" s="168">
        <v>4</v>
      </c>
      <c r="B11" s="169" t="s">
        <v>18</v>
      </c>
      <c r="C11" s="170">
        <v>364</v>
      </c>
      <c r="D11" s="170">
        <v>657.42</v>
      </c>
      <c r="E11" s="170">
        <v>3014.47</v>
      </c>
      <c r="F11" s="170">
        <v>773.16</v>
      </c>
      <c r="G11" s="170">
        <v>119.3</v>
      </c>
      <c r="H11" s="170">
        <v>436.31</v>
      </c>
      <c r="I11" s="170">
        <v>219.36</v>
      </c>
      <c r="J11" s="170">
        <v>130.9</v>
      </c>
      <c r="K11" s="170">
        <v>837.09</v>
      </c>
      <c r="L11" s="170">
        <v>754.57</v>
      </c>
      <c r="M11" s="170">
        <v>0</v>
      </c>
      <c r="N11" s="170">
        <v>7306.58</v>
      </c>
      <c r="P11" s="192"/>
      <c r="Q11" s="192"/>
    </row>
    <row r="12" spans="1:27">
      <c r="A12" s="168">
        <v>5</v>
      </c>
      <c r="B12" s="169" t="s">
        <v>19</v>
      </c>
      <c r="C12" s="170">
        <v>364</v>
      </c>
      <c r="D12" s="170">
        <v>657.42</v>
      </c>
      <c r="E12" s="170">
        <v>2652.75</v>
      </c>
      <c r="F12" s="170">
        <v>556.54999999999995</v>
      </c>
      <c r="G12" s="170">
        <v>129.32</v>
      </c>
      <c r="H12" s="170">
        <v>436.31</v>
      </c>
      <c r="I12" s="170">
        <v>291.99</v>
      </c>
      <c r="J12" s="170">
        <v>213.81</v>
      </c>
      <c r="K12" s="170">
        <v>907.52</v>
      </c>
      <c r="L12" s="170">
        <v>717.44</v>
      </c>
      <c r="M12" s="170">
        <v>0</v>
      </c>
      <c r="N12" s="170">
        <v>6927.1100000000006</v>
      </c>
      <c r="P12" s="192"/>
      <c r="Q12" s="192"/>
    </row>
    <row r="13" spans="1:27">
      <c r="A13" s="168">
        <v>6</v>
      </c>
      <c r="B13" s="169" t="s">
        <v>20</v>
      </c>
      <c r="C13" s="170">
        <v>364</v>
      </c>
      <c r="D13" s="170">
        <v>657.42</v>
      </c>
      <c r="E13" s="170">
        <v>3901.09</v>
      </c>
      <c r="F13" s="170">
        <v>463.34</v>
      </c>
      <c r="G13" s="170">
        <v>125.39</v>
      </c>
      <c r="H13" s="170">
        <v>698.1</v>
      </c>
      <c r="I13" s="170">
        <v>366.02</v>
      </c>
      <c r="J13" s="170">
        <v>493.03</v>
      </c>
      <c r="K13" s="170">
        <v>879.93</v>
      </c>
      <c r="L13" s="170">
        <v>689.27</v>
      </c>
      <c r="M13" s="170">
        <v>0</v>
      </c>
      <c r="N13" s="170">
        <v>8637.59</v>
      </c>
      <c r="P13" s="192"/>
      <c r="Q13" s="192"/>
    </row>
    <row r="14" spans="1:27">
      <c r="A14" s="168">
        <v>7</v>
      </c>
      <c r="B14" s="169" t="s">
        <v>21</v>
      </c>
      <c r="C14" s="170">
        <v>2512.2600000000002</v>
      </c>
      <c r="D14" s="170">
        <v>0</v>
      </c>
      <c r="E14" s="170">
        <v>8289.83</v>
      </c>
      <c r="F14" s="170">
        <v>7740.1</v>
      </c>
      <c r="G14" s="170">
        <v>399.9</v>
      </c>
      <c r="H14" s="170">
        <v>349.05</v>
      </c>
      <c r="I14" s="170">
        <v>0</v>
      </c>
      <c r="J14" s="170">
        <v>0</v>
      </c>
      <c r="K14" s="170">
        <v>2806.32</v>
      </c>
      <c r="L14" s="170">
        <v>3179.22</v>
      </c>
      <c r="M14" s="170">
        <v>0</v>
      </c>
      <c r="N14" s="170">
        <v>25276.680000000004</v>
      </c>
      <c r="P14" s="192"/>
      <c r="Q14" s="192"/>
    </row>
    <row r="15" spans="1:27">
      <c r="A15" s="171">
        <v>8</v>
      </c>
      <c r="B15" s="169" t="s">
        <v>22</v>
      </c>
      <c r="C15" s="170">
        <v>2512.2600000000002</v>
      </c>
      <c r="D15" s="170">
        <v>0</v>
      </c>
      <c r="E15" s="170">
        <v>0</v>
      </c>
      <c r="F15" s="170">
        <v>38.380000000000003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170">
        <v>0</v>
      </c>
      <c r="M15" s="170">
        <v>23852.62</v>
      </c>
      <c r="N15" s="170">
        <v>26403.26</v>
      </c>
      <c r="P15" s="192"/>
      <c r="Q15" s="192"/>
    </row>
    <row r="16" spans="1:27">
      <c r="A16" s="171">
        <v>9</v>
      </c>
      <c r="B16" s="169" t="s">
        <v>25</v>
      </c>
      <c r="C16" s="170">
        <v>182.02</v>
      </c>
      <c r="D16" s="170">
        <v>328.72</v>
      </c>
      <c r="E16" s="170">
        <v>2269.98</v>
      </c>
      <c r="F16" s="170">
        <v>309.11</v>
      </c>
      <c r="G16" s="170">
        <v>80.75</v>
      </c>
      <c r="H16" s="170">
        <v>218.16</v>
      </c>
      <c r="I16" s="170">
        <v>145.97999999999999</v>
      </c>
      <c r="J16" s="170">
        <v>65.44</v>
      </c>
      <c r="K16" s="170">
        <v>566.64</v>
      </c>
      <c r="L16" s="170">
        <v>474.6</v>
      </c>
      <c r="M16" s="170">
        <v>0</v>
      </c>
      <c r="N16" s="170">
        <v>4641.4000000000005</v>
      </c>
      <c r="P16" s="192"/>
      <c r="Q16" s="192"/>
    </row>
    <row r="17" spans="1:23">
      <c r="A17" s="171">
        <v>10</v>
      </c>
      <c r="B17" s="169" t="s">
        <v>26</v>
      </c>
      <c r="C17" s="170">
        <v>182.02</v>
      </c>
      <c r="D17" s="170">
        <v>328.72</v>
      </c>
      <c r="E17" s="170">
        <v>2269.98</v>
      </c>
      <c r="F17" s="170">
        <v>309.11</v>
      </c>
      <c r="G17" s="170">
        <v>80.75</v>
      </c>
      <c r="H17" s="170">
        <v>218.16</v>
      </c>
      <c r="I17" s="170">
        <v>145.97999999999999</v>
      </c>
      <c r="J17" s="170">
        <v>65.44</v>
      </c>
      <c r="K17" s="170">
        <v>566.64</v>
      </c>
      <c r="L17" s="170">
        <v>474.6</v>
      </c>
      <c r="M17" s="170">
        <v>0</v>
      </c>
      <c r="N17" s="170">
        <v>4641.4000000000005</v>
      </c>
      <c r="P17" s="192"/>
      <c r="Q17" s="192"/>
    </row>
    <row r="18" spans="1:23">
      <c r="A18" s="171">
        <v>11</v>
      </c>
      <c r="B18" s="169" t="s">
        <v>767</v>
      </c>
      <c r="C18" s="170">
        <v>364</v>
      </c>
      <c r="D18" s="170">
        <v>657.42</v>
      </c>
      <c r="E18" s="170">
        <v>4539.9399999999996</v>
      </c>
      <c r="F18" s="170">
        <v>618.22</v>
      </c>
      <c r="G18" s="170">
        <v>161.47</v>
      </c>
      <c r="H18" s="170">
        <v>436.31</v>
      </c>
      <c r="I18" s="170">
        <v>291.99</v>
      </c>
      <c r="J18" s="170">
        <v>130.9</v>
      </c>
      <c r="K18" s="170">
        <v>1133.23</v>
      </c>
      <c r="L18" s="170">
        <v>949.21</v>
      </c>
      <c r="M18" s="170">
        <v>0</v>
      </c>
      <c r="N18" s="170">
        <v>9282.6899999999987</v>
      </c>
      <c r="P18" s="192"/>
      <c r="Q18" s="192"/>
    </row>
    <row r="19" spans="1:23">
      <c r="A19" s="171">
        <v>12</v>
      </c>
      <c r="B19" s="169" t="s">
        <v>23</v>
      </c>
      <c r="C19" s="170">
        <v>364</v>
      </c>
      <c r="D19" s="170">
        <v>657.42</v>
      </c>
      <c r="E19" s="170">
        <v>6631.89</v>
      </c>
      <c r="F19" s="170">
        <v>463.34</v>
      </c>
      <c r="G19" s="170">
        <v>207.31</v>
      </c>
      <c r="H19" s="170">
        <v>1221.6600000000001</v>
      </c>
      <c r="I19" s="170">
        <v>366.02</v>
      </c>
      <c r="J19" s="170">
        <v>493.03</v>
      </c>
      <c r="K19" s="170">
        <v>1646.82</v>
      </c>
      <c r="L19" s="170">
        <v>1119.43</v>
      </c>
      <c r="M19" s="170">
        <v>0</v>
      </c>
      <c r="N19" s="170">
        <v>13170.920000000002</v>
      </c>
      <c r="P19" s="192"/>
      <c r="Q19" s="192"/>
    </row>
    <row r="20" spans="1:23">
      <c r="A20" s="281">
        <v>1</v>
      </c>
      <c r="B20" s="282" t="s">
        <v>757</v>
      </c>
      <c r="C20" s="283">
        <v>0</v>
      </c>
      <c r="D20" s="283">
        <v>0</v>
      </c>
      <c r="E20" s="283">
        <v>2953.92</v>
      </c>
      <c r="F20" s="283">
        <v>0</v>
      </c>
      <c r="G20" s="283">
        <v>65.010000000000005</v>
      </c>
      <c r="H20" s="283">
        <v>0</v>
      </c>
      <c r="I20" s="283">
        <v>0</v>
      </c>
      <c r="J20" s="283">
        <v>0</v>
      </c>
      <c r="K20" s="283">
        <v>456.21</v>
      </c>
      <c r="L20" s="283">
        <v>299.85000000000002</v>
      </c>
      <c r="M20" s="283">
        <v>0</v>
      </c>
      <c r="N20" s="304">
        <v>3775</v>
      </c>
      <c r="P20" s="192"/>
      <c r="Q20" s="192"/>
    </row>
    <row r="21" spans="1:23">
      <c r="A21" s="284">
        <v>2</v>
      </c>
      <c r="B21" s="285" t="s">
        <v>758</v>
      </c>
      <c r="C21" s="286">
        <v>0</v>
      </c>
      <c r="D21" s="286">
        <v>0</v>
      </c>
      <c r="E21" s="286">
        <v>2985.22</v>
      </c>
      <c r="F21" s="286">
        <v>0</v>
      </c>
      <c r="G21" s="286">
        <v>65.7</v>
      </c>
      <c r="H21" s="286">
        <v>0</v>
      </c>
      <c r="I21" s="286">
        <v>0</v>
      </c>
      <c r="J21" s="286">
        <v>0</v>
      </c>
      <c r="K21" s="286">
        <v>461.05</v>
      </c>
      <c r="L21" s="286">
        <v>303.02999999999997</v>
      </c>
      <c r="M21" s="286">
        <v>0</v>
      </c>
      <c r="N21" s="322">
        <v>3815</v>
      </c>
      <c r="O21" s="173"/>
      <c r="P21" s="192"/>
      <c r="Q21" s="192"/>
    </row>
    <row r="22" spans="1:23">
      <c r="A22" s="284">
        <v>3</v>
      </c>
      <c r="B22" s="285" t="s">
        <v>759</v>
      </c>
      <c r="C22" s="286">
        <v>0</v>
      </c>
      <c r="D22" s="286">
        <v>0</v>
      </c>
      <c r="E22" s="286">
        <v>3016.52</v>
      </c>
      <c r="F22" s="286">
        <v>0</v>
      </c>
      <c r="G22" s="286">
        <v>66.39</v>
      </c>
      <c r="H22" s="286">
        <v>0</v>
      </c>
      <c r="I22" s="286">
        <v>0</v>
      </c>
      <c r="J22" s="286">
        <v>0</v>
      </c>
      <c r="K22" s="286">
        <v>465.88</v>
      </c>
      <c r="L22" s="286">
        <v>306.2</v>
      </c>
      <c r="M22" s="286">
        <v>0</v>
      </c>
      <c r="N22" s="322">
        <v>3855</v>
      </c>
      <c r="O22" s="173"/>
      <c r="P22" s="192"/>
      <c r="Q22" s="192"/>
      <c r="W22" s="147"/>
    </row>
    <row r="23" spans="1:23">
      <c r="A23" s="284">
        <v>4</v>
      </c>
      <c r="B23" s="285" t="s">
        <v>760</v>
      </c>
      <c r="C23" s="286">
        <v>0</v>
      </c>
      <c r="D23" s="286">
        <v>0</v>
      </c>
      <c r="E23" s="286">
        <v>3047.82</v>
      </c>
      <c r="F23" s="286">
        <v>0</v>
      </c>
      <c r="G23" s="286">
        <v>67.08</v>
      </c>
      <c r="H23" s="286">
        <v>0</v>
      </c>
      <c r="I23" s="286">
        <v>0</v>
      </c>
      <c r="J23" s="286">
        <v>0</v>
      </c>
      <c r="K23" s="286">
        <v>470.72</v>
      </c>
      <c r="L23" s="286">
        <v>309.38</v>
      </c>
      <c r="M23" s="286">
        <v>0</v>
      </c>
      <c r="N23" s="322">
        <v>3895</v>
      </c>
      <c r="O23" s="173"/>
      <c r="P23" s="192"/>
      <c r="Q23" s="192"/>
      <c r="W23" s="147"/>
    </row>
    <row r="24" spans="1:23">
      <c r="A24" s="284">
        <v>5</v>
      </c>
      <c r="B24" s="285" t="s">
        <v>761</v>
      </c>
      <c r="C24" s="286">
        <v>0</v>
      </c>
      <c r="D24" s="286">
        <v>0</v>
      </c>
      <c r="E24" s="286">
        <v>3079.12</v>
      </c>
      <c r="F24" s="286">
        <v>0</v>
      </c>
      <c r="G24" s="286">
        <v>67.77</v>
      </c>
      <c r="H24" s="286">
        <v>0</v>
      </c>
      <c r="I24" s="286">
        <v>0</v>
      </c>
      <c r="J24" s="286">
        <v>0</v>
      </c>
      <c r="K24" s="286">
        <v>475.55</v>
      </c>
      <c r="L24" s="286">
        <v>312.56</v>
      </c>
      <c r="M24" s="286">
        <v>0</v>
      </c>
      <c r="N24" s="322">
        <v>3935</v>
      </c>
      <c r="O24" s="173"/>
      <c r="P24" s="192"/>
      <c r="Q24" s="192"/>
      <c r="W24" s="147"/>
    </row>
    <row r="25" spans="1:23">
      <c r="A25" s="284">
        <v>6</v>
      </c>
      <c r="B25" s="285" t="s">
        <v>762</v>
      </c>
      <c r="C25" s="286">
        <v>0</v>
      </c>
      <c r="D25" s="286">
        <v>0</v>
      </c>
      <c r="E25" s="286">
        <v>3110.42</v>
      </c>
      <c r="F25" s="286">
        <v>0</v>
      </c>
      <c r="G25" s="286">
        <v>68.45</v>
      </c>
      <c r="H25" s="286">
        <v>0</v>
      </c>
      <c r="I25" s="286">
        <v>0</v>
      </c>
      <c r="J25" s="286">
        <v>0</v>
      </c>
      <c r="K25" s="286">
        <v>480.38</v>
      </c>
      <c r="L25" s="286">
        <v>315.74</v>
      </c>
      <c r="M25" s="286">
        <v>0</v>
      </c>
      <c r="N25" s="322">
        <v>3975</v>
      </c>
      <c r="O25" s="173"/>
      <c r="P25" s="192"/>
      <c r="Q25" s="192"/>
      <c r="W25" s="147"/>
    </row>
    <row r="26" spans="1:23">
      <c r="A26" s="284">
        <v>7</v>
      </c>
      <c r="B26" s="285" t="s">
        <v>763</v>
      </c>
      <c r="C26" s="286">
        <v>0</v>
      </c>
      <c r="D26" s="286">
        <v>0</v>
      </c>
      <c r="E26" s="286">
        <v>3141.72</v>
      </c>
      <c r="F26" s="286">
        <v>0</v>
      </c>
      <c r="G26" s="286">
        <v>69.14</v>
      </c>
      <c r="H26" s="286">
        <v>0</v>
      </c>
      <c r="I26" s="286">
        <v>0</v>
      </c>
      <c r="J26" s="286">
        <v>0</v>
      </c>
      <c r="K26" s="286">
        <v>485.22</v>
      </c>
      <c r="L26" s="286">
        <v>318.91000000000003</v>
      </c>
      <c r="M26" s="286">
        <v>0</v>
      </c>
      <c r="N26" s="322">
        <v>4015</v>
      </c>
      <c r="O26" s="173"/>
      <c r="P26" s="192"/>
      <c r="Q26" s="192"/>
      <c r="W26" s="147"/>
    </row>
    <row r="27" spans="1:23">
      <c r="A27" s="284">
        <v>8</v>
      </c>
      <c r="B27" s="285" t="s">
        <v>764</v>
      </c>
      <c r="C27" s="286">
        <v>0</v>
      </c>
      <c r="D27" s="286">
        <v>0</v>
      </c>
      <c r="E27" s="286">
        <v>3173.02</v>
      </c>
      <c r="F27" s="286">
        <v>0</v>
      </c>
      <c r="G27" s="286">
        <v>69.83</v>
      </c>
      <c r="H27" s="286">
        <v>0</v>
      </c>
      <c r="I27" s="286">
        <v>0</v>
      </c>
      <c r="J27" s="286">
        <v>0</v>
      </c>
      <c r="K27" s="286">
        <v>490.05</v>
      </c>
      <c r="L27" s="286">
        <v>322.08999999999997</v>
      </c>
      <c r="M27" s="286">
        <v>0</v>
      </c>
      <c r="N27" s="322">
        <v>4055</v>
      </c>
      <c r="O27" s="173"/>
      <c r="P27" s="192"/>
      <c r="Q27" s="192"/>
      <c r="W27" s="147"/>
    </row>
    <row r="28" spans="1:23">
      <c r="A28" s="284">
        <v>9</v>
      </c>
      <c r="B28" s="285" t="s">
        <v>765</v>
      </c>
      <c r="C28" s="286">
        <v>0</v>
      </c>
      <c r="D28" s="286">
        <v>0</v>
      </c>
      <c r="E28" s="286">
        <v>3204.32</v>
      </c>
      <c r="F28" s="286">
        <v>0</v>
      </c>
      <c r="G28" s="286">
        <v>70.52</v>
      </c>
      <c r="H28" s="286">
        <v>0</v>
      </c>
      <c r="I28" s="286">
        <v>0</v>
      </c>
      <c r="J28" s="286">
        <v>0</v>
      </c>
      <c r="K28" s="286">
        <v>494.89</v>
      </c>
      <c r="L28" s="286">
        <v>325.27</v>
      </c>
      <c r="M28" s="286">
        <v>0</v>
      </c>
      <c r="N28" s="322">
        <v>4095</v>
      </c>
      <c r="O28" s="173"/>
      <c r="P28" s="192"/>
      <c r="Q28" s="192"/>
      <c r="W28" s="147"/>
    </row>
    <row r="29" spans="1:23">
      <c r="A29" s="287">
        <v>10</v>
      </c>
      <c r="B29" s="288" t="s">
        <v>766</v>
      </c>
      <c r="C29" s="289">
        <v>0</v>
      </c>
      <c r="D29" s="289">
        <v>0</v>
      </c>
      <c r="E29" s="289">
        <v>3235.62</v>
      </c>
      <c r="F29" s="289">
        <v>0</v>
      </c>
      <c r="G29" s="289">
        <v>71.209999999999994</v>
      </c>
      <c r="H29" s="289">
        <v>0</v>
      </c>
      <c r="I29" s="289">
        <v>0</v>
      </c>
      <c r="J29" s="289">
        <v>0</v>
      </c>
      <c r="K29" s="289">
        <v>499.72</v>
      </c>
      <c r="L29" s="289">
        <v>328.45</v>
      </c>
      <c r="M29" s="289">
        <v>0</v>
      </c>
      <c r="N29" s="323">
        <v>4135</v>
      </c>
      <c r="O29" s="173"/>
      <c r="P29" s="192"/>
      <c r="Q29" s="192"/>
      <c r="W29" s="147"/>
    </row>
    <row r="30" spans="1:23">
      <c r="A30" s="149"/>
      <c r="B30" s="17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173"/>
      <c r="W30" s="147"/>
    </row>
    <row r="31" spans="1:23">
      <c r="A31" s="149"/>
      <c r="B31" s="17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173"/>
      <c r="W31" s="147"/>
    </row>
    <row r="32" spans="1:23">
      <c r="A32" s="173"/>
      <c r="B32" s="173"/>
      <c r="C32" s="303"/>
      <c r="D32" s="303"/>
      <c r="E32" s="303"/>
      <c r="F32" s="303"/>
      <c r="G32" s="303"/>
      <c r="H32" s="173"/>
      <c r="I32" s="173"/>
      <c r="J32" s="173"/>
      <c r="K32" s="173"/>
      <c r="L32" s="173"/>
      <c r="M32" s="173"/>
      <c r="N32" s="173"/>
      <c r="O32" s="173"/>
      <c r="W32" s="147"/>
    </row>
    <row r="33" spans="1:33">
      <c r="A33" s="173"/>
      <c r="B33" s="173"/>
      <c r="C33" s="303"/>
      <c r="D33" s="303"/>
      <c r="E33" s="303"/>
      <c r="F33" s="303"/>
      <c r="G33" s="303"/>
      <c r="H33" s="173"/>
      <c r="I33" s="173"/>
      <c r="J33" s="173"/>
      <c r="K33" s="173"/>
      <c r="L33" s="173"/>
      <c r="M33" s="173"/>
      <c r="N33" s="173"/>
      <c r="O33" s="173"/>
      <c r="W33" s="147"/>
    </row>
    <row r="34" spans="1:33">
      <c r="C34" s="172"/>
      <c r="D34" s="172"/>
      <c r="E34" s="172"/>
      <c r="F34" s="172"/>
      <c r="G34" s="172"/>
      <c r="H34" s="147"/>
      <c r="I34" s="147"/>
      <c r="J34" s="147"/>
      <c r="K34" s="147"/>
      <c r="L34" s="147"/>
      <c r="M34" s="147"/>
      <c r="N34" s="147"/>
      <c r="O34" s="173"/>
    </row>
    <row r="35" spans="1:33">
      <c r="A35" s="146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73"/>
    </row>
    <row r="36" spans="1:33" ht="3.75" customHeight="1"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73"/>
    </row>
    <row r="37" spans="1:33">
      <c r="B37" s="174" t="s">
        <v>606</v>
      </c>
      <c r="C37" s="165"/>
      <c r="D37" s="175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73"/>
    </row>
    <row r="38" spans="1:33">
      <c r="B38" s="176" t="s">
        <v>769</v>
      </c>
      <c r="C38" s="388">
        <v>1</v>
      </c>
      <c r="D38" s="389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73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</row>
    <row r="39" spans="1:33" ht="18.75">
      <c r="B39" s="176" t="s">
        <v>770</v>
      </c>
      <c r="C39" s="388">
        <v>1.11E-2</v>
      </c>
      <c r="D39" s="389"/>
      <c r="E39" s="147"/>
      <c r="F39" s="147"/>
      <c r="G39" s="147"/>
      <c r="H39" s="147"/>
      <c r="I39" s="147"/>
      <c r="J39" s="147"/>
      <c r="K39" s="147"/>
      <c r="L39" s="147"/>
      <c r="M39" s="147"/>
      <c r="N39" s="366"/>
      <c r="O39" s="173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</row>
    <row r="40" spans="1:33">
      <c r="B40" s="178" t="s">
        <v>771</v>
      </c>
      <c r="C40" s="390">
        <f>C38+C39</f>
        <v>1.0111000000000001</v>
      </c>
      <c r="D40" s="391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73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</row>
    <row r="41" spans="1:33" ht="27" customHeight="1">
      <c r="B41" s="148"/>
      <c r="C41" s="147"/>
      <c r="D41" s="147"/>
      <c r="E41" s="147"/>
      <c r="F41" s="147"/>
      <c r="G41" s="147"/>
      <c r="H41" s="147"/>
      <c r="I41" s="147"/>
      <c r="J41" s="147"/>
      <c r="K41" s="147"/>
      <c r="L41" s="378" t="s">
        <v>794</v>
      </c>
      <c r="M41" s="376"/>
      <c r="N41" s="376"/>
      <c r="O41" s="377"/>
      <c r="P41" s="376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</row>
    <row r="42" spans="1:33" ht="25.35" customHeight="1">
      <c r="A42" s="198" t="s">
        <v>1580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</row>
    <row r="43" spans="1:33">
      <c r="A43" s="180"/>
      <c r="B43" s="181"/>
      <c r="C43" s="181"/>
      <c r="D43" s="182"/>
      <c r="E43" s="182"/>
      <c r="F43" s="182"/>
      <c r="G43" s="182"/>
      <c r="H43" s="182" t="s">
        <v>637</v>
      </c>
      <c r="I43" s="182" t="s">
        <v>641</v>
      </c>
      <c r="J43" s="182"/>
      <c r="K43" s="182" t="s">
        <v>645</v>
      </c>
      <c r="L43" s="182" t="s">
        <v>626</v>
      </c>
      <c r="M43" s="182"/>
      <c r="N43" s="182" t="s">
        <v>6</v>
      </c>
      <c r="P43" s="182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</row>
    <row r="44" spans="1:33">
      <c r="A44" s="183"/>
      <c r="B44" s="184"/>
      <c r="C44" s="184"/>
      <c r="D44" s="185"/>
      <c r="E44" s="185" t="s">
        <v>624</v>
      </c>
      <c r="F44" s="185" t="s">
        <v>625</v>
      </c>
      <c r="G44" s="185" t="s">
        <v>634</v>
      </c>
      <c r="H44" s="185" t="s">
        <v>638</v>
      </c>
      <c r="I44" s="185" t="s">
        <v>642</v>
      </c>
      <c r="J44" s="185"/>
      <c r="K44" s="185" t="s">
        <v>646</v>
      </c>
      <c r="L44" s="185" t="s">
        <v>12</v>
      </c>
      <c r="M44" s="185"/>
      <c r="N44" s="185" t="s">
        <v>645</v>
      </c>
      <c r="P44" s="185" t="s">
        <v>737</v>
      </c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</row>
    <row r="45" spans="1:33">
      <c r="A45" s="186"/>
      <c r="B45" s="184"/>
      <c r="C45" s="184" t="s">
        <v>632</v>
      </c>
      <c r="D45" s="185" t="s">
        <v>627</v>
      </c>
      <c r="E45" s="185" t="s">
        <v>628</v>
      </c>
      <c r="F45" s="185" t="s">
        <v>11</v>
      </c>
      <c r="G45" s="185" t="s">
        <v>635</v>
      </c>
      <c r="H45" s="185" t="s">
        <v>639</v>
      </c>
      <c r="I45" s="185" t="s">
        <v>643</v>
      </c>
      <c r="J45" s="185" t="s">
        <v>24</v>
      </c>
      <c r="K45" s="185" t="s">
        <v>647</v>
      </c>
      <c r="L45" s="185" t="s">
        <v>649</v>
      </c>
      <c r="M45" s="185" t="s">
        <v>583</v>
      </c>
      <c r="N45" s="185" t="s">
        <v>651</v>
      </c>
      <c r="P45" s="185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</row>
    <row r="46" spans="1:33">
      <c r="A46" s="187" t="s">
        <v>607</v>
      </c>
      <c r="B46" s="188"/>
      <c r="C46" s="188" t="s">
        <v>633</v>
      </c>
      <c r="D46" s="189" t="s">
        <v>629</v>
      </c>
      <c r="E46" s="189" t="s">
        <v>630</v>
      </c>
      <c r="F46" s="189" t="s">
        <v>631</v>
      </c>
      <c r="G46" s="189" t="s">
        <v>636</v>
      </c>
      <c r="H46" s="189" t="s">
        <v>640</v>
      </c>
      <c r="I46" s="189" t="s">
        <v>644</v>
      </c>
      <c r="J46" s="189" t="s">
        <v>631</v>
      </c>
      <c r="K46" s="190" t="s">
        <v>648</v>
      </c>
      <c r="L46" s="189" t="s">
        <v>650</v>
      </c>
      <c r="M46" s="189" t="s">
        <v>7</v>
      </c>
      <c r="N46" s="189" t="s">
        <v>652</v>
      </c>
      <c r="P46" s="189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</row>
    <row r="47" spans="1:33" ht="6.6" customHeight="1">
      <c r="A47" s="161"/>
      <c r="B47" s="162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48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</row>
    <row r="48" spans="1:33">
      <c r="A48" s="164">
        <v>1</v>
      </c>
      <c r="B48" s="165" t="s">
        <v>15</v>
      </c>
      <c r="C48" s="166">
        <f t="shared" ref="C48:F59" si="0">IF(C8&gt;0,ROUND(C8*inflat,2),0)</f>
        <v>184.03</v>
      </c>
      <c r="D48" s="166">
        <f t="shared" si="0"/>
        <v>332.37</v>
      </c>
      <c r="E48" s="166">
        <f t="shared" si="0"/>
        <v>1523.99</v>
      </c>
      <c r="F48" s="166">
        <f t="shared" si="0"/>
        <v>390.86</v>
      </c>
      <c r="G48" s="166">
        <f t="shared" ref="G48:K59" si="1">IF(G8&gt;0,ROUND(G8*inflat,2),0)</f>
        <v>60.27</v>
      </c>
      <c r="H48" s="166">
        <f t="shared" ref="H48:K48" si="2">IF(H8&gt;0,ROUND(H8*inflat,2),0)</f>
        <v>220.58</v>
      </c>
      <c r="I48" s="166">
        <f t="shared" si="2"/>
        <v>110.88</v>
      </c>
      <c r="J48" s="166">
        <f>IF(J8&gt;0,ROUND(J8*inflat,2),0)</f>
        <v>44.1</v>
      </c>
      <c r="K48" s="166">
        <f t="shared" si="2"/>
        <v>423.2</v>
      </c>
      <c r="L48" s="362">
        <v>432.23974717892111</v>
      </c>
      <c r="M48" s="166"/>
      <c r="N48" s="166">
        <f>SUM(C48:M48)</f>
        <v>3722.5197471789206</v>
      </c>
      <c r="P48" s="381">
        <f>C39</f>
        <v>1.11E-2</v>
      </c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>
        <v>414.78649811928074</v>
      </c>
    </row>
    <row r="49" spans="1:48">
      <c r="A49" s="168">
        <v>2</v>
      </c>
      <c r="B49" s="169" t="s">
        <v>16</v>
      </c>
      <c r="C49" s="170">
        <f t="shared" si="0"/>
        <v>184.03</v>
      </c>
      <c r="D49" s="170">
        <f t="shared" si="0"/>
        <v>332.37</v>
      </c>
      <c r="E49" s="170">
        <f t="shared" si="0"/>
        <v>1523.99</v>
      </c>
      <c r="F49" s="170">
        <f t="shared" si="0"/>
        <v>390.86</v>
      </c>
      <c r="G49" s="170">
        <f t="shared" si="1"/>
        <v>60.27</v>
      </c>
      <c r="H49" s="170">
        <f t="shared" si="1"/>
        <v>220.58</v>
      </c>
      <c r="I49" s="170">
        <f t="shared" si="1"/>
        <v>110.88</v>
      </c>
      <c r="J49" s="170">
        <f t="shared" si="1"/>
        <v>44.1</v>
      </c>
      <c r="K49" s="170">
        <f t="shared" si="1"/>
        <v>423.2</v>
      </c>
      <c r="L49" s="363">
        <v>432.23974717892111</v>
      </c>
      <c r="M49" s="170"/>
      <c r="N49" s="170">
        <f t="shared" ref="N49:N69" si="3">SUM(C49:M49)</f>
        <v>3722.5197471789206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>
        <v>414.78649811928074</v>
      </c>
    </row>
    <row r="50" spans="1:48">
      <c r="A50" s="168">
        <v>3</v>
      </c>
      <c r="B50" s="169" t="s">
        <v>17</v>
      </c>
      <c r="C50" s="170">
        <f t="shared" si="0"/>
        <v>368.04</v>
      </c>
      <c r="D50" s="170">
        <f t="shared" si="0"/>
        <v>664.72</v>
      </c>
      <c r="E50" s="170">
        <f t="shared" si="0"/>
        <v>3047.97</v>
      </c>
      <c r="F50" s="170">
        <f t="shared" si="0"/>
        <v>781.74</v>
      </c>
      <c r="G50" s="170">
        <f t="shared" si="1"/>
        <v>120.6</v>
      </c>
      <c r="H50" s="170">
        <f t="shared" si="1"/>
        <v>441.15</v>
      </c>
      <c r="I50" s="170">
        <f t="shared" si="1"/>
        <v>221.79</v>
      </c>
      <c r="J50" s="170">
        <f t="shared" si="1"/>
        <v>88.24</v>
      </c>
      <c r="K50" s="170">
        <f t="shared" si="1"/>
        <v>846.38</v>
      </c>
      <c r="L50" s="363">
        <v>864.45399435784225</v>
      </c>
      <c r="M50" s="170"/>
      <c r="N50" s="170">
        <f t="shared" si="3"/>
        <v>7445.0839943578412</v>
      </c>
      <c r="P50" s="177"/>
      <c r="Q50" s="177"/>
      <c r="R50" s="177"/>
      <c r="S50" s="177"/>
      <c r="T50" s="177"/>
      <c r="U50" s="177"/>
      <c r="V50" s="177"/>
      <c r="W50" s="364"/>
      <c r="X50" s="177"/>
      <c r="Y50" s="177"/>
      <c r="Z50" s="177"/>
      <c r="AA50" s="177"/>
      <c r="AB50" s="177"/>
      <c r="AC50" s="177"/>
      <c r="AD50" s="177"/>
      <c r="AE50" s="177"/>
      <c r="AF50" s="177"/>
      <c r="AG50" s="177">
        <v>829.54599623856143</v>
      </c>
    </row>
    <row r="51" spans="1:48">
      <c r="A51" s="168">
        <v>4</v>
      </c>
      <c r="B51" s="169" t="s">
        <v>18</v>
      </c>
      <c r="C51" s="170">
        <f t="shared" si="0"/>
        <v>368.04</v>
      </c>
      <c r="D51" s="170">
        <f t="shared" si="0"/>
        <v>664.72</v>
      </c>
      <c r="E51" s="170">
        <f t="shared" si="0"/>
        <v>3047.93</v>
      </c>
      <c r="F51" s="170">
        <f t="shared" si="0"/>
        <v>781.74</v>
      </c>
      <c r="G51" s="170">
        <f t="shared" si="1"/>
        <v>120.62</v>
      </c>
      <c r="H51" s="170">
        <f t="shared" si="1"/>
        <v>441.15</v>
      </c>
      <c r="I51" s="170">
        <f t="shared" si="1"/>
        <v>221.79</v>
      </c>
      <c r="J51" s="170">
        <f t="shared" si="1"/>
        <v>132.35</v>
      </c>
      <c r="K51" s="170">
        <f t="shared" si="1"/>
        <v>846.38</v>
      </c>
      <c r="L51" s="363">
        <v>864.49649435784215</v>
      </c>
      <c r="M51" s="170"/>
      <c r="N51" s="170">
        <f t="shared" si="3"/>
        <v>7489.2164943578418</v>
      </c>
      <c r="P51" s="177"/>
      <c r="Q51" s="177"/>
      <c r="R51" s="177"/>
      <c r="S51" s="177"/>
      <c r="T51" s="177"/>
      <c r="U51" s="177"/>
      <c r="V51" s="177"/>
      <c r="W51" s="364"/>
      <c r="X51" s="177"/>
      <c r="Y51" s="177"/>
      <c r="Z51" s="177"/>
      <c r="AA51" s="177"/>
      <c r="AB51" s="177"/>
      <c r="AC51" s="177"/>
      <c r="AD51" s="177"/>
      <c r="AE51" s="177"/>
      <c r="AF51" s="177"/>
      <c r="AG51" s="177">
        <v>829.59099623856139</v>
      </c>
    </row>
    <row r="52" spans="1:48">
      <c r="A52" s="168">
        <v>5</v>
      </c>
      <c r="B52" s="169" t="s">
        <v>19</v>
      </c>
      <c r="C52" s="170">
        <f t="shared" si="0"/>
        <v>368.04</v>
      </c>
      <c r="D52" s="170">
        <f t="shared" si="0"/>
        <v>664.72</v>
      </c>
      <c r="E52" s="170">
        <f t="shared" si="0"/>
        <v>2682.2</v>
      </c>
      <c r="F52" s="170">
        <f t="shared" si="0"/>
        <v>562.73</v>
      </c>
      <c r="G52" s="170">
        <f t="shared" si="1"/>
        <v>130.76</v>
      </c>
      <c r="H52" s="170">
        <f t="shared" si="1"/>
        <v>441.15</v>
      </c>
      <c r="I52" s="170">
        <f t="shared" si="1"/>
        <v>295.23</v>
      </c>
      <c r="J52" s="170">
        <f t="shared" si="1"/>
        <v>216.18</v>
      </c>
      <c r="K52" s="170">
        <f t="shared" si="1"/>
        <v>917.59</v>
      </c>
      <c r="L52" s="363">
        <v>854.68479301185857</v>
      </c>
      <c r="M52" s="170"/>
      <c r="N52" s="170">
        <f t="shared" si="3"/>
        <v>7133.2847930118587</v>
      </c>
      <c r="P52" s="177"/>
      <c r="Q52" s="177"/>
      <c r="R52" s="177"/>
      <c r="S52" s="177"/>
      <c r="T52" s="177"/>
      <c r="U52" s="177"/>
      <c r="V52" s="177"/>
      <c r="W52" s="364"/>
      <c r="X52" s="177"/>
      <c r="Y52" s="177"/>
      <c r="Z52" s="177"/>
      <c r="AA52" s="177"/>
      <c r="AB52" s="177"/>
      <c r="AC52" s="177"/>
      <c r="AD52" s="177"/>
      <c r="AE52" s="177"/>
      <c r="AF52" s="177"/>
      <c r="AG52" s="177">
        <v>810.58652867457238</v>
      </c>
    </row>
    <row r="53" spans="1:48">
      <c r="A53" s="168">
        <v>6</v>
      </c>
      <c r="B53" s="169" t="s">
        <v>20</v>
      </c>
      <c r="C53" s="170">
        <f t="shared" ref="C53:K53" si="4">IF(C13&gt;0,ROUND(C13*inflat,2),0)</f>
        <v>368.04</v>
      </c>
      <c r="D53" s="170">
        <f t="shared" si="4"/>
        <v>664.72</v>
      </c>
      <c r="E53" s="170">
        <f t="shared" si="4"/>
        <v>3944.39</v>
      </c>
      <c r="F53" s="170">
        <f t="shared" si="4"/>
        <v>468.48</v>
      </c>
      <c r="G53" s="170">
        <f t="shared" si="4"/>
        <v>126.78</v>
      </c>
      <c r="H53" s="170">
        <f t="shared" si="4"/>
        <v>705.85</v>
      </c>
      <c r="I53" s="170">
        <f t="shared" si="4"/>
        <v>370.08</v>
      </c>
      <c r="J53" s="170">
        <f t="shared" si="4"/>
        <v>498.5</v>
      </c>
      <c r="K53" s="170">
        <f t="shared" si="4"/>
        <v>889.7</v>
      </c>
      <c r="L53" s="363">
        <v>795.92306894446801</v>
      </c>
      <c r="M53" s="170"/>
      <c r="N53" s="170">
        <f t="shared" si="3"/>
        <v>8832.4630689444675</v>
      </c>
      <c r="P53" s="177"/>
      <c r="Q53" s="177"/>
      <c r="R53" s="177"/>
      <c r="S53" s="177"/>
      <c r="T53" s="177"/>
      <c r="U53" s="177"/>
      <c r="V53" s="177"/>
      <c r="W53" s="364"/>
      <c r="X53" s="177"/>
      <c r="Y53" s="177"/>
      <c r="Z53" s="177"/>
      <c r="AA53" s="177"/>
      <c r="AB53" s="177"/>
      <c r="AC53" s="177"/>
      <c r="AD53" s="177"/>
      <c r="AE53" s="177"/>
      <c r="AF53" s="177"/>
      <c r="AG53" s="177">
        <v>761.95871262964533</v>
      </c>
    </row>
    <row r="54" spans="1:48">
      <c r="A54" s="168">
        <v>7</v>
      </c>
      <c r="B54" s="169" t="s">
        <v>21</v>
      </c>
      <c r="C54" s="170">
        <f t="shared" ref="C54:K54" si="5">IF(C14&gt;0,ROUND(C14*inflat,2),0)</f>
        <v>2540.15</v>
      </c>
      <c r="D54" s="170"/>
      <c r="E54" s="170">
        <f t="shared" si="5"/>
        <v>8381.85</v>
      </c>
      <c r="F54" s="170">
        <f t="shared" si="5"/>
        <v>7826.02</v>
      </c>
      <c r="G54" s="170">
        <f t="shared" si="5"/>
        <v>404.34</v>
      </c>
      <c r="H54" s="170">
        <f t="shared" si="5"/>
        <v>352.92</v>
      </c>
      <c r="I54" s="170"/>
      <c r="J54" s="170"/>
      <c r="K54" s="170">
        <f t="shared" si="5"/>
        <v>2837.47</v>
      </c>
      <c r="L54" s="363">
        <v>3288.9325443992948</v>
      </c>
      <c r="M54" s="170"/>
      <c r="N54" s="170">
        <f t="shared" si="3"/>
        <v>25631.682544399293</v>
      </c>
      <c r="P54" s="177"/>
      <c r="Q54" s="177"/>
      <c r="R54" s="177"/>
      <c r="S54" s="177"/>
      <c r="T54" s="177"/>
      <c r="U54" s="177"/>
      <c r="V54" s="177"/>
      <c r="W54" s="364"/>
      <c r="X54" s="177"/>
      <c r="Y54" s="177"/>
      <c r="Z54" s="177"/>
      <c r="AA54" s="177"/>
      <c r="AB54" s="177"/>
      <c r="AC54" s="177"/>
      <c r="AD54" s="177"/>
      <c r="AE54" s="177"/>
      <c r="AF54" s="177"/>
      <c r="AG54" s="177">
        <v>3259.6750295995298</v>
      </c>
    </row>
    <row r="55" spans="1:48">
      <c r="A55" s="171">
        <v>8</v>
      </c>
      <c r="B55" s="169" t="s">
        <v>22</v>
      </c>
      <c r="C55" s="170">
        <f t="shared" ref="C55:M55" si="6">IF(C15&gt;0,ROUND(C15*inflat,2),0)</f>
        <v>2540.15</v>
      </c>
      <c r="D55" s="170"/>
      <c r="E55" s="170"/>
      <c r="F55" s="170">
        <f t="shared" si="6"/>
        <v>38.81</v>
      </c>
      <c r="G55" s="170"/>
      <c r="H55" s="170"/>
      <c r="I55" s="170"/>
      <c r="J55" s="170"/>
      <c r="K55" s="170"/>
      <c r="L55" s="170"/>
      <c r="M55" s="170">
        <f t="shared" si="6"/>
        <v>24117.38</v>
      </c>
      <c r="N55" s="170">
        <f t="shared" si="3"/>
        <v>26696.34</v>
      </c>
      <c r="P55" s="177"/>
      <c r="Q55" s="177"/>
      <c r="R55" s="177"/>
      <c r="S55" s="177"/>
      <c r="T55" s="177"/>
      <c r="U55" s="177"/>
      <c r="V55" s="177"/>
      <c r="W55" s="364"/>
      <c r="X55" s="177"/>
      <c r="Y55" s="177"/>
      <c r="Z55" s="177"/>
      <c r="AA55" s="177"/>
      <c r="AB55" s="177"/>
      <c r="AC55" s="177"/>
      <c r="AD55" s="177"/>
      <c r="AE55" s="177"/>
      <c r="AF55" s="177"/>
      <c r="AG55" s="177">
        <v>0</v>
      </c>
    </row>
    <row r="56" spans="1:48">
      <c r="A56" s="171">
        <v>9</v>
      </c>
      <c r="B56" s="169" t="s">
        <v>25</v>
      </c>
      <c r="C56" s="170">
        <f t="shared" ref="C56:K56" si="7">IF(C16&gt;0,ROUND(C16*inflat,2),0)</f>
        <v>184.04</v>
      </c>
      <c r="D56" s="170">
        <f t="shared" si="7"/>
        <v>332.37</v>
      </c>
      <c r="E56" s="170">
        <f t="shared" si="7"/>
        <v>2295.1799999999998</v>
      </c>
      <c r="F56" s="170">
        <f t="shared" si="7"/>
        <v>312.54000000000002</v>
      </c>
      <c r="G56" s="170">
        <f t="shared" si="7"/>
        <v>81.650000000000006</v>
      </c>
      <c r="H56" s="170">
        <f t="shared" si="7"/>
        <v>220.58</v>
      </c>
      <c r="I56" s="170">
        <f t="shared" si="7"/>
        <v>147.6</v>
      </c>
      <c r="J56" s="170">
        <f t="shared" si="7"/>
        <v>66.17</v>
      </c>
      <c r="K56" s="170">
        <f t="shared" si="7"/>
        <v>572.92999999999995</v>
      </c>
      <c r="L56" s="363">
        <v>520.04883769550804</v>
      </c>
      <c r="M56" s="170"/>
      <c r="N56" s="170">
        <f t="shared" si="3"/>
        <v>4733.1088376955076</v>
      </c>
      <c r="P56" s="177"/>
      <c r="Q56" s="177"/>
      <c r="R56" s="177"/>
      <c r="S56" s="177"/>
      <c r="T56" s="177"/>
      <c r="U56" s="177"/>
      <c r="V56" s="177"/>
      <c r="W56" s="364"/>
      <c r="X56" s="177"/>
      <c r="Y56" s="177"/>
      <c r="Z56" s="177"/>
      <c r="AA56" s="177"/>
      <c r="AB56" s="177"/>
      <c r="AC56" s="177"/>
      <c r="AD56" s="177"/>
      <c r="AE56" s="177"/>
      <c r="AF56" s="177"/>
      <c r="AG56" s="177">
        <v>505.9892251303387</v>
      </c>
    </row>
    <row r="57" spans="1:48">
      <c r="A57" s="171">
        <v>10</v>
      </c>
      <c r="B57" s="169" t="s">
        <v>26</v>
      </c>
      <c r="C57" s="170">
        <f t="shared" ref="C57:K57" si="8">IF(C17&gt;0,ROUND(C17*inflat,2),0)</f>
        <v>184.04</v>
      </c>
      <c r="D57" s="170">
        <f t="shared" si="8"/>
        <v>332.37</v>
      </c>
      <c r="E57" s="170">
        <f t="shared" si="8"/>
        <v>2295.1799999999998</v>
      </c>
      <c r="F57" s="170">
        <f t="shared" si="8"/>
        <v>312.54000000000002</v>
      </c>
      <c r="G57" s="170">
        <f t="shared" si="8"/>
        <v>81.650000000000006</v>
      </c>
      <c r="H57" s="170">
        <f t="shared" si="8"/>
        <v>220.58</v>
      </c>
      <c r="I57" s="170">
        <f t="shared" si="8"/>
        <v>147.6</v>
      </c>
      <c r="J57" s="170">
        <f t="shared" si="8"/>
        <v>66.17</v>
      </c>
      <c r="K57" s="170">
        <f t="shared" si="8"/>
        <v>572.92999999999995</v>
      </c>
      <c r="L57" s="363">
        <v>520.04883769550804</v>
      </c>
      <c r="M57" s="170"/>
      <c r="N57" s="170">
        <f t="shared" si="3"/>
        <v>4733.1088376955076</v>
      </c>
      <c r="P57" s="177"/>
      <c r="Q57" s="177"/>
      <c r="R57" s="177"/>
      <c r="S57" s="177"/>
      <c r="T57" s="177"/>
      <c r="U57" s="177"/>
      <c r="V57" s="177"/>
      <c r="W57" s="364"/>
      <c r="X57" s="177"/>
      <c r="Y57" s="177"/>
      <c r="Z57" s="177"/>
      <c r="AA57" s="177"/>
      <c r="AB57" s="177"/>
      <c r="AC57" s="177"/>
      <c r="AD57" s="177"/>
      <c r="AE57" s="177"/>
      <c r="AF57" s="177"/>
      <c r="AG57" s="177">
        <v>505.9892251303387</v>
      </c>
    </row>
    <row r="58" spans="1:48">
      <c r="A58" s="171">
        <v>11</v>
      </c>
      <c r="B58" s="169" t="s">
        <v>27</v>
      </c>
      <c r="C58" s="170">
        <f t="shared" ref="C58:K58" si="9">IF(C18&gt;0,ROUND(C18*inflat,2),0)</f>
        <v>368.04</v>
      </c>
      <c r="D58" s="170">
        <f t="shared" si="9"/>
        <v>664.72</v>
      </c>
      <c r="E58" s="170">
        <f t="shared" si="9"/>
        <v>4590.33</v>
      </c>
      <c r="F58" s="170">
        <f t="shared" si="9"/>
        <v>625.08000000000004</v>
      </c>
      <c r="G58" s="170">
        <f t="shared" si="9"/>
        <v>163.26</v>
      </c>
      <c r="H58" s="170">
        <f t="shared" si="9"/>
        <v>441.15</v>
      </c>
      <c r="I58" s="170">
        <f t="shared" si="9"/>
        <v>295.23</v>
      </c>
      <c r="J58" s="170">
        <f t="shared" si="9"/>
        <v>132.35</v>
      </c>
      <c r="K58" s="170">
        <f t="shared" si="9"/>
        <v>1145.81</v>
      </c>
      <c r="L58" s="363">
        <v>1025.7983655128796</v>
      </c>
      <c r="M58" s="170"/>
      <c r="N58" s="170">
        <f t="shared" si="3"/>
        <v>9451.7683655128785</v>
      </c>
      <c r="P58" s="177"/>
      <c r="Q58" s="177"/>
      <c r="R58" s="177"/>
      <c r="S58" s="177"/>
      <c r="T58" s="177"/>
      <c r="U58" s="177"/>
      <c r="V58" s="177"/>
      <c r="W58" s="364"/>
      <c r="X58" s="177"/>
      <c r="Y58" s="177"/>
      <c r="Z58" s="177"/>
      <c r="AA58" s="177"/>
      <c r="AB58" s="177"/>
      <c r="AC58" s="177"/>
      <c r="AD58" s="177"/>
      <c r="AE58" s="177"/>
      <c r="AF58" s="177"/>
      <c r="AG58" s="177">
        <v>1002.4522436752532</v>
      </c>
    </row>
    <row r="59" spans="1:48">
      <c r="A59" s="171">
        <v>12</v>
      </c>
      <c r="B59" s="169" t="s">
        <v>23</v>
      </c>
      <c r="C59" s="170">
        <f t="shared" si="0"/>
        <v>368.04</v>
      </c>
      <c r="D59" s="170">
        <f t="shared" si="0"/>
        <v>664.72</v>
      </c>
      <c r="E59" s="170">
        <f t="shared" si="0"/>
        <v>6705.5</v>
      </c>
      <c r="F59" s="170">
        <f t="shared" si="0"/>
        <v>468.48</v>
      </c>
      <c r="G59" s="170">
        <f t="shared" si="1"/>
        <v>209.61</v>
      </c>
      <c r="H59" s="170">
        <f t="shared" si="1"/>
        <v>1235.22</v>
      </c>
      <c r="I59" s="170">
        <f t="shared" si="1"/>
        <v>370.08</v>
      </c>
      <c r="J59" s="170">
        <f t="shared" si="1"/>
        <v>498.5</v>
      </c>
      <c r="K59" s="170">
        <f t="shared" si="1"/>
        <v>1665.1</v>
      </c>
      <c r="L59" s="363">
        <v>1231.5833435895474</v>
      </c>
      <c r="M59" s="170"/>
      <c r="N59" s="170">
        <f t="shared" si="3"/>
        <v>13416.833343589547</v>
      </c>
      <c r="P59" s="177"/>
      <c r="Q59" s="177"/>
      <c r="R59" s="177"/>
      <c r="S59" s="177"/>
      <c r="T59" s="177"/>
      <c r="U59" s="177"/>
      <c r="V59" s="177"/>
      <c r="W59" s="364"/>
      <c r="X59" s="177"/>
      <c r="Y59" s="177"/>
      <c r="Z59" s="177"/>
      <c r="AA59" s="177"/>
      <c r="AB59" s="177"/>
      <c r="AC59" s="177"/>
      <c r="AD59" s="177"/>
      <c r="AE59" s="177"/>
      <c r="AF59" s="177"/>
      <c r="AG59" s="177">
        <v>1196.7722290596982</v>
      </c>
    </row>
    <row r="60" spans="1:48">
      <c r="A60" s="350">
        <v>13</v>
      </c>
      <c r="B60" s="351" t="s">
        <v>757</v>
      </c>
      <c r="C60" s="352"/>
      <c r="D60" s="352"/>
      <c r="E60" s="352">
        <f t="shared" ref="E60:L60" si="10">IF(E20&gt;0,ROUND(E20*inflat,2),0)</f>
        <v>2986.71</v>
      </c>
      <c r="F60" s="352"/>
      <c r="G60" s="352">
        <f t="shared" si="10"/>
        <v>65.73</v>
      </c>
      <c r="H60" s="352"/>
      <c r="I60" s="352"/>
      <c r="J60" s="352"/>
      <c r="K60" s="352">
        <f t="shared" si="10"/>
        <v>461.27</v>
      </c>
      <c r="L60" s="352">
        <f t="shared" si="10"/>
        <v>303.18</v>
      </c>
      <c r="M60" s="352"/>
      <c r="N60" s="353">
        <f t="shared" si="3"/>
        <v>3816.89</v>
      </c>
      <c r="P60" s="177"/>
      <c r="Q60" s="279"/>
      <c r="R60" s="177"/>
      <c r="S60" s="177"/>
      <c r="T60" s="177"/>
      <c r="U60" s="177"/>
      <c r="V60" s="177"/>
      <c r="W60" s="364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</row>
    <row r="61" spans="1:48" s="167" customFormat="1">
      <c r="A61" s="354">
        <v>14</v>
      </c>
      <c r="B61" s="355" t="s">
        <v>758</v>
      </c>
      <c r="C61" s="356"/>
      <c r="D61" s="356"/>
      <c r="E61" s="356">
        <f t="shared" ref="E61:L61" si="11">IF(E21&gt;0,ROUND(E21*inflat,2),0)</f>
        <v>3018.36</v>
      </c>
      <c r="F61" s="356"/>
      <c r="G61" s="356">
        <f t="shared" si="11"/>
        <v>66.430000000000007</v>
      </c>
      <c r="H61" s="356"/>
      <c r="I61" s="356"/>
      <c r="J61" s="356"/>
      <c r="K61" s="356">
        <f t="shared" si="11"/>
        <v>466.17</v>
      </c>
      <c r="L61" s="356">
        <f t="shared" si="11"/>
        <v>306.39</v>
      </c>
      <c r="M61" s="356"/>
      <c r="N61" s="357">
        <f t="shared" si="3"/>
        <v>3857.35</v>
      </c>
      <c r="O61" s="147"/>
      <c r="P61" s="177"/>
      <c r="Q61" s="280"/>
      <c r="R61" s="177"/>
      <c r="S61" s="177"/>
      <c r="T61" s="192"/>
      <c r="U61" s="192"/>
      <c r="V61" s="192"/>
      <c r="W61" s="365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V61" s="149"/>
    </row>
    <row r="62" spans="1:48" s="167" customFormat="1">
      <c r="A62" s="354">
        <v>15</v>
      </c>
      <c r="B62" s="355" t="s">
        <v>759</v>
      </c>
      <c r="C62" s="356"/>
      <c r="D62" s="356"/>
      <c r="E62" s="356">
        <f t="shared" ref="E62:L62" si="12">IF(E22&gt;0,ROUND(E22*inflat,2),0)</f>
        <v>3050</v>
      </c>
      <c r="F62" s="356"/>
      <c r="G62" s="356">
        <f t="shared" si="12"/>
        <v>67.13</v>
      </c>
      <c r="H62" s="356"/>
      <c r="I62" s="356"/>
      <c r="J62" s="356"/>
      <c r="K62" s="356">
        <f t="shared" si="12"/>
        <v>471.05</v>
      </c>
      <c r="L62" s="356">
        <f t="shared" si="12"/>
        <v>309.60000000000002</v>
      </c>
      <c r="M62" s="356"/>
      <c r="N62" s="357">
        <f t="shared" si="3"/>
        <v>3897.78</v>
      </c>
      <c r="O62" s="147"/>
      <c r="P62" s="177"/>
      <c r="Q62" s="280"/>
      <c r="R62" s="177"/>
      <c r="S62" s="177"/>
      <c r="T62" s="192"/>
      <c r="U62" s="192"/>
      <c r="V62" s="192"/>
      <c r="W62" s="365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V62" s="149"/>
    </row>
    <row r="63" spans="1:48" s="167" customFormat="1">
      <c r="A63" s="354">
        <v>16</v>
      </c>
      <c r="B63" s="355" t="s">
        <v>760</v>
      </c>
      <c r="C63" s="356"/>
      <c r="D63" s="356"/>
      <c r="E63" s="356">
        <f t="shared" ref="E63:L63" si="13">IF(E23&gt;0,ROUND(E23*inflat,2),0)</f>
        <v>3081.65</v>
      </c>
      <c r="F63" s="356"/>
      <c r="G63" s="356">
        <f t="shared" si="13"/>
        <v>67.819999999999993</v>
      </c>
      <c r="H63" s="356"/>
      <c r="I63" s="356"/>
      <c r="J63" s="356"/>
      <c r="K63" s="356">
        <f t="shared" si="13"/>
        <v>475.94</v>
      </c>
      <c r="L63" s="356">
        <f t="shared" si="13"/>
        <v>312.81</v>
      </c>
      <c r="M63" s="356"/>
      <c r="N63" s="357">
        <f t="shared" si="3"/>
        <v>3938.2200000000003</v>
      </c>
      <c r="O63" s="147"/>
      <c r="P63" s="177"/>
      <c r="Q63" s="280"/>
      <c r="R63" s="177"/>
      <c r="S63" s="177"/>
      <c r="T63" s="192"/>
      <c r="U63" s="192"/>
      <c r="V63" s="192"/>
      <c r="W63" s="365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V63" s="149"/>
    </row>
    <row r="64" spans="1:48" s="167" customFormat="1">
      <c r="A64" s="354">
        <v>17</v>
      </c>
      <c r="B64" s="355" t="s">
        <v>761</v>
      </c>
      <c r="C64" s="356"/>
      <c r="D64" s="356"/>
      <c r="E64" s="356">
        <f t="shared" ref="E64:L64" si="14">IF(E24&gt;0,ROUND(E24*inflat,2),0)</f>
        <v>3113.3</v>
      </c>
      <c r="F64" s="356"/>
      <c r="G64" s="356">
        <f t="shared" si="14"/>
        <v>68.52</v>
      </c>
      <c r="H64" s="356"/>
      <c r="I64" s="356"/>
      <c r="J64" s="356"/>
      <c r="K64" s="356">
        <f t="shared" si="14"/>
        <v>480.83</v>
      </c>
      <c r="L64" s="356">
        <f t="shared" si="14"/>
        <v>316.02999999999997</v>
      </c>
      <c r="M64" s="356"/>
      <c r="N64" s="357">
        <f t="shared" si="3"/>
        <v>3978.6800000000003</v>
      </c>
      <c r="O64" s="147"/>
      <c r="P64" s="177"/>
      <c r="Q64" s="280"/>
      <c r="R64" s="177"/>
      <c r="S64" s="177"/>
      <c r="T64" s="192"/>
      <c r="U64" s="192"/>
      <c r="V64" s="192"/>
      <c r="W64" s="365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V64" s="149"/>
    </row>
    <row r="65" spans="1:48 16384:16384" s="167" customFormat="1">
      <c r="A65" s="354">
        <v>18</v>
      </c>
      <c r="B65" s="355" t="s">
        <v>762</v>
      </c>
      <c r="C65" s="356"/>
      <c r="D65" s="356"/>
      <c r="E65" s="356">
        <f t="shared" ref="E65:L65" si="15">IF(E25&gt;0,ROUND(E25*inflat,2),0)</f>
        <v>3144.95</v>
      </c>
      <c r="F65" s="356"/>
      <c r="G65" s="356">
        <f t="shared" si="15"/>
        <v>69.209999999999994</v>
      </c>
      <c r="H65" s="356"/>
      <c r="I65" s="356"/>
      <c r="J65" s="356"/>
      <c r="K65" s="356">
        <f t="shared" si="15"/>
        <v>485.71</v>
      </c>
      <c r="L65" s="356">
        <f t="shared" si="15"/>
        <v>319.24</v>
      </c>
      <c r="M65" s="356"/>
      <c r="N65" s="357">
        <f t="shared" si="3"/>
        <v>4019.1099999999997</v>
      </c>
      <c r="O65" s="147"/>
      <c r="P65" s="177"/>
      <c r="Q65" s="280"/>
      <c r="R65" s="177"/>
      <c r="S65" s="177"/>
      <c r="T65" s="192"/>
      <c r="U65" s="192"/>
      <c r="V65" s="192"/>
      <c r="W65" s="365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V65" s="149"/>
    </row>
    <row r="66" spans="1:48 16384:16384" s="167" customFormat="1">
      <c r="A66" s="354">
        <v>19</v>
      </c>
      <c r="B66" s="355" t="s">
        <v>763</v>
      </c>
      <c r="C66" s="356"/>
      <c r="D66" s="356"/>
      <c r="E66" s="356">
        <f t="shared" ref="E66:L66" si="16">IF(E26&gt;0,ROUND(E26*inflat,2),0)</f>
        <v>3176.59</v>
      </c>
      <c r="F66" s="356"/>
      <c r="G66" s="356">
        <f t="shared" si="16"/>
        <v>69.91</v>
      </c>
      <c r="H66" s="356"/>
      <c r="I66" s="356"/>
      <c r="J66" s="356"/>
      <c r="K66" s="356">
        <f t="shared" si="16"/>
        <v>490.61</v>
      </c>
      <c r="L66" s="356">
        <f t="shared" si="16"/>
        <v>322.45</v>
      </c>
      <c r="M66" s="356"/>
      <c r="N66" s="357">
        <f t="shared" si="3"/>
        <v>4059.56</v>
      </c>
      <c r="O66" s="147"/>
      <c r="P66" s="177"/>
      <c r="Q66" s="280"/>
      <c r="R66" s="177"/>
      <c r="S66" s="177"/>
      <c r="T66" s="192"/>
      <c r="U66" s="192"/>
      <c r="V66" s="192"/>
      <c r="W66" s="365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V66" s="149"/>
    </row>
    <row r="67" spans="1:48 16384:16384" s="167" customFormat="1">
      <c r="A67" s="354">
        <v>20</v>
      </c>
      <c r="B67" s="355" t="s">
        <v>764</v>
      </c>
      <c r="C67" s="356"/>
      <c r="D67" s="356"/>
      <c r="E67" s="356">
        <f t="shared" ref="E67:L67" si="17">IF(E27&gt;0,ROUND(E27*inflat,2),0)</f>
        <v>3208.24</v>
      </c>
      <c r="F67" s="356"/>
      <c r="G67" s="356">
        <f t="shared" si="17"/>
        <v>70.61</v>
      </c>
      <c r="H67" s="356"/>
      <c r="I67" s="356"/>
      <c r="J67" s="356"/>
      <c r="K67" s="356">
        <f t="shared" si="17"/>
        <v>495.49</v>
      </c>
      <c r="L67" s="356">
        <f t="shared" si="17"/>
        <v>325.67</v>
      </c>
      <c r="M67" s="356"/>
      <c r="N67" s="357">
        <f t="shared" si="3"/>
        <v>4100.01</v>
      </c>
      <c r="O67" s="147"/>
      <c r="P67" s="177"/>
      <c r="Q67" s="280"/>
      <c r="R67" s="177"/>
      <c r="S67" s="177"/>
      <c r="T67" s="192"/>
      <c r="U67" s="192"/>
      <c r="V67" s="192"/>
      <c r="W67" s="365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V67" s="149"/>
    </row>
    <row r="68" spans="1:48 16384:16384" s="167" customFormat="1">
      <c r="A68" s="354">
        <v>21</v>
      </c>
      <c r="B68" s="355" t="s">
        <v>765</v>
      </c>
      <c r="C68" s="356"/>
      <c r="D68" s="356"/>
      <c r="E68" s="356">
        <f t="shared" ref="E68:L68" si="18">IF(E28&gt;0,ROUND(E28*inflat,2),0)</f>
        <v>3239.89</v>
      </c>
      <c r="F68" s="356"/>
      <c r="G68" s="356">
        <f t="shared" si="18"/>
        <v>71.3</v>
      </c>
      <c r="H68" s="356"/>
      <c r="I68" s="356"/>
      <c r="J68" s="356"/>
      <c r="K68" s="356">
        <f t="shared" si="18"/>
        <v>500.38</v>
      </c>
      <c r="L68" s="356">
        <f t="shared" si="18"/>
        <v>328.88</v>
      </c>
      <c r="M68" s="356"/>
      <c r="N68" s="357">
        <f t="shared" si="3"/>
        <v>4140.45</v>
      </c>
      <c r="O68" s="147"/>
      <c r="P68" s="177"/>
      <c r="Q68" s="280"/>
      <c r="R68" s="177"/>
      <c r="S68" s="177"/>
      <c r="T68" s="192"/>
      <c r="U68" s="192"/>
      <c r="V68" s="192"/>
      <c r="W68" s="365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V68" s="149"/>
    </row>
    <row r="69" spans="1:48 16384:16384" s="167" customFormat="1">
      <c r="A69" s="358">
        <v>22</v>
      </c>
      <c r="B69" s="359" t="s">
        <v>766</v>
      </c>
      <c r="C69" s="360"/>
      <c r="D69" s="360"/>
      <c r="E69" s="360">
        <f t="shared" ref="E69:L69" si="19">IF(E29&gt;0,ROUND(E29*inflat,2),0)</f>
        <v>3271.54</v>
      </c>
      <c r="F69" s="360"/>
      <c r="G69" s="360">
        <f t="shared" si="19"/>
        <v>72</v>
      </c>
      <c r="H69" s="360"/>
      <c r="I69" s="360"/>
      <c r="J69" s="360"/>
      <c r="K69" s="360">
        <f t="shared" si="19"/>
        <v>505.27</v>
      </c>
      <c r="L69" s="360">
        <f t="shared" si="19"/>
        <v>332.1</v>
      </c>
      <c r="M69" s="360"/>
      <c r="N69" s="361">
        <f t="shared" si="3"/>
        <v>4180.91</v>
      </c>
      <c r="O69" s="147"/>
      <c r="P69" s="177"/>
      <c r="Q69" s="280"/>
      <c r="R69" s="177"/>
      <c r="S69" s="177"/>
      <c r="T69" s="192"/>
      <c r="U69" s="192"/>
      <c r="V69" s="192"/>
      <c r="W69" s="365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V69" s="149"/>
    </row>
    <row r="70" spans="1:48 16384:16384" s="167" customFormat="1">
      <c r="W70" s="191"/>
      <c r="AV70" s="149"/>
    </row>
    <row r="71" spans="1:48 16384:16384" s="167" customFormat="1">
      <c r="W71" s="191"/>
      <c r="AV71" s="149"/>
    </row>
    <row r="72" spans="1:48 16384:16384" s="167" customFormat="1">
      <c r="A72" s="349"/>
      <c r="B72" s="173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P72" s="192"/>
      <c r="W72" s="191"/>
      <c r="AV72" s="149"/>
      <c r="XFD72" s="192"/>
    </row>
    <row r="73" spans="1:48 16384:16384" s="167" customFormat="1">
      <c r="A73" s="349"/>
      <c r="B73" s="173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P73" s="192"/>
      <c r="W73" s="191"/>
      <c r="AV73" s="149"/>
    </row>
    <row r="74" spans="1:48 16384:16384" s="167" customFormat="1">
      <c r="A74" s="349"/>
      <c r="B74" s="173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P74" s="192"/>
      <c r="W74" s="191"/>
      <c r="AV74" s="149"/>
    </row>
    <row r="75" spans="1:48 16384:16384" s="167" customFormat="1">
      <c r="A75" s="349"/>
      <c r="B75" s="173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P75" s="192"/>
      <c r="W75" s="191"/>
      <c r="AV75" s="149"/>
    </row>
    <row r="76" spans="1:48 16384:16384" s="167" customFormat="1">
      <c r="A76" s="349"/>
      <c r="B76" s="173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193"/>
      <c r="P76" s="192"/>
      <c r="W76" s="191"/>
      <c r="AV76" s="149"/>
    </row>
    <row r="77" spans="1:48 16384:16384" s="167" customFormat="1">
      <c r="A77" s="349"/>
      <c r="B77" s="173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193"/>
      <c r="P77" s="192"/>
      <c r="W77" s="191"/>
      <c r="AV77" s="149"/>
    </row>
    <row r="78" spans="1:48 16384:16384" s="167" customFormat="1">
      <c r="A78" s="349"/>
      <c r="B78" s="173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193"/>
      <c r="P78" s="192"/>
      <c r="W78" s="191"/>
      <c r="AV78" s="149"/>
    </row>
    <row r="79" spans="1:48 16384:16384" s="167" customFormat="1">
      <c r="A79" s="349"/>
      <c r="B79" s="173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193"/>
      <c r="P79" s="192"/>
      <c r="W79" s="191"/>
      <c r="AV79" s="149"/>
    </row>
    <row r="80" spans="1:48 16384:16384" s="167" customFormat="1">
      <c r="A80" s="349"/>
      <c r="B80" s="173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193"/>
      <c r="P80" s="192"/>
      <c r="W80" s="191"/>
      <c r="AV80" s="149"/>
    </row>
    <row r="81" spans="1:48" s="167" customFormat="1">
      <c r="A81" s="349"/>
      <c r="B81" s="173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193"/>
      <c r="P81" s="192"/>
      <c r="W81" s="191"/>
      <c r="AV81" s="149"/>
    </row>
    <row r="82" spans="1:48" s="167" customFormat="1">
      <c r="A82" s="349"/>
      <c r="B82" s="173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193"/>
      <c r="P82" s="192"/>
      <c r="W82" s="191"/>
      <c r="AV82" s="149"/>
    </row>
    <row r="83" spans="1:48" s="167" customFormat="1">
      <c r="A83" s="349"/>
      <c r="B83" s="173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193"/>
      <c r="P83" s="192"/>
      <c r="W83" s="191"/>
      <c r="AV83" s="149"/>
    </row>
    <row r="84" spans="1:48" s="167" customFormat="1">
      <c r="A84" s="349"/>
      <c r="B84" s="173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193"/>
      <c r="P84" s="192"/>
      <c r="W84" s="191"/>
      <c r="AV84" s="149"/>
    </row>
    <row r="85" spans="1:48" s="167" customFormat="1">
      <c r="A85" s="349"/>
      <c r="B85" s="173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193"/>
      <c r="P85" s="192"/>
      <c r="W85" s="191"/>
      <c r="AV85" s="149"/>
    </row>
    <row r="86" spans="1:48" s="167" customFormat="1">
      <c r="A86" s="349"/>
      <c r="B86" s="173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193"/>
      <c r="P86" s="192"/>
      <c r="W86" s="191"/>
      <c r="AV86" s="149"/>
    </row>
    <row r="87" spans="1:48" s="167" customFormat="1">
      <c r="A87" s="349"/>
      <c r="B87" s="173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193"/>
      <c r="P87" s="192"/>
      <c r="W87" s="191"/>
      <c r="AV87" s="149"/>
    </row>
    <row r="88" spans="1:48" s="167" customFormat="1">
      <c r="A88" s="349"/>
      <c r="B88" s="173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193"/>
      <c r="P88" s="192"/>
      <c r="W88" s="191"/>
      <c r="AV88" s="149"/>
    </row>
    <row r="89" spans="1:48" s="167" customFormat="1">
      <c r="A89" s="349"/>
      <c r="B89" s="173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193"/>
      <c r="P89" s="192"/>
      <c r="W89" s="191"/>
      <c r="AV89" s="149"/>
    </row>
    <row r="90" spans="1:48" s="167" customFormat="1">
      <c r="A90" s="349"/>
      <c r="B90" s="173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193"/>
      <c r="P90" s="192"/>
      <c r="W90" s="191"/>
      <c r="AV90" s="149"/>
    </row>
    <row r="91" spans="1:48" s="167" customFormat="1">
      <c r="A91" s="349"/>
      <c r="B91" s="173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193"/>
      <c r="P91" s="192"/>
      <c r="W91" s="191"/>
      <c r="AV91" s="149"/>
    </row>
    <row r="92" spans="1:48" s="167" customFormat="1">
      <c r="A92" s="349"/>
      <c r="B92" s="173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193"/>
      <c r="P92" s="192"/>
      <c r="W92" s="191"/>
      <c r="AV92" s="149"/>
    </row>
    <row r="93" spans="1:48" s="167" customFormat="1">
      <c r="A93" s="349"/>
      <c r="B93" s="173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193"/>
      <c r="P93" s="192"/>
      <c r="W93" s="191"/>
      <c r="AV93" s="149"/>
    </row>
    <row r="94" spans="1:48" s="167" customFormat="1">
      <c r="A94" s="349"/>
      <c r="B94" s="173"/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193"/>
      <c r="P94" s="192"/>
      <c r="W94" s="191"/>
      <c r="AV94" s="149"/>
    </row>
    <row r="95" spans="1:48" s="167" customFormat="1">
      <c r="A95" s="349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W95" s="191"/>
      <c r="AV95" s="149"/>
    </row>
    <row r="96" spans="1:48" s="167" customFormat="1">
      <c r="A96" s="349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W96" s="191"/>
      <c r="AV96" s="149"/>
    </row>
    <row r="97" spans="1:48" s="167" customFormat="1">
      <c r="A97" s="349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W97" s="191"/>
      <c r="AV97" s="149"/>
    </row>
    <row r="98" spans="1:48" s="167" customFormat="1">
      <c r="A98" s="349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W98" s="191"/>
      <c r="AV98" s="149"/>
    </row>
    <row r="99" spans="1:48" s="167" customFormat="1">
      <c r="A99" s="349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W99" s="191"/>
      <c r="AV99" s="149"/>
    </row>
    <row r="100" spans="1:48" s="167" customFormat="1">
      <c r="A100" s="349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W100" s="191"/>
      <c r="AV100" s="149"/>
    </row>
    <row r="101" spans="1:48" s="167" customFormat="1">
      <c r="A101" s="349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W101" s="191"/>
      <c r="AV101" s="149"/>
    </row>
    <row r="102" spans="1:48" s="167" customFormat="1">
      <c r="A102" s="349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W102" s="191"/>
      <c r="AV102" s="149"/>
    </row>
    <row r="103" spans="1:48" s="167" customFormat="1">
      <c r="A103" s="349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W103" s="191"/>
      <c r="AV103" s="149"/>
    </row>
    <row r="104" spans="1:48" s="167" customFormat="1">
      <c r="A104" s="349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W104" s="191"/>
      <c r="AV104" s="149"/>
    </row>
    <row r="105" spans="1:48" s="167" customFormat="1">
      <c r="A105" s="349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W105" s="191"/>
      <c r="AV105" s="149"/>
    </row>
    <row r="106" spans="1:48" s="167" customFormat="1">
      <c r="A106" s="349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W106" s="191"/>
      <c r="AV106" s="149"/>
    </row>
    <row r="107" spans="1:48" s="167" customFormat="1">
      <c r="A107" s="349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W107" s="191"/>
      <c r="AV107" s="149"/>
    </row>
    <row r="108" spans="1:48" s="167" customFormat="1">
      <c r="A108" s="349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W108" s="191"/>
      <c r="AV108" s="149"/>
    </row>
    <row r="109" spans="1:48" s="167" customFormat="1">
      <c r="A109" s="349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W109" s="191"/>
      <c r="AV109" s="149"/>
    </row>
    <row r="110" spans="1:48" s="167" customFormat="1">
      <c r="A110" s="349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W110" s="191"/>
      <c r="AV110" s="149"/>
    </row>
    <row r="111" spans="1:48" s="167" customFormat="1">
      <c r="A111" s="349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W111" s="191"/>
      <c r="AV111" s="149"/>
    </row>
    <row r="112" spans="1:48" s="167" customForma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W112" s="191"/>
      <c r="AV112" s="149"/>
    </row>
    <row r="113" spans="3:48" s="167" customForma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W113" s="191"/>
      <c r="AV113" s="149"/>
    </row>
    <row r="114" spans="3:48" s="167" customFormat="1"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W114" s="191"/>
      <c r="AV114" s="149"/>
    </row>
    <row r="115" spans="3:48" s="167" customFormat="1"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W115" s="191"/>
      <c r="AV115" s="149"/>
    </row>
    <row r="116" spans="3:48" s="167" customFormat="1"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W116" s="191"/>
      <c r="AV116" s="149"/>
    </row>
    <row r="117" spans="3:48" s="167" customFormat="1"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W117" s="191"/>
      <c r="AV117" s="149"/>
    </row>
    <row r="118" spans="3:48" s="167" customFormat="1">
      <c r="C118" s="191"/>
      <c r="D118" s="191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W118" s="191"/>
      <c r="AV118" s="149"/>
    </row>
    <row r="119" spans="3:48" s="167" customFormat="1"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W119" s="191"/>
      <c r="AV119" s="149"/>
    </row>
    <row r="120" spans="3:48" s="167" customFormat="1"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W120" s="191"/>
      <c r="AV120" s="149"/>
    </row>
    <row r="121" spans="3:48" s="167" customFormat="1"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W121" s="191"/>
      <c r="AV121" s="149"/>
    </row>
    <row r="122" spans="3:48" s="167" customFormat="1"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W122" s="191"/>
      <c r="AV122" s="149"/>
    </row>
    <row r="123" spans="3:48" s="167" customFormat="1"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W123" s="191"/>
      <c r="AV123" s="149"/>
    </row>
    <row r="124" spans="3:48" s="167" customFormat="1">
      <c r="C124" s="191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W124" s="191"/>
      <c r="AV124" s="149"/>
    </row>
    <row r="125" spans="3:48" s="167" customFormat="1">
      <c r="C125" s="191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W125" s="191"/>
      <c r="AV125" s="149"/>
    </row>
    <row r="126" spans="3:48" s="167" customFormat="1">
      <c r="C126" s="191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W126" s="191"/>
      <c r="AV126" s="149"/>
    </row>
    <row r="127" spans="3:48" s="167" customFormat="1">
      <c r="C127" s="191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W127" s="191"/>
      <c r="AV127" s="149"/>
    </row>
    <row r="128" spans="3:48" s="167" customFormat="1"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W128" s="191"/>
      <c r="AV128" s="149"/>
    </row>
    <row r="129" spans="3:48" s="167" customFormat="1">
      <c r="C129" s="191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W129" s="191"/>
      <c r="AV129" s="149"/>
    </row>
    <row r="130" spans="3:48" s="167" customFormat="1">
      <c r="C130" s="191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W130" s="191"/>
      <c r="AV130" s="149"/>
    </row>
    <row r="131" spans="3:48" s="167" customFormat="1">
      <c r="C131" s="191"/>
      <c r="D131" s="191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W131" s="191"/>
      <c r="AV131" s="149"/>
    </row>
    <row r="132" spans="3:48" s="167" customFormat="1"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W132" s="191"/>
      <c r="AV132" s="149"/>
    </row>
    <row r="133" spans="3:48" s="167" customFormat="1"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W133" s="191"/>
      <c r="AV133" s="149"/>
    </row>
    <row r="164" spans="3:14"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</row>
    <row r="165" spans="3:14">
      <c r="C165" s="194"/>
      <c r="D165" s="194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</row>
    <row r="166" spans="3:14">
      <c r="C166" s="194"/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</row>
    <row r="167" spans="3:14"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</row>
    <row r="168" spans="3:14">
      <c r="C168" s="194"/>
      <c r="D168" s="194"/>
      <c r="E168" s="194"/>
      <c r="F168" s="194"/>
      <c r="G168" s="194"/>
      <c r="H168" s="194"/>
      <c r="I168" s="194"/>
      <c r="J168" s="194"/>
      <c r="K168" s="194"/>
      <c r="L168" s="194"/>
      <c r="M168" s="194"/>
      <c r="N168" s="194"/>
    </row>
    <row r="169" spans="3:14"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</row>
    <row r="170" spans="3:14">
      <c r="C170" s="194"/>
      <c r="D170" s="194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</row>
    <row r="171" spans="3:14"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</row>
    <row r="172" spans="3:14"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</row>
    <row r="173" spans="3:14">
      <c r="C173" s="194"/>
      <c r="D173" s="194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</row>
    <row r="174" spans="3:14">
      <c r="C174" s="194"/>
      <c r="D174" s="194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</row>
    <row r="175" spans="3:14"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</row>
    <row r="176" spans="3:14">
      <c r="C176" s="194"/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</row>
    <row r="177" spans="3:14"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</row>
    <row r="178" spans="3:14"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</row>
    <row r="179" spans="3:14"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</row>
    <row r="180" spans="3:14"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</row>
    <row r="181" spans="3:14"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</row>
    <row r="182" spans="3:14"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</row>
    <row r="183" spans="3:14"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</row>
    <row r="184" spans="3:14"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</row>
    <row r="185" spans="3:14"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</row>
    <row r="399" spans="11:11">
      <c r="K399" s="196"/>
    </row>
    <row r="401" spans="3:15"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97"/>
    </row>
    <row r="402" spans="3:15"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  <c r="N402" s="172"/>
      <c r="O402" s="197"/>
    </row>
    <row r="403" spans="3:15"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  <c r="N403" s="172"/>
      <c r="O403" s="197"/>
    </row>
    <row r="404" spans="3:15"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97"/>
    </row>
    <row r="405" spans="3:15"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97"/>
    </row>
    <row r="406" spans="3:15"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  <c r="N406" s="172"/>
      <c r="O406" s="197"/>
    </row>
    <row r="407" spans="3:15"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  <c r="N407" s="172"/>
      <c r="O407" s="197"/>
    </row>
    <row r="408" spans="3:15"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197"/>
    </row>
    <row r="409" spans="3:15"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97"/>
    </row>
    <row r="410" spans="3:15"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97"/>
    </row>
    <row r="411" spans="3:15"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97"/>
    </row>
    <row r="412" spans="3:15"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97"/>
    </row>
    <row r="414" spans="3:15"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  <c r="N414" s="172"/>
      <c r="O414" s="197"/>
    </row>
    <row r="415" spans="3:15"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  <c r="N415" s="172"/>
      <c r="O415" s="197"/>
    </row>
    <row r="416" spans="3:15"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  <c r="N416" s="172"/>
      <c r="O416" s="197"/>
    </row>
    <row r="417" spans="3:15"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  <c r="O417" s="197"/>
    </row>
    <row r="418" spans="3:15"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  <c r="N418" s="172"/>
      <c r="O418" s="197"/>
    </row>
    <row r="419" spans="3:15"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  <c r="N419" s="172"/>
      <c r="O419" s="197"/>
    </row>
    <row r="420" spans="3:15"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97"/>
    </row>
    <row r="421" spans="3:15"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97"/>
    </row>
    <row r="422" spans="3:15"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72"/>
      <c r="O422" s="197"/>
    </row>
    <row r="423" spans="3:15"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97"/>
    </row>
    <row r="424" spans="3:15"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  <c r="N424" s="172"/>
      <c r="O424" s="197"/>
    </row>
    <row r="425" spans="3:15"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  <c r="N425" s="172"/>
      <c r="O425" s="197"/>
    </row>
  </sheetData>
  <mergeCells count="3">
    <mergeCell ref="C39:D39"/>
    <mergeCell ref="C38:D38"/>
    <mergeCell ref="C40:D40"/>
  </mergeCells>
  <phoneticPr fontId="0" type="noConversion"/>
  <pageMargins left="0.2" right="0.21" top="0.66" bottom="1" header="0.5" footer="0.5"/>
  <pageSetup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1">
    <pageSetUpPr autoPageBreaks="0"/>
  </sheetPr>
  <dimension ref="A1:AS802"/>
  <sheetViews>
    <sheetView showGridLines="0" workbookViewId="0">
      <pane xSplit="2" ySplit="9" topLeftCell="C10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33203125" defaultRowHeight="11.25"/>
  <cols>
    <col min="1" max="1" width="12" style="2" customWidth="1"/>
    <col min="2" max="2" width="28.33203125" style="10" customWidth="1"/>
    <col min="3" max="6" width="5.33203125" style="2" customWidth="1"/>
    <col min="7" max="8" width="8" style="2" customWidth="1"/>
    <col min="9" max="9" width="9.33203125" style="2"/>
    <col min="10" max="10" width="9.83203125" style="2" customWidth="1"/>
    <col min="11" max="14" width="5.33203125" style="2" customWidth="1"/>
    <col min="15" max="15" width="6.6640625" style="2" customWidth="1"/>
    <col min="16" max="16" width="6.5" style="2" customWidth="1"/>
    <col min="17" max="17" width="7.33203125" style="2" customWidth="1"/>
    <col min="18" max="18" width="9.33203125" style="2"/>
    <col min="19" max="19" width="8.1640625" style="2" customWidth="1"/>
    <col min="20" max="20" width="1" style="2" customWidth="1"/>
    <col min="21" max="22" width="10.83203125" style="2" customWidth="1"/>
    <col min="23" max="25" width="9.83203125" style="2" customWidth="1"/>
    <col min="26" max="26" width="11.1640625" style="2" customWidth="1"/>
    <col min="27" max="28" width="9.83203125" style="2" customWidth="1"/>
    <col min="29" max="29" width="10.83203125" style="2" customWidth="1"/>
    <col min="30" max="30" width="9.83203125" style="2" customWidth="1"/>
    <col min="31" max="31" width="8.83203125" style="2" customWidth="1"/>
    <col min="32" max="32" width="11" style="2" customWidth="1"/>
    <col min="33" max="33" width="1.33203125" style="2" customWidth="1"/>
    <col min="34" max="34" width="13" style="2" customWidth="1"/>
    <col min="35" max="37" width="8.33203125" style="2" customWidth="1"/>
    <col min="38" max="38" width="8.1640625" style="2" customWidth="1"/>
    <col min="39" max="39" width="7.33203125" style="2" customWidth="1"/>
    <col min="40" max="40" width="12.33203125" style="2" customWidth="1"/>
    <col min="41" max="41" width="8.1640625" style="2" customWidth="1"/>
    <col min="42" max="42" width="8.33203125" style="2" customWidth="1"/>
    <col min="43" max="43" width="9.83203125" style="2" customWidth="1"/>
    <col min="44" max="44" width="14" style="2" customWidth="1"/>
    <col min="45" max="16384" width="9.33203125" style="2"/>
  </cols>
  <sheetData>
    <row r="1" spans="1:45" s="3" customFormat="1" ht="8.25">
      <c r="A1" s="3">
        <v>1</v>
      </c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</row>
    <row r="3" spans="1:45" ht="11.25" customHeight="1">
      <c r="A3" s="392" t="s">
        <v>605</v>
      </c>
      <c r="B3" s="393"/>
      <c r="U3" s="10"/>
    </row>
    <row r="4" spans="1:45">
      <c r="A4" s="394"/>
      <c r="B4" s="395"/>
      <c r="P4" s="298" t="s">
        <v>734</v>
      </c>
      <c r="S4" s="298" t="s">
        <v>734</v>
      </c>
      <c r="AH4" s="10"/>
      <c r="AI4" s="10"/>
      <c r="AJ4" s="10"/>
      <c r="AK4" s="10"/>
      <c r="AL4" s="27"/>
    </row>
    <row r="5" spans="1:45">
      <c r="A5" s="89"/>
      <c r="B5" s="90"/>
      <c r="C5" s="89"/>
      <c r="D5" s="89"/>
      <c r="E5" s="89"/>
      <c r="F5" s="89"/>
      <c r="G5" s="89"/>
      <c r="H5" s="89"/>
      <c r="I5" s="89"/>
      <c r="J5" s="89"/>
      <c r="K5" s="89"/>
      <c r="L5" s="89"/>
      <c r="M5" s="89" t="s">
        <v>584</v>
      </c>
      <c r="N5" s="89"/>
      <c r="O5" s="89"/>
      <c r="P5" s="346"/>
      <c r="Q5" s="89"/>
      <c r="R5" s="102" t="s">
        <v>576</v>
      </c>
      <c r="S5" s="299"/>
      <c r="U5" s="98"/>
      <c r="V5" s="98"/>
      <c r="W5" s="98"/>
      <c r="X5" s="98"/>
      <c r="Y5" s="98"/>
      <c r="Z5" s="98" t="s">
        <v>637</v>
      </c>
      <c r="AA5" s="98" t="s">
        <v>641</v>
      </c>
      <c r="AB5" s="98"/>
      <c r="AC5" s="98" t="s">
        <v>645</v>
      </c>
      <c r="AD5" s="98" t="s">
        <v>626</v>
      </c>
      <c r="AE5" s="98"/>
      <c r="AF5" s="95"/>
      <c r="AL5" s="27"/>
    </row>
    <row r="6" spans="1:45">
      <c r="A6" s="91"/>
      <c r="B6" s="92"/>
      <c r="C6" s="91"/>
      <c r="D6" s="91"/>
      <c r="E6" s="91"/>
      <c r="F6" s="91"/>
      <c r="G6" s="91"/>
      <c r="H6" s="91"/>
      <c r="I6" s="91" t="s">
        <v>39</v>
      </c>
      <c r="J6" s="91" t="s">
        <v>39</v>
      </c>
      <c r="K6" s="91"/>
      <c r="L6" s="91"/>
      <c r="M6" s="91" t="s">
        <v>601</v>
      </c>
      <c r="N6" s="91"/>
      <c r="O6" s="91"/>
      <c r="P6" s="347"/>
      <c r="Q6" s="91" t="s">
        <v>6</v>
      </c>
      <c r="R6" s="103" t="s">
        <v>610</v>
      </c>
      <c r="S6" s="300" t="s">
        <v>40</v>
      </c>
      <c r="U6" s="99"/>
      <c r="V6" s="99"/>
      <c r="W6" s="99" t="s">
        <v>624</v>
      </c>
      <c r="X6" s="99" t="s">
        <v>625</v>
      </c>
      <c r="Y6" s="99" t="s">
        <v>634</v>
      </c>
      <c r="Z6" s="99" t="s">
        <v>638</v>
      </c>
      <c r="AA6" s="99" t="s">
        <v>642</v>
      </c>
      <c r="AB6" s="99"/>
      <c r="AC6" s="99" t="s">
        <v>646</v>
      </c>
      <c r="AD6" s="99" t="s">
        <v>12</v>
      </c>
      <c r="AE6" s="99"/>
      <c r="AF6" s="96" t="s">
        <v>573</v>
      </c>
      <c r="AH6" s="102"/>
      <c r="AI6" s="255"/>
      <c r="AJ6" s="255"/>
      <c r="AK6" s="255"/>
      <c r="AL6" s="102" t="s">
        <v>41</v>
      </c>
      <c r="AM6" s="102"/>
      <c r="AN6" s="102"/>
    </row>
    <row r="7" spans="1:45">
      <c r="A7" s="91"/>
      <c r="B7" s="92"/>
      <c r="C7" s="91"/>
      <c r="D7" s="91"/>
      <c r="E7" s="91"/>
      <c r="F7" s="91"/>
      <c r="G7" s="91" t="s">
        <v>42</v>
      </c>
      <c r="H7" s="91" t="s">
        <v>43</v>
      </c>
      <c r="I7" s="91" t="s">
        <v>30</v>
      </c>
      <c r="J7" s="91" t="s">
        <v>30</v>
      </c>
      <c r="K7" s="91" t="s">
        <v>584</v>
      </c>
      <c r="L7" s="91" t="s">
        <v>584</v>
      </c>
      <c r="M7" s="91" t="s">
        <v>608</v>
      </c>
      <c r="N7" s="91"/>
      <c r="O7" s="341" t="s">
        <v>40</v>
      </c>
      <c r="P7" s="347"/>
      <c r="Q7" s="91" t="s">
        <v>524</v>
      </c>
      <c r="R7" s="103" t="s">
        <v>611</v>
      </c>
      <c r="S7" s="300" t="s">
        <v>44</v>
      </c>
      <c r="U7" s="99" t="s">
        <v>632</v>
      </c>
      <c r="V7" s="99" t="s">
        <v>627</v>
      </c>
      <c r="W7" s="99" t="s">
        <v>628</v>
      </c>
      <c r="X7" s="99" t="s">
        <v>11</v>
      </c>
      <c r="Y7" s="99" t="s">
        <v>635</v>
      </c>
      <c r="Z7" s="99" t="s">
        <v>639</v>
      </c>
      <c r="AA7" s="99" t="s">
        <v>643</v>
      </c>
      <c r="AB7" s="99" t="s">
        <v>24</v>
      </c>
      <c r="AC7" s="99" t="s">
        <v>647</v>
      </c>
      <c r="AD7" s="99" t="s">
        <v>649</v>
      </c>
      <c r="AE7" s="99" t="s">
        <v>583</v>
      </c>
      <c r="AF7" s="96" t="s">
        <v>574</v>
      </c>
      <c r="AH7" s="103"/>
      <c r="AI7" s="256" t="s">
        <v>518</v>
      </c>
      <c r="AJ7" s="256" t="s">
        <v>707</v>
      </c>
      <c r="AK7" s="256" t="s">
        <v>706</v>
      </c>
      <c r="AL7" s="103" t="s">
        <v>46</v>
      </c>
      <c r="AM7" s="103"/>
      <c r="AN7" s="103"/>
    </row>
    <row r="8" spans="1:45">
      <c r="A8" s="93" t="s">
        <v>528</v>
      </c>
      <c r="B8" s="94" t="s">
        <v>60</v>
      </c>
      <c r="C8" s="93" t="s">
        <v>589</v>
      </c>
      <c r="D8" s="93" t="s">
        <v>47</v>
      </c>
      <c r="E8" s="93" t="s">
        <v>601</v>
      </c>
      <c r="F8" s="93" t="s">
        <v>48</v>
      </c>
      <c r="G8" s="93" t="s">
        <v>33</v>
      </c>
      <c r="H8" s="93" t="s">
        <v>34</v>
      </c>
      <c r="I8" s="93" t="s">
        <v>35</v>
      </c>
      <c r="J8" s="93" t="s">
        <v>49</v>
      </c>
      <c r="K8" s="93" t="s">
        <v>589</v>
      </c>
      <c r="L8" s="93" t="s">
        <v>47</v>
      </c>
      <c r="M8" s="93" t="s">
        <v>609</v>
      </c>
      <c r="N8" s="93" t="s">
        <v>587</v>
      </c>
      <c r="O8" s="342" t="s">
        <v>44</v>
      </c>
      <c r="P8" s="348" t="s">
        <v>773</v>
      </c>
      <c r="Q8" s="93" t="s">
        <v>599</v>
      </c>
      <c r="R8" s="104" t="s">
        <v>44</v>
      </c>
      <c r="S8" s="301" t="s">
        <v>722</v>
      </c>
      <c r="U8" s="100" t="s">
        <v>633</v>
      </c>
      <c r="V8" s="100" t="s">
        <v>629</v>
      </c>
      <c r="W8" s="100" t="s">
        <v>630</v>
      </c>
      <c r="X8" s="100" t="s">
        <v>631</v>
      </c>
      <c r="Y8" s="100" t="s">
        <v>636</v>
      </c>
      <c r="Z8" s="100" t="s">
        <v>640</v>
      </c>
      <c r="AA8" s="100" t="s">
        <v>644</v>
      </c>
      <c r="AB8" s="100" t="s">
        <v>631</v>
      </c>
      <c r="AC8" s="101" t="s">
        <v>648</v>
      </c>
      <c r="AD8" s="100" t="s">
        <v>650</v>
      </c>
      <c r="AE8" s="100" t="s">
        <v>7</v>
      </c>
      <c r="AF8" s="97" t="s">
        <v>45</v>
      </c>
      <c r="AH8" s="104" t="s">
        <v>528</v>
      </c>
      <c r="AI8" s="257" t="s">
        <v>57</v>
      </c>
      <c r="AJ8" s="257" t="s">
        <v>57</v>
      </c>
      <c r="AK8" s="257" t="s">
        <v>57</v>
      </c>
      <c r="AL8" s="104" t="s">
        <v>50</v>
      </c>
      <c r="AM8" s="104" t="s">
        <v>51</v>
      </c>
      <c r="AN8" s="104" t="s">
        <v>54</v>
      </c>
      <c r="AO8" s="105" t="s">
        <v>52</v>
      </c>
      <c r="AP8" s="105" t="s">
        <v>577</v>
      </c>
      <c r="AQ8" s="105" t="s">
        <v>55</v>
      </c>
      <c r="AS8" s="27"/>
    </row>
    <row r="9" spans="1:45" ht="15" customHeight="1">
      <c r="A9" s="124"/>
      <c r="B9" s="125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379" t="s">
        <v>578</v>
      </c>
      <c r="AQ9" s="124"/>
      <c r="AR9" s="2" t="s">
        <v>578</v>
      </c>
      <c r="AS9" s="27"/>
    </row>
    <row r="10" spans="1:45" s="4" customFormat="1">
      <c r="A10" s="2">
        <v>409201201</v>
      </c>
      <c r="B10" s="10" t="s">
        <v>443</v>
      </c>
      <c r="C10" s="15">
        <f>'fnd enro'!C10</f>
        <v>0</v>
      </c>
      <c r="D10" s="15">
        <f>'fnd enro'!D10</f>
        <v>0</v>
      </c>
      <c r="E10" s="15">
        <f>'fnd enro'!E10</f>
        <v>23</v>
      </c>
      <c r="F10" s="15">
        <f>'fnd enro'!F10</f>
        <v>181</v>
      </c>
      <c r="G10" s="15">
        <f>'fnd enro'!G10</f>
        <v>81</v>
      </c>
      <c r="H10" s="15">
        <f>'fnd enro'!H10</f>
        <v>0</v>
      </c>
      <c r="I10" s="15">
        <f>'fnd enro'!I10</f>
        <v>12.112500000000001</v>
      </c>
      <c r="J10" s="15">
        <f>'fnd enro'!J10</f>
        <v>0</v>
      </c>
      <c r="K10" s="15">
        <f>'fnd enro'!K10</f>
        <v>0</v>
      </c>
      <c r="L10" s="15">
        <f>'fnd enro'!L10</f>
        <v>0</v>
      </c>
      <c r="M10" s="15">
        <f>'fnd enro'!M10</f>
        <v>38</v>
      </c>
      <c r="N10" s="15">
        <f>'fnd enro'!N10</f>
        <v>0</v>
      </c>
      <c r="O10" s="15">
        <f>'fnd enro'!O10</f>
        <v>195</v>
      </c>
      <c r="P10" s="15"/>
      <c r="Q10" s="15">
        <f>'fnd enro'!R10</f>
        <v>323</v>
      </c>
      <c r="R10" s="16">
        <f t="shared" ref="R10" si="0">VLOOKUP(A10,charterinfo_b,6)</f>
        <v>1</v>
      </c>
      <c r="S10" s="15">
        <f>'fnd enro'!Q10</f>
        <v>10</v>
      </c>
      <c r="T10" s="2"/>
      <c r="U10" s="1">
        <f>(($C10*'fnd base rates'!C$48)
+($D10*'fnd base rates'!C$49)
+($E10*'fnd base rates'!C$50)
+($F10*'fnd base rates'!C$51)
+($G10*'fnd base rates'!C$52)
+($H10*'fnd base rates'!C$53)
+($I10*'fnd base rates'!C$54)
+($J10*'fnd base rates'!C$55)
+($K10*'fnd base rates'!C$56)
+($L10*'fnd base rates'!C$57)
+($M10*'fnd base rates'!C$58)
+($N10*'fnd base rates'!C$59)
+($O10*VLOOKUP($S10+12,rate_basefnd,3)))
*$R10</f>
        <v>149644.486875</v>
      </c>
      <c r="V10" s="1">
        <f>(($C10*'fnd base rates'!D$48)
+($D10*'fnd base rates'!D$49)
+($E10*'fnd base rates'!D$50)
+($F10*'fnd base rates'!D$51)
+($G10*'fnd base rates'!D$52)
+($H10*'fnd base rates'!D$53)
+($I10*'fnd base rates'!D$54)
+($J10*'fnd base rates'!D$55)
+($K10*'fnd base rates'!D$56)
+($L10*'fnd base rates'!D$57)
+($M10*'fnd base rates'!D$58)
+($N10*'fnd base rates'!D$59)
+($O10*VLOOKUP($S10+12,rate_basefnd,4)))
*$R10</f>
        <v>214704.56</v>
      </c>
      <c r="W10" s="1">
        <f>(($C10*'fnd base rates'!E$48)
+($D10*'fnd base rates'!E$49)
+($E10*'fnd base rates'!E$50)
+($F10*'fnd base rates'!E$51)
+($G10*'fnd base rates'!E$52)
+($H10*'fnd base rates'!E$53)
+($I10*'fnd base rates'!E$54)
+($J10*'fnd base rates'!E$55)
+($K10*'fnd base rates'!E$56)
+($L10*'fnd base rates'!E$57)
+($M10*'fnd base rates'!E$58)
+($N10*'fnd base rates'!E$59)
+($O10*VLOOKUP($S10+12,rate_basefnd,5)))
*$R10</f>
        <v>1752944.838125</v>
      </c>
      <c r="X10" s="1">
        <f>(($C10*'fnd base rates'!F$48)
+($D10*'fnd base rates'!F$49)
+($E10*'fnd base rates'!F$50)
+($F10*'fnd base rates'!F$51)
+($G10*'fnd base rates'!F$52)
+($H10*'fnd base rates'!F$53)
+($I10*'fnd base rates'!F$54)
+($J10*'fnd base rates'!F$55)
+($K10*'fnd base rates'!F$56)
+($L10*'fnd base rates'!F$57)
+($M10*'fnd base rates'!F$58)
+($N10*'fnd base rates'!F$59)
+($O10*VLOOKUP($S10+12,rate_basefnd,6)))
*$R10</f>
        <v>323601.79725</v>
      </c>
      <c r="Y10" s="1">
        <f>(($C10*'fnd base rates'!G$48)
+($D10*'fnd base rates'!G$49)
+($E10*'fnd base rates'!G$50)
+($F10*'fnd base rates'!G$51)
+($G10*'fnd base rates'!G$52)
+($H10*'fnd base rates'!G$53)
+($I10*'fnd base rates'!G$54)
+($J10*'fnd base rates'!G$55)
+($K10*'fnd base rates'!G$56)
+($L10*'fnd base rates'!G$57)
+($M10*'fnd base rates'!G$58)
+($N10*'fnd base rates'!G$59)
+($O10*VLOOKUP($S10+12,rate_basefnd,7)))
*$R10</f>
        <v>60339.028249999996</v>
      </c>
      <c r="Z10" s="1">
        <f>(($C10*'fnd base rates'!H$48)
+($D10*'fnd base rates'!H$49)
+($E10*'fnd base rates'!H$50)
+($F10*'fnd base rates'!H$51)
+($G10*'fnd base rates'!H$52)
+($H10*'fnd base rates'!H$53)
+($I10*'fnd base rates'!H$54)
+($J10*'fnd base rates'!H$55)
+($K10*'fnd base rates'!H$56)
+($L10*'fnd base rates'!H$57)
+($M10*'fnd base rates'!H$58)
+($N10*'fnd base rates'!H$59)
+($O10*VLOOKUP($S10+12,rate_basefnd,8)))</f>
        <v>146766.19349999999</v>
      </c>
      <c r="AA10" s="1">
        <f>(($C10*'fnd base rates'!I$48)
+($D10*'fnd base rates'!I$49)
+($E10*'fnd base rates'!I$50)
+($F10*'fnd base rates'!I$51)
+($G10*'fnd base rates'!I$52)
+($H10*'fnd base rates'!I$53)
+($I10*'fnd base rates'!I$54)
+($J10*'fnd base rates'!I$55)
+($K10*'fnd base rates'!I$56)
+($L10*'fnd base rates'!I$57)
+($M10*'fnd base rates'!I$58)
+($N10*'fnd base rates'!I$59)
+($O10*VLOOKUP($S10+12,rate_basefnd,9)))
*$R10</f>
        <v>80377.53</v>
      </c>
      <c r="AB10" s="1">
        <f>(($C10*'fnd base rates'!J$48)
+($D10*'fnd base rates'!J$49)
+($E10*'fnd base rates'!J$50)
+($F10*'fnd base rates'!J$51)
+($G10*'fnd base rates'!J$52)
+($H10*'fnd base rates'!J$53)
+($I10*'fnd base rates'!J$54)
+($J10*'fnd base rates'!J$55)
+($K10*'fnd base rates'!J$56)
+($L10*'fnd base rates'!J$57)
+($M10*'fnd base rates'!J$58)
+($N10*'fnd base rates'!J$59)
+($O10*VLOOKUP($S10+12,rate_basefnd,10)))
*$R10</f>
        <v>48524.75</v>
      </c>
      <c r="AC10" s="1">
        <f>(($C10*'fnd base rates'!K$48)
+($D10*'fnd base rates'!K$49)
+($E10*'fnd base rates'!K$50)
+($F10*'fnd base rates'!K$51)
+($G10*'fnd base rates'!K$52)
+($H10*'fnd base rates'!K$53)
+($I10*'fnd base rates'!K$54)
+($J10*'fnd base rates'!K$55)
+($K10*'fnd base rates'!K$56)
+($L10*'fnd base rates'!K$57)
+($M10*'fnd base rates'!K$58)
+($N10*'fnd base rates'!K$59)
+($O10*VLOOKUP($S10+12,rate_basefnd,11)))
*$R10</f>
        <v>423423.59537500003</v>
      </c>
      <c r="AD10" s="1">
        <f>(($C10*'fnd base rates'!L$48)
+($D10*'fnd base rates'!L$49)
+($E10*'fnd base rates'!L$50)
+($F10*'fnd base rates'!L$51)
+($G10*'fnd base rates'!L$52)
+($H10*'fnd base rates'!L$53)
+($I10*'fnd base rates'!L$54)
+($J10*'fnd base rates'!L$55)
+($K10*'fnd base rates'!L$56)
+($L10*'fnd base rates'!L$57)
+($M10*'fnd base rates'!L$58)
+($N10*'fnd base rates'!L$59)
+($O10*VLOOKUP($S10+12,rate_basefnd,12)))</f>
        <v>389162.80891648622</v>
      </c>
      <c r="AE10" s="1">
        <f>(($C10*'fnd base rates'!M$48)
+($D10*'fnd base rates'!M$49)
+($E10*'fnd base rates'!M$50)
+($F10*'fnd base rates'!M$51)
+($G10*'fnd base rates'!M$52)
+($H10*'fnd base rates'!M$53)
+($I10*'fnd base rates'!M$54)
+($J10*'fnd base rates'!M$55)
+($K10*'fnd base rates'!M$56)
+($L10*'fnd base rates'!M$57)
+($M10*'fnd base rates'!M$58)
+($N10*'fnd base rates'!M$59)
+($O10*VLOOKUP($S10+12,rate_basefnd,13)))</f>
        <v>0</v>
      </c>
      <c r="AF10" s="4">
        <f>SUM(U10:AE10)</f>
        <v>3589489.5882914858</v>
      </c>
      <c r="AH10" s="4">
        <f t="shared" ref="AH10" si="1">A10</f>
        <v>409201201</v>
      </c>
      <c r="AI10" s="4" t="str">
        <f>IF($A10&lt;499999999,MID($A10,1,3),MID($A10,1,4))</f>
        <v>409</v>
      </c>
      <c r="AJ10" s="2" t="str">
        <f>IF($A10&lt;499999999,MID($A10,4,3),MID($A10,5,3))</f>
        <v>201</v>
      </c>
      <c r="AK10" s="2" t="str">
        <f>IF($A10&lt;499999999,MID($A10,7,3),MID($A10,8,3))</f>
        <v>201</v>
      </c>
      <c r="AL10" s="4">
        <f t="shared" ref="AL10" si="2">IF(VLOOKUP(VALUE(IF(AH10&lt;499999999,MID(AH10,4,3),MID(AH10,5,3))),distinfo,4)=R10,1,0)</f>
        <v>1</v>
      </c>
      <c r="AM10" s="4">
        <f t="shared" ref="AM10:AM73" si="3">enro</f>
        <v>323</v>
      </c>
      <c r="AN10" s="4">
        <f>AF10</f>
        <v>3589489.5882914858</v>
      </c>
      <c r="AO10" s="4">
        <f>IF(OR(AF10=0,AM10=0),0,ROUND(AN10/AM10,0))</f>
        <v>11113</v>
      </c>
      <c r="AP10" s="4">
        <f>AQ10-AO10</f>
        <v>0</v>
      </c>
      <c r="AQ10" s="75">
        <v>11113</v>
      </c>
    </row>
    <row r="11" spans="1:45" s="4" customFormat="1">
      <c r="A11" s="2">
        <v>409201331</v>
      </c>
      <c r="B11" s="382" t="s">
        <v>443</v>
      </c>
      <c r="C11" s="15">
        <f>'fnd enro'!C11</f>
        <v>0</v>
      </c>
      <c r="D11" s="15">
        <f>'fnd enro'!D11</f>
        <v>0</v>
      </c>
      <c r="E11" s="15">
        <f>'fnd enro'!E11</f>
        <v>0</v>
      </c>
      <c r="F11" s="15">
        <f>'fnd enro'!F11</f>
        <v>1</v>
      </c>
      <c r="G11" s="15">
        <f>'fnd enro'!G11</f>
        <v>0</v>
      </c>
      <c r="H11" s="15">
        <f>'fnd enro'!H11</f>
        <v>0</v>
      </c>
      <c r="I11" s="15">
        <f>'fnd enro'!I11</f>
        <v>3.7499999999999999E-2</v>
      </c>
      <c r="J11" s="15">
        <f>'fnd enro'!J11</f>
        <v>0</v>
      </c>
      <c r="K11" s="15">
        <f>'fnd enro'!K11</f>
        <v>0</v>
      </c>
      <c r="L11" s="15">
        <f>'fnd enro'!L11</f>
        <v>0</v>
      </c>
      <c r="M11" s="15">
        <f>'fnd enro'!M11</f>
        <v>0</v>
      </c>
      <c r="N11" s="15">
        <f>'fnd enro'!N11</f>
        <v>0</v>
      </c>
      <c r="O11" s="15">
        <f>'fnd enro'!O11</f>
        <v>0</v>
      </c>
      <c r="P11" s="15"/>
      <c r="Q11" s="15">
        <f>'fnd enro'!R11</f>
        <v>1</v>
      </c>
      <c r="R11" s="16">
        <f t="shared" ref="R11:R74" si="4">VLOOKUP(A11,charterinfo_b,6)</f>
        <v>1</v>
      </c>
      <c r="S11" s="15">
        <f>'fnd enro'!Q11</f>
        <v>1</v>
      </c>
      <c r="T11" s="2"/>
      <c r="U11" s="1">
        <f>(($C11*'fnd base rates'!C$48)
+($D11*'fnd base rates'!C$49)
+($E11*'fnd base rates'!C$50)
+($F11*'fnd base rates'!C$51)
+($G11*'fnd base rates'!C$52)
+($H11*'fnd base rates'!C$53)
+($I11*'fnd base rates'!C$54)
+($J11*'fnd base rates'!C$55)
+($K11*'fnd base rates'!C$56)
+($L11*'fnd base rates'!C$57)
+($M11*'fnd base rates'!C$58)
+($N11*'fnd base rates'!C$59)
+($O11*VLOOKUP($S11+12,rate_basefnd,3)))
*$R11</f>
        <v>463.29562500000003</v>
      </c>
      <c r="V11" s="1">
        <f>(($C11*'fnd base rates'!D$48)
+($D11*'fnd base rates'!D$49)
+($E11*'fnd base rates'!D$50)
+($F11*'fnd base rates'!D$51)
+($G11*'fnd base rates'!D$52)
+($H11*'fnd base rates'!D$53)
+($I11*'fnd base rates'!D$54)
+($J11*'fnd base rates'!D$55)
+($K11*'fnd base rates'!D$56)
+($L11*'fnd base rates'!D$57)
+($M11*'fnd base rates'!D$58)
+($N11*'fnd base rates'!D$59)
+($O11*VLOOKUP($S11+12,rate_basefnd,4)))
*$R11</f>
        <v>664.72</v>
      </c>
      <c r="W11" s="1">
        <f>(($C11*'fnd base rates'!E$48)
+($D11*'fnd base rates'!E$49)
+($E11*'fnd base rates'!E$50)
+($F11*'fnd base rates'!E$51)
+($G11*'fnd base rates'!E$52)
+($H11*'fnd base rates'!E$53)
+($I11*'fnd base rates'!E$54)
+($J11*'fnd base rates'!E$55)
+($K11*'fnd base rates'!E$56)
+($L11*'fnd base rates'!E$57)
+($M11*'fnd base rates'!E$58)
+($N11*'fnd base rates'!E$59)
+($O11*VLOOKUP($S11+12,rate_basefnd,5)))
*$R11</f>
        <v>3362.2493749999999</v>
      </c>
      <c r="X11" s="1">
        <f>(($C11*'fnd base rates'!F$48)
+($D11*'fnd base rates'!F$49)
+($E11*'fnd base rates'!F$50)
+($F11*'fnd base rates'!F$51)
+($G11*'fnd base rates'!F$52)
+($H11*'fnd base rates'!F$53)
+($I11*'fnd base rates'!F$54)
+($J11*'fnd base rates'!F$55)
+($K11*'fnd base rates'!F$56)
+($L11*'fnd base rates'!F$57)
+($M11*'fnd base rates'!F$58)
+($N11*'fnd base rates'!F$59)
+($O11*VLOOKUP($S11+12,rate_basefnd,6)))
*$R11</f>
        <v>1075.2157500000001</v>
      </c>
      <c r="Y11" s="1">
        <f>(($C11*'fnd base rates'!G$48)
+($D11*'fnd base rates'!G$49)
+($E11*'fnd base rates'!G$50)
+($F11*'fnd base rates'!G$51)
+($G11*'fnd base rates'!G$52)
+($H11*'fnd base rates'!G$53)
+($I11*'fnd base rates'!G$54)
+($J11*'fnd base rates'!G$55)
+($K11*'fnd base rates'!G$56)
+($L11*'fnd base rates'!G$57)
+($M11*'fnd base rates'!G$58)
+($N11*'fnd base rates'!G$59)
+($O11*VLOOKUP($S11+12,rate_basefnd,7)))
*$R11</f>
        <v>135.78274999999999</v>
      </c>
      <c r="Z11" s="1">
        <f>(($C11*'fnd base rates'!H$48)
+($D11*'fnd base rates'!H$49)
+($E11*'fnd base rates'!H$50)
+($F11*'fnd base rates'!H$51)
+($G11*'fnd base rates'!H$52)
+($H11*'fnd base rates'!H$53)
+($I11*'fnd base rates'!H$54)
+($J11*'fnd base rates'!H$55)
+($K11*'fnd base rates'!H$56)
+($L11*'fnd base rates'!H$57)
+($M11*'fnd base rates'!H$58)
+($N11*'fnd base rates'!H$59)
+($O11*VLOOKUP($S11+12,rate_basefnd,8)))</f>
        <v>454.3845</v>
      </c>
      <c r="AA11" s="1">
        <f>(($C11*'fnd base rates'!I$48)
+($D11*'fnd base rates'!I$49)
+($E11*'fnd base rates'!I$50)
+($F11*'fnd base rates'!I$51)
+($G11*'fnd base rates'!I$52)
+($H11*'fnd base rates'!I$53)
+($I11*'fnd base rates'!I$54)
+($J11*'fnd base rates'!I$55)
+($K11*'fnd base rates'!I$56)
+($L11*'fnd base rates'!I$57)
+($M11*'fnd base rates'!I$58)
+($N11*'fnd base rates'!I$59)
+($O11*VLOOKUP($S11+12,rate_basefnd,9)))
*$R11</f>
        <v>221.79</v>
      </c>
      <c r="AB11" s="1">
        <f>(($C11*'fnd base rates'!J$48)
+($D11*'fnd base rates'!J$49)
+($E11*'fnd base rates'!J$50)
+($F11*'fnd base rates'!J$51)
+($G11*'fnd base rates'!J$52)
+($H11*'fnd base rates'!J$53)
+($I11*'fnd base rates'!J$54)
+($J11*'fnd base rates'!J$55)
+($K11*'fnd base rates'!J$56)
+($L11*'fnd base rates'!J$57)
+($M11*'fnd base rates'!J$58)
+($N11*'fnd base rates'!J$59)
+($O11*VLOOKUP($S11+12,rate_basefnd,10)))
*$R11</f>
        <v>132.35</v>
      </c>
      <c r="AC11" s="1">
        <f>(($C11*'fnd base rates'!K$48)
+($D11*'fnd base rates'!K$49)
+($E11*'fnd base rates'!K$50)
+($F11*'fnd base rates'!K$51)
+($G11*'fnd base rates'!K$52)
+($H11*'fnd base rates'!K$53)
+($I11*'fnd base rates'!K$54)
+($J11*'fnd base rates'!K$55)
+($K11*'fnd base rates'!K$56)
+($L11*'fnd base rates'!K$57)
+($M11*'fnd base rates'!K$58)
+($N11*'fnd base rates'!K$59)
+($O11*VLOOKUP($S11+12,rate_basefnd,11)))
*$R11</f>
        <v>952.78512499999999</v>
      </c>
      <c r="AD11" s="1">
        <f>(($C11*'fnd base rates'!L$48)
+($D11*'fnd base rates'!L$49)
+($E11*'fnd base rates'!L$50)
+($F11*'fnd base rates'!L$51)
+($G11*'fnd base rates'!L$52)
+($H11*'fnd base rates'!L$53)
+($I11*'fnd base rates'!L$54)
+($J11*'fnd base rates'!L$55)
+($K11*'fnd base rates'!L$56)
+($L11*'fnd base rates'!L$57)
+($M11*'fnd base rates'!L$58)
+($N11*'fnd base rates'!L$59)
+($O11*VLOOKUP($S11+12,rate_basefnd,12)))</f>
        <v>987.83146477281571</v>
      </c>
      <c r="AE11" s="1">
        <f>(($C11*'fnd base rates'!M$48)
+($D11*'fnd base rates'!M$49)
+($E11*'fnd base rates'!M$50)
+($F11*'fnd base rates'!M$51)
+($G11*'fnd base rates'!M$52)
+($H11*'fnd base rates'!M$53)
+($I11*'fnd base rates'!M$54)
+($J11*'fnd base rates'!M$55)
+($K11*'fnd base rates'!M$56)
+($L11*'fnd base rates'!M$57)
+($M11*'fnd base rates'!M$58)
+($N11*'fnd base rates'!M$59)
+($O11*VLOOKUP($S11+12,rate_basefnd,13)))</f>
        <v>0</v>
      </c>
      <c r="AF11" s="4">
        <f t="shared" ref="AF11:AF74" si="5">SUM(U11:AE11)</f>
        <v>8450.4045897728174</v>
      </c>
      <c r="AH11" s="4">
        <f t="shared" ref="AH11:AH74" si="6">A11</f>
        <v>409201331</v>
      </c>
      <c r="AI11" s="4" t="str">
        <f t="shared" ref="AI11:AI74" si="7">IF($A11&lt;499999999,MID($A11,1,3),MID($A11,1,4))</f>
        <v>409</v>
      </c>
      <c r="AJ11" s="2" t="str">
        <f t="shared" ref="AJ11:AJ74" si="8">IF($A11&lt;499999999,MID($A11,4,3),MID($A11,5,3))</f>
        <v>201</v>
      </c>
      <c r="AK11" s="2" t="str">
        <f t="shared" ref="AK11:AK74" si="9">IF($A11&lt;499999999,MID($A11,7,3),MID($A11,8,3))</f>
        <v>331</v>
      </c>
      <c r="AL11" s="4">
        <f t="shared" ref="AL11:AL74" si="10">IF(VLOOKUP(VALUE(IF(AH11&lt;499999999,MID(AH11,4,3),MID(AH11,5,3))),distinfo,4)=R11,1,0)</f>
        <v>1</v>
      </c>
      <c r="AM11" s="4">
        <f t="shared" si="3"/>
        <v>1</v>
      </c>
      <c r="AN11" s="4">
        <f t="shared" ref="AN11:AN74" si="11">AF11</f>
        <v>8450.4045897728174</v>
      </c>
      <c r="AO11" s="4">
        <f t="shared" ref="AO11:AO74" si="12">IF(OR(AF11=0,AM11=0),0,ROUND(AN11/AM11,0))</f>
        <v>8450</v>
      </c>
      <c r="AP11" s="4">
        <f t="shared" ref="AP11:AP74" si="13">AQ11-AO11</f>
        <v>0</v>
      </c>
      <c r="AQ11" s="75">
        <v>8450</v>
      </c>
    </row>
    <row r="12" spans="1:45" s="4" customFormat="1">
      <c r="A12" s="2">
        <v>410035035</v>
      </c>
      <c r="B12" s="382" t="s">
        <v>63</v>
      </c>
      <c r="C12" s="15">
        <f>'fnd enro'!C12</f>
        <v>0</v>
      </c>
      <c r="D12" s="15">
        <f>'fnd enro'!D12</f>
        <v>0</v>
      </c>
      <c r="E12" s="15">
        <f>'fnd enro'!E12</f>
        <v>0</v>
      </c>
      <c r="F12" s="15">
        <f>'fnd enro'!F12</f>
        <v>48</v>
      </c>
      <c r="G12" s="15">
        <f>'fnd enro'!G12</f>
        <v>163</v>
      </c>
      <c r="H12" s="15">
        <f>'fnd enro'!H12</f>
        <v>117</v>
      </c>
      <c r="I12" s="15">
        <f>'fnd enro'!I12</f>
        <v>14.625</v>
      </c>
      <c r="J12" s="15">
        <f>'fnd enro'!J12</f>
        <v>0</v>
      </c>
      <c r="K12" s="15">
        <f>'fnd enro'!K12</f>
        <v>0</v>
      </c>
      <c r="L12" s="15">
        <f>'fnd enro'!L12</f>
        <v>0</v>
      </c>
      <c r="M12" s="15">
        <f>'fnd enro'!M12</f>
        <v>62</v>
      </c>
      <c r="N12" s="15">
        <f>'fnd enro'!N12</f>
        <v>0</v>
      </c>
      <c r="O12" s="15">
        <f>'fnd enro'!O12</f>
        <v>176</v>
      </c>
      <c r="P12" s="15"/>
      <c r="Q12" s="15">
        <f>'fnd enro'!R12</f>
        <v>390</v>
      </c>
      <c r="R12" s="16">
        <f t="shared" si="4"/>
        <v>1.079</v>
      </c>
      <c r="S12" s="15">
        <f>'fnd enro'!Q12</f>
        <v>9</v>
      </c>
      <c r="T12" s="2"/>
      <c r="U12" s="1">
        <f>(($C12*'fnd base rates'!C$48)
+($D12*'fnd base rates'!C$49)
+($E12*'fnd base rates'!C$50)
+($F12*'fnd base rates'!C$51)
+($G12*'fnd base rates'!C$52)
+($H12*'fnd base rates'!C$53)
+($I12*'fnd base rates'!C$54)
+($J12*'fnd base rates'!C$55)
+($K12*'fnd base rates'!C$56)
+($L12*'fnd base rates'!C$57)
+($M12*'fnd base rates'!C$58)
+($N12*'fnd base rates'!C$59)
+($O12*VLOOKUP($S12+12,rate_basefnd,3)))
*$R12</f>
        <v>194959.43195625002</v>
      </c>
      <c r="V12" s="1">
        <f>(($C12*'fnd base rates'!D$48)
+($D12*'fnd base rates'!D$49)
+($E12*'fnd base rates'!D$50)
+($F12*'fnd base rates'!D$51)
+($G12*'fnd base rates'!D$52)
+($H12*'fnd base rates'!D$53)
+($I12*'fnd base rates'!D$54)
+($J12*'fnd base rates'!D$55)
+($K12*'fnd base rates'!D$56)
+($L12*'fnd base rates'!D$57)
+($M12*'fnd base rates'!D$58)
+($N12*'fnd base rates'!D$59)
+($O12*VLOOKUP($S12+12,rate_basefnd,4)))
*$R12</f>
        <v>279720.82320000004</v>
      </c>
      <c r="W12" s="1">
        <f>(($C12*'fnd base rates'!E$48)
+($D12*'fnd base rates'!E$49)
+($E12*'fnd base rates'!E$50)
+($F12*'fnd base rates'!E$51)
+($G12*'fnd base rates'!E$52)
+($H12*'fnd base rates'!E$53)
+($I12*'fnd base rates'!E$54)
+($J12*'fnd base rates'!E$55)
+($K12*'fnd base rates'!E$56)
+($L12*'fnd base rates'!E$57)
+($M12*'fnd base rates'!E$58)
+($N12*'fnd base rates'!E$59)
+($O12*VLOOKUP($S12+12,rate_basefnd,5)))
*$R12</f>
        <v>2182168.0098237502</v>
      </c>
      <c r="X12" s="1">
        <f>(($C12*'fnd base rates'!F$48)
+($D12*'fnd base rates'!F$49)
+($E12*'fnd base rates'!F$50)
+($F12*'fnd base rates'!F$51)
+($G12*'fnd base rates'!F$52)
+($H12*'fnd base rates'!F$53)
+($I12*'fnd base rates'!F$54)
+($J12*'fnd base rates'!F$55)
+($K12*'fnd base rates'!F$56)
+($L12*'fnd base rates'!F$57)
+($M12*'fnd base rates'!F$58)
+($N12*'fnd base rates'!F$59)
+($O12*VLOOKUP($S12+12,rate_basefnd,6)))
*$R12</f>
        <v>363915.59512750001</v>
      </c>
      <c r="Y12" s="1">
        <f>(($C12*'fnd base rates'!G$48)
+($D12*'fnd base rates'!G$49)
+($E12*'fnd base rates'!G$50)
+($F12*'fnd base rates'!G$51)
+($G12*'fnd base rates'!G$52)
+($H12*'fnd base rates'!G$53)
+($I12*'fnd base rates'!G$54)
+($J12*'fnd base rates'!G$55)
+($K12*'fnd base rates'!G$56)
+($L12*'fnd base rates'!G$57)
+($M12*'fnd base rates'!G$58)
+($N12*'fnd base rates'!G$59)
+($O12*VLOOKUP($S12+12,rate_basefnd,7)))
*$R12</f>
        <v>76092.474607499986</v>
      </c>
      <c r="Z12" s="1">
        <f>(($C12*'fnd base rates'!H$48)
+($D12*'fnd base rates'!H$49)
+($E12*'fnd base rates'!H$50)
+($F12*'fnd base rates'!H$51)
+($G12*'fnd base rates'!H$52)
+($H12*'fnd base rates'!H$53)
+($I12*'fnd base rates'!H$54)
+($J12*'fnd base rates'!H$55)
+($K12*'fnd base rates'!H$56)
+($L12*'fnd base rates'!H$57)
+($M12*'fnd base rates'!H$58)
+($N12*'fnd base rates'!H$59)
+($O12*VLOOKUP($S12+12,rate_basefnd,8)))</f>
        <v>208179.85499999995</v>
      </c>
      <c r="AA12" s="1">
        <f>(($C12*'fnd base rates'!I$48)
+($D12*'fnd base rates'!I$49)
+($E12*'fnd base rates'!I$50)
+($F12*'fnd base rates'!I$51)
+($G12*'fnd base rates'!I$52)
+($H12*'fnd base rates'!I$53)
+($I12*'fnd base rates'!I$54)
+($J12*'fnd base rates'!I$55)
+($K12*'fnd base rates'!I$56)
+($L12*'fnd base rates'!I$57)
+($M12*'fnd base rates'!I$58)
+($N12*'fnd base rates'!I$59)
+($O12*VLOOKUP($S12+12,rate_basefnd,9)))
*$R12</f>
        <v>129881.42036999999</v>
      </c>
      <c r="AB12" s="1">
        <f>(($C12*'fnd base rates'!J$48)
+($D12*'fnd base rates'!J$49)
+($E12*'fnd base rates'!J$50)
+($F12*'fnd base rates'!J$51)
+($G12*'fnd base rates'!J$52)
+($H12*'fnd base rates'!J$53)
+($I12*'fnd base rates'!J$54)
+($J12*'fnd base rates'!J$55)
+($K12*'fnd base rates'!J$56)
+($L12*'fnd base rates'!J$57)
+($M12*'fnd base rates'!J$58)
+($N12*'fnd base rates'!J$59)
+($O12*VLOOKUP($S12+12,rate_basefnd,10)))
*$R12</f>
        <v>116661.84685999999</v>
      </c>
      <c r="AC12" s="1">
        <f>(($C12*'fnd base rates'!K$48)
+($D12*'fnd base rates'!K$49)
+($E12*'fnd base rates'!K$50)
+($F12*'fnd base rates'!K$51)
+($G12*'fnd base rates'!K$52)
+($H12*'fnd base rates'!K$53)
+($I12*'fnd base rates'!K$54)
+($J12*'fnd base rates'!K$55)
+($K12*'fnd base rates'!K$56)
+($L12*'fnd base rates'!K$57)
+($M12*'fnd base rates'!K$58)
+($N12*'fnd base rates'!K$59)
+($O12*VLOOKUP($S12+12,rate_basefnd,11)))
*$R12</f>
        <v>533989.98804124992</v>
      </c>
      <c r="AD12" s="1">
        <f>(($C12*'fnd base rates'!L$48)
+($D12*'fnd base rates'!L$49)
+($E12*'fnd base rates'!L$50)
+($F12*'fnd base rates'!L$51)
+($G12*'fnd base rates'!L$52)
+($H12*'fnd base rates'!L$53)
+($I12*'fnd base rates'!L$54)
+($J12*'fnd base rates'!L$55)
+($K12*'fnd base rates'!L$56)
+($L12*'fnd base rates'!L$57)
+($M12*'fnd base rates'!L$58)
+($N12*'fnd base rates'!L$59)
+($O12*VLOOKUP($S12+12,rate_basefnd,12)))</f>
        <v>443515.46918025037</v>
      </c>
      <c r="AE12" s="1">
        <f>(($C12*'fnd base rates'!M$48)
+($D12*'fnd base rates'!M$49)
+($E12*'fnd base rates'!M$50)
+($F12*'fnd base rates'!M$51)
+($G12*'fnd base rates'!M$52)
+($H12*'fnd base rates'!M$53)
+($I12*'fnd base rates'!M$54)
+($J12*'fnd base rates'!M$55)
+($K12*'fnd base rates'!M$56)
+($L12*'fnd base rates'!M$57)
+($M12*'fnd base rates'!M$58)
+($N12*'fnd base rates'!M$59)
+($O12*VLOOKUP($S12+12,rate_basefnd,13)))</f>
        <v>0</v>
      </c>
      <c r="AF12" s="4">
        <f t="shared" si="5"/>
        <v>4529084.9141665008</v>
      </c>
      <c r="AH12" s="4">
        <f t="shared" si="6"/>
        <v>410035035</v>
      </c>
      <c r="AI12" s="4" t="str">
        <f t="shared" si="7"/>
        <v>410</v>
      </c>
      <c r="AJ12" s="2" t="str">
        <f t="shared" si="8"/>
        <v>035</v>
      </c>
      <c r="AK12" s="2" t="str">
        <f t="shared" si="9"/>
        <v>035</v>
      </c>
      <c r="AL12" s="4">
        <f t="shared" si="10"/>
        <v>1</v>
      </c>
      <c r="AM12" s="4">
        <f t="shared" si="3"/>
        <v>390</v>
      </c>
      <c r="AN12" s="4">
        <f t="shared" si="11"/>
        <v>4529084.9141665008</v>
      </c>
      <c r="AO12" s="4">
        <f t="shared" si="12"/>
        <v>11613</v>
      </c>
      <c r="AP12" s="4">
        <f t="shared" si="13"/>
        <v>0</v>
      </c>
      <c r="AQ12" s="75">
        <v>11613</v>
      </c>
    </row>
    <row r="13" spans="1:45" s="4" customFormat="1">
      <c r="A13" s="2">
        <v>410035057</v>
      </c>
      <c r="B13" s="382" t="s">
        <v>63</v>
      </c>
      <c r="C13" s="15">
        <f>'fnd enro'!C13</f>
        <v>0</v>
      </c>
      <c r="D13" s="15">
        <f>'fnd enro'!D13</f>
        <v>0</v>
      </c>
      <c r="E13" s="15">
        <f>'fnd enro'!E13</f>
        <v>0</v>
      </c>
      <c r="F13" s="15">
        <f>'fnd enro'!F13</f>
        <v>22</v>
      </c>
      <c r="G13" s="15">
        <f>'fnd enro'!G13</f>
        <v>105</v>
      </c>
      <c r="H13" s="15">
        <f>'fnd enro'!H13</f>
        <v>128</v>
      </c>
      <c r="I13" s="15">
        <f>'fnd enro'!I13</f>
        <v>10.8</v>
      </c>
      <c r="J13" s="15">
        <f>'fnd enro'!J13</f>
        <v>0</v>
      </c>
      <c r="K13" s="15">
        <f>'fnd enro'!K13</f>
        <v>0</v>
      </c>
      <c r="L13" s="15">
        <f>'fnd enro'!L13</f>
        <v>0</v>
      </c>
      <c r="M13" s="15">
        <f>'fnd enro'!M13</f>
        <v>33</v>
      </c>
      <c r="N13" s="15">
        <f>'fnd enro'!N13</f>
        <v>0</v>
      </c>
      <c r="O13" s="15">
        <f>'fnd enro'!O13</f>
        <v>139</v>
      </c>
      <c r="P13" s="15"/>
      <c r="Q13" s="15">
        <f>'fnd enro'!R13</f>
        <v>288</v>
      </c>
      <c r="R13" s="16">
        <f t="shared" si="4"/>
        <v>1.079</v>
      </c>
      <c r="S13" s="15">
        <f>'fnd enro'!Q13</f>
        <v>10</v>
      </c>
      <c r="T13" s="2"/>
      <c r="U13" s="1">
        <f>(($C13*'fnd base rates'!C$48)
+($D13*'fnd base rates'!C$49)
+($E13*'fnd base rates'!C$50)
+($F13*'fnd base rates'!C$51)
+($G13*'fnd base rates'!C$52)
+($H13*'fnd base rates'!C$53)
+($I13*'fnd base rates'!C$54)
+($J13*'fnd base rates'!C$55)
+($K13*'fnd base rates'!C$56)
+($L13*'fnd base rates'!C$57)
+($M13*'fnd base rates'!C$58)
+($N13*'fnd base rates'!C$59)
+($O13*VLOOKUP($S13+12,rate_basefnd,3)))
*$R13</f>
        <v>143970.04206000001</v>
      </c>
      <c r="V13" s="1">
        <f>(($C13*'fnd base rates'!D$48)
+($D13*'fnd base rates'!D$49)
+($E13*'fnd base rates'!D$50)
+($F13*'fnd base rates'!D$51)
+($G13*'fnd base rates'!D$52)
+($H13*'fnd base rates'!D$53)
+($I13*'fnd base rates'!D$54)
+($J13*'fnd base rates'!D$55)
+($K13*'fnd base rates'!D$56)
+($L13*'fnd base rates'!D$57)
+($M13*'fnd base rates'!D$58)
+($N13*'fnd base rates'!D$59)
+($O13*VLOOKUP($S13+12,rate_basefnd,4)))
*$R13</f>
        <v>206563.06944000002</v>
      </c>
      <c r="W13" s="1">
        <f>(($C13*'fnd base rates'!E$48)
+($D13*'fnd base rates'!E$49)
+($E13*'fnd base rates'!E$50)
+($F13*'fnd base rates'!E$51)
+($G13*'fnd base rates'!E$52)
+($H13*'fnd base rates'!E$53)
+($I13*'fnd base rates'!E$54)
+($J13*'fnd base rates'!E$55)
+($K13*'fnd base rates'!E$56)
+($L13*'fnd base rates'!E$57)
+($M13*'fnd base rates'!E$58)
+($N13*'fnd base rates'!E$59)
+($O13*VLOOKUP($S13+12,rate_basefnd,5)))
*$R13</f>
        <v>1672791.2984899997</v>
      </c>
      <c r="X13" s="1">
        <f>(($C13*'fnd base rates'!F$48)
+($D13*'fnd base rates'!F$49)
+($E13*'fnd base rates'!F$50)
+($F13*'fnd base rates'!F$51)
+($G13*'fnd base rates'!F$52)
+($H13*'fnd base rates'!F$53)
+($I13*'fnd base rates'!F$54)
+($J13*'fnd base rates'!F$55)
+($K13*'fnd base rates'!F$56)
+($L13*'fnd base rates'!F$57)
+($M13*'fnd base rates'!F$58)
+($N13*'fnd base rates'!F$59)
+($O13*VLOOKUP($S13+12,rate_basefnd,6)))
*$R13</f>
        <v>260469.549054</v>
      </c>
      <c r="Y13" s="1">
        <f>(($C13*'fnd base rates'!G$48)
+($D13*'fnd base rates'!G$49)
+($E13*'fnd base rates'!G$50)
+($F13*'fnd base rates'!G$51)
+($G13*'fnd base rates'!G$52)
+($H13*'fnd base rates'!G$53)
+($I13*'fnd base rates'!G$54)
+($J13*'fnd base rates'!G$55)
+($K13*'fnd base rates'!G$56)
+($L13*'fnd base rates'!G$57)
+($M13*'fnd base rates'!G$58)
+($N13*'fnd base rates'!G$59)
+($O13*VLOOKUP($S13+12,rate_basefnd,7)))
*$R13</f>
        <v>56511.256828000005</v>
      </c>
      <c r="Z13" s="1">
        <f>(($C13*'fnd base rates'!H$48)
+($D13*'fnd base rates'!H$49)
+($E13*'fnd base rates'!H$50)
+($F13*'fnd base rates'!H$51)
+($G13*'fnd base rates'!H$52)
+($H13*'fnd base rates'!H$53)
+($I13*'fnd base rates'!H$54)
+($J13*'fnd base rates'!H$55)
+($K13*'fnd base rates'!H$56)
+($L13*'fnd base rates'!H$57)
+($M13*'fnd base rates'!H$58)
+($N13*'fnd base rates'!H$59)
+($O13*VLOOKUP($S13+12,rate_basefnd,8)))</f>
        <v>164744.33600000001</v>
      </c>
      <c r="AA13" s="1">
        <f>(($C13*'fnd base rates'!I$48)
+($D13*'fnd base rates'!I$49)
+($E13*'fnd base rates'!I$50)
+($F13*'fnd base rates'!I$51)
+($G13*'fnd base rates'!I$52)
+($H13*'fnd base rates'!I$53)
+($I13*'fnd base rates'!I$54)
+($J13*'fnd base rates'!I$55)
+($K13*'fnd base rates'!I$56)
+($L13*'fnd base rates'!I$57)
+($M13*'fnd base rates'!I$58)
+($N13*'fnd base rates'!I$59)
+($O13*VLOOKUP($S13+12,rate_basefnd,9)))
*$R13</f>
        <v>100337.67743999998</v>
      </c>
      <c r="AB13" s="1">
        <f>(($C13*'fnd base rates'!J$48)
+($D13*'fnd base rates'!J$49)
+($E13*'fnd base rates'!J$50)
+($F13*'fnd base rates'!J$51)
+($G13*'fnd base rates'!J$52)
+($H13*'fnd base rates'!J$53)
+($I13*'fnd base rates'!J$54)
+($J13*'fnd base rates'!J$55)
+($K13*'fnd base rates'!J$56)
+($L13*'fnd base rates'!J$57)
+($M13*'fnd base rates'!J$58)
+($N13*'fnd base rates'!J$59)
+($O13*VLOOKUP($S13+12,rate_basefnd,10)))
*$R13</f>
        <v>101195.25585</v>
      </c>
      <c r="AC13" s="1">
        <f>(($C13*'fnd base rates'!K$48)
+($D13*'fnd base rates'!K$49)
+($E13*'fnd base rates'!K$50)
+($F13*'fnd base rates'!K$51)
+($G13*'fnd base rates'!K$52)
+($H13*'fnd base rates'!K$53)
+($I13*'fnd base rates'!K$54)
+($J13*'fnd base rates'!K$55)
+($K13*'fnd base rates'!K$56)
+($L13*'fnd base rates'!K$57)
+($M13*'fnd base rates'!K$58)
+($N13*'fnd base rates'!K$59)
+($O13*VLOOKUP($S13+12,rate_basefnd,11)))
*$R13</f>
        <v>396573.33583400003</v>
      </c>
      <c r="AD13" s="1">
        <f>(($C13*'fnd base rates'!L$48)
+($D13*'fnd base rates'!L$49)
+($E13*'fnd base rates'!L$50)
+($F13*'fnd base rates'!L$51)
+($G13*'fnd base rates'!L$52)
+($H13*'fnd base rates'!L$53)
+($I13*'fnd base rates'!L$54)
+($J13*'fnd base rates'!L$55)
+($K13*'fnd base rates'!L$56)
+($L13*'fnd base rates'!L$57)
+($M13*'fnd base rates'!L$58)
+($N13*'fnd base rates'!L$59)
+($O13*VLOOKUP($S13+12,rate_basefnd,12)))</f>
        <v>326172.69650844706</v>
      </c>
      <c r="AE13" s="1">
        <f>(($C13*'fnd base rates'!M$48)
+($D13*'fnd base rates'!M$49)
+($E13*'fnd base rates'!M$50)
+($F13*'fnd base rates'!M$51)
+($G13*'fnd base rates'!M$52)
+($H13*'fnd base rates'!M$53)
+($I13*'fnd base rates'!M$54)
+($J13*'fnd base rates'!M$55)
+($K13*'fnd base rates'!M$56)
+($L13*'fnd base rates'!M$57)
+($M13*'fnd base rates'!M$58)
+($N13*'fnd base rates'!M$59)
+($O13*VLOOKUP($S13+12,rate_basefnd,13)))</f>
        <v>0</v>
      </c>
      <c r="AF13" s="4">
        <f t="shared" si="5"/>
        <v>3429328.5175044467</v>
      </c>
      <c r="AH13" s="4">
        <f t="shared" si="6"/>
        <v>410035057</v>
      </c>
      <c r="AI13" s="4" t="str">
        <f t="shared" si="7"/>
        <v>410</v>
      </c>
      <c r="AJ13" s="2" t="str">
        <f t="shared" si="8"/>
        <v>035</v>
      </c>
      <c r="AK13" s="2" t="str">
        <f t="shared" si="9"/>
        <v>057</v>
      </c>
      <c r="AL13" s="4">
        <f t="shared" si="10"/>
        <v>1</v>
      </c>
      <c r="AM13" s="4">
        <f t="shared" si="3"/>
        <v>288</v>
      </c>
      <c r="AN13" s="4">
        <f t="shared" si="11"/>
        <v>3429328.5175044467</v>
      </c>
      <c r="AO13" s="4">
        <f t="shared" si="12"/>
        <v>11907</v>
      </c>
      <c r="AP13" s="4">
        <f t="shared" si="13"/>
        <v>0</v>
      </c>
      <c r="AQ13" s="75">
        <v>11907</v>
      </c>
    </row>
    <row r="14" spans="1:45" s="4" customFormat="1">
      <c r="A14" s="2">
        <v>410035093</v>
      </c>
      <c r="B14" s="382" t="s">
        <v>63</v>
      </c>
      <c r="C14" s="15">
        <f>'fnd enro'!C14</f>
        <v>0</v>
      </c>
      <c r="D14" s="15">
        <f>'fnd enro'!D14</f>
        <v>0</v>
      </c>
      <c r="E14" s="15">
        <f>'fnd enro'!E14</f>
        <v>0</v>
      </c>
      <c r="F14" s="15">
        <f>'fnd enro'!F14</f>
        <v>0</v>
      </c>
      <c r="G14" s="15">
        <f>'fnd enro'!G14</f>
        <v>5</v>
      </c>
      <c r="H14" s="15">
        <f>'fnd enro'!H14</f>
        <v>3</v>
      </c>
      <c r="I14" s="15">
        <f>'fnd enro'!I14</f>
        <v>0.33750000000000002</v>
      </c>
      <c r="J14" s="15">
        <f>'fnd enro'!J14</f>
        <v>0</v>
      </c>
      <c r="K14" s="15">
        <f>'fnd enro'!K14</f>
        <v>0</v>
      </c>
      <c r="L14" s="15">
        <f>'fnd enro'!L14</f>
        <v>0</v>
      </c>
      <c r="M14" s="15">
        <f>'fnd enro'!M14</f>
        <v>1</v>
      </c>
      <c r="N14" s="15">
        <f>'fnd enro'!N14</f>
        <v>0</v>
      </c>
      <c r="O14" s="15">
        <f>'fnd enro'!O14</f>
        <v>3</v>
      </c>
      <c r="P14" s="15"/>
      <c r="Q14" s="15">
        <f>'fnd enro'!R14</f>
        <v>9</v>
      </c>
      <c r="R14" s="16">
        <f t="shared" si="4"/>
        <v>1.079</v>
      </c>
      <c r="S14" s="15">
        <f>'fnd enro'!Q14</f>
        <v>8</v>
      </c>
      <c r="T14" s="2"/>
      <c r="U14" s="1">
        <f>(($C14*'fnd base rates'!C$48)
+($D14*'fnd base rates'!C$49)
+($E14*'fnd base rates'!C$50)
+($F14*'fnd base rates'!C$51)
+($G14*'fnd base rates'!C$52)
+($H14*'fnd base rates'!C$53)
+($I14*'fnd base rates'!C$54)
+($J14*'fnd base rates'!C$55)
+($K14*'fnd base rates'!C$56)
+($L14*'fnd base rates'!C$57)
+($M14*'fnd base rates'!C$58)
+($N14*'fnd base rates'!C$59)
+($O14*VLOOKUP($S14+12,rate_basefnd,3)))
*$R14</f>
        <v>4499.0638143750002</v>
      </c>
      <c r="V14" s="1">
        <f>(($C14*'fnd base rates'!D$48)
+($D14*'fnd base rates'!D$49)
+($E14*'fnd base rates'!D$50)
+($F14*'fnd base rates'!D$51)
+($G14*'fnd base rates'!D$52)
+($H14*'fnd base rates'!D$53)
+($I14*'fnd base rates'!D$54)
+($J14*'fnd base rates'!D$55)
+($K14*'fnd base rates'!D$56)
+($L14*'fnd base rates'!D$57)
+($M14*'fnd base rates'!D$58)
+($N14*'fnd base rates'!D$59)
+($O14*VLOOKUP($S14+12,rate_basefnd,4)))
*$R14</f>
        <v>6455.0959200000007</v>
      </c>
      <c r="W14" s="1">
        <f>(($C14*'fnd base rates'!E$48)
+($D14*'fnd base rates'!E$49)
+($E14*'fnd base rates'!E$50)
+($F14*'fnd base rates'!E$51)
+($G14*'fnd base rates'!E$52)
+($H14*'fnd base rates'!E$53)
+($I14*'fnd base rates'!E$54)
+($J14*'fnd base rates'!E$55)
+($K14*'fnd base rates'!E$56)
+($L14*'fnd base rates'!E$57)
+($M14*'fnd base rates'!E$58)
+($N14*'fnd base rates'!E$59)
+($O14*VLOOKUP($S14+12,rate_basefnd,5)))
*$R14</f>
        <v>45628.853830624997</v>
      </c>
      <c r="X14" s="1">
        <f>(($C14*'fnd base rates'!F$48)
+($D14*'fnd base rates'!F$49)
+($E14*'fnd base rates'!F$50)
+($F14*'fnd base rates'!F$51)
+($G14*'fnd base rates'!F$52)
+($H14*'fnd base rates'!F$53)
+($I14*'fnd base rates'!F$54)
+($J14*'fnd base rates'!F$55)
+($K14*'fnd base rates'!F$56)
+($L14*'fnd base rates'!F$57)
+($M14*'fnd base rates'!F$58)
+($N14*'fnd base rates'!F$59)
+($O14*VLOOKUP($S14+12,rate_basefnd,6)))
*$R14</f>
        <v>8076.8024382499998</v>
      </c>
      <c r="Y14" s="1">
        <f>(($C14*'fnd base rates'!G$48)
+($D14*'fnd base rates'!G$49)
+($E14*'fnd base rates'!G$50)
+($F14*'fnd base rates'!G$51)
+($G14*'fnd base rates'!G$52)
+($H14*'fnd base rates'!G$53)
+($I14*'fnd base rates'!G$54)
+($J14*'fnd base rates'!G$55)
+($K14*'fnd base rates'!G$56)
+($L14*'fnd base rates'!G$57)
+($M14*'fnd base rates'!G$58)
+($N14*'fnd base rates'!G$59)
+($O14*VLOOKUP($S14+12,rate_basefnd,7)))
*$R14</f>
        <v>1667.8046352499998</v>
      </c>
      <c r="Z14" s="1">
        <f>(($C14*'fnd base rates'!H$48)
+($D14*'fnd base rates'!H$49)
+($E14*'fnd base rates'!H$50)
+($F14*'fnd base rates'!H$51)
+($G14*'fnd base rates'!H$52)
+($H14*'fnd base rates'!H$53)
+($I14*'fnd base rates'!H$54)
+($J14*'fnd base rates'!H$55)
+($K14*'fnd base rates'!H$56)
+($L14*'fnd base rates'!H$57)
+($M14*'fnd base rates'!H$58)
+($N14*'fnd base rates'!H$59)
+($O14*VLOOKUP($S14+12,rate_basefnd,8)))</f>
        <v>4883.5604999999996</v>
      </c>
      <c r="AA14" s="1">
        <f>(($C14*'fnd base rates'!I$48)
+($D14*'fnd base rates'!I$49)
+($E14*'fnd base rates'!I$50)
+($F14*'fnd base rates'!I$51)
+($G14*'fnd base rates'!I$52)
+($H14*'fnd base rates'!I$53)
+($I14*'fnd base rates'!I$54)
+($J14*'fnd base rates'!I$55)
+($K14*'fnd base rates'!I$56)
+($L14*'fnd base rates'!I$57)
+($M14*'fnd base rates'!I$58)
+($N14*'fnd base rates'!I$59)
+($O14*VLOOKUP($S14+12,rate_basefnd,9)))
*$R14</f>
        <v>3109.2679800000001</v>
      </c>
      <c r="AB14" s="1">
        <f>(($C14*'fnd base rates'!J$48)
+($D14*'fnd base rates'!J$49)
+($E14*'fnd base rates'!J$50)
+($F14*'fnd base rates'!J$51)
+($G14*'fnd base rates'!J$52)
+($H14*'fnd base rates'!J$53)
+($I14*'fnd base rates'!J$54)
+($J14*'fnd base rates'!J$55)
+($K14*'fnd base rates'!J$56)
+($L14*'fnd base rates'!J$57)
+($M14*'fnd base rates'!J$58)
+($N14*'fnd base rates'!J$59)
+($O14*VLOOKUP($S14+12,rate_basefnd,10)))
*$R14</f>
        <v>2922.74125</v>
      </c>
      <c r="AC14" s="1">
        <f>(($C14*'fnd base rates'!K$48)
+($D14*'fnd base rates'!K$49)
+($E14*'fnd base rates'!K$50)
+($F14*'fnd base rates'!K$51)
+($G14*'fnd base rates'!K$52)
+($H14*'fnd base rates'!K$53)
+($I14*'fnd base rates'!K$54)
+($J14*'fnd base rates'!K$55)
+($K14*'fnd base rates'!K$56)
+($L14*'fnd base rates'!K$57)
+($M14*'fnd base rates'!K$58)
+($N14*'fnd base rates'!K$59)
+($O14*VLOOKUP($S14+12,rate_basefnd,11)))
*$R14</f>
        <v>11703.887238874999</v>
      </c>
      <c r="AD14" s="1">
        <f>(($C14*'fnd base rates'!L$48)
+($D14*'fnd base rates'!L$49)
+($E14*'fnd base rates'!L$50)
+($F14*'fnd base rates'!L$51)
+($G14*'fnd base rates'!L$52)
+($H14*'fnd base rates'!L$53)
+($I14*'fnd base rates'!L$54)
+($J14*'fnd base rates'!L$55)
+($K14*'fnd base rates'!L$56)
+($L14*'fnd base rates'!L$57)
+($M14*'fnd base rates'!L$58)
+($N14*'fnd base rates'!L$59)
+($O14*VLOOKUP($S14+12,rate_basefnd,12)))</f>
        <v>9774.0162711403391</v>
      </c>
      <c r="AE14" s="1">
        <f>(($C14*'fnd base rates'!M$48)
+($D14*'fnd base rates'!M$49)
+($E14*'fnd base rates'!M$50)
+($F14*'fnd base rates'!M$51)
+($G14*'fnd base rates'!M$52)
+($H14*'fnd base rates'!M$53)
+($I14*'fnd base rates'!M$54)
+($J14*'fnd base rates'!M$55)
+($K14*'fnd base rates'!M$56)
+($L14*'fnd base rates'!M$57)
+($M14*'fnd base rates'!M$58)
+($N14*'fnd base rates'!M$59)
+($O14*VLOOKUP($S14+12,rate_basefnd,13)))</f>
        <v>0</v>
      </c>
      <c r="AF14" s="4">
        <f t="shared" si="5"/>
        <v>98721.093878515341</v>
      </c>
      <c r="AH14" s="4">
        <f t="shared" si="6"/>
        <v>410035093</v>
      </c>
      <c r="AI14" s="4" t="str">
        <f t="shared" si="7"/>
        <v>410</v>
      </c>
      <c r="AJ14" s="2" t="str">
        <f t="shared" si="8"/>
        <v>035</v>
      </c>
      <c r="AK14" s="2" t="str">
        <f t="shared" si="9"/>
        <v>093</v>
      </c>
      <c r="AL14" s="4">
        <f t="shared" si="10"/>
        <v>1</v>
      </c>
      <c r="AM14" s="4">
        <f t="shared" si="3"/>
        <v>9</v>
      </c>
      <c r="AN14" s="4">
        <f t="shared" si="11"/>
        <v>98721.093878515341</v>
      </c>
      <c r="AO14" s="4">
        <f t="shared" si="12"/>
        <v>10969</v>
      </c>
      <c r="AP14" s="4">
        <f t="shared" si="13"/>
        <v>0</v>
      </c>
      <c r="AQ14" s="75">
        <v>10969</v>
      </c>
    </row>
    <row r="15" spans="1:45" s="4" customFormat="1">
      <c r="A15" s="2">
        <v>410035155</v>
      </c>
      <c r="B15" s="382" t="s">
        <v>63</v>
      </c>
      <c r="C15" s="15">
        <f>'fnd enro'!C15</f>
        <v>0</v>
      </c>
      <c r="D15" s="15">
        <f>'fnd enro'!D15</f>
        <v>0</v>
      </c>
      <c r="E15" s="15">
        <f>'fnd enro'!E15</f>
        <v>0</v>
      </c>
      <c r="F15" s="15">
        <f>'fnd enro'!F15</f>
        <v>0</v>
      </c>
      <c r="G15" s="15">
        <f>'fnd enro'!G15</f>
        <v>0</v>
      </c>
      <c r="H15" s="15">
        <f>'fnd enro'!H15</f>
        <v>1</v>
      </c>
      <c r="I15" s="15">
        <f>'fnd enro'!I15</f>
        <v>3.7499999999999999E-2</v>
      </c>
      <c r="J15" s="15">
        <f>'fnd enro'!J15</f>
        <v>0</v>
      </c>
      <c r="K15" s="15">
        <f>'fnd enro'!K15</f>
        <v>0</v>
      </c>
      <c r="L15" s="15">
        <f>'fnd enro'!L15</f>
        <v>0</v>
      </c>
      <c r="M15" s="15">
        <f>'fnd enro'!M15</f>
        <v>0</v>
      </c>
      <c r="N15" s="15">
        <f>'fnd enro'!N15</f>
        <v>0</v>
      </c>
      <c r="O15" s="15">
        <f>'fnd enro'!O15</f>
        <v>0</v>
      </c>
      <c r="P15" s="15"/>
      <c r="Q15" s="15">
        <f>'fnd enro'!R15</f>
        <v>1</v>
      </c>
      <c r="R15" s="16">
        <f t="shared" si="4"/>
        <v>1.079</v>
      </c>
      <c r="S15" s="15">
        <f>'fnd enro'!Q15</f>
        <v>1</v>
      </c>
      <c r="T15" s="2"/>
      <c r="U15" s="1">
        <f>(($C15*'fnd base rates'!C$48)
+($D15*'fnd base rates'!C$49)
+($E15*'fnd base rates'!C$50)
+($F15*'fnd base rates'!C$51)
+($G15*'fnd base rates'!C$52)
+($H15*'fnd base rates'!C$53)
+($I15*'fnd base rates'!C$54)
+($J15*'fnd base rates'!C$55)
+($K15*'fnd base rates'!C$56)
+($L15*'fnd base rates'!C$57)
+($M15*'fnd base rates'!C$58)
+($N15*'fnd base rates'!C$59)
+($O15*VLOOKUP($S15+12,rate_basefnd,3)))
*$R15</f>
        <v>499.89597937500002</v>
      </c>
      <c r="V15" s="1">
        <f>(($C15*'fnd base rates'!D$48)
+($D15*'fnd base rates'!D$49)
+($E15*'fnd base rates'!D$50)
+($F15*'fnd base rates'!D$51)
+($G15*'fnd base rates'!D$52)
+($H15*'fnd base rates'!D$53)
+($I15*'fnd base rates'!D$54)
+($J15*'fnd base rates'!D$55)
+($K15*'fnd base rates'!D$56)
+($L15*'fnd base rates'!D$57)
+($M15*'fnd base rates'!D$58)
+($N15*'fnd base rates'!D$59)
+($O15*VLOOKUP($S15+12,rate_basefnd,4)))
*$R15</f>
        <v>717.23288000000002</v>
      </c>
      <c r="W15" s="1">
        <f>(($C15*'fnd base rates'!E$48)
+($D15*'fnd base rates'!E$49)
+($E15*'fnd base rates'!E$50)
+($F15*'fnd base rates'!E$51)
+($G15*'fnd base rates'!E$52)
+($H15*'fnd base rates'!E$53)
+($I15*'fnd base rates'!E$54)
+($J15*'fnd base rates'!E$55)
+($K15*'fnd base rates'!E$56)
+($L15*'fnd base rates'!E$57)
+($M15*'fnd base rates'!E$58)
+($N15*'fnd base rates'!E$59)
+($O15*VLOOKUP($S15+12,rate_basefnd,5)))
*$R15</f>
        <v>4595.1474156249997</v>
      </c>
      <c r="X15" s="1">
        <f>(($C15*'fnd base rates'!F$48)
+($D15*'fnd base rates'!F$49)
+($E15*'fnd base rates'!F$50)
+($F15*'fnd base rates'!F$51)
+($G15*'fnd base rates'!F$52)
+($H15*'fnd base rates'!F$53)
+($I15*'fnd base rates'!F$54)
+($J15*'fnd base rates'!F$55)
+($K15*'fnd base rates'!F$56)
+($L15*'fnd base rates'!F$57)
+($M15*'fnd base rates'!F$58)
+($N15*'fnd base rates'!F$59)
+($O15*VLOOKUP($S15+12,rate_basefnd,6)))
*$R15</f>
        <v>822.1502542500001</v>
      </c>
      <c r="Y15" s="1">
        <f>(($C15*'fnd base rates'!G$48)
+($D15*'fnd base rates'!G$49)
+($E15*'fnd base rates'!G$50)
+($F15*'fnd base rates'!G$51)
+($G15*'fnd base rates'!G$52)
+($H15*'fnd base rates'!G$53)
+($I15*'fnd base rates'!G$54)
+($J15*'fnd base rates'!G$55)
+($K15*'fnd base rates'!G$56)
+($L15*'fnd base rates'!G$57)
+($M15*'fnd base rates'!G$58)
+($N15*'fnd base rates'!G$59)
+($O15*VLOOKUP($S15+12,rate_basefnd,7)))
*$R15</f>
        <v>153.15622724999997</v>
      </c>
      <c r="Z15" s="1">
        <f>(($C15*'fnd base rates'!H$48)
+($D15*'fnd base rates'!H$49)
+($E15*'fnd base rates'!H$50)
+($F15*'fnd base rates'!H$51)
+($G15*'fnd base rates'!H$52)
+($H15*'fnd base rates'!H$53)
+($I15*'fnd base rates'!H$54)
+($J15*'fnd base rates'!H$55)
+($K15*'fnd base rates'!H$56)
+($L15*'fnd base rates'!H$57)
+($M15*'fnd base rates'!H$58)
+($N15*'fnd base rates'!H$59)
+($O15*VLOOKUP($S15+12,rate_basefnd,8)))</f>
        <v>719.08450000000005</v>
      </c>
      <c r="AA15" s="1">
        <f>(($C15*'fnd base rates'!I$48)
+($D15*'fnd base rates'!I$49)
+($E15*'fnd base rates'!I$50)
+($F15*'fnd base rates'!I$51)
+($G15*'fnd base rates'!I$52)
+($H15*'fnd base rates'!I$53)
+($I15*'fnd base rates'!I$54)
+($J15*'fnd base rates'!I$55)
+($K15*'fnd base rates'!I$56)
+($L15*'fnd base rates'!I$57)
+($M15*'fnd base rates'!I$58)
+($N15*'fnd base rates'!I$59)
+($O15*VLOOKUP($S15+12,rate_basefnd,9)))
*$R15</f>
        <v>399.31631999999996</v>
      </c>
      <c r="AB15" s="1">
        <f>(($C15*'fnd base rates'!J$48)
+($D15*'fnd base rates'!J$49)
+($E15*'fnd base rates'!J$50)
+($F15*'fnd base rates'!J$51)
+($G15*'fnd base rates'!J$52)
+($H15*'fnd base rates'!J$53)
+($I15*'fnd base rates'!J$54)
+($J15*'fnd base rates'!J$55)
+($K15*'fnd base rates'!J$56)
+($L15*'fnd base rates'!J$57)
+($M15*'fnd base rates'!J$58)
+($N15*'fnd base rates'!J$59)
+($O15*VLOOKUP($S15+12,rate_basefnd,10)))
*$R15</f>
        <v>537.88149999999996</v>
      </c>
      <c r="AC15" s="1">
        <f>(($C15*'fnd base rates'!K$48)
+($D15*'fnd base rates'!K$49)
+($E15*'fnd base rates'!K$50)
+($F15*'fnd base rates'!K$51)
+($G15*'fnd base rates'!K$52)
+($H15*'fnd base rates'!K$53)
+($I15*'fnd base rates'!K$54)
+($J15*'fnd base rates'!K$55)
+($K15*'fnd base rates'!K$56)
+($L15*'fnd base rates'!K$57)
+($M15*'fnd base rates'!K$58)
+($N15*'fnd base rates'!K$59)
+($O15*VLOOKUP($S15+12,rate_basefnd,11)))
*$R15</f>
        <v>1074.797429875</v>
      </c>
      <c r="AD15" s="1">
        <f>(($C15*'fnd base rates'!L$48)
+($D15*'fnd base rates'!L$49)
+($E15*'fnd base rates'!L$50)
+($F15*'fnd base rates'!L$51)
+($G15*'fnd base rates'!L$52)
+($H15*'fnd base rates'!L$53)
+($I15*'fnd base rates'!L$54)
+($J15*'fnd base rates'!L$55)
+($K15*'fnd base rates'!L$56)
+($L15*'fnd base rates'!L$57)
+($M15*'fnd base rates'!L$58)
+($N15*'fnd base rates'!L$59)
+($O15*VLOOKUP($S15+12,rate_basefnd,12)))</f>
        <v>919.25803935944157</v>
      </c>
      <c r="AE15" s="1">
        <f>(($C15*'fnd base rates'!M$48)
+($D15*'fnd base rates'!M$49)
+($E15*'fnd base rates'!M$50)
+($F15*'fnd base rates'!M$51)
+($G15*'fnd base rates'!M$52)
+($H15*'fnd base rates'!M$53)
+($I15*'fnd base rates'!M$54)
+($J15*'fnd base rates'!M$55)
+($K15*'fnd base rates'!M$56)
+($L15*'fnd base rates'!M$57)
+($M15*'fnd base rates'!M$58)
+($N15*'fnd base rates'!M$59)
+($O15*VLOOKUP($S15+12,rate_basefnd,13)))</f>
        <v>0</v>
      </c>
      <c r="AF15" s="4">
        <f t="shared" si="5"/>
        <v>10437.920545734441</v>
      </c>
      <c r="AH15" s="4">
        <f t="shared" si="6"/>
        <v>410035155</v>
      </c>
      <c r="AI15" s="4" t="str">
        <f t="shared" si="7"/>
        <v>410</v>
      </c>
      <c r="AJ15" s="2" t="str">
        <f t="shared" si="8"/>
        <v>035</v>
      </c>
      <c r="AK15" s="2" t="str">
        <f t="shared" si="9"/>
        <v>155</v>
      </c>
      <c r="AL15" s="4">
        <f t="shared" si="10"/>
        <v>1</v>
      </c>
      <c r="AM15" s="4">
        <f t="shared" si="3"/>
        <v>1</v>
      </c>
      <c r="AN15" s="4">
        <f t="shared" si="11"/>
        <v>10437.920545734441</v>
      </c>
      <c r="AO15" s="4">
        <f t="shared" si="12"/>
        <v>10438</v>
      </c>
      <c r="AP15" s="4">
        <f t="shared" si="13"/>
        <v>0</v>
      </c>
      <c r="AQ15" s="75">
        <v>10438</v>
      </c>
    </row>
    <row r="16" spans="1:45" s="4" customFormat="1">
      <c r="A16" s="2">
        <v>410035163</v>
      </c>
      <c r="B16" s="382" t="s">
        <v>63</v>
      </c>
      <c r="C16" s="15">
        <f>'fnd enro'!C16</f>
        <v>0</v>
      </c>
      <c r="D16" s="15">
        <f>'fnd enro'!D16</f>
        <v>0</v>
      </c>
      <c r="E16" s="15">
        <f>'fnd enro'!E16</f>
        <v>0</v>
      </c>
      <c r="F16" s="15">
        <f>'fnd enro'!F16</f>
        <v>2</v>
      </c>
      <c r="G16" s="15">
        <f>'fnd enro'!G16</f>
        <v>4</v>
      </c>
      <c r="H16" s="15">
        <f>'fnd enro'!H16</f>
        <v>6</v>
      </c>
      <c r="I16" s="15">
        <f>'fnd enro'!I16</f>
        <v>0.45</v>
      </c>
      <c r="J16" s="15">
        <f>'fnd enro'!J16</f>
        <v>0</v>
      </c>
      <c r="K16" s="15">
        <f>'fnd enro'!K16</f>
        <v>0</v>
      </c>
      <c r="L16" s="15">
        <f>'fnd enro'!L16</f>
        <v>0</v>
      </c>
      <c r="M16" s="15">
        <f>'fnd enro'!M16</f>
        <v>0</v>
      </c>
      <c r="N16" s="15">
        <f>'fnd enro'!N16</f>
        <v>0</v>
      </c>
      <c r="O16" s="15">
        <f>'fnd enro'!O16</f>
        <v>3</v>
      </c>
      <c r="P16" s="15"/>
      <c r="Q16" s="15">
        <f>'fnd enro'!R16</f>
        <v>12</v>
      </c>
      <c r="R16" s="16">
        <f t="shared" si="4"/>
        <v>1.079</v>
      </c>
      <c r="S16" s="15">
        <f>'fnd enro'!Q16</f>
        <v>6</v>
      </c>
      <c r="T16" s="2"/>
      <c r="U16" s="1">
        <f>(($C16*'fnd base rates'!C$48)
+($D16*'fnd base rates'!C$49)
+($E16*'fnd base rates'!C$50)
+($F16*'fnd base rates'!C$51)
+($G16*'fnd base rates'!C$52)
+($H16*'fnd base rates'!C$53)
+($I16*'fnd base rates'!C$54)
+($J16*'fnd base rates'!C$55)
+($K16*'fnd base rates'!C$56)
+($L16*'fnd base rates'!C$57)
+($M16*'fnd base rates'!C$58)
+($N16*'fnd base rates'!C$59)
+($O16*VLOOKUP($S16+12,rate_basefnd,3)))
*$R16</f>
        <v>5998.7517525000003</v>
      </c>
      <c r="V16" s="1">
        <f>(($C16*'fnd base rates'!D$48)
+($D16*'fnd base rates'!D$49)
+($E16*'fnd base rates'!D$50)
+($F16*'fnd base rates'!D$51)
+($G16*'fnd base rates'!D$52)
+($H16*'fnd base rates'!D$53)
+($I16*'fnd base rates'!D$54)
+($J16*'fnd base rates'!D$55)
+($K16*'fnd base rates'!D$56)
+($L16*'fnd base rates'!D$57)
+($M16*'fnd base rates'!D$58)
+($N16*'fnd base rates'!D$59)
+($O16*VLOOKUP($S16+12,rate_basefnd,4)))
*$R16</f>
        <v>8606.7945600000003</v>
      </c>
      <c r="W16" s="1">
        <f>(($C16*'fnd base rates'!E$48)
+($D16*'fnd base rates'!E$49)
+($E16*'fnd base rates'!E$50)
+($F16*'fnd base rates'!E$51)
+($G16*'fnd base rates'!E$52)
+($H16*'fnd base rates'!E$53)
+($I16*'fnd base rates'!E$54)
+($J16*'fnd base rates'!E$55)
+($K16*'fnd base rates'!E$56)
+($L16*'fnd base rates'!E$57)
+($M16*'fnd base rates'!E$58)
+($N16*'fnd base rates'!E$59)
+($O16*VLOOKUP($S16+12,rate_basefnd,5)))
*$R16</f>
        <v>57939.799417499999</v>
      </c>
      <c r="X16" s="1">
        <f>(($C16*'fnd base rates'!F$48)
+($D16*'fnd base rates'!F$49)
+($E16*'fnd base rates'!F$50)
+($F16*'fnd base rates'!F$51)
+($G16*'fnd base rates'!F$52)
+($H16*'fnd base rates'!F$53)
+($I16*'fnd base rates'!F$54)
+($J16*'fnd base rates'!F$55)
+($K16*'fnd base rates'!F$56)
+($L16*'fnd base rates'!F$57)
+($M16*'fnd base rates'!F$58)
+($N16*'fnd base rates'!F$59)
+($O16*VLOOKUP($S16+12,rate_basefnd,6)))
*$R16</f>
        <v>10948.601131000001</v>
      </c>
      <c r="Y16" s="1">
        <f>(($C16*'fnd base rates'!G$48)
+($D16*'fnd base rates'!G$49)
+($E16*'fnd base rates'!G$50)
+($F16*'fnd base rates'!G$51)
+($G16*'fnd base rates'!G$52)
+($H16*'fnd base rates'!G$53)
+($I16*'fnd base rates'!G$54)
+($J16*'fnd base rates'!G$55)
+($K16*'fnd base rates'!G$56)
+($L16*'fnd base rates'!G$57)
+($M16*'fnd base rates'!G$58)
+($N16*'fnd base rates'!G$59)
+($O16*VLOOKUP($S16+12,rate_basefnd,7)))
*$R16</f>
        <v>2065.7918970000001</v>
      </c>
      <c r="Z16" s="1">
        <f>(($C16*'fnd base rates'!H$48)
+($D16*'fnd base rates'!H$49)
+($E16*'fnd base rates'!H$50)
+($F16*'fnd base rates'!H$51)
+($G16*'fnd base rates'!H$52)
+($H16*'fnd base rates'!H$53)
+($I16*'fnd base rates'!H$54)
+($J16*'fnd base rates'!H$55)
+($K16*'fnd base rates'!H$56)
+($L16*'fnd base rates'!H$57)
+($M16*'fnd base rates'!H$58)
+($N16*'fnd base rates'!H$59)
+($O16*VLOOKUP($S16+12,rate_basefnd,8)))</f>
        <v>7040.8140000000003</v>
      </c>
      <c r="AA16" s="1">
        <f>(($C16*'fnd base rates'!I$48)
+($D16*'fnd base rates'!I$49)
+($E16*'fnd base rates'!I$50)
+($F16*'fnd base rates'!I$51)
+($G16*'fnd base rates'!I$52)
+($H16*'fnd base rates'!I$53)
+($I16*'fnd base rates'!I$54)
+($J16*'fnd base rates'!I$55)
+($K16*'fnd base rates'!I$56)
+($L16*'fnd base rates'!I$57)
+($M16*'fnd base rates'!I$58)
+($N16*'fnd base rates'!I$59)
+($O16*VLOOKUP($S16+12,rate_basefnd,9)))
*$R16</f>
        <v>4148.7334199999996</v>
      </c>
      <c r="AB16" s="1">
        <f>(($C16*'fnd base rates'!J$48)
+($D16*'fnd base rates'!J$49)
+($E16*'fnd base rates'!J$50)
+($F16*'fnd base rates'!J$51)
+($G16*'fnd base rates'!J$52)
+($H16*'fnd base rates'!J$53)
+($I16*'fnd base rates'!J$54)
+($J16*'fnd base rates'!J$55)
+($K16*'fnd base rates'!J$56)
+($L16*'fnd base rates'!J$57)
+($M16*'fnd base rates'!J$58)
+($N16*'fnd base rates'!J$59)
+($O16*VLOOKUP($S16+12,rate_basefnd,10)))
*$R16</f>
        <v>4445.93318</v>
      </c>
      <c r="AC16" s="1">
        <f>(($C16*'fnd base rates'!K$48)
+($D16*'fnd base rates'!K$49)
+($E16*'fnd base rates'!K$50)
+($F16*'fnd base rates'!K$51)
+($G16*'fnd base rates'!K$52)
+($H16*'fnd base rates'!K$53)
+($I16*'fnd base rates'!K$54)
+($J16*'fnd base rates'!K$55)
+($K16*'fnd base rates'!K$56)
+($L16*'fnd base rates'!K$57)
+($M16*'fnd base rates'!K$58)
+($N16*'fnd base rates'!K$59)
+($O16*VLOOKUP($S16+12,rate_basefnd,11)))
*$R16</f>
        <v>14496.701108499998</v>
      </c>
      <c r="AD16" s="1">
        <f>(($C16*'fnd base rates'!L$48)
+($D16*'fnd base rates'!L$49)
+($E16*'fnd base rates'!L$50)
+($F16*'fnd base rates'!L$51)
+($G16*'fnd base rates'!L$52)
+($H16*'fnd base rates'!L$53)
+($I16*'fnd base rates'!L$54)
+($J16*'fnd base rates'!L$55)
+($K16*'fnd base rates'!L$56)
+($L16*'fnd base rates'!L$57)
+($M16*'fnd base rates'!L$58)
+($N16*'fnd base rates'!L$59)
+($O16*VLOOKUP($S16+12,rate_basefnd,12)))</f>
        <v>12361.010219409609</v>
      </c>
      <c r="AE16" s="1">
        <f>(($C16*'fnd base rates'!M$48)
+($D16*'fnd base rates'!M$49)
+($E16*'fnd base rates'!M$50)
+($F16*'fnd base rates'!M$51)
+($G16*'fnd base rates'!M$52)
+($H16*'fnd base rates'!M$53)
+($I16*'fnd base rates'!M$54)
+($J16*'fnd base rates'!M$55)
+($K16*'fnd base rates'!M$56)
+($L16*'fnd base rates'!M$57)
+($M16*'fnd base rates'!M$58)
+($N16*'fnd base rates'!M$59)
+($O16*VLOOKUP($S16+12,rate_basefnd,13)))</f>
        <v>0</v>
      </c>
      <c r="AF16" s="4">
        <f t="shared" si="5"/>
        <v>128052.93068590961</v>
      </c>
      <c r="AH16" s="4">
        <f t="shared" si="6"/>
        <v>410035163</v>
      </c>
      <c r="AI16" s="4" t="str">
        <f t="shared" si="7"/>
        <v>410</v>
      </c>
      <c r="AJ16" s="2" t="str">
        <f t="shared" si="8"/>
        <v>035</v>
      </c>
      <c r="AK16" s="2" t="str">
        <f t="shared" si="9"/>
        <v>163</v>
      </c>
      <c r="AL16" s="4">
        <f t="shared" si="10"/>
        <v>1</v>
      </c>
      <c r="AM16" s="4">
        <f t="shared" si="3"/>
        <v>12</v>
      </c>
      <c r="AN16" s="4">
        <f t="shared" si="11"/>
        <v>128052.93068590961</v>
      </c>
      <c r="AO16" s="4">
        <f t="shared" si="12"/>
        <v>10671</v>
      </c>
      <c r="AP16" s="4">
        <f t="shared" si="13"/>
        <v>0</v>
      </c>
      <c r="AQ16" s="75">
        <v>10671</v>
      </c>
    </row>
    <row r="17" spans="1:43" s="4" customFormat="1">
      <c r="A17" s="2">
        <v>410035165</v>
      </c>
      <c r="B17" s="382" t="s">
        <v>63</v>
      </c>
      <c r="C17" s="15">
        <f>'fnd enro'!C17</f>
        <v>0</v>
      </c>
      <c r="D17" s="15">
        <f>'fnd enro'!D17</f>
        <v>0</v>
      </c>
      <c r="E17" s="15">
        <f>'fnd enro'!E17</f>
        <v>0</v>
      </c>
      <c r="F17" s="15">
        <f>'fnd enro'!F17</f>
        <v>0</v>
      </c>
      <c r="G17" s="15">
        <f>'fnd enro'!G17</f>
        <v>1</v>
      </c>
      <c r="H17" s="15">
        <f>'fnd enro'!H17</f>
        <v>1</v>
      </c>
      <c r="I17" s="15">
        <f>'fnd enro'!I17</f>
        <v>7.4999999999999997E-2</v>
      </c>
      <c r="J17" s="15">
        <f>'fnd enro'!J17</f>
        <v>0</v>
      </c>
      <c r="K17" s="15">
        <f>'fnd enro'!K17</f>
        <v>0</v>
      </c>
      <c r="L17" s="15">
        <f>'fnd enro'!L17</f>
        <v>0</v>
      </c>
      <c r="M17" s="15">
        <f>'fnd enro'!M17</f>
        <v>0</v>
      </c>
      <c r="N17" s="15">
        <f>'fnd enro'!N17</f>
        <v>0</v>
      </c>
      <c r="O17" s="15">
        <f>'fnd enro'!O17</f>
        <v>0</v>
      </c>
      <c r="P17" s="15"/>
      <c r="Q17" s="15">
        <f>'fnd enro'!R17</f>
        <v>2</v>
      </c>
      <c r="R17" s="16">
        <f t="shared" si="4"/>
        <v>1.079</v>
      </c>
      <c r="S17" s="15">
        <f>'fnd enro'!Q17</f>
        <v>1</v>
      </c>
      <c r="T17" s="2"/>
      <c r="U17" s="1">
        <f>(($C17*'fnd base rates'!C$48)
+($D17*'fnd base rates'!C$49)
+($E17*'fnd base rates'!C$50)
+($F17*'fnd base rates'!C$51)
+($G17*'fnd base rates'!C$52)
+($H17*'fnd base rates'!C$53)
+($I17*'fnd base rates'!C$54)
+($J17*'fnd base rates'!C$55)
+($K17*'fnd base rates'!C$56)
+($L17*'fnd base rates'!C$57)
+($M17*'fnd base rates'!C$58)
+($N17*'fnd base rates'!C$59)
+($O17*VLOOKUP($S17+12,rate_basefnd,3)))
*$R17</f>
        <v>999.79195875000005</v>
      </c>
      <c r="V17" s="1">
        <f>(($C17*'fnd base rates'!D$48)
+($D17*'fnd base rates'!D$49)
+($E17*'fnd base rates'!D$50)
+($F17*'fnd base rates'!D$51)
+($G17*'fnd base rates'!D$52)
+($H17*'fnd base rates'!D$53)
+($I17*'fnd base rates'!D$54)
+($J17*'fnd base rates'!D$55)
+($K17*'fnd base rates'!D$56)
+($L17*'fnd base rates'!D$57)
+($M17*'fnd base rates'!D$58)
+($N17*'fnd base rates'!D$59)
+($O17*VLOOKUP($S17+12,rate_basefnd,4)))
*$R17</f>
        <v>1434.46576</v>
      </c>
      <c r="W17" s="1">
        <f>(($C17*'fnd base rates'!E$48)
+($D17*'fnd base rates'!E$49)
+($E17*'fnd base rates'!E$50)
+($F17*'fnd base rates'!E$51)
+($G17*'fnd base rates'!E$52)
+($H17*'fnd base rates'!E$53)
+($I17*'fnd base rates'!E$54)
+($J17*'fnd base rates'!E$55)
+($K17*'fnd base rates'!E$56)
+($L17*'fnd base rates'!E$57)
+($M17*'fnd base rates'!E$58)
+($N17*'fnd base rates'!E$59)
+($O17*VLOOKUP($S17+12,rate_basefnd,5)))
*$R17</f>
        <v>7828.3918212500002</v>
      </c>
      <c r="X17" s="1">
        <f>(($C17*'fnd base rates'!F$48)
+($D17*'fnd base rates'!F$49)
+($E17*'fnd base rates'!F$50)
+($F17*'fnd base rates'!F$51)
+($G17*'fnd base rates'!F$52)
+($H17*'fnd base rates'!F$53)
+($I17*'fnd base rates'!F$54)
+($J17*'fnd base rates'!F$55)
+($K17*'fnd base rates'!F$56)
+($L17*'fnd base rates'!F$57)
+($M17*'fnd base rates'!F$58)
+($N17*'fnd base rates'!F$59)
+($O17*VLOOKUP($S17+12,rate_basefnd,6)))
*$R17</f>
        <v>1745.9962585000001</v>
      </c>
      <c r="Y17" s="1">
        <f>(($C17*'fnd base rates'!G$48)
+($D17*'fnd base rates'!G$49)
+($E17*'fnd base rates'!G$50)
+($F17*'fnd base rates'!G$51)
+($G17*'fnd base rates'!G$52)
+($H17*'fnd base rates'!G$53)
+($I17*'fnd base rates'!G$54)
+($J17*'fnd base rates'!G$55)
+($K17*'fnd base rates'!G$56)
+($L17*'fnd base rates'!G$57)
+($M17*'fnd base rates'!G$58)
+($N17*'fnd base rates'!G$59)
+($O17*VLOOKUP($S17+12,rate_basefnd,7)))
*$R17</f>
        <v>310.60687449999995</v>
      </c>
      <c r="Z17" s="1">
        <f>(($C17*'fnd base rates'!H$48)
+($D17*'fnd base rates'!H$49)
+($E17*'fnd base rates'!H$50)
+($F17*'fnd base rates'!H$51)
+($G17*'fnd base rates'!H$52)
+($H17*'fnd base rates'!H$53)
+($I17*'fnd base rates'!H$54)
+($J17*'fnd base rates'!H$55)
+($K17*'fnd base rates'!H$56)
+($L17*'fnd base rates'!H$57)
+($M17*'fnd base rates'!H$58)
+($N17*'fnd base rates'!H$59)
+($O17*VLOOKUP($S17+12,rate_basefnd,8)))</f>
        <v>1173.4690000000001</v>
      </c>
      <c r="AA17" s="1">
        <f>(($C17*'fnd base rates'!I$48)
+($D17*'fnd base rates'!I$49)
+($E17*'fnd base rates'!I$50)
+($F17*'fnd base rates'!I$51)
+($G17*'fnd base rates'!I$52)
+($H17*'fnd base rates'!I$53)
+($I17*'fnd base rates'!I$54)
+($J17*'fnd base rates'!I$55)
+($K17*'fnd base rates'!I$56)
+($L17*'fnd base rates'!I$57)
+($M17*'fnd base rates'!I$58)
+($N17*'fnd base rates'!I$59)
+($O17*VLOOKUP($S17+12,rate_basefnd,9)))
*$R17</f>
        <v>717.86948999999993</v>
      </c>
      <c r="AB17" s="1">
        <f>(($C17*'fnd base rates'!J$48)
+($D17*'fnd base rates'!J$49)
+($E17*'fnd base rates'!J$50)
+($F17*'fnd base rates'!J$51)
+($G17*'fnd base rates'!J$52)
+($H17*'fnd base rates'!J$53)
+($I17*'fnd base rates'!J$54)
+($J17*'fnd base rates'!J$55)
+($K17*'fnd base rates'!J$56)
+($L17*'fnd base rates'!J$57)
+($M17*'fnd base rates'!J$58)
+($N17*'fnd base rates'!J$59)
+($O17*VLOOKUP($S17+12,rate_basefnd,10)))
*$R17</f>
        <v>771.13972000000001</v>
      </c>
      <c r="AC17" s="1">
        <f>(($C17*'fnd base rates'!K$48)
+($D17*'fnd base rates'!K$49)
+($E17*'fnd base rates'!K$50)
+($F17*'fnd base rates'!K$51)
+($G17*'fnd base rates'!K$52)
+($H17*'fnd base rates'!K$53)
+($I17*'fnd base rates'!K$54)
+($J17*'fnd base rates'!K$55)
+($K17*'fnd base rates'!K$56)
+($L17*'fnd base rates'!K$57)
+($M17*'fnd base rates'!K$58)
+($N17*'fnd base rates'!K$59)
+($O17*VLOOKUP($S17+12,rate_basefnd,11)))
*$R17</f>
        <v>2179.6881697499998</v>
      </c>
      <c r="AD17" s="1">
        <f>(($C17*'fnd base rates'!L$48)
+($D17*'fnd base rates'!L$49)
+($E17*'fnd base rates'!L$50)
+($F17*'fnd base rates'!L$51)
+($G17*'fnd base rates'!L$52)
+($H17*'fnd base rates'!L$53)
+($I17*'fnd base rates'!L$54)
+($J17*'fnd base rates'!L$55)
+($K17*'fnd base rates'!L$56)
+($L17*'fnd base rates'!L$57)
+($M17*'fnd base rates'!L$58)
+($N17*'fnd base rates'!L$59)
+($O17*VLOOKUP($S17+12,rate_basefnd,12)))</f>
        <v>1897.2778027862737</v>
      </c>
      <c r="AE17" s="1">
        <f>(($C17*'fnd base rates'!M$48)
+($D17*'fnd base rates'!M$49)
+($E17*'fnd base rates'!M$50)
+($F17*'fnd base rates'!M$51)
+($G17*'fnd base rates'!M$52)
+($H17*'fnd base rates'!M$53)
+($I17*'fnd base rates'!M$54)
+($J17*'fnd base rates'!M$55)
+($K17*'fnd base rates'!M$56)
+($L17*'fnd base rates'!M$57)
+($M17*'fnd base rates'!M$58)
+($N17*'fnd base rates'!M$59)
+($O17*VLOOKUP($S17+12,rate_basefnd,13)))</f>
        <v>0</v>
      </c>
      <c r="AF17" s="4">
        <f t="shared" si="5"/>
        <v>19058.696855536273</v>
      </c>
      <c r="AH17" s="4">
        <f t="shared" si="6"/>
        <v>410035165</v>
      </c>
      <c r="AI17" s="4" t="str">
        <f t="shared" si="7"/>
        <v>410</v>
      </c>
      <c r="AJ17" s="2" t="str">
        <f t="shared" si="8"/>
        <v>035</v>
      </c>
      <c r="AK17" s="2" t="str">
        <f t="shared" si="9"/>
        <v>165</v>
      </c>
      <c r="AL17" s="4">
        <f t="shared" si="10"/>
        <v>1</v>
      </c>
      <c r="AM17" s="4">
        <f t="shared" si="3"/>
        <v>2</v>
      </c>
      <c r="AN17" s="4">
        <f t="shared" si="11"/>
        <v>19058.696855536273</v>
      </c>
      <c r="AO17" s="4">
        <f t="shared" si="12"/>
        <v>9529</v>
      </c>
      <c r="AP17" s="4">
        <f t="shared" si="13"/>
        <v>0</v>
      </c>
      <c r="AQ17" s="75">
        <v>9529</v>
      </c>
    </row>
    <row r="18" spans="1:43" s="4" customFormat="1">
      <c r="A18" s="2">
        <v>410035248</v>
      </c>
      <c r="B18" s="382" t="s">
        <v>63</v>
      </c>
      <c r="C18" s="15">
        <f>'fnd enro'!C18</f>
        <v>0</v>
      </c>
      <c r="D18" s="15">
        <f>'fnd enro'!D18</f>
        <v>0</v>
      </c>
      <c r="E18" s="15">
        <f>'fnd enro'!E18</f>
        <v>0</v>
      </c>
      <c r="F18" s="15">
        <f>'fnd enro'!F18</f>
        <v>0</v>
      </c>
      <c r="G18" s="15">
        <f>'fnd enro'!G18</f>
        <v>8</v>
      </c>
      <c r="H18" s="15">
        <f>'fnd enro'!H18</f>
        <v>12</v>
      </c>
      <c r="I18" s="15">
        <f>'fnd enro'!I18</f>
        <v>0.86250000000000004</v>
      </c>
      <c r="J18" s="15">
        <f>'fnd enro'!J18</f>
        <v>0</v>
      </c>
      <c r="K18" s="15">
        <f>'fnd enro'!K18</f>
        <v>0</v>
      </c>
      <c r="L18" s="15">
        <f>'fnd enro'!L18</f>
        <v>0</v>
      </c>
      <c r="M18" s="15">
        <f>'fnd enro'!M18</f>
        <v>3</v>
      </c>
      <c r="N18" s="15">
        <f>'fnd enro'!N18</f>
        <v>0</v>
      </c>
      <c r="O18" s="15">
        <f>'fnd enro'!O18</f>
        <v>4</v>
      </c>
      <c r="P18" s="15"/>
      <c r="Q18" s="15">
        <f>'fnd enro'!R18</f>
        <v>23</v>
      </c>
      <c r="R18" s="16">
        <f t="shared" si="4"/>
        <v>1.079</v>
      </c>
      <c r="S18" s="15">
        <f>'fnd enro'!Q18</f>
        <v>4</v>
      </c>
      <c r="T18" s="2"/>
      <c r="U18" s="1">
        <f>(($C18*'fnd base rates'!C$48)
+($D18*'fnd base rates'!C$49)
+($E18*'fnd base rates'!C$50)
+($F18*'fnd base rates'!C$51)
+($G18*'fnd base rates'!C$52)
+($H18*'fnd base rates'!C$53)
+($I18*'fnd base rates'!C$54)
+($J18*'fnd base rates'!C$55)
+($K18*'fnd base rates'!C$56)
+($L18*'fnd base rates'!C$57)
+($M18*'fnd base rates'!C$58)
+($N18*'fnd base rates'!C$59)
+($O18*VLOOKUP($S18+12,rate_basefnd,3)))
*$R18</f>
        <v>11497.607525625002</v>
      </c>
      <c r="V18" s="1">
        <f>(($C18*'fnd base rates'!D$48)
+($D18*'fnd base rates'!D$49)
+($E18*'fnd base rates'!D$50)
+($F18*'fnd base rates'!D$51)
+($G18*'fnd base rates'!D$52)
+($H18*'fnd base rates'!D$53)
+($I18*'fnd base rates'!D$54)
+($J18*'fnd base rates'!D$55)
+($K18*'fnd base rates'!D$56)
+($L18*'fnd base rates'!D$57)
+($M18*'fnd base rates'!D$58)
+($N18*'fnd base rates'!D$59)
+($O18*VLOOKUP($S18+12,rate_basefnd,4)))
*$R18</f>
        <v>16496.356240000001</v>
      </c>
      <c r="W18" s="1">
        <f>(($C18*'fnd base rates'!E$48)
+($D18*'fnd base rates'!E$49)
+($E18*'fnd base rates'!E$50)
+($F18*'fnd base rates'!E$51)
+($G18*'fnd base rates'!E$52)
+($H18*'fnd base rates'!E$53)
+($I18*'fnd base rates'!E$54)
+($J18*'fnd base rates'!E$55)
+($K18*'fnd base rates'!E$56)
+($L18*'fnd base rates'!E$57)
+($M18*'fnd base rates'!E$58)
+($N18*'fnd base rates'!E$59)
+($O18*VLOOKUP($S18+12,rate_basefnd,5)))
*$R18</f>
        <v>110184.47565937501</v>
      </c>
      <c r="X18" s="1">
        <f>(($C18*'fnd base rates'!F$48)
+($D18*'fnd base rates'!F$49)
+($E18*'fnd base rates'!F$50)
+($F18*'fnd base rates'!F$51)
+($G18*'fnd base rates'!F$52)
+($H18*'fnd base rates'!F$53)
+($I18*'fnd base rates'!F$54)
+($J18*'fnd base rates'!F$55)
+($K18*'fnd base rates'!F$56)
+($L18*'fnd base rates'!F$57)
+($M18*'fnd base rates'!F$58)
+($N18*'fnd base rates'!F$59)
+($O18*VLOOKUP($S18+12,rate_basefnd,6)))
*$R18</f>
        <v>20229.936047750005</v>
      </c>
      <c r="Y18" s="1">
        <f>(($C18*'fnd base rates'!G$48)
+($D18*'fnd base rates'!G$49)
+($E18*'fnd base rates'!G$50)
+($F18*'fnd base rates'!G$51)
+($G18*'fnd base rates'!G$52)
+($H18*'fnd base rates'!G$53)
+($I18*'fnd base rates'!G$54)
+($J18*'fnd base rates'!G$55)
+($K18*'fnd base rates'!G$56)
+($L18*'fnd base rates'!G$57)
+($M18*'fnd base rates'!G$58)
+($N18*'fnd base rates'!G$59)
+($O18*VLOOKUP($S18+12,rate_basefnd,7)))
*$R18</f>
        <v>3967.7454667499992</v>
      </c>
      <c r="Z18" s="1">
        <f>(($C18*'fnd base rates'!H$48)
+($D18*'fnd base rates'!H$49)
+($E18*'fnd base rates'!H$50)
+($F18*'fnd base rates'!H$51)
+($G18*'fnd base rates'!H$52)
+($H18*'fnd base rates'!H$53)
+($I18*'fnd base rates'!H$54)
+($J18*'fnd base rates'!H$55)
+($K18*'fnd base rates'!H$56)
+($L18*'fnd base rates'!H$57)
+($M18*'fnd base rates'!H$58)
+($N18*'fnd base rates'!H$59)
+($O18*VLOOKUP($S18+12,rate_basefnd,8)))</f>
        <v>13627.2435</v>
      </c>
      <c r="AA18" s="1">
        <f>(($C18*'fnd base rates'!I$48)
+($D18*'fnd base rates'!I$49)
+($E18*'fnd base rates'!I$50)
+($F18*'fnd base rates'!I$51)
+($G18*'fnd base rates'!I$52)
+($H18*'fnd base rates'!I$53)
+($I18*'fnd base rates'!I$54)
+($J18*'fnd base rates'!I$55)
+($K18*'fnd base rates'!I$56)
+($L18*'fnd base rates'!I$57)
+($M18*'fnd base rates'!I$58)
+($N18*'fnd base rates'!I$59)
+($O18*VLOOKUP($S18+12,rate_basefnd,9)))
*$R18</f>
        <v>8295.8807099999995</v>
      </c>
      <c r="AB18" s="1">
        <f>(($C18*'fnd base rates'!J$48)
+($D18*'fnd base rates'!J$49)
+($E18*'fnd base rates'!J$50)
+($F18*'fnd base rates'!J$51)
+($G18*'fnd base rates'!J$52)
+($H18*'fnd base rates'!J$53)
+($I18*'fnd base rates'!J$54)
+($J18*'fnd base rates'!J$55)
+($K18*'fnd base rates'!J$56)
+($L18*'fnd base rates'!J$57)
+($M18*'fnd base rates'!J$58)
+($N18*'fnd base rates'!J$59)
+($O18*VLOOKUP($S18+12,rate_basefnd,10)))
*$R18</f>
        <v>8749.0607099999997</v>
      </c>
      <c r="AC18" s="1">
        <f>(($C18*'fnd base rates'!K$48)
+($D18*'fnd base rates'!K$49)
+($E18*'fnd base rates'!K$50)
+($F18*'fnd base rates'!K$51)
+($G18*'fnd base rates'!K$52)
+($H18*'fnd base rates'!K$53)
+($I18*'fnd base rates'!K$54)
+($J18*'fnd base rates'!K$55)
+($K18*'fnd base rates'!K$56)
+($L18*'fnd base rates'!K$57)
+($M18*'fnd base rates'!K$58)
+($N18*'fnd base rates'!K$59)
+($O18*VLOOKUP($S18+12,rate_basefnd,11)))
*$R18</f>
        <v>27844.272477125</v>
      </c>
      <c r="AD18" s="1">
        <f>(($C18*'fnd base rates'!L$48)
+($D18*'fnd base rates'!L$49)
+($E18*'fnd base rates'!L$50)
+($F18*'fnd base rates'!L$51)
+($G18*'fnd base rates'!L$52)
+($H18*'fnd base rates'!L$53)
+($I18*'fnd base rates'!L$54)
+($J18*'fnd base rates'!L$55)
+($K18*'fnd base rates'!L$56)
+($L18*'fnd base rates'!L$57)
+($M18*'fnd base rates'!L$58)
+($N18*'fnd base rates'!L$59)
+($O18*VLOOKUP($S18+12,rate_basefnd,12)))</f>
        <v>23553.894587511517</v>
      </c>
      <c r="AE18" s="1">
        <f>(($C18*'fnd base rates'!M$48)
+($D18*'fnd base rates'!M$49)
+($E18*'fnd base rates'!M$50)
+($F18*'fnd base rates'!M$51)
+($G18*'fnd base rates'!M$52)
+($H18*'fnd base rates'!M$53)
+($I18*'fnd base rates'!M$54)
+($J18*'fnd base rates'!M$55)
+($K18*'fnd base rates'!M$56)
+($L18*'fnd base rates'!M$57)
+($M18*'fnd base rates'!M$58)
+($N18*'fnd base rates'!M$59)
+($O18*VLOOKUP($S18+12,rate_basefnd,13)))</f>
        <v>0</v>
      </c>
      <c r="AF18" s="4">
        <f t="shared" si="5"/>
        <v>244446.47292413653</v>
      </c>
      <c r="AH18" s="4">
        <f t="shared" si="6"/>
        <v>410035248</v>
      </c>
      <c r="AI18" s="4" t="str">
        <f t="shared" si="7"/>
        <v>410</v>
      </c>
      <c r="AJ18" s="2" t="str">
        <f t="shared" si="8"/>
        <v>035</v>
      </c>
      <c r="AK18" s="2" t="str">
        <f t="shared" si="9"/>
        <v>248</v>
      </c>
      <c r="AL18" s="4">
        <f t="shared" si="10"/>
        <v>1</v>
      </c>
      <c r="AM18" s="4">
        <f t="shared" si="3"/>
        <v>23</v>
      </c>
      <c r="AN18" s="4">
        <f t="shared" si="11"/>
        <v>244446.47292413653</v>
      </c>
      <c r="AO18" s="4">
        <f t="shared" si="12"/>
        <v>10628</v>
      </c>
      <c r="AP18" s="4">
        <f t="shared" si="13"/>
        <v>0</v>
      </c>
      <c r="AQ18" s="75">
        <v>10628</v>
      </c>
    </row>
    <row r="19" spans="1:43" s="4" customFormat="1">
      <c r="A19" s="2">
        <v>410035258</v>
      </c>
      <c r="B19" s="382" t="s">
        <v>63</v>
      </c>
      <c r="C19" s="15">
        <f>'fnd enro'!C19</f>
        <v>0</v>
      </c>
      <c r="D19" s="15">
        <f>'fnd enro'!D19</f>
        <v>0</v>
      </c>
      <c r="E19" s="15">
        <f>'fnd enro'!E19</f>
        <v>0</v>
      </c>
      <c r="F19" s="15">
        <f>'fnd enro'!F19</f>
        <v>0</v>
      </c>
      <c r="G19" s="15">
        <f>'fnd enro'!G19</f>
        <v>1</v>
      </c>
      <c r="H19" s="15">
        <f>'fnd enro'!H19</f>
        <v>0</v>
      </c>
      <c r="I19" s="15">
        <f>'fnd enro'!I19</f>
        <v>3.7499999999999999E-2</v>
      </c>
      <c r="J19" s="15">
        <f>'fnd enro'!J19</f>
        <v>0</v>
      </c>
      <c r="K19" s="15">
        <f>'fnd enro'!K19</f>
        <v>0</v>
      </c>
      <c r="L19" s="15">
        <f>'fnd enro'!L19</f>
        <v>0</v>
      </c>
      <c r="M19" s="15">
        <f>'fnd enro'!M19</f>
        <v>0</v>
      </c>
      <c r="N19" s="15">
        <f>'fnd enro'!N19</f>
        <v>0</v>
      </c>
      <c r="O19" s="15">
        <f>'fnd enro'!O19</f>
        <v>1</v>
      </c>
      <c r="P19" s="15"/>
      <c r="Q19" s="15">
        <f>'fnd enro'!R19</f>
        <v>1</v>
      </c>
      <c r="R19" s="16">
        <f t="shared" si="4"/>
        <v>1.079</v>
      </c>
      <c r="S19" s="15">
        <f>'fnd enro'!Q19</f>
        <v>10</v>
      </c>
      <c r="T19" s="2"/>
      <c r="U19" s="1">
        <f>(($C19*'fnd base rates'!C$48)
+($D19*'fnd base rates'!C$49)
+($E19*'fnd base rates'!C$50)
+($F19*'fnd base rates'!C$51)
+($G19*'fnd base rates'!C$52)
+($H19*'fnd base rates'!C$53)
+($I19*'fnd base rates'!C$54)
+($J19*'fnd base rates'!C$55)
+($K19*'fnd base rates'!C$56)
+($L19*'fnd base rates'!C$57)
+($M19*'fnd base rates'!C$58)
+($N19*'fnd base rates'!C$59)
+($O19*VLOOKUP($S19+12,rate_basefnd,3)))
*$R19</f>
        <v>499.89597937500002</v>
      </c>
      <c r="V19" s="1">
        <f>(($C19*'fnd base rates'!D$48)
+($D19*'fnd base rates'!D$49)
+($E19*'fnd base rates'!D$50)
+($F19*'fnd base rates'!D$51)
+($G19*'fnd base rates'!D$52)
+($H19*'fnd base rates'!D$53)
+($I19*'fnd base rates'!D$54)
+($J19*'fnd base rates'!D$55)
+($K19*'fnd base rates'!D$56)
+($L19*'fnd base rates'!D$57)
+($M19*'fnd base rates'!D$58)
+($N19*'fnd base rates'!D$59)
+($O19*VLOOKUP($S19+12,rate_basefnd,4)))
*$R19</f>
        <v>717.23288000000002</v>
      </c>
      <c r="W19" s="1">
        <f>(($C19*'fnd base rates'!E$48)
+($D19*'fnd base rates'!E$49)
+($E19*'fnd base rates'!E$50)
+($F19*'fnd base rates'!E$51)
+($G19*'fnd base rates'!E$52)
+($H19*'fnd base rates'!E$53)
+($I19*'fnd base rates'!E$54)
+($J19*'fnd base rates'!E$55)
+($K19*'fnd base rates'!E$56)
+($L19*'fnd base rates'!E$57)
+($M19*'fnd base rates'!E$58)
+($N19*'fnd base rates'!E$59)
+($O19*VLOOKUP($S19+12,rate_basefnd,5)))
*$R19</f>
        <v>6763.2360656249994</v>
      </c>
      <c r="X19" s="1">
        <f>(($C19*'fnd base rates'!F$48)
+($D19*'fnd base rates'!F$49)
+($E19*'fnd base rates'!F$50)
+($F19*'fnd base rates'!F$51)
+($G19*'fnd base rates'!F$52)
+($H19*'fnd base rates'!F$53)
+($I19*'fnd base rates'!F$54)
+($J19*'fnd base rates'!F$55)
+($K19*'fnd base rates'!F$56)
+($L19*'fnd base rates'!F$57)
+($M19*'fnd base rates'!F$58)
+($N19*'fnd base rates'!F$59)
+($O19*VLOOKUP($S19+12,rate_basefnd,6)))
*$R19</f>
        <v>923.84600425000008</v>
      </c>
      <c r="Y19" s="1">
        <f>(($C19*'fnd base rates'!G$48)
+($D19*'fnd base rates'!G$49)
+($E19*'fnd base rates'!G$50)
+($F19*'fnd base rates'!G$51)
+($G19*'fnd base rates'!G$52)
+($H19*'fnd base rates'!G$53)
+($I19*'fnd base rates'!G$54)
+($J19*'fnd base rates'!G$55)
+($K19*'fnd base rates'!G$56)
+($L19*'fnd base rates'!G$57)
+($M19*'fnd base rates'!G$58)
+($N19*'fnd base rates'!G$59)
+($O19*VLOOKUP($S19+12,rate_basefnd,7)))
*$R19</f>
        <v>235.13864724999996</v>
      </c>
      <c r="Z19" s="1">
        <f>(($C19*'fnd base rates'!H$48)
+($D19*'fnd base rates'!H$49)
+($E19*'fnd base rates'!H$50)
+($F19*'fnd base rates'!H$51)
+($G19*'fnd base rates'!H$52)
+($H19*'fnd base rates'!H$53)
+($I19*'fnd base rates'!H$54)
+($J19*'fnd base rates'!H$55)
+($K19*'fnd base rates'!H$56)
+($L19*'fnd base rates'!H$57)
+($M19*'fnd base rates'!H$58)
+($N19*'fnd base rates'!H$59)
+($O19*VLOOKUP($S19+12,rate_basefnd,8)))</f>
        <v>454.3845</v>
      </c>
      <c r="AA19" s="1">
        <f>(($C19*'fnd base rates'!I$48)
+($D19*'fnd base rates'!I$49)
+($E19*'fnd base rates'!I$50)
+($F19*'fnd base rates'!I$51)
+($G19*'fnd base rates'!I$52)
+($H19*'fnd base rates'!I$53)
+($I19*'fnd base rates'!I$54)
+($J19*'fnd base rates'!I$55)
+($K19*'fnd base rates'!I$56)
+($L19*'fnd base rates'!I$57)
+($M19*'fnd base rates'!I$58)
+($N19*'fnd base rates'!I$59)
+($O19*VLOOKUP($S19+12,rate_basefnd,9)))
*$R19</f>
        <v>318.55317000000002</v>
      </c>
      <c r="AB19" s="1">
        <f>(($C19*'fnd base rates'!J$48)
+($D19*'fnd base rates'!J$49)
+($E19*'fnd base rates'!J$50)
+($F19*'fnd base rates'!J$51)
+($G19*'fnd base rates'!J$52)
+($H19*'fnd base rates'!J$53)
+($I19*'fnd base rates'!J$54)
+($J19*'fnd base rates'!J$55)
+($K19*'fnd base rates'!J$56)
+($L19*'fnd base rates'!J$57)
+($M19*'fnd base rates'!J$58)
+($N19*'fnd base rates'!J$59)
+($O19*VLOOKUP($S19+12,rate_basefnd,10)))
*$R19</f>
        <v>233.25821999999999</v>
      </c>
      <c r="AC19" s="1">
        <f>(($C19*'fnd base rates'!K$48)
+($D19*'fnd base rates'!K$49)
+($E19*'fnd base rates'!K$50)
+($F19*'fnd base rates'!K$51)
+($G19*'fnd base rates'!K$52)
+($H19*'fnd base rates'!K$53)
+($I19*'fnd base rates'!K$54)
+($J19*'fnd base rates'!K$55)
+($K19*'fnd base rates'!K$56)
+($L19*'fnd base rates'!K$57)
+($M19*'fnd base rates'!K$58)
+($N19*'fnd base rates'!K$59)
+($O19*VLOOKUP($S19+12,rate_basefnd,11)))
*$R19</f>
        <v>1650.0770698749998</v>
      </c>
      <c r="AD19" s="1">
        <f>(($C19*'fnd base rates'!L$48)
+($D19*'fnd base rates'!L$49)
+($E19*'fnd base rates'!L$50)
+($F19*'fnd base rates'!L$51)
+($G19*'fnd base rates'!L$52)
+($H19*'fnd base rates'!L$53)
+($I19*'fnd base rates'!L$54)
+($J19*'fnd base rates'!L$55)
+($K19*'fnd base rates'!L$56)
+($L19*'fnd base rates'!L$57)
+($M19*'fnd base rates'!L$58)
+($N19*'fnd base rates'!L$59)
+($O19*VLOOKUP($S19+12,rate_basefnd,12)))</f>
        <v>1310.1197634268322</v>
      </c>
      <c r="AE19" s="1">
        <f>(($C19*'fnd base rates'!M$48)
+($D19*'fnd base rates'!M$49)
+($E19*'fnd base rates'!M$50)
+($F19*'fnd base rates'!M$51)
+($G19*'fnd base rates'!M$52)
+($H19*'fnd base rates'!M$53)
+($I19*'fnd base rates'!M$54)
+($J19*'fnd base rates'!M$55)
+($K19*'fnd base rates'!M$56)
+($L19*'fnd base rates'!M$57)
+($M19*'fnd base rates'!M$58)
+($N19*'fnd base rates'!M$59)
+($O19*VLOOKUP($S19+12,rate_basefnd,13)))</f>
        <v>0</v>
      </c>
      <c r="AF19" s="4">
        <f t="shared" si="5"/>
        <v>13105.74229980183</v>
      </c>
      <c r="AH19" s="4">
        <f t="shared" si="6"/>
        <v>410035258</v>
      </c>
      <c r="AI19" s="4" t="str">
        <f t="shared" si="7"/>
        <v>410</v>
      </c>
      <c r="AJ19" s="2" t="str">
        <f t="shared" si="8"/>
        <v>035</v>
      </c>
      <c r="AK19" s="2" t="str">
        <f t="shared" si="9"/>
        <v>258</v>
      </c>
      <c r="AL19" s="4">
        <f t="shared" si="10"/>
        <v>1</v>
      </c>
      <c r="AM19" s="4">
        <f t="shared" si="3"/>
        <v>1</v>
      </c>
      <c r="AN19" s="4">
        <f t="shared" si="11"/>
        <v>13105.74229980183</v>
      </c>
      <c r="AO19" s="4">
        <f t="shared" si="12"/>
        <v>13106</v>
      </c>
      <c r="AP19" s="4">
        <f t="shared" si="13"/>
        <v>0</v>
      </c>
      <c r="AQ19" s="75">
        <v>13106</v>
      </c>
    </row>
    <row r="20" spans="1:43" s="4" customFormat="1">
      <c r="A20" s="2">
        <v>410035262</v>
      </c>
      <c r="B20" s="382" t="s">
        <v>63</v>
      </c>
      <c r="C20" s="15">
        <f>'fnd enro'!C20</f>
        <v>0</v>
      </c>
      <c r="D20" s="15">
        <f>'fnd enro'!D20</f>
        <v>0</v>
      </c>
      <c r="E20" s="15">
        <f>'fnd enro'!E20</f>
        <v>0</v>
      </c>
      <c r="F20" s="15">
        <f>'fnd enro'!F20</f>
        <v>1</v>
      </c>
      <c r="G20" s="15">
        <f>'fnd enro'!G20</f>
        <v>0</v>
      </c>
      <c r="H20" s="15">
        <f>'fnd enro'!H20</f>
        <v>1</v>
      </c>
      <c r="I20" s="15">
        <f>'fnd enro'!I20</f>
        <v>7.4999999999999997E-2</v>
      </c>
      <c r="J20" s="15">
        <f>'fnd enro'!J20</f>
        <v>0</v>
      </c>
      <c r="K20" s="15">
        <f>'fnd enro'!K20</f>
        <v>0</v>
      </c>
      <c r="L20" s="15">
        <f>'fnd enro'!L20</f>
        <v>0</v>
      </c>
      <c r="M20" s="15">
        <f>'fnd enro'!M20</f>
        <v>0</v>
      </c>
      <c r="N20" s="15">
        <f>'fnd enro'!N20</f>
        <v>0</v>
      </c>
      <c r="O20" s="15">
        <f>'fnd enro'!O20</f>
        <v>0</v>
      </c>
      <c r="P20" s="15"/>
      <c r="Q20" s="15">
        <f>'fnd enro'!R20</f>
        <v>2</v>
      </c>
      <c r="R20" s="16">
        <f t="shared" si="4"/>
        <v>1.079</v>
      </c>
      <c r="S20" s="15">
        <f>'fnd enro'!Q20</f>
        <v>1</v>
      </c>
      <c r="T20" s="2"/>
      <c r="U20" s="1">
        <f>(($C20*'fnd base rates'!C$48)
+($D20*'fnd base rates'!C$49)
+($E20*'fnd base rates'!C$50)
+($F20*'fnd base rates'!C$51)
+($G20*'fnd base rates'!C$52)
+($H20*'fnd base rates'!C$53)
+($I20*'fnd base rates'!C$54)
+($J20*'fnd base rates'!C$55)
+($K20*'fnd base rates'!C$56)
+($L20*'fnd base rates'!C$57)
+($M20*'fnd base rates'!C$58)
+($N20*'fnd base rates'!C$59)
+($O20*VLOOKUP($S20+12,rate_basefnd,3)))
*$R20</f>
        <v>999.79195875000005</v>
      </c>
      <c r="V20" s="1">
        <f>(($C20*'fnd base rates'!D$48)
+($D20*'fnd base rates'!D$49)
+($E20*'fnd base rates'!D$50)
+($F20*'fnd base rates'!D$51)
+($G20*'fnd base rates'!D$52)
+($H20*'fnd base rates'!D$53)
+($I20*'fnd base rates'!D$54)
+($J20*'fnd base rates'!D$55)
+($K20*'fnd base rates'!D$56)
+($L20*'fnd base rates'!D$57)
+($M20*'fnd base rates'!D$58)
+($N20*'fnd base rates'!D$59)
+($O20*VLOOKUP($S20+12,rate_basefnd,4)))
*$R20</f>
        <v>1434.46576</v>
      </c>
      <c r="W20" s="1">
        <f>(($C20*'fnd base rates'!E$48)
+($D20*'fnd base rates'!E$49)
+($E20*'fnd base rates'!E$50)
+($F20*'fnd base rates'!E$51)
+($G20*'fnd base rates'!E$52)
+($H20*'fnd base rates'!E$53)
+($I20*'fnd base rates'!E$54)
+($J20*'fnd base rates'!E$55)
+($K20*'fnd base rates'!E$56)
+($L20*'fnd base rates'!E$57)
+($M20*'fnd base rates'!E$58)
+($N20*'fnd base rates'!E$59)
+($O20*VLOOKUP($S20+12,rate_basefnd,5)))
*$R20</f>
        <v>8223.01449125</v>
      </c>
      <c r="X20" s="1">
        <f>(($C20*'fnd base rates'!F$48)
+($D20*'fnd base rates'!F$49)
+($E20*'fnd base rates'!F$50)
+($F20*'fnd base rates'!F$51)
+($G20*'fnd base rates'!F$52)
+($H20*'fnd base rates'!F$53)
+($I20*'fnd base rates'!F$54)
+($J20*'fnd base rates'!F$55)
+($K20*'fnd base rates'!F$56)
+($L20*'fnd base rates'!F$57)
+($M20*'fnd base rates'!F$58)
+($N20*'fnd base rates'!F$59)
+($O20*VLOOKUP($S20+12,rate_basefnd,6)))
*$R20</f>
        <v>1982.3080484999998</v>
      </c>
      <c r="Y20" s="1">
        <f>(($C20*'fnd base rates'!G$48)
+($D20*'fnd base rates'!G$49)
+($E20*'fnd base rates'!G$50)
+($F20*'fnd base rates'!G$51)
+($G20*'fnd base rates'!G$52)
+($H20*'fnd base rates'!G$53)
+($I20*'fnd base rates'!G$54)
+($J20*'fnd base rates'!G$55)
+($K20*'fnd base rates'!G$56)
+($L20*'fnd base rates'!G$57)
+($M20*'fnd base rates'!G$58)
+($N20*'fnd base rates'!G$59)
+($O20*VLOOKUP($S20+12,rate_basefnd,7)))
*$R20</f>
        <v>299.66581450000001</v>
      </c>
      <c r="Z20" s="1">
        <f>(($C20*'fnd base rates'!H$48)
+($D20*'fnd base rates'!H$49)
+($E20*'fnd base rates'!H$50)
+($F20*'fnd base rates'!H$51)
+($G20*'fnd base rates'!H$52)
+($H20*'fnd base rates'!H$53)
+($I20*'fnd base rates'!H$54)
+($J20*'fnd base rates'!H$55)
+($K20*'fnd base rates'!H$56)
+($L20*'fnd base rates'!H$57)
+($M20*'fnd base rates'!H$58)
+($N20*'fnd base rates'!H$59)
+($O20*VLOOKUP($S20+12,rate_basefnd,8)))</f>
        <v>1173.4690000000001</v>
      </c>
      <c r="AA20" s="1">
        <f>(($C20*'fnd base rates'!I$48)
+($D20*'fnd base rates'!I$49)
+($E20*'fnd base rates'!I$50)
+($F20*'fnd base rates'!I$51)
+($G20*'fnd base rates'!I$52)
+($H20*'fnd base rates'!I$53)
+($I20*'fnd base rates'!I$54)
+($J20*'fnd base rates'!I$55)
+($K20*'fnd base rates'!I$56)
+($L20*'fnd base rates'!I$57)
+($M20*'fnd base rates'!I$58)
+($N20*'fnd base rates'!I$59)
+($O20*VLOOKUP($S20+12,rate_basefnd,9)))
*$R20</f>
        <v>638.62772999999993</v>
      </c>
      <c r="AB20" s="1">
        <f>(($C20*'fnd base rates'!J$48)
+($D20*'fnd base rates'!J$49)
+($E20*'fnd base rates'!J$50)
+($F20*'fnd base rates'!J$51)
+($G20*'fnd base rates'!J$52)
+($H20*'fnd base rates'!J$53)
+($I20*'fnd base rates'!J$54)
+($J20*'fnd base rates'!J$55)
+($K20*'fnd base rates'!J$56)
+($L20*'fnd base rates'!J$57)
+($M20*'fnd base rates'!J$58)
+($N20*'fnd base rates'!J$59)
+($O20*VLOOKUP($S20+12,rate_basefnd,10)))
*$R20</f>
        <v>680.68714999999997</v>
      </c>
      <c r="AC20" s="1">
        <f>(($C20*'fnd base rates'!K$48)
+($D20*'fnd base rates'!K$49)
+($E20*'fnd base rates'!K$50)
+($F20*'fnd base rates'!K$51)
+($G20*'fnd base rates'!K$52)
+($H20*'fnd base rates'!K$53)
+($I20*'fnd base rates'!K$54)
+($J20*'fnd base rates'!K$55)
+($K20*'fnd base rates'!K$56)
+($L20*'fnd base rates'!K$57)
+($M20*'fnd base rates'!K$58)
+($N20*'fnd base rates'!K$59)
+($O20*VLOOKUP($S20+12,rate_basefnd,11)))
*$R20</f>
        <v>2102.8525797499997</v>
      </c>
      <c r="AD20" s="1">
        <f>(($C20*'fnd base rates'!L$48)
+($D20*'fnd base rates'!L$49)
+($E20*'fnd base rates'!L$50)
+($F20*'fnd base rates'!L$51)
+($G20*'fnd base rates'!L$52)
+($H20*'fnd base rates'!L$53)
+($I20*'fnd base rates'!L$54)
+($J20*'fnd base rates'!L$55)
+($K20*'fnd base rates'!L$56)
+($L20*'fnd base rates'!L$57)
+($M20*'fnd base rates'!L$58)
+($N20*'fnd base rates'!L$59)
+($O20*VLOOKUP($S20+12,rate_basefnd,12)))</f>
        <v>1907.0895041322572</v>
      </c>
      <c r="AE20" s="1">
        <f>(($C20*'fnd base rates'!M$48)
+($D20*'fnd base rates'!M$49)
+($E20*'fnd base rates'!M$50)
+($F20*'fnd base rates'!M$51)
+($G20*'fnd base rates'!M$52)
+($H20*'fnd base rates'!M$53)
+($I20*'fnd base rates'!M$54)
+($J20*'fnd base rates'!M$55)
+($K20*'fnd base rates'!M$56)
+($L20*'fnd base rates'!M$57)
+($M20*'fnd base rates'!M$58)
+($N20*'fnd base rates'!M$59)
+($O20*VLOOKUP($S20+12,rate_basefnd,13)))</f>
        <v>0</v>
      </c>
      <c r="AF20" s="4">
        <f t="shared" si="5"/>
        <v>19441.972036882256</v>
      </c>
      <c r="AH20" s="4">
        <f t="shared" si="6"/>
        <v>410035262</v>
      </c>
      <c r="AI20" s="4" t="str">
        <f t="shared" si="7"/>
        <v>410</v>
      </c>
      <c r="AJ20" s="2" t="str">
        <f t="shared" si="8"/>
        <v>035</v>
      </c>
      <c r="AK20" s="2" t="str">
        <f t="shared" si="9"/>
        <v>262</v>
      </c>
      <c r="AL20" s="4">
        <f t="shared" si="10"/>
        <v>1</v>
      </c>
      <c r="AM20" s="4">
        <f t="shared" si="3"/>
        <v>2</v>
      </c>
      <c r="AN20" s="4">
        <f t="shared" si="11"/>
        <v>19441.972036882256</v>
      </c>
      <c r="AO20" s="4">
        <f t="shared" si="12"/>
        <v>9721</v>
      </c>
      <c r="AP20" s="4">
        <f t="shared" si="13"/>
        <v>0</v>
      </c>
      <c r="AQ20" s="75">
        <v>9721</v>
      </c>
    </row>
    <row r="21" spans="1:43" s="4" customFormat="1">
      <c r="A21" s="2">
        <v>410035308</v>
      </c>
      <c r="B21" s="382" t="s">
        <v>63</v>
      </c>
      <c r="C21" s="15">
        <f>'fnd enro'!C21</f>
        <v>0</v>
      </c>
      <c r="D21" s="15">
        <f>'fnd enro'!D21</f>
        <v>0</v>
      </c>
      <c r="E21" s="15">
        <f>'fnd enro'!E21</f>
        <v>0</v>
      </c>
      <c r="F21" s="15">
        <f>'fnd enro'!F21</f>
        <v>0</v>
      </c>
      <c r="G21" s="15">
        <f>'fnd enro'!G21</f>
        <v>0</v>
      </c>
      <c r="H21" s="15">
        <f>'fnd enro'!H21</f>
        <v>1</v>
      </c>
      <c r="I21" s="15">
        <f>'fnd enro'!I21</f>
        <v>3.7499999999999999E-2</v>
      </c>
      <c r="J21" s="15">
        <f>'fnd enro'!J21</f>
        <v>0</v>
      </c>
      <c r="K21" s="15">
        <f>'fnd enro'!K21</f>
        <v>0</v>
      </c>
      <c r="L21" s="15">
        <f>'fnd enro'!L21</f>
        <v>0</v>
      </c>
      <c r="M21" s="15">
        <f>'fnd enro'!M21</f>
        <v>0</v>
      </c>
      <c r="N21" s="15">
        <f>'fnd enro'!N21</f>
        <v>0</v>
      </c>
      <c r="O21" s="15">
        <f>'fnd enro'!O21</f>
        <v>1</v>
      </c>
      <c r="P21" s="15"/>
      <c r="Q21" s="15">
        <f>'fnd enro'!R21</f>
        <v>1</v>
      </c>
      <c r="R21" s="16">
        <f t="shared" si="4"/>
        <v>1.079</v>
      </c>
      <c r="S21" s="15">
        <f>'fnd enro'!Q21</f>
        <v>10</v>
      </c>
      <c r="T21" s="2"/>
      <c r="U21" s="1">
        <f>(($C21*'fnd base rates'!C$48)
+($D21*'fnd base rates'!C$49)
+($E21*'fnd base rates'!C$50)
+($F21*'fnd base rates'!C$51)
+($G21*'fnd base rates'!C$52)
+($H21*'fnd base rates'!C$53)
+($I21*'fnd base rates'!C$54)
+($J21*'fnd base rates'!C$55)
+($K21*'fnd base rates'!C$56)
+($L21*'fnd base rates'!C$57)
+($M21*'fnd base rates'!C$58)
+($N21*'fnd base rates'!C$59)
+($O21*VLOOKUP($S21+12,rate_basefnd,3)))
*$R21</f>
        <v>499.89597937500002</v>
      </c>
      <c r="V21" s="1">
        <f>(($C21*'fnd base rates'!D$48)
+($D21*'fnd base rates'!D$49)
+($E21*'fnd base rates'!D$50)
+($F21*'fnd base rates'!D$51)
+($G21*'fnd base rates'!D$52)
+($H21*'fnd base rates'!D$53)
+($I21*'fnd base rates'!D$54)
+($J21*'fnd base rates'!D$55)
+($K21*'fnd base rates'!D$56)
+($L21*'fnd base rates'!D$57)
+($M21*'fnd base rates'!D$58)
+($N21*'fnd base rates'!D$59)
+($O21*VLOOKUP($S21+12,rate_basefnd,4)))
*$R21</f>
        <v>717.23288000000002</v>
      </c>
      <c r="W21" s="1">
        <f>(($C21*'fnd base rates'!E$48)
+($D21*'fnd base rates'!E$49)
+($E21*'fnd base rates'!E$50)
+($F21*'fnd base rates'!E$51)
+($G21*'fnd base rates'!E$52)
+($H21*'fnd base rates'!E$53)
+($I21*'fnd base rates'!E$54)
+($J21*'fnd base rates'!E$55)
+($K21*'fnd base rates'!E$56)
+($L21*'fnd base rates'!E$57)
+($M21*'fnd base rates'!E$58)
+($N21*'fnd base rates'!E$59)
+($O21*VLOOKUP($S21+12,rate_basefnd,5)))
*$R21</f>
        <v>8125.1390756249994</v>
      </c>
      <c r="X21" s="1">
        <f>(($C21*'fnd base rates'!F$48)
+($D21*'fnd base rates'!F$49)
+($E21*'fnd base rates'!F$50)
+($F21*'fnd base rates'!F$51)
+($G21*'fnd base rates'!F$52)
+($H21*'fnd base rates'!F$53)
+($I21*'fnd base rates'!F$54)
+($J21*'fnd base rates'!F$55)
+($K21*'fnd base rates'!F$56)
+($L21*'fnd base rates'!F$57)
+($M21*'fnd base rates'!F$58)
+($N21*'fnd base rates'!F$59)
+($O21*VLOOKUP($S21+12,rate_basefnd,6)))
*$R21</f>
        <v>822.1502542500001</v>
      </c>
      <c r="Y21" s="1">
        <f>(($C21*'fnd base rates'!G$48)
+($D21*'fnd base rates'!G$49)
+($E21*'fnd base rates'!G$50)
+($F21*'fnd base rates'!G$51)
+($G21*'fnd base rates'!G$52)
+($H21*'fnd base rates'!G$53)
+($I21*'fnd base rates'!G$54)
+($J21*'fnd base rates'!G$55)
+($K21*'fnd base rates'!G$56)
+($L21*'fnd base rates'!G$57)
+($M21*'fnd base rates'!G$58)
+($N21*'fnd base rates'!G$59)
+($O21*VLOOKUP($S21+12,rate_basefnd,7)))
*$R21</f>
        <v>230.84422724999999</v>
      </c>
      <c r="Z21" s="1">
        <f>(($C21*'fnd base rates'!H$48)
+($D21*'fnd base rates'!H$49)
+($E21*'fnd base rates'!H$50)
+($F21*'fnd base rates'!H$51)
+($G21*'fnd base rates'!H$52)
+($H21*'fnd base rates'!H$53)
+($I21*'fnd base rates'!H$54)
+($J21*'fnd base rates'!H$55)
+($K21*'fnd base rates'!H$56)
+($L21*'fnd base rates'!H$57)
+($M21*'fnd base rates'!H$58)
+($N21*'fnd base rates'!H$59)
+($O21*VLOOKUP($S21+12,rate_basefnd,8)))</f>
        <v>719.08450000000005</v>
      </c>
      <c r="AA21" s="1">
        <f>(($C21*'fnd base rates'!I$48)
+($D21*'fnd base rates'!I$49)
+($E21*'fnd base rates'!I$50)
+($F21*'fnd base rates'!I$51)
+($G21*'fnd base rates'!I$52)
+($H21*'fnd base rates'!I$53)
+($I21*'fnd base rates'!I$54)
+($J21*'fnd base rates'!I$55)
+($K21*'fnd base rates'!I$56)
+($L21*'fnd base rates'!I$57)
+($M21*'fnd base rates'!I$58)
+($N21*'fnd base rates'!I$59)
+($O21*VLOOKUP($S21+12,rate_basefnd,9)))
*$R21</f>
        <v>399.31631999999996</v>
      </c>
      <c r="AB21" s="1">
        <f>(($C21*'fnd base rates'!J$48)
+($D21*'fnd base rates'!J$49)
+($E21*'fnd base rates'!J$50)
+($F21*'fnd base rates'!J$51)
+($G21*'fnd base rates'!J$52)
+($H21*'fnd base rates'!J$53)
+($I21*'fnd base rates'!J$54)
+($J21*'fnd base rates'!J$55)
+($K21*'fnd base rates'!J$56)
+($L21*'fnd base rates'!J$57)
+($M21*'fnd base rates'!J$58)
+($N21*'fnd base rates'!J$59)
+($O21*VLOOKUP($S21+12,rate_basefnd,10)))
*$R21</f>
        <v>537.88149999999996</v>
      </c>
      <c r="AC21" s="1">
        <f>(($C21*'fnd base rates'!K$48)
+($D21*'fnd base rates'!K$49)
+($E21*'fnd base rates'!K$50)
+($F21*'fnd base rates'!K$51)
+($G21*'fnd base rates'!K$52)
+($H21*'fnd base rates'!K$53)
+($I21*'fnd base rates'!K$54)
+($J21*'fnd base rates'!K$55)
+($K21*'fnd base rates'!K$56)
+($L21*'fnd base rates'!K$57)
+($M21*'fnd base rates'!K$58)
+($N21*'fnd base rates'!K$59)
+($O21*VLOOKUP($S21+12,rate_basefnd,11)))
*$R21</f>
        <v>1619.983759875</v>
      </c>
      <c r="AD21" s="1">
        <f>(($C21*'fnd base rates'!L$48)
+($D21*'fnd base rates'!L$49)
+($E21*'fnd base rates'!L$50)
+($F21*'fnd base rates'!L$51)
+($G21*'fnd base rates'!L$52)
+($H21*'fnd base rates'!L$53)
+($I21*'fnd base rates'!L$54)
+($J21*'fnd base rates'!L$55)
+($K21*'fnd base rates'!L$56)
+($L21*'fnd base rates'!L$57)
+($M21*'fnd base rates'!L$58)
+($N21*'fnd base rates'!L$59)
+($O21*VLOOKUP($S21+12,rate_basefnd,12)))</f>
        <v>1251.3580393594416</v>
      </c>
      <c r="AE21" s="1">
        <f>(($C21*'fnd base rates'!M$48)
+($D21*'fnd base rates'!M$49)
+($E21*'fnd base rates'!M$50)
+($F21*'fnd base rates'!M$51)
+($G21*'fnd base rates'!M$52)
+($H21*'fnd base rates'!M$53)
+($I21*'fnd base rates'!M$54)
+($J21*'fnd base rates'!M$55)
+($K21*'fnd base rates'!M$56)
+($L21*'fnd base rates'!M$57)
+($M21*'fnd base rates'!M$58)
+($N21*'fnd base rates'!M$59)
+($O21*VLOOKUP($S21+12,rate_basefnd,13)))</f>
        <v>0</v>
      </c>
      <c r="AF21" s="4">
        <f t="shared" si="5"/>
        <v>14922.886535734442</v>
      </c>
      <c r="AH21" s="4">
        <f t="shared" si="6"/>
        <v>410035308</v>
      </c>
      <c r="AI21" s="4" t="str">
        <f t="shared" si="7"/>
        <v>410</v>
      </c>
      <c r="AJ21" s="2" t="str">
        <f t="shared" si="8"/>
        <v>035</v>
      </c>
      <c r="AK21" s="2" t="str">
        <f t="shared" si="9"/>
        <v>308</v>
      </c>
      <c r="AL21" s="4">
        <f t="shared" si="10"/>
        <v>1</v>
      </c>
      <c r="AM21" s="4">
        <f t="shared" si="3"/>
        <v>1</v>
      </c>
      <c r="AN21" s="4">
        <f t="shared" si="11"/>
        <v>14922.886535734442</v>
      </c>
      <c r="AO21" s="4">
        <f t="shared" si="12"/>
        <v>14923</v>
      </c>
      <c r="AP21" s="4">
        <f t="shared" si="13"/>
        <v>0</v>
      </c>
      <c r="AQ21" s="75">
        <v>14923</v>
      </c>
    </row>
    <row r="22" spans="1:43" s="4" customFormat="1">
      <c r="A22" s="2">
        <v>410035346</v>
      </c>
      <c r="B22" s="382" t="s">
        <v>63</v>
      </c>
      <c r="C22" s="15">
        <f>'fnd enro'!C22</f>
        <v>0</v>
      </c>
      <c r="D22" s="15">
        <f>'fnd enro'!D22</f>
        <v>0</v>
      </c>
      <c r="E22" s="15">
        <f>'fnd enro'!E22</f>
        <v>0</v>
      </c>
      <c r="F22" s="15">
        <f>'fnd enro'!F22</f>
        <v>0</v>
      </c>
      <c r="G22" s="15">
        <f>'fnd enro'!G22</f>
        <v>3</v>
      </c>
      <c r="H22" s="15">
        <f>'fnd enro'!H22</f>
        <v>3</v>
      </c>
      <c r="I22" s="15">
        <f>'fnd enro'!I22</f>
        <v>0.22500000000000001</v>
      </c>
      <c r="J22" s="15">
        <f>'fnd enro'!J22</f>
        <v>0</v>
      </c>
      <c r="K22" s="15">
        <f>'fnd enro'!K22</f>
        <v>0</v>
      </c>
      <c r="L22" s="15">
        <f>'fnd enro'!L22</f>
        <v>0</v>
      </c>
      <c r="M22" s="15">
        <f>'fnd enro'!M22</f>
        <v>0</v>
      </c>
      <c r="N22" s="15">
        <f>'fnd enro'!N22</f>
        <v>0</v>
      </c>
      <c r="O22" s="15">
        <f>'fnd enro'!O22</f>
        <v>4</v>
      </c>
      <c r="P22" s="15"/>
      <c r="Q22" s="15">
        <f>'fnd enro'!R22</f>
        <v>6</v>
      </c>
      <c r="R22" s="16">
        <f t="shared" si="4"/>
        <v>1.079</v>
      </c>
      <c r="S22" s="15">
        <f>'fnd enro'!Q22</f>
        <v>10</v>
      </c>
      <c r="T22" s="2"/>
      <c r="U22" s="1">
        <f>(($C22*'fnd base rates'!C$48)
+($D22*'fnd base rates'!C$49)
+($E22*'fnd base rates'!C$50)
+($F22*'fnd base rates'!C$51)
+($G22*'fnd base rates'!C$52)
+($H22*'fnd base rates'!C$53)
+($I22*'fnd base rates'!C$54)
+($J22*'fnd base rates'!C$55)
+($K22*'fnd base rates'!C$56)
+($L22*'fnd base rates'!C$57)
+($M22*'fnd base rates'!C$58)
+($N22*'fnd base rates'!C$59)
+($O22*VLOOKUP($S22+12,rate_basefnd,3)))
*$R22</f>
        <v>2999.3758762500001</v>
      </c>
      <c r="V22" s="1">
        <f>(($C22*'fnd base rates'!D$48)
+($D22*'fnd base rates'!D$49)
+($E22*'fnd base rates'!D$50)
+($F22*'fnd base rates'!D$51)
+($G22*'fnd base rates'!D$52)
+($H22*'fnd base rates'!D$53)
+($I22*'fnd base rates'!D$54)
+($J22*'fnd base rates'!D$55)
+($K22*'fnd base rates'!D$56)
+($L22*'fnd base rates'!D$57)
+($M22*'fnd base rates'!D$58)
+($N22*'fnd base rates'!D$59)
+($O22*VLOOKUP($S22+12,rate_basefnd,4)))
*$R22</f>
        <v>4303.3972800000001</v>
      </c>
      <c r="W22" s="1">
        <f>(($C22*'fnd base rates'!E$48)
+($D22*'fnd base rates'!E$49)
+($E22*'fnd base rates'!E$50)
+($F22*'fnd base rates'!E$51)
+($G22*'fnd base rates'!E$52)
+($H22*'fnd base rates'!E$53)
+($I22*'fnd base rates'!E$54)
+($J22*'fnd base rates'!E$55)
+($K22*'fnd base rates'!E$56)
+($L22*'fnd base rates'!E$57)
+($M22*'fnd base rates'!E$58)
+($N22*'fnd base rates'!E$59)
+($O22*VLOOKUP($S22+12,rate_basefnd,5)))
*$R22</f>
        <v>37605.142103750004</v>
      </c>
      <c r="X22" s="1">
        <f>(($C22*'fnd base rates'!F$48)
+($D22*'fnd base rates'!F$49)
+($E22*'fnd base rates'!F$50)
+($F22*'fnd base rates'!F$51)
+($G22*'fnd base rates'!F$52)
+($H22*'fnd base rates'!F$53)
+($I22*'fnd base rates'!F$54)
+($J22*'fnd base rates'!F$55)
+($K22*'fnd base rates'!F$56)
+($L22*'fnd base rates'!F$57)
+($M22*'fnd base rates'!F$58)
+($N22*'fnd base rates'!F$59)
+($O22*VLOOKUP($S22+12,rate_basefnd,6)))
*$R22</f>
        <v>5237.9887755</v>
      </c>
      <c r="Y22" s="1">
        <f>(($C22*'fnd base rates'!G$48)
+($D22*'fnd base rates'!G$49)
+($E22*'fnd base rates'!G$50)
+($F22*'fnd base rates'!G$51)
+($G22*'fnd base rates'!G$52)
+($H22*'fnd base rates'!G$53)
+($I22*'fnd base rates'!G$54)
+($J22*'fnd base rates'!G$55)
+($K22*'fnd base rates'!G$56)
+($L22*'fnd base rates'!G$57)
+($M22*'fnd base rates'!G$58)
+($N22*'fnd base rates'!G$59)
+($O22*VLOOKUP($S22+12,rate_basefnd,7)))
*$R22</f>
        <v>1242.5726235</v>
      </c>
      <c r="Z22" s="1">
        <f>(($C22*'fnd base rates'!H$48)
+($D22*'fnd base rates'!H$49)
+($E22*'fnd base rates'!H$50)
+($F22*'fnd base rates'!H$51)
+($G22*'fnd base rates'!H$52)
+($H22*'fnd base rates'!H$53)
+($I22*'fnd base rates'!H$54)
+($J22*'fnd base rates'!H$55)
+($K22*'fnd base rates'!H$56)
+($L22*'fnd base rates'!H$57)
+($M22*'fnd base rates'!H$58)
+($N22*'fnd base rates'!H$59)
+($O22*VLOOKUP($S22+12,rate_basefnd,8)))</f>
        <v>3520.4070000000002</v>
      </c>
      <c r="AA22" s="1">
        <f>(($C22*'fnd base rates'!I$48)
+($D22*'fnd base rates'!I$49)
+($E22*'fnd base rates'!I$50)
+($F22*'fnd base rates'!I$51)
+($G22*'fnd base rates'!I$52)
+($H22*'fnd base rates'!I$53)
+($I22*'fnd base rates'!I$54)
+($J22*'fnd base rates'!I$55)
+($K22*'fnd base rates'!I$56)
+($L22*'fnd base rates'!I$57)
+($M22*'fnd base rates'!I$58)
+($N22*'fnd base rates'!I$59)
+($O22*VLOOKUP($S22+12,rate_basefnd,9)))
*$R22</f>
        <v>2153.6084700000001</v>
      </c>
      <c r="AB22" s="1">
        <f>(($C22*'fnd base rates'!J$48)
+($D22*'fnd base rates'!J$49)
+($E22*'fnd base rates'!J$50)
+($F22*'fnd base rates'!J$51)
+($G22*'fnd base rates'!J$52)
+($H22*'fnd base rates'!J$53)
+($I22*'fnd base rates'!J$54)
+($J22*'fnd base rates'!J$55)
+($K22*'fnd base rates'!J$56)
+($L22*'fnd base rates'!J$57)
+($M22*'fnd base rates'!J$58)
+($N22*'fnd base rates'!J$59)
+($O22*VLOOKUP($S22+12,rate_basefnd,10)))
*$R22</f>
        <v>2313.4191599999999</v>
      </c>
      <c r="AC22" s="1">
        <f>(($C22*'fnd base rates'!K$48)
+($D22*'fnd base rates'!K$49)
+($E22*'fnd base rates'!K$50)
+($F22*'fnd base rates'!K$51)
+($G22*'fnd base rates'!K$52)
+($H22*'fnd base rates'!K$53)
+($I22*'fnd base rates'!K$54)
+($J22*'fnd base rates'!K$55)
+($K22*'fnd base rates'!K$56)
+($L22*'fnd base rates'!K$57)
+($M22*'fnd base rates'!K$58)
+($N22*'fnd base rates'!K$59)
+($O22*VLOOKUP($S22+12,rate_basefnd,11)))
*$R22</f>
        <v>8719.8098292499999</v>
      </c>
      <c r="AD22" s="1">
        <f>(($C22*'fnd base rates'!L$48)
+($D22*'fnd base rates'!L$49)
+($E22*'fnd base rates'!L$50)
+($F22*'fnd base rates'!L$51)
+($G22*'fnd base rates'!L$52)
+($H22*'fnd base rates'!L$53)
+($I22*'fnd base rates'!L$54)
+($J22*'fnd base rates'!L$55)
+($K22*'fnd base rates'!L$56)
+($L22*'fnd base rates'!L$57)
+($M22*'fnd base rates'!L$58)
+($N22*'fnd base rates'!L$59)
+($O22*VLOOKUP($S22+12,rate_basefnd,12)))</f>
        <v>7020.2334083588212</v>
      </c>
      <c r="AE22" s="1">
        <f>(($C22*'fnd base rates'!M$48)
+($D22*'fnd base rates'!M$49)
+($E22*'fnd base rates'!M$50)
+($F22*'fnd base rates'!M$51)
+($G22*'fnd base rates'!M$52)
+($H22*'fnd base rates'!M$53)
+($I22*'fnd base rates'!M$54)
+($J22*'fnd base rates'!M$55)
+($K22*'fnd base rates'!M$56)
+($L22*'fnd base rates'!M$57)
+($M22*'fnd base rates'!M$58)
+($N22*'fnd base rates'!M$59)
+($O22*VLOOKUP($S22+12,rate_basefnd,13)))</f>
        <v>0</v>
      </c>
      <c r="AF22" s="4">
        <f t="shared" si="5"/>
        <v>75115.95452660881</v>
      </c>
      <c r="AH22" s="4">
        <f t="shared" si="6"/>
        <v>410035346</v>
      </c>
      <c r="AI22" s="4" t="str">
        <f t="shared" si="7"/>
        <v>410</v>
      </c>
      <c r="AJ22" s="2" t="str">
        <f t="shared" si="8"/>
        <v>035</v>
      </c>
      <c r="AK22" s="2" t="str">
        <f t="shared" si="9"/>
        <v>346</v>
      </c>
      <c r="AL22" s="4">
        <f t="shared" si="10"/>
        <v>1</v>
      </c>
      <c r="AM22" s="4">
        <f t="shared" si="3"/>
        <v>6</v>
      </c>
      <c r="AN22" s="4">
        <f t="shared" si="11"/>
        <v>75115.95452660881</v>
      </c>
      <c r="AO22" s="4">
        <f t="shared" si="12"/>
        <v>12519</v>
      </c>
      <c r="AP22" s="4">
        <f t="shared" si="13"/>
        <v>0</v>
      </c>
      <c r="AQ22" s="75">
        <v>12519</v>
      </c>
    </row>
    <row r="23" spans="1:43" s="4" customFormat="1">
      <c r="A23" s="2">
        <v>410057035</v>
      </c>
      <c r="B23" s="382" t="s">
        <v>63</v>
      </c>
      <c r="C23" s="15">
        <f>'fnd enro'!C23</f>
        <v>0</v>
      </c>
      <c r="D23" s="15">
        <f>'fnd enro'!D23</f>
        <v>0</v>
      </c>
      <c r="E23" s="15">
        <f>'fnd enro'!E23</f>
        <v>0</v>
      </c>
      <c r="F23" s="15">
        <f>'fnd enro'!F23</f>
        <v>0</v>
      </c>
      <c r="G23" s="15">
        <f>'fnd enro'!G23</f>
        <v>6</v>
      </c>
      <c r="H23" s="15">
        <f>'fnd enro'!H23</f>
        <v>0</v>
      </c>
      <c r="I23" s="15">
        <f>'fnd enro'!I23</f>
        <v>0.375</v>
      </c>
      <c r="J23" s="15">
        <f>'fnd enro'!J23</f>
        <v>0</v>
      </c>
      <c r="K23" s="15">
        <f>'fnd enro'!K23</f>
        <v>0</v>
      </c>
      <c r="L23" s="15">
        <f>'fnd enro'!L23</f>
        <v>0</v>
      </c>
      <c r="M23" s="15">
        <f>'fnd enro'!M23</f>
        <v>4</v>
      </c>
      <c r="N23" s="15">
        <f>'fnd enro'!N23</f>
        <v>0</v>
      </c>
      <c r="O23" s="15">
        <f>'fnd enro'!O23</f>
        <v>6</v>
      </c>
      <c r="P23" s="15"/>
      <c r="Q23" s="15">
        <f>'fnd enro'!R23</f>
        <v>10</v>
      </c>
      <c r="R23" s="16">
        <f t="shared" si="4"/>
        <v>1.036</v>
      </c>
      <c r="S23" s="15">
        <f>'fnd enro'!Q23</f>
        <v>10</v>
      </c>
      <c r="T23" s="2"/>
      <c r="U23" s="1">
        <f>(($C23*'fnd base rates'!C$48)
+($D23*'fnd base rates'!C$49)
+($E23*'fnd base rates'!C$50)
+($F23*'fnd base rates'!C$51)
+($G23*'fnd base rates'!C$52)
+($H23*'fnd base rates'!C$53)
+($I23*'fnd base rates'!C$54)
+($J23*'fnd base rates'!C$55)
+($K23*'fnd base rates'!C$56)
+($L23*'fnd base rates'!C$57)
+($M23*'fnd base rates'!C$58)
+($N23*'fnd base rates'!C$59)
+($O23*VLOOKUP($S23+12,rate_basefnd,3)))
*$R23</f>
        <v>4799.7426750000004</v>
      </c>
      <c r="V23" s="1">
        <f>(($C23*'fnd base rates'!D$48)
+($D23*'fnd base rates'!D$49)
+($E23*'fnd base rates'!D$50)
+($F23*'fnd base rates'!D$51)
+($G23*'fnd base rates'!D$52)
+($H23*'fnd base rates'!D$53)
+($I23*'fnd base rates'!D$54)
+($J23*'fnd base rates'!D$55)
+($K23*'fnd base rates'!D$56)
+($L23*'fnd base rates'!D$57)
+($M23*'fnd base rates'!D$58)
+($N23*'fnd base rates'!D$59)
+($O23*VLOOKUP($S23+12,rate_basefnd,4)))
*$R23</f>
        <v>6886.4992000000011</v>
      </c>
      <c r="W23" s="1">
        <f>(($C23*'fnd base rates'!E$48)
+($D23*'fnd base rates'!E$49)
+($E23*'fnd base rates'!E$50)
+($F23*'fnd base rates'!E$51)
+($G23*'fnd base rates'!E$52)
+($H23*'fnd base rates'!E$53)
+($I23*'fnd base rates'!E$54)
+($J23*'fnd base rates'!E$55)
+($K23*'fnd base rates'!E$56)
+($L23*'fnd base rates'!E$57)
+($M23*'fnd base rates'!E$58)
+($N23*'fnd base rates'!E$59)
+($O23*VLOOKUP($S23+12,rate_basefnd,5)))
*$R23</f>
        <v>59287.124084999996</v>
      </c>
      <c r="X23" s="1">
        <f>(($C23*'fnd base rates'!F$48)
+($D23*'fnd base rates'!F$49)
+($E23*'fnd base rates'!F$50)
+($F23*'fnd base rates'!F$51)
+($G23*'fnd base rates'!F$52)
+($H23*'fnd base rates'!F$53)
+($I23*'fnd base rates'!F$54)
+($J23*'fnd base rates'!F$55)
+($K23*'fnd base rates'!F$56)
+($L23*'fnd base rates'!F$57)
+($M23*'fnd base rates'!F$58)
+($N23*'fnd base rates'!F$59)
+($O23*VLOOKUP($S23+12,rate_basefnd,6)))
*$R23</f>
        <v>9128.6699700000008</v>
      </c>
      <c r="Y23" s="1">
        <f>(($C23*'fnd base rates'!G$48)
+($D23*'fnd base rates'!G$49)
+($E23*'fnd base rates'!G$50)
+($F23*'fnd base rates'!G$51)
+($G23*'fnd base rates'!G$52)
+($H23*'fnd base rates'!G$53)
+($I23*'fnd base rates'!G$54)
+($J23*'fnd base rates'!G$55)
+($K23*'fnd base rates'!G$56)
+($L23*'fnd base rates'!G$57)
+($M23*'fnd base rates'!G$58)
+($N23*'fnd base rates'!G$59)
+($O23*VLOOKUP($S23+12,rate_basefnd,7)))
*$R23</f>
        <v>2093.9916899999998</v>
      </c>
      <c r="Z23" s="1">
        <f>(($C23*'fnd base rates'!H$48)
+($D23*'fnd base rates'!H$49)
+($E23*'fnd base rates'!H$50)
+($F23*'fnd base rates'!H$51)
+($G23*'fnd base rates'!H$52)
+($H23*'fnd base rates'!H$53)
+($I23*'fnd base rates'!H$54)
+($J23*'fnd base rates'!H$55)
+($K23*'fnd base rates'!H$56)
+($L23*'fnd base rates'!H$57)
+($M23*'fnd base rates'!H$58)
+($N23*'fnd base rates'!H$59)
+($O23*VLOOKUP($S23+12,rate_basefnd,8)))</f>
        <v>4543.8449999999993</v>
      </c>
      <c r="AA23" s="1">
        <f>(($C23*'fnd base rates'!I$48)
+($D23*'fnd base rates'!I$49)
+($E23*'fnd base rates'!I$50)
+($F23*'fnd base rates'!I$51)
+($G23*'fnd base rates'!I$52)
+($H23*'fnd base rates'!I$53)
+($I23*'fnd base rates'!I$54)
+($J23*'fnd base rates'!I$55)
+($K23*'fnd base rates'!I$56)
+($L23*'fnd base rates'!I$57)
+($M23*'fnd base rates'!I$58)
+($N23*'fnd base rates'!I$59)
+($O23*VLOOKUP($S23+12,rate_basefnd,9)))
*$R23</f>
        <v>3058.5828000000001</v>
      </c>
      <c r="AB23" s="1">
        <f>(($C23*'fnd base rates'!J$48)
+($D23*'fnd base rates'!J$49)
+($E23*'fnd base rates'!J$50)
+($F23*'fnd base rates'!J$51)
+($G23*'fnd base rates'!J$52)
+($H23*'fnd base rates'!J$53)
+($I23*'fnd base rates'!J$54)
+($J23*'fnd base rates'!J$55)
+($K23*'fnd base rates'!J$56)
+($L23*'fnd base rates'!J$57)
+($M23*'fnd base rates'!J$58)
+($N23*'fnd base rates'!J$59)
+($O23*VLOOKUP($S23+12,rate_basefnd,10)))
*$R23</f>
        <v>1892.2332800000001</v>
      </c>
      <c r="AC23" s="1">
        <f>(($C23*'fnd base rates'!K$48)
+($D23*'fnd base rates'!K$49)
+($E23*'fnd base rates'!K$50)
+($F23*'fnd base rates'!K$51)
+($G23*'fnd base rates'!K$52)
+($H23*'fnd base rates'!K$53)
+($I23*'fnd base rates'!K$54)
+($J23*'fnd base rates'!K$55)
+($K23*'fnd base rates'!K$56)
+($L23*'fnd base rates'!K$57)
+($M23*'fnd base rates'!K$58)
+($N23*'fnd base rates'!K$59)
+($O23*VLOOKUP($S23+12,rate_basefnd,11)))
*$R23</f>
        <v>14695.091494999999</v>
      </c>
      <c r="AD23" s="1">
        <f>(($C23*'fnd base rates'!L$48)
+($D23*'fnd base rates'!L$49)
+($E23*'fnd base rates'!L$50)
+($F23*'fnd base rates'!L$51)
+($G23*'fnd base rates'!L$52)
+($H23*'fnd base rates'!L$53)
+($I23*'fnd base rates'!L$54)
+($J23*'fnd base rates'!L$55)
+($K23*'fnd base rates'!L$56)
+($L23*'fnd base rates'!L$57)
+($M23*'fnd base rates'!L$58)
+($N23*'fnd base rates'!L$59)
+($O23*VLOOKUP($S23+12,rate_basefnd,12)))</f>
        <v>12457.251924272407</v>
      </c>
      <c r="AE23" s="1">
        <f>(($C23*'fnd base rates'!M$48)
+($D23*'fnd base rates'!M$49)
+($E23*'fnd base rates'!M$50)
+($F23*'fnd base rates'!M$51)
+($G23*'fnd base rates'!M$52)
+($H23*'fnd base rates'!M$53)
+($I23*'fnd base rates'!M$54)
+($J23*'fnd base rates'!M$55)
+($K23*'fnd base rates'!M$56)
+($L23*'fnd base rates'!M$57)
+($M23*'fnd base rates'!M$58)
+($N23*'fnd base rates'!M$59)
+($O23*VLOOKUP($S23+12,rate_basefnd,13)))</f>
        <v>0</v>
      </c>
      <c r="AF23" s="4">
        <f t="shared" si="5"/>
        <v>118843.03211927241</v>
      </c>
      <c r="AH23" s="4">
        <f t="shared" si="6"/>
        <v>410057035</v>
      </c>
      <c r="AI23" s="4" t="str">
        <f t="shared" si="7"/>
        <v>410</v>
      </c>
      <c r="AJ23" s="2" t="str">
        <f t="shared" si="8"/>
        <v>057</v>
      </c>
      <c r="AK23" s="2" t="str">
        <f t="shared" si="9"/>
        <v>035</v>
      </c>
      <c r="AL23" s="4">
        <f t="shared" si="10"/>
        <v>1</v>
      </c>
      <c r="AM23" s="4">
        <f t="shared" si="3"/>
        <v>10</v>
      </c>
      <c r="AN23" s="4">
        <f t="shared" si="11"/>
        <v>118843.03211927241</v>
      </c>
      <c r="AO23" s="4">
        <f t="shared" si="12"/>
        <v>11884</v>
      </c>
      <c r="AP23" s="4">
        <f t="shared" si="13"/>
        <v>0</v>
      </c>
      <c r="AQ23" s="75">
        <v>11884</v>
      </c>
    </row>
    <row r="24" spans="1:43" s="4" customFormat="1">
      <c r="A24" s="2">
        <v>410057057</v>
      </c>
      <c r="B24" s="382" t="s">
        <v>63</v>
      </c>
      <c r="C24" s="15">
        <f>'fnd enro'!C24</f>
        <v>0</v>
      </c>
      <c r="D24" s="15">
        <f>'fnd enro'!D24</f>
        <v>0</v>
      </c>
      <c r="E24" s="15">
        <f>'fnd enro'!E24</f>
        <v>0</v>
      </c>
      <c r="F24" s="15">
        <f>'fnd enro'!F24</f>
        <v>20</v>
      </c>
      <c r="G24" s="15">
        <f>'fnd enro'!G24</f>
        <v>135</v>
      </c>
      <c r="H24" s="15">
        <f>'fnd enro'!H24</f>
        <v>0</v>
      </c>
      <c r="I24" s="15">
        <f>'fnd enro'!I24</f>
        <v>7.3125</v>
      </c>
      <c r="J24" s="15">
        <f>'fnd enro'!J24</f>
        <v>0</v>
      </c>
      <c r="K24" s="15">
        <f>'fnd enro'!K24</f>
        <v>0</v>
      </c>
      <c r="L24" s="15">
        <f>'fnd enro'!L24</f>
        <v>0</v>
      </c>
      <c r="M24" s="15">
        <f>'fnd enro'!M24</f>
        <v>40</v>
      </c>
      <c r="N24" s="15">
        <f>'fnd enro'!N24</f>
        <v>0</v>
      </c>
      <c r="O24" s="15">
        <f>'fnd enro'!O24</f>
        <v>103</v>
      </c>
      <c r="P24" s="15"/>
      <c r="Q24" s="15">
        <f>'fnd enro'!R24</f>
        <v>195</v>
      </c>
      <c r="R24" s="16">
        <f t="shared" si="4"/>
        <v>1.036</v>
      </c>
      <c r="S24" s="15">
        <f>'fnd enro'!Q24</f>
        <v>10</v>
      </c>
      <c r="T24" s="2"/>
      <c r="U24" s="1">
        <f>(($C24*'fnd base rates'!C$48)
+($D24*'fnd base rates'!C$49)
+($E24*'fnd base rates'!C$50)
+($F24*'fnd base rates'!C$51)
+($G24*'fnd base rates'!C$52)
+($H24*'fnd base rates'!C$53)
+($I24*'fnd base rates'!C$54)
+($J24*'fnd base rates'!C$55)
+($K24*'fnd base rates'!C$56)
+($L24*'fnd base rates'!C$57)
+($M24*'fnd base rates'!C$58)
+($N24*'fnd base rates'!C$59)
+($O24*VLOOKUP($S24+12,rate_basefnd,3)))
*$R24</f>
        <v>93594.982162500004</v>
      </c>
      <c r="V24" s="1">
        <f>(($C24*'fnd base rates'!D$48)
+($D24*'fnd base rates'!D$49)
+($E24*'fnd base rates'!D$50)
+($F24*'fnd base rates'!D$51)
+($G24*'fnd base rates'!D$52)
+($H24*'fnd base rates'!D$53)
+($I24*'fnd base rates'!D$54)
+($J24*'fnd base rates'!D$55)
+($K24*'fnd base rates'!D$56)
+($L24*'fnd base rates'!D$57)
+($M24*'fnd base rates'!D$58)
+($N24*'fnd base rates'!D$59)
+($O24*VLOOKUP($S24+12,rate_basefnd,4)))
*$R24</f>
        <v>134286.73440000002</v>
      </c>
      <c r="W24" s="1">
        <f>(($C24*'fnd base rates'!E$48)
+($D24*'fnd base rates'!E$49)
+($E24*'fnd base rates'!E$50)
+($F24*'fnd base rates'!E$51)
+($G24*'fnd base rates'!E$52)
+($H24*'fnd base rates'!E$53)
+($I24*'fnd base rates'!E$54)
+($J24*'fnd base rates'!E$55)
+($K24*'fnd base rates'!E$56)
+($L24*'fnd base rates'!E$57)
+($M24*'fnd base rates'!E$58)
+($N24*'fnd base rates'!E$59)
+($O24*VLOOKUP($S24+12,rate_basefnd,5)))
*$R24</f>
        <v>1041107.1672575</v>
      </c>
      <c r="X24" s="1">
        <f>(($C24*'fnd base rates'!F$48)
+($D24*'fnd base rates'!F$49)
+($E24*'fnd base rates'!F$50)
+($F24*'fnd base rates'!F$51)
+($G24*'fnd base rates'!F$52)
+($H24*'fnd base rates'!F$53)
+($I24*'fnd base rates'!F$54)
+($J24*'fnd base rates'!F$55)
+($K24*'fnd base rates'!F$56)
+($L24*'fnd base rates'!F$57)
+($M24*'fnd base rates'!F$58)
+($N24*'fnd base rates'!F$59)
+($O24*VLOOKUP($S24+12,rate_basefnd,6)))
*$R24</f>
        <v>180092.35681500004</v>
      </c>
      <c r="Y24" s="1">
        <f>(($C24*'fnd base rates'!G$48)
+($D24*'fnd base rates'!G$49)
+($E24*'fnd base rates'!G$50)
+($F24*'fnd base rates'!G$51)
+($G24*'fnd base rates'!G$52)
+($H24*'fnd base rates'!G$53)
+($I24*'fnd base rates'!G$54)
+($J24*'fnd base rates'!G$55)
+($K24*'fnd base rates'!G$56)
+($L24*'fnd base rates'!G$57)
+($M24*'fnd base rates'!G$58)
+($N24*'fnd base rates'!G$59)
+($O24*VLOOKUP($S24+12,rate_basefnd,7)))
*$R24</f>
        <v>38298.989155000003</v>
      </c>
      <c r="Z24" s="1">
        <f>(($C24*'fnd base rates'!H$48)
+($D24*'fnd base rates'!H$49)
+($E24*'fnd base rates'!H$50)
+($F24*'fnd base rates'!H$51)
+($G24*'fnd base rates'!H$52)
+($H24*'fnd base rates'!H$53)
+($I24*'fnd base rates'!H$54)
+($J24*'fnd base rates'!H$55)
+($K24*'fnd base rates'!H$56)
+($L24*'fnd base rates'!H$57)
+($M24*'fnd base rates'!H$58)
+($N24*'fnd base rates'!H$59)
+($O24*VLOOKUP($S24+12,rate_basefnd,8)))</f>
        <v>88604.977499999994</v>
      </c>
      <c r="AA24" s="1">
        <f>(($C24*'fnd base rates'!I$48)
+($D24*'fnd base rates'!I$49)
+($E24*'fnd base rates'!I$50)
+($F24*'fnd base rates'!I$51)
+($G24*'fnd base rates'!I$52)
+($H24*'fnd base rates'!I$53)
+($I24*'fnd base rates'!I$54)
+($J24*'fnd base rates'!I$55)
+($K24*'fnd base rates'!I$56)
+($L24*'fnd base rates'!I$57)
+($M24*'fnd base rates'!I$58)
+($N24*'fnd base rates'!I$59)
+($O24*VLOOKUP($S24+12,rate_basefnd,9)))
*$R24</f>
        <v>58120.687800000007</v>
      </c>
      <c r="AB24" s="1">
        <f>(($C24*'fnd base rates'!J$48)
+($D24*'fnd base rates'!J$49)
+($E24*'fnd base rates'!J$50)
+($F24*'fnd base rates'!J$51)
+($G24*'fnd base rates'!J$52)
+($H24*'fnd base rates'!J$53)
+($I24*'fnd base rates'!J$54)
+($J24*'fnd base rates'!J$55)
+($K24*'fnd base rates'!J$56)
+($L24*'fnd base rates'!J$57)
+($M24*'fnd base rates'!J$58)
+($N24*'fnd base rates'!J$59)
+($O24*VLOOKUP($S24+12,rate_basefnd,10)))
*$R24</f>
        <v>38461.810800000007</v>
      </c>
      <c r="AC24" s="1">
        <f>(($C24*'fnd base rates'!K$48)
+($D24*'fnd base rates'!K$49)
+($E24*'fnd base rates'!K$50)
+($F24*'fnd base rates'!K$51)
+($G24*'fnd base rates'!K$52)
+($H24*'fnd base rates'!K$53)
+($I24*'fnd base rates'!K$54)
+($J24*'fnd base rates'!K$55)
+($K24*'fnd base rates'!K$56)
+($L24*'fnd base rates'!K$57)
+($M24*'fnd base rates'!K$58)
+($N24*'fnd base rates'!K$59)
+($O24*VLOOKUP($S24+12,rate_basefnd,11)))
*$R24</f>
        <v>268765.81191250001</v>
      </c>
      <c r="AD24" s="1">
        <f>(($C24*'fnd base rates'!L$48)
+($D24*'fnd base rates'!L$49)
+($E24*'fnd base rates'!L$50)
+($F24*'fnd base rates'!L$51)
+($G24*'fnd base rates'!L$52)
+($H24*'fnd base rates'!L$53)
+($I24*'fnd base rates'!L$54)
+($J24*'fnd base rates'!L$55)
+($K24*'fnd base rates'!L$56)
+($L24*'fnd base rates'!L$57)
+($M24*'fnd base rates'!L$58)
+($N24*'fnd base rates'!L$59)
+($O24*VLOOKUP($S24+12,rate_basefnd,12)))</f>
        <v>231960.93079519278</v>
      </c>
      <c r="AE24" s="1">
        <f>(($C24*'fnd base rates'!M$48)
+($D24*'fnd base rates'!M$49)
+($E24*'fnd base rates'!M$50)
+($F24*'fnd base rates'!M$51)
+($G24*'fnd base rates'!M$52)
+($H24*'fnd base rates'!M$53)
+($I24*'fnd base rates'!M$54)
+($J24*'fnd base rates'!M$55)
+($K24*'fnd base rates'!M$56)
+($L24*'fnd base rates'!M$57)
+($M24*'fnd base rates'!M$58)
+($N24*'fnd base rates'!M$59)
+($O24*VLOOKUP($S24+12,rate_basefnd,13)))</f>
        <v>0</v>
      </c>
      <c r="AF24" s="4">
        <f t="shared" si="5"/>
        <v>2173294.4485976934</v>
      </c>
      <c r="AH24" s="4">
        <f t="shared" si="6"/>
        <v>410057057</v>
      </c>
      <c r="AI24" s="4" t="str">
        <f t="shared" si="7"/>
        <v>410</v>
      </c>
      <c r="AJ24" s="2" t="str">
        <f t="shared" si="8"/>
        <v>057</v>
      </c>
      <c r="AK24" s="2" t="str">
        <f t="shared" si="9"/>
        <v>057</v>
      </c>
      <c r="AL24" s="4">
        <f t="shared" si="10"/>
        <v>1</v>
      </c>
      <c r="AM24" s="4">
        <f t="shared" si="3"/>
        <v>195</v>
      </c>
      <c r="AN24" s="4">
        <f t="shared" si="11"/>
        <v>2173294.4485976934</v>
      </c>
      <c r="AO24" s="4">
        <f t="shared" si="12"/>
        <v>11145</v>
      </c>
      <c r="AP24" s="4">
        <f t="shared" si="13"/>
        <v>0</v>
      </c>
      <c r="AQ24" s="75">
        <v>11145</v>
      </c>
    </row>
    <row r="25" spans="1:43" s="4" customFormat="1">
      <c r="A25" s="2">
        <v>410057093</v>
      </c>
      <c r="B25" s="382" t="s">
        <v>63</v>
      </c>
      <c r="C25" s="15">
        <f>'fnd enro'!C25</f>
        <v>0</v>
      </c>
      <c r="D25" s="15">
        <f>'fnd enro'!D25</f>
        <v>0</v>
      </c>
      <c r="E25" s="15">
        <f>'fnd enro'!E25</f>
        <v>0</v>
      </c>
      <c r="F25" s="15">
        <f>'fnd enro'!F25</f>
        <v>0</v>
      </c>
      <c r="G25" s="15">
        <f>'fnd enro'!G25</f>
        <v>3</v>
      </c>
      <c r="H25" s="15">
        <f>'fnd enro'!H25</f>
        <v>0</v>
      </c>
      <c r="I25" s="15">
        <f>'fnd enro'!I25</f>
        <v>0.15</v>
      </c>
      <c r="J25" s="15">
        <f>'fnd enro'!J25</f>
        <v>0</v>
      </c>
      <c r="K25" s="15">
        <f>'fnd enro'!K25</f>
        <v>0</v>
      </c>
      <c r="L25" s="15">
        <f>'fnd enro'!L25</f>
        <v>0</v>
      </c>
      <c r="M25" s="15">
        <f>'fnd enro'!M25</f>
        <v>1</v>
      </c>
      <c r="N25" s="15">
        <f>'fnd enro'!N25</f>
        <v>0</v>
      </c>
      <c r="O25" s="15">
        <f>'fnd enro'!O25</f>
        <v>3</v>
      </c>
      <c r="P25" s="15"/>
      <c r="Q25" s="15">
        <f>'fnd enro'!R25</f>
        <v>4</v>
      </c>
      <c r="R25" s="16">
        <f t="shared" si="4"/>
        <v>1.036</v>
      </c>
      <c r="S25" s="15">
        <f>'fnd enro'!Q25</f>
        <v>10</v>
      </c>
      <c r="T25" s="2"/>
      <c r="U25" s="1">
        <f>(($C25*'fnd base rates'!C$48)
+($D25*'fnd base rates'!C$49)
+($E25*'fnd base rates'!C$50)
+($F25*'fnd base rates'!C$51)
+($G25*'fnd base rates'!C$52)
+($H25*'fnd base rates'!C$53)
+($I25*'fnd base rates'!C$54)
+($J25*'fnd base rates'!C$55)
+($K25*'fnd base rates'!C$56)
+($L25*'fnd base rates'!C$57)
+($M25*'fnd base rates'!C$58)
+($N25*'fnd base rates'!C$59)
+($O25*VLOOKUP($S25+12,rate_basefnd,3)))
*$R25</f>
        <v>1919.8970700000002</v>
      </c>
      <c r="V25" s="1">
        <f>(($C25*'fnd base rates'!D$48)
+($D25*'fnd base rates'!D$49)
+($E25*'fnd base rates'!D$50)
+($F25*'fnd base rates'!D$51)
+($G25*'fnd base rates'!D$52)
+($H25*'fnd base rates'!D$53)
+($I25*'fnd base rates'!D$54)
+($J25*'fnd base rates'!D$55)
+($K25*'fnd base rates'!D$56)
+($L25*'fnd base rates'!D$57)
+($M25*'fnd base rates'!D$58)
+($N25*'fnd base rates'!D$59)
+($O25*VLOOKUP($S25+12,rate_basefnd,4)))
*$R25</f>
        <v>2754.5996800000003</v>
      </c>
      <c r="W25" s="1">
        <f>(($C25*'fnd base rates'!E$48)
+($D25*'fnd base rates'!E$49)
+($E25*'fnd base rates'!E$50)
+($F25*'fnd base rates'!E$51)
+($G25*'fnd base rates'!E$52)
+($H25*'fnd base rates'!E$53)
+($I25*'fnd base rates'!E$54)
+($J25*'fnd base rates'!E$55)
+($K25*'fnd base rates'!E$56)
+($L25*'fnd base rates'!E$57)
+($M25*'fnd base rates'!E$58)
+($N25*'fnd base rates'!E$59)
+($O25*VLOOKUP($S25+12,rate_basefnd,5)))
*$R25</f>
        <v>24562.345290000001</v>
      </c>
      <c r="X25" s="1">
        <f>(($C25*'fnd base rates'!F$48)
+($D25*'fnd base rates'!F$49)
+($E25*'fnd base rates'!F$50)
+($F25*'fnd base rates'!F$51)
+($G25*'fnd base rates'!F$52)
+($H25*'fnd base rates'!F$53)
+($I25*'fnd base rates'!F$54)
+($J25*'fnd base rates'!F$55)
+($K25*'fnd base rates'!F$56)
+($L25*'fnd base rates'!F$57)
+($M25*'fnd base rates'!F$58)
+($N25*'fnd base rates'!F$59)
+($O25*VLOOKUP($S25+12,rate_basefnd,6)))
*$R25</f>
        <v>3612.7112279999997</v>
      </c>
      <c r="Y25" s="1">
        <f>(($C25*'fnd base rates'!G$48)
+($D25*'fnd base rates'!G$49)
+($E25*'fnd base rates'!G$50)
+($F25*'fnd base rates'!G$51)
+($G25*'fnd base rates'!G$52)
+($H25*'fnd base rates'!G$53)
+($I25*'fnd base rates'!G$54)
+($J25*'fnd base rates'!G$55)
+($K25*'fnd base rates'!G$56)
+($L25*'fnd base rates'!G$57)
+($M25*'fnd base rates'!G$58)
+($N25*'fnd base rates'!G$59)
+($O25*VLOOKUP($S25+12,rate_basefnd,7)))
*$R25</f>
        <v>862.14987600000006</v>
      </c>
      <c r="Z25" s="1">
        <f>(($C25*'fnd base rates'!H$48)
+($D25*'fnd base rates'!H$49)
+($E25*'fnd base rates'!H$50)
+($F25*'fnd base rates'!H$51)
+($G25*'fnd base rates'!H$52)
+($H25*'fnd base rates'!H$53)
+($I25*'fnd base rates'!H$54)
+($J25*'fnd base rates'!H$55)
+($K25*'fnd base rates'!H$56)
+($L25*'fnd base rates'!H$57)
+($M25*'fnd base rates'!H$58)
+($N25*'fnd base rates'!H$59)
+($O25*VLOOKUP($S25+12,rate_basefnd,8)))</f>
        <v>1817.538</v>
      </c>
      <c r="AA25" s="1">
        <f>(($C25*'fnd base rates'!I$48)
+($D25*'fnd base rates'!I$49)
+($E25*'fnd base rates'!I$50)
+($F25*'fnd base rates'!I$51)
+($G25*'fnd base rates'!I$52)
+($H25*'fnd base rates'!I$53)
+($I25*'fnd base rates'!I$54)
+($J25*'fnd base rates'!I$55)
+($K25*'fnd base rates'!I$56)
+($L25*'fnd base rates'!I$57)
+($M25*'fnd base rates'!I$58)
+($N25*'fnd base rates'!I$59)
+($O25*VLOOKUP($S25+12,rate_basefnd,9)))
*$R25</f>
        <v>1223.4331200000001</v>
      </c>
      <c r="AB25" s="1">
        <f>(($C25*'fnd base rates'!J$48)
+($D25*'fnd base rates'!J$49)
+($E25*'fnd base rates'!J$50)
+($F25*'fnd base rates'!J$51)
+($G25*'fnd base rates'!J$52)
+($H25*'fnd base rates'!J$53)
+($I25*'fnd base rates'!J$54)
+($J25*'fnd base rates'!J$55)
+($K25*'fnd base rates'!J$56)
+($L25*'fnd base rates'!J$57)
+($M25*'fnd base rates'!J$58)
+($N25*'fnd base rates'!J$59)
+($O25*VLOOKUP($S25+12,rate_basefnd,10)))
*$R25</f>
        <v>809.00203999999997</v>
      </c>
      <c r="AC25" s="1">
        <f>(($C25*'fnd base rates'!K$48)
+($D25*'fnd base rates'!K$49)
+($E25*'fnd base rates'!K$50)
+($F25*'fnd base rates'!K$51)
+($G25*'fnd base rates'!K$52)
+($H25*'fnd base rates'!K$53)
+($I25*'fnd base rates'!K$54)
+($J25*'fnd base rates'!K$55)
+($K25*'fnd base rates'!K$56)
+($L25*'fnd base rates'!K$57)
+($M25*'fnd base rates'!K$58)
+($N25*'fnd base rates'!K$59)
+($O25*VLOOKUP($S25+12,rate_basefnd,11)))
*$R25</f>
        <v>6050.2508780000007</v>
      </c>
      <c r="AD25" s="1">
        <f>(($C25*'fnd base rates'!L$48)
+($D25*'fnd base rates'!L$49)
+($E25*'fnd base rates'!L$50)
+($F25*'fnd base rates'!L$51)
+($G25*'fnd base rates'!L$52)
+($H25*'fnd base rates'!L$53)
+($I25*'fnd base rates'!L$54)
+($J25*'fnd base rates'!L$55)
+($K25*'fnd base rates'!L$56)
+($L25*'fnd base rates'!L$57)
+($M25*'fnd base rates'!L$58)
+($N25*'fnd base rates'!L$59)
+($O25*VLOOKUP($S25+12,rate_basefnd,12)))</f>
        <v>5079.49262620835</v>
      </c>
      <c r="AE25" s="1">
        <f>(($C25*'fnd base rates'!M$48)
+($D25*'fnd base rates'!M$49)
+($E25*'fnd base rates'!M$50)
+($F25*'fnd base rates'!M$51)
+($G25*'fnd base rates'!M$52)
+($H25*'fnd base rates'!M$53)
+($I25*'fnd base rates'!M$54)
+($J25*'fnd base rates'!M$55)
+($K25*'fnd base rates'!M$56)
+($L25*'fnd base rates'!M$57)
+($M25*'fnd base rates'!M$58)
+($N25*'fnd base rates'!M$59)
+($O25*VLOOKUP($S25+12,rate_basefnd,13)))</f>
        <v>0</v>
      </c>
      <c r="AF25" s="4">
        <f t="shared" si="5"/>
        <v>48691.41980820836</v>
      </c>
      <c r="AH25" s="4">
        <f t="shared" si="6"/>
        <v>410057093</v>
      </c>
      <c r="AI25" s="4" t="str">
        <f t="shared" si="7"/>
        <v>410</v>
      </c>
      <c r="AJ25" s="2" t="str">
        <f t="shared" si="8"/>
        <v>057</v>
      </c>
      <c r="AK25" s="2" t="str">
        <f t="shared" si="9"/>
        <v>093</v>
      </c>
      <c r="AL25" s="4">
        <f t="shared" si="10"/>
        <v>1</v>
      </c>
      <c r="AM25" s="4">
        <f t="shared" si="3"/>
        <v>4</v>
      </c>
      <c r="AN25" s="4">
        <f t="shared" si="11"/>
        <v>48691.41980820836</v>
      </c>
      <c r="AO25" s="4">
        <f t="shared" si="12"/>
        <v>12173</v>
      </c>
      <c r="AP25" s="4">
        <f t="shared" si="13"/>
        <v>0</v>
      </c>
      <c r="AQ25" s="75">
        <v>12173</v>
      </c>
    </row>
    <row r="26" spans="1:43" s="4" customFormat="1">
      <c r="A26" s="2">
        <v>410057163</v>
      </c>
      <c r="B26" s="382" t="s">
        <v>63</v>
      </c>
      <c r="C26" s="15">
        <f>'fnd enro'!C26</f>
        <v>0</v>
      </c>
      <c r="D26" s="15">
        <f>'fnd enro'!D26</f>
        <v>0</v>
      </c>
      <c r="E26" s="15">
        <f>'fnd enro'!E26</f>
        <v>0</v>
      </c>
      <c r="F26" s="15">
        <f>'fnd enro'!F26</f>
        <v>0</v>
      </c>
      <c r="G26" s="15">
        <f>'fnd enro'!G26</f>
        <v>2</v>
      </c>
      <c r="H26" s="15">
        <f>'fnd enro'!H26</f>
        <v>0</v>
      </c>
      <c r="I26" s="15">
        <f>'fnd enro'!I26</f>
        <v>7.4999999999999997E-2</v>
      </c>
      <c r="J26" s="15">
        <f>'fnd enro'!J26</f>
        <v>0</v>
      </c>
      <c r="K26" s="15">
        <f>'fnd enro'!K26</f>
        <v>0</v>
      </c>
      <c r="L26" s="15">
        <f>'fnd enro'!L26</f>
        <v>0</v>
      </c>
      <c r="M26" s="15">
        <f>'fnd enro'!M26</f>
        <v>0</v>
      </c>
      <c r="N26" s="15">
        <f>'fnd enro'!N26</f>
        <v>0</v>
      </c>
      <c r="O26" s="15">
        <f>'fnd enro'!O26</f>
        <v>1</v>
      </c>
      <c r="P26" s="15"/>
      <c r="Q26" s="15">
        <f>'fnd enro'!R26</f>
        <v>2</v>
      </c>
      <c r="R26" s="16">
        <f t="shared" si="4"/>
        <v>1.036</v>
      </c>
      <c r="S26" s="15">
        <f>'fnd enro'!Q26</f>
        <v>10</v>
      </c>
      <c r="T26" s="2"/>
      <c r="U26" s="1">
        <f>(($C26*'fnd base rates'!C$48)
+($D26*'fnd base rates'!C$49)
+($E26*'fnd base rates'!C$50)
+($F26*'fnd base rates'!C$51)
+($G26*'fnd base rates'!C$52)
+($H26*'fnd base rates'!C$53)
+($I26*'fnd base rates'!C$54)
+($J26*'fnd base rates'!C$55)
+($K26*'fnd base rates'!C$56)
+($L26*'fnd base rates'!C$57)
+($M26*'fnd base rates'!C$58)
+($N26*'fnd base rates'!C$59)
+($O26*VLOOKUP($S26+12,rate_basefnd,3)))
*$R26</f>
        <v>959.94853500000011</v>
      </c>
      <c r="V26" s="1">
        <f>(($C26*'fnd base rates'!D$48)
+($D26*'fnd base rates'!D$49)
+($E26*'fnd base rates'!D$50)
+($F26*'fnd base rates'!D$51)
+($G26*'fnd base rates'!D$52)
+($H26*'fnd base rates'!D$53)
+($I26*'fnd base rates'!D$54)
+($J26*'fnd base rates'!D$55)
+($K26*'fnd base rates'!D$56)
+($L26*'fnd base rates'!D$57)
+($M26*'fnd base rates'!D$58)
+($N26*'fnd base rates'!D$59)
+($O26*VLOOKUP($S26+12,rate_basefnd,4)))
*$R26</f>
        <v>1377.2998400000001</v>
      </c>
      <c r="W26" s="1">
        <f>(($C26*'fnd base rates'!E$48)
+($D26*'fnd base rates'!E$49)
+($E26*'fnd base rates'!E$50)
+($F26*'fnd base rates'!E$51)
+($G26*'fnd base rates'!E$52)
+($H26*'fnd base rates'!E$53)
+($I26*'fnd base rates'!E$54)
+($J26*'fnd base rates'!E$55)
+($K26*'fnd base rates'!E$56)
+($L26*'fnd base rates'!E$57)
+($M26*'fnd base rates'!E$58)
+($N26*'fnd base rates'!E$59)
+($O26*VLOOKUP($S26+12,rate_basefnd,5)))
*$R26</f>
        <v>9598.1035850000007</v>
      </c>
      <c r="X26" s="1">
        <f>(($C26*'fnd base rates'!F$48)
+($D26*'fnd base rates'!F$49)
+($E26*'fnd base rates'!F$50)
+($F26*'fnd base rates'!F$51)
+($G26*'fnd base rates'!F$52)
+($H26*'fnd base rates'!F$53)
+($I26*'fnd base rates'!F$54)
+($J26*'fnd base rates'!F$55)
+($K26*'fnd base rates'!F$56)
+($L26*'fnd base rates'!F$57)
+($M26*'fnd base rates'!F$58)
+($N26*'fnd base rates'!F$59)
+($O26*VLOOKUP($S26+12,rate_basefnd,6)))
*$R26</f>
        <v>1774.0583140000001</v>
      </c>
      <c r="Y26" s="1">
        <f>(($C26*'fnd base rates'!G$48)
+($D26*'fnd base rates'!G$49)
+($E26*'fnd base rates'!G$50)
+($F26*'fnd base rates'!G$51)
+($G26*'fnd base rates'!G$52)
+($H26*'fnd base rates'!G$53)
+($I26*'fnd base rates'!G$54)
+($J26*'fnd base rates'!G$55)
+($K26*'fnd base rates'!G$56)
+($L26*'fnd base rates'!G$57)
+($M26*'fnd base rates'!G$58)
+($N26*'fnd base rates'!G$59)
+($O26*VLOOKUP($S26+12,rate_basefnd,7)))
*$R26</f>
        <v>376.94393799999995</v>
      </c>
      <c r="Z26" s="1">
        <f>(($C26*'fnd base rates'!H$48)
+($D26*'fnd base rates'!H$49)
+($E26*'fnd base rates'!H$50)
+($F26*'fnd base rates'!H$51)
+($G26*'fnd base rates'!H$52)
+($H26*'fnd base rates'!H$53)
+($I26*'fnd base rates'!H$54)
+($J26*'fnd base rates'!H$55)
+($K26*'fnd base rates'!H$56)
+($L26*'fnd base rates'!H$57)
+($M26*'fnd base rates'!H$58)
+($N26*'fnd base rates'!H$59)
+($O26*VLOOKUP($S26+12,rate_basefnd,8)))</f>
        <v>908.76900000000001</v>
      </c>
      <c r="AA26" s="1">
        <f>(($C26*'fnd base rates'!I$48)
+($D26*'fnd base rates'!I$49)
+($E26*'fnd base rates'!I$50)
+($F26*'fnd base rates'!I$51)
+($G26*'fnd base rates'!I$52)
+($H26*'fnd base rates'!I$53)
+($I26*'fnd base rates'!I$54)
+($J26*'fnd base rates'!I$55)
+($K26*'fnd base rates'!I$56)
+($L26*'fnd base rates'!I$57)
+($M26*'fnd base rates'!I$58)
+($N26*'fnd base rates'!I$59)
+($O26*VLOOKUP($S26+12,rate_basefnd,9)))
*$R26</f>
        <v>611.71656000000007</v>
      </c>
      <c r="AB26" s="1">
        <f>(($C26*'fnd base rates'!J$48)
+($D26*'fnd base rates'!J$49)
+($E26*'fnd base rates'!J$50)
+($F26*'fnd base rates'!J$51)
+($G26*'fnd base rates'!J$52)
+($H26*'fnd base rates'!J$53)
+($I26*'fnd base rates'!J$54)
+($J26*'fnd base rates'!J$55)
+($K26*'fnd base rates'!J$56)
+($L26*'fnd base rates'!J$57)
+($M26*'fnd base rates'!J$58)
+($N26*'fnd base rates'!J$59)
+($O26*VLOOKUP($S26+12,rate_basefnd,10)))
*$R26</f>
        <v>447.92496000000006</v>
      </c>
      <c r="AC26" s="1">
        <f>(($C26*'fnd base rates'!K$48)
+($D26*'fnd base rates'!K$49)
+($E26*'fnd base rates'!K$50)
+($F26*'fnd base rates'!K$51)
+($G26*'fnd base rates'!K$52)
+($H26*'fnd base rates'!K$53)
+($I26*'fnd base rates'!K$54)
+($J26*'fnd base rates'!K$55)
+($K26*'fnd base rates'!K$56)
+($L26*'fnd base rates'!K$57)
+($M26*'fnd base rates'!K$58)
+($N26*'fnd base rates'!K$59)
+($O26*VLOOKUP($S26+12,rate_basefnd,11)))
*$R26</f>
        <v>2645.1776190000005</v>
      </c>
      <c r="AD26" s="1">
        <f>(($C26*'fnd base rates'!L$48)
+($D26*'fnd base rates'!L$49)
+($E26*'fnd base rates'!L$50)
+($F26*'fnd base rates'!L$51)
+($G26*'fnd base rates'!L$52)
+($H26*'fnd base rates'!L$53)
+($I26*'fnd base rates'!L$54)
+($J26*'fnd base rates'!L$55)
+($K26*'fnd base rates'!L$56)
+($L26*'fnd base rates'!L$57)
+($M26*'fnd base rates'!L$58)
+($N26*'fnd base rates'!L$59)
+($O26*VLOOKUP($S26+12,rate_basefnd,12)))</f>
        <v>2288.1395268536644</v>
      </c>
      <c r="AE26" s="1">
        <f>(($C26*'fnd base rates'!M$48)
+($D26*'fnd base rates'!M$49)
+($E26*'fnd base rates'!M$50)
+($F26*'fnd base rates'!M$51)
+($G26*'fnd base rates'!M$52)
+($H26*'fnd base rates'!M$53)
+($I26*'fnd base rates'!M$54)
+($J26*'fnd base rates'!M$55)
+($K26*'fnd base rates'!M$56)
+($L26*'fnd base rates'!M$57)
+($M26*'fnd base rates'!M$58)
+($N26*'fnd base rates'!M$59)
+($O26*VLOOKUP($S26+12,rate_basefnd,13)))</f>
        <v>0</v>
      </c>
      <c r="AF26" s="4">
        <f t="shared" si="5"/>
        <v>20988.081877853667</v>
      </c>
      <c r="AH26" s="4">
        <f t="shared" si="6"/>
        <v>410057163</v>
      </c>
      <c r="AI26" s="4" t="str">
        <f t="shared" si="7"/>
        <v>410</v>
      </c>
      <c r="AJ26" s="2" t="str">
        <f t="shared" si="8"/>
        <v>057</v>
      </c>
      <c r="AK26" s="2" t="str">
        <f t="shared" si="9"/>
        <v>163</v>
      </c>
      <c r="AL26" s="4">
        <f t="shared" si="10"/>
        <v>1</v>
      </c>
      <c r="AM26" s="4">
        <f t="shared" si="3"/>
        <v>2</v>
      </c>
      <c r="AN26" s="4">
        <f t="shared" si="11"/>
        <v>20988.081877853667</v>
      </c>
      <c r="AO26" s="4">
        <f t="shared" si="12"/>
        <v>10494</v>
      </c>
      <c r="AP26" s="4">
        <f t="shared" si="13"/>
        <v>0</v>
      </c>
      <c r="AQ26" s="75">
        <v>10494</v>
      </c>
    </row>
    <row r="27" spans="1:43" s="4" customFormat="1">
      <c r="A27" s="2">
        <v>410057248</v>
      </c>
      <c r="B27" s="382" t="s">
        <v>63</v>
      </c>
      <c r="C27" s="15">
        <f>'fnd enro'!C27</f>
        <v>0</v>
      </c>
      <c r="D27" s="15">
        <f>'fnd enro'!D27</f>
        <v>0</v>
      </c>
      <c r="E27" s="15">
        <f>'fnd enro'!E27</f>
        <v>0</v>
      </c>
      <c r="F27" s="15">
        <f>'fnd enro'!F27</f>
        <v>2</v>
      </c>
      <c r="G27" s="15">
        <f>'fnd enro'!G27</f>
        <v>7</v>
      </c>
      <c r="H27" s="15">
        <f>'fnd enro'!H27</f>
        <v>0</v>
      </c>
      <c r="I27" s="15">
        <f>'fnd enro'!I27</f>
        <v>0.33750000000000002</v>
      </c>
      <c r="J27" s="15">
        <f>'fnd enro'!J27</f>
        <v>0</v>
      </c>
      <c r="K27" s="15">
        <f>'fnd enro'!K27</f>
        <v>0</v>
      </c>
      <c r="L27" s="15">
        <f>'fnd enro'!L27</f>
        <v>0</v>
      </c>
      <c r="M27" s="15">
        <f>'fnd enro'!M27</f>
        <v>0</v>
      </c>
      <c r="N27" s="15">
        <f>'fnd enro'!N27</f>
        <v>0</v>
      </c>
      <c r="O27" s="15">
        <f>'fnd enro'!O27</f>
        <v>4</v>
      </c>
      <c r="P27" s="15"/>
      <c r="Q27" s="15">
        <f>'fnd enro'!R27</f>
        <v>9</v>
      </c>
      <c r="R27" s="16">
        <f t="shared" si="4"/>
        <v>1.036</v>
      </c>
      <c r="S27" s="15">
        <f>'fnd enro'!Q27</f>
        <v>9</v>
      </c>
      <c r="T27" s="2"/>
      <c r="U27" s="1">
        <f>(($C27*'fnd base rates'!C$48)
+($D27*'fnd base rates'!C$49)
+($E27*'fnd base rates'!C$50)
+($F27*'fnd base rates'!C$51)
+($G27*'fnd base rates'!C$52)
+($H27*'fnd base rates'!C$53)
+($I27*'fnd base rates'!C$54)
+($J27*'fnd base rates'!C$55)
+($K27*'fnd base rates'!C$56)
+($L27*'fnd base rates'!C$57)
+($M27*'fnd base rates'!C$58)
+($N27*'fnd base rates'!C$59)
+($O27*VLOOKUP($S27+12,rate_basefnd,3)))
*$R27</f>
        <v>4319.7684075000006</v>
      </c>
      <c r="V27" s="1">
        <f>(($C27*'fnd base rates'!D$48)
+($D27*'fnd base rates'!D$49)
+($E27*'fnd base rates'!D$50)
+($F27*'fnd base rates'!D$51)
+($G27*'fnd base rates'!D$52)
+($H27*'fnd base rates'!D$53)
+($I27*'fnd base rates'!D$54)
+($J27*'fnd base rates'!D$55)
+($K27*'fnd base rates'!D$56)
+($L27*'fnd base rates'!D$57)
+($M27*'fnd base rates'!D$58)
+($N27*'fnd base rates'!D$59)
+($O27*VLOOKUP($S27+12,rate_basefnd,4)))
*$R27</f>
        <v>6197.8492799999995</v>
      </c>
      <c r="W27" s="1">
        <f>(($C27*'fnd base rates'!E$48)
+($D27*'fnd base rates'!E$49)
+($E27*'fnd base rates'!E$50)
+($F27*'fnd base rates'!E$51)
+($G27*'fnd base rates'!E$52)
+($H27*'fnd base rates'!E$53)
+($I27*'fnd base rates'!E$54)
+($J27*'fnd base rates'!E$55)
+($K27*'fnd base rates'!E$56)
+($L27*'fnd base rates'!E$57)
+($M27*'fnd base rates'!E$58)
+($N27*'fnd base rates'!E$59)
+($O27*VLOOKUP($S27+12,rate_basefnd,5)))
*$R27</f>
        <v>42123.443372499998</v>
      </c>
      <c r="X27" s="1">
        <f>(($C27*'fnd base rates'!F$48)
+($D27*'fnd base rates'!F$49)
+($E27*'fnd base rates'!F$50)
+($F27*'fnd base rates'!F$51)
+($G27*'fnd base rates'!F$52)
+($H27*'fnd base rates'!F$53)
+($I27*'fnd base rates'!F$54)
+($J27*'fnd base rates'!F$55)
+($K27*'fnd base rates'!F$56)
+($L27*'fnd base rates'!F$57)
+($M27*'fnd base rates'!F$58)
+($N27*'fnd base rates'!F$59)
+($O27*VLOOKUP($S27+12,rate_basefnd,6)))
*$R27</f>
        <v>8437.0511330000008</v>
      </c>
      <c r="Y27" s="1">
        <f>(($C27*'fnd base rates'!G$48)
+($D27*'fnd base rates'!G$49)
+($E27*'fnd base rates'!G$50)
+($F27*'fnd base rates'!G$51)
+($G27*'fnd base rates'!G$52)
+($H27*'fnd base rates'!G$53)
+($I27*'fnd base rates'!G$54)
+($J27*'fnd base rates'!G$55)
+($K27*'fnd base rates'!G$56)
+($L27*'fnd base rates'!G$57)
+($M27*'fnd base rates'!G$58)
+($N27*'fnd base rates'!G$59)
+($O27*VLOOKUP($S27+12,rate_basefnd,7)))
*$R27</f>
        <v>1635.0408410000002</v>
      </c>
      <c r="Z27" s="1">
        <f>(($C27*'fnd base rates'!H$48)
+($D27*'fnd base rates'!H$49)
+($E27*'fnd base rates'!H$50)
+($F27*'fnd base rates'!H$51)
+($G27*'fnd base rates'!H$52)
+($H27*'fnd base rates'!H$53)
+($I27*'fnd base rates'!H$54)
+($J27*'fnd base rates'!H$55)
+($K27*'fnd base rates'!H$56)
+($L27*'fnd base rates'!H$57)
+($M27*'fnd base rates'!H$58)
+($N27*'fnd base rates'!H$59)
+($O27*VLOOKUP($S27+12,rate_basefnd,8)))</f>
        <v>4089.4604999999997</v>
      </c>
      <c r="AA27" s="1">
        <f>(($C27*'fnd base rates'!I$48)
+($D27*'fnd base rates'!I$49)
+($E27*'fnd base rates'!I$50)
+($F27*'fnd base rates'!I$51)
+($G27*'fnd base rates'!I$52)
+($H27*'fnd base rates'!I$53)
+($I27*'fnd base rates'!I$54)
+($J27*'fnd base rates'!I$55)
+($K27*'fnd base rates'!I$56)
+($L27*'fnd base rates'!I$57)
+($M27*'fnd base rates'!I$58)
+($N27*'fnd base rates'!I$59)
+($O27*VLOOKUP($S27+12,rate_basefnd,9)))
*$R27</f>
        <v>2600.5568400000002</v>
      </c>
      <c r="AB27" s="1">
        <f>(($C27*'fnd base rates'!J$48)
+($D27*'fnd base rates'!J$49)
+($E27*'fnd base rates'!J$50)
+($F27*'fnd base rates'!J$51)
+($G27*'fnd base rates'!J$52)
+($H27*'fnd base rates'!J$53)
+($I27*'fnd base rates'!J$54)
+($J27*'fnd base rates'!J$55)
+($K27*'fnd base rates'!J$56)
+($L27*'fnd base rates'!J$57)
+($M27*'fnd base rates'!J$58)
+($N27*'fnd base rates'!J$59)
+($O27*VLOOKUP($S27+12,rate_basefnd,10)))
*$R27</f>
        <v>1841.9665600000001</v>
      </c>
      <c r="AC27" s="1">
        <f>(($C27*'fnd base rates'!K$48)
+($D27*'fnd base rates'!K$49)
+($E27*'fnd base rates'!K$50)
+($F27*'fnd base rates'!K$51)
+($G27*'fnd base rates'!K$52)
+($H27*'fnd base rates'!K$53)
+($I27*'fnd base rates'!K$54)
+($J27*'fnd base rates'!K$55)
+($K27*'fnd base rates'!K$56)
+($L27*'fnd base rates'!K$57)
+($M27*'fnd base rates'!K$58)
+($N27*'fnd base rates'!K$59)
+($O27*VLOOKUP($S27+12,rate_basefnd,11)))
*$R27</f>
        <v>11473.758145500002</v>
      </c>
      <c r="AD27" s="1">
        <f>(($C27*'fnd base rates'!L$48)
+($D27*'fnd base rates'!L$49)
+($E27*'fnd base rates'!L$50)
+($F27*'fnd base rates'!L$51)
+($G27*'fnd base rates'!L$52)
+($H27*'fnd base rates'!L$53)
+($I27*'fnd base rates'!L$54)
+($J27*'fnd base rates'!L$55)
+($K27*'fnd base rates'!L$56)
+($L27*'fnd base rates'!L$57)
+($M27*'fnd base rates'!L$58)
+($N27*'fnd base rates'!L$59)
+($O27*VLOOKUP($S27+12,rate_basefnd,12)))</f>
        <v>10137.321273533456</v>
      </c>
      <c r="AE27" s="1">
        <f>(($C27*'fnd base rates'!M$48)
+($D27*'fnd base rates'!M$49)
+($E27*'fnd base rates'!M$50)
+($F27*'fnd base rates'!M$51)
+($G27*'fnd base rates'!M$52)
+($H27*'fnd base rates'!M$53)
+($I27*'fnd base rates'!M$54)
+($J27*'fnd base rates'!M$55)
+($K27*'fnd base rates'!M$56)
+($L27*'fnd base rates'!M$57)
+($M27*'fnd base rates'!M$58)
+($N27*'fnd base rates'!M$59)
+($O27*VLOOKUP($S27+12,rate_basefnd,13)))</f>
        <v>0</v>
      </c>
      <c r="AF27" s="4">
        <f t="shared" si="5"/>
        <v>92856.216353033466</v>
      </c>
      <c r="AH27" s="4">
        <f t="shared" si="6"/>
        <v>410057248</v>
      </c>
      <c r="AI27" s="4" t="str">
        <f t="shared" si="7"/>
        <v>410</v>
      </c>
      <c r="AJ27" s="2" t="str">
        <f t="shared" si="8"/>
        <v>057</v>
      </c>
      <c r="AK27" s="2" t="str">
        <f t="shared" si="9"/>
        <v>248</v>
      </c>
      <c r="AL27" s="4">
        <f t="shared" si="10"/>
        <v>1</v>
      </c>
      <c r="AM27" s="4">
        <f t="shared" si="3"/>
        <v>9</v>
      </c>
      <c r="AN27" s="4">
        <f t="shared" si="11"/>
        <v>92856.216353033466</v>
      </c>
      <c r="AO27" s="4">
        <f t="shared" si="12"/>
        <v>10317</v>
      </c>
      <c r="AP27" s="4">
        <f t="shared" si="13"/>
        <v>0</v>
      </c>
      <c r="AQ27" s="75">
        <v>10317</v>
      </c>
    </row>
    <row r="28" spans="1:43" s="4" customFormat="1">
      <c r="A28" s="2">
        <v>410057262</v>
      </c>
      <c r="B28" s="382" t="s">
        <v>63</v>
      </c>
      <c r="C28" s="15">
        <f>'fnd enro'!C28</f>
        <v>0</v>
      </c>
      <c r="D28" s="15">
        <f>'fnd enro'!D28</f>
        <v>0</v>
      </c>
      <c r="E28" s="15">
        <f>'fnd enro'!E28</f>
        <v>0</v>
      </c>
      <c r="F28" s="15">
        <f>'fnd enro'!F28</f>
        <v>1</v>
      </c>
      <c r="G28" s="15">
        <f>'fnd enro'!G28</f>
        <v>0</v>
      </c>
      <c r="H28" s="15">
        <f>'fnd enro'!H28</f>
        <v>0</v>
      </c>
      <c r="I28" s="15">
        <f>'fnd enro'!I28</f>
        <v>3.7499999999999999E-2</v>
      </c>
      <c r="J28" s="15">
        <f>'fnd enro'!J28</f>
        <v>0</v>
      </c>
      <c r="K28" s="15">
        <f>'fnd enro'!K28</f>
        <v>0</v>
      </c>
      <c r="L28" s="15">
        <f>'fnd enro'!L28</f>
        <v>0</v>
      </c>
      <c r="M28" s="15">
        <f>'fnd enro'!M28</f>
        <v>0</v>
      </c>
      <c r="N28" s="15">
        <f>'fnd enro'!N28</f>
        <v>0</v>
      </c>
      <c r="O28" s="15">
        <f>'fnd enro'!O28</f>
        <v>0</v>
      </c>
      <c r="P28" s="15"/>
      <c r="Q28" s="15">
        <f>'fnd enro'!R28</f>
        <v>1</v>
      </c>
      <c r="R28" s="16">
        <f t="shared" si="4"/>
        <v>1.036</v>
      </c>
      <c r="S28" s="15">
        <f>'fnd enro'!Q28</f>
        <v>1</v>
      </c>
      <c r="T28" s="2"/>
      <c r="U28" s="1">
        <f>(($C28*'fnd base rates'!C$48)
+($D28*'fnd base rates'!C$49)
+($E28*'fnd base rates'!C$50)
+($F28*'fnd base rates'!C$51)
+($G28*'fnd base rates'!C$52)
+($H28*'fnd base rates'!C$53)
+($I28*'fnd base rates'!C$54)
+($J28*'fnd base rates'!C$55)
+($K28*'fnd base rates'!C$56)
+($L28*'fnd base rates'!C$57)
+($M28*'fnd base rates'!C$58)
+($N28*'fnd base rates'!C$59)
+($O28*VLOOKUP($S28+12,rate_basefnd,3)))
*$R28</f>
        <v>479.97426750000005</v>
      </c>
      <c r="V28" s="1">
        <f>(($C28*'fnd base rates'!D$48)
+($D28*'fnd base rates'!D$49)
+($E28*'fnd base rates'!D$50)
+($F28*'fnd base rates'!D$51)
+($G28*'fnd base rates'!D$52)
+($H28*'fnd base rates'!D$53)
+($I28*'fnd base rates'!D$54)
+($J28*'fnd base rates'!D$55)
+($K28*'fnd base rates'!D$56)
+($L28*'fnd base rates'!D$57)
+($M28*'fnd base rates'!D$58)
+($N28*'fnd base rates'!D$59)
+($O28*VLOOKUP($S28+12,rate_basefnd,4)))
*$R28</f>
        <v>688.64992000000007</v>
      </c>
      <c r="W28" s="1">
        <f>(($C28*'fnd base rates'!E$48)
+($D28*'fnd base rates'!E$49)
+($E28*'fnd base rates'!E$50)
+($F28*'fnd base rates'!E$51)
+($G28*'fnd base rates'!E$52)
+($H28*'fnd base rates'!E$53)
+($I28*'fnd base rates'!E$54)
+($J28*'fnd base rates'!E$55)
+($K28*'fnd base rates'!E$56)
+($L28*'fnd base rates'!E$57)
+($M28*'fnd base rates'!E$58)
+($N28*'fnd base rates'!E$59)
+($O28*VLOOKUP($S28+12,rate_basefnd,5)))
*$R28</f>
        <v>3483.2903525000002</v>
      </c>
      <c r="X28" s="1">
        <f>(($C28*'fnd base rates'!F$48)
+($D28*'fnd base rates'!F$49)
+($E28*'fnd base rates'!F$50)
+($F28*'fnd base rates'!F$51)
+($G28*'fnd base rates'!F$52)
+($H28*'fnd base rates'!F$53)
+($I28*'fnd base rates'!F$54)
+($J28*'fnd base rates'!F$55)
+($K28*'fnd base rates'!F$56)
+($L28*'fnd base rates'!F$57)
+($M28*'fnd base rates'!F$58)
+($N28*'fnd base rates'!F$59)
+($O28*VLOOKUP($S28+12,rate_basefnd,6)))
*$R28</f>
        <v>1113.9235170000002</v>
      </c>
      <c r="Y28" s="1">
        <f>(($C28*'fnd base rates'!G$48)
+($D28*'fnd base rates'!G$49)
+($E28*'fnd base rates'!G$50)
+($F28*'fnd base rates'!G$51)
+($G28*'fnd base rates'!G$52)
+($H28*'fnd base rates'!G$53)
+($I28*'fnd base rates'!G$54)
+($J28*'fnd base rates'!G$55)
+($K28*'fnd base rates'!G$56)
+($L28*'fnd base rates'!G$57)
+($M28*'fnd base rates'!G$58)
+($N28*'fnd base rates'!G$59)
+($O28*VLOOKUP($S28+12,rate_basefnd,7)))
*$R28</f>
        <v>140.670929</v>
      </c>
      <c r="Z28" s="1">
        <f>(($C28*'fnd base rates'!H$48)
+($D28*'fnd base rates'!H$49)
+($E28*'fnd base rates'!H$50)
+($F28*'fnd base rates'!H$51)
+($G28*'fnd base rates'!H$52)
+($H28*'fnd base rates'!H$53)
+($I28*'fnd base rates'!H$54)
+($J28*'fnd base rates'!H$55)
+($K28*'fnd base rates'!H$56)
+($L28*'fnd base rates'!H$57)
+($M28*'fnd base rates'!H$58)
+($N28*'fnd base rates'!H$59)
+($O28*VLOOKUP($S28+12,rate_basefnd,8)))</f>
        <v>454.3845</v>
      </c>
      <c r="AA28" s="1">
        <f>(($C28*'fnd base rates'!I$48)
+($D28*'fnd base rates'!I$49)
+($E28*'fnd base rates'!I$50)
+($F28*'fnd base rates'!I$51)
+($G28*'fnd base rates'!I$52)
+($H28*'fnd base rates'!I$53)
+($I28*'fnd base rates'!I$54)
+($J28*'fnd base rates'!I$55)
+($K28*'fnd base rates'!I$56)
+($L28*'fnd base rates'!I$57)
+($M28*'fnd base rates'!I$58)
+($N28*'fnd base rates'!I$59)
+($O28*VLOOKUP($S28+12,rate_basefnd,9)))
*$R28</f>
        <v>229.77444</v>
      </c>
      <c r="AB28" s="1">
        <f>(($C28*'fnd base rates'!J$48)
+($D28*'fnd base rates'!J$49)
+($E28*'fnd base rates'!J$50)
+($F28*'fnd base rates'!J$51)
+($G28*'fnd base rates'!J$52)
+($H28*'fnd base rates'!J$53)
+($I28*'fnd base rates'!J$54)
+($J28*'fnd base rates'!J$55)
+($K28*'fnd base rates'!J$56)
+($L28*'fnd base rates'!J$57)
+($M28*'fnd base rates'!J$58)
+($N28*'fnd base rates'!J$59)
+($O28*VLOOKUP($S28+12,rate_basefnd,10)))
*$R28</f>
        <v>137.1146</v>
      </c>
      <c r="AC28" s="1">
        <f>(($C28*'fnd base rates'!K$48)
+($D28*'fnd base rates'!K$49)
+($E28*'fnd base rates'!K$50)
+($F28*'fnd base rates'!K$51)
+($G28*'fnd base rates'!K$52)
+($H28*'fnd base rates'!K$53)
+($I28*'fnd base rates'!K$54)
+($J28*'fnd base rates'!K$55)
+($K28*'fnd base rates'!K$56)
+($L28*'fnd base rates'!K$57)
+($M28*'fnd base rates'!K$58)
+($N28*'fnd base rates'!K$59)
+($O28*VLOOKUP($S28+12,rate_basefnd,11)))
*$R28</f>
        <v>987.08538950000002</v>
      </c>
      <c r="AD28" s="1">
        <f>(($C28*'fnd base rates'!L$48)
+($D28*'fnd base rates'!L$49)
+($E28*'fnd base rates'!L$50)
+($F28*'fnd base rates'!L$51)
+($G28*'fnd base rates'!L$52)
+($H28*'fnd base rates'!L$53)
+($I28*'fnd base rates'!L$54)
+($J28*'fnd base rates'!L$55)
+($K28*'fnd base rates'!L$56)
+($L28*'fnd base rates'!L$57)
+($M28*'fnd base rates'!L$58)
+($N28*'fnd base rates'!L$59)
+($O28*VLOOKUP($S28+12,rate_basefnd,12)))</f>
        <v>987.83146477281571</v>
      </c>
      <c r="AE28" s="1">
        <f>(($C28*'fnd base rates'!M$48)
+($D28*'fnd base rates'!M$49)
+($E28*'fnd base rates'!M$50)
+($F28*'fnd base rates'!M$51)
+($G28*'fnd base rates'!M$52)
+($H28*'fnd base rates'!M$53)
+($I28*'fnd base rates'!M$54)
+($J28*'fnd base rates'!M$55)
+($K28*'fnd base rates'!M$56)
+($L28*'fnd base rates'!M$57)
+($M28*'fnd base rates'!M$58)
+($N28*'fnd base rates'!M$59)
+($O28*VLOOKUP($S28+12,rate_basefnd,13)))</f>
        <v>0</v>
      </c>
      <c r="AF28" s="4">
        <f t="shared" si="5"/>
        <v>8702.6993802728157</v>
      </c>
      <c r="AH28" s="4">
        <f t="shared" si="6"/>
        <v>410057262</v>
      </c>
      <c r="AI28" s="4" t="str">
        <f t="shared" si="7"/>
        <v>410</v>
      </c>
      <c r="AJ28" s="2" t="str">
        <f t="shared" si="8"/>
        <v>057</v>
      </c>
      <c r="AK28" s="2" t="str">
        <f t="shared" si="9"/>
        <v>262</v>
      </c>
      <c r="AL28" s="4">
        <f t="shared" si="10"/>
        <v>1</v>
      </c>
      <c r="AM28" s="4">
        <f t="shared" si="3"/>
        <v>1</v>
      </c>
      <c r="AN28" s="4">
        <f t="shared" si="11"/>
        <v>8702.6993802728157</v>
      </c>
      <c r="AO28" s="4">
        <f t="shared" si="12"/>
        <v>8703</v>
      </c>
      <c r="AP28" s="4">
        <f t="shared" si="13"/>
        <v>0</v>
      </c>
      <c r="AQ28" s="75">
        <v>8703</v>
      </c>
    </row>
    <row r="29" spans="1:43" s="4" customFormat="1">
      <c r="A29" s="2">
        <v>410057308</v>
      </c>
      <c r="B29" s="382" t="s">
        <v>63</v>
      </c>
      <c r="C29" s="15">
        <f>'fnd enro'!C29</f>
        <v>0</v>
      </c>
      <c r="D29" s="15">
        <f>'fnd enro'!D29</f>
        <v>0</v>
      </c>
      <c r="E29" s="15">
        <f>'fnd enro'!E29</f>
        <v>0</v>
      </c>
      <c r="F29" s="15">
        <f>'fnd enro'!F29</f>
        <v>0</v>
      </c>
      <c r="G29" s="15">
        <f>'fnd enro'!G29</f>
        <v>1</v>
      </c>
      <c r="H29" s="15">
        <f>'fnd enro'!H29</f>
        <v>0</v>
      </c>
      <c r="I29" s="15">
        <f>'fnd enro'!I29</f>
        <v>3.7499999999999999E-2</v>
      </c>
      <c r="J29" s="15">
        <f>'fnd enro'!J29</f>
        <v>0</v>
      </c>
      <c r="K29" s="15">
        <f>'fnd enro'!K29</f>
        <v>0</v>
      </c>
      <c r="L29" s="15">
        <f>'fnd enro'!L29</f>
        <v>0</v>
      </c>
      <c r="M29" s="15">
        <f>'fnd enro'!M29</f>
        <v>0</v>
      </c>
      <c r="N29" s="15">
        <f>'fnd enro'!N29</f>
        <v>0</v>
      </c>
      <c r="O29" s="15">
        <f>'fnd enro'!O29</f>
        <v>1</v>
      </c>
      <c r="P29" s="15"/>
      <c r="Q29" s="15">
        <f>'fnd enro'!R29</f>
        <v>1</v>
      </c>
      <c r="R29" s="16">
        <f t="shared" si="4"/>
        <v>1.036</v>
      </c>
      <c r="S29" s="15">
        <f>'fnd enro'!Q29</f>
        <v>10</v>
      </c>
      <c r="T29" s="2"/>
      <c r="U29" s="1">
        <f>(($C29*'fnd base rates'!C$48)
+($D29*'fnd base rates'!C$49)
+($E29*'fnd base rates'!C$50)
+($F29*'fnd base rates'!C$51)
+($G29*'fnd base rates'!C$52)
+($H29*'fnd base rates'!C$53)
+($I29*'fnd base rates'!C$54)
+($J29*'fnd base rates'!C$55)
+($K29*'fnd base rates'!C$56)
+($L29*'fnd base rates'!C$57)
+($M29*'fnd base rates'!C$58)
+($N29*'fnd base rates'!C$59)
+($O29*VLOOKUP($S29+12,rate_basefnd,3)))
*$R29</f>
        <v>479.97426750000005</v>
      </c>
      <c r="V29" s="1">
        <f>(($C29*'fnd base rates'!D$48)
+($D29*'fnd base rates'!D$49)
+($E29*'fnd base rates'!D$50)
+($F29*'fnd base rates'!D$51)
+($G29*'fnd base rates'!D$52)
+($H29*'fnd base rates'!D$53)
+($I29*'fnd base rates'!D$54)
+($J29*'fnd base rates'!D$55)
+($K29*'fnd base rates'!D$56)
+($L29*'fnd base rates'!D$57)
+($M29*'fnd base rates'!D$58)
+($N29*'fnd base rates'!D$59)
+($O29*VLOOKUP($S29+12,rate_basefnd,4)))
*$R29</f>
        <v>688.64992000000007</v>
      </c>
      <c r="W29" s="1">
        <f>(($C29*'fnd base rates'!E$48)
+($D29*'fnd base rates'!E$49)
+($E29*'fnd base rates'!E$50)
+($F29*'fnd base rates'!E$51)
+($G29*'fnd base rates'!E$52)
+($H29*'fnd base rates'!E$53)
+($I29*'fnd base rates'!E$54)
+($J29*'fnd base rates'!E$55)
+($K29*'fnd base rates'!E$56)
+($L29*'fnd base rates'!E$57)
+($M29*'fnd base rates'!E$58)
+($N29*'fnd base rates'!E$59)
+($O29*VLOOKUP($S29+12,rate_basefnd,5)))
*$R29</f>
        <v>6493.7095124999996</v>
      </c>
      <c r="X29" s="1">
        <f>(($C29*'fnd base rates'!F$48)
+($D29*'fnd base rates'!F$49)
+($E29*'fnd base rates'!F$50)
+($F29*'fnd base rates'!F$51)
+($G29*'fnd base rates'!F$52)
+($H29*'fnd base rates'!F$53)
+($I29*'fnd base rates'!F$54)
+($J29*'fnd base rates'!F$55)
+($K29*'fnd base rates'!F$56)
+($L29*'fnd base rates'!F$57)
+($M29*'fnd base rates'!F$58)
+($N29*'fnd base rates'!F$59)
+($O29*VLOOKUP($S29+12,rate_basefnd,6)))
*$R29</f>
        <v>887.02915700000005</v>
      </c>
      <c r="Y29" s="1">
        <f>(($C29*'fnd base rates'!G$48)
+($D29*'fnd base rates'!G$49)
+($E29*'fnd base rates'!G$50)
+($F29*'fnd base rates'!G$51)
+($G29*'fnd base rates'!G$52)
+($H29*'fnd base rates'!G$53)
+($I29*'fnd base rates'!G$54)
+($J29*'fnd base rates'!G$55)
+($K29*'fnd base rates'!G$56)
+($L29*'fnd base rates'!G$57)
+($M29*'fnd base rates'!G$58)
+($N29*'fnd base rates'!G$59)
+($O29*VLOOKUP($S29+12,rate_basefnd,7)))
*$R29</f>
        <v>225.76796899999999</v>
      </c>
      <c r="Z29" s="1">
        <f>(($C29*'fnd base rates'!H$48)
+($D29*'fnd base rates'!H$49)
+($E29*'fnd base rates'!H$50)
+($F29*'fnd base rates'!H$51)
+($G29*'fnd base rates'!H$52)
+($H29*'fnd base rates'!H$53)
+($I29*'fnd base rates'!H$54)
+($J29*'fnd base rates'!H$55)
+($K29*'fnd base rates'!H$56)
+($L29*'fnd base rates'!H$57)
+($M29*'fnd base rates'!H$58)
+($N29*'fnd base rates'!H$59)
+($O29*VLOOKUP($S29+12,rate_basefnd,8)))</f>
        <v>454.3845</v>
      </c>
      <c r="AA29" s="1">
        <f>(($C29*'fnd base rates'!I$48)
+($D29*'fnd base rates'!I$49)
+($E29*'fnd base rates'!I$50)
+($F29*'fnd base rates'!I$51)
+($G29*'fnd base rates'!I$52)
+($H29*'fnd base rates'!I$53)
+($I29*'fnd base rates'!I$54)
+($J29*'fnd base rates'!I$55)
+($K29*'fnd base rates'!I$56)
+($L29*'fnd base rates'!I$57)
+($M29*'fnd base rates'!I$58)
+($N29*'fnd base rates'!I$59)
+($O29*VLOOKUP($S29+12,rate_basefnd,9)))
*$R29</f>
        <v>305.85828000000004</v>
      </c>
      <c r="AB29" s="1">
        <f>(($C29*'fnd base rates'!J$48)
+($D29*'fnd base rates'!J$49)
+($E29*'fnd base rates'!J$50)
+($F29*'fnd base rates'!J$51)
+($G29*'fnd base rates'!J$52)
+($H29*'fnd base rates'!J$53)
+($I29*'fnd base rates'!J$54)
+($J29*'fnd base rates'!J$55)
+($K29*'fnd base rates'!J$56)
+($L29*'fnd base rates'!J$57)
+($M29*'fnd base rates'!J$58)
+($N29*'fnd base rates'!J$59)
+($O29*VLOOKUP($S29+12,rate_basefnd,10)))
*$R29</f>
        <v>223.96248000000003</v>
      </c>
      <c r="AC29" s="1">
        <f>(($C29*'fnd base rates'!K$48)
+($D29*'fnd base rates'!K$49)
+($E29*'fnd base rates'!K$50)
+($F29*'fnd base rates'!K$51)
+($G29*'fnd base rates'!K$52)
+($H29*'fnd base rates'!K$53)
+($I29*'fnd base rates'!K$54)
+($J29*'fnd base rates'!K$55)
+($K29*'fnd base rates'!K$56)
+($L29*'fnd base rates'!K$57)
+($M29*'fnd base rates'!K$58)
+($N29*'fnd base rates'!K$59)
+($O29*VLOOKUP($S29+12,rate_basefnd,11)))
*$R29</f>
        <v>1584.3186694999999</v>
      </c>
      <c r="AD29" s="1">
        <f>(($C29*'fnd base rates'!L$48)
+($D29*'fnd base rates'!L$49)
+($E29*'fnd base rates'!L$50)
+($F29*'fnd base rates'!L$51)
+($G29*'fnd base rates'!L$52)
+($H29*'fnd base rates'!L$53)
+($I29*'fnd base rates'!L$54)
+($J29*'fnd base rates'!L$55)
+($K29*'fnd base rates'!L$56)
+($L29*'fnd base rates'!L$57)
+($M29*'fnd base rates'!L$58)
+($N29*'fnd base rates'!L$59)
+($O29*VLOOKUP($S29+12,rate_basefnd,12)))</f>
        <v>1310.1197634268322</v>
      </c>
      <c r="AE29" s="1">
        <f>(($C29*'fnd base rates'!M$48)
+($D29*'fnd base rates'!M$49)
+($E29*'fnd base rates'!M$50)
+($F29*'fnd base rates'!M$51)
+($G29*'fnd base rates'!M$52)
+($H29*'fnd base rates'!M$53)
+($I29*'fnd base rates'!M$54)
+($J29*'fnd base rates'!M$55)
+($K29*'fnd base rates'!M$56)
+($L29*'fnd base rates'!M$57)
+($M29*'fnd base rates'!M$58)
+($N29*'fnd base rates'!M$59)
+($O29*VLOOKUP($S29+12,rate_basefnd,13)))</f>
        <v>0</v>
      </c>
      <c r="AF29" s="4">
        <f t="shared" si="5"/>
        <v>12653.774518926833</v>
      </c>
      <c r="AH29" s="4">
        <f t="shared" si="6"/>
        <v>410057308</v>
      </c>
      <c r="AI29" s="4" t="str">
        <f t="shared" si="7"/>
        <v>410</v>
      </c>
      <c r="AJ29" s="2" t="str">
        <f t="shared" si="8"/>
        <v>057</v>
      </c>
      <c r="AK29" s="2" t="str">
        <f t="shared" si="9"/>
        <v>308</v>
      </c>
      <c r="AL29" s="4">
        <f t="shared" si="10"/>
        <v>1</v>
      </c>
      <c r="AM29" s="4">
        <f t="shared" si="3"/>
        <v>1</v>
      </c>
      <c r="AN29" s="4">
        <f t="shared" si="11"/>
        <v>12653.774518926833</v>
      </c>
      <c r="AO29" s="4">
        <f t="shared" si="12"/>
        <v>12654</v>
      </c>
      <c r="AP29" s="4">
        <f t="shared" si="13"/>
        <v>0</v>
      </c>
      <c r="AQ29" s="75">
        <v>12654</v>
      </c>
    </row>
    <row r="30" spans="1:43" s="4" customFormat="1">
      <c r="A30" s="2">
        <v>412035035</v>
      </c>
      <c r="B30" s="382" t="s">
        <v>677</v>
      </c>
      <c r="C30" s="15">
        <f>'fnd enro'!C30</f>
        <v>0</v>
      </c>
      <c r="D30" s="15">
        <f>'fnd enro'!D30</f>
        <v>0</v>
      </c>
      <c r="E30" s="15">
        <f>'fnd enro'!E30</f>
        <v>0</v>
      </c>
      <c r="F30" s="15">
        <f>'fnd enro'!F30</f>
        <v>56</v>
      </c>
      <c r="G30" s="15">
        <f>'fnd enro'!G30</f>
        <v>199</v>
      </c>
      <c r="H30" s="15">
        <f>'fnd enro'!H30</f>
        <v>188</v>
      </c>
      <c r="I30" s="15">
        <f>'fnd enro'!I30</f>
        <v>18.862500000000001</v>
      </c>
      <c r="J30" s="15">
        <f>'fnd enro'!J30</f>
        <v>0</v>
      </c>
      <c r="K30" s="15">
        <f>'fnd enro'!K30</f>
        <v>0</v>
      </c>
      <c r="L30" s="15">
        <f>'fnd enro'!L30</f>
        <v>0</v>
      </c>
      <c r="M30" s="15">
        <f>'fnd enro'!M30</f>
        <v>60</v>
      </c>
      <c r="N30" s="15">
        <f>'fnd enro'!N30</f>
        <v>0</v>
      </c>
      <c r="O30" s="15">
        <f>'fnd enro'!O30</f>
        <v>214</v>
      </c>
      <c r="P30" s="15"/>
      <c r="Q30" s="15">
        <f>'fnd enro'!R30</f>
        <v>503</v>
      </c>
      <c r="R30" s="16">
        <f t="shared" si="4"/>
        <v>1.079</v>
      </c>
      <c r="S30" s="15">
        <f>'fnd enro'!Q30</f>
        <v>9</v>
      </c>
      <c r="T30" s="2"/>
      <c r="U30" s="1">
        <f>(($C30*'fnd base rates'!C$48)
+($D30*'fnd base rates'!C$49)
+($E30*'fnd base rates'!C$50)
+($F30*'fnd base rates'!C$51)
+($G30*'fnd base rates'!C$52)
+($H30*'fnd base rates'!C$53)
+($I30*'fnd base rates'!C$54)
+($J30*'fnd base rates'!C$55)
+($K30*'fnd base rates'!C$56)
+($L30*'fnd base rates'!C$57)
+($M30*'fnd base rates'!C$58)
+($N30*'fnd base rates'!C$59)
+($O30*VLOOKUP($S30+12,rate_basefnd,3)))
*$R30</f>
        <v>251447.67762562502</v>
      </c>
      <c r="V30" s="1">
        <f>(($C30*'fnd base rates'!D$48)
+($D30*'fnd base rates'!D$49)
+($E30*'fnd base rates'!D$50)
+($F30*'fnd base rates'!D$51)
+($G30*'fnd base rates'!D$52)
+($H30*'fnd base rates'!D$53)
+($I30*'fnd base rates'!D$54)
+($J30*'fnd base rates'!D$55)
+($K30*'fnd base rates'!D$56)
+($L30*'fnd base rates'!D$57)
+($M30*'fnd base rates'!D$58)
+($N30*'fnd base rates'!D$59)
+($O30*VLOOKUP($S30+12,rate_basefnd,4)))
*$R30</f>
        <v>360768.13864000002</v>
      </c>
      <c r="W30" s="1">
        <f>(($C30*'fnd base rates'!E$48)
+($D30*'fnd base rates'!E$49)
+($E30*'fnd base rates'!E$50)
+($F30*'fnd base rates'!E$51)
+($G30*'fnd base rates'!E$52)
+($H30*'fnd base rates'!E$53)
+($I30*'fnd base rates'!E$54)
+($J30*'fnd base rates'!E$55)
+($K30*'fnd base rates'!E$56)
+($L30*'fnd base rates'!E$57)
+($M30*'fnd base rates'!E$58)
+($N30*'fnd base rates'!E$59)
+($O30*VLOOKUP($S30+12,rate_basefnd,5)))
*$R30</f>
        <v>2776100.9479693747</v>
      </c>
      <c r="X30" s="1">
        <f>(($C30*'fnd base rates'!F$48)
+($D30*'fnd base rates'!F$49)
+($E30*'fnd base rates'!F$50)
+($F30*'fnd base rates'!F$51)
+($G30*'fnd base rates'!F$52)
+($H30*'fnd base rates'!F$53)
+($I30*'fnd base rates'!F$54)
+($J30*'fnd base rates'!F$55)
+($K30*'fnd base rates'!F$56)
+($L30*'fnd base rates'!F$57)
+($M30*'fnd base rates'!F$58)
+($N30*'fnd base rates'!F$59)
+($O30*VLOOKUP($S30+12,rate_basefnd,6)))
*$R30</f>
        <v>462845.73837774998</v>
      </c>
      <c r="Y30" s="1">
        <f>(($C30*'fnd base rates'!G$48)
+($D30*'fnd base rates'!G$49)
+($E30*'fnd base rates'!G$50)
+($F30*'fnd base rates'!G$51)
+($G30*'fnd base rates'!G$52)
+($H30*'fnd base rates'!G$53)
+($I30*'fnd base rates'!G$54)
+($J30*'fnd base rates'!G$55)
+($K30*'fnd base rates'!G$56)
+($L30*'fnd base rates'!G$57)
+($M30*'fnd base rates'!G$58)
+($N30*'fnd base rates'!G$59)
+($O30*VLOOKUP($S30+12,rate_basefnd,7)))
*$R30</f>
        <v>96345.273046749993</v>
      </c>
      <c r="Z30" s="1">
        <f>(($C30*'fnd base rates'!H$48)
+($D30*'fnd base rates'!H$49)
+($E30*'fnd base rates'!H$50)
+($F30*'fnd base rates'!H$51)
+($G30*'fnd base rates'!H$52)
+($H30*'fnd base rates'!H$53)
+($I30*'fnd base rates'!H$54)
+($J30*'fnd base rates'!H$55)
+($K30*'fnd base rates'!H$56)
+($L30*'fnd base rates'!H$57)
+($M30*'fnd base rates'!H$58)
+($N30*'fnd base rates'!H$59)
+($O30*VLOOKUP($S30+12,rate_basefnd,8)))</f>
        <v>278319.00349999999</v>
      </c>
      <c r="AA30" s="1">
        <f>(($C30*'fnd base rates'!I$48)
+($D30*'fnd base rates'!I$49)
+($E30*'fnd base rates'!I$50)
+($F30*'fnd base rates'!I$51)
+($G30*'fnd base rates'!I$52)
+($H30*'fnd base rates'!I$53)
+($I30*'fnd base rates'!I$54)
+($J30*'fnd base rates'!I$55)
+($K30*'fnd base rates'!I$56)
+($L30*'fnd base rates'!I$57)
+($M30*'fnd base rates'!I$58)
+($N30*'fnd base rates'!I$59)
+($O30*VLOOKUP($S30+12,rate_basefnd,9)))
*$R30</f>
        <v>170978.17814999996</v>
      </c>
      <c r="AB30" s="1">
        <f>(($C30*'fnd base rates'!J$48)
+($D30*'fnd base rates'!J$49)
+($E30*'fnd base rates'!J$50)
+($F30*'fnd base rates'!J$51)
+($G30*'fnd base rates'!J$52)
+($H30*'fnd base rates'!J$53)
+($I30*'fnd base rates'!J$54)
+($J30*'fnd base rates'!J$55)
+($K30*'fnd base rates'!J$56)
+($L30*'fnd base rates'!J$57)
+($M30*'fnd base rates'!J$58)
+($N30*'fnd base rates'!J$59)
+($O30*VLOOKUP($S30+12,rate_basefnd,10)))
*$R30</f>
        <v>164105.56317999997</v>
      </c>
      <c r="AC30" s="1">
        <f>(($C30*'fnd base rates'!K$48)
+($D30*'fnd base rates'!K$49)
+($E30*'fnd base rates'!K$50)
+($F30*'fnd base rates'!K$51)
+($G30*'fnd base rates'!K$52)
+($H30*'fnd base rates'!K$53)
+($I30*'fnd base rates'!K$54)
+($J30*'fnd base rates'!K$55)
+($K30*'fnd base rates'!K$56)
+($L30*'fnd base rates'!K$57)
+($M30*'fnd base rates'!K$58)
+($N30*'fnd base rates'!K$59)
+($O30*VLOOKUP($S30+12,rate_basefnd,11)))
*$R30</f>
        <v>676115.41391712497</v>
      </c>
      <c r="AD30" s="1">
        <f>(($C30*'fnd base rates'!L$48)
+($D30*'fnd base rates'!L$49)
+($E30*'fnd base rates'!L$50)
+($F30*'fnd base rates'!L$51)
+($G30*'fnd base rates'!L$52)
+($H30*'fnd base rates'!L$53)
+($I30*'fnd base rates'!L$54)
+($J30*'fnd base rates'!L$55)
+($K30*'fnd base rates'!L$56)
+($L30*'fnd base rates'!L$57)
+($M30*'fnd base rates'!L$58)
+($N30*'fnd base rates'!L$59)
+($O30*VLOOKUP($S30+12,rate_basefnd,12)))</f>
        <v>562093.32650446345</v>
      </c>
      <c r="AE30" s="1">
        <f>(($C30*'fnd base rates'!M$48)
+($D30*'fnd base rates'!M$49)
+($E30*'fnd base rates'!M$50)
+($F30*'fnd base rates'!M$51)
+($G30*'fnd base rates'!M$52)
+($H30*'fnd base rates'!M$53)
+($I30*'fnd base rates'!M$54)
+($J30*'fnd base rates'!M$55)
+($K30*'fnd base rates'!M$56)
+($L30*'fnd base rates'!M$57)
+($M30*'fnd base rates'!M$58)
+($N30*'fnd base rates'!M$59)
+($O30*VLOOKUP($S30+12,rate_basefnd,13)))</f>
        <v>0</v>
      </c>
      <c r="AF30" s="4">
        <f t="shared" si="5"/>
        <v>5799119.2609110875</v>
      </c>
      <c r="AH30" s="4">
        <f t="shared" si="6"/>
        <v>412035035</v>
      </c>
      <c r="AI30" s="4" t="str">
        <f t="shared" si="7"/>
        <v>412</v>
      </c>
      <c r="AJ30" s="2" t="str">
        <f t="shared" si="8"/>
        <v>035</v>
      </c>
      <c r="AK30" s="2" t="str">
        <f t="shared" si="9"/>
        <v>035</v>
      </c>
      <c r="AL30" s="4">
        <f t="shared" si="10"/>
        <v>1</v>
      </c>
      <c r="AM30" s="4">
        <f t="shared" si="3"/>
        <v>503</v>
      </c>
      <c r="AN30" s="4">
        <f t="shared" si="11"/>
        <v>5799119.2609110875</v>
      </c>
      <c r="AO30" s="4">
        <f t="shared" si="12"/>
        <v>11529</v>
      </c>
      <c r="AP30" s="4">
        <f t="shared" si="13"/>
        <v>0</v>
      </c>
      <c r="AQ30" s="75">
        <v>11529</v>
      </c>
    </row>
    <row r="31" spans="1:43" s="4" customFormat="1">
      <c r="A31" s="2">
        <v>412035044</v>
      </c>
      <c r="B31" s="382" t="s">
        <v>677</v>
      </c>
      <c r="C31" s="15">
        <f>'fnd enro'!C31</f>
        <v>0</v>
      </c>
      <c r="D31" s="15">
        <f>'fnd enro'!D31</f>
        <v>0</v>
      </c>
      <c r="E31" s="15">
        <f>'fnd enro'!E31</f>
        <v>0</v>
      </c>
      <c r="F31" s="15">
        <f>'fnd enro'!F31</f>
        <v>0</v>
      </c>
      <c r="G31" s="15">
        <f>'fnd enro'!G31</f>
        <v>2</v>
      </c>
      <c r="H31" s="15">
        <f>'fnd enro'!H31</f>
        <v>0</v>
      </c>
      <c r="I31" s="15">
        <f>'fnd enro'!I31</f>
        <v>7.4999999999999997E-2</v>
      </c>
      <c r="J31" s="15">
        <f>'fnd enro'!J31</f>
        <v>0</v>
      </c>
      <c r="K31" s="15">
        <f>'fnd enro'!K31</f>
        <v>0</v>
      </c>
      <c r="L31" s="15">
        <f>'fnd enro'!L31</f>
        <v>0</v>
      </c>
      <c r="M31" s="15">
        <f>'fnd enro'!M31</f>
        <v>0</v>
      </c>
      <c r="N31" s="15">
        <f>'fnd enro'!N31</f>
        <v>0</v>
      </c>
      <c r="O31" s="15">
        <f>'fnd enro'!O31</f>
        <v>0</v>
      </c>
      <c r="P31" s="15"/>
      <c r="Q31" s="15">
        <f>'fnd enro'!R31</f>
        <v>2</v>
      </c>
      <c r="R31" s="16">
        <f t="shared" si="4"/>
        <v>1.079</v>
      </c>
      <c r="S31" s="15">
        <f>'fnd enro'!Q31</f>
        <v>1</v>
      </c>
      <c r="T31" s="2"/>
      <c r="U31" s="1">
        <f>(($C31*'fnd base rates'!C$48)
+($D31*'fnd base rates'!C$49)
+($E31*'fnd base rates'!C$50)
+($F31*'fnd base rates'!C$51)
+($G31*'fnd base rates'!C$52)
+($H31*'fnd base rates'!C$53)
+($I31*'fnd base rates'!C$54)
+($J31*'fnd base rates'!C$55)
+($K31*'fnd base rates'!C$56)
+($L31*'fnd base rates'!C$57)
+($M31*'fnd base rates'!C$58)
+($N31*'fnd base rates'!C$59)
+($O31*VLOOKUP($S31+12,rate_basefnd,3)))
*$R31</f>
        <v>999.79195875000005</v>
      </c>
      <c r="V31" s="1">
        <f>(($C31*'fnd base rates'!D$48)
+($D31*'fnd base rates'!D$49)
+($E31*'fnd base rates'!D$50)
+($F31*'fnd base rates'!D$51)
+($G31*'fnd base rates'!D$52)
+($H31*'fnd base rates'!D$53)
+($I31*'fnd base rates'!D$54)
+($J31*'fnd base rates'!D$55)
+($K31*'fnd base rates'!D$56)
+($L31*'fnd base rates'!D$57)
+($M31*'fnd base rates'!D$58)
+($N31*'fnd base rates'!D$59)
+($O31*VLOOKUP($S31+12,rate_basefnd,4)))
*$R31</f>
        <v>1434.46576</v>
      </c>
      <c r="W31" s="1">
        <f>(($C31*'fnd base rates'!E$48)
+($D31*'fnd base rates'!E$49)
+($E31*'fnd base rates'!E$50)
+($F31*'fnd base rates'!E$51)
+($G31*'fnd base rates'!E$52)
+($H31*'fnd base rates'!E$53)
+($I31*'fnd base rates'!E$54)
+($J31*'fnd base rates'!E$55)
+($K31*'fnd base rates'!E$56)
+($L31*'fnd base rates'!E$57)
+($M31*'fnd base rates'!E$58)
+($N31*'fnd base rates'!E$59)
+($O31*VLOOKUP($S31+12,rate_basefnd,5)))
*$R31</f>
        <v>6466.4888112499993</v>
      </c>
      <c r="X31" s="1">
        <f>(($C31*'fnd base rates'!F$48)
+($D31*'fnd base rates'!F$49)
+($E31*'fnd base rates'!F$50)
+($F31*'fnd base rates'!F$51)
+($G31*'fnd base rates'!F$52)
+($H31*'fnd base rates'!F$53)
+($I31*'fnd base rates'!F$54)
+($J31*'fnd base rates'!F$55)
+($K31*'fnd base rates'!F$56)
+($L31*'fnd base rates'!F$57)
+($M31*'fnd base rates'!F$58)
+($N31*'fnd base rates'!F$59)
+($O31*VLOOKUP($S31+12,rate_basefnd,6)))
*$R31</f>
        <v>1847.6920085000002</v>
      </c>
      <c r="Y31" s="1">
        <f>(($C31*'fnd base rates'!G$48)
+($D31*'fnd base rates'!G$49)
+($E31*'fnd base rates'!G$50)
+($F31*'fnd base rates'!G$51)
+($G31*'fnd base rates'!G$52)
+($H31*'fnd base rates'!G$53)
+($I31*'fnd base rates'!G$54)
+($J31*'fnd base rates'!G$55)
+($K31*'fnd base rates'!G$56)
+($L31*'fnd base rates'!G$57)
+($M31*'fnd base rates'!G$58)
+($N31*'fnd base rates'!G$59)
+($O31*VLOOKUP($S31+12,rate_basefnd,7)))
*$R31</f>
        <v>314.90129449999995</v>
      </c>
      <c r="Z31" s="1">
        <f>(($C31*'fnd base rates'!H$48)
+($D31*'fnd base rates'!H$49)
+($E31*'fnd base rates'!H$50)
+($F31*'fnd base rates'!H$51)
+($G31*'fnd base rates'!H$52)
+($H31*'fnd base rates'!H$53)
+($I31*'fnd base rates'!H$54)
+($J31*'fnd base rates'!H$55)
+($K31*'fnd base rates'!H$56)
+($L31*'fnd base rates'!H$57)
+($M31*'fnd base rates'!H$58)
+($N31*'fnd base rates'!H$59)
+($O31*VLOOKUP($S31+12,rate_basefnd,8)))</f>
        <v>908.76900000000001</v>
      </c>
      <c r="AA31" s="1">
        <f>(($C31*'fnd base rates'!I$48)
+($D31*'fnd base rates'!I$49)
+($E31*'fnd base rates'!I$50)
+($F31*'fnd base rates'!I$51)
+($G31*'fnd base rates'!I$52)
+($H31*'fnd base rates'!I$53)
+($I31*'fnd base rates'!I$54)
+($J31*'fnd base rates'!I$55)
+($K31*'fnd base rates'!I$56)
+($L31*'fnd base rates'!I$57)
+($M31*'fnd base rates'!I$58)
+($N31*'fnd base rates'!I$59)
+($O31*VLOOKUP($S31+12,rate_basefnd,9)))
*$R31</f>
        <v>637.10634000000005</v>
      </c>
      <c r="AB31" s="1">
        <f>(($C31*'fnd base rates'!J$48)
+($D31*'fnd base rates'!J$49)
+($E31*'fnd base rates'!J$50)
+($F31*'fnd base rates'!J$51)
+($G31*'fnd base rates'!J$52)
+($H31*'fnd base rates'!J$53)
+($I31*'fnd base rates'!J$54)
+($J31*'fnd base rates'!J$55)
+($K31*'fnd base rates'!J$56)
+($L31*'fnd base rates'!J$57)
+($M31*'fnd base rates'!J$58)
+($N31*'fnd base rates'!J$59)
+($O31*VLOOKUP($S31+12,rate_basefnd,10)))
*$R31</f>
        <v>466.51643999999999</v>
      </c>
      <c r="AC31" s="1">
        <f>(($C31*'fnd base rates'!K$48)
+($D31*'fnd base rates'!K$49)
+($E31*'fnd base rates'!K$50)
+($F31*'fnd base rates'!K$51)
+($G31*'fnd base rates'!K$52)
+($H31*'fnd base rates'!K$53)
+($I31*'fnd base rates'!K$54)
+($J31*'fnd base rates'!K$55)
+($K31*'fnd base rates'!K$56)
+($L31*'fnd base rates'!K$57)
+($M31*'fnd base rates'!K$58)
+($N31*'fnd base rates'!K$59)
+($O31*VLOOKUP($S31+12,rate_basefnd,11)))
*$R31</f>
        <v>2209.78147975</v>
      </c>
      <c r="AD31" s="1">
        <f>(($C31*'fnd base rates'!L$48)
+($D31*'fnd base rates'!L$49)
+($E31*'fnd base rates'!L$50)
+($F31*'fnd base rates'!L$51)
+($G31*'fnd base rates'!L$52)
+($H31*'fnd base rates'!L$53)
+($I31*'fnd base rates'!L$54)
+($J31*'fnd base rates'!L$55)
+($K31*'fnd base rates'!L$56)
+($L31*'fnd base rates'!L$57)
+($M31*'fnd base rates'!L$58)
+($N31*'fnd base rates'!L$59)
+($O31*VLOOKUP($S31+12,rate_basefnd,12)))</f>
        <v>1956.0395268536643</v>
      </c>
      <c r="AE31" s="1">
        <f>(($C31*'fnd base rates'!M$48)
+($D31*'fnd base rates'!M$49)
+($E31*'fnd base rates'!M$50)
+($F31*'fnd base rates'!M$51)
+($G31*'fnd base rates'!M$52)
+($H31*'fnd base rates'!M$53)
+($I31*'fnd base rates'!M$54)
+($J31*'fnd base rates'!M$55)
+($K31*'fnd base rates'!M$56)
+($L31*'fnd base rates'!M$57)
+($M31*'fnd base rates'!M$58)
+($N31*'fnd base rates'!M$59)
+($O31*VLOOKUP($S31+12,rate_basefnd,13)))</f>
        <v>0</v>
      </c>
      <c r="AF31" s="4">
        <f t="shared" si="5"/>
        <v>17241.552619603663</v>
      </c>
      <c r="AH31" s="4">
        <f t="shared" si="6"/>
        <v>412035044</v>
      </c>
      <c r="AI31" s="4" t="str">
        <f t="shared" si="7"/>
        <v>412</v>
      </c>
      <c r="AJ31" s="2" t="str">
        <f t="shared" si="8"/>
        <v>035</v>
      </c>
      <c r="AK31" s="2" t="str">
        <f t="shared" si="9"/>
        <v>044</v>
      </c>
      <c r="AL31" s="4">
        <f t="shared" si="10"/>
        <v>1</v>
      </c>
      <c r="AM31" s="4">
        <f t="shared" si="3"/>
        <v>2</v>
      </c>
      <c r="AN31" s="4">
        <f t="shared" si="11"/>
        <v>17241.552619603663</v>
      </c>
      <c r="AO31" s="4">
        <f t="shared" si="12"/>
        <v>8621</v>
      </c>
      <c r="AP31" s="4">
        <f t="shared" si="13"/>
        <v>0</v>
      </c>
      <c r="AQ31" s="75">
        <v>8621</v>
      </c>
    </row>
    <row r="32" spans="1:43" s="4" customFormat="1">
      <c r="A32" s="2">
        <v>412035189</v>
      </c>
      <c r="B32" s="382" t="s">
        <v>677</v>
      </c>
      <c r="C32" s="15">
        <f>'fnd enro'!C32</f>
        <v>0</v>
      </c>
      <c r="D32" s="15">
        <f>'fnd enro'!D32</f>
        <v>0</v>
      </c>
      <c r="E32" s="15">
        <f>'fnd enro'!E32</f>
        <v>0</v>
      </c>
      <c r="F32" s="15">
        <f>'fnd enro'!F32</f>
        <v>0</v>
      </c>
      <c r="G32" s="15">
        <f>'fnd enro'!G32</f>
        <v>1</v>
      </c>
      <c r="H32" s="15">
        <f>'fnd enro'!H32</f>
        <v>2</v>
      </c>
      <c r="I32" s="15">
        <f>'fnd enro'!I32</f>
        <v>0.1125</v>
      </c>
      <c r="J32" s="15">
        <f>'fnd enro'!J32</f>
        <v>0</v>
      </c>
      <c r="K32" s="15">
        <f>'fnd enro'!K32</f>
        <v>0</v>
      </c>
      <c r="L32" s="15">
        <f>'fnd enro'!L32</f>
        <v>0</v>
      </c>
      <c r="M32" s="15">
        <f>'fnd enro'!M32</f>
        <v>0</v>
      </c>
      <c r="N32" s="15">
        <f>'fnd enro'!N32</f>
        <v>0</v>
      </c>
      <c r="O32" s="15">
        <f>'fnd enro'!O32</f>
        <v>0</v>
      </c>
      <c r="P32" s="15"/>
      <c r="Q32" s="15">
        <f>'fnd enro'!R32</f>
        <v>3</v>
      </c>
      <c r="R32" s="16">
        <f t="shared" si="4"/>
        <v>1.079</v>
      </c>
      <c r="S32" s="15">
        <f>'fnd enro'!Q32</f>
        <v>1</v>
      </c>
      <c r="T32" s="2"/>
      <c r="U32" s="1">
        <f>(($C32*'fnd base rates'!C$48)
+($D32*'fnd base rates'!C$49)
+($E32*'fnd base rates'!C$50)
+($F32*'fnd base rates'!C$51)
+($G32*'fnd base rates'!C$52)
+($H32*'fnd base rates'!C$53)
+($I32*'fnd base rates'!C$54)
+($J32*'fnd base rates'!C$55)
+($K32*'fnd base rates'!C$56)
+($L32*'fnd base rates'!C$57)
+($M32*'fnd base rates'!C$58)
+($N32*'fnd base rates'!C$59)
+($O32*VLOOKUP($S32+12,rate_basefnd,3)))
*$R32</f>
        <v>1499.6879381250001</v>
      </c>
      <c r="V32" s="1">
        <f>(($C32*'fnd base rates'!D$48)
+($D32*'fnd base rates'!D$49)
+($E32*'fnd base rates'!D$50)
+($F32*'fnd base rates'!D$51)
+($G32*'fnd base rates'!D$52)
+($H32*'fnd base rates'!D$53)
+($I32*'fnd base rates'!D$54)
+($J32*'fnd base rates'!D$55)
+($K32*'fnd base rates'!D$56)
+($L32*'fnd base rates'!D$57)
+($M32*'fnd base rates'!D$58)
+($N32*'fnd base rates'!D$59)
+($O32*VLOOKUP($S32+12,rate_basefnd,4)))
*$R32</f>
        <v>2151.6986400000001</v>
      </c>
      <c r="W32" s="1">
        <f>(($C32*'fnd base rates'!E$48)
+($D32*'fnd base rates'!E$49)
+($E32*'fnd base rates'!E$50)
+($F32*'fnd base rates'!E$51)
+($G32*'fnd base rates'!E$52)
+($H32*'fnd base rates'!E$53)
+($I32*'fnd base rates'!E$54)
+($J32*'fnd base rates'!E$55)
+($K32*'fnd base rates'!E$56)
+($L32*'fnd base rates'!E$57)
+($M32*'fnd base rates'!E$58)
+($N32*'fnd base rates'!E$59)
+($O32*VLOOKUP($S32+12,rate_basefnd,5)))
*$R32</f>
        <v>12423.539236875</v>
      </c>
      <c r="X32" s="1">
        <f>(($C32*'fnd base rates'!F$48)
+($D32*'fnd base rates'!F$49)
+($E32*'fnd base rates'!F$50)
+($F32*'fnd base rates'!F$51)
+($G32*'fnd base rates'!F$52)
+($H32*'fnd base rates'!F$53)
+($I32*'fnd base rates'!F$54)
+($J32*'fnd base rates'!F$55)
+($K32*'fnd base rates'!F$56)
+($L32*'fnd base rates'!F$57)
+($M32*'fnd base rates'!F$58)
+($N32*'fnd base rates'!F$59)
+($O32*VLOOKUP($S32+12,rate_basefnd,6)))
*$R32</f>
        <v>2568.1465127500001</v>
      </c>
      <c r="Y32" s="1">
        <f>(($C32*'fnd base rates'!G$48)
+($D32*'fnd base rates'!G$49)
+($E32*'fnd base rates'!G$50)
+($F32*'fnd base rates'!G$51)
+($G32*'fnd base rates'!G$52)
+($H32*'fnd base rates'!G$53)
+($I32*'fnd base rates'!G$54)
+($J32*'fnd base rates'!G$55)
+($K32*'fnd base rates'!G$56)
+($L32*'fnd base rates'!G$57)
+($M32*'fnd base rates'!G$58)
+($N32*'fnd base rates'!G$59)
+($O32*VLOOKUP($S32+12,rate_basefnd,7)))
*$R32</f>
        <v>463.76310174999998</v>
      </c>
      <c r="Z32" s="1">
        <f>(($C32*'fnd base rates'!H$48)
+($D32*'fnd base rates'!H$49)
+($E32*'fnd base rates'!H$50)
+($F32*'fnd base rates'!H$51)
+($G32*'fnd base rates'!H$52)
+($H32*'fnd base rates'!H$53)
+($I32*'fnd base rates'!H$54)
+($J32*'fnd base rates'!H$55)
+($K32*'fnd base rates'!H$56)
+($L32*'fnd base rates'!H$57)
+($M32*'fnd base rates'!H$58)
+($N32*'fnd base rates'!H$59)
+($O32*VLOOKUP($S32+12,rate_basefnd,8)))</f>
        <v>1892.5535</v>
      </c>
      <c r="AA32" s="1">
        <f>(($C32*'fnd base rates'!I$48)
+($D32*'fnd base rates'!I$49)
+($E32*'fnd base rates'!I$50)
+($F32*'fnd base rates'!I$51)
+($G32*'fnd base rates'!I$52)
+($H32*'fnd base rates'!I$53)
+($I32*'fnd base rates'!I$54)
+($J32*'fnd base rates'!I$55)
+($K32*'fnd base rates'!I$56)
+($L32*'fnd base rates'!I$57)
+($M32*'fnd base rates'!I$58)
+($N32*'fnd base rates'!I$59)
+($O32*VLOOKUP($S32+12,rate_basefnd,9)))
*$R32</f>
        <v>1117.1858099999997</v>
      </c>
      <c r="AB32" s="1">
        <f>(($C32*'fnd base rates'!J$48)
+($D32*'fnd base rates'!J$49)
+($E32*'fnd base rates'!J$50)
+($F32*'fnd base rates'!J$51)
+($G32*'fnd base rates'!J$52)
+($H32*'fnd base rates'!J$53)
+($I32*'fnd base rates'!J$54)
+($J32*'fnd base rates'!J$55)
+($K32*'fnd base rates'!J$56)
+($L32*'fnd base rates'!J$57)
+($M32*'fnd base rates'!J$58)
+($N32*'fnd base rates'!J$59)
+($O32*VLOOKUP($S32+12,rate_basefnd,10)))
*$R32</f>
        <v>1309.0212200000001</v>
      </c>
      <c r="AC32" s="1">
        <f>(($C32*'fnd base rates'!K$48)
+($D32*'fnd base rates'!K$49)
+($E32*'fnd base rates'!K$50)
+($F32*'fnd base rates'!K$51)
+($G32*'fnd base rates'!K$52)
+($H32*'fnd base rates'!K$53)
+($I32*'fnd base rates'!K$54)
+($J32*'fnd base rates'!K$55)
+($K32*'fnd base rates'!K$56)
+($L32*'fnd base rates'!K$57)
+($M32*'fnd base rates'!K$58)
+($N32*'fnd base rates'!K$59)
+($O32*VLOOKUP($S32+12,rate_basefnd,11)))
*$R32</f>
        <v>3254.4855996250003</v>
      </c>
      <c r="AD32" s="1">
        <f>(($C32*'fnd base rates'!L$48)
+($D32*'fnd base rates'!L$49)
+($E32*'fnd base rates'!L$50)
+($F32*'fnd base rates'!L$51)
+($G32*'fnd base rates'!L$52)
+($H32*'fnd base rates'!L$53)
+($I32*'fnd base rates'!L$54)
+($J32*'fnd base rates'!L$55)
+($K32*'fnd base rates'!L$56)
+($L32*'fnd base rates'!L$57)
+($M32*'fnd base rates'!L$58)
+($N32*'fnd base rates'!L$59)
+($O32*VLOOKUP($S32+12,rate_basefnd,12)))</f>
        <v>2816.5358421457149</v>
      </c>
      <c r="AE32" s="1">
        <f>(($C32*'fnd base rates'!M$48)
+($D32*'fnd base rates'!M$49)
+($E32*'fnd base rates'!M$50)
+($F32*'fnd base rates'!M$51)
+($G32*'fnd base rates'!M$52)
+($H32*'fnd base rates'!M$53)
+($I32*'fnd base rates'!M$54)
+($J32*'fnd base rates'!M$55)
+($K32*'fnd base rates'!M$56)
+($L32*'fnd base rates'!M$57)
+($M32*'fnd base rates'!M$58)
+($N32*'fnd base rates'!M$59)
+($O32*VLOOKUP($S32+12,rate_basefnd,13)))</f>
        <v>0</v>
      </c>
      <c r="AF32" s="4">
        <f t="shared" si="5"/>
        <v>29496.617401270712</v>
      </c>
      <c r="AH32" s="4">
        <f t="shared" si="6"/>
        <v>412035189</v>
      </c>
      <c r="AI32" s="4" t="str">
        <f t="shared" si="7"/>
        <v>412</v>
      </c>
      <c r="AJ32" s="2" t="str">
        <f t="shared" si="8"/>
        <v>035</v>
      </c>
      <c r="AK32" s="2" t="str">
        <f t="shared" si="9"/>
        <v>189</v>
      </c>
      <c r="AL32" s="4">
        <f t="shared" si="10"/>
        <v>1</v>
      </c>
      <c r="AM32" s="4">
        <f t="shared" si="3"/>
        <v>3</v>
      </c>
      <c r="AN32" s="4">
        <f t="shared" si="11"/>
        <v>29496.617401270712</v>
      </c>
      <c r="AO32" s="4">
        <f t="shared" si="12"/>
        <v>9832</v>
      </c>
      <c r="AP32" s="4">
        <f t="shared" si="13"/>
        <v>0</v>
      </c>
      <c r="AQ32" s="75">
        <v>9832</v>
      </c>
    </row>
    <row r="33" spans="1:43" s="4" customFormat="1">
      <c r="A33" s="2">
        <v>412035207</v>
      </c>
      <c r="B33" s="382" t="s">
        <v>677</v>
      </c>
      <c r="C33" s="15">
        <f>'fnd enro'!C33</f>
        <v>0</v>
      </c>
      <c r="D33" s="15">
        <f>'fnd enro'!D33</f>
        <v>0</v>
      </c>
      <c r="E33" s="15">
        <f>'fnd enro'!E33</f>
        <v>0</v>
      </c>
      <c r="F33" s="15">
        <f>'fnd enro'!F33</f>
        <v>0</v>
      </c>
      <c r="G33" s="15">
        <f>'fnd enro'!G33</f>
        <v>0</v>
      </c>
      <c r="H33" s="15">
        <f>'fnd enro'!H33</f>
        <v>1</v>
      </c>
      <c r="I33" s="15">
        <f>'fnd enro'!I33</f>
        <v>3.7499999999999999E-2</v>
      </c>
      <c r="J33" s="15">
        <f>'fnd enro'!J33</f>
        <v>0</v>
      </c>
      <c r="K33" s="15">
        <f>'fnd enro'!K33</f>
        <v>0</v>
      </c>
      <c r="L33" s="15">
        <f>'fnd enro'!L33</f>
        <v>0</v>
      </c>
      <c r="M33" s="15">
        <f>'fnd enro'!M33</f>
        <v>0</v>
      </c>
      <c r="N33" s="15">
        <f>'fnd enro'!N33</f>
        <v>0</v>
      </c>
      <c r="O33" s="15">
        <f>'fnd enro'!O33</f>
        <v>1</v>
      </c>
      <c r="P33" s="15"/>
      <c r="Q33" s="15">
        <f>'fnd enro'!R33</f>
        <v>1</v>
      </c>
      <c r="R33" s="16">
        <f t="shared" si="4"/>
        <v>1.079</v>
      </c>
      <c r="S33" s="15">
        <f>'fnd enro'!Q33</f>
        <v>10</v>
      </c>
      <c r="T33" s="2"/>
      <c r="U33" s="1">
        <f>(($C33*'fnd base rates'!C$48)
+($D33*'fnd base rates'!C$49)
+($E33*'fnd base rates'!C$50)
+($F33*'fnd base rates'!C$51)
+($G33*'fnd base rates'!C$52)
+($H33*'fnd base rates'!C$53)
+($I33*'fnd base rates'!C$54)
+($J33*'fnd base rates'!C$55)
+($K33*'fnd base rates'!C$56)
+($L33*'fnd base rates'!C$57)
+($M33*'fnd base rates'!C$58)
+($N33*'fnd base rates'!C$59)
+($O33*VLOOKUP($S33+12,rate_basefnd,3)))
*$R33</f>
        <v>499.89597937500002</v>
      </c>
      <c r="V33" s="1">
        <f>(($C33*'fnd base rates'!D$48)
+($D33*'fnd base rates'!D$49)
+($E33*'fnd base rates'!D$50)
+($F33*'fnd base rates'!D$51)
+($G33*'fnd base rates'!D$52)
+($H33*'fnd base rates'!D$53)
+($I33*'fnd base rates'!D$54)
+($J33*'fnd base rates'!D$55)
+($K33*'fnd base rates'!D$56)
+($L33*'fnd base rates'!D$57)
+($M33*'fnd base rates'!D$58)
+($N33*'fnd base rates'!D$59)
+($O33*VLOOKUP($S33+12,rate_basefnd,4)))
*$R33</f>
        <v>717.23288000000002</v>
      </c>
      <c r="W33" s="1">
        <f>(($C33*'fnd base rates'!E$48)
+($D33*'fnd base rates'!E$49)
+($E33*'fnd base rates'!E$50)
+($F33*'fnd base rates'!E$51)
+($G33*'fnd base rates'!E$52)
+($H33*'fnd base rates'!E$53)
+($I33*'fnd base rates'!E$54)
+($J33*'fnd base rates'!E$55)
+($K33*'fnd base rates'!E$56)
+($L33*'fnd base rates'!E$57)
+($M33*'fnd base rates'!E$58)
+($N33*'fnd base rates'!E$59)
+($O33*VLOOKUP($S33+12,rate_basefnd,5)))
*$R33</f>
        <v>8125.1390756249994</v>
      </c>
      <c r="X33" s="1">
        <f>(($C33*'fnd base rates'!F$48)
+($D33*'fnd base rates'!F$49)
+($E33*'fnd base rates'!F$50)
+($F33*'fnd base rates'!F$51)
+($G33*'fnd base rates'!F$52)
+($H33*'fnd base rates'!F$53)
+($I33*'fnd base rates'!F$54)
+($J33*'fnd base rates'!F$55)
+($K33*'fnd base rates'!F$56)
+($L33*'fnd base rates'!F$57)
+($M33*'fnd base rates'!F$58)
+($N33*'fnd base rates'!F$59)
+($O33*VLOOKUP($S33+12,rate_basefnd,6)))
*$R33</f>
        <v>822.1502542500001</v>
      </c>
      <c r="Y33" s="1">
        <f>(($C33*'fnd base rates'!G$48)
+($D33*'fnd base rates'!G$49)
+($E33*'fnd base rates'!G$50)
+($F33*'fnd base rates'!G$51)
+($G33*'fnd base rates'!G$52)
+($H33*'fnd base rates'!G$53)
+($I33*'fnd base rates'!G$54)
+($J33*'fnd base rates'!G$55)
+($K33*'fnd base rates'!G$56)
+($L33*'fnd base rates'!G$57)
+($M33*'fnd base rates'!G$58)
+($N33*'fnd base rates'!G$59)
+($O33*VLOOKUP($S33+12,rate_basefnd,7)))
*$R33</f>
        <v>230.84422724999999</v>
      </c>
      <c r="Z33" s="1">
        <f>(($C33*'fnd base rates'!H$48)
+($D33*'fnd base rates'!H$49)
+($E33*'fnd base rates'!H$50)
+($F33*'fnd base rates'!H$51)
+($G33*'fnd base rates'!H$52)
+($H33*'fnd base rates'!H$53)
+($I33*'fnd base rates'!H$54)
+($J33*'fnd base rates'!H$55)
+($K33*'fnd base rates'!H$56)
+($L33*'fnd base rates'!H$57)
+($M33*'fnd base rates'!H$58)
+($N33*'fnd base rates'!H$59)
+($O33*VLOOKUP($S33+12,rate_basefnd,8)))</f>
        <v>719.08450000000005</v>
      </c>
      <c r="AA33" s="1">
        <f>(($C33*'fnd base rates'!I$48)
+($D33*'fnd base rates'!I$49)
+($E33*'fnd base rates'!I$50)
+($F33*'fnd base rates'!I$51)
+($G33*'fnd base rates'!I$52)
+($H33*'fnd base rates'!I$53)
+($I33*'fnd base rates'!I$54)
+($J33*'fnd base rates'!I$55)
+($K33*'fnd base rates'!I$56)
+($L33*'fnd base rates'!I$57)
+($M33*'fnd base rates'!I$58)
+($N33*'fnd base rates'!I$59)
+($O33*VLOOKUP($S33+12,rate_basefnd,9)))
*$R33</f>
        <v>399.31631999999996</v>
      </c>
      <c r="AB33" s="1">
        <f>(($C33*'fnd base rates'!J$48)
+($D33*'fnd base rates'!J$49)
+($E33*'fnd base rates'!J$50)
+($F33*'fnd base rates'!J$51)
+($G33*'fnd base rates'!J$52)
+($H33*'fnd base rates'!J$53)
+($I33*'fnd base rates'!J$54)
+($J33*'fnd base rates'!J$55)
+($K33*'fnd base rates'!J$56)
+($L33*'fnd base rates'!J$57)
+($M33*'fnd base rates'!J$58)
+($N33*'fnd base rates'!J$59)
+($O33*VLOOKUP($S33+12,rate_basefnd,10)))
*$R33</f>
        <v>537.88149999999996</v>
      </c>
      <c r="AC33" s="1">
        <f>(($C33*'fnd base rates'!K$48)
+($D33*'fnd base rates'!K$49)
+($E33*'fnd base rates'!K$50)
+($F33*'fnd base rates'!K$51)
+($G33*'fnd base rates'!K$52)
+($H33*'fnd base rates'!K$53)
+($I33*'fnd base rates'!K$54)
+($J33*'fnd base rates'!K$55)
+($K33*'fnd base rates'!K$56)
+($L33*'fnd base rates'!K$57)
+($M33*'fnd base rates'!K$58)
+($N33*'fnd base rates'!K$59)
+($O33*VLOOKUP($S33+12,rate_basefnd,11)))
*$R33</f>
        <v>1619.983759875</v>
      </c>
      <c r="AD33" s="1">
        <f>(($C33*'fnd base rates'!L$48)
+($D33*'fnd base rates'!L$49)
+($E33*'fnd base rates'!L$50)
+($F33*'fnd base rates'!L$51)
+($G33*'fnd base rates'!L$52)
+($H33*'fnd base rates'!L$53)
+($I33*'fnd base rates'!L$54)
+($J33*'fnd base rates'!L$55)
+($K33*'fnd base rates'!L$56)
+($L33*'fnd base rates'!L$57)
+($M33*'fnd base rates'!L$58)
+($N33*'fnd base rates'!L$59)
+($O33*VLOOKUP($S33+12,rate_basefnd,12)))</f>
        <v>1251.3580393594416</v>
      </c>
      <c r="AE33" s="1">
        <f>(($C33*'fnd base rates'!M$48)
+($D33*'fnd base rates'!M$49)
+($E33*'fnd base rates'!M$50)
+($F33*'fnd base rates'!M$51)
+($G33*'fnd base rates'!M$52)
+($H33*'fnd base rates'!M$53)
+($I33*'fnd base rates'!M$54)
+($J33*'fnd base rates'!M$55)
+($K33*'fnd base rates'!M$56)
+($L33*'fnd base rates'!M$57)
+($M33*'fnd base rates'!M$58)
+($N33*'fnd base rates'!M$59)
+($O33*VLOOKUP($S33+12,rate_basefnd,13)))</f>
        <v>0</v>
      </c>
      <c r="AF33" s="4">
        <f t="shared" si="5"/>
        <v>14922.886535734442</v>
      </c>
      <c r="AH33" s="4">
        <f t="shared" si="6"/>
        <v>412035207</v>
      </c>
      <c r="AI33" s="4" t="str">
        <f t="shared" si="7"/>
        <v>412</v>
      </c>
      <c r="AJ33" s="2" t="str">
        <f t="shared" si="8"/>
        <v>035</v>
      </c>
      <c r="AK33" s="2" t="str">
        <f t="shared" si="9"/>
        <v>207</v>
      </c>
      <c r="AL33" s="4">
        <f t="shared" si="10"/>
        <v>1</v>
      </c>
      <c r="AM33" s="4">
        <f t="shared" si="3"/>
        <v>1</v>
      </c>
      <c r="AN33" s="4">
        <f t="shared" si="11"/>
        <v>14922.886535734442</v>
      </c>
      <c r="AO33" s="4">
        <f t="shared" si="12"/>
        <v>14923</v>
      </c>
      <c r="AP33" s="4">
        <f t="shared" si="13"/>
        <v>0</v>
      </c>
      <c r="AQ33" s="75">
        <v>14923</v>
      </c>
    </row>
    <row r="34" spans="1:43" s="4" customFormat="1">
      <c r="A34" s="2">
        <v>412035220</v>
      </c>
      <c r="B34" s="382" t="s">
        <v>677</v>
      </c>
      <c r="C34" s="15">
        <f>'fnd enro'!C34</f>
        <v>0</v>
      </c>
      <c r="D34" s="15">
        <f>'fnd enro'!D34</f>
        <v>0</v>
      </c>
      <c r="E34" s="15">
        <f>'fnd enro'!E34</f>
        <v>0</v>
      </c>
      <c r="F34" s="15">
        <f>'fnd enro'!F34</f>
        <v>0</v>
      </c>
      <c r="G34" s="15">
        <f>'fnd enro'!G34</f>
        <v>0</v>
      </c>
      <c r="H34" s="15">
        <f>'fnd enro'!H34</f>
        <v>3</v>
      </c>
      <c r="I34" s="15">
        <f>'fnd enro'!I34</f>
        <v>0.1125</v>
      </c>
      <c r="J34" s="15">
        <f>'fnd enro'!J34</f>
        <v>0</v>
      </c>
      <c r="K34" s="15">
        <f>'fnd enro'!K34</f>
        <v>0</v>
      </c>
      <c r="L34" s="15">
        <f>'fnd enro'!L34</f>
        <v>0</v>
      </c>
      <c r="M34" s="15">
        <f>'fnd enro'!M34</f>
        <v>0</v>
      </c>
      <c r="N34" s="15">
        <f>'fnd enro'!N34</f>
        <v>0</v>
      </c>
      <c r="O34" s="15">
        <f>'fnd enro'!O34</f>
        <v>1</v>
      </c>
      <c r="P34" s="15"/>
      <c r="Q34" s="15">
        <f>'fnd enro'!R34</f>
        <v>3</v>
      </c>
      <c r="R34" s="16">
        <f t="shared" si="4"/>
        <v>1.079</v>
      </c>
      <c r="S34" s="15">
        <f>'fnd enro'!Q34</f>
        <v>8</v>
      </c>
      <c r="T34" s="2"/>
      <c r="U34" s="1">
        <f>(($C34*'fnd base rates'!C$48)
+($D34*'fnd base rates'!C$49)
+($E34*'fnd base rates'!C$50)
+($F34*'fnd base rates'!C$51)
+($G34*'fnd base rates'!C$52)
+($H34*'fnd base rates'!C$53)
+($I34*'fnd base rates'!C$54)
+($J34*'fnd base rates'!C$55)
+($K34*'fnd base rates'!C$56)
+($L34*'fnd base rates'!C$57)
+($M34*'fnd base rates'!C$58)
+($N34*'fnd base rates'!C$59)
+($O34*VLOOKUP($S34+12,rate_basefnd,3)))
*$R34</f>
        <v>1499.6879381250001</v>
      </c>
      <c r="V34" s="1">
        <f>(($C34*'fnd base rates'!D$48)
+($D34*'fnd base rates'!D$49)
+($E34*'fnd base rates'!D$50)
+($F34*'fnd base rates'!D$51)
+($G34*'fnd base rates'!D$52)
+($H34*'fnd base rates'!D$53)
+($I34*'fnd base rates'!D$54)
+($J34*'fnd base rates'!D$55)
+($K34*'fnd base rates'!D$56)
+($L34*'fnd base rates'!D$57)
+($M34*'fnd base rates'!D$58)
+($N34*'fnd base rates'!D$59)
+($O34*VLOOKUP($S34+12,rate_basefnd,4)))
*$R34</f>
        <v>2151.6986400000001</v>
      </c>
      <c r="W34" s="1">
        <f>(($C34*'fnd base rates'!E$48)
+($D34*'fnd base rates'!E$49)
+($E34*'fnd base rates'!E$50)
+($F34*'fnd base rates'!E$51)
+($G34*'fnd base rates'!E$52)
+($H34*'fnd base rates'!E$53)
+($I34*'fnd base rates'!E$54)
+($J34*'fnd base rates'!E$55)
+($K34*'fnd base rates'!E$56)
+($L34*'fnd base rates'!E$57)
+($M34*'fnd base rates'!E$58)
+($N34*'fnd base rates'!E$59)
+($O34*VLOOKUP($S34+12,rate_basefnd,5)))
*$R34</f>
        <v>17247.133206874998</v>
      </c>
      <c r="X34" s="1">
        <f>(($C34*'fnd base rates'!F$48)
+($D34*'fnd base rates'!F$49)
+($E34*'fnd base rates'!F$50)
+($F34*'fnd base rates'!F$51)
+($G34*'fnd base rates'!F$52)
+($H34*'fnd base rates'!F$53)
+($I34*'fnd base rates'!F$54)
+($J34*'fnd base rates'!F$55)
+($K34*'fnd base rates'!F$56)
+($L34*'fnd base rates'!F$57)
+($M34*'fnd base rates'!F$58)
+($N34*'fnd base rates'!F$59)
+($O34*VLOOKUP($S34+12,rate_basefnd,6)))
*$R34</f>
        <v>2466.4507627500002</v>
      </c>
      <c r="Y34" s="1">
        <f>(($C34*'fnd base rates'!G$48)
+($D34*'fnd base rates'!G$49)
+($E34*'fnd base rates'!G$50)
+($F34*'fnd base rates'!G$51)
+($G34*'fnd base rates'!G$52)
+($H34*'fnd base rates'!G$53)
+($I34*'fnd base rates'!G$54)
+($J34*'fnd base rates'!G$55)
+($K34*'fnd base rates'!G$56)
+($L34*'fnd base rates'!G$57)
+($M34*'fnd base rates'!G$58)
+($N34*'fnd base rates'!G$59)
+($O34*VLOOKUP($S34+12,rate_basefnd,7)))
*$R34</f>
        <v>535.65687175000005</v>
      </c>
      <c r="Z34" s="1">
        <f>(($C34*'fnd base rates'!H$48)
+($D34*'fnd base rates'!H$49)
+($E34*'fnd base rates'!H$50)
+($F34*'fnd base rates'!H$51)
+($G34*'fnd base rates'!H$52)
+($H34*'fnd base rates'!H$53)
+($I34*'fnd base rates'!H$54)
+($J34*'fnd base rates'!H$55)
+($K34*'fnd base rates'!H$56)
+($L34*'fnd base rates'!H$57)
+($M34*'fnd base rates'!H$58)
+($N34*'fnd base rates'!H$59)
+($O34*VLOOKUP($S34+12,rate_basefnd,8)))</f>
        <v>2157.2535000000003</v>
      </c>
      <c r="AA34" s="1">
        <f>(($C34*'fnd base rates'!I$48)
+($D34*'fnd base rates'!I$49)
+($E34*'fnd base rates'!I$50)
+($F34*'fnd base rates'!I$51)
+($G34*'fnd base rates'!I$52)
+($H34*'fnd base rates'!I$53)
+($I34*'fnd base rates'!I$54)
+($J34*'fnd base rates'!I$55)
+($K34*'fnd base rates'!I$56)
+($L34*'fnd base rates'!I$57)
+($M34*'fnd base rates'!I$58)
+($N34*'fnd base rates'!I$59)
+($O34*VLOOKUP($S34+12,rate_basefnd,9)))
*$R34</f>
        <v>1197.9489599999999</v>
      </c>
      <c r="AB34" s="1">
        <f>(($C34*'fnd base rates'!J$48)
+($D34*'fnd base rates'!J$49)
+($E34*'fnd base rates'!J$50)
+($F34*'fnd base rates'!J$51)
+($G34*'fnd base rates'!J$52)
+($H34*'fnd base rates'!J$53)
+($I34*'fnd base rates'!J$54)
+($J34*'fnd base rates'!J$55)
+($K34*'fnd base rates'!J$56)
+($L34*'fnd base rates'!J$57)
+($M34*'fnd base rates'!J$58)
+($N34*'fnd base rates'!J$59)
+($O34*VLOOKUP($S34+12,rate_basefnd,10)))
*$R34</f>
        <v>1613.6444999999999</v>
      </c>
      <c r="AC34" s="1">
        <f>(($C34*'fnd base rates'!K$48)
+($D34*'fnd base rates'!K$49)
+($E34*'fnd base rates'!K$50)
+($F34*'fnd base rates'!K$51)
+($G34*'fnd base rates'!K$52)
+($H34*'fnd base rates'!K$53)
+($I34*'fnd base rates'!K$54)
+($J34*'fnd base rates'!K$55)
+($K34*'fnd base rates'!K$56)
+($L34*'fnd base rates'!K$57)
+($M34*'fnd base rates'!K$58)
+($N34*'fnd base rates'!K$59)
+($O34*VLOOKUP($S34+12,rate_basefnd,11)))
*$R34</f>
        <v>3759.0259996249997</v>
      </c>
      <c r="AD34" s="1">
        <f>(($C34*'fnd base rates'!L$48)
+($D34*'fnd base rates'!L$49)
+($E34*'fnd base rates'!L$50)
+($F34*'fnd base rates'!L$51)
+($G34*'fnd base rates'!L$52)
+($H34*'fnd base rates'!L$53)
+($I34*'fnd base rates'!L$54)
+($J34*'fnd base rates'!L$55)
+($K34*'fnd base rates'!L$56)
+($L34*'fnd base rates'!L$57)
+($M34*'fnd base rates'!L$58)
+($N34*'fnd base rates'!L$59)
+($O34*VLOOKUP($S34+12,rate_basefnd,12)))</f>
        <v>3083.4441180783247</v>
      </c>
      <c r="AE34" s="1">
        <f>(($C34*'fnd base rates'!M$48)
+($D34*'fnd base rates'!M$49)
+($E34*'fnd base rates'!M$50)
+($F34*'fnd base rates'!M$51)
+($G34*'fnd base rates'!M$52)
+($H34*'fnd base rates'!M$53)
+($I34*'fnd base rates'!M$54)
+($J34*'fnd base rates'!M$55)
+($K34*'fnd base rates'!M$56)
+($L34*'fnd base rates'!M$57)
+($M34*'fnd base rates'!M$58)
+($N34*'fnd base rates'!M$59)
+($O34*VLOOKUP($S34+12,rate_basefnd,13)))</f>
        <v>0</v>
      </c>
      <c r="AF34" s="4">
        <f t="shared" si="5"/>
        <v>35711.944497203316</v>
      </c>
      <c r="AH34" s="4">
        <f t="shared" si="6"/>
        <v>412035220</v>
      </c>
      <c r="AI34" s="4" t="str">
        <f t="shared" si="7"/>
        <v>412</v>
      </c>
      <c r="AJ34" s="2" t="str">
        <f t="shared" si="8"/>
        <v>035</v>
      </c>
      <c r="AK34" s="2" t="str">
        <f t="shared" si="9"/>
        <v>220</v>
      </c>
      <c r="AL34" s="4">
        <f t="shared" si="10"/>
        <v>1</v>
      </c>
      <c r="AM34" s="4">
        <f t="shared" si="3"/>
        <v>3</v>
      </c>
      <c r="AN34" s="4">
        <f t="shared" si="11"/>
        <v>35711.944497203316</v>
      </c>
      <c r="AO34" s="4">
        <f t="shared" si="12"/>
        <v>11904</v>
      </c>
      <c r="AP34" s="4">
        <f t="shared" si="13"/>
        <v>0</v>
      </c>
      <c r="AQ34" s="75">
        <v>11904</v>
      </c>
    </row>
    <row r="35" spans="1:43" s="4" customFormat="1">
      <c r="A35" s="2">
        <v>412035244</v>
      </c>
      <c r="B35" s="382" t="s">
        <v>677</v>
      </c>
      <c r="C35" s="15">
        <f>'fnd enro'!C35</f>
        <v>0</v>
      </c>
      <c r="D35" s="15">
        <f>'fnd enro'!D35</f>
        <v>0</v>
      </c>
      <c r="E35" s="15">
        <f>'fnd enro'!E35</f>
        <v>0</v>
      </c>
      <c r="F35" s="15">
        <f>'fnd enro'!F35</f>
        <v>0</v>
      </c>
      <c r="G35" s="15">
        <f>'fnd enro'!G35</f>
        <v>4</v>
      </c>
      <c r="H35" s="15">
        <f>'fnd enro'!H35</f>
        <v>4</v>
      </c>
      <c r="I35" s="15">
        <f>'fnd enro'!I35</f>
        <v>0.375</v>
      </c>
      <c r="J35" s="15">
        <f>'fnd enro'!J35</f>
        <v>0</v>
      </c>
      <c r="K35" s="15">
        <f>'fnd enro'!K35</f>
        <v>0</v>
      </c>
      <c r="L35" s="15">
        <f>'fnd enro'!L35</f>
        <v>0</v>
      </c>
      <c r="M35" s="15">
        <f>'fnd enro'!M35</f>
        <v>2</v>
      </c>
      <c r="N35" s="15">
        <f>'fnd enro'!N35</f>
        <v>0</v>
      </c>
      <c r="O35" s="15">
        <f>'fnd enro'!O35</f>
        <v>4</v>
      </c>
      <c r="P35" s="15"/>
      <c r="Q35" s="15">
        <f>'fnd enro'!R35</f>
        <v>10</v>
      </c>
      <c r="R35" s="16">
        <f t="shared" si="4"/>
        <v>1.079</v>
      </c>
      <c r="S35" s="15">
        <f>'fnd enro'!Q35</f>
        <v>9</v>
      </c>
      <c r="T35" s="2"/>
      <c r="U35" s="1">
        <f>(($C35*'fnd base rates'!C$48)
+($D35*'fnd base rates'!C$49)
+($E35*'fnd base rates'!C$50)
+($F35*'fnd base rates'!C$51)
+($G35*'fnd base rates'!C$52)
+($H35*'fnd base rates'!C$53)
+($I35*'fnd base rates'!C$54)
+($J35*'fnd base rates'!C$55)
+($K35*'fnd base rates'!C$56)
+($L35*'fnd base rates'!C$57)
+($M35*'fnd base rates'!C$58)
+($N35*'fnd base rates'!C$59)
+($O35*VLOOKUP($S35+12,rate_basefnd,3)))
*$R35</f>
        <v>4998.9597937500002</v>
      </c>
      <c r="V35" s="1">
        <f>(($C35*'fnd base rates'!D$48)
+($D35*'fnd base rates'!D$49)
+($E35*'fnd base rates'!D$50)
+($F35*'fnd base rates'!D$51)
+($G35*'fnd base rates'!D$52)
+($H35*'fnd base rates'!D$53)
+($I35*'fnd base rates'!D$54)
+($J35*'fnd base rates'!D$55)
+($K35*'fnd base rates'!D$56)
+($L35*'fnd base rates'!D$57)
+($M35*'fnd base rates'!D$58)
+($N35*'fnd base rates'!D$59)
+($O35*VLOOKUP($S35+12,rate_basefnd,4)))
*$R35</f>
        <v>7172.3288000000002</v>
      </c>
      <c r="W35" s="1">
        <f>(($C35*'fnd base rates'!E$48)
+($D35*'fnd base rates'!E$49)
+($E35*'fnd base rates'!E$50)
+($F35*'fnd base rates'!E$51)
+($G35*'fnd base rates'!E$52)
+($H35*'fnd base rates'!E$53)
+($I35*'fnd base rates'!E$54)
+($J35*'fnd base rates'!E$55)
+($K35*'fnd base rates'!E$56)
+($L35*'fnd base rates'!E$57)
+($M35*'fnd base rates'!E$58)
+($N35*'fnd base rates'!E$59)
+($O35*VLOOKUP($S35+12,rate_basefnd,5)))
*$R35</f>
        <v>55881.165876249994</v>
      </c>
      <c r="X35" s="1">
        <f>(($C35*'fnd base rates'!F$48)
+($D35*'fnd base rates'!F$49)
+($E35*'fnd base rates'!F$50)
+($F35*'fnd base rates'!F$51)
+($G35*'fnd base rates'!F$52)
+($H35*'fnd base rates'!F$53)
+($I35*'fnd base rates'!F$54)
+($J35*'fnd base rates'!F$55)
+($K35*'fnd base rates'!F$56)
+($L35*'fnd base rates'!F$57)
+($M35*'fnd base rates'!F$58)
+($N35*'fnd base rates'!F$59)
+($O35*VLOOKUP($S35+12,rate_basefnd,6)))
*$R35</f>
        <v>8966.2283424999987</v>
      </c>
      <c r="Y35" s="1">
        <f>(($C35*'fnd base rates'!G$48)
+($D35*'fnd base rates'!G$49)
+($E35*'fnd base rates'!G$50)
+($F35*'fnd base rates'!G$51)
+($G35*'fnd base rates'!G$52)
+($H35*'fnd base rates'!G$53)
+($I35*'fnd base rates'!G$54)
+($J35*'fnd base rates'!G$55)
+($K35*'fnd base rates'!G$56)
+($L35*'fnd base rates'!G$57)
+($M35*'fnd base rates'!G$58)
+($N35*'fnd base rates'!G$59)
+($O35*VLOOKUP($S35+12,rate_basefnd,7)))
*$R35</f>
        <v>1935.1945924999998</v>
      </c>
      <c r="Z35" s="1">
        <f>(($C35*'fnd base rates'!H$48)
+($D35*'fnd base rates'!H$49)
+($E35*'fnd base rates'!H$50)
+($F35*'fnd base rates'!H$51)
+($G35*'fnd base rates'!H$52)
+($H35*'fnd base rates'!H$53)
+($I35*'fnd base rates'!H$54)
+($J35*'fnd base rates'!H$55)
+($K35*'fnd base rates'!H$56)
+($L35*'fnd base rates'!H$57)
+($M35*'fnd base rates'!H$58)
+($N35*'fnd base rates'!H$59)
+($O35*VLOOKUP($S35+12,rate_basefnd,8)))</f>
        <v>5602.6450000000004</v>
      </c>
      <c r="AA35" s="1">
        <f>(($C35*'fnd base rates'!I$48)
+($D35*'fnd base rates'!I$49)
+($E35*'fnd base rates'!I$50)
+($F35*'fnd base rates'!I$51)
+($G35*'fnd base rates'!I$52)
+($H35*'fnd base rates'!I$53)
+($I35*'fnd base rates'!I$54)
+($J35*'fnd base rates'!I$55)
+($K35*'fnd base rates'!I$56)
+($L35*'fnd base rates'!I$57)
+($M35*'fnd base rates'!I$58)
+($N35*'fnd base rates'!I$59)
+($O35*VLOOKUP($S35+12,rate_basefnd,9)))
*$R35</f>
        <v>3508.5842999999995</v>
      </c>
      <c r="AB35" s="1">
        <f>(($C35*'fnd base rates'!J$48)
+($D35*'fnd base rates'!J$49)
+($E35*'fnd base rates'!J$50)
+($F35*'fnd base rates'!J$51)
+($G35*'fnd base rates'!J$52)
+($H35*'fnd base rates'!J$53)
+($I35*'fnd base rates'!J$54)
+($J35*'fnd base rates'!J$55)
+($K35*'fnd base rates'!J$56)
+($L35*'fnd base rates'!J$57)
+($M35*'fnd base rates'!J$58)
+($N35*'fnd base rates'!J$59)
+($O35*VLOOKUP($S35+12,rate_basefnd,10)))
*$R35</f>
        <v>3370.1701800000001</v>
      </c>
      <c r="AC35" s="1">
        <f>(($C35*'fnd base rates'!K$48)
+($D35*'fnd base rates'!K$49)
+($E35*'fnd base rates'!K$50)
+($F35*'fnd base rates'!K$51)
+($G35*'fnd base rates'!K$52)
+($H35*'fnd base rates'!K$53)
+($I35*'fnd base rates'!K$54)
+($J35*'fnd base rates'!K$55)
+($K35*'fnd base rates'!K$56)
+($L35*'fnd base rates'!K$57)
+($M35*'fnd base rates'!K$58)
+($N35*'fnd base rates'!K$59)
+($O35*VLOOKUP($S35+12,rate_basefnd,11)))
*$R35</f>
        <v>13580.672998749998</v>
      </c>
      <c r="AD35" s="1">
        <f>(($C35*'fnd base rates'!L$48)
+($D35*'fnd base rates'!L$49)
+($E35*'fnd base rates'!L$50)
+($F35*'fnd base rates'!L$51)
+($G35*'fnd base rates'!L$52)
+($H35*'fnd base rates'!L$53)
+($I35*'fnd base rates'!L$54)
+($J35*'fnd base rates'!L$55)
+($K35*'fnd base rates'!L$56)
+($L35*'fnd base rates'!L$57)
+($M35*'fnd base rates'!L$58)
+($N35*'fnd base rates'!L$59)
+($O35*VLOOKUP($S35+12,rate_basefnd,12)))</f>
        <v>11202.897883000802</v>
      </c>
      <c r="AE35" s="1">
        <f>(($C35*'fnd base rates'!M$48)
+($D35*'fnd base rates'!M$49)
+($E35*'fnd base rates'!M$50)
+($F35*'fnd base rates'!M$51)
+($G35*'fnd base rates'!M$52)
+($H35*'fnd base rates'!M$53)
+($I35*'fnd base rates'!M$54)
+($J35*'fnd base rates'!M$55)
+($K35*'fnd base rates'!M$56)
+($L35*'fnd base rates'!M$57)
+($M35*'fnd base rates'!M$58)
+($N35*'fnd base rates'!M$59)
+($O35*VLOOKUP($S35+12,rate_basefnd,13)))</f>
        <v>0</v>
      </c>
      <c r="AF35" s="4">
        <f t="shared" si="5"/>
        <v>116218.8477667508</v>
      </c>
      <c r="AH35" s="4">
        <f t="shared" si="6"/>
        <v>412035244</v>
      </c>
      <c r="AI35" s="4" t="str">
        <f t="shared" si="7"/>
        <v>412</v>
      </c>
      <c r="AJ35" s="2" t="str">
        <f t="shared" si="8"/>
        <v>035</v>
      </c>
      <c r="AK35" s="2" t="str">
        <f t="shared" si="9"/>
        <v>244</v>
      </c>
      <c r="AL35" s="4">
        <f t="shared" si="10"/>
        <v>1</v>
      </c>
      <c r="AM35" s="4">
        <f t="shared" si="3"/>
        <v>10</v>
      </c>
      <c r="AN35" s="4">
        <f t="shared" si="11"/>
        <v>116218.8477667508</v>
      </c>
      <c r="AO35" s="4">
        <f t="shared" si="12"/>
        <v>11622</v>
      </c>
      <c r="AP35" s="4">
        <f t="shared" si="13"/>
        <v>0</v>
      </c>
      <c r="AQ35" s="75">
        <v>11622</v>
      </c>
    </row>
    <row r="36" spans="1:43" s="4" customFormat="1">
      <c r="A36" s="2">
        <v>412035285</v>
      </c>
      <c r="B36" s="382" t="s">
        <v>677</v>
      </c>
      <c r="C36" s="15">
        <f>'fnd enro'!C36</f>
        <v>0</v>
      </c>
      <c r="D36" s="15">
        <f>'fnd enro'!D36</f>
        <v>0</v>
      </c>
      <c r="E36" s="15">
        <f>'fnd enro'!E36</f>
        <v>0</v>
      </c>
      <c r="F36" s="15">
        <f>'fnd enro'!F36</f>
        <v>1</v>
      </c>
      <c r="G36" s="15">
        <f>'fnd enro'!G36</f>
        <v>1</v>
      </c>
      <c r="H36" s="15">
        <f>'fnd enro'!H36</f>
        <v>2</v>
      </c>
      <c r="I36" s="15">
        <f>'fnd enro'!I36</f>
        <v>0.15</v>
      </c>
      <c r="J36" s="15">
        <f>'fnd enro'!J36</f>
        <v>0</v>
      </c>
      <c r="K36" s="15">
        <f>'fnd enro'!K36</f>
        <v>0</v>
      </c>
      <c r="L36" s="15">
        <f>'fnd enro'!L36</f>
        <v>0</v>
      </c>
      <c r="M36" s="15">
        <f>'fnd enro'!M36</f>
        <v>0</v>
      </c>
      <c r="N36" s="15">
        <f>'fnd enro'!N36</f>
        <v>0</v>
      </c>
      <c r="O36" s="15">
        <f>'fnd enro'!O36</f>
        <v>0</v>
      </c>
      <c r="P36" s="15"/>
      <c r="Q36" s="15">
        <f>'fnd enro'!R36</f>
        <v>4</v>
      </c>
      <c r="R36" s="16">
        <f t="shared" si="4"/>
        <v>1.079</v>
      </c>
      <c r="S36" s="15">
        <f>'fnd enro'!Q36</f>
        <v>1</v>
      </c>
      <c r="T36" s="2"/>
      <c r="U36" s="1">
        <f>(($C36*'fnd base rates'!C$48)
+($D36*'fnd base rates'!C$49)
+($E36*'fnd base rates'!C$50)
+($F36*'fnd base rates'!C$51)
+($G36*'fnd base rates'!C$52)
+($H36*'fnd base rates'!C$53)
+($I36*'fnd base rates'!C$54)
+($J36*'fnd base rates'!C$55)
+($K36*'fnd base rates'!C$56)
+($L36*'fnd base rates'!C$57)
+($M36*'fnd base rates'!C$58)
+($N36*'fnd base rates'!C$59)
+($O36*VLOOKUP($S36+12,rate_basefnd,3)))
*$R36</f>
        <v>1999.5839175000001</v>
      </c>
      <c r="V36" s="1">
        <f>(($C36*'fnd base rates'!D$48)
+($D36*'fnd base rates'!D$49)
+($E36*'fnd base rates'!D$50)
+($F36*'fnd base rates'!D$51)
+($G36*'fnd base rates'!D$52)
+($H36*'fnd base rates'!D$53)
+($I36*'fnd base rates'!D$54)
+($J36*'fnd base rates'!D$55)
+($K36*'fnd base rates'!D$56)
+($L36*'fnd base rates'!D$57)
+($M36*'fnd base rates'!D$58)
+($N36*'fnd base rates'!D$59)
+($O36*VLOOKUP($S36+12,rate_basefnd,4)))
*$R36</f>
        <v>2868.9315200000001</v>
      </c>
      <c r="W36" s="1">
        <f>(($C36*'fnd base rates'!E$48)
+($D36*'fnd base rates'!E$49)
+($E36*'fnd base rates'!E$50)
+($F36*'fnd base rates'!E$51)
+($G36*'fnd base rates'!E$52)
+($H36*'fnd base rates'!E$53)
+($I36*'fnd base rates'!E$54)
+($J36*'fnd base rates'!E$55)
+($K36*'fnd base rates'!E$56)
+($L36*'fnd base rates'!E$57)
+($M36*'fnd base rates'!E$58)
+($N36*'fnd base rates'!E$59)
+($O36*VLOOKUP($S36+12,rate_basefnd,5)))
*$R36</f>
        <v>16051.406312499999</v>
      </c>
      <c r="X36" s="1">
        <f>(($C36*'fnd base rates'!F$48)
+($D36*'fnd base rates'!F$49)
+($E36*'fnd base rates'!F$50)
+($F36*'fnd base rates'!F$51)
+($G36*'fnd base rates'!F$52)
+($H36*'fnd base rates'!F$53)
+($I36*'fnd base rates'!F$54)
+($J36*'fnd base rates'!F$55)
+($K36*'fnd base rates'!F$56)
+($L36*'fnd base rates'!F$57)
+($M36*'fnd base rates'!F$58)
+($N36*'fnd base rates'!F$59)
+($O36*VLOOKUP($S36+12,rate_basefnd,6)))
*$R36</f>
        <v>3728.3043070000003</v>
      </c>
      <c r="Y36" s="1">
        <f>(($C36*'fnd base rates'!G$48)
+($D36*'fnd base rates'!G$49)
+($E36*'fnd base rates'!G$50)
+($F36*'fnd base rates'!G$51)
+($G36*'fnd base rates'!G$52)
+($H36*'fnd base rates'!G$53)
+($I36*'fnd base rates'!G$54)
+($J36*'fnd base rates'!G$55)
+($K36*'fnd base rates'!G$56)
+($L36*'fnd base rates'!G$57)
+($M36*'fnd base rates'!G$58)
+($N36*'fnd base rates'!G$59)
+($O36*VLOOKUP($S36+12,rate_basefnd,7)))
*$R36</f>
        <v>610.27268900000001</v>
      </c>
      <c r="Z36" s="1">
        <f>(($C36*'fnd base rates'!H$48)
+($D36*'fnd base rates'!H$49)
+($E36*'fnd base rates'!H$50)
+($F36*'fnd base rates'!H$51)
+($G36*'fnd base rates'!H$52)
+($H36*'fnd base rates'!H$53)
+($I36*'fnd base rates'!H$54)
+($J36*'fnd base rates'!H$55)
+($K36*'fnd base rates'!H$56)
+($L36*'fnd base rates'!H$57)
+($M36*'fnd base rates'!H$58)
+($N36*'fnd base rates'!H$59)
+($O36*VLOOKUP($S36+12,rate_basefnd,8)))</f>
        <v>2346.9380000000001</v>
      </c>
      <c r="AA36" s="1">
        <f>(($C36*'fnd base rates'!I$48)
+($D36*'fnd base rates'!I$49)
+($E36*'fnd base rates'!I$50)
+($F36*'fnd base rates'!I$51)
+($G36*'fnd base rates'!I$52)
+($H36*'fnd base rates'!I$53)
+($I36*'fnd base rates'!I$54)
+($J36*'fnd base rates'!I$55)
+($K36*'fnd base rates'!I$56)
+($L36*'fnd base rates'!I$57)
+($M36*'fnd base rates'!I$58)
+($N36*'fnd base rates'!I$59)
+($O36*VLOOKUP($S36+12,rate_basefnd,9)))
*$R36</f>
        <v>1356.4972199999997</v>
      </c>
      <c r="AB36" s="1">
        <f>(($C36*'fnd base rates'!J$48)
+($D36*'fnd base rates'!J$49)
+($E36*'fnd base rates'!J$50)
+($F36*'fnd base rates'!J$51)
+($G36*'fnd base rates'!J$52)
+($H36*'fnd base rates'!J$53)
+($I36*'fnd base rates'!J$54)
+($J36*'fnd base rates'!J$55)
+($K36*'fnd base rates'!J$56)
+($L36*'fnd base rates'!J$57)
+($M36*'fnd base rates'!J$58)
+($N36*'fnd base rates'!J$59)
+($O36*VLOOKUP($S36+12,rate_basefnd,10)))
*$R36</f>
        <v>1451.8268699999999</v>
      </c>
      <c r="AC36" s="1">
        <f>(($C36*'fnd base rates'!K$48)
+($D36*'fnd base rates'!K$49)
+($E36*'fnd base rates'!K$50)
+($F36*'fnd base rates'!K$51)
+($G36*'fnd base rates'!K$52)
+($H36*'fnd base rates'!K$53)
+($I36*'fnd base rates'!K$54)
+($J36*'fnd base rates'!K$55)
+($K36*'fnd base rates'!K$56)
+($L36*'fnd base rates'!K$57)
+($M36*'fnd base rates'!K$58)
+($N36*'fnd base rates'!K$59)
+($O36*VLOOKUP($S36+12,rate_basefnd,11)))
*$R36</f>
        <v>4282.5407494999999</v>
      </c>
      <c r="AD36" s="1">
        <f>(($C36*'fnd base rates'!L$48)
+($D36*'fnd base rates'!L$49)
+($E36*'fnd base rates'!L$50)
+($F36*'fnd base rates'!L$51)
+($G36*'fnd base rates'!L$52)
+($H36*'fnd base rates'!L$53)
+($I36*'fnd base rates'!L$54)
+($J36*'fnd base rates'!L$55)
+($K36*'fnd base rates'!L$56)
+($L36*'fnd base rates'!L$57)
+($M36*'fnd base rates'!L$58)
+($N36*'fnd base rates'!L$59)
+($O36*VLOOKUP($S36+12,rate_basefnd,12)))</f>
        <v>3804.3673069185311</v>
      </c>
      <c r="AE36" s="1">
        <f>(($C36*'fnd base rates'!M$48)
+($D36*'fnd base rates'!M$49)
+($E36*'fnd base rates'!M$50)
+($F36*'fnd base rates'!M$51)
+($G36*'fnd base rates'!M$52)
+($H36*'fnd base rates'!M$53)
+($I36*'fnd base rates'!M$54)
+($J36*'fnd base rates'!M$55)
+($K36*'fnd base rates'!M$56)
+($L36*'fnd base rates'!M$57)
+($M36*'fnd base rates'!M$58)
+($N36*'fnd base rates'!M$59)
+($O36*VLOOKUP($S36+12,rate_basefnd,13)))</f>
        <v>0</v>
      </c>
      <c r="AF36" s="4">
        <f t="shared" si="5"/>
        <v>38500.668892418529</v>
      </c>
      <c r="AH36" s="4">
        <f t="shared" si="6"/>
        <v>412035285</v>
      </c>
      <c r="AI36" s="4" t="str">
        <f t="shared" si="7"/>
        <v>412</v>
      </c>
      <c r="AJ36" s="2" t="str">
        <f t="shared" si="8"/>
        <v>035</v>
      </c>
      <c r="AK36" s="2" t="str">
        <f t="shared" si="9"/>
        <v>285</v>
      </c>
      <c r="AL36" s="4">
        <f t="shared" si="10"/>
        <v>1</v>
      </c>
      <c r="AM36" s="4">
        <f t="shared" si="3"/>
        <v>4</v>
      </c>
      <c r="AN36" s="4">
        <f t="shared" si="11"/>
        <v>38500.668892418529</v>
      </c>
      <c r="AO36" s="4">
        <f t="shared" si="12"/>
        <v>9625</v>
      </c>
      <c r="AP36" s="4">
        <f t="shared" si="13"/>
        <v>0</v>
      </c>
      <c r="AQ36" s="75">
        <v>9625</v>
      </c>
    </row>
    <row r="37" spans="1:43" s="4" customFormat="1">
      <c r="A37" s="2">
        <v>412035314</v>
      </c>
      <c r="B37" s="382" t="s">
        <v>677</v>
      </c>
      <c r="C37" s="15">
        <f>'fnd enro'!C37</f>
        <v>0</v>
      </c>
      <c r="D37" s="15">
        <f>'fnd enro'!D37</f>
        <v>0</v>
      </c>
      <c r="E37" s="15">
        <f>'fnd enro'!E37</f>
        <v>0</v>
      </c>
      <c r="F37" s="15">
        <f>'fnd enro'!F37</f>
        <v>0</v>
      </c>
      <c r="G37" s="15">
        <f>'fnd enro'!G37</f>
        <v>1</v>
      </c>
      <c r="H37" s="15">
        <f>'fnd enro'!H37</f>
        <v>0</v>
      </c>
      <c r="I37" s="15">
        <f>'fnd enro'!I37</f>
        <v>3.7499999999999999E-2</v>
      </c>
      <c r="J37" s="15">
        <f>'fnd enro'!J37</f>
        <v>0</v>
      </c>
      <c r="K37" s="15">
        <f>'fnd enro'!K37</f>
        <v>0</v>
      </c>
      <c r="L37" s="15">
        <f>'fnd enro'!L37</f>
        <v>0</v>
      </c>
      <c r="M37" s="15">
        <f>'fnd enro'!M37</f>
        <v>0</v>
      </c>
      <c r="N37" s="15">
        <f>'fnd enro'!N37</f>
        <v>0</v>
      </c>
      <c r="O37" s="15">
        <f>'fnd enro'!O37</f>
        <v>1</v>
      </c>
      <c r="P37" s="15"/>
      <c r="Q37" s="15">
        <f>'fnd enro'!R37</f>
        <v>1</v>
      </c>
      <c r="R37" s="16">
        <f t="shared" si="4"/>
        <v>1.079</v>
      </c>
      <c r="S37" s="15">
        <f>'fnd enro'!Q37</f>
        <v>10</v>
      </c>
      <c r="T37" s="2"/>
      <c r="U37" s="1">
        <f>(($C37*'fnd base rates'!C$48)
+($D37*'fnd base rates'!C$49)
+($E37*'fnd base rates'!C$50)
+($F37*'fnd base rates'!C$51)
+($G37*'fnd base rates'!C$52)
+($H37*'fnd base rates'!C$53)
+($I37*'fnd base rates'!C$54)
+($J37*'fnd base rates'!C$55)
+($K37*'fnd base rates'!C$56)
+($L37*'fnd base rates'!C$57)
+($M37*'fnd base rates'!C$58)
+($N37*'fnd base rates'!C$59)
+($O37*VLOOKUP($S37+12,rate_basefnd,3)))
*$R37</f>
        <v>499.89597937500002</v>
      </c>
      <c r="V37" s="1">
        <f>(($C37*'fnd base rates'!D$48)
+($D37*'fnd base rates'!D$49)
+($E37*'fnd base rates'!D$50)
+($F37*'fnd base rates'!D$51)
+($G37*'fnd base rates'!D$52)
+($H37*'fnd base rates'!D$53)
+($I37*'fnd base rates'!D$54)
+($J37*'fnd base rates'!D$55)
+($K37*'fnd base rates'!D$56)
+($L37*'fnd base rates'!D$57)
+($M37*'fnd base rates'!D$58)
+($N37*'fnd base rates'!D$59)
+($O37*VLOOKUP($S37+12,rate_basefnd,4)))
*$R37</f>
        <v>717.23288000000002</v>
      </c>
      <c r="W37" s="1">
        <f>(($C37*'fnd base rates'!E$48)
+($D37*'fnd base rates'!E$49)
+($E37*'fnd base rates'!E$50)
+($F37*'fnd base rates'!E$51)
+($G37*'fnd base rates'!E$52)
+($H37*'fnd base rates'!E$53)
+($I37*'fnd base rates'!E$54)
+($J37*'fnd base rates'!E$55)
+($K37*'fnd base rates'!E$56)
+($L37*'fnd base rates'!E$57)
+($M37*'fnd base rates'!E$58)
+($N37*'fnd base rates'!E$59)
+($O37*VLOOKUP($S37+12,rate_basefnd,5)))
*$R37</f>
        <v>6763.2360656249994</v>
      </c>
      <c r="X37" s="1">
        <f>(($C37*'fnd base rates'!F$48)
+($D37*'fnd base rates'!F$49)
+($E37*'fnd base rates'!F$50)
+($F37*'fnd base rates'!F$51)
+($G37*'fnd base rates'!F$52)
+($H37*'fnd base rates'!F$53)
+($I37*'fnd base rates'!F$54)
+($J37*'fnd base rates'!F$55)
+($K37*'fnd base rates'!F$56)
+($L37*'fnd base rates'!F$57)
+($M37*'fnd base rates'!F$58)
+($N37*'fnd base rates'!F$59)
+($O37*VLOOKUP($S37+12,rate_basefnd,6)))
*$R37</f>
        <v>923.84600425000008</v>
      </c>
      <c r="Y37" s="1">
        <f>(($C37*'fnd base rates'!G$48)
+($D37*'fnd base rates'!G$49)
+($E37*'fnd base rates'!G$50)
+($F37*'fnd base rates'!G$51)
+($G37*'fnd base rates'!G$52)
+($H37*'fnd base rates'!G$53)
+($I37*'fnd base rates'!G$54)
+($J37*'fnd base rates'!G$55)
+($K37*'fnd base rates'!G$56)
+($L37*'fnd base rates'!G$57)
+($M37*'fnd base rates'!G$58)
+($N37*'fnd base rates'!G$59)
+($O37*VLOOKUP($S37+12,rate_basefnd,7)))
*$R37</f>
        <v>235.13864724999996</v>
      </c>
      <c r="Z37" s="1">
        <f>(($C37*'fnd base rates'!H$48)
+($D37*'fnd base rates'!H$49)
+($E37*'fnd base rates'!H$50)
+($F37*'fnd base rates'!H$51)
+($G37*'fnd base rates'!H$52)
+($H37*'fnd base rates'!H$53)
+($I37*'fnd base rates'!H$54)
+($J37*'fnd base rates'!H$55)
+($K37*'fnd base rates'!H$56)
+($L37*'fnd base rates'!H$57)
+($M37*'fnd base rates'!H$58)
+($N37*'fnd base rates'!H$59)
+($O37*VLOOKUP($S37+12,rate_basefnd,8)))</f>
        <v>454.3845</v>
      </c>
      <c r="AA37" s="1">
        <f>(($C37*'fnd base rates'!I$48)
+($D37*'fnd base rates'!I$49)
+($E37*'fnd base rates'!I$50)
+($F37*'fnd base rates'!I$51)
+($G37*'fnd base rates'!I$52)
+($H37*'fnd base rates'!I$53)
+($I37*'fnd base rates'!I$54)
+($J37*'fnd base rates'!I$55)
+($K37*'fnd base rates'!I$56)
+($L37*'fnd base rates'!I$57)
+($M37*'fnd base rates'!I$58)
+($N37*'fnd base rates'!I$59)
+($O37*VLOOKUP($S37+12,rate_basefnd,9)))
*$R37</f>
        <v>318.55317000000002</v>
      </c>
      <c r="AB37" s="1">
        <f>(($C37*'fnd base rates'!J$48)
+($D37*'fnd base rates'!J$49)
+($E37*'fnd base rates'!J$50)
+($F37*'fnd base rates'!J$51)
+($G37*'fnd base rates'!J$52)
+($H37*'fnd base rates'!J$53)
+($I37*'fnd base rates'!J$54)
+($J37*'fnd base rates'!J$55)
+($K37*'fnd base rates'!J$56)
+($L37*'fnd base rates'!J$57)
+($M37*'fnd base rates'!J$58)
+($N37*'fnd base rates'!J$59)
+($O37*VLOOKUP($S37+12,rate_basefnd,10)))
*$R37</f>
        <v>233.25821999999999</v>
      </c>
      <c r="AC37" s="1">
        <f>(($C37*'fnd base rates'!K$48)
+($D37*'fnd base rates'!K$49)
+($E37*'fnd base rates'!K$50)
+($F37*'fnd base rates'!K$51)
+($G37*'fnd base rates'!K$52)
+($H37*'fnd base rates'!K$53)
+($I37*'fnd base rates'!K$54)
+($J37*'fnd base rates'!K$55)
+($K37*'fnd base rates'!K$56)
+($L37*'fnd base rates'!K$57)
+($M37*'fnd base rates'!K$58)
+($N37*'fnd base rates'!K$59)
+($O37*VLOOKUP($S37+12,rate_basefnd,11)))
*$R37</f>
        <v>1650.0770698749998</v>
      </c>
      <c r="AD37" s="1">
        <f>(($C37*'fnd base rates'!L$48)
+($D37*'fnd base rates'!L$49)
+($E37*'fnd base rates'!L$50)
+($F37*'fnd base rates'!L$51)
+($G37*'fnd base rates'!L$52)
+($H37*'fnd base rates'!L$53)
+($I37*'fnd base rates'!L$54)
+($J37*'fnd base rates'!L$55)
+($K37*'fnd base rates'!L$56)
+($L37*'fnd base rates'!L$57)
+($M37*'fnd base rates'!L$58)
+($N37*'fnd base rates'!L$59)
+($O37*VLOOKUP($S37+12,rate_basefnd,12)))</f>
        <v>1310.1197634268322</v>
      </c>
      <c r="AE37" s="1">
        <f>(($C37*'fnd base rates'!M$48)
+($D37*'fnd base rates'!M$49)
+($E37*'fnd base rates'!M$50)
+($F37*'fnd base rates'!M$51)
+($G37*'fnd base rates'!M$52)
+($H37*'fnd base rates'!M$53)
+($I37*'fnd base rates'!M$54)
+($J37*'fnd base rates'!M$55)
+($K37*'fnd base rates'!M$56)
+($L37*'fnd base rates'!M$57)
+($M37*'fnd base rates'!M$58)
+($N37*'fnd base rates'!M$59)
+($O37*VLOOKUP($S37+12,rate_basefnd,13)))</f>
        <v>0</v>
      </c>
      <c r="AF37" s="4">
        <f t="shared" si="5"/>
        <v>13105.74229980183</v>
      </c>
      <c r="AH37" s="4">
        <f t="shared" si="6"/>
        <v>412035314</v>
      </c>
      <c r="AI37" s="4" t="str">
        <f t="shared" si="7"/>
        <v>412</v>
      </c>
      <c r="AJ37" s="2" t="str">
        <f t="shared" si="8"/>
        <v>035</v>
      </c>
      <c r="AK37" s="2" t="str">
        <f t="shared" si="9"/>
        <v>314</v>
      </c>
      <c r="AL37" s="4">
        <f t="shared" si="10"/>
        <v>1</v>
      </c>
      <c r="AM37" s="4">
        <f t="shared" si="3"/>
        <v>1</v>
      </c>
      <c r="AN37" s="4">
        <f t="shared" si="11"/>
        <v>13105.74229980183</v>
      </c>
      <c r="AO37" s="4">
        <f t="shared" si="12"/>
        <v>13106</v>
      </c>
      <c r="AP37" s="4">
        <f t="shared" si="13"/>
        <v>0</v>
      </c>
      <c r="AQ37" s="75">
        <v>13106</v>
      </c>
    </row>
    <row r="38" spans="1:43" s="4" customFormat="1">
      <c r="A38" s="2">
        <v>413114091</v>
      </c>
      <c r="B38" s="382" t="s">
        <v>678</v>
      </c>
      <c r="C38" s="15">
        <f>'fnd enro'!C38</f>
        <v>0</v>
      </c>
      <c r="D38" s="15">
        <f>'fnd enro'!D38</f>
        <v>0</v>
      </c>
      <c r="E38" s="15">
        <f>'fnd enro'!E38</f>
        <v>0</v>
      </c>
      <c r="F38" s="15">
        <f>'fnd enro'!F38</f>
        <v>0</v>
      </c>
      <c r="G38" s="15">
        <f>'fnd enro'!G38</f>
        <v>0</v>
      </c>
      <c r="H38" s="15">
        <f>'fnd enro'!H38</f>
        <v>8</v>
      </c>
      <c r="I38" s="15">
        <f>'fnd enro'!I38</f>
        <v>0.3</v>
      </c>
      <c r="J38" s="15">
        <f>'fnd enro'!J38</f>
        <v>0</v>
      </c>
      <c r="K38" s="15">
        <f>'fnd enro'!K38</f>
        <v>0</v>
      </c>
      <c r="L38" s="15">
        <f>'fnd enro'!L38</f>
        <v>0</v>
      </c>
      <c r="M38" s="15">
        <f>'fnd enro'!M38</f>
        <v>0</v>
      </c>
      <c r="N38" s="15">
        <f>'fnd enro'!N38</f>
        <v>0</v>
      </c>
      <c r="O38" s="15">
        <f>'fnd enro'!O38</f>
        <v>3</v>
      </c>
      <c r="P38" s="15"/>
      <c r="Q38" s="15">
        <f>'fnd enro'!R38</f>
        <v>8</v>
      </c>
      <c r="R38" s="16">
        <f t="shared" si="4"/>
        <v>1</v>
      </c>
      <c r="S38" s="15">
        <f>'fnd enro'!Q38</f>
        <v>9</v>
      </c>
      <c r="T38" s="2"/>
      <c r="U38" s="1">
        <f>(($C38*'fnd base rates'!C$48)
+($D38*'fnd base rates'!C$49)
+($E38*'fnd base rates'!C$50)
+($F38*'fnd base rates'!C$51)
+($G38*'fnd base rates'!C$52)
+($H38*'fnd base rates'!C$53)
+($I38*'fnd base rates'!C$54)
+($J38*'fnd base rates'!C$55)
+($K38*'fnd base rates'!C$56)
+($L38*'fnd base rates'!C$57)
+($M38*'fnd base rates'!C$58)
+($N38*'fnd base rates'!C$59)
+($O38*VLOOKUP($S38+12,rate_basefnd,3)))
*$R38</f>
        <v>3706.3650000000002</v>
      </c>
      <c r="V38" s="1">
        <f>(($C38*'fnd base rates'!D$48)
+($D38*'fnd base rates'!D$49)
+($E38*'fnd base rates'!D$50)
+($F38*'fnd base rates'!D$51)
+($G38*'fnd base rates'!D$52)
+($H38*'fnd base rates'!D$53)
+($I38*'fnd base rates'!D$54)
+($J38*'fnd base rates'!D$55)
+($K38*'fnd base rates'!D$56)
+($L38*'fnd base rates'!D$57)
+($M38*'fnd base rates'!D$58)
+($N38*'fnd base rates'!D$59)
+($O38*VLOOKUP($S38+12,rate_basefnd,4)))
*$R38</f>
        <v>5317.76</v>
      </c>
      <c r="W38" s="1">
        <f>(($C38*'fnd base rates'!E$48)
+($D38*'fnd base rates'!E$49)
+($E38*'fnd base rates'!E$50)
+($F38*'fnd base rates'!E$51)
+($G38*'fnd base rates'!E$52)
+($H38*'fnd base rates'!E$53)
+($I38*'fnd base rates'!E$54)
+($J38*'fnd base rates'!E$55)
+($K38*'fnd base rates'!E$56)
+($L38*'fnd base rates'!E$57)
+($M38*'fnd base rates'!E$58)
+($N38*'fnd base rates'!E$59)
+($O38*VLOOKUP($S38+12,rate_basefnd,5)))
*$R38</f>
        <v>43789.344999999994</v>
      </c>
      <c r="X38" s="1">
        <f>(($C38*'fnd base rates'!F$48)
+($D38*'fnd base rates'!F$49)
+($E38*'fnd base rates'!F$50)
+($F38*'fnd base rates'!F$51)
+($G38*'fnd base rates'!F$52)
+($H38*'fnd base rates'!F$53)
+($I38*'fnd base rates'!F$54)
+($J38*'fnd base rates'!F$55)
+($K38*'fnd base rates'!F$56)
+($L38*'fnd base rates'!F$57)
+($M38*'fnd base rates'!F$58)
+($N38*'fnd base rates'!F$59)
+($O38*VLOOKUP($S38+12,rate_basefnd,6)))
*$R38</f>
        <v>6095.6460000000006</v>
      </c>
      <c r="Y38" s="1">
        <f>(($C38*'fnd base rates'!G$48)
+($D38*'fnd base rates'!G$49)
+($E38*'fnd base rates'!G$50)
+($F38*'fnd base rates'!G$51)
+($G38*'fnd base rates'!G$52)
+($H38*'fnd base rates'!G$53)
+($I38*'fnd base rates'!G$54)
+($J38*'fnd base rates'!G$55)
+($K38*'fnd base rates'!G$56)
+($L38*'fnd base rates'!G$57)
+($M38*'fnd base rates'!G$58)
+($N38*'fnd base rates'!G$59)
+($O38*VLOOKUP($S38+12,rate_basefnd,7)))
*$R38</f>
        <v>1349.442</v>
      </c>
      <c r="Z38" s="1">
        <f>(($C38*'fnd base rates'!H$48)
+($D38*'fnd base rates'!H$49)
+($E38*'fnd base rates'!H$50)
+($F38*'fnd base rates'!H$51)
+($G38*'fnd base rates'!H$52)
+($H38*'fnd base rates'!H$53)
+($I38*'fnd base rates'!H$54)
+($J38*'fnd base rates'!H$55)
+($K38*'fnd base rates'!H$56)
+($L38*'fnd base rates'!H$57)
+($M38*'fnd base rates'!H$58)
+($N38*'fnd base rates'!H$59)
+($O38*VLOOKUP($S38+12,rate_basefnd,8)))</f>
        <v>5752.6760000000004</v>
      </c>
      <c r="AA38" s="1">
        <f>(($C38*'fnd base rates'!I$48)
+($D38*'fnd base rates'!I$49)
+($E38*'fnd base rates'!I$50)
+($F38*'fnd base rates'!I$51)
+($G38*'fnd base rates'!I$52)
+($H38*'fnd base rates'!I$53)
+($I38*'fnd base rates'!I$54)
+($J38*'fnd base rates'!I$55)
+($K38*'fnd base rates'!I$56)
+($L38*'fnd base rates'!I$57)
+($M38*'fnd base rates'!I$58)
+($N38*'fnd base rates'!I$59)
+($O38*VLOOKUP($S38+12,rate_basefnd,9)))
*$R38</f>
        <v>2960.64</v>
      </c>
      <c r="AB38" s="1">
        <f>(($C38*'fnd base rates'!J$48)
+($D38*'fnd base rates'!J$49)
+($E38*'fnd base rates'!J$50)
+($F38*'fnd base rates'!J$51)
+($G38*'fnd base rates'!J$52)
+($H38*'fnd base rates'!J$53)
+($I38*'fnd base rates'!J$54)
+($J38*'fnd base rates'!J$55)
+($K38*'fnd base rates'!J$56)
+($L38*'fnd base rates'!J$57)
+($M38*'fnd base rates'!J$58)
+($N38*'fnd base rates'!J$59)
+($O38*VLOOKUP($S38+12,rate_basefnd,10)))
*$R38</f>
        <v>3988</v>
      </c>
      <c r="AC38" s="1">
        <f>(($C38*'fnd base rates'!K$48)
+($D38*'fnd base rates'!K$49)
+($E38*'fnd base rates'!K$50)
+($F38*'fnd base rates'!K$51)
+($G38*'fnd base rates'!K$52)
+($H38*'fnd base rates'!K$53)
+($I38*'fnd base rates'!K$54)
+($J38*'fnd base rates'!K$55)
+($K38*'fnd base rates'!K$56)
+($L38*'fnd base rates'!K$57)
+($M38*'fnd base rates'!K$58)
+($N38*'fnd base rates'!K$59)
+($O38*VLOOKUP($S38+12,rate_basefnd,11)))
*$R38</f>
        <v>9469.9809999999998</v>
      </c>
      <c r="AD38" s="1">
        <f>(($C38*'fnd base rates'!L$48)
+($D38*'fnd base rates'!L$49)
+($E38*'fnd base rates'!L$50)
+($F38*'fnd base rates'!L$51)
+($G38*'fnd base rates'!L$52)
+($H38*'fnd base rates'!L$53)
+($I38*'fnd base rates'!L$54)
+($J38*'fnd base rates'!L$55)
+($K38*'fnd base rates'!L$56)
+($L38*'fnd base rates'!L$57)
+($M38*'fnd base rates'!L$58)
+($N38*'fnd base rates'!L$59)
+($O38*VLOOKUP($S38+12,rate_basefnd,12)))</f>
        <v>8340.7043148755329</v>
      </c>
      <c r="AE38" s="1">
        <f>(($C38*'fnd base rates'!M$48)
+($D38*'fnd base rates'!M$49)
+($E38*'fnd base rates'!M$50)
+($F38*'fnd base rates'!M$51)
+($G38*'fnd base rates'!M$52)
+($H38*'fnd base rates'!M$53)
+($I38*'fnd base rates'!M$54)
+($J38*'fnd base rates'!M$55)
+($K38*'fnd base rates'!M$56)
+($L38*'fnd base rates'!M$57)
+($M38*'fnd base rates'!M$58)
+($N38*'fnd base rates'!M$59)
+($O38*VLOOKUP($S38+12,rate_basefnd,13)))</f>
        <v>0</v>
      </c>
      <c r="AF38" s="4">
        <f t="shared" si="5"/>
        <v>90770.559314875529</v>
      </c>
      <c r="AH38" s="4">
        <f t="shared" si="6"/>
        <v>413114091</v>
      </c>
      <c r="AI38" s="4" t="str">
        <f t="shared" si="7"/>
        <v>413</v>
      </c>
      <c r="AJ38" s="2" t="str">
        <f t="shared" si="8"/>
        <v>114</v>
      </c>
      <c r="AK38" s="2" t="str">
        <f t="shared" si="9"/>
        <v>091</v>
      </c>
      <c r="AL38" s="4">
        <f t="shared" si="10"/>
        <v>1</v>
      </c>
      <c r="AM38" s="4">
        <f t="shared" si="3"/>
        <v>8</v>
      </c>
      <c r="AN38" s="4">
        <f t="shared" si="11"/>
        <v>90770.559314875529</v>
      </c>
      <c r="AO38" s="4">
        <f t="shared" si="12"/>
        <v>11346</v>
      </c>
      <c r="AP38" s="4">
        <f t="shared" si="13"/>
        <v>0</v>
      </c>
      <c r="AQ38" s="75">
        <v>11346</v>
      </c>
    </row>
    <row r="39" spans="1:43" s="4" customFormat="1">
      <c r="A39" s="2">
        <v>413114114</v>
      </c>
      <c r="B39" s="382" t="s">
        <v>678</v>
      </c>
      <c r="C39" s="15">
        <f>'fnd enro'!C39</f>
        <v>0</v>
      </c>
      <c r="D39" s="15">
        <f>'fnd enro'!D39</f>
        <v>0</v>
      </c>
      <c r="E39" s="15">
        <f>'fnd enro'!E39</f>
        <v>0</v>
      </c>
      <c r="F39" s="15">
        <f>'fnd enro'!F39</f>
        <v>0</v>
      </c>
      <c r="G39" s="15">
        <f>'fnd enro'!G39</f>
        <v>22</v>
      </c>
      <c r="H39" s="15">
        <f>'fnd enro'!H39</f>
        <v>39</v>
      </c>
      <c r="I39" s="15">
        <f>'fnd enro'!I39</f>
        <v>2.3250000000000002</v>
      </c>
      <c r="J39" s="15">
        <f>'fnd enro'!J39</f>
        <v>0</v>
      </c>
      <c r="K39" s="15">
        <f>'fnd enro'!K39</f>
        <v>0</v>
      </c>
      <c r="L39" s="15">
        <f>'fnd enro'!L39</f>
        <v>0</v>
      </c>
      <c r="M39" s="15">
        <f>'fnd enro'!M39</f>
        <v>1</v>
      </c>
      <c r="N39" s="15">
        <f>'fnd enro'!N39</f>
        <v>0</v>
      </c>
      <c r="O39" s="15">
        <f>'fnd enro'!O39</f>
        <v>20</v>
      </c>
      <c r="P39" s="15"/>
      <c r="Q39" s="15">
        <f>'fnd enro'!R39</f>
        <v>62</v>
      </c>
      <c r="R39" s="16">
        <f t="shared" si="4"/>
        <v>1</v>
      </c>
      <c r="S39" s="15">
        <f>'fnd enro'!Q39</f>
        <v>8</v>
      </c>
      <c r="T39" s="2"/>
      <c r="U39" s="1">
        <f>(($C39*'fnd base rates'!C$48)
+($D39*'fnd base rates'!C$49)
+($E39*'fnd base rates'!C$50)
+($F39*'fnd base rates'!C$51)
+($G39*'fnd base rates'!C$52)
+($H39*'fnd base rates'!C$53)
+($I39*'fnd base rates'!C$54)
+($J39*'fnd base rates'!C$55)
+($K39*'fnd base rates'!C$56)
+($L39*'fnd base rates'!C$57)
+($M39*'fnd base rates'!C$58)
+($N39*'fnd base rates'!C$59)
+($O39*VLOOKUP($S39+12,rate_basefnd,3)))
*$R39</f>
        <v>28724.328750000004</v>
      </c>
      <c r="V39" s="1">
        <f>(($C39*'fnd base rates'!D$48)
+($D39*'fnd base rates'!D$49)
+($E39*'fnd base rates'!D$50)
+($F39*'fnd base rates'!D$51)
+($G39*'fnd base rates'!D$52)
+($H39*'fnd base rates'!D$53)
+($I39*'fnd base rates'!D$54)
+($J39*'fnd base rates'!D$55)
+($K39*'fnd base rates'!D$56)
+($L39*'fnd base rates'!D$57)
+($M39*'fnd base rates'!D$58)
+($N39*'fnd base rates'!D$59)
+($O39*VLOOKUP($S39+12,rate_basefnd,4)))
*$R39</f>
        <v>41212.639999999999</v>
      </c>
      <c r="W39" s="1">
        <f>(($C39*'fnd base rates'!E$48)
+($D39*'fnd base rates'!E$49)
+($E39*'fnd base rates'!E$50)
+($F39*'fnd base rates'!E$51)
+($G39*'fnd base rates'!E$52)
+($H39*'fnd base rates'!E$53)
+($I39*'fnd base rates'!E$54)
+($J39*'fnd base rates'!E$55)
+($K39*'fnd base rates'!E$56)
+($L39*'fnd base rates'!E$57)
+($M39*'fnd base rates'!E$58)
+($N39*'fnd base rates'!E$59)
+($O39*VLOOKUP($S39+12,rate_basefnd,5)))
*$R39</f>
        <v>301082.54125000001</v>
      </c>
      <c r="X39" s="1">
        <f>(($C39*'fnd base rates'!F$48)
+($D39*'fnd base rates'!F$49)
+($E39*'fnd base rates'!F$50)
+($F39*'fnd base rates'!F$51)
+($G39*'fnd base rates'!F$52)
+($H39*'fnd base rates'!F$53)
+($I39*'fnd base rates'!F$54)
+($J39*'fnd base rates'!F$55)
+($K39*'fnd base rates'!F$56)
+($L39*'fnd base rates'!F$57)
+($M39*'fnd base rates'!F$58)
+($N39*'fnd base rates'!F$59)
+($O39*VLOOKUP($S39+12,rate_basefnd,6)))
*$R39</f>
        <v>49471.356500000009</v>
      </c>
      <c r="Y39" s="1">
        <f>(($C39*'fnd base rates'!G$48)
+($D39*'fnd base rates'!G$49)
+($E39*'fnd base rates'!G$50)
+($F39*'fnd base rates'!G$51)
+($G39*'fnd base rates'!G$52)
+($H39*'fnd base rates'!G$53)
+($I39*'fnd base rates'!G$54)
+($J39*'fnd base rates'!G$55)
+($K39*'fnd base rates'!G$56)
+($L39*'fnd base rates'!G$57)
+($M39*'fnd base rates'!G$58)
+($N39*'fnd base rates'!G$59)
+($O39*VLOOKUP($S39+12,rate_basefnd,7)))
*$R39</f>
        <v>10336.690500000001</v>
      </c>
      <c r="Z39" s="1">
        <f>(($C39*'fnd base rates'!H$48)
+($D39*'fnd base rates'!H$49)
+($E39*'fnd base rates'!H$50)
+($F39*'fnd base rates'!H$51)
+($G39*'fnd base rates'!H$52)
+($H39*'fnd base rates'!H$53)
+($I39*'fnd base rates'!H$54)
+($J39*'fnd base rates'!H$55)
+($K39*'fnd base rates'!H$56)
+($L39*'fnd base rates'!H$57)
+($M39*'fnd base rates'!H$58)
+($N39*'fnd base rates'!H$59)
+($O39*VLOOKUP($S39+12,rate_basefnd,8)))</f>
        <v>38495.138999999996</v>
      </c>
      <c r="AA39" s="1">
        <f>(($C39*'fnd base rates'!I$48)
+($D39*'fnd base rates'!I$49)
+($E39*'fnd base rates'!I$50)
+($F39*'fnd base rates'!I$51)
+($G39*'fnd base rates'!I$52)
+($H39*'fnd base rates'!I$53)
+($I39*'fnd base rates'!I$54)
+($J39*'fnd base rates'!I$55)
+($K39*'fnd base rates'!I$56)
+($L39*'fnd base rates'!I$57)
+($M39*'fnd base rates'!I$58)
+($N39*'fnd base rates'!I$59)
+($O39*VLOOKUP($S39+12,rate_basefnd,9)))
*$R39</f>
        <v>21223.41</v>
      </c>
      <c r="AB39" s="1">
        <f>(($C39*'fnd base rates'!J$48)
+($D39*'fnd base rates'!J$49)
+($E39*'fnd base rates'!J$50)
+($F39*'fnd base rates'!J$51)
+($G39*'fnd base rates'!J$52)
+($H39*'fnd base rates'!J$53)
+($I39*'fnd base rates'!J$54)
+($J39*'fnd base rates'!J$55)
+($K39*'fnd base rates'!J$56)
+($L39*'fnd base rates'!J$57)
+($M39*'fnd base rates'!J$58)
+($N39*'fnd base rates'!J$59)
+($O39*VLOOKUP($S39+12,rate_basefnd,10)))
*$R39</f>
        <v>24329.809999999998</v>
      </c>
      <c r="AC39" s="1">
        <f>(($C39*'fnd base rates'!K$48)
+($D39*'fnd base rates'!K$49)
+($E39*'fnd base rates'!K$50)
+($F39*'fnd base rates'!K$51)
+($G39*'fnd base rates'!K$52)
+($H39*'fnd base rates'!K$53)
+($I39*'fnd base rates'!K$54)
+($J39*'fnd base rates'!K$55)
+($K39*'fnd base rates'!K$56)
+($L39*'fnd base rates'!K$57)
+($M39*'fnd base rates'!K$58)
+($N39*'fnd base rates'!K$59)
+($O39*VLOOKUP($S39+12,rate_basefnd,11)))
*$R39</f>
        <v>72538.00774999999</v>
      </c>
      <c r="AD39" s="1">
        <f>(($C39*'fnd base rates'!L$48)
+($D39*'fnd base rates'!L$49)
+($E39*'fnd base rates'!L$50)
+($F39*'fnd base rates'!L$51)
+($G39*'fnd base rates'!L$52)
+($H39*'fnd base rates'!L$53)
+($I39*'fnd base rates'!L$54)
+($J39*'fnd base rates'!L$55)
+($K39*'fnd base rates'!L$56)
+($L39*'fnd base rates'!L$57)
+($M39*'fnd base rates'!L$58)
+($N39*'fnd base rates'!L$59)
+($O39*VLOOKUP($S39+12,rate_basefnd,12)))</f>
        <v>65030.031666336377</v>
      </c>
      <c r="AE39" s="1">
        <f>(($C39*'fnd base rates'!M$48)
+($D39*'fnd base rates'!M$49)
+($E39*'fnd base rates'!M$50)
+($F39*'fnd base rates'!M$51)
+($G39*'fnd base rates'!M$52)
+($H39*'fnd base rates'!M$53)
+($I39*'fnd base rates'!M$54)
+($J39*'fnd base rates'!M$55)
+($K39*'fnd base rates'!M$56)
+($L39*'fnd base rates'!M$57)
+($M39*'fnd base rates'!M$58)
+($N39*'fnd base rates'!M$59)
+($O39*VLOOKUP($S39+12,rate_basefnd,13)))</f>
        <v>0</v>
      </c>
      <c r="AF39" s="4">
        <f t="shared" si="5"/>
        <v>652443.95541633631</v>
      </c>
      <c r="AH39" s="4">
        <f t="shared" si="6"/>
        <v>413114114</v>
      </c>
      <c r="AI39" s="4" t="str">
        <f t="shared" si="7"/>
        <v>413</v>
      </c>
      <c r="AJ39" s="2" t="str">
        <f t="shared" si="8"/>
        <v>114</v>
      </c>
      <c r="AK39" s="2" t="str">
        <f t="shared" si="9"/>
        <v>114</v>
      </c>
      <c r="AL39" s="4">
        <f t="shared" si="10"/>
        <v>1</v>
      </c>
      <c r="AM39" s="4">
        <f t="shared" si="3"/>
        <v>62</v>
      </c>
      <c r="AN39" s="4">
        <f t="shared" si="11"/>
        <v>652443.95541633631</v>
      </c>
      <c r="AO39" s="4">
        <f t="shared" si="12"/>
        <v>10523</v>
      </c>
      <c r="AP39" s="4">
        <f t="shared" si="13"/>
        <v>0</v>
      </c>
      <c r="AQ39" s="75">
        <v>10523</v>
      </c>
    </row>
    <row r="40" spans="1:43" s="4" customFormat="1">
      <c r="A40" s="2">
        <v>413114117</v>
      </c>
      <c r="B40" s="382" t="s">
        <v>678</v>
      </c>
      <c r="C40" s="15">
        <f>'fnd enro'!C40</f>
        <v>0</v>
      </c>
      <c r="D40" s="15">
        <f>'fnd enro'!D40</f>
        <v>0</v>
      </c>
      <c r="E40" s="15">
        <f>'fnd enro'!E40</f>
        <v>0</v>
      </c>
      <c r="F40" s="15">
        <f>'fnd enro'!F40</f>
        <v>0</v>
      </c>
      <c r="G40" s="15">
        <f>'fnd enro'!G40</f>
        <v>0</v>
      </c>
      <c r="H40" s="15">
        <f>'fnd enro'!H40</f>
        <v>1</v>
      </c>
      <c r="I40" s="15">
        <f>'fnd enro'!I40</f>
        <v>3.7499999999999999E-2</v>
      </c>
      <c r="J40" s="15">
        <f>'fnd enro'!J40</f>
        <v>0</v>
      </c>
      <c r="K40" s="15">
        <f>'fnd enro'!K40</f>
        <v>0</v>
      </c>
      <c r="L40" s="15">
        <f>'fnd enro'!L40</f>
        <v>0</v>
      </c>
      <c r="M40" s="15">
        <f>'fnd enro'!M40</f>
        <v>0</v>
      </c>
      <c r="N40" s="15">
        <f>'fnd enro'!N40</f>
        <v>0</v>
      </c>
      <c r="O40" s="15">
        <f>'fnd enro'!O40</f>
        <v>1</v>
      </c>
      <c r="P40" s="15"/>
      <c r="Q40" s="15">
        <f>'fnd enro'!R40</f>
        <v>1</v>
      </c>
      <c r="R40" s="16">
        <f t="shared" si="4"/>
        <v>1</v>
      </c>
      <c r="S40" s="15">
        <f>'fnd enro'!Q40</f>
        <v>10</v>
      </c>
      <c r="T40" s="2"/>
      <c r="U40" s="1">
        <f>(($C40*'fnd base rates'!C$48)
+($D40*'fnd base rates'!C$49)
+($E40*'fnd base rates'!C$50)
+($F40*'fnd base rates'!C$51)
+($G40*'fnd base rates'!C$52)
+($H40*'fnd base rates'!C$53)
+($I40*'fnd base rates'!C$54)
+($J40*'fnd base rates'!C$55)
+($K40*'fnd base rates'!C$56)
+($L40*'fnd base rates'!C$57)
+($M40*'fnd base rates'!C$58)
+($N40*'fnd base rates'!C$59)
+($O40*VLOOKUP($S40+12,rate_basefnd,3)))
*$R40</f>
        <v>463.29562500000003</v>
      </c>
      <c r="V40" s="1">
        <f>(($C40*'fnd base rates'!D$48)
+($D40*'fnd base rates'!D$49)
+($E40*'fnd base rates'!D$50)
+($F40*'fnd base rates'!D$51)
+($G40*'fnd base rates'!D$52)
+($H40*'fnd base rates'!D$53)
+($I40*'fnd base rates'!D$54)
+($J40*'fnd base rates'!D$55)
+($K40*'fnd base rates'!D$56)
+($L40*'fnd base rates'!D$57)
+($M40*'fnd base rates'!D$58)
+($N40*'fnd base rates'!D$59)
+($O40*VLOOKUP($S40+12,rate_basefnd,4)))
*$R40</f>
        <v>664.72</v>
      </c>
      <c r="W40" s="1">
        <f>(($C40*'fnd base rates'!E$48)
+($D40*'fnd base rates'!E$49)
+($E40*'fnd base rates'!E$50)
+($F40*'fnd base rates'!E$51)
+($G40*'fnd base rates'!E$52)
+($H40*'fnd base rates'!E$53)
+($I40*'fnd base rates'!E$54)
+($J40*'fnd base rates'!E$55)
+($K40*'fnd base rates'!E$56)
+($L40*'fnd base rates'!E$57)
+($M40*'fnd base rates'!E$58)
+($N40*'fnd base rates'!E$59)
+($O40*VLOOKUP($S40+12,rate_basefnd,5)))
*$R40</f>
        <v>7530.2493749999994</v>
      </c>
      <c r="X40" s="1">
        <f>(($C40*'fnd base rates'!F$48)
+($D40*'fnd base rates'!F$49)
+($E40*'fnd base rates'!F$50)
+($F40*'fnd base rates'!F$51)
+($G40*'fnd base rates'!F$52)
+($H40*'fnd base rates'!F$53)
+($I40*'fnd base rates'!F$54)
+($J40*'fnd base rates'!F$55)
+($K40*'fnd base rates'!F$56)
+($L40*'fnd base rates'!F$57)
+($M40*'fnd base rates'!F$58)
+($N40*'fnd base rates'!F$59)
+($O40*VLOOKUP($S40+12,rate_basefnd,6)))
*$R40</f>
        <v>761.95575000000008</v>
      </c>
      <c r="Y40" s="1">
        <f>(($C40*'fnd base rates'!G$48)
+($D40*'fnd base rates'!G$49)
+($E40*'fnd base rates'!G$50)
+($F40*'fnd base rates'!G$51)
+($G40*'fnd base rates'!G$52)
+($H40*'fnd base rates'!G$53)
+($I40*'fnd base rates'!G$54)
+($J40*'fnd base rates'!G$55)
+($K40*'fnd base rates'!G$56)
+($L40*'fnd base rates'!G$57)
+($M40*'fnd base rates'!G$58)
+($N40*'fnd base rates'!G$59)
+($O40*VLOOKUP($S40+12,rate_basefnd,7)))
*$R40</f>
        <v>213.94274999999999</v>
      </c>
      <c r="Z40" s="1">
        <f>(($C40*'fnd base rates'!H$48)
+($D40*'fnd base rates'!H$49)
+($E40*'fnd base rates'!H$50)
+($F40*'fnd base rates'!H$51)
+($G40*'fnd base rates'!H$52)
+($H40*'fnd base rates'!H$53)
+($I40*'fnd base rates'!H$54)
+($J40*'fnd base rates'!H$55)
+($K40*'fnd base rates'!H$56)
+($L40*'fnd base rates'!H$57)
+($M40*'fnd base rates'!H$58)
+($N40*'fnd base rates'!H$59)
+($O40*VLOOKUP($S40+12,rate_basefnd,8)))</f>
        <v>719.08450000000005</v>
      </c>
      <c r="AA40" s="1">
        <f>(($C40*'fnd base rates'!I$48)
+($D40*'fnd base rates'!I$49)
+($E40*'fnd base rates'!I$50)
+($F40*'fnd base rates'!I$51)
+($G40*'fnd base rates'!I$52)
+($H40*'fnd base rates'!I$53)
+($I40*'fnd base rates'!I$54)
+($J40*'fnd base rates'!I$55)
+($K40*'fnd base rates'!I$56)
+($L40*'fnd base rates'!I$57)
+($M40*'fnd base rates'!I$58)
+($N40*'fnd base rates'!I$59)
+($O40*VLOOKUP($S40+12,rate_basefnd,9)))
*$R40</f>
        <v>370.08</v>
      </c>
      <c r="AB40" s="1">
        <f>(($C40*'fnd base rates'!J$48)
+($D40*'fnd base rates'!J$49)
+($E40*'fnd base rates'!J$50)
+($F40*'fnd base rates'!J$51)
+($G40*'fnd base rates'!J$52)
+($H40*'fnd base rates'!J$53)
+($I40*'fnd base rates'!J$54)
+($J40*'fnd base rates'!J$55)
+($K40*'fnd base rates'!J$56)
+($L40*'fnd base rates'!J$57)
+($M40*'fnd base rates'!J$58)
+($N40*'fnd base rates'!J$59)
+($O40*VLOOKUP($S40+12,rate_basefnd,10)))
*$R40</f>
        <v>498.5</v>
      </c>
      <c r="AC40" s="1">
        <f>(($C40*'fnd base rates'!K$48)
+($D40*'fnd base rates'!K$49)
+($E40*'fnd base rates'!K$50)
+($F40*'fnd base rates'!K$51)
+($G40*'fnd base rates'!K$52)
+($H40*'fnd base rates'!K$53)
+($I40*'fnd base rates'!K$54)
+($J40*'fnd base rates'!K$55)
+($K40*'fnd base rates'!K$56)
+($L40*'fnd base rates'!K$57)
+($M40*'fnd base rates'!K$58)
+($N40*'fnd base rates'!K$59)
+($O40*VLOOKUP($S40+12,rate_basefnd,11)))
*$R40</f>
        <v>1501.375125</v>
      </c>
      <c r="AD40" s="1">
        <f>(($C40*'fnd base rates'!L$48)
+($D40*'fnd base rates'!L$49)
+($E40*'fnd base rates'!L$50)
+($F40*'fnd base rates'!L$51)
+($G40*'fnd base rates'!L$52)
+($H40*'fnd base rates'!L$53)
+($I40*'fnd base rates'!L$54)
+($J40*'fnd base rates'!L$55)
+($K40*'fnd base rates'!L$56)
+($L40*'fnd base rates'!L$57)
+($M40*'fnd base rates'!L$58)
+($N40*'fnd base rates'!L$59)
+($O40*VLOOKUP($S40+12,rate_basefnd,12)))</f>
        <v>1251.3580393594416</v>
      </c>
      <c r="AE40" s="1">
        <f>(($C40*'fnd base rates'!M$48)
+($D40*'fnd base rates'!M$49)
+($E40*'fnd base rates'!M$50)
+($F40*'fnd base rates'!M$51)
+($G40*'fnd base rates'!M$52)
+($H40*'fnd base rates'!M$53)
+($I40*'fnd base rates'!M$54)
+($J40*'fnd base rates'!M$55)
+($K40*'fnd base rates'!M$56)
+($L40*'fnd base rates'!M$57)
+($M40*'fnd base rates'!M$58)
+($N40*'fnd base rates'!M$59)
+($O40*VLOOKUP($S40+12,rate_basefnd,13)))</f>
        <v>0</v>
      </c>
      <c r="AF40" s="4">
        <f t="shared" si="5"/>
        <v>13974.561164359444</v>
      </c>
      <c r="AH40" s="4">
        <f t="shared" si="6"/>
        <v>413114117</v>
      </c>
      <c r="AI40" s="4" t="str">
        <f t="shared" si="7"/>
        <v>413</v>
      </c>
      <c r="AJ40" s="2" t="str">
        <f t="shared" si="8"/>
        <v>114</v>
      </c>
      <c r="AK40" s="2" t="str">
        <f t="shared" si="9"/>
        <v>117</v>
      </c>
      <c r="AL40" s="4">
        <f t="shared" si="10"/>
        <v>1</v>
      </c>
      <c r="AM40" s="4">
        <f t="shared" si="3"/>
        <v>1</v>
      </c>
      <c r="AN40" s="4">
        <f t="shared" si="11"/>
        <v>13974.561164359444</v>
      </c>
      <c r="AO40" s="4">
        <f t="shared" si="12"/>
        <v>13975</v>
      </c>
      <c r="AP40" s="4">
        <f t="shared" si="13"/>
        <v>0</v>
      </c>
      <c r="AQ40" s="75">
        <v>13975</v>
      </c>
    </row>
    <row r="41" spans="1:43" s="4" customFormat="1">
      <c r="A41" s="2">
        <v>413114210</v>
      </c>
      <c r="B41" s="382" t="s">
        <v>678</v>
      </c>
      <c r="C41" s="15">
        <f>'fnd enro'!C41</f>
        <v>0</v>
      </c>
      <c r="D41" s="15">
        <f>'fnd enro'!D41</f>
        <v>0</v>
      </c>
      <c r="E41" s="15">
        <f>'fnd enro'!E41</f>
        <v>0</v>
      </c>
      <c r="F41" s="15">
        <f>'fnd enro'!F41</f>
        <v>0</v>
      </c>
      <c r="G41" s="15">
        <f>'fnd enro'!G41</f>
        <v>0</v>
      </c>
      <c r="H41" s="15">
        <f>'fnd enro'!H41</f>
        <v>1</v>
      </c>
      <c r="I41" s="15">
        <f>'fnd enro'!I41</f>
        <v>3.7499999999999999E-2</v>
      </c>
      <c r="J41" s="15">
        <f>'fnd enro'!J41</f>
        <v>0</v>
      </c>
      <c r="K41" s="15">
        <f>'fnd enro'!K41</f>
        <v>0</v>
      </c>
      <c r="L41" s="15">
        <f>'fnd enro'!L41</f>
        <v>0</v>
      </c>
      <c r="M41" s="15">
        <f>'fnd enro'!M41</f>
        <v>0</v>
      </c>
      <c r="N41" s="15">
        <f>'fnd enro'!N41</f>
        <v>0</v>
      </c>
      <c r="O41" s="15">
        <f>'fnd enro'!O41</f>
        <v>0</v>
      </c>
      <c r="P41" s="15"/>
      <c r="Q41" s="15">
        <f>'fnd enro'!R41</f>
        <v>1</v>
      </c>
      <c r="R41" s="16">
        <f t="shared" si="4"/>
        <v>1</v>
      </c>
      <c r="S41" s="15">
        <f>'fnd enro'!Q41</f>
        <v>1</v>
      </c>
      <c r="T41" s="2"/>
      <c r="U41" s="1">
        <f>(($C41*'fnd base rates'!C$48)
+($D41*'fnd base rates'!C$49)
+($E41*'fnd base rates'!C$50)
+($F41*'fnd base rates'!C$51)
+($G41*'fnd base rates'!C$52)
+($H41*'fnd base rates'!C$53)
+($I41*'fnd base rates'!C$54)
+($J41*'fnd base rates'!C$55)
+($K41*'fnd base rates'!C$56)
+($L41*'fnd base rates'!C$57)
+($M41*'fnd base rates'!C$58)
+($N41*'fnd base rates'!C$59)
+($O41*VLOOKUP($S41+12,rate_basefnd,3)))
*$R41</f>
        <v>463.29562500000003</v>
      </c>
      <c r="V41" s="1">
        <f>(($C41*'fnd base rates'!D$48)
+($D41*'fnd base rates'!D$49)
+($E41*'fnd base rates'!D$50)
+($F41*'fnd base rates'!D$51)
+($G41*'fnd base rates'!D$52)
+($H41*'fnd base rates'!D$53)
+($I41*'fnd base rates'!D$54)
+($J41*'fnd base rates'!D$55)
+($K41*'fnd base rates'!D$56)
+($L41*'fnd base rates'!D$57)
+($M41*'fnd base rates'!D$58)
+($N41*'fnd base rates'!D$59)
+($O41*VLOOKUP($S41+12,rate_basefnd,4)))
*$R41</f>
        <v>664.72</v>
      </c>
      <c r="W41" s="1">
        <f>(($C41*'fnd base rates'!E$48)
+($D41*'fnd base rates'!E$49)
+($E41*'fnd base rates'!E$50)
+($F41*'fnd base rates'!E$51)
+($G41*'fnd base rates'!E$52)
+($H41*'fnd base rates'!E$53)
+($I41*'fnd base rates'!E$54)
+($J41*'fnd base rates'!E$55)
+($K41*'fnd base rates'!E$56)
+($L41*'fnd base rates'!E$57)
+($M41*'fnd base rates'!E$58)
+($N41*'fnd base rates'!E$59)
+($O41*VLOOKUP($S41+12,rate_basefnd,5)))
*$R41</f>
        <v>4258.7093749999995</v>
      </c>
      <c r="X41" s="1">
        <f>(($C41*'fnd base rates'!F$48)
+($D41*'fnd base rates'!F$49)
+($E41*'fnd base rates'!F$50)
+($F41*'fnd base rates'!F$51)
+($G41*'fnd base rates'!F$52)
+($H41*'fnd base rates'!F$53)
+($I41*'fnd base rates'!F$54)
+($J41*'fnd base rates'!F$55)
+($K41*'fnd base rates'!F$56)
+($L41*'fnd base rates'!F$57)
+($M41*'fnd base rates'!F$58)
+($N41*'fnd base rates'!F$59)
+($O41*VLOOKUP($S41+12,rate_basefnd,6)))
*$R41</f>
        <v>761.95575000000008</v>
      </c>
      <c r="Y41" s="1">
        <f>(($C41*'fnd base rates'!G$48)
+($D41*'fnd base rates'!G$49)
+($E41*'fnd base rates'!G$50)
+($F41*'fnd base rates'!G$51)
+($G41*'fnd base rates'!G$52)
+($H41*'fnd base rates'!G$53)
+($I41*'fnd base rates'!G$54)
+($J41*'fnd base rates'!G$55)
+($K41*'fnd base rates'!G$56)
+($L41*'fnd base rates'!G$57)
+($M41*'fnd base rates'!G$58)
+($N41*'fnd base rates'!G$59)
+($O41*VLOOKUP($S41+12,rate_basefnd,7)))
*$R41</f>
        <v>141.94274999999999</v>
      </c>
      <c r="Z41" s="1">
        <f>(($C41*'fnd base rates'!H$48)
+($D41*'fnd base rates'!H$49)
+($E41*'fnd base rates'!H$50)
+($F41*'fnd base rates'!H$51)
+($G41*'fnd base rates'!H$52)
+($H41*'fnd base rates'!H$53)
+($I41*'fnd base rates'!H$54)
+($J41*'fnd base rates'!H$55)
+($K41*'fnd base rates'!H$56)
+($L41*'fnd base rates'!H$57)
+($M41*'fnd base rates'!H$58)
+($N41*'fnd base rates'!H$59)
+($O41*VLOOKUP($S41+12,rate_basefnd,8)))</f>
        <v>719.08450000000005</v>
      </c>
      <c r="AA41" s="1">
        <f>(($C41*'fnd base rates'!I$48)
+($D41*'fnd base rates'!I$49)
+($E41*'fnd base rates'!I$50)
+($F41*'fnd base rates'!I$51)
+($G41*'fnd base rates'!I$52)
+($H41*'fnd base rates'!I$53)
+($I41*'fnd base rates'!I$54)
+($J41*'fnd base rates'!I$55)
+($K41*'fnd base rates'!I$56)
+($L41*'fnd base rates'!I$57)
+($M41*'fnd base rates'!I$58)
+($N41*'fnd base rates'!I$59)
+($O41*VLOOKUP($S41+12,rate_basefnd,9)))
*$R41</f>
        <v>370.08</v>
      </c>
      <c r="AB41" s="1">
        <f>(($C41*'fnd base rates'!J$48)
+($D41*'fnd base rates'!J$49)
+($E41*'fnd base rates'!J$50)
+($F41*'fnd base rates'!J$51)
+($G41*'fnd base rates'!J$52)
+($H41*'fnd base rates'!J$53)
+($I41*'fnd base rates'!J$54)
+($J41*'fnd base rates'!J$55)
+($K41*'fnd base rates'!J$56)
+($L41*'fnd base rates'!J$57)
+($M41*'fnd base rates'!J$58)
+($N41*'fnd base rates'!J$59)
+($O41*VLOOKUP($S41+12,rate_basefnd,10)))
*$R41</f>
        <v>498.5</v>
      </c>
      <c r="AC41" s="1">
        <f>(($C41*'fnd base rates'!K$48)
+($D41*'fnd base rates'!K$49)
+($E41*'fnd base rates'!K$50)
+($F41*'fnd base rates'!K$51)
+($G41*'fnd base rates'!K$52)
+($H41*'fnd base rates'!K$53)
+($I41*'fnd base rates'!K$54)
+($J41*'fnd base rates'!K$55)
+($K41*'fnd base rates'!K$56)
+($L41*'fnd base rates'!K$57)
+($M41*'fnd base rates'!K$58)
+($N41*'fnd base rates'!K$59)
+($O41*VLOOKUP($S41+12,rate_basefnd,11)))
*$R41</f>
        <v>996.10512500000004</v>
      </c>
      <c r="AD41" s="1">
        <f>(($C41*'fnd base rates'!L$48)
+($D41*'fnd base rates'!L$49)
+($E41*'fnd base rates'!L$50)
+($F41*'fnd base rates'!L$51)
+($G41*'fnd base rates'!L$52)
+($H41*'fnd base rates'!L$53)
+($I41*'fnd base rates'!L$54)
+($J41*'fnd base rates'!L$55)
+($K41*'fnd base rates'!L$56)
+($L41*'fnd base rates'!L$57)
+($M41*'fnd base rates'!L$58)
+($N41*'fnd base rates'!L$59)
+($O41*VLOOKUP($S41+12,rate_basefnd,12)))</f>
        <v>919.25803935944157</v>
      </c>
      <c r="AE41" s="1">
        <f>(($C41*'fnd base rates'!M$48)
+($D41*'fnd base rates'!M$49)
+($E41*'fnd base rates'!M$50)
+($F41*'fnd base rates'!M$51)
+($G41*'fnd base rates'!M$52)
+($H41*'fnd base rates'!M$53)
+($I41*'fnd base rates'!M$54)
+($J41*'fnd base rates'!M$55)
+($K41*'fnd base rates'!M$56)
+($L41*'fnd base rates'!M$57)
+($M41*'fnd base rates'!M$58)
+($N41*'fnd base rates'!M$59)
+($O41*VLOOKUP($S41+12,rate_basefnd,13)))</f>
        <v>0</v>
      </c>
      <c r="AF41" s="4">
        <f t="shared" si="5"/>
        <v>9793.6511643594404</v>
      </c>
      <c r="AH41" s="4">
        <f t="shared" si="6"/>
        <v>413114210</v>
      </c>
      <c r="AI41" s="4" t="str">
        <f t="shared" si="7"/>
        <v>413</v>
      </c>
      <c r="AJ41" s="2" t="str">
        <f t="shared" si="8"/>
        <v>114</v>
      </c>
      <c r="AK41" s="2" t="str">
        <f t="shared" si="9"/>
        <v>210</v>
      </c>
      <c r="AL41" s="4">
        <f t="shared" si="10"/>
        <v>1</v>
      </c>
      <c r="AM41" s="4">
        <f t="shared" si="3"/>
        <v>1</v>
      </c>
      <c r="AN41" s="4">
        <f t="shared" si="11"/>
        <v>9793.6511643594404</v>
      </c>
      <c r="AO41" s="4">
        <f t="shared" si="12"/>
        <v>9794</v>
      </c>
      <c r="AP41" s="4">
        <f t="shared" si="13"/>
        <v>0</v>
      </c>
      <c r="AQ41" s="75">
        <v>9794</v>
      </c>
    </row>
    <row r="42" spans="1:43" s="4" customFormat="1">
      <c r="A42" s="2">
        <v>413114253</v>
      </c>
      <c r="B42" s="382" t="s">
        <v>678</v>
      </c>
      <c r="C42" s="15">
        <f>'fnd enro'!C42</f>
        <v>0</v>
      </c>
      <c r="D42" s="15">
        <f>'fnd enro'!D42</f>
        <v>0</v>
      </c>
      <c r="E42" s="15">
        <f>'fnd enro'!E42</f>
        <v>0</v>
      </c>
      <c r="F42" s="15">
        <f>'fnd enro'!F42</f>
        <v>0</v>
      </c>
      <c r="G42" s="15">
        <f>'fnd enro'!G42</f>
        <v>2</v>
      </c>
      <c r="H42" s="15">
        <f>'fnd enro'!H42</f>
        <v>1</v>
      </c>
      <c r="I42" s="15">
        <f>'fnd enro'!I42</f>
        <v>0.1125</v>
      </c>
      <c r="J42" s="15">
        <f>'fnd enro'!J42</f>
        <v>0</v>
      </c>
      <c r="K42" s="15">
        <f>'fnd enro'!K42</f>
        <v>0</v>
      </c>
      <c r="L42" s="15">
        <f>'fnd enro'!L42</f>
        <v>0</v>
      </c>
      <c r="M42" s="15">
        <f>'fnd enro'!M42</f>
        <v>0</v>
      </c>
      <c r="N42" s="15">
        <f>'fnd enro'!N42</f>
        <v>0</v>
      </c>
      <c r="O42" s="15">
        <f>'fnd enro'!O42</f>
        <v>1</v>
      </c>
      <c r="P42" s="15"/>
      <c r="Q42" s="15">
        <f>'fnd enro'!R42</f>
        <v>3</v>
      </c>
      <c r="R42" s="16">
        <f t="shared" si="4"/>
        <v>1</v>
      </c>
      <c r="S42" s="15">
        <f>'fnd enro'!Q42</f>
        <v>8</v>
      </c>
      <c r="T42" s="2"/>
      <c r="U42" s="1">
        <f>(($C42*'fnd base rates'!C$48)
+($D42*'fnd base rates'!C$49)
+($E42*'fnd base rates'!C$50)
+($F42*'fnd base rates'!C$51)
+($G42*'fnd base rates'!C$52)
+($H42*'fnd base rates'!C$53)
+($I42*'fnd base rates'!C$54)
+($J42*'fnd base rates'!C$55)
+($K42*'fnd base rates'!C$56)
+($L42*'fnd base rates'!C$57)
+($M42*'fnd base rates'!C$58)
+($N42*'fnd base rates'!C$59)
+($O42*VLOOKUP($S42+12,rate_basefnd,3)))
*$R42</f>
        <v>1389.8868750000001</v>
      </c>
      <c r="V42" s="1">
        <f>(($C42*'fnd base rates'!D$48)
+($D42*'fnd base rates'!D$49)
+($E42*'fnd base rates'!D$50)
+($F42*'fnd base rates'!D$51)
+($G42*'fnd base rates'!D$52)
+($H42*'fnd base rates'!D$53)
+($I42*'fnd base rates'!D$54)
+($J42*'fnd base rates'!D$55)
+($K42*'fnd base rates'!D$56)
+($L42*'fnd base rates'!D$57)
+($M42*'fnd base rates'!D$58)
+($N42*'fnd base rates'!D$59)
+($O42*VLOOKUP($S42+12,rate_basefnd,4)))
*$R42</f>
        <v>1994.16</v>
      </c>
      <c r="W42" s="1">
        <f>(($C42*'fnd base rates'!E$48)
+($D42*'fnd base rates'!E$49)
+($E42*'fnd base rates'!E$50)
+($F42*'fnd base rates'!E$51)
+($G42*'fnd base rates'!E$52)
+($H42*'fnd base rates'!E$53)
+($I42*'fnd base rates'!E$54)
+($J42*'fnd base rates'!E$55)
+($K42*'fnd base rates'!E$56)
+($L42*'fnd base rates'!E$57)
+($M42*'fnd base rates'!E$58)
+($N42*'fnd base rates'!E$59)
+($O42*VLOOKUP($S42+12,rate_basefnd,5)))
*$R42</f>
        <v>13459.988124999998</v>
      </c>
      <c r="X42" s="1">
        <f>(($C42*'fnd base rates'!F$48)
+($D42*'fnd base rates'!F$49)
+($E42*'fnd base rates'!F$50)
+($F42*'fnd base rates'!F$51)
+($G42*'fnd base rates'!F$52)
+($H42*'fnd base rates'!F$53)
+($I42*'fnd base rates'!F$54)
+($J42*'fnd base rates'!F$55)
+($K42*'fnd base rates'!F$56)
+($L42*'fnd base rates'!F$57)
+($M42*'fnd base rates'!F$58)
+($N42*'fnd base rates'!F$59)
+($O42*VLOOKUP($S42+12,rate_basefnd,6)))
*$R42</f>
        <v>2474.3672500000002</v>
      </c>
      <c r="Y42" s="1">
        <f>(($C42*'fnd base rates'!G$48)
+($D42*'fnd base rates'!G$49)
+($E42*'fnd base rates'!G$50)
+($F42*'fnd base rates'!G$51)
+($G42*'fnd base rates'!G$52)
+($H42*'fnd base rates'!G$53)
+($I42*'fnd base rates'!G$54)
+($J42*'fnd base rates'!G$55)
+($K42*'fnd base rates'!G$56)
+($L42*'fnd base rates'!G$57)
+($M42*'fnd base rates'!G$58)
+($N42*'fnd base rates'!G$59)
+($O42*VLOOKUP($S42+12,rate_basefnd,7)))
*$R42</f>
        <v>504.39824999999996</v>
      </c>
      <c r="Z42" s="1">
        <f>(($C42*'fnd base rates'!H$48)
+($D42*'fnd base rates'!H$49)
+($E42*'fnd base rates'!H$50)
+($F42*'fnd base rates'!H$51)
+($G42*'fnd base rates'!H$52)
+($H42*'fnd base rates'!H$53)
+($I42*'fnd base rates'!H$54)
+($J42*'fnd base rates'!H$55)
+($K42*'fnd base rates'!H$56)
+($L42*'fnd base rates'!H$57)
+($M42*'fnd base rates'!H$58)
+($N42*'fnd base rates'!H$59)
+($O42*VLOOKUP($S42+12,rate_basefnd,8)))</f>
        <v>1627.8535000000002</v>
      </c>
      <c r="AA42" s="1">
        <f>(($C42*'fnd base rates'!I$48)
+($D42*'fnd base rates'!I$49)
+($E42*'fnd base rates'!I$50)
+($F42*'fnd base rates'!I$51)
+($G42*'fnd base rates'!I$52)
+($H42*'fnd base rates'!I$53)
+($I42*'fnd base rates'!I$54)
+($J42*'fnd base rates'!I$55)
+($K42*'fnd base rates'!I$56)
+($L42*'fnd base rates'!I$57)
+($M42*'fnd base rates'!I$58)
+($N42*'fnd base rates'!I$59)
+($O42*VLOOKUP($S42+12,rate_basefnd,9)))
*$R42</f>
        <v>960.54</v>
      </c>
      <c r="AB42" s="1">
        <f>(($C42*'fnd base rates'!J$48)
+($D42*'fnd base rates'!J$49)
+($E42*'fnd base rates'!J$50)
+($F42*'fnd base rates'!J$51)
+($G42*'fnd base rates'!J$52)
+($H42*'fnd base rates'!J$53)
+($I42*'fnd base rates'!J$54)
+($J42*'fnd base rates'!J$55)
+($K42*'fnd base rates'!J$56)
+($L42*'fnd base rates'!J$57)
+($M42*'fnd base rates'!J$58)
+($N42*'fnd base rates'!J$59)
+($O42*VLOOKUP($S42+12,rate_basefnd,10)))
*$R42</f>
        <v>930.86</v>
      </c>
      <c r="AC42" s="1">
        <f>(($C42*'fnd base rates'!K$48)
+($D42*'fnd base rates'!K$49)
+($E42*'fnd base rates'!K$50)
+($F42*'fnd base rates'!K$51)
+($G42*'fnd base rates'!K$52)
+($H42*'fnd base rates'!K$53)
+($I42*'fnd base rates'!K$54)
+($J42*'fnd base rates'!K$55)
+($K42*'fnd base rates'!K$56)
+($L42*'fnd base rates'!K$57)
+($M42*'fnd base rates'!K$58)
+($N42*'fnd base rates'!K$59)
+($O42*VLOOKUP($S42+12,rate_basefnd,11)))
*$R42</f>
        <v>3539.5853749999997</v>
      </c>
      <c r="AD42" s="1">
        <f>(($C42*'fnd base rates'!L$48)
+($D42*'fnd base rates'!L$49)
+($E42*'fnd base rates'!L$50)
+($F42*'fnd base rates'!L$51)
+($G42*'fnd base rates'!L$52)
+($H42*'fnd base rates'!L$53)
+($I42*'fnd base rates'!L$54)
+($J42*'fnd base rates'!L$55)
+($K42*'fnd base rates'!L$56)
+($L42*'fnd base rates'!L$57)
+($M42*'fnd base rates'!L$58)
+($N42*'fnd base rates'!L$59)
+($O42*VLOOKUP($S42+12,rate_basefnd,12)))</f>
        <v>3200.9675662131058</v>
      </c>
      <c r="AE42" s="1">
        <f>(($C42*'fnd base rates'!M$48)
+($D42*'fnd base rates'!M$49)
+($E42*'fnd base rates'!M$50)
+($F42*'fnd base rates'!M$51)
+($G42*'fnd base rates'!M$52)
+($H42*'fnd base rates'!M$53)
+($I42*'fnd base rates'!M$54)
+($J42*'fnd base rates'!M$55)
+($K42*'fnd base rates'!M$56)
+($L42*'fnd base rates'!M$57)
+($M42*'fnd base rates'!M$58)
+($N42*'fnd base rates'!M$59)
+($O42*VLOOKUP($S42+12,rate_basefnd,13)))</f>
        <v>0</v>
      </c>
      <c r="AF42" s="4">
        <f t="shared" si="5"/>
        <v>30082.6069412131</v>
      </c>
      <c r="AH42" s="4">
        <f t="shared" si="6"/>
        <v>413114253</v>
      </c>
      <c r="AI42" s="4" t="str">
        <f t="shared" si="7"/>
        <v>413</v>
      </c>
      <c r="AJ42" s="2" t="str">
        <f t="shared" si="8"/>
        <v>114</v>
      </c>
      <c r="AK42" s="2" t="str">
        <f t="shared" si="9"/>
        <v>253</v>
      </c>
      <c r="AL42" s="4">
        <f t="shared" si="10"/>
        <v>1</v>
      </c>
      <c r="AM42" s="4">
        <f t="shared" si="3"/>
        <v>3</v>
      </c>
      <c r="AN42" s="4">
        <f t="shared" si="11"/>
        <v>30082.6069412131</v>
      </c>
      <c r="AO42" s="4">
        <f t="shared" si="12"/>
        <v>10028</v>
      </c>
      <c r="AP42" s="4">
        <f t="shared" si="13"/>
        <v>0</v>
      </c>
      <c r="AQ42" s="75">
        <v>10028</v>
      </c>
    </row>
    <row r="43" spans="1:43" s="4" customFormat="1">
      <c r="A43" s="2">
        <v>413114615</v>
      </c>
      <c r="B43" s="382" t="s">
        <v>678</v>
      </c>
      <c r="C43" s="15">
        <f>'fnd enro'!C43</f>
        <v>0</v>
      </c>
      <c r="D43" s="15">
        <f>'fnd enro'!D43</f>
        <v>0</v>
      </c>
      <c r="E43" s="15">
        <f>'fnd enro'!E43</f>
        <v>0</v>
      </c>
      <c r="F43" s="15">
        <f>'fnd enro'!F43</f>
        <v>0</v>
      </c>
      <c r="G43" s="15">
        <f>'fnd enro'!G43</f>
        <v>0</v>
      </c>
      <c r="H43" s="15">
        <f>'fnd enro'!H43</f>
        <v>1</v>
      </c>
      <c r="I43" s="15">
        <f>'fnd enro'!I43</f>
        <v>3.7499999999999999E-2</v>
      </c>
      <c r="J43" s="15">
        <f>'fnd enro'!J43</f>
        <v>0</v>
      </c>
      <c r="K43" s="15">
        <f>'fnd enro'!K43</f>
        <v>0</v>
      </c>
      <c r="L43" s="15">
        <f>'fnd enro'!L43</f>
        <v>0</v>
      </c>
      <c r="M43" s="15">
        <f>'fnd enro'!M43</f>
        <v>0</v>
      </c>
      <c r="N43" s="15">
        <f>'fnd enro'!N43</f>
        <v>0</v>
      </c>
      <c r="O43" s="15">
        <f>'fnd enro'!O43</f>
        <v>0</v>
      </c>
      <c r="P43" s="15"/>
      <c r="Q43" s="15">
        <f>'fnd enro'!R43</f>
        <v>1</v>
      </c>
      <c r="R43" s="16">
        <f t="shared" si="4"/>
        <v>1</v>
      </c>
      <c r="S43" s="15">
        <f>'fnd enro'!Q43</f>
        <v>1</v>
      </c>
      <c r="T43" s="2"/>
      <c r="U43" s="1">
        <f>(($C43*'fnd base rates'!C$48)
+($D43*'fnd base rates'!C$49)
+($E43*'fnd base rates'!C$50)
+($F43*'fnd base rates'!C$51)
+($G43*'fnd base rates'!C$52)
+($H43*'fnd base rates'!C$53)
+($I43*'fnd base rates'!C$54)
+($J43*'fnd base rates'!C$55)
+($K43*'fnd base rates'!C$56)
+($L43*'fnd base rates'!C$57)
+($M43*'fnd base rates'!C$58)
+($N43*'fnd base rates'!C$59)
+($O43*VLOOKUP($S43+12,rate_basefnd,3)))
*$R43</f>
        <v>463.29562500000003</v>
      </c>
      <c r="V43" s="1">
        <f>(($C43*'fnd base rates'!D$48)
+($D43*'fnd base rates'!D$49)
+($E43*'fnd base rates'!D$50)
+($F43*'fnd base rates'!D$51)
+($G43*'fnd base rates'!D$52)
+($H43*'fnd base rates'!D$53)
+($I43*'fnd base rates'!D$54)
+($J43*'fnd base rates'!D$55)
+($K43*'fnd base rates'!D$56)
+($L43*'fnd base rates'!D$57)
+($M43*'fnd base rates'!D$58)
+($N43*'fnd base rates'!D$59)
+($O43*VLOOKUP($S43+12,rate_basefnd,4)))
*$R43</f>
        <v>664.72</v>
      </c>
      <c r="W43" s="1">
        <f>(($C43*'fnd base rates'!E$48)
+($D43*'fnd base rates'!E$49)
+($E43*'fnd base rates'!E$50)
+($F43*'fnd base rates'!E$51)
+($G43*'fnd base rates'!E$52)
+($H43*'fnd base rates'!E$53)
+($I43*'fnd base rates'!E$54)
+($J43*'fnd base rates'!E$55)
+($K43*'fnd base rates'!E$56)
+($L43*'fnd base rates'!E$57)
+($M43*'fnd base rates'!E$58)
+($N43*'fnd base rates'!E$59)
+($O43*VLOOKUP($S43+12,rate_basefnd,5)))
*$R43</f>
        <v>4258.7093749999995</v>
      </c>
      <c r="X43" s="1">
        <f>(($C43*'fnd base rates'!F$48)
+($D43*'fnd base rates'!F$49)
+($E43*'fnd base rates'!F$50)
+($F43*'fnd base rates'!F$51)
+($G43*'fnd base rates'!F$52)
+($H43*'fnd base rates'!F$53)
+($I43*'fnd base rates'!F$54)
+($J43*'fnd base rates'!F$55)
+($K43*'fnd base rates'!F$56)
+($L43*'fnd base rates'!F$57)
+($M43*'fnd base rates'!F$58)
+($N43*'fnd base rates'!F$59)
+($O43*VLOOKUP($S43+12,rate_basefnd,6)))
*$R43</f>
        <v>761.95575000000008</v>
      </c>
      <c r="Y43" s="1">
        <f>(($C43*'fnd base rates'!G$48)
+($D43*'fnd base rates'!G$49)
+($E43*'fnd base rates'!G$50)
+($F43*'fnd base rates'!G$51)
+($G43*'fnd base rates'!G$52)
+($H43*'fnd base rates'!G$53)
+($I43*'fnd base rates'!G$54)
+($J43*'fnd base rates'!G$55)
+($K43*'fnd base rates'!G$56)
+($L43*'fnd base rates'!G$57)
+($M43*'fnd base rates'!G$58)
+($N43*'fnd base rates'!G$59)
+($O43*VLOOKUP($S43+12,rate_basefnd,7)))
*$R43</f>
        <v>141.94274999999999</v>
      </c>
      <c r="Z43" s="1">
        <f>(($C43*'fnd base rates'!H$48)
+($D43*'fnd base rates'!H$49)
+($E43*'fnd base rates'!H$50)
+($F43*'fnd base rates'!H$51)
+($G43*'fnd base rates'!H$52)
+($H43*'fnd base rates'!H$53)
+($I43*'fnd base rates'!H$54)
+($J43*'fnd base rates'!H$55)
+($K43*'fnd base rates'!H$56)
+($L43*'fnd base rates'!H$57)
+($M43*'fnd base rates'!H$58)
+($N43*'fnd base rates'!H$59)
+($O43*VLOOKUP($S43+12,rate_basefnd,8)))</f>
        <v>719.08450000000005</v>
      </c>
      <c r="AA43" s="1">
        <f>(($C43*'fnd base rates'!I$48)
+($D43*'fnd base rates'!I$49)
+($E43*'fnd base rates'!I$50)
+($F43*'fnd base rates'!I$51)
+($G43*'fnd base rates'!I$52)
+($H43*'fnd base rates'!I$53)
+($I43*'fnd base rates'!I$54)
+($J43*'fnd base rates'!I$55)
+($K43*'fnd base rates'!I$56)
+($L43*'fnd base rates'!I$57)
+($M43*'fnd base rates'!I$58)
+($N43*'fnd base rates'!I$59)
+($O43*VLOOKUP($S43+12,rate_basefnd,9)))
*$R43</f>
        <v>370.08</v>
      </c>
      <c r="AB43" s="1">
        <f>(($C43*'fnd base rates'!J$48)
+($D43*'fnd base rates'!J$49)
+($E43*'fnd base rates'!J$50)
+($F43*'fnd base rates'!J$51)
+($G43*'fnd base rates'!J$52)
+($H43*'fnd base rates'!J$53)
+($I43*'fnd base rates'!J$54)
+($J43*'fnd base rates'!J$55)
+($K43*'fnd base rates'!J$56)
+($L43*'fnd base rates'!J$57)
+($M43*'fnd base rates'!J$58)
+($N43*'fnd base rates'!J$59)
+($O43*VLOOKUP($S43+12,rate_basefnd,10)))
*$R43</f>
        <v>498.5</v>
      </c>
      <c r="AC43" s="1">
        <f>(($C43*'fnd base rates'!K$48)
+($D43*'fnd base rates'!K$49)
+($E43*'fnd base rates'!K$50)
+($F43*'fnd base rates'!K$51)
+($G43*'fnd base rates'!K$52)
+($H43*'fnd base rates'!K$53)
+($I43*'fnd base rates'!K$54)
+($J43*'fnd base rates'!K$55)
+($K43*'fnd base rates'!K$56)
+($L43*'fnd base rates'!K$57)
+($M43*'fnd base rates'!K$58)
+($N43*'fnd base rates'!K$59)
+($O43*VLOOKUP($S43+12,rate_basefnd,11)))
*$R43</f>
        <v>996.10512500000004</v>
      </c>
      <c r="AD43" s="1">
        <f>(($C43*'fnd base rates'!L$48)
+($D43*'fnd base rates'!L$49)
+($E43*'fnd base rates'!L$50)
+($F43*'fnd base rates'!L$51)
+($G43*'fnd base rates'!L$52)
+($H43*'fnd base rates'!L$53)
+($I43*'fnd base rates'!L$54)
+($J43*'fnd base rates'!L$55)
+($K43*'fnd base rates'!L$56)
+($L43*'fnd base rates'!L$57)
+($M43*'fnd base rates'!L$58)
+($N43*'fnd base rates'!L$59)
+($O43*VLOOKUP($S43+12,rate_basefnd,12)))</f>
        <v>919.25803935944157</v>
      </c>
      <c r="AE43" s="1">
        <f>(($C43*'fnd base rates'!M$48)
+($D43*'fnd base rates'!M$49)
+($E43*'fnd base rates'!M$50)
+($F43*'fnd base rates'!M$51)
+($G43*'fnd base rates'!M$52)
+($H43*'fnd base rates'!M$53)
+($I43*'fnd base rates'!M$54)
+($J43*'fnd base rates'!M$55)
+($K43*'fnd base rates'!M$56)
+($L43*'fnd base rates'!M$57)
+($M43*'fnd base rates'!M$58)
+($N43*'fnd base rates'!M$59)
+($O43*VLOOKUP($S43+12,rate_basefnd,13)))</f>
        <v>0</v>
      </c>
      <c r="AF43" s="4">
        <f t="shared" si="5"/>
        <v>9793.6511643594404</v>
      </c>
      <c r="AH43" s="4">
        <f t="shared" si="6"/>
        <v>413114615</v>
      </c>
      <c r="AI43" s="4" t="str">
        <f t="shared" si="7"/>
        <v>413</v>
      </c>
      <c r="AJ43" s="2" t="str">
        <f t="shared" si="8"/>
        <v>114</v>
      </c>
      <c r="AK43" s="2" t="str">
        <f t="shared" si="9"/>
        <v>615</v>
      </c>
      <c r="AL43" s="4">
        <f t="shared" si="10"/>
        <v>1</v>
      </c>
      <c r="AM43" s="4">
        <f t="shared" si="3"/>
        <v>1</v>
      </c>
      <c r="AN43" s="4">
        <f t="shared" si="11"/>
        <v>9793.6511643594404</v>
      </c>
      <c r="AO43" s="4">
        <f t="shared" si="12"/>
        <v>9794</v>
      </c>
      <c r="AP43" s="4">
        <f t="shared" si="13"/>
        <v>0</v>
      </c>
      <c r="AQ43" s="75">
        <v>9794</v>
      </c>
    </row>
    <row r="44" spans="1:43" s="4" customFormat="1">
      <c r="A44" s="2">
        <v>413114670</v>
      </c>
      <c r="B44" s="382" t="s">
        <v>678</v>
      </c>
      <c r="C44" s="15">
        <f>'fnd enro'!C44</f>
        <v>0</v>
      </c>
      <c r="D44" s="15">
        <f>'fnd enro'!D44</f>
        <v>0</v>
      </c>
      <c r="E44" s="15">
        <f>'fnd enro'!E44</f>
        <v>0</v>
      </c>
      <c r="F44" s="15">
        <f>'fnd enro'!F44</f>
        <v>0</v>
      </c>
      <c r="G44" s="15">
        <f>'fnd enro'!G44</f>
        <v>12</v>
      </c>
      <c r="H44" s="15">
        <f>'fnd enro'!H44</f>
        <v>10</v>
      </c>
      <c r="I44" s="15">
        <f>'fnd enro'!I44</f>
        <v>0.82499999999999996</v>
      </c>
      <c r="J44" s="15">
        <f>'fnd enro'!J44</f>
        <v>0</v>
      </c>
      <c r="K44" s="15">
        <f>'fnd enro'!K44</f>
        <v>0</v>
      </c>
      <c r="L44" s="15">
        <f>'fnd enro'!L44</f>
        <v>0</v>
      </c>
      <c r="M44" s="15">
        <f>'fnd enro'!M44</f>
        <v>0</v>
      </c>
      <c r="N44" s="15">
        <f>'fnd enro'!N44</f>
        <v>0</v>
      </c>
      <c r="O44" s="15">
        <f>'fnd enro'!O44</f>
        <v>2</v>
      </c>
      <c r="P44" s="15"/>
      <c r="Q44" s="15">
        <f>'fnd enro'!R44</f>
        <v>22</v>
      </c>
      <c r="R44" s="16">
        <f t="shared" si="4"/>
        <v>1</v>
      </c>
      <c r="S44" s="15">
        <f>'fnd enro'!Q44</f>
        <v>2</v>
      </c>
      <c r="T44" s="2"/>
      <c r="U44" s="1">
        <f>(($C44*'fnd base rates'!C$48)
+($D44*'fnd base rates'!C$49)
+($E44*'fnd base rates'!C$50)
+($F44*'fnd base rates'!C$51)
+($G44*'fnd base rates'!C$52)
+($H44*'fnd base rates'!C$53)
+($I44*'fnd base rates'!C$54)
+($J44*'fnd base rates'!C$55)
+($K44*'fnd base rates'!C$56)
+($L44*'fnd base rates'!C$57)
+($M44*'fnd base rates'!C$58)
+($N44*'fnd base rates'!C$59)
+($O44*VLOOKUP($S44+12,rate_basefnd,3)))
*$R44</f>
        <v>10192.50375</v>
      </c>
      <c r="V44" s="1">
        <f>(($C44*'fnd base rates'!D$48)
+($D44*'fnd base rates'!D$49)
+($E44*'fnd base rates'!D$50)
+($F44*'fnd base rates'!D$51)
+($G44*'fnd base rates'!D$52)
+($H44*'fnd base rates'!D$53)
+($I44*'fnd base rates'!D$54)
+($J44*'fnd base rates'!D$55)
+($K44*'fnd base rates'!D$56)
+($L44*'fnd base rates'!D$57)
+($M44*'fnd base rates'!D$58)
+($N44*'fnd base rates'!D$59)
+($O44*VLOOKUP($S44+12,rate_basefnd,4)))
*$R44</f>
        <v>14623.84</v>
      </c>
      <c r="W44" s="1">
        <f>(($C44*'fnd base rates'!E$48)
+($D44*'fnd base rates'!E$49)
+($E44*'fnd base rates'!E$50)
+($F44*'fnd base rates'!E$51)
+($G44*'fnd base rates'!E$52)
+($H44*'fnd base rates'!E$53)
+($I44*'fnd base rates'!E$54)
+($J44*'fnd base rates'!E$55)
+($K44*'fnd base rates'!E$56)
+($L44*'fnd base rates'!E$57)
+($M44*'fnd base rates'!E$58)
+($N44*'fnd base rates'!E$59)
+($O44*VLOOKUP($S44+12,rate_basefnd,5)))
*$R44</f>
        <v>84582.046249999999</v>
      </c>
      <c r="X44" s="1">
        <f>(($C44*'fnd base rates'!F$48)
+($D44*'fnd base rates'!F$49)
+($E44*'fnd base rates'!F$50)
+($F44*'fnd base rates'!F$51)
+($G44*'fnd base rates'!F$52)
+($H44*'fnd base rates'!F$53)
+($I44*'fnd base rates'!F$54)
+($J44*'fnd base rates'!F$55)
+($K44*'fnd base rates'!F$56)
+($L44*'fnd base rates'!F$57)
+($M44*'fnd base rates'!F$58)
+($N44*'fnd base rates'!F$59)
+($O44*VLOOKUP($S44+12,rate_basefnd,6)))
*$R44</f>
        <v>17894.0265</v>
      </c>
      <c r="Y44" s="1">
        <f>(($C44*'fnd base rates'!G$48)
+($D44*'fnd base rates'!G$49)
+($E44*'fnd base rates'!G$50)
+($F44*'fnd base rates'!G$51)
+($G44*'fnd base rates'!G$52)
+($H44*'fnd base rates'!G$53)
+($I44*'fnd base rates'!G$54)
+($J44*'fnd base rates'!G$55)
+($K44*'fnd base rates'!G$56)
+($L44*'fnd base rates'!G$57)
+($M44*'fnd base rates'!G$58)
+($N44*'fnd base rates'!G$59)
+($O44*VLOOKUP($S44+12,rate_basefnd,7)))
*$R44</f>
        <v>3303.3605000000002</v>
      </c>
      <c r="Z44" s="1">
        <f>(($C44*'fnd base rates'!H$48)
+($D44*'fnd base rates'!H$49)
+($E44*'fnd base rates'!H$50)
+($F44*'fnd base rates'!H$51)
+($G44*'fnd base rates'!H$52)
+($H44*'fnd base rates'!H$53)
+($I44*'fnd base rates'!H$54)
+($J44*'fnd base rates'!H$55)
+($K44*'fnd base rates'!H$56)
+($L44*'fnd base rates'!H$57)
+($M44*'fnd base rates'!H$58)
+($N44*'fnd base rates'!H$59)
+($O44*VLOOKUP($S44+12,rate_basefnd,8)))</f>
        <v>12643.458999999999</v>
      </c>
      <c r="AA44" s="1">
        <f>(($C44*'fnd base rates'!I$48)
+($D44*'fnd base rates'!I$49)
+($E44*'fnd base rates'!I$50)
+($F44*'fnd base rates'!I$51)
+($G44*'fnd base rates'!I$52)
+($H44*'fnd base rates'!I$53)
+($I44*'fnd base rates'!I$54)
+($J44*'fnd base rates'!I$55)
+($K44*'fnd base rates'!I$56)
+($L44*'fnd base rates'!I$57)
+($M44*'fnd base rates'!I$58)
+($N44*'fnd base rates'!I$59)
+($O44*VLOOKUP($S44+12,rate_basefnd,9)))
*$R44</f>
        <v>7243.5599999999995</v>
      </c>
      <c r="AB44" s="1">
        <f>(($C44*'fnd base rates'!J$48)
+($D44*'fnd base rates'!J$49)
+($E44*'fnd base rates'!J$50)
+($F44*'fnd base rates'!J$51)
+($G44*'fnd base rates'!J$52)
+($H44*'fnd base rates'!J$53)
+($I44*'fnd base rates'!J$54)
+($J44*'fnd base rates'!J$55)
+($K44*'fnd base rates'!J$56)
+($L44*'fnd base rates'!J$57)
+($M44*'fnd base rates'!J$58)
+($N44*'fnd base rates'!J$59)
+($O44*VLOOKUP($S44+12,rate_basefnd,10)))
*$R44</f>
        <v>7579.16</v>
      </c>
      <c r="AC44" s="1">
        <f>(($C44*'fnd base rates'!K$48)
+($D44*'fnd base rates'!K$49)
+($E44*'fnd base rates'!K$50)
+($F44*'fnd base rates'!K$51)
+($G44*'fnd base rates'!K$52)
+($H44*'fnd base rates'!K$53)
+($I44*'fnd base rates'!K$54)
+($J44*'fnd base rates'!K$55)
+($K44*'fnd base rates'!K$56)
+($L44*'fnd base rates'!K$57)
+($M44*'fnd base rates'!K$58)
+($N44*'fnd base rates'!K$59)
+($O44*VLOOKUP($S44+12,rate_basefnd,11)))
*$R44</f>
        <v>23181.332750000001</v>
      </c>
      <c r="AD44" s="1">
        <f>(($C44*'fnd base rates'!L$48)
+($D44*'fnd base rates'!L$49)
+($E44*'fnd base rates'!L$50)
+($F44*'fnd base rates'!L$51)
+($G44*'fnd base rates'!L$52)
+($H44*'fnd base rates'!L$53)
+($I44*'fnd base rates'!L$54)
+($J44*'fnd base rates'!L$55)
+($K44*'fnd base rates'!L$56)
+($L44*'fnd base rates'!L$57)
+($M44*'fnd base rates'!L$58)
+($N44*'fnd base rates'!L$59)
+($O44*VLOOKUP($S44+12,rate_basefnd,12)))</f>
        <v>21541.597554716402</v>
      </c>
      <c r="AE44" s="1">
        <f>(($C44*'fnd base rates'!M$48)
+($D44*'fnd base rates'!M$49)
+($E44*'fnd base rates'!M$50)
+($F44*'fnd base rates'!M$51)
+($G44*'fnd base rates'!M$52)
+($H44*'fnd base rates'!M$53)
+($I44*'fnd base rates'!M$54)
+($J44*'fnd base rates'!M$55)
+($K44*'fnd base rates'!M$56)
+($L44*'fnd base rates'!M$57)
+($M44*'fnd base rates'!M$58)
+($N44*'fnd base rates'!M$59)
+($O44*VLOOKUP($S44+12,rate_basefnd,13)))</f>
        <v>0</v>
      </c>
      <c r="AF44" s="4">
        <f t="shared" si="5"/>
        <v>202784.88630471638</v>
      </c>
      <c r="AH44" s="4">
        <f t="shared" si="6"/>
        <v>413114670</v>
      </c>
      <c r="AI44" s="4" t="str">
        <f t="shared" si="7"/>
        <v>413</v>
      </c>
      <c r="AJ44" s="2" t="str">
        <f t="shared" si="8"/>
        <v>114</v>
      </c>
      <c r="AK44" s="2" t="str">
        <f t="shared" si="9"/>
        <v>670</v>
      </c>
      <c r="AL44" s="4">
        <f t="shared" si="10"/>
        <v>1</v>
      </c>
      <c r="AM44" s="4">
        <f t="shared" si="3"/>
        <v>22</v>
      </c>
      <c r="AN44" s="4">
        <f t="shared" si="11"/>
        <v>202784.88630471638</v>
      </c>
      <c r="AO44" s="4">
        <f t="shared" si="12"/>
        <v>9217</v>
      </c>
      <c r="AP44" s="4">
        <f t="shared" si="13"/>
        <v>0</v>
      </c>
      <c r="AQ44" s="75">
        <v>9217</v>
      </c>
    </row>
    <row r="45" spans="1:43" s="4" customFormat="1">
      <c r="A45" s="2">
        <v>413114674</v>
      </c>
      <c r="B45" s="382" t="s">
        <v>678</v>
      </c>
      <c r="C45" s="15">
        <f>'fnd enro'!C45</f>
        <v>0</v>
      </c>
      <c r="D45" s="15">
        <f>'fnd enro'!D45</f>
        <v>0</v>
      </c>
      <c r="E45" s="15">
        <f>'fnd enro'!E45</f>
        <v>0</v>
      </c>
      <c r="F45" s="15">
        <f>'fnd enro'!F45</f>
        <v>0</v>
      </c>
      <c r="G45" s="15">
        <f>'fnd enro'!G45</f>
        <v>8</v>
      </c>
      <c r="H45" s="15">
        <f>'fnd enro'!H45</f>
        <v>34</v>
      </c>
      <c r="I45" s="15">
        <f>'fnd enro'!I45</f>
        <v>1.575</v>
      </c>
      <c r="J45" s="15">
        <f>'fnd enro'!J45</f>
        <v>0</v>
      </c>
      <c r="K45" s="15">
        <f>'fnd enro'!K45</f>
        <v>0</v>
      </c>
      <c r="L45" s="15">
        <f>'fnd enro'!L45</f>
        <v>0</v>
      </c>
      <c r="M45" s="15">
        <f>'fnd enro'!M45</f>
        <v>0</v>
      </c>
      <c r="N45" s="15">
        <f>'fnd enro'!N45</f>
        <v>0</v>
      </c>
      <c r="O45" s="15">
        <f>'fnd enro'!O45</f>
        <v>15</v>
      </c>
      <c r="P45" s="15"/>
      <c r="Q45" s="15">
        <f>'fnd enro'!R45</f>
        <v>42</v>
      </c>
      <c r="R45" s="16">
        <f t="shared" si="4"/>
        <v>1</v>
      </c>
      <c r="S45" s="15">
        <f>'fnd enro'!Q45</f>
        <v>9</v>
      </c>
      <c r="T45" s="2"/>
      <c r="U45" s="1">
        <f>(($C45*'fnd base rates'!C$48)
+($D45*'fnd base rates'!C$49)
+($E45*'fnd base rates'!C$50)
+($F45*'fnd base rates'!C$51)
+($G45*'fnd base rates'!C$52)
+($H45*'fnd base rates'!C$53)
+($I45*'fnd base rates'!C$54)
+($J45*'fnd base rates'!C$55)
+($K45*'fnd base rates'!C$56)
+($L45*'fnd base rates'!C$57)
+($M45*'fnd base rates'!C$58)
+($N45*'fnd base rates'!C$59)
+($O45*VLOOKUP($S45+12,rate_basefnd,3)))
*$R45</f>
        <v>19458.416250000002</v>
      </c>
      <c r="V45" s="1">
        <f>(($C45*'fnd base rates'!D$48)
+($D45*'fnd base rates'!D$49)
+($E45*'fnd base rates'!D$50)
+($F45*'fnd base rates'!D$51)
+($G45*'fnd base rates'!D$52)
+($H45*'fnd base rates'!D$53)
+($I45*'fnd base rates'!D$54)
+($J45*'fnd base rates'!D$55)
+($K45*'fnd base rates'!D$56)
+($L45*'fnd base rates'!D$57)
+($M45*'fnd base rates'!D$58)
+($N45*'fnd base rates'!D$59)
+($O45*VLOOKUP($S45+12,rate_basefnd,4)))
*$R45</f>
        <v>27918.239999999998</v>
      </c>
      <c r="W45" s="1">
        <f>(($C45*'fnd base rates'!E$48)
+($D45*'fnd base rates'!E$49)
+($E45*'fnd base rates'!E$50)
+($F45*'fnd base rates'!E$51)
+($G45*'fnd base rates'!E$52)
+($H45*'fnd base rates'!E$53)
+($I45*'fnd base rates'!E$54)
+($J45*'fnd base rates'!E$55)
+($K45*'fnd base rates'!E$56)
+($L45*'fnd base rates'!E$57)
+($M45*'fnd base rates'!E$58)
+($N45*'fnd base rates'!E$59)
+($O45*VLOOKUP($S45+12,rate_basefnd,5)))
*$R45</f>
        <v>217366.62375000003</v>
      </c>
      <c r="X45" s="1">
        <f>(($C45*'fnd base rates'!F$48)
+($D45*'fnd base rates'!F$49)
+($E45*'fnd base rates'!F$50)
+($F45*'fnd base rates'!F$51)
+($G45*'fnd base rates'!F$52)
+($H45*'fnd base rates'!F$53)
+($I45*'fnd base rates'!F$54)
+($J45*'fnd base rates'!F$55)
+($K45*'fnd base rates'!F$56)
+($L45*'fnd base rates'!F$57)
+($M45*'fnd base rates'!F$58)
+($N45*'fnd base rates'!F$59)
+($O45*VLOOKUP($S45+12,rate_basefnd,6)))
*$R45</f>
        <v>32756.141499999998</v>
      </c>
      <c r="Y45" s="1">
        <f>(($C45*'fnd base rates'!G$48)
+($D45*'fnd base rates'!G$49)
+($E45*'fnd base rates'!G$50)
+($F45*'fnd base rates'!G$51)
+($G45*'fnd base rates'!G$52)
+($H45*'fnd base rates'!G$53)
+($I45*'fnd base rates'!G$54)
+($J45*'fnd base rates'!G$55)
+($K45*'fnd base rates'!G$56)
+($L45*'fnd base rates'!G$57)
+($M45*'fnd base rates'!G$58)
+($N45*'fnd base rates'!G$59)
+($O45*VLOOKUP($S45+12,rate_basefnd,7)))
*$R45</f>
        <v>7062.9355000000005</v>
      </c>
      <c r="Z45" s="1">
        <f>(($C45*'fnd base rates'!H$48)
+($D45*'fnd base rates'!H$49)
+($E45*'fnd base rates'!H$50)
+($F45*'fnd base rates'!H$51)
+($G45*'fnd base rates'!H$52)
+($H45*'fnd base rates'!H$53)
+($I45*'fnd base rates'!H$54)
+($J45*'fnd base rates'!H$55)
+($K45*'fnd base rates'!H$56)
+($L45*'fnd base rates'!H$57)
+($M45*'fnd base rates'!H$58)
+($N45*'fnd base rates'!H$59)
+($O45*VLOOKUP($S45+12,rate_basefnd,8)))</f>
        <v>28083.949000000001</v>
      </c>
      <c r="AA45" s="1">
        <f>(($C45*'fnd base rates'!I$48)
+($D45*'fnd base rates'!I$49)
+($E45*'fnd base rates'!I$50)
+($F45*'fnd base rates'!I$51)
+($G45*'fnd base rates'!I$52)
+($H45*'fnd base rates'!I$53)
+($I45*'fnd base rates'!I$54)
+($J45*'fnd base rates'!I$55)
+($K45*'fnd base rates'!I$56)
+($L45*'fnd base rates'!I$57)
+($M45*'fnd base rates'!I$58)
+($N45*'fnd base rates'!I$59)
+($O45*VLOOKUP($S45+12,rate_basefnd,9)))
*$R45</f>
        <v>14944.56</v>
      </c>
      <c r="AB45" s="1">
        <f>(($C45*'fnd base rates'!J$48)
+($D45*'fnd base rates'!J$49)
+($E45*'fnd base rates'!J$50)
+($F45*'fnd base rates'!J$51)
+($G45*'fnd base rates'!J$52)
+($H45*'fnd base rates'!J$53)
+($I45*'fnd base rates'!J$54)
+($J45*'fnd base rates'!J$55)
+($K45*'fnd base rates'!J$56)
+($L45*'fnd base rates'!J$57)
+($M45*'fnd base rates'!J$58)
+($N45*'fnd base rates'!J$59)
+($O45*VLOOKUP($S45+12,rate_basefnd,10)))
*$R45</f>
        <v>18678.439999999999</v>
      </c>
      <c r="AC45" s="1">
        <f>(($C45*'fnd base rates'!K$48)
+($D45*'fnd base rates'!K$49)
+($E45*'fnd base rates'!K$50)
+($F45*'fnd base rates'!K$51)
+($G45*'fnd base rates'!K$52)
+($H45*'fnd base rates'!K$53)
+($I45*'fnd base rates'!K$54)
+($J45*'fnd base rates'!K$55)
+($K45*'fnd base rates'!K$56)
+($L45*'fnd base rates'!K$57)
+($M45*'fnd base rates'!K$58)
+($N45*'fnd base rates'!K$59)
+($O45*VLOOKUP($S45+12,rate_basefnd,11)))
*$R45</f>
        <v>49565.235249999998</v>
      </c>
      <c r="AD45" s="1">
        <f>(($C45*'fnd base rates'!L$48)
+($D45*'fnd base rates'!L$49)
+($E45*'fnd base rates'!L$50)
+($F45*'fnd base rates'!L$51)
+($G45*'fnd base rates'!L$52)
+($H45*'fnd base rates'!L$53)
+($I45*'fnd base rates'!L$54)
+($J45*'fnd base rates'!L$55)
+($K45*'fnd base rates'!L$56)
+($L45*'fnd base rates'!L$57)
+($M45*'fnd base rates'!L$58)
+($N45*'fnd base rates'!L$59)
+($O45*VLOOKUP($S45+12,rate_basefnd,12)))</f>
        <v>44012.13144563567</v>
      </c>
      <c r="AE45" s="1">
        <f>(($C45*'fnd base rates'!M$48)
+($D45*'fnd base rates'!M$49)
+($E45*'fnd base rates'!M$50)
+($F45*'fnd base rates'!M$51)
+($G45*'fnd base rates'!M$52)
+($H45*'fnd base rates'!M$53)
+($I45*'fnd base rates'!M$54)
+($J45*'fnd base rates'!M$55)
+($K45*'fnd base rates'!M$56)
+($L45*'fnd base rates'!M$57)
+($M45*'fnd base rates'!M$58)
+($N45*'fnd base rates'!M$59)
+($O45*VLOOKUP($S45+12,rate_basefnd,13)))</f>
        <v>0</v>
      </c>
      <c r="AF45" s="4">
        <f t="shared" si="5"/>
        <v>459846.67269563582</v>
      </c>
      <c r="AH45" s="4">
        <f t="shared" si="6"/>
        <v>413114674</v>
      </c>
      <c r="AI45" s="4" t="str">
        <f t="shared" si="7"/>
        <v>413</v>
      </c>
      <c r="AJ45" s="2" t="str">
        <f t="shared" si="8"/>
        <v>114</v>
      </c>
      <c r="AK45" s="2" t="str">
        <f t="shared" si="9"/>
        <v>674</v>
      </c>
      <c r="AL45" s="4">
        <f t="shared" si="10"/>
        <v>1</v>
      </c>
      <c r="AM45" s="4">
        <f t="shared" si="3"/>
        <v>42</v>
      </c>
      <c r="AN45" s="4">
        <f t="shared" si="11"/>
        <v>459846.67269563582</v>
      </c>
      <c r="AO45" s="4">
        <f t="shared" si="12"/>
        <v>10949</v>
      </c>
      <c r="AP45" s="4">
        <f t="shared" si="13"/>
        <v>0</v>
      </c>
      <c r="AQ45" s="75">
        <v>10949</v>
      </c>
    </row>
    <row r="46" spans="1:43" s="4" customFormat="1">
      <c r="A46" s="2">
        <v>413114683</v>
      </c>
      <c r="B46" s="382" t="s">
        <v>678</v>
      </c>
      <c r="C46" s="15">
        <f>'fnd enro'!C46</f>
        <v>0</v>
      </c>
      <c r="D46" s="15">
        <f>'fnd enro'!D46</f>
        <v>0</v>
      </c>
      <c r="E46" s="15">
        <f>'fnd enro'!E46</f>
        <v>0</v>
      </c>
      <c r="F46" s="15">
        <f>'fnd enro'!F46</f>
        <v>0</v>
      </c>
      <c r="G46" s="15">
        <f>'fnd enro'!G46</f>
        <v>0</v>
      </c>
      <c r="H46" s="15">
        <f>'fnd enro'!H46</f>
        <v>3</v>
      </c>
      <c r="I46" s="15">
        <f>'fnd enro'!I46</f>
        <v>0.1125</v>
      </c>
      <c r="J46" s="15">
        <f>'fnd enro'!J46</f>
        <v>0</v>
      </c>
      <c r="K46" s="15">
        <f>'fnd enro'!K46</f>
        <v>0</v>
      </c>
      <c r="L46" s="15">
        <f>'fnd enro'!L46</f>
        <v>0</v>
      </c>
      <c r="M46" s="15">
        <f>'fnd enro'!M46</f>
        <v>0</v>
      </c>
      <c r="N46" s="15">
        <f>'fnd enro'!N46</f>
        <v>0</v>
      </c>
      <c r="O46" s="15">
        <f>'fnd enro'!O46</f>
        <v>0</v>
      </c>
      <c r="P46" s="15"/>
      <c r="Q46" s="15">
        <f>'fnd enro'!R46</f>
        <v>3</v>
      </c>
      <c r="R46" s="16">
        <f t="shared" si="4"/>
        <v>1</v>
      </c>
      <c r="S46" s="15">
        <f>'fnd enro'!Q46</f>
        <v>1</v>
      </c>
      <c r="T46" s="2"/>
      <c r="U46" s="1">
        <f>(($C46*'fnd base rates'!C$48)
+($D46*'fnd base rates'!C$49)
+($E46*'fnd base rates'!C$50)
+($F46*'fnd base rates'!C$51)
+($G46*'fnd base rates'!C$52)
+($H46*'fnd base rates'!C$53)
+($I46*'fnd base rates'!C$54)
+($J46*'fnd base rates'!C$55)
+($K46*'fnd base rates'!C$56)
+($L46*'fnd base rates'!C$57)
+($M46*'fnd base rates'!C$58)
+($N46*'fnd base rates'!C$59)
+($O46*VLOOKUP($S46+12,rate_basefnd,3)))
*$R46</f>
        <v>1389.8868750000001</v>
      </c>
      <c r="V46" s="1">
        <f>(($C46*'fnd base rates'!D$48)
+($D46*'fnd base rates'!D$49)
+($E46*'fnd base rates'!D$50)
+($F46*'fnd base rates'!D$51)
+($G46*'fnd base rates'!D$52)
+($H46*'fnd base rates'!D$53)
+($I46*'fnd base rates'!D$54)
+($J46*'fnd base rates'!D$55)
+($K46*'fnd base rates'!D$56)
+($L46*'fnd base rates'!D$57)
+($M46*'fnd base rates'!D$58)
+($N46*'fnd base rates'!D$59)
+($O46*VLOOKUP($S46+12,rate_basefnd,4)))
*$R46</f>
        <v>1994.16</v>
      </c>
      <c r="W46" s="1">
        <f>(($C46*'fnd base rates'!E$48)
+($D46*'fnd base rates'!E$49)
+($E46*'fnd base rates'!E$50)
+($F46*'fnd base rates'!E$51)
+($G46*'fnd base rates'!E$52)
+($H46*'fnd base rates'!E$53)
+($I46*'fnd base rates'!E$54)
+($J46*'fnd base rates'!E$55)
+($K46*'fnd base rates'!E$56)
+($L46*'fnd base rates'!E$57)
+($M46*'fnd base rates'!E$58)
+($N46*'fnd base rates'!E$59)
+($O46*VLOOKUP($S46+12,rate_basefnd,5)))
*$R46</f>
        <v>12776.128124999999</v>
      </c>
      <c r="X46" s="1">
        <f>(($C46*'fnd base rates'!F$48)
+($D46*'fnd base rates'!F$49)
+($E46*'fnd base rates'!F$50)
+($F46*'fnd base rates'!F$51)
+($G46*'fnd base rates'!F$52)
+($H46*'fnd base rates'!F$53)
+($I46*'fnd base rates'!F$54)
+($J46*'fnd base rates'!F$55)
+($K46*'fnd base rates'!F$56)
+($L46*'fnd base rates'!F$57)
+($M46*'fnd base rates'!F$58)
+($N46*'fnd base rates'!F$59)
+($O46*VLOOKUP($S46+12,rate_basefnd,6)))
*$R46</f>
        <v>2285.8672500000002</v>
      </c>
      <c r="Y46" s="1">
        <f>(($C46*'fnd base rates'!G$48)
+($D46*'fnd base rates'!G$49)
+($E46*'fnd base rates'!G$50)
+($F46*'fnd base rates'!G$51)
+($G46*'fnd base rates'!G$52)
+($H46*'fnd base rates'!G$53)
+($I46*'fnd base rates'!G$54)
+($J46*'fnd base rates'!G$55)
+($K46*'fnd base rates'!G$56)
+($L46*'fnd base rates'!G$57)
+($M46*'fnd base rates'!G$58)
+($N46*'fnd base rates'!G$59)
+($O46*VLOOKUP($S46+12,rate_basefnd,7)))
*$R46</f>
        <v>425.82825000000003</v>
      </c>
      <c r="Z46" s="1">
        <f>(($C46*'fnd base rates'!H$48)
+($D46*'fnd base rates'!H$49)
+($E46*'fnd base rates'!H$50)
+($F46*'fnd base rates'!H$51)
+($G46*'fnd base rates'!H$52)
+($H46*'fnd base rates'!H$53)
+($I46*'fnd base rates'!H$54)
+($J46*'fnd base rates'!H$55)
+($K46*'fnd base rates'!H$56)
+($L46*'fnd base rates'!H$57)
+($M46*'fnd base rates'!H$58)
+($N46*'fnd base rates'!H$59)
+($O46*VLOOKUP($S46+12,rate_basefnd,8)))</f>
        <v>2157.2535000000003</v>
      </c>
      <c r="AA46" s="1">
        <f>(($C46*'fnd base rates'!I$48)
+($D46*'fnd base rates'!I$49)
+($E46*'fnd base rates'!I$50)
+($F46*'fnd base rates'!I$51)
+($G46*'fnd base rates'!I$52)
+($H46*'fnd base rates'!I$53)
+($I46*'fnd base rates'!I$54)
+($J46*'fnd base rates'!I$55)
+($K46*'fnd base rates'!I$56)
+($L46*'fnd base rates'!I$57)
+($M46*'fnd base rates'!I$58)
+($N46*'fnd base rates'!I$59)
+($O46*VLOOKUP($S46+12,rate_basefnd,9)))
*$R46</f>
        <v>1110.24</v>
      </c>
      <c r="AB46" s="1">
        <f>(($C46*'fnd base rates'!J$48)
+($D46*'fnd base rates'!J$49)
+($E46*'fnd base rates'!J$50)
+($F46*'fnd base rates'!J$51)
+($G46*'fnd base rates'!J$52)
+($H46*'fnd base rates'!J$53)
+($I46*'fnd base rates'!J$54)
+($J46*'fnd base rates'!J$55)
+($K46*'fnd base rates'!J$56)
+($L46*'fnd base rates'!J$57)
+($M46*'fnd base rates'!J$58)
+($N46*'fnd base rates'!J$59)
+($O46*VLOOKUP($S46+12,rate_basefnd,10)))
*$R46</f>
        <v>1495.5</v>
      </c>
      <c r="AC46" s="1">
        <f>(($C46*'fnd base rates'!K$48)
+($D46*'fnd base rates'!K$49)
+($E46*'fnd base rates'!K$50)
+($F46*'fnd base rates'!K$51)
+($G46*'fnd base rates'!K$52)
+($H46*'fnd base rates'!K$53)
+($I46*'fnd base rates'!K$54)
+($J46*'fnd base rates'!K$55)
+($K46*'fnd base rates'!K$56)
+($L46*'fnd base rates'!K$57)
+($M46*'fnd base rates'!K$58)
+($N46*'fnd base rates'!K$59)
+($O46*VLOOKUP($S46+12,rate_basefnd,11)))
*$R46</f>
        <v>2988.3153750000001</v>
      </c>
      <c r="AD46" s="1">
        <f>(($C46*'fnd base rates'!L$48)
+($D46*'fnd base rates'!L$49)
+($E46*'fnd base rates'!L$50)
+($F46*'fnd base rates'!L$51)
+($G46*'fnd base rates'!L$52)
+($H46*'fnd base rates'!L$53)
+($I46*'fnd base rates'!L$54)
+($J46*'fnd base rates'!L$55)
+($K46*'fnd base rates'!L$56)
+($L46*'fnd base rates'!L$57)
+($M46*'fnd base rates'!L$58)
+($N46*'fnd base rates'!L$59)
+($O46*VLOOKUP($S46+12,rate_basefnd,12)))</f>
        <v>2757.7741180783246</v>
      </c>
      <c r="AE46" s="1">
        <f>(($C46*'fnd base rates'!M$48)
+($D46*'fnd base rates'!M$49)
+($E46*'fnd base rates'!M$50)
+($F46*'fnd base rates'!M$51)
+($G46*'fnd base rates'!M$52)
+($H46*'fnd base rates'!M$53)
+($I46*'fnd base rates'!M$54)
+($J46*'fnd base rates'!M$55)
+($K46*'fnd base rates'!M$56)
+($L46*'fnd base rates'!M$57)
+($M46*'fnd base rates'!M$58)
+($N46*'fnd base rates'!M$59)
+($O46*VLOOKUP($S46+12,rate_basefnd,13)))</f>
        <v>0</v>
      </c>
      <c r="AF46" s="4">
        <f t="shared" si="5"/>
        <v>29380.953493078323</v>
      </c>
      <c r="AH46" s="4">
        <f t="shared" si="6"/>
        <v>413114683</v>
      </c>
      <c r="AI46" s="4" t="str">
        <f t="shared" si="7"/>
        <v>413</v>
      </c>
      <c r="AJ46" s="2" t="str">
        <f t="shared" si="8"/>
        <v>114</v>
      </c>
      <c r="AK46" s="2" t="str">
        <f t="shared" si="9"/>
        <v>683</v>
      </c>
      <c r="AL46" s="4">
        <f t="shared" si="10"/>
        <v>1</v>
      </c>
      <c r="AM46" s="4">
        <f t="shared" si="3"/>
        <v>3</v>
      </c>
      <c r="AN46" s="4">
        <f t="shared" si="11"/>
        <v>29380.953493078323</v>
      </c>
      <c r="AO46" s="4">
        <f t="shared" si="12"/>
        <v>9794</v>
      </c>
      <c r="AP46" s="4">
        <f t="shared" si="13"/>
        <v>0</v>
      </c>
      <c r="AQ46" s="75">
        <v>9794</v>
      </c>
    </row>
    <row r="47" spans="1:43" s="4" customFormat="1">
      <c r="A47" s="2">
        <v>413114717</v>
      </c>
      <c r="B47" s="382" t="s">
        <v>678</v>
      </c>
      <c r="C47" s="15">
        <f>'fnd enro'!C47</f>
        <v>0</v>
      </c>
      <c r="D47" s="15">
        <f>'fnd enro'!D47</f>
        <v>0</v>
      </c>
      <c r="E47" s="15">
        <f>'fnd enro'!E47</f>
        <v>0</v>
      </c>
      <c r="F47" s="15">
        <f>'fnd enro'!F47</f>
        <v>0</v>
      </c>
      <c r="G47" s="15">
        <f>'fnd enro'!G47</f>
        <v>18</v>
      </c>
      <c r="H47" s="15">
        <f>'fnd enro'!H47</f>
        <v>30</v>
      </c>
      <c r="I47" s="15">
        <f>'fnd enro'!I47</f>
        <v>1.8</v>
      </c>
      <c r="J47" s="15">
        <f>'fnd enro'!J47</f>
        <v>0</v>
      </c>
      <c r="K47" s="15">
        <f>'fnd enro'!K47</f>
        <v>0</v>
      </c>
      <c r="L47" s="15">
        <f>'fnd enro'!L47</f>
        <v>0</v>
      </c>
      <c r="M47" s="15">
        <f>'fnd enro'!M47</f>
        <v>0</v>
      </c>
      <c r="N47" s="15">
        <f>'fnd enro'!N47</f>
        <v>0</v>
      </c>
      <c r="O47" s="15">
        <f>'fnd enro'!O47</f>
        <v>15</v>
      </c>
      <c r="P47" s="15"/>
      <c r="Q47" s="15">
        <f>'fnd enro'!R47</f>
        <v>48</v>
      </c>
      <c r="R47" s="16">
        <f t="shared" si="4"/>
        <v>1</v>
      </c>
      <c r="S47" s="15">
        <f>'fnd enro'!Q47</f>
        <v>8</v>
      </c>
      <c r="T47" s="2"/>
      <c r="U47" s="1">
        <f>(($C47*'fnd base rates'!C$48)
+($D47*'fnd base rates'!C$49)
+($E47*'fnd base rates'!C$50)
+($F47*'fnd base rates'!C$51)
+($G47*'fnd base rates'!C$52)
+($H47*'fnd base rates'!C$53)
+($I47*'fnd base rates'!C$54)
+($J47*'fnd base rates'!C$55)
+($K47*'fnd base rates'!C$56)
+($L47*'fnd base rates'!C$57)
+($M47*'fnd base rates'!C$58)
+($N47*'fnd base rates'!C$59)
+($O47*VLOOKUP($S47+12,rate_basefnd,3)))
*$R47</f>
        <v>22238.190000000002</v>
      </c>
      <c r="V47" s="1">
        <f>(($C47*'fnd base rates'!D$48)
+($D47*'fnd base rates'!D$49)
+($E47*'fnd base rates'!D$50)
+($F47*'fnd base rates'!D$51)
+($G47*'fnd base rates'!D$52)
+($H47*'fnd base rates'!D$53)
+($I47*'fnd base rates'!D$54)
+($J47*'fnd base rates'!D$55)
+($K47*'fnd base rates'!D$56)
+($L47*'fnd base rates'!D$57)
+($M47*'fnd base rates'!D$58)
+($N47*'fnd base rates'!D$59)
+($O47*VLOOKUP($S47+12,rate_basefnd,4)))
*$R47</f>
        <v>31906.560000000005</v>
      </c>
      <c r="W47" s="1">
        <f>(($C47*'fnd base rates'!E$48)
+($D47*'fnd base rates'!E$49)
+($E47*'fnd base rates'!E$50)
+($F47*'fnd base rates'!E$51)
+($G47*'fnd base rates'!E$52)
+($H47*'fnd base rates'!E$53)
+($I47*'fnd base rates'!E$54)
+($J47*'fnd base rates'!E$55)
+($K47*'fnd base rates'!E$56)
+($L47*'fnd base rates'!E$57)
+($M47*'fnd base rates'!E$58)
+($N47*'fnd base rates'!E$59)
+($O47*VLOOKUP($S47+12,rate_basefnd,5)))
*$R47</f>
        <v>229822.23</v>
      </c>
      <c r="X47" s="1">
        <f>(($C47*'fnd base rates'!F$48)
+($D47*'fnd base rates'!F$49)
+($E47*'fnd base rates'!F$50)
+($F47*'fnd base rates'!F$51)
+($G47*'fnd base rates'!F$52)
+($H47*'fnd base rates'!F$53)
+($I47*'fnd base rates'!F$54)
+($J47*'fnd base rates'!F$55)
+($K47*'fnd base rates'!F$56)
+($L47*'fnd base rates'!F$57)
+($M47*'fnd base rates'!F$58)
+($N47*'fnd base rates'!F$59)
+($O47*VLOOKUP($S47+12,rate_basefnd,6)))
*$R47</f>
        <v>38270.376000000004</v>
      </c>
      <c r="Y47" s="1">
        <f>(($C47*'fnd base rates'!G$48)
+($D47*'fnd base rates'!G$49)
+($E47*'fnd base rates'!G$50)
+($F47*'fnd base rates'!G$51)
+($G47*'fnd base rates'!G$52)
+($H47*'fnd base rates'!G$53)
+($I47*'fnd base rates'!G$54)
+($J47*'fnd base rates'!G$55)
+($K47*'fnd base rates'!G$56)
+($L47*'fnd base rates'!G$57)
+($M47*'fnd base rates'!G$58)
+($N47*'fnd base rates'!G$59)
+($O47*VLOOKUP($S47+12,rate_basefnd,7)))
*$R47</f>
        <v>7944.0419999999995</v>
      </c>
      <c r="Z47" s="1">
        <f>(($C47*'fnd base rates'!H$48)
+($D47*'fnd base rates'!H$49)
+($E47*'fnd base rates'!H$50)
+($F47*'fnd base rates'!H$51)
+($G47*'fnd base rates'!H$52)
+($H47*'fnd base rates'!H$53)
+($I47*'fnd base rates'!H$54)
+($J47*'fnd base rates'!H$55)
+($K47*'fnd base rates'!H$56)
+($L47*'fnd base rates'!H$57)
+($M47*'fnd base rates'!H$58)
+($N47*'fnd base rates'!H$59)
+($O47*VLOOKUP($S47+12,rate_basefnd,8)))</f>
        <v>29751.456000000002</v>
      </c>
      <c r="AA47" s="1">
        <f>(($C47*'fnd base rates'!I$48)
+($D47*'fnd base rates'!I$49)
+($E47*'fnd base rates'!I$50)
+($F47*'fnd base rates'!I$51)
+($G47*'fnd base rates'!I$52)
+($H47*'fnd base rates'!I$53)
+($I47*'fnd base rates'!I$54)
+($J47*'fnd base rates'!I$55)
+($K47*'fnd base rates'!I$56)
+($L47*'fnd base rates'!I$57)
+($M47*'fnd base rates'!I$58)
+($N47*'fnd base rates'!I$59)
+($O47*VLOOKUP($S47+12,rate_basefnd,9)))
*$R47</f>
        <v>16416.54</v>
      </c>
      <c r="AB47" s="1">
        <f>(($C47*'fnd base rates'!J$48)
+($D47*'fnd base rates'!J$49)
+($E47*'fnd base rates'!J$50)
+($F47*'fnd base rates'!J$51)
+($G47*'fnd base rates'!J$52)
+($H47*'fnd base rates'!J$53)
+($I47*'fnd base rates'!J$54)
+($J47*'fnd base rates'!J$55)
+($K47*'fnd base rates'!J$56)
+($L47*'fnd base rates'!J$57)
+($M47*'fnd base rates'!J$58)
+($N47*'fnd base rates'!J$59)
+($O47*VLOOKUP($S47+12,rate_basefnd,10)))
*$R47</f>
        <v>18846.240000000002</v>
      </c>
      <c r="AC47" s="1">
        <f>(($C47*'fnd base rates'!K$48)
+($D47*'fnd base rates'!K$49)
+($E47*'fnd base rates'!K$50)
+($F47*'fnd base rates'!K$51)
+($G47*'fnd base rates'!K$52)
+($H47*'fnd base rates'!K$53)
+($I47*'fnd base rates'!K$54)
+($J47*'fnd base rates'!K$55)
+($K47*'fnd base rates'!K$56)
+($L47*'fnd base rates'!K$57)
+($M47*'fnd base rates'!K$58)
+($N47*'fnd base rates'!K$59)
+($O47*VLOOKUP($S47+12,rate_basefnd,11)))
*$R47</f>
        <v>55747.41599999999</v>
      </c>
      <c r="AD47" s="1">
        <f>(($C47*'fnd base rates'!L$48)
+($D47*'fnd base rates'!L$49)
+($E47*'fnd base rates'!L$50)
+($F47*'fnd base rates'!L$51)
+($G47*'fnd base rates'!L$52)
+($H47*'fnd base rates'!L$53)
+($I47*'fnd base rates'!L$54)
+($J47*'fnd base rates'!L$55)
+($K47*'fnd base rates'!L$56)
+($L47*'fnd base rates'!L$57)
+($M47*'fnd base rates'!L$58)
+($N47*'fnd base rates'!L$59)
+($O47*VLOOKUP($S47+12,rate_basefnd,12)))</f>
        <v>50067.146922466229</v>
      </c>
      <c r="AE47" s="1">
        <f>(($C47*'fnd base rates'!M$48)
+($D47*'fnd base rates'!M$49)
+($E47*'fnd base rates'!M$50)
+($F47*'fnd base rates'!M$51)
+($G47*'fnd base rates'!M$52)
+($H47*'fnd base rates'!M$53)
+($I47*'fnd base rates'!M$54)
+($J47*'fnd base rates'!M$55)
+($K47*'fnd base rates'!M$56)
+($L47*'fnd base rates'!M$57)
+($M47*'fnd base rates'!M$58)
+($N47*'fnd base rates'!M$59)
+($O47*VLOOKUP($S47+12,rate_basefnd,13)))</f>
        <v>0</v>
      </c>
      <c r="AF47" s="4">
        <f t="shared" si="5"/>
        <v>501010.19692246622</v>
      </c>
      <c r="AH47" s="4">
        <f t="shared" si="6"/>
        <v>413114717</v>
      </c>
      <c r="AI47" s="4" t="str">
        <f t="shared" si="7"/>
        <v>413</v>
      </c>
      <c r="AJ47" s="2" t="str">
        <f t="shared" si="8"/>
        <v>114</v>
      </c>
      <c r="AK47" s="2" t="str">
        <f t="shared" si="9"/>
        <v>717</v>
      </c>
      <c r="AL47" s="4">
        <f t="shared" si="10"/>
        <v>1</v>
      </c>
      <c r="AM47" s="4">
        <f t="shared" si="3"/>
        <v>48</v>
      </c>
      <c r="AN47" s="4">
        <f t="shared" si="11"/>
        <v>501010.19692246622</v>
      </c>
      <c r="AO47" s="4">
        <f t="shared" si="12"/>
        <v>10438</v>
      </c>
      <c r="AP47" s="4">
        <f t="shared" si="13"/>
        <v>0</v>
      </c>
      <c r="AQ47" s="75">
        <v>10438</v>
      </c>
    </row>
    <row r="48" spans="1:43" s="4" customFormat="1">
      <c r="A48" s="2">
        <v>413114720</v>
      </c>
      <c r="B48" s="382" t="s">
        <v>678</v>
      </c>
      <c r="C48" s="15">
        <f>'fnd enro'!C48</f>
        <v>0</v>
      </c>
      <c r="D48" s="15">
        <f>'fnd enro'!D48</f>
        <v>0</v>
      </c>
      <c r="E48" s="15">
        <f>'fnd enro'!E48</f>
        <v>0</v>
      </c>
      <c r="F48" s="15">
        <f>'fnd enro'!F48</f>
        <v>0</v>
      </c>
      <c r="G48" s="15">
        <f>'fnd enro'!G48</f>
        <v>0</v>
      </c>
      <c r="H48" s="15">
        <f>'fnd enro'!H48</f>
        <v>1</v>
      </c>
      <c r="I48" s="15">
        <f>'fnd enro'!I48</f>
        <v>3.7499999999999999E-2</v>
      </c>
      <c r="J48" s="15">
        <f>'fnd enro'!J48</f>
        <v>0</v>
      </c>
      <c r="K48" s="15">
        <f>'fnd enro'!K48</f>
        <v>0</v>
      </c>
      <c r="L48" s="15">
        <f>'fnd enro'!L48</f>
        <v>0</v>
      </c>
      <c r="M48" s="15">
        <f>'fnd enro'!M48</f>
        <v>0</v>
      </c>
      <c r="N48" s="15">
        <f>'fnd enro'!N48</f>
        <v>0</v>
      </c>
      <c r="O48" s="15">
        <f>'fnd enro'!O48</f>
        <v>0</v>
      </c>
      <c r="P48" s="15"/>
      <c r="Q48" s="15">
        <f>'fnd enro'!R48</f>
        <v>1</v>
      </c>
      <c r="R48" s="16">
        <f t="shared" si="4"/>
        <v>1</v>
      </c>
      <c r="S48" s="15">
        <f>'fnd enro'!Q48</f>
        <v>1</v>
      </c>
      <c r="T48" s="2"/>
      <c r="U48" s="1">
        <f>(($C48*'fnd base rates'!C$48)
+($D48*'fnd base rates'!C$49)
+($E48*'fnd base rates'!C$50)
+($F48*'fnd base rates'!C$51)
+($G48*'fnd base rates'!C$52)
+($H48*'fnd base rates'!C$53)
+($I48*'fnd base rates'!C$54)
+($J48*'fnd base rates'!C$55)
+($K48*'fnd base rates'!C$56)
+($L48*'fnd base rates'!C$57)
+($M48*'fnd base rates'!C$58)
+($N48*'fnd base rates'!C$59)
+($O48*VLOOKUP($S48+12,rate_basefnd,3)))
*$R48</f>
        <v>463.29562500000003</v>
      </c>
      <c r="V48" s="1">
        <f>(($C48*'fnd base rates'!D$48)
+($D48*'fnd base rates'!D$49)
+($E48*'fnd base rates'!D$50)
+($F48*'fnd base rates'!D$51)
+($G48*'fnd base rates'!D$52)
+($H48*'fnd base rates'!D$53)
+($I48*'fnd base rates'!D$54)
+($J48*'fnd base rates'!D$55)
+($K48*'fnd base rates'!D$56)
+($L48*'fnd base rates'!D$57)
+($M48*'fnd base rates'!D$58)
+($N48*'fnd base rates'!D$59)
+($O48*VLOOKUP($S48+12,rate_basefnd,4)))
*$R48</f>
        <v>664.72</v>
      </c>
      <c r="W48" s="1">
        <f>(($C48*'fnd base rates'!E$48)
+($D48*'fnd base rates'!E$49)
+($E48*'fnd base rates'!E$50)
+($F48*'fnd base rates'!E$51)
+($G48*'fnd base rates'!E$52)
+($H48*'fnd base rates'!E$53)
+($I48*'fnd base rates'!E$54)
+($J48*'fnd base rates'!E$55)
+($K48*'fnd base rates'!E$56)
+($L48*'fnd base rates'!E$57)
+($M48*'fnd base rates'!E$58)
+($N48*'fnd base rates'!E$59)
+($O48*VLOOKUP($S48+12,rate_basefnd,5)))
*$R48</f>
        <v>4258.7093749999995</v>
      </c>
      <c r="X48" s="1">
        <f>(($C48*'fnd base rates'!F$48)
+($D48*'fnd base rates'!F$49)
+($E48*'fnd base rates'!F$50)
+($F48*'fnd base rates'!F$51)
+($G48*'fnd base rates'!F$52)
+($H48*'fnd base rates'!F$53)
+($I48*'fnd base rates'!F$54)
+($J48*'fnd base rates'!F$55)
+($K48*'fnd base rates'!F$56)
+($L48*'fnd base rates'!F$57)
+($M48*'fnd base rates'!F$58)
+($N48*'fnd base rates'!F$59)
+($O48*VLOOKUP($S48+12,rate_basefnd,6)))
*$R48</f>
        <v>761.95575000000008</v>
      </c>
      <c r="Y48" s="1">
        <f>(($C48*'fnd base rates'!G$48)
+($D48*'fnd base rates'!G$49)
+($E48*'fnd base rates'!G$50)
+($F48*'fnd base rates'!G$51)
+($G48*'fnd base rates'!G$52)
+($H48*'fnd base rates'!G$53)
+($I48*'fnd base rates'!G$54)
+($J48*'fnd base rates'!G$55)
+($K48*'fnd base rates'!G$56)
+($L48*'fnd base rates'!G$57)
+($M48*'fnd base rates'!G$58)
+($N48*'fnd base rates'!G$59)
+($O48*VLOOKUP($S48+12,rate_basefnd,7)))
*$R48</f>
        <v>141.94274999999999</v>
      </c>
      <c r="Z48" s="1">
        <f>(($C48*'fnd base rates'!H$48)
+($D48*'fnd base rates'!H$49)
+($E48*'fnd base rates'!H$50)
+($F48*'fnd base rates'!H$51)
+($G48*'fnd base rates'!H$52)
+($H48*'fnd base rates'!H$53)
+($I48*'fnd base rates'!H$54)
+($J48*'fnd base rates'!H$55)
+($K48*'fnd base rates'!H$56)
+($L48*'fnd base rates'!H$57)
+($M48*'fnd base rates'!H$58)
+($N48*'fnd base rates'!H$59)
+($O48*VLOOKUP($S48+12,rate_basefnd,8)))</f>
        <v>719.08450000000005</v>
      </c>
      <c r="AA48" s="1">
        <f>(($C48*'fnd base rates'!I$48)
+($D48*'fnd base rates'!I$49)
+($E48*'fnd base rates'!I$50)
+($F48*'fnd base rates'!I$51)
+($G48*'fnd base rates'!I$52)
+($H48*'fnd base rates'!I$53)
+($I48*'fnd base rates'!I$54)
+($J48*'fnd base rates'!I$55)
+($K48*'fnd base rates'!I$56)
+($L48*'fnd base rates'!I$57)
+($M48*'fnd base rates'!I$58)
+($N48*'fnd base rates'!I$59)
+($O48*VLOOKUP($S48+12,rate_basefnd,9)))
*$R48</f>
        <v>370.08</v>
      </c>
      <c r="AB48" s="1">
        <f>(($C48*'fnd base rates'!J$48)
+($D48*'fnd base rates'!J$49)
+($E48*'fnd base rates'!J$50)
+($F48*'fnd base rates'!J$51)
+($G48*'fnd base rates'!J$52)
+($H48*'fnd base rates'!J$53)
+($I48*'fnd base rates'!J$54)
+($J48*'fnd base rates'!J$55)
+($K48*'fnd base rates'!J$56)
+($L48*'fnd base rates'!J$57)
+($M48*'fnd base rates'!J$58)
+($N48*'fnd base rates'!J$59)
+($O48*VLOOKUP($S48+12,rate_basefnd,10)))
*$R48</f>
        <v>498.5</v>
      </c>
      <c r="AC48" s="1">
        <f>(($C48*'fnd base rates'!K$48)
+($D48*'fnd base rates'!K$49)
+($E48*'fnd base rates'!K$50)
+($F48*'fnd base rates'!K$51)
+($G48*'fnd base rates'!K$52)
+($H48*'fnd base rates'!K$53)
+($I48*'fnd base rates'!K$54)
+($J48*'fnd base rates'!K$55)
+($K48*'fnd base rates'!K$56)
+($L48*'fnd base rates'!K$57)
+($M48*'fnd base rates'!K$58)
+($N48*'fnd base rates'!K$59)
+($O48*VLOOKUP($S48+12,rate_basefnd,11)))
*$R48</f>
        <v>996.10512500000004</v>
      </c>
      <c r="AD48" s="1">
        <f>(($C48*'fnd base rates'!L$48)
+($D48*'fnd base rates'!L$49)
+($E48*'fnd base rates'!L$50)
+($F48*'fnd base rates'!L$51)
+($G48*'fnd base rates'!L$52)
+($H48*'fnd base rates'!L$53)
+($I48*'fnd base rates'!L$54)
+($J48*'fnd base rates'!L$55)
+($K48*'fnd base rates'!L$56)
+($L48*'fnd base rates'!L$57)
+($M48*'fnd base rates'!L$58)
+($N48*'fnd base rates'!L$59)
+($O48*VLOOKUP($S48+12,rate_basefnd,12)))</f>
        <v>919.25803935944157</v>
      </c>
      <c r="AE48" s="1">
        <f>(($C48*'fnd base rates'!M$48)
+($D48*'fnd base rates'!M$49)
+($E48*'fnd base rates'!M$50)
+($F48*'fnd base rates'!M$51)
+($G48*'fnd base rates'!M$52)
+($H48*'fnd base rates'!M$53)
+($I48*'fnd base rates'!M$54)
+($J48*'fnd base rates'!M$55)
+($K48*'fnd base rates'!M$56)
+($L48*'fnd base rates'!M$57)
+($M48*'fnd base rates'!M$58)
+($N48*'fnd base rates'!M$59)
+($O48*VLOOKUP($S48+12,rate_basefnd,13)))</f>
        <v>0</v>
      </c>
      <c r="AF48" s="4">
        <f t="shared" si="5"/>
        <v>9793.6511643594404</v>
      </c>
      <c r="AH48" s="4">
        <f t="shared" si="6"/>
        <v>413114720</v>
      </c>
      <c r="AI48" s="4" t="str">
        <f t="shared" si="7"/>
        <v>413</v>
      </c>
      <c r="AJ48" s="2" t="str">
        <f t="shared" si="8"/>
        <v>114</v>
      </c>
      <c r="AK48" s="2" t="str">
        <f t="shared" si="9"/>
        <v>720</v>
      </c>
      <c r="AL48" s="4">
        <f t="shared" si="10"/>
        <v>1</v>
      </c>
      <c r="AM48" s="4">
        <f t="shared" si="3"/>
        <v>1</v>
      </c>
      <c r="AN48" s="4">
        <f t="shared" si="11"/>
        <v>9793.6511643594404</v>
      </c>
      <c r="AO48" s="4">
        <f t="shared" si="12"/>
        <v>9794</v>
      </c>
      <c r="AP48" s="4">
        <f t="shared" si="13"/>
        <v>0</v>
      </c>
      <c r="AQ48" s="75">
        <v>9794</v>
      </c>
    </row>
    <row r="49" spans="1:43" s="4" customFormat="1">
      <c r="A49" s="2">
        <v>413114750</v>
      </c>
      <c r="B49" s="382" t="s">
        <v>678</v>
      </c>
      <c r="C49" s="15">
        <f>'fnd enro'!C49</f>
        <v>0</v>
      </c>
      <c r="D49" s="15">
        <f>'fnd enro'!D49</f>
        <v>0</v>
      </c>
      <c r="E49" s="15">
        <f>'fnd enro'!E49</f>
        <v>0</v>
      </c>
      <c r="F49" s="15">
        <f>'fnd enro'!F49</f>
        <v>0</v>
      </c>
      <c r="G49" s="15">
        <f>'fnd enro'!G49</f>
        <v>7</v>
      </c>
      <c r="H49" s="15">
        <f>'fnd enro'!H49</f>
        <v>11</v>
      </c>
      <c r="I49" s="15">
        <f>'fnd enro'!I49</f>
        <v>0.67500000000000004</v>
      </c>
      <c r="J49" s="15">
        <f>'fnd enro'!J49</f>
        <v>0</v>
      </c>
      <c r="K49" s="15">
        <f>'fnd enro'!K49</f>
        <v>0</v>
      </c>
      <c r="L49" s="15">
        <f>'fnd enro'!L49</f>
        <v>0</v>
      </c>
      <c r="M49" s="15">
        <f>'fnd enro'!M49</f>
        <v>0</v>
      </c>
      <c r="N49" s="15">
        <f>'fnd enro'!N49</f>
        <v>0</v>
      </c>
      <c r="O49" s="15">
        <f>'fnd enro'!O49</f>
        <v>8</v>
      </c>
      <c r="P49" s="15"/>
      <c r="Q49" s="15">
        <f>'fnd enro'!R49</f>
        <v>18</v>
      </c>
      <c r="R49" s="16">
        <f t="shared" si="4"/>
        <v>1</v>
      </c>
      <c r="S49" s="15">
        <f>'fnd enro'!Q49</f>
        <v>9</v>
      </c>
      <c r="T49" s="2"/>
      <c r="U49" s="1">
        <f>(($C49*'fnd base rates'!C$48)
+($D49*'fnd base rates'!C$49)
+($E49*'fnd base rates'!C$50)
+($F49*'fnd base rates'!C$51)
+($G49*'fnd base rates'!C$52)
+($H49*'fnd base rates'!C$53)
+($I49*'fnd base rates'!C$54)
+($J49*'fnd base rates'!C$55)
+($K49*'fnd base rates'!C$56)
+($L49*'fnd base rates'!C$57)
+($M49*'fnd base rates'!C$58)
+($N49*'fnd base rates'!C$59)
+($O49*VLOOKUP($S49+12,rate_basefnd,3)))
*$R49</f>
        <v>8339.3212500000009</v>
      </c>
      <c r="V49" s="1">
        <f>(($C49*'fnd base rates'!D$48)
+($D49*'fnd base rates'!D$49)
+($E49*'fnd base rates'!D$50)
+($F49*'fnd base rates'!D$51)
+($G49*'fnd base rates'!D$52)
+($H49*'fnd base rates'!D$53)
+($I49*'fnd base rates'!D$54)
+($J49*'fnd base rates'!D$55)
+($K49*'fnd base rates'!D$56)
+($L49*'fnd base rates'!D$57)
+($M49*'fnd base rates'!D$58)
+($N49*'fnd base rates'!D$59)
+($O49*VLOOKUP($S49+12,rate_basefnd,4)))
*$R49</f>
        <v>11964.96</v>
      </c>
      <c r="W49" s="1">
        <f>(($C49*'fnd base rates'!E$48)
+($D49*'fnd base rates'!E$49)
+($E49*'fnd base rates'!E$50)
+($F49*'fnd base rates'!E$51)
+($G49*'fnd base rates'!E$52)
+($H49*'fnd base rates'!E$53)
+($I49*'fnd base rates'!E$54)
+($J49*'fnd base rates'!E$55)
+($K49*'fnd base rates'!E$56)
+($L49*'fnd base rates'!E$57)
+($M49*'fnd base rates'!E$58)
+($N49*'fnd base rates'!E$59)
+($O49*VLOOKUP($S49+12,rate_basefnd,5)))
*$R49</f>
        <v>93740.558749999997</v>
      </c>
      <c r="X49" s="1">
        <f>(($C49*'fnd base rates'!F$48)
+($D49*'fnd base rates'!F$49)
+($E49*'fnd base rates'!F$50)
+($F49*'fnd base rates'!F$51)
+($G49*'fnd base rates'!F$52)
+($H49*'fnd base rates'!F$53)
+($I49*'fnd base rates'!F$54)
+($J49*'fnd base rates'!F$55)
+($K49*'fnd base rates'!F$56)
+($L49*'fnd base rates'!F$57)
+($M49*'fnd base rates'!F$58)
+($N49*'fnd base rates'!F$59)
+($O49*VLOOKUP($S49+12,rate_basefnd,6)))
*$R49</f>
        <v>14374.953500000001</v>
      </c>
      <c r="Y49" s="1">
        <f>(($C49*'fnd base rates'!G$48)
+($D49*'fnd base rates'!G$49)
+($E49*'fnd base rates'!G$50)
+($F49*'fnd base rates'!G$51)
+($G49*'fnd base rates'!G$52)
+($H49*'fnd base rates'!G$53)
+($I49*'fnd base rates'!G$54)
+($J49*'fnd base rates'!G$55)
+($K49*'fnd base rates'!G$56)
+($L49*'fnd base rates'!G$57)
+($M49*'fnd base rates'!G$58)
+($N49*'fnd base rates'!G$59)
+($O49*VLOOKUP($S49+12,rate_basefnd,7)))
*$R49</f>
        <v>3153.2294999999999</v>
      </c>
      <c r="Z49" s="1">
        <f>(($C49*'fnd base rates'!H$48)
+($D49*'fnd base rates'!H$49)
+($E49*'fnd base rates'!H$50)
+($F49*'fnd base rates'!H$51)
+($G49*'fnd base rates'!H$52)
+($H49*'fnd base rates'!H$53)
+($I49*'fnd base rates'!H$54)
+($J49*'fnd base rates'!H$55)
+($K49*'fnd base rates'!H$56)
+($L49*'fnd base rates'!H$57)
+($M49*'fnd base rates'!H$58)
+($N49*'fnd base rates'!H$59)
+($O49*VLOOKUP($S49+12,rate_basefnd,8)))</f>
        <v>11090.620999999999</v>
      </c>
      <c r="AA49" s="1">
        <f>(($C49*'fnd base rates'!I$48)
+($D49*'fnd base rates'!I$49)
+($E49*'fnd base rates'!I$50)
+($F49*'fnd base rates'!I$51)
+($G49*'fnd base rates'!I$52)
+($H49*'fnd base rates'!I$53)
+($I49*'fnd base rates'!I$54)
+($J49*'fnd base rates'!I$55)
+($K49*'fnd base rates'!I$56)
+($L49*'fnd base rates'!I$57)
+($M49*'fnd base rates'!I$58)
+($N49*'fnd base rates'!I$59)
+($O49*VLOOKUP($S49+12,rate_basefnd,9)))
*$R49</f>
        <v>6137.49</v>
      </c>
      <c r="AB49" s="1">
        <f>(($C49*'fnd base rates'!J$48)
+($D49*'fnd base rates'!J$49)
+($E49*'fnd base rates'!J$50)
+($F49*'fnd base rates'!J$51)
+($G49*'fnd base rates'!J$52)
+($H49*'fnd base rates'!J$53)
+($I49*'fnd base rates'!J$54)
+($J49*'fnd base rates'!J$55)
+($K49*'fnd base rates'!J$56)
+($L49*'fnd base rates'!J$57)
+($M49*'fnd base rates'!J$58)
+($N49*'fnd base rates'!J$59)
+($O49*VLOOKUP($S49+12,rate_basefnd,10)))
*$R49</f>
        <v>6996.76</v>
      </c>
      <c r="AC49" s="1">
        <f>(($C49*'fnd base rates'!K$48)
+($D49*'fnd base rates'!K$49)
+($E49*'fnd base rates'!K$50)
+($F49*'fnd base rates'!K$51)
+($G49*'fnd base rates'!K$52)
+($H49*'fnd base rates'!K$53)
+($I49*'fnd base rates'!K$54)
+($J49*'fnd base rates'!K$55)
+($K49*'fnd base rates'!K$56)
+($L49*'fnd base rates'!K$57)
+($M49*'fnd base rates'!K$58)
+($N49*'fnd base rates'!K$59)
+($O49*VLOOKUP($S49+12,rate_basefnd,11)))
*$R49</f>
        <v>22128.162250000001</v>
      </c>
      <c r="AD49" s="1">
        <f>(($C49*'fnd base rates'!L$48)
+($D49*'fnd base rates'!L$49)
+($E49*'fnd base rates'!L$50)
+($F49*'fnd base rates'!L$51)
+($G49*'fnd base rates'!L$52)
+($H49*'fnd base rates'!L$53)
+($I49*'fnd base rates'!L$54)
+($J49*'fnd base rates'!L$55)
+($K49*'fnd base rates'!L$56)
+($L49*'fnd base rates'!L$57)
+($M49*'fnd base rates'!L$58)
+($N49*'fnd base rates'!L$59)
+($O49*VLOOKUP($S49+12,rate_basefnd,12)))</f>
        <v>19589.016776941684</v>
      </c>
      <c r="AE49" s="1">
        <f>(($C49*'fnd base rates'!M$48)
+($D49*'fnd base rates'!M$49)
+($E49*'fnd base rates'!M$50)
+($F49*'fnd base rates'!M$51)
+($G49*'fnd base rates'!M$52)
+($H49*'fnd base rates'!M$53)
+($I49*'fnd base rates'!M$54)
+($J49*'fnd base rates'!M$55)
+($K49*'fnd base rates'!M$56)
+($L49*'fnd base rates'!M$57)
+($M49*'fnd base rates'!M$58)
+($N49*'fnd base rates'!M$59)
+($O49*VLOOKUP($S49+12,rate_basefnd,13)))</f>
        <v>0</v>
      </c>
      <c r="AF49" s="4">
        <f t="shared" si="5"/>
        <v>197515.07302694165</v>
      </c>
      <c r="AH49" s="4">
        <f t="shared" si="6"/>
        <v>413114750</v>
      </c>
      <c r="AI49" s="4" t="str">
        <f t="shared" si="7"/>
        <v>413</v>
      </c>
      <c r="AJ49" s="2" t="str">
        <f t="shared" si="8"/>
        <v>114</v>
      </c>
      <c r="AK49" s="2" t="str">
        <f t="shared" si="9"/>
        <v>750</v>
      </c>
      <c r="AL49" s="4">
        <f t="shared" si="10"/>
        <v>1</v>
      </c>
      <c r="AM49" s="4">
        <f t="shared" si="3"/>
        <v>18</v>
      </c>
      <c r="AN49" s="4">
        <f t="shared" si="11"/>
        <v>197515.07302694165</v>
      </c>
      <c r="AO49" s="4">
        <f t="shared" si="12"/>
        <v>10973</v>
      </c>
      <c r="AP49" s="4">
        <f t="shared" si="13"/>
        <v>0</v>
      </c>
      <c r="AQ49" s="75">
        <v>10973</v>
      </c>
    </row>
    <row r="50" spans="1:43" s="4" customFormat="1">
      <c r="A50" s="2">
        <v>413114755</v>
      </c>
      <c r="B50" s="382" t="s">
        <v>678</v>
      </c>
      <c r="C50" s="15">
        <f>'fnd enro'!C50</f>
        <v>0</v>
      </c>
      <c r="D50" s="15">
        <f>'fnd enro'!D50</f>
        <v>0</v>
      </c>
      <c r="E50" s="15">
        <f>'fnd enro'!E50</f>
        <v>0</v>
      </c>
      <c r="F50" s="15">
        <f>'fnd enro'!F50</f>
        <v>0</v>
      </c>
      <c r="G50" s="15">
        <f>'fnd enro'!G50</f>
        <v>4</v>
      </c>
      <c r="H50" s="15">
        <f>'fnd enro'!H50</f>
        <v>6</v>
      </c>
      <c r="I50" s="15">
        <f>'fnd enro'!I50</f>
        <v>0.375</v>
      </c>
      <c r="J50" s="15">
        <f>'fnd enro'!J50</f>
        <v>0</v>
      </c>
      <c r="K50" s="15">
        <f>'fnd enro'!K50</f>
        <v>0</v>
      </c>
      <c r="L50" s="15">
        <f>'fnd enro'!L50</f>
        <v>0</v>
      </c>
      <c r="M50" s="15">
        <f>'fnd enro'!M50</f>
        <v>0</v>
      </c>
      <c r="N50" s="15">
        <f>'fnd enro'!N50</f>
        <v>0</v>
      </c>
      <c r="O50" s="15">
        <f>'fnd enro'!O50</f>
        <v>3</v>
      </c>
      <c r="P50" s="15"/>
      <c r="Q50" s="15">
        <f>'fnd enro'!R50</f>
        <v>10</v>
      </c>
      <c r="R50" s="16">
        <f t="shared" si="4"/>
        <v>1</v>
      </c>
      <c r="S50" s="15">
        <f>'fnd enro'!Q50</f>
        <v>8</v>
      </c>
      <c r="T50" s="2"/>
      <c r="U50" s="1">
        <f>(($C50*'fnd base rates'!C$48)
+($D50*'fnd base rates'!C$49)
+($E50*'fnd base rates'!C$50)
+($F50*'fnd base rates'!C$51)
+($G50*'fnd base rates'!C$52)
+($H50*'fnd base rates'!C$53)
+($I50*'fnd base rates'!C$54)
+($J50*'fnd base rates'!C$55)
+($K50*'fnd base rates'!C$56)
+($L50*'fnd base rates'!C$57)
+($M50*'fnd base rates'!C$58)
+($N50*'fnd base rates'!C$59)
+($O50*VLOOKUP($S50+12,rate_basefnd,3)))
*$R50</f>
        <v>4632.9562500000011</v>
      </c>
      <c r="V50" s="1">
        <f>(($C50*'fnd base rates'!D$48)
+($D50*'fnd base rates'!D$49)
+($E50*'fnd base rates'!D$50)
+($F50*'fnd base rates'!D$51)
+($G50*'fnd base rates'!D$52)
+($H50*'fnd base rates'!D$53)
+($I50*'fnd base rates'!D$54)
+($J50*'fnd base rates'!D$55)
+($K50*'fnd base rates'!D$56)
+($L50*'fnd base rates'!D$57)
+($M50*'fnd base rates'!D$58)
+($N50*'fnd base rates'!D$59)
+($O50*VLOOKUP($S50+12,rate_basefnd,4)))
*$R50</f>
        <v>6647.2000000000007</v>
      </c>
      <c r="W50" s="1">
        <f>(($C50*'fnd base rates'!E$48)
+($D50*'fnd base rates'!E$49)
+($E50*'fnd base rates'!E$50)
+($F50*'fnd base rates'!E$51)
+($G50*'fnd base rates'!E$52)
+($H50*'fnd base rates'!E$53)
+($I50*'fnd base rates'!E$54)
+($J50*'fnd base rates'!E$55)
+($K50*'fnd base rates'!E$56)
+($L50*'fnd base rates'!E$57)
+($M50*'fnd base rates'!E$58)
+($N50*'fnd base rates'!E$59)
+($O50*VLOOKUP($S50+12,rate_basefnd,5)))
*$R50</f>
        <v>47163.053749999999</v>
      </c>
      <c r="X50" s="1">
        <f>(($C50*'fnd base rates'!F$48)
+($D50*'fnd base rates'!F$49)
+($E50*'fnd base rates'!F$50)
+($F50*'fnd base rates'!F$51)
+($G50*'fnd base rates'!F$52)
+($H50*'fnd base rates'!F$53)
+($I50*'fnd base rates'!F$54)
+($J50*'fnd base rates'!F$55)
+($K50*'fnd base rates'!F$56)
+($L50*'fnd base rates'!F$57)
+($M50*'fnd base rates'!F$58)
+($N50*'fnd base rates'!F$59)
+($O50*VLOOKUP($S50+12,rate_basefnd,6)))
*$R50</f>
        <v>7996.5575000000008</v>
      </c>
      <c r="Y50" s="1">
        <f>(($C50*'fnd base rates'!G$48)
+($D50*'fnd base rates'!G$49)
+($E50*'fnd base rates'!G$50)
+($F50*'fnd base rates'!G$51)
+($G50*'fnd base rates'!G$52)
+($H50*'fnd base rates'!G$53)
+($I50*'fnd base rates'!G$54)
+($J50*'fnd base rates'!G$55)
+($K50*'fnd base rates'!G$56)
+($L50*'fnd base rates'!G$57)
+($M50*'fnd base rates'!G$58)
+($N50*'fnd base rates'!G$59)
+($O50*VLOOKUP($S50+12,rate_basefnd,7)))
*$R50</f>
        <v>1647.1775</v>
      </c>
      <c r="Z50" s="1">
        <f>(($C50*'fnd base rates'!H$48)
+($D50*'fnd base rates'!H$49)
+($E50*'fnd base rates'!H$50)
+($F50*'fnd base rates'!H$51)
+($G50*'fnd base rates'!H$52)
+($H50*'fnd base rates'!H$53)
+($I50*'fnd base rates'!H$54)
+($J50*'fnd base rates'!H$55)
+($K50*'fnd base rates'!H$56)
+($L50*'fnd base rates'!H$57)
+($M50*'fnd base rates'!H$58)
+($N50*'fnd base rates'!H$59)
+($O50*VLOOKUP($S50+12,rate_basefnd,8)))</f>
        <v>6132.045000000001</v>
      </c>
      <c r="AA50" s="1">
        <f>(($C50*'fnd base rates'!I$48)
+($D50*'fnd base rates'!I$49)
+($E50*'fnd base rates'!I$50)
+($F50*'fnd base rates'!I$51)
+($G50*'fnd base rates'!I$52)
+($H50*'fnd base rates'!I$53)
+($I50*'fnd base rates'!I$54)
+($J50*'fnd base rates'!I$55)
+($K50*'fnd base rates'!I$56)
+($L50*'fnd base rates'!I$57)
+($M50*'fnd base rates'!I$58)
+($N50*'fnd base rates'!I$59)
+($O50*VLOOKUP($S50+12,rate_basefnd,9)))
*$R50</f>
        <v>3401.4</v>
      </c>
      <c r="AB50" s="1">
        <f>(($C50*'fnd base rates'!J$48)
+($D50*'fnd base rates'!J$49)
+($E50*'fnd base rates'!J$50)
+($F50*'fnd base rates'!J$51)
+($G50*'fnd base rates'!J$52)
+($H50*'fnd base rates'!J$53)
+($I50*'fnd base rates'!J$54)
+($J50*'fnd base rates'!J$55)
+($K50*'fnd base rates'!J$56)
+($L50*'fnd base rates'!J$57)
+($M50*'fnd base rates'!J$58)
+($N50*'fnd base rates'!J$59)
+($O50*VLOOKUP($S50+12,rate_basefnd,10)))
*$R50</f>
        <v>3855.7200000000003</v>
      </c>
      <c r="AC50" s="1">
        <f>(($C50*'fnd base rates'!K$48)
+($D50*'fnd base rates'!K$49)
+($E50*'fnd base rates'!K$50)
+($F50*'fnd base rates'!K$51)
+($G50*'fnd base rates'!K$52)
+($H50*'fnd base rates'!K$53)
+($I50*'fnd base rates'!K$54)
+($J50*'fnd base rates'!K$55)
+($K50*'fnd base rates'!K$56)
+($L50*'fnd base rates'!K$57)
+($M50*'fnd base rates'!K$58)
+($N50*'fnd base rates'!K$59)
+($O50*VLOOKUP($S50+12,rate_basefnd,11)))
*$R50</f>
        <v>11559.081250000001</v>
      </c>
      <c r="AD50" s="1">
        <f>(($C50*'fnd base rates'!L$48)
+($D50*'fnd base rates'!L$49)
+($E50*'fnd base rates'!L$50)
+($F50*'fnd base rates'!L$51)
+($G50*'fnd base rates'!L$52)
+($H50*'fnd base rates'!L$53)
+($I50*'fnd base rates'!L$54)
+($J50*'fnd base rates'!L$55)
+($K50*'fnd base rates'!L$56)
+($L50*'fnd base rates'!L$57)
+($M50*'fnd base rates'!L$58)
+($N50*'fnd base rates'!L$59)
+($O50*VLOOKUP($S50+12,rate_basefnd,12)))</f>
        <v>10404.637289863978</v>
      </c>
      <c r="AE50" s="1">
        <f>(($C50*'fnd base rates'!M$48)
+($D50*'fnd base rates'!M$49)
+($E50*'fnd base rates'!M$50)
+($F50*'fnd base rates'!M$51)
+($G50*'fnd base rates'!M$52)
+($H50*'fnd base rates'!M$53)
+($I50*'fnd base rates'!M$54)
+($J50*'fnd base rates'!M$55)
+($K50*'fnd base rates'!M$56)
+($L50*'fnd base rates'!M$57)
+($M50*'fnd base rates'!M$58)
+($N50*'fnd base rates'!M$59)
+($O50*VLOOKUP($S50+12,rate_basefnd,13)))</f>
        <v>0</v>
      </c>
      <c r="AF50" s="4">
        <f t="shared" si="5"/>
        <v>103439.82853986399</v>
      </c>
      <c r="AH50" s="4">
        <f t="shared" si="6"/>
        <v>413114755</v>
      </c>
      <c r="AI50" s="4" t="str">
        <f t="shared" si="7"/>
        <v>413</v>
      </c>
      <c r="AJ50" s="2" t="str">
        <f t="shared" si="8"/>
        <v>114</v>
      </c>
      <c r="AK50" s="2" t="str">
        <f t="shared" si="9"/>
        <v>755</v>
      </c>
      <c r="AL50" s="4">
        <f t="shared" si="10"/>
        <v>1</v>
      </c>
      <c r="AM50" s="4">
        <f t="shared" si="3"/>
        <v>10</v>
      </c>
      <c r="AN50" s="4">
        <f t="shared" si="11"/>
        <v>103439.82853986399</v>
      </c>
      <c r="AO50" s="4">
        <f t="shared" si="12"/>
        <v>10344</v>
      </c>
      <c r="AP50" s="4">
        <f t="shared" si="13"/>
        <v>0</v>
      </c>
      <c r="AQ50" s="75">
        <v>10344</v>
      </c>
    </row>
    <row r="51" spans="1:43" s="4" customFormat="1">
      <c r="A51" s="2">
        <v>414603063</v>
      </c>
      <c r="B51" s="382" t="s">
        <v>679</v>
      </c>
      <c r="C51" s="15">
        <f>'fnd enro'!C51</f>
        <v>0</v>
      </c>
      <c r="D51" s="15">
        <f>'fnd enro'!D51</f>
        <v>0</v>
      </c>
      <c r="E51" s="15">
        <f>'fnd enro'!E51</f>
        <v>0</v>
      </c>
      <c r="F51" s="15">
        <f>'fnd enro'!F51</f>
        <v>0</v>
      </c>
      <c r="G51" s="15">
        <f>'fnd enro'!G51</f>
        <v>1</v>
      </c>
      <c r="H51" s="15">
        <f>'fnd enro'!H51</f>
        <v>1</v>
      </c>
      <c r="I51" s="15">
        <f>'fnd enro'!I51</f>
        <v>7.4999999999999997E-2</v>
      </c>
      <c r="J51" s="15">
        <f>'fnd enro'!J51</f>
        <v>0</v>
      </c>
      <c r="K51" s="15">
        <f>'fnd enro'!K51</f>
        <v>0</v>
      </c>
      <c r="L51" s="15">
        <f>'fnd enro'!L51</f>
        <v>0</v>
      </c>
      <c r="M51" s="15">
        <f>'fnd enro'!M51</f>
        <v>0</v>
      </c>
      <c r="N51" s="15">
        <f>'fnd enro'!N51</f>
        <v>0</v>
      </c>
      <c r="O51" s="15">
        <f>'fnd enro'!O51</f>
        <v>0</v>
      </c>
      <c r="P51" s="15"/>
      <c r="Q51" s="15">
        <f>'fnd enro'!R51</f>
        <v>2</v>
      </c>
      <c r="R51" s="16">
        <f t="shared" si="4"/>
        <v>1</v>
      </c>
      <c r="S51" s="15">
        <f>'fnd enro'!Q51</f>
        <v>1</v>
      </c>
      <c r="T51" s="2"/>
      <c r="U51" s="1">
        <f>(($C51*'fnd base rates'!C$48)
+($D51*'fnd base rates'!C$49)
+($E51*'fnd base rates'!C$50)
+($F51*'fnd base rates'!C$51)
+($G51*'fnd base rates'!C$52)
+($H51*'fnd base rates'!C$53)
+($I51*'fnd base rates'!C$54)
+($J51*'fnd base rates'!C$55)
+($K51*'fnd base rates'!C$56)
+($L51*'fnd base rates'!C$57)
+($M51*'fnd base rates'!C$58)
+($N51*'fnd base rates'!C$59)
+($O51*VLOOKUP($S51+12,rate_basefnd,3)))
*$R51</f>
        <v>926.59125000000006</v>
      </c>
      <c r="V51" s="1">
        <f>(($C51*'fnd base rates'!D$48)
+($D51*'fnd base rates'!D$49)
+($E51*'fnd base rates'!D$50)
+($F51*'fnd base rates'!D$51)
+($G51*'fnd base rates'!D$52)
+($H51*'fnd base rates'!D$53)
+($I51*'fnd base rates'!D$54)
+($J51*'fnd base rates'!D$55)
+($K51*'fnd base rates'!D$56)
+($L51*'fnd base rates'!D$57)
+($M51*'fnd base rates'!D$58)
+($N51*'fnd base rates'!D$59)
+($O51*VLOOKUP($S51+12,rate_basefnd,4)))
*$R51</f>
        <v>1329.44</v>
      </c>
      <c r="W51" s="1">
        <f>(($C51*'fnd base rates'!E$48)
+($D51*'fnd base rates'!E$49)
+($E51*'fnd base rates'!E$50)
+($F51*'fnd base rates'!E$51)
+($G51*'fnd base rates'!E$52)
+($H51*'fnd base rates'!E$53)
+($I51*'fnd base rates'!E$54)
+($J51*'fnd base rates'!E$55)
+($K51*'fnd base rates'!E$56)
+($L51*'fnd base rates'!E$57)
+($M51*'fnd base rates'!E$58)
+($N51*'fnd base rates'!E$59)
+($O51*VLOOKUP($S51+12,rate_basefnd,5)))
*$R51</f>
        <v>7255.2287500000002</v>
      </c>
      <c r="X51" s="1">
        <f>(($C51*'fnd base rates'!F$48)
+($D51*'fnd base rates'!F$49)
+($E51*'fnd base rates'!F$50)
+($F51*'fnd base rates'!F$51)
+($G51*'fnd base rates'!F$52)
+($H51*'fnd base rates'!F$53)
+($I51*'fnd base rates'!F$54)
+($J51*'fnd base rates'!F$55)
+($K51*'fnd base rates'!F$56)
+($L51*'fnd base rates'!F$57)
+($M51*'fnd base rates'!F$58)
+($N51*'fnd base rates'!F$59)
+($O51*VLOOKUP($S51+12,rate_basefnd,6)))
*$R51</f>
        <v>1618.1615000000002</v>
      </c>
      <c r="Y51" s="1">
        <f>(($C51*'fnd base rates'!G$48)
+($D51*'fnd base rates'!G$49)
+($E51*'fnd base rates'!G$50)
+($F51*'fnd base rates'!G$51)
+($G51*'fnd base rates'!G$52)
+($H51*'fnd base rates'!G$53)
+($I51*'fnd base rates'!G$54)
+($J51*'fnd base rates'!G$55)
+($K51*'fnd base rates'!G$56)
+($L51*'fnd base rates'!G$57)
+($M51*'fnd base rates'!G$58)
+($N51*'fnd base rates'!G$59)
+($O51*VLOOKUP($S51+12,rate_basefnd,7)))
*$R51</f>
        <v>287.86549999999994</v>
      </c>
      <c r="Z51" s="1">
        <f>(($C51*'fnd base rates'!H$48)
+($D51*'fnd base rates'!H$49)
+($E51*'fnd base rates'!H$50)
+($F51*'fnd base rates'!H$51)
+($G51*'fnd base rates'!H$52)
+($H51*'fnd base rates'!H$53)
+($I51*'fnd base rates'!H$54)
+($J51*'fnd base rates'!H$55)
+($K51*'fnd base rates'!H$56)
+($L51*'fnd base rates'!H$57)
+($M51*'fnd base rates'!H$58)
+($N51*'fnd base rates'!H$59)
+($O51*VLOOKUP($S51+12,rate_basefnd,8)))</f>
        <v>1173.4690000000001</v>
      </c>
      <c r="AA51" s="1">
        <f>(($C51*'fnd base rates'!I$48)
+($D51*'fnd base rates'!I$49)
+($E51*'fnd base rates'!I$50)
+($F51*'fnd base rates'!I$51)
+($G51*'fnd base rates'!I$52)
+($H51*'fnd base rates'!I$53)
+($I51*'fnd base rates'!I$54)
+($J51*'fnd base rates'!I$55)
+($K51*'fnd base rates'!I$56)
+($L51*'fnd base rates'!I$57)
+($M51*'fnd base rates'!I$58)
+($N51*'fnd base rates'!I$59)
+($O51*VLOOKUP($S51+12,rate_basefnd,9)))
*$R51</f>
        <v>665.31</v>
      </c>
      <c r="AB51" s="1">
        <f>(($C51*'fnd base rates'!J$48)
+($D51*'fnd base rates'!J$49)
+($E51*'fnd base rates'!J$50)
+($F51*'fnd base rates'!J$51)
+($G51*'fnd base rates'!J$52)
+($H51*'fnd base rates'!J$53)
+($I51*'fnd base rates'!J$54)
+($J51*'fnd base rates'!J$55)
+($K51*'fnd base rates'!J$56)
+($L51*'fnd base rates'!J$57)
+($M51*'fnd base rates'!J$58)
+($N51*'fnd base rates'!J$59)
+($O51*VLOOKUP($S51+12,rate_basefnd,10)))
*$R51</f>
        <v>714.68000000000006</v>
      </c>
      <c r="AC51" s="1">
        <f>(($C51*'fnd base rates'!K$48)
+($D51*'fnd base rates'!K$49)
+($E51*'fnd base rates'!K$50)
+($F51*'fnd base rates'!K$51)
+($G51*'fnd base rates'!K$52)
+($H51*'fnd base rates'!K$53)
+($I51*'fnd base rates'!K$54)
+($J51*'fnd base rates'!K$55)
+($K51*'fnd base rates'!K$56)
+($L51*'fnd base rates'!K$57)
+($M51*'fnd base rates'!K$58)
+($N51*'fnd base rates'!K$59)
+($O51*VLOOKUP($S51+12,rate_basefnd,11)))
*$R51</f>
        <v>2020.10025</v>
      </c>
      <c r="AD51" s="1">
        <f>(($C51*'fnd base rates'!L$48)
+($D51*'fnd base rates'!L$49)
+($E51*'fnd base rates'!L$50)
+($F51*'fnd base rates'!L$51)
+($G51*'fnd base rates'!L$52)
+($H51*'fnd base rates'!L$53)
+($I51*'fnd base rates'!L$54)
+($J51*'fnd base rates'!L$55)
+($K51*'fnd base rates'!L$56)
+($L51*'fnd base rates'!L$57)
+($M51*'fnd base rates'!L$58)
+($N51*'fnd base rates'!L$59)
+($O51*VLOOKUP($S51+12,rate_basefnd,12)))</f>
        <v>1897.2778027862737</v>
      </c>
      <c r="AE51" s="1">
        <f>(($C51*'fnd base rates'!M$48)
+($D51*'fnd base rates'!M$49)
+($E51*'fnd base rates'!M$50)
+($F51*'fnd base rates'!M$51)
+($G51*'fnd base rates'!M$52)
+($H51*'fnd base rates'!M$53)
+($I51*'fnd base rates'!M$54)
+($J51*'fnd base rates'!M$55)
+($K51*'fnd base rates'!M$56)
+($L51*'fnd base rates'!M$57)
+($M51*'fnd base rates'!M$58)
+($N51*'fnd base rates'!M$59)
+($O51*VLOOKUP($S51+12,rate_basefnd,13)))</f>
        <v>0</v>
      </c>
      <c r="AF51" s="4">
        <f t="shared" si="5"/>
        <v>17888.124052786276</v>
      </c>
      <c r="AH51" s="4">
        <f t="shared" si="6"/>
        <v>414603063</v>
      </c>
      <c r="AI51" s="4" t="str">
        <f t="shared" si="7"/>
        <v>414</v>
      </c>
      <c r="AJ51" s="2" t="str">
        <f t="shared" si="8"/>
        <v>603</v>
      </c>
      <c r="AK51" s="2" t="str">
        <f t="shared" si="9"/>
        <v>063</v>
      </c>
      <c r="AL51" s="4">
        <f t="shared" si="10"/>
        <v>1</v>
      </c>
      <c r="AM51" s="4">
        <f t="shared" si="3"/>
        <v>2</v>
      </c>
      <c r="AN51" s="4">
        <f t="shared" si="11"/>
        <v>17888.124052786276</v>
      </c>
      <c r="AO51" s="4">
        <f t="shared" si="12"/>
        <v>8944</v>
      </c>
      <c r="AP51" s="4">
        <f t="shared" si="13"/>
        <v>0</v>
      </c>
      <c r="AQ51" s="75">
        <v>8944</v>
      </c>
    </row>
    <row r="52" spans="1:43" s="4" customFormat="1">
      <c r="A52" s="2">
        <v>414603098</v>
      </c>
      <c r="B52" s="382" t="s">
        <v>679</v>
      </c>
      <c r="C52" s="15">
        <f>'fnd enro'!C52</f>
        <v>0</v>
      </c>
      <c r="D52" s="15">
        <f>'fnd enro'!D52</f>
        <v>0</v>
      </c>
      <c r="E52" s="15">
        <f>'fnd enro'!E52</f>
        <v>0</v>
      </c>
      <c r="F52" s="15">
        <f>'fnd enro'!F52</f>
        <v>0</v>
      </c>
      <c r="G52" s="15">
        <f>'fnd enro'!G52</f>
        <v>3</v>
      </c>
      <c r="H52" s="15">
        <f>'fnd enro'!H52</f>
        <v>2</v>
      </c>
      <c r="I52" s="15">
        <f>'fnd enro'!I52</f>
        <v>0.1875</v>
      </c>
      <c r="J52" s="15">
        <f>'fnd enro'!J52</f>
        <v>0</v>
      </c>
      <c r="K52" s="15">
        <f>'fnd enro'!K52</f>
        <v>0</v>
      </c>
      <c r="L52" s="15">
        <f>'fnd enro'!L52</f>
        <v>0</v>
      </c>
      <c r="M52" s="15">
        <f>'fnd enro'!M52</f>
        <v>0</v>
      </c>
      <c r="N52" s="15">
        <f>'fnd enro'!N52</f>
        <v>0</v>
      </c>
      <c r="O52" s="15">
        <f>'fnd enro'!O52</f>
        <v>1</v>
      </c>
      <c r="P52" s="15"/>
      <c r="Q52" s="15">
        <f>'fnd enro'!R52</f>
        <v>5</v>
      </c>
      <c r="R52" s="16">
        <f t="shared" si="4"/>
        <v>1</v>
      </c>
      <c r="S52" s="15">
        <f>'fnd enro'!Q52</f>
        <v>5</v>
      </c>
      <c r="T52" s="2"/>
      <c r="U52" s="1">
        <f>(($C52*'fnd base rates'!C$48)
+($D52*'fnd base rates'!C$49)
+($E52*'fnd base rates'!C$50)
+($F52*'fnd base rates'!C$51)
+($G52*'fnd base rates'!C$52)
+($H52*'fnd base rates'!C$53)
+($I52*'fnd base rates'!C$54)
+($J52*'fnd base rates'!C$55)
+($K52*'fnd base rates'!C$56)
+($L52*'fnd base rates'!C$57)
+($M52*'fnd base rates'!C$58)
+($N52*'fnd base rates'!C$59)
+($O52*VLOOKUP($S52+12,rate_basefnd,3)))
*$R52</f>
        <v>2316.4781250000005</v>
      </c>
      <c r="V52" s="1">
        <f>(($C52*'fnd base rates'!D$48)
+($D52*'fnd base rates'!D$49)
+($E52*'fnd base rates'!D$50)
+($F52*'fnd base rates'!D$51)
+($G52*'fnd base rates'!D$52)
+($H52*'fnd base rates'!D$53)
+($I52*'fnd base rates'!D$54)
+($J52*'fnd base rates'!D$55)
+($K52*'fnd base rates'!D$56)
+($L52*'fnd base rates'!D$57)
+($M52*'fnd base rates'!D$58)
+($N52*'fnd base rates'!D$59)
+($O52*VLOOKUP($S52+12,rate_basefnd,4)))
*$R52</f>
        <v>3323.6000000000004</v>
      </c>
      <c r="W52" s="1">
        <f>(($C52*'fnd base rates'!E$48)
+($D52*'fnd base rates'!E$49)
+($E52*'fnd base rates'!E$50)
+($F52*'fnd base rates'!E$51)
+($G52*'fnd base rates'!E$52)
+($H52*'fnd base rates'!E$53)
+($I52*'fnd base rates'!E$54)
+($J52*'fnd base rates'!E$55)
+($K52*'fnd base rates'!E$56)
+($L52*'fnd base rates'!E$57)
+($M52*'fnd base rates'!E$58)
+($N52*'fnd base rates'!E$59)
+($O52*VLOOKUP($S52+12,rate_basefnd,5)))
*$R52</f>
        <v>20620.276875</v>
      </c>
      <c r="X52" s="1">
        <f>(($C52*'fnd base rates'!F$48)
+($D52*'fnd base rates'!F$49)
+($E52*'fnd base rates'!F$50)
+($F52*'fnd base rates'!F$51)
+($G52*'fnd base rates'!F$52)
+($H52*'fnd base rates'!F$53)
+($I52*'fnd base rates'!F$54)
+($J52*'fnd base rates'!F$55)
+($K52*'fnd base rates'!F$56)
+($L52*'fnd base rates'!F$57)
+($M52*'fnd base rates'!F$58)
+($N52*'fnd base rates'!F$59)
+($O52*VLOOKUP($S52+12,rate_basefnd,6)))
*$R52</f>
        <v>4092.5287500000004</v>
      </c>
      <c r="Y52" s="1">
        <f>(($C52*'fnd base rates'!G$48)
+($D52*'fnd base rates'!G$49)
+($E52*'fnd base rates'!G$50)
+($F52*'fnd base rates'!G$51)
+($G52*'fnd base rates'!G$52)
+($H52*'fnd base rates'!G$53)
+($I52*'fnd base rates'!G$54)
+($J52*'fnd base rates'!G$55)
+($K52*'fnd base rates'!G$56)
+($L52*'fnd base rates'!G$57)
+($M52*'fnd base rates'!G$58)
+($N52*'fnd base rates'!G$59)
+($O52*VLOOKUP($S52+12,rate_basefnd,7)))
*$R52</f>
        <v>790.17374999999993</v>
      </c>
      <c r="Z52" s="1">
        <f>(($C52*'fnd base rates'!H$48)
+($D52*'fnd base rates'!H$49)
+($E52*'fnd base rates'!H$50)
+($F52*'fnd base rates'!H$51)
+($G52*'fnd base rates'!H$52)
+($H52*'fnd base rates'!H$53)
+($I52*'fnd base rates'!H$54)
+($J52*'fnd base rates'!H$55)
+($K52*'fnd base rates'!H$56)
+($L52*'fnd base rates'!H$57)
+($M52*'fnd base rates'!H$58)
+($N52*'fnd base rates'!H$59)
+($O52*VLOOKUP($S52+12,rate_basefnd,8)))</f>
        <v>2801.3224999999998</v>
      </c>
      <c r="AA52" s="1">
        <f>(($C52*'fnd base rates'!I$48)
+($D52*'fnd base rates'!I$49)
+($E52*'fnd base rates'!I$50)
+($F52*'fnd base rates'!I$51)
+($G52*'fnd base rates'!I$52)
+($H52*'fnd base rates'!I$53)
+($I52*'fnd base rates'!I$54)
+($J52*'fnd base rates'!I$55)
+($K52*'fnd base rates'!I$56)
+($L52*'fnd base rates'!I$57)
+($M52*'fnd base rates'!I$58)
+($N52*'fnd base rates'!I$59)
+($O52*VLOOKUP($S52+12,rate_basefnd,9)))
*$R52</f>
        <v>1625.85</v>
      </c>
      <c r="AB52" s="1">
        <f>(($C52*'fnd base rates'!J$48)
+($D52*'fnd base rates'!J$49)
+($E52*'fnd base rates'!J$50)
+($F52*'fnd base rates'!J$51)
+($G52*'fnd base rates'!J$52)
+($H52*'fnd base rates'!J$53)
+($I52*'fnd base rates'!J$54)
+($J52*'fnd base rates'!J$55)
+($K52*'fnd base rates'!J$56)
+($L52*'fnd base rates'!J$57)
+($M52*'fnd base rates'!J$58)
+($N52*'fnd base rates'!J$59)
+($O52*VLOOKUP($S52+12,rate_basefnd,10)))
*$R52</f>
        <v>1645.54</v>
      </c>
      <c r="AC52" s="1">
        <f>(($C52*'fnd base rates'!K$48)
+($D52*'fnd base rates'!K$49)
+($E52*'fnd base rates'!K$50)
+($F52*'fnd base rates'!K$51)
+($G52*'fnd base rates'!K$52)
+($H52*'fnd base rates'!K$53)
+($I52*'fnd base rates'!K$54)
+($J52*'fnd base rates'!K$55)
+($K52*'fnd base rates'!K$56)
+($L52*'fnd base rates'!K$57)
+($M52*'fnd base rates'!K$58)
+($N52*'fnd base rates'!K$59)
+($O52*VLOOKUP($S52+12,rate_basefnd,11)))
*$R52</f>
        <v>5545.0256250000002</v>
      </c>
      <c r="AD52" s="1">
        <f>(($C52*'fnd base rates'!L$48)
+($D52*'fnd base rates'!L$49)
+($E52*'fnd base rates'!L$50)
+($F52*'fnd base rates'!L$51)
+($G52*'fnd base rates'!L$52)
+($H52*'fnd base rates'!L$53)
+($I52*'fnd base rates'!L$54)
+($J52*'fnd base rates'!L$55)
+($K52*'fnd base rates'!L$56)
+($L52*'fnd base rates'!L$57)
+($M52*'fnd base rates'!L$58)
+($N52*'fnd base rates'!L$59)
+($O52*VLOOKUP($S52+12,rate_basefnd,12)))</f>
        <v>5088.6053689993796</v>
      </c>
      <c r="AE52" s="1">
        <f>(($C52*'fnd base rates'!M$48)
+($D52*'fnd base rates'!M$49)
+($E52*'fnd base rates'!M$50)
+($F52*'fnd base rates'!M$51)
+($G52*'fnd base rates'!M$52)
+($H52*'fnd base rates'!M$53)
+($I52*'fnd base rates'!M$54)
+($J52*'fnd base rates'!M$55)
+($K52*'fnd base rates'!M$56)
+($L52*'fnd base rates'!M$57)
+($M52*'fnd base rates'!M$58)
+($N52*'fnd base rates'!M$59)
+($O52*VLOOKUP($S52+12,rate_basefnd,13)))</f>
        <v>0</v>
      </c>
      <c r="AF52" s="4">
        <f t="shared" si="5"/>
        <v>47849.400993999385</v>
      </c>
      <c r="AH52" s="4">
        <f t="shared" si="6"/>
        <v>414603098</v>
      </c>
      <c r="AI52" s="4" t="str">
        <f t="shared" si="7"/>
        <v>414</v>
      </c>
      <c r="AJ52" s="2" t="str">
        <f t="shared" si="8"/>
        <v>603</v>
      </c>
      <c r="AK52" s="2" t="str">
        <f t="shared" si="9"/>
        <v>098</v>
      </c>
      <c r="AL52" s="4">
        <f t="shared" si="10"/>
        <v>1</v>
      </c>
      <c r="AM52" s="4">
        <f t="shared" si="3"/>
        <v>5</v>
      </c>
      <c r="AN52" s="4">
        <f t="shared" si="11"/>
        <v>47849.400993999385</v>
      </c>
      <c r="AO52" s="4">
        <f t="shared" si="12"/>
        <v>9570</v>
      </c>
      <c r="AP52" s="4">
        <f t="shared" si="13"/>
        <v>0</v>
      </c>
      <c r="AQ52" s="75">
        <v>9570</v>
      </c>
    </row>
    <row r="53" spans="1:43" s="4" customFormat="1">
      <c r="A53" s="2">
        <v>414603148</v>
      </c>
      <c r="B53" s="382" t="s">
        <v>679</v>
      </c>
      <c r="C53" s="15">
        <f>'fnd enro'!C53</f>
        <v>0</v>
      </c>
      <c r="D53" s="15">
        <f>'fnd enro'!D53</f>
        <v>0</v>
      </c>
      <c r="E53" s="15">
        <f>'fnd enro'!E53</f>
        <v>0</v>
      </c>
      <c r="F53" s="15">
        <f>'fnd enro'!F53</f>
        <v>0</v>
      </c>
      <c r="G53" s="15">
        <f>'fnd enro'!G53</f>
        <v>2</v>
      </c>
      <c r="H53" s="15">
        <f>'fnd enro'!H53</f>
        <v>0</v>
      </c>
      <c r="I53" s="15">
        <f>'fnd enro'!I53</f>
        <v>7.4999999999999997E-2</v>
      </c>
      <c r="J53" s="15">
        <f>'fnd enro'!J53</f>
        <v>0</v>
      </c>
      <c r="K53" s="15">
        <f>'fnd enro'!K53</f>
        <v>0</v>
      </c>
      <c r="L53" s="15">
        <f>'fnd enro'!L53</f>
        <v>0</v>
      </c>
      <c r="M53" s="15">
        <f>'fnd enro'!M53</f>
        <v>0</v>
      </c>
      <c r="N53" s="15">
        <f>'fnd enro'!N53</f>
        <v>0</v>
      </c>
      <c r="O53" s="15">
        <f>'fnd enro'!O53</f>
        <v>1</v>
      </c>
      <c r="P53" s="15"/>
      <c r="Q53" s="15">
        <f>'fnd enro'!R53</f>
        <v>2</v>
      </c>
      <c r="R53" s="16">
        <f t="shared" si="4"/>
        <v>1</v>
      </c>
      <c r="S53" s="15">
        <f>'fnd enro'!Q53</f>
        <v>10</v>
      </c>
      <c r="T53" s="2"/>
      <c r="U53" s="1">
        <f>(($C53*'fnd base rates'!C$48)
+($D53*'fnd base rates'!C$49)
+($E53*'fnd base rates'!C$50)
+($F53*'fnd base rates'!C$51)
+($G53*'fnd base rates'!C$52)
+($H53*'fnd base rates'!C$53)
+($I53*'fnd base rates'!C$54)
+($J53*'fnd base rates'!C$55)
+($K53*'fnd base rates'!C$56)
+($L53*'fnd base rates'!C$57)
+($M53*'fnd base rates'!C$58)
+($N53*'fnd base rates'!C$59)
+($O53*VLOOKUP($S53+12,rate_basefnd,3)))
*$R53</f>
        <v>926.59125000000006</v>
      </c>
      <c r="V53" s="1">
        <f>(($C53*'fnd base rates'!D$48)
+($D53*'fnd base rates'!D$49)
+($E53*'fnd base rates'!D$50)
+($F53*'fnd base rates'!D$51)
+($G53*'fnd base rates'!D$52)
+($H53*'fnd base rates'!D$53)
+($I53*'fnd base rates'!D$54)
+($J53*'fnd base rates'!D$55)
+($K53*'fnd base rates'!D$56)
+($L53*'fnd base rates'!D$57)
+($M53*'fnd base rates'!D$58)
+($N53*'fnd base rates'!D$59)
+($O53*VLOOKUP($S53+12,rate_basefnd,4)))
*$R53</f>
        <v>1329.44</v>
      </c>
      <c r="W53" s="1">
        <f>(($C53*'fnd base rates'!E$48)
+($D53*'fnd base rates'!E$49)
+($E53*'fnd base rates'!E$50)
+($F53*'fnd base rates'!E$51)
+($G53*'fnd base rates'!E$52)
+($H53*'fnd base rates'!E$53)
+($I53*'fnd base rates'!E$54)
+($J53*'fnd base rates'!E$55)
+($K53*'fnd base rates'!E$56)
+($L53*'fnd base rates'!E$57)
+($M53*'fnd base rates'!E$58)
+($N53*'fnd base rates'!E$59)
+($O53*VLOOKUP($S53+12,rate_basefnd,5)))
*$R53</f>
        <v>9264.5787500000006</v>
      </c>
      <c r="X53" s="1">
        <f>(($C53*'fnd base rates'!F$48)
+($D53*'fnd base rates'!F$49)
+($E53*'fnd base rates'!F$50)
+($F53*'fnd base rates'!F$51)
+($G53*'fnd base rates'!F$52)
+($H53*'fnd base rates'!F$53)
+($I53*'fnd base rates'!F$54)
+($J53*'fnd base rates'!F$55)
+($K53*'fnd base rates'!F$56)
+($L53*'fnd base rates'!F$57)
+($M53*'fnd base rates'!F$58)
+($N53*'fnd base rates'!F$59)
+($O53*VLOOKUP($S53+12,rate_basefnd,6)))
*$R53</f>
        <v>1712.4115000000002</v>
      </c>
      <c r="Y53" s="1">
        <f>(($C53*'fnd base rates'!G$48)
+($D53*'fnd base rates'!G$49)
+($E53*'fnd base rates'!G$50)
+($F53*'fnd base rates'!G$51)
+($G53*'fnd base rates'!G$52)
+($H53*'fnd base rates'!G$53)
+($I53*'fnd base rates'!G$54)
+($J53*'fnd base rates'!G$55)
+($K53*'fnd base rates'!G$56)
+($L53*'fnd base rates'!G$57)
+($M53*'fnd base rates'!G$58)
+($N53*'fnd base rates'!G$59)
+($O53*VLOOKUP($S53+12,rate_basefnd,7)))
*$R53</f>
        <v>363.84549999999996</v>
      </c>
      <c r="Z53" s="1">
        <f>(($C53*'fnd base rates'!H$48)
+($D53*'fnd base rates'!H$49)
+($E53*'fnd base rates'!H$50)
+($F53*'fnd base rates'!H$51)
+($G53*'fnd base rates'!H$52)
+($H53*'fnd base rates'!H$53)
+($I53*'fnd base rates'!H$54)
+($J53*'fnd base rates'!H$55)
+($K53*'fnd base rates'!H$56)
+($L53*'fnd base rates'!H$57)
+($M53*'fnd base rates'!H$58)
+($N53*'fnd base rates'!H$59)
+($O53*VLOOKUP($S53+12,rate_basefnd,8)))</f>
        <v>908.76900000000001</v>
      </c>
      <c r="AA53" s="1">
        <f>(($C53*'fnd base rates'!I$48)
+($D53*'fnd base rates'!I$49)
+($E53*'fnd base rates'!I$50)
+($F53*'fnd base rates'!I$51)
+($G53*'fnd base rates'!I$52)
+($H53*'fnd base rates'!I$53)
+($I53*'fnd base rates'!I$54)
+($J53*'fnd base rates'!I$55)
+($K53*'fnd base rates'!I$56)
+($L53*'fnd base rates'!I$57)
+($M53*'fnd base rates'!I$58)
+($N53*'fnd base rates'!I$59)
+($O53*VLOOKUP($S53+12,rate_basefnd,9)))
*$R53</f>
        <v>590.46</v>
      </c>
      <c r="AB53" s="1">
        <f>(($C53*'fnd base rates'!J$48)
+($D53*'fnd base rates'!J$49)
+($E53*'fnd base rates'!J$50)
+($F53*'fnd base rates'!J$51)
+($G53*'fnd base rates'!J$52)
+($H53*'fnd base rates'!J$53)
+($I53*'fnd base rates'!J$54)
+($J53*'fnd base rates'!J$55)
+($K53*'fnd base rates'!J$56)
+($L53*'fnd base rates'!J$57)
+($M53*'fnd base rates'!J$58)
+($N53*'fnd base rates'!J$59)
+($O53*VLOOKUP($S53+12,rate_basefnd,10)))
*$R53</f>
        <v>432.36</v>
      </c>
      <c r="AC53" s="1">
        <f>(($C53*'fnd base rates'!K$48)
+($D53*'fnd base rates'!K$49)
+($E53*'fnd base rates'!K$50)
+($F53*'fnd base rates'!K$51)
+($G53*'fnd base rates'!K$52)
+($H53*'fnd base rates'!K$53)
+($I53*'fnd base rates'!K$54)
+($J53*'fnd base rates'!K$55)
+($K53*'fnd base rates'!K$56)
+($L53*'fnd base rates'!K$57)
+($M53*'fnd base rates'!K$58)
+($N53*'fnd base rates'!K$59)
+($O53*VLOOKUP($S53+12,rate_basefnd,11)))
*$R53</f>
        <v>2553.2602500000003</v>
      </c>
      <c r="AD53" s="1">
        <f>(($C53*'fnd base rates'!L$48)
+($D53*'fnd base rates'!L$49)
+($E53*'fnd base rates'!L$50)
+($F53*'fnd base rates'!L$51)
+($G53*'fnd base rates'!L$52)
+($H53*'fnd base rates'!L$53)
+($I53*'fnd base rates'!L$54)
+($J53*'fnd base rates'!L$55)
+($K53*'fnd base rates'!L$56)
+($L53*'fnd base rates'!L$57)
+($M53*'fnd base rates'!L$58)
+($N53*'fnd base rates'!L$59)
+($O53*VLOOKUP($S53+12,rate_basefnd,12)))</f>
        <v>2288.1395268536644</v>
      </c>
      <c r="AE53" s="1">
        <f>(($C53*'fnd base rates'!M$48)
+($D53*'fnd base rates'!M$49)
+($E53*'fnd base rates'!M$50)
+($F53*'fnd base rates'!M$51)
+($G53*'fnd base rates'!M$52)
+($H53*'fnd base rates'!M$53)
+($I53*'fnd base rates'!M$54)
+($J53*'fnd base rates'!M$55)
+($K53*'fnd base rates'!M$56)
+($L53*'fnd base rates'!M$57)
+($M53*'fnd base rates'!M$58)
+($N53*'fnd base rates'!M$59)
+($O53*VLOOKUP($S53+12,rate_basefnd,13)))</f>
        <v>0</v>
      </c>
      <c r="AF53" s="4">
        <f t="shared" si="5"/>
        <v>20369.855776853667</v>
      </c>
      <c r="AH53" s="4">
        <f t="shared" si="6"/>
        <v>414603148</v>
      </c>
      <c r="AI53" s="4" t="str">
        <f t="shared" si="7"/>
        <v>414</v>
      </c>
      <c r="AJ53" s="2" t="str">
        <f t="shared" si="8"/>
        <v>603</v>
      </c>
      <c r="AK53" s="2" t="str">
        <f t="shared" si="9"/>
        <v>148</v>
      </c>
      <c r="AL53" s="4">
        <f t="shared" si="10"/>
        <v>1</v>
      </c>
      <c r="AM53" s="4">
        <f t="shared" si="3"/>
        <v>2</v>
      </c>
      <c r="AN53" s="4">
        <f t="shared" si="11"/>
        <v>20369.855776853667</v>
      </c>
      <c r="AO53" s="4">
        <f t="shared" si="12"/>
        <v>10185</v>
      </c>
      <c r="AP53" s="4">
        <f t="shared" si="13"/>
        <v>0</v>
      </c>
      <c r="AQ53" s="75">
        <v>10185</v>
      </c>
    </row>
    <row r="54" spans="1:43" s="4" customFormat="1">
      <c r="A54" s="2">
        <v>414603209</v>
      </c>
      <c r="B54" s="382" t="s">
        <v>679</v>
      </c>
      <c r="C54" s="15">
        <f>'fnd enro'!C54</f>
        <v>0</v>
      </c>
      <c r="D54" s="15">
        <f>'fnd enro'!D54</f>
        <v>0</v>
      </c>
      <c r="E54" s="15">
        <f>'fnd enro'!E54</f>
        <v>0</v>
      </c>
      <c r="F54" s="15">
        <f>'fnd enro'!F54</f>
        <v>0</v>
      </c>
      <c r="G54" s="15">
        <f>'fnd enro'!G54</f>
        <v>35</v>
      </c>
      <c r="H54" s="15">
        <f>'fnd enro'!H54</f>
        <v>20</v>
      </c>
      <c r="I54" s="15">
        <f>'fnd enro'!I54</f>
        <v>2.0625</v>
      </c>
      <c r="J54" s="15">
        <f>'fnd enro'!J54</f>
        <v>0</v>
      </c>
      <c r="K54" s="15">
        <f>'fnd enro'!K54</f>
        <v>0</v>
      </c>
      <c r="L54" s="15">
        <f>'fnd enro'!L54</f>
        <v>0</v>
      </c>
      <c r="M54" s="15">
        <f>'fnd enro'!M54</f>
        <v>0</v>
      </c>
      <c r="N54" s="15">
        <f>'fnd enro'!N54</f>
        <v>0</v>
      </c>
      <c r="O54" s="15">
        <f>'fnd enro'!O54</f>
        <v>31</v>
      </c>
      <c r="P54" s="15"/>
      <c r="Q54" s="15">
        <f>'fnd enro'!R54</f>
        <v>55</v>
      </c>
      <c r="R54" s="16">
        <f t="shared" si="4"/>
        <v>1</v>
      </c>
      <c r="S54" s="15">
        <f>'fnd enro'!Q54</f>
        <v>10</v>
      </c>
      <c r="T54" s="2"/>
      <c r="U54" s="1">
        <f>(($C54*'fnd base rates'!C$48)
+($D54*'fnd base rates'!C$49)
+($E54*'fnd base rates'!C$50)
+($F54*'fnd base rates'!C$51)
+($G54*'fnd base rates'!C$52)
+($H54*'fnd base rates'!C$53)
+($I54*'fnd base rates'!C$54)
+($J54*'fnd base rates'!C$55)
+($K54*'fnd base rates'!C$56)
+($L54*'fnd base rates'!C$57)
+($M54*'fnd base rates'!C$58)
+($N54*'fnd base rates'!C$59)
+($O54*VLOOKUP($S54+12,rate_basefnd,3)))
*$R54</f>
        <v>25481.259375000001</v>
      </c>
      <c r="V54" s="1">
        <f>(($C54*'fnd base rates'!D$48)
+($D54*'fnd base rates'!D$49)
+($E54*'fnd base rates'!D$50)
+($F54*'fnd base rates'!D$51)
+($G54*'fnd base rates'!D$52)
+($H54*'fnd base rates'!D$53)
+($I54*'fnd base rates'!D$54)
+($J54*'fnd base rates'!D$55)
+($K54*'fnd base rates'!D$56)
+($L54*'fnd base rates'!D$57)
+($M54*'fnd base rates'!D$58)
+($N54*'fnd base rates'!D$59)
+($O54*VLOOKUP($S54+12,rate_basefnd,4)))
*$R54</f>
        <v>36559.600000000006</v>
      </c>
      <c r="W54" s="1">
        <f>(($C54*'fnd base rates'!E$48)
+($D54*'fnd base rates'!E$49)
+($E54*'fnd base rates'!E$50)
+($F54*'fnd base rates'!E$51)
+($G54*'fnd base rates'!E$52)
+($H54*'fnd base rates'!E$53)
+($I54*'fnd base rates'!E$54)
+($J54*'fnd base rates'!E$55)
+($K54*'fnd base rates'!E$56)
+($L54*'fnd base rates'!E$57)
+($M54*'fnd base rates'!E$58)
+($N54*'fnd base rates'!E$59)
+($O54*VLOOKUP($S54+12,rate_basefnd,5)))
*$R54</f>
        <v>291470.10562499997</v>
      </c>
      <c r="X54" s="1">
        <f>(($C54*'fnd base rates'!F$48)
+($D54*'fnd base rates'!F$49)
+($E54*'fnd base rates'!F$50)
+($F54*'fnd base rates'!F$51)
+($G54*'fnd base rates'!F$52)
+($H54*'fnd base rates'!F$53)
+($I54*'fnd base rates'!F$54)
+($J54*'fnd base rates'!F$55)
+($K54*'fnd base rates'!F$56)
+($L54*'fnd base rates'!F$57)
+($M54*'fnd base rates'!F$58)
+($N54*'fnd base rates'!F$59)
+($O54*VLOOKUP($S54+12,rate_basefnd,6)))
*$R54</f>
        <v>45206.316250000003</v>
      </c>
      <c r="Y54" s="1">
        <f>(($C54*'fnd base rates'!G$48)
+($D54*'fnd base rates'!G$49)
+($E54*'fnd base rates'!G$50)
+($F54*'fnd base rates'!G$51)
+($G54*'fnd base rates'!G$52)
+($H54*'fnd base rates'!G$53)
+($I54*'fnd base rates'!G$54)
+($J54*'fnd base rates'!G$55)
+($K54*'fnd base rates'!G$56)
+($L54*'fnd base rates'!G$57)
+($M54*'fnd base rates'!G$58)
+($N54*'fnd base rates'!G$59)
+($O54*VLOOKUP($S54+12,rate_basefnd,7)))
*$R54</f>
        <v>10178.151249999999</v>
      </c>
      <c r="Z54" s="1">
        <f>(($C54*'fnd base rates'!H$48)
+($D54*'fnd base rates'!H$49)
+($E54*'fnd base rates'!H$50)
+($F54*'fnd base rates'!H$51)
+($G54*'fnd base rates'!H$52)
+($H54*'fnd base rates'!H$53)
+($I54*'fnd base rates'!H$54)
+($J54*'fnd base rates'!H$55)
+($K54*'fnd base rates'!H$56)
+($L54*'fnd base rates'!H$57)
+($M54*'fnd base rates'!H$58)
+($N54*'fnd base rates'!H$59)
+($O54*VLOOKUP($S54+12,rate_basefnd,8)))</f>
        <v>30285.147499999999</v>
      </c>
      <c r="AA54" s="1">
        <f>(($C54*'fnd base rates'!I$48)
+($D54*'fnd base rates'!I$49)
+($E54*'fnd base rates'!I$50)
+($F54*'fnd base rates'!I$51)
+($G54*'fnd base rates'!I$52)
+($H54*'fnd base rates'!I$53)
+($I54*'fnd base rates'!I$54)
+($J54*'fnd base rates'!I$55)
+($K54*'fnd base rates'!I$56)
+($L54*'fnd base rates'!I$57)
+($M54*'fnd base rates'!I$58)
+($N54*'fnd base rates'!I$59)
+($O54*VLOOKUP($S54+12,rate_basefnd,9)))
*$R54</f>
        <v>17734.650000000001</v>
      </c>
      <c r="AB54" s="1">
        <f>(($C54*'fnd base rates'!J$48)
+($D54*'fnd base rates'!J$49)
+($E54*'fnd base rates'!J$50)
+($F54*'fnd base rates'!J$51)
+($G54*'fnd base rates'!J$52)
+($H54*'fnd base rates'!J$53)
+($I54*'fnd base rates'!J$54)
+($J54*'fnd base rates'!J$55)
+($K54*'fnd base rates'!J$56)
+($L54*'fnd base rates'!J$57)
+($M54*'fnd base rates'!J$58)
+($N54*'fnd base rates'!J$59)
+($O54*VLOOKUP($S54+12,rate_basefnd,10)))
*$R54</f>
        <v>17536.3</v>
      </c>
      <c r="AC54" s="1">
        <f>(($C54*'fnd base rates'!K$48)
+($D54*'fnd base rates'!K$49)
+($E54*'fnd base rates'!K$50)
+($F54*'fnd base rates'!K$51)
+($G54*'fnd base rates'!K$52)
+($H54*'fnd base rates'!K$53)
+($I54*'fnd base rates'!K$54)
+($J54*'fnd base rates'!K$55)
+($K54*'fnd base rates'!K$56)
+($L54*'fnd base rates'!K$57)
+($M54*'fnd base rates'!K$58)
+($N54*'fnd base rates'!K$59)
+($O54*VLOOKUP($S54+12,rate_basefnd,11)))
*$R54</f>
        <v>71425.301875000005</v>
      </c>
      <c r="AD54" s="1">
        <f>(($C54*'fnd base rates'!L$48)
+($D54*'fnd base rates'!L$49)
+($E54*'fnd base rates'!L$50)
+($F54*'fnd base rates'!L$51)
+($G54*'fnd base rates'!L$52)
+($H54*'fnd base rates'!L$53)
+($I54*'fnd base rates'!L$54)
+($J54*'fnd base rates'!L$55)
+($K54*'fnd base rates'!L$56)
+($L54*'fnd base rates'!L$57)
+($M54*'fnd base rates'!L$58)
+($N54*'fnd base rates'!L$59)
+($O54*VLOOKUP($S54+12,rate_basefnd,12)))</f>
        <v>62910.952507127957</v>
      </c>
      <c r="AE54" s="1">
        <f>(($C54*'fnd base rates'!M$48)
+($D54*'fnd base rates'!M$49)
+($E54*'fnd base rates'!M$50)
+($F54*'fnd base rates'!M$51)
+($G54*'fnd base rates'!M$52)
+($H54*'fnd base rates'!M$53)
+($I54*'fnd base rates'!M$54)
+($J54*'fnd base rates'!M$55)
+($K54*'fnd base rates'!M$56)
+($L54*'fnd base rates'!M$57)
+($M54*'fnd base rates'!M$58)
+($N54*'fnd base rates'!M$59)
+($O54*VLOOKUP($S54+12,rate_basefnd,13)))</f>
        <v>0</v>
      </c>
      <c r="AF54" s="4">
        <f t="shared" si="5"/>
        <v>608787.78438212804</v>
      </c>
      <c r="AH54" s="4">
        <f t="shared" si="6"/>
        <v>414603209</v>
      </c>
      <c r="AI54" s="4" t="str">
        <f t="shared" si="7"/>
        <v>414</v>
      </c>
      <c r="AJ54" s="2" t="str">
        <f t="shared" si="8"/>
        <v>603</v>
      </c>
      <c r="AK54" s="2" t="str">
        <f t="shared" si="9"/>
        <v>209</v>
      </c>
      <c r="AL54" s="4">
        <f t="shared" si="10"/>
        <v>1</v>
      </c>
      <c r="AM54" s="4">
        <f t="shared" si="3"/>
        <v>55</v>
      </c>
      <c r="AN54" s="4">
        <f t="shared" si="11"/>
        <v>608787.78438212804</v>
      </c>
      <c r="AO54" s="4">
        <f t="shared" si="12"/>
        <v>11069</v>
      </c>
      <c r="AP54" s="4">
        <f t="shared" si="13"/>
        <v>0</v>
      </c>
      <c r="AQ54" s="75">
        <v>11069</v>
      </c>
    </row>
    <row r="55" spans="1:43" s="4" customFormat="1">
      <c r="A55" s="2">
        <v>414603236</v>
      </c>
      <c r="B55" s="382" t="s">
        <v>679</v>
      </c>
      <c r="C55" s="15">
        <f>'fnd enro'!C55</f>
        <v>0</v>
      </c>
      <c r="D55" s="15">
        <f>'fnd enro'!D55</f>
        <v>0</v>
      </c>
      <c r="E55" s="15">
        <f>'fnd enro'!E55</f>
        <v>0</v>
      </c>
      <c r="F55" s="15">
        <f>'fnd enro'!F55</f>
        <v>0</v>
      </c>
      <c r="G55" s="15">
        <f>'fnd enro'!G55</f>
        <v>102</v>
      </c>
      <c r="H55" s="15">
        <f>'fnd enro'!H55</f>
        <v>67</v>
      </c>
      <c r="I55" s="15">
        <f>'fnd enro'!I55</f>
        <v>6.5625</v>
      </c>
      <c r="J55" s="15">
        <f>'fnd enro'!J55</f>
        <v>0</v>
      </c>
      <c r="K55" s="15">
        <f>'fnd enro'!K55</f>
        <v>0</v>
      </c>
      <c r="L55" s="15">
        <f>'fnd enro'!L55</f>
        <v>0</v>
      </c>
      <c r="M55" s="15">
        <f>'fnd enro'!M55</f>
        <v>6</v>
      </c>
      <c r="N55" s="15">
        <f>'fnd enro'!N55</f>
        <v>0</v>
      </c>
      <c r="O55" s="15">
        <f>'fnd enro'!O55</f>
        <v>78</v>
      </c>
      <c r="P55" s="15"/>
      <c r="Q55" s="15">
        <f>'fnd enro'!R55</f>
        <v>175</v>
      </c>
      <c r="R55" s="16">
        <f t="shared" si="4"/>
        <v>1</v>
      </c>
      <c r="S55" s="15">
        <f>'fnd enro'!Q55</f>
        <v>9</v>
      </c>
      <c r="T55" s="2"/>
      <c r="U55" s="1">
        <f>(($C55*'fnd base rates'!C$48)
+($D55*'fnd base rates'!C$49)
+($E55*'fnd base rates'!C$50)
+($F55*'fnd base rates'!C$51)
+($G55*'fnd base rates'!C$52)
+($H55*'fnd base rates'!C$53)
+($I55*'fnd base rates'!C$54)
+($J55*'fnd base rates'!C$55)
+($K55*'fnd base rates'!C$56)
+($L55*'fnd base rates'!C$57)
+($M55*'fnd base rates'!C$58)
+($N55*'fnd base rates'!C$59)
+($O55*VLOOKUP($S55+12,rate_basefnd,3)))
*$R55</f>
        <v>81076.734375000015</v>
      </c>
      <c r="V55" s="1">
        <f>(($C55*'fnd base rates'!D$48)
+($D55*'fnd base rates'!D$49)
+($E55*'fnd base rates'!D$50)
+($F55*'fnd base rates'!D$51)
+($G55*'fnd base rates'!D$52)
+($H55*'fnd base rates'!D$53)
+($I55*'fnd base rates'!D$54)
+($J55*'fnd base rates'!D$55)
+($K55*'fnd base rates'!D$56)
+($L55*'fnd base rates'!D$57)
+($M55*'fnd base rates'!D$58)
+($N55*'fnd base rates'!D$59)
+($O55*VLOOKUP($S55+12,rate_basefnd,4)))
*$R55</f>
        <v>116326.00000000001</v>
      </c>
      <c r="W55" s="1">
        <f>(($C55*'fnd base rates'!E$48)
+($D55*'fnd base rates'!E$49)
+($E55*'fnd base rates'!E$50)
+($F55*'fnd base rates'!E$51)
+($G55*'fnd base rates'!E$52)
+($H55*'fnd base rates'!E$53)
+($I55*'fnd base rates'!E$54)
+($J55*'fnd base rates'!E$55)
+($K55*'fnd base rates'!E$56)
+($L55*'fnd base rates'!E$57)
+($M55*'fnd base rates'!E$58)
+($N55*'fnd base rates'!E$59)
+($O55*VLOOKUP($S55+12,rate_basefnd,5)))
*$R55</f>
        <v>873117.82062499993</v>
      </c>
      <c r="X55" s="1">
        <f>(($C55*'fnd base rates'!F$48)
+($D55*'fnd base rates'!F$49)
+($E55*'fnd base rates'!F$50)
+($F55*'fnd base rates'!F$51)
+($G55*'fnd base rates'!F$52)
+($H55*'fnd base rates'!F$53)
+($I55*'fnd base rates'!F$54)
+($J55*'fnd base rates'!F$55)
+($K55*'fnd base rates'!F$56)
+($L55*'fnd base rates'!F$57)
+($M55*'fnd base rates'!F$58)
+($N55*'fnd base rates'!F$59)
+($O55*VLOOKUP($S55+12,rate_basefnd,6)))
*$R55</f>
        <v>143895.35625000001</v>
      </c>
      <c r="Y55" s="1">
        <f>(($C55*'fnd base rates'!G$48)
+($D55*'fnd base rates'!G$49)
+($E55*'fnd base rates'!G$50)
+($F55*'fnd base rates'!G$51)
+($G55*'fnd base rates'!G$52)
+($H55*'fnd base rates'!G$53)
+($I55*'fnd base rates'!G$54)
+($J55*'fnd base rates'!G$55)
+($K55*'fnd base rates'!G$56)
+($L55*'fnd base rates'!G$57)
+($M55*'fnd base rates'!G$58)
+($N55*'fnd base rates'!G$59)
+($O55*VLOOKUP($S55+12,rate_basefnd,7)))
*$R55</f>
        <v>31026.221250000002</v>
      </c>
      <c r="Z55" s="1">
        <f>(($C55*'fnd base rates'!H$48)
+($D55*'fnd base rates'!H$49)
+($E55*'fnd base rates'!H$50)
+($F55*'fnd base rates'!H$51)
+($G55*'fnd base rates'!H$52)
+($H55*'fnd base rates'!H$53)
+($I55*'fnd base rates'!H$54)
+($J55*'fnd base rates'!H$55)
+($K55*'fnd base rates'!H$56)
+($L55*'fnd base rates'!H$57)
+($M55*'fnd base rates'!H$58)
+($N55*'fnd base rates'!H$59)
+($O55*VLOOKUP($S55+12,rate_basefnd,8)))</f>
        <v>97252.1875</v>
      </c>
      <c r="AA55" s="1">
        <f>(($C55*'fnd base rates'!I$48)
+($D55*'fnd base rates'!I$49)
+($E55*'fnd base rates'!I$50)
+($F55*'fnd base rates'!I$51)
+($G55*'fnd base rates'!I$52)
+($H55*'fnd base rates'!I$53)
+($I55*'fnd base rates'!I$54)
+($J55*'fnd base rates'!I$55)
+($K55*'fnd base rates'!I$56)
+($L55*'fnd base rates'!I$57)
+($M55*'fnd base rates'!I$58)
+($N55*'fnd base rates'!I$59)
+($O55*VLOOKUP($S55+12,rate_basefnd,9)))
*$R55</f>
        <v>56680.200000000004</v>
      </c>
      <c r="AB55" s="1">
        <f>(($C55*'fnd base rates'!J$48)
+($D55*'fnd base rates'!J$49)
+($E55*'fnd base rates'!J$50)
+($F55*'fnd base rates'!J$51)
+($G55*'fnd base rates'!J$52)
+($H55*'fnd base rates'!J$53)
+($I55*'fnd base rates'!J$54)
+($J55*'fnd base rates'!J$55)
+($K55*'fnd base rates'!J$56)
+($L55*'fnd base rates'!J$57)
+($M55*'fnd base rates'!J$58)
+($N55*'fnd base rates'!J$59)
+($O55*VLOOKUP($S55+12,rate_basefnd,10)))
*$R55</f>
        <v>56243.96</v>
      </c>
      <c r="AC55" s="1">
        <f>(($C55*'fnd base rates'!K$48)
+($D55*'fnd base rates'!K$49)
+($E55*'fnd base rates'!K$50)
+($F55*'fnd base rates'!K$51)
+($G55*'fnd base rates'!K$52)
+($H55*'fnd base rates'!K$53)
+($I55*'fnd base rates'!K$54)
+($J55*'fnd base rates'!K$55)
+($K55*'fnd base rates'!K$56)
+($L55*'fnd base rates'!K$57)
+($M55*'fnd base rates'!K$58)
+($N55*'fnd base rates'!K$59)
+($O55*VLOOKUP($S55+12,rate_basefnd,11)))
*$R55</f>
        <v>217729.47687499999</v>
      </c>
      <c r="AD55" s="1">
        <f>(($C55*'fnd base rates'!L$48)
+($D55*'fnd base rates'!L$49)
+($E55*'fnd base rates'!L$50)
+($F55*'fnd base rates'!L$51)
+($G55*'fnd base rates'!L$52)
+($H55*'fnd base rates'!L$53)
+($I55*'fnd base rates'!L$54)
+($J55*'fnd base rates'!L$55)
+($K55*'fnd base rates'!L$56)
+($L55*'fnd base rates'!L$57)
+($M55*'fnd base rates'!L$58)
+($N55*'fnd base rates'!L$59)
+($O55*VLOOKUP($S55+12,rate_basefnd,12)))</f>
        <v>193895.74452218658</v>
      </c>
      <c r="AE55" s="1">
        <f>(($C55*'fnd base rates'!M$48)
+($D55*'fnd base rates'!M$49)
+($E55*'fnd base rates'!M$50)
+($F55*'fnd base rates'!M$51)
+($G55*'fnd base rates'!M$52)
+($H55*'fnd base rates'!M$53)
+($I55*'fnd base rates'!M$54)
+($J55*'fnd base rates'!M$55)
+($K55*'fnd base rates'!M$56)
+($L55*'fnd base rates'!M$57)
+($M55*'fnd base rates'!M$58)
+($N55*'fnd base rates'!M$59)
+($O55*VLOOKUP($S55+12,rate_basefnd,13)))</f>
        <v>0</v>
      </c>
      <c r="AF55" s="4">
        <f t="shared" si="5"/>
        <v>1867243.7013971861</v>
      </c>
      <c r="AH55" s="4">
        <f t="shared" si="6"/>
        <v>414603236</v>
      </c>
      <c r="AI55" s="4" t="str">
        <f t="shared" si="7"/>
        <v>414</v>
      </c>
      <c r="AJ55" s="2" t="str">
        <f t="shared" si="8"/>
        <v>603</v>
      </c>
      <c r="AK55" s="2" t="str">
        <f t="shared" si="9"/>
        <v>236</v>
      </c>
      <c r="AL55" s="4">
        <f t="shared" si="10"/>
        <v>1</v>
      </c>
      <c r="AM55" s="4">
        <f t="shared" si="3"/>
        <v>175</v>
      </c>
      <c r="AN55" s="4">
        <f t="shared" si="11"/>
        <v>1867243.7013971861</v>
      </c>
      <c r="AO55" s="4">
        <f t="shared" si="12"/>
        <v>10670</v>
      </c>
      <c r="AP55" s="4">
        <f t="shared" si="13"/>
        <v>0</v>
      </c>
      <c r="AQ55" s="75">
        <v>10670</v>
      </c>
    </row>
    <row r="56" spans="1:43" s="4" customFormat="1">
      <c r="A56" s="2">
        <v>414603263</v>
      </c>
      <c r="B56" s="382" t="s">
        <v>679</v>
      </c>
      <c r="C56" s="15">
        <f>'fnd enro'!C56</f>
        <v>0</v>
      </c>
      <c r="D56" s="15">
        <f>'fnd enro'!D56</f>
        <v>0</v>
      </c>
      <c r="E56" s="15">
        <f>'fnd enro'!E56</f>
        <v>0</v>
      </c>
      <c r="F56" s="15">
        <f>'fnd enro'!F56</f>
        <v>0</v>
      </c>
      <c r="G56" s="15">
        <f>'fnd enro'!G56</f>
        <v>3</v>
      </c>
      <c r="H56" s="15">
        <f>'fnd enro'!H56</f>
        <v>2</v>
      </c>
      <c r="I56" s="15">
        <f>'fnd enro'!I56</f>
        <v>0.1875</v>
      </c>
      <c r="J56" s="15">
        <f>'fnd enro'!J56</f>
        <v>0</v>
      </c>
      <c r="K56" s="15">
        <f>'fnd enro'!K56</f>
        <v>0</v>
      </c>
      <c r="L56" s="15">
        <f>'fnd enro'!L56</f>
        <v>0</v>
      </c>
      <c r="M56" s="15">
        <f>'fnd enro'!M56</f>
        <v>0</v>
      </c>
      <c r="N56" s="15">
        <f>'fnd enro'!N56</f>
        <v>0</v>
      </c>
      <c r="O56" s="15">
        <f>'fnd enro'!O56</f>
        <v>1</v>
      </c>
      <c r="P56" s="15"/>
      <c r="Q56" s="15">
        <f>'fnd enro'!R56</f>
        <v>5</v>
      </c>
      <c r="R56" s="16">
        <f t="shared" si="4"/>
        <v>1</v>
      </c>
      <c r="S56" s="15">
        <f>'fnd enro'!Q56</f>
        <v>5</v>
      </c>
      <c r="T56" s="2"/>
      <c r="U56" s="1">
        <f>(($C56*'fnd base rates'!C$48)
+($D56*'fnd base rates'!C$49)
+($E56*'fnd base rates'!C$50)
+($F56*'fnd base rates'!C$51)
+($G56*'fnd base rates'!C$52)
+($H56*'fnd base rates'!C$53)
+($I56*'fnd base rates'!C$54)
+($J56*'fnd base rates'!C$55)
+($K56*'fnd base rates'!C$56)
+($L56*'fnd base rates'!C$57)
+($M56*'fnd base rates'!C$58)
+($N56*'fnd base rates'!C$59)
+($O56*VLOOKUP($S56+12,rate_basefnd,3)))
*$R56</f>
        <v>2316.4781250000005</v>
      </c>
      <c r="V56" s="1">
        <f>(($C56*'fnd base rates'!D$48)
+($D56*'fnd base rates'!D$49)
+($E56*'fnd base rates'!D$50)
+($F56*'fnd base rates'!D$51)
+($G56*'fnd base rates'!D$52)
+($H56*'fnd base rates'!D$53)
+($I56*'fnd base rates'!D$54)
+($J56*'fnd base rates'!D$55)
+($K56*'fnd base rates'!D$56)
+($L56*'fnd base rates'!D$57)
+($M56*'fnd base rates'!D$58)
+($N56*'fnd base rates'!D$59)
+($O56*VLOOKUP($S56+12,rate_basefnd,4)))
*$R56</f>
        <v>3323.6000000000004</v>
      </c>
      <c r="W56" s="1">
        <f>(($C56*'fnd base rates'!E$48)
+($D56*'fnd base rates'!E$49)
+($E56*'fnd base rates'!E$50)
+($F56*'fnd base rates'!E$51)
+($G56*'fnd base rates'!E$52)
+($H56*'fnd base rates'!E$53)
+($I56*'fnd base rates'!E$54)
+($J56*'fnd base rates'!E$55)
+($K56*'fnd base rates'!E$56)
+($L56*'fnd base rates'!E$57)
+($M56*'fnd base rates'!E$58)
+($N56*'fnd base rates'!E$59)
+($O56*VLOOKUP($S56+12,rate_basefnd,5)))
*$R56</f>
        <v>20620.276875</v>
      </c>
      <c r="X56" s="1">
        <f>(($C56*'fnd base rates'!F$48)
+($D56*'fnd base rates'!F$49)
+($E56*'fnd base rates'!F$50)
+($F56*'fnd base rates'!F$51)
+($G56*'fnd base rates'!F$52)
+($H56*'fnd base rates'!F$53)
+($I56*'fnd base rates'!F$54)
+($J56*'fnd base rates'!F$55)
+($K56*'fnd base rates'!F$56)
+($L56*'fnd base rates'!F$57)
+($M56*'fnd base rates'!F$58)
+($N56*'fnd base rates'!F$59)
+($O56*VLOOKUP($S56+12,rate_basefnd,6)))
*$R56</f>
        <v>4092.5287500000004</v>
      </c>
      <c r="Y56" s="1">
        <f>(($C56*'fnd base rates'!G$48)
+($D56*'fnd base rates'!G$49)
+($E56*'fnd base rates'!G$50)
+($F56*'fnd base rates'!G$51)
+($G56*'fnd base rates'!G$52)
+($H56*'fnd base rates'!G$53)
+($I56*'fnd base rates'!G$54)
+($J56*'fnd base rates'!G$55)
+($K56*'fnd base rates'!G$56)
+($L56*'fnd base rates'!G$57)
+($M56*'fnd base rates'!G$58)
+($N56*'fnd base rates'!G$59)
+($O56*VLOOKUP($S56+12,rate_basefnd,7)))
*$R56</f>
        <v>790.17374999999993</v>
      </c>
      <c r="Z56" s="1">
        <f>(($C56*'fnd base rates'!H$48)
+($D56*'fnd base rates'!H$49)
+($E56*'fnd base rates'!H$50)
+($F56*'fnd base rates'!H$51)
+($G56*'fnd base rates'!H$52)
+($H56*'fnd base rates'!H$53)
+($I56*'fnd base rates'!H$54)
+($J56*'fnd base rates'!H$55)
+($K56*'fnd base rates'!H$56)
+($L56*'fnd base rates'!H$57)
+($M56*'fnd base rates'!H$58)
+($N56*'fnd base rates'!H$59)
+($O56*VLOOKUP($S56+12,rate_basefnd,8)))</f>
        <v>2801.3224999999998</v>
      </c>
      <c r="AA56" s="1">
        <f>(($C56*'fnd base rates'!I$48)
+($D56*'fnd base rates'!I$49)
+($E56*'fnd base rates'!I$50)
+($F56*'fnd base rates'!I$51)
+($G56*'fnd base rates'!I$52)
+($H56*'fnd base rates'!I$53)
+($I56*'fnd base rates'!I$54)
+($J56*'fnd base rates'!I$55)
+($K56*'fnd base rates'!I$56)
+($L56*'fnd base rates'!I$57)
+($M56*'fnd base rates'!I$58)
+($N56*'fnd base rates'!I$59)
+($O56*VLOOKUP($S56+12,rate_basefnd,9)))
*$R56</f>
        <v>1625.85</v>
      </c>
      <c r="AB56" s="1">
        <f>(($C56*'fnd base rates'!J$48)
+($D56*'fnd base rates'!J$49)
+($E56*'fnd base rates'!J$50)
+($F56*'fnd base rates'!J$51)
+($G56*'fnd base rates'!J$52)
+($H56*'fnd base rates'!J$53)
+($I56*'fnd base rates'!J$54)
+($J56*'fnd base rates'!J$55)
+($K56*'fnd base rates'!J$56)
+($L56*'fnd base rates'!J$57)
+($M56*'fnd base rates'!J$58)
+($N56*'fnd base rates'!J$59)
+($O56*VLOOKUP($S56+12,rate_basefnd,10)))
*$R56</f>
        <v>1645.54</v>
      </c>
      <c r="AC56" s="1">
        <f>(($C56*'fnd base rates'!K$48)
+($D56*'fnd base rates'!K$49)
+($E56*'fnd base rates'!K$50)
+($F56*'fnd base rates'!K$51)
+($G56*'fnd base rates'!K$52)
+($H56*'fnd base rates'!K$53)
+($I56*'fnd base rates'!K$54)
+($J56*'fnd base rates'!K$55)
+($K56*'fnd base rates'!K$56)
+($L56*'fnd base rates'!K$57)
+($M56*'fnd base rates'!K$58)
+($N56*'fnd base rates'!K$59)
+($O56*VLOOKUP($S56+12,rate_basefnd,11)))
*$R56</f>
        <v>5545.0256250000002</v>
      </c>
      <c r="AD56" s="1">
        <f>(($C56*'fnd base rates'!L$48)
+($D56*'fnd base rates'!L$49)
+($E56*'fnd base rates'!L$50)
+($F56*'fnd base rates'!L$51)
+($G56*'fnd base rates'!L$52)
+($H56*'fnd base rates'!L$53)
+($I56*'fnd base rates'!L$54)
+($J56*'fnd base rates'!L$55)
+($K56*'fnd base rates'!L$56)
+($L56*'fnd base rates'!L$57)
+($M56*'fnd base rates'!L$58)
+($N56*'fnd base rates'!L$59)
+($O56*VLOOKUP($S56+12,rate_basefnd,12)))</f>
        <v>5088.6053689993796</v>
      </c>
      <c r="AE56" s="1">
        <f>(($C56*'fnd base rates'!M$48)
+($D56*'fnd base rates'!M$49)
+($E56*'fnd base rates'!M$50)
+($F56*'fnd base rates'!M$51)
+($G56*'fnd base rates'!M$52)
+($H56*'fnd base rates'!M$53)
+($I56*'fnd base rates'!M$54)
+($J56*'fnd base rates'!M$55)
+($K56*'fnd base rates'!M$56)
+($L56*'fnd base rates'!M$57)
+($M56*'fnd base rates'!M$58)
+($N56*'fnd base rates'!M$59)
+($O56*VLOOKUP($S56+12,rate_basefnd,13)))</f>
        <v>0</v>
      </c>
      <c r="AF56" s="4">
        <f t="shared" si="5"/>
        <v>47849.400993999385</v>
      </c>
      <c r="AH56" s="4">
        <f t="shared" si="6"/>
        <v>414603263</v>
      </c>
      <c r="AI56" s="4" t="str">
        <f t="shared" si="7"/>
        <v>414</v>
      </c>
      <c r="AJ56" s="2" t="str">
        <f t="shared" si="8"/>
        <v>603</v>
      </c>
      <c r="AK56" s="2" t="str">
        <f t="shared" si="9"/>
        <v>263</v>
      </c>
      <c r="AL56" s="4">
        <f t="shared" si="10"/>
        <v>1</v>
      </c>
      <c r="AM56" s="4">
        <f t="shared" si="3"/>
        <v>5</v>
      </c>
      <c r="AN56" s="4">
        <f t="shared" si="11"/>
        <v>47849.400993999385</v>
      </c>
      <c r="AO56" s="4">
        <f t="shared" si="12"/>
        <v>9570</v>
      </c>
      <c r="AP56" s="4">
        <f t="shared" si="13"/>
        <v>0</v>
      </c>
      <c r="AQ56" s="75">
        <v>9570</v>
      </c>
    </row>
    <row r="57" spans="1:43" s="4" customFormat="1">
      <c r="A57" s="2">
        <v>414603341</v>
      </c>
      <c r="B57" s="382" t="s">
        <v>679</v>
      </c>
      <c r="C57" s="15">
        <f>'fnd enro'!C57</f>
        <v>0</v>
      </c>
      <c r="D57" s="15">
        <f>'fnd enro'!D57</f>
        <v>0</v>
      </c>
      <c r="E57" s="15">
        <f>'fnd enro'!E57</f>
        <v>0</v>
      </c>
      <c r="F57" s="15">
        <f>'fnd enro'!F57</f>
        <v>0</v>
      </c>
      <c r="G57" s="15">
        <f>'fnd enro'!G57</f>
        <v>1</v>
      </c>
      <c r="H57" s="15">
        <f>'fnd enro'!H57</f>
        <v>0</v>
      </c>
      <c r="I57" s="15">
        <f>'fnd enro'!I57</f>
        <v>3.7499999999999999E-2</v>
      </c>
      <c r="J57" s="15">
        <f>'fnd enro'!J57</f>
        <v>0</v>
      </c>
      <c r="K57" s="15">
        <f>'fnd enro'!K57</f>
        <v>0</v>
      </c>
      <c r="L57" s="15">
        <f>'fnd enro'!L57</f>
        <v>0</v>
      </c>
      <c r="M57" s="15">
        <f>'fnd enro'!M57</f>
        <v>0</v>
      </c>
      <c r="N57" s="15">
        <f>'fnd enro'!N57</f>
        <v>0</v>
      </c>
      <c r="O57" s="15">
        <f>'fnd enro'!O57</f>
        <v>0</v>
      </c>
      <c r="P57" s="15"/>
      <c r="Q57" s="15">
        <f>'fnd enro'!R57</f>
        <v>1</v>
      </c>
      <c r="R57" s="16">
        <f t="shared" si="4"/>
        <v>1</v>
      </c>
      <c r="S57" s="15">
        <f>'fnd enro'!Q57</f>
        <v>1</v>
      </c>
      <c r="T57" s="2"/>
      <c r="U57" s="1">
        <f>(($C57*'fnd base rates'!C$48)
+($D57*'fnd base rates'!C$49)
+($E57*'fnd base rates'!C$50)
+($F57*'fnd base rates'!C$51)
+($G57*'fnd base rates'!C$52)
+($H57*'fnd base rates'!C$53)
+($I57*'fnd base rates'!C$54)
+($J57*'fnd base rates'!C$55)
+($K57*'fnd base rates'!C$56)
+($L57*'fnd base rates'!C$57)
+($M57*'fnd base rates'!C$58)
+($N57*'fnd base rates'!C$59)
+($O57*VLOOKUP($S57+12,rate_basefnd,3)))
*$R57</f>
        <v>463.29562500000003</v>
      </c>
      <c r="V57" s="1">
        <f>(($C57*'fnd base rates'!D$48)
+($D57*'fnd base rates'!D$49)
+($E57*'fnd base rates'!D$50)
+($F57*'fnd base rates'!D$51)
+($G57*'fnd base rates'!D$52)
+($H57*'fnd base rates'!D$53)
+($I57*'fnd base rates'!D$54)
+($J57*'fnd base rates'!D$55)
+($K57*'fnd base rates'!D$56)
+($L57*'fnd base rates'!D$57)
+($M57*'fnd base rates'!D$58)
+($N57*'fnd base rates'!D$59)
+($O57*VLOOKUP($S57+12,rate_basefnd,4)))
*$R57</f>
        <v>664.72</v>
      </c>
      <c r="W57" s="1">
        <f>(($C57*'fnd base rates'!E$48)
+($D57*'fnd base rates'!E$49)
+($E57*'fnd base rates'!E$50)
+($F57*'fnd base rates'!E$51)
+($G57*'fnd base rates'!E$52)
+($H57*'fnd base rates'!E$53)
+($I57*'fnd base rates'!E$54)
+($J57*'fnd base rates'!E$55)
+($K57*'fnd base rates'!E$56)
+($L57*'fnd base rates'!E$57)
+($M57*'fnd base rates'!E$58)
+($N57*'fnd base rates'!E$59)
+($O57*VLOOKUP($S57+12,rate_basefnd,5)))
*$R57</f>
        <v>2996.5193749999999</v>
      </c>
      <c r="X57" s="1">
        <f>(($C57*'fnd base rates'!F$48)
+($D57*'fnd base rates'!F$49)
+($E57*'fnd base rates'!F$50)
+($F57*'fnd base rates'!F$51)
+($G57*'fnd base rates'!F$52)
+($H57*'fnd base rates'!F$53)
+($I57*'fnd base rates'!F$54)
+($J57*'fnd base rates'!F$55)
+($K57*'fnd base rates'!F$56)
+($L57*'fnd base rates'!F$57)
+($M57*'fnd base rates'!F$58)
+($N57*'fnd base rates'!F$59)
+($O57*VLOOKUP($S57+12,rate_basefnd,6)))
*$R57</f>
        <v>856.20575000000008</v>
      </c>
      <c r="Y57" s="1">
        <f>(($C57*'fnd base rates'!G$48)
+($D57*'fnd base rates'!G$49)
+($E57*'fnd base rates'!G$50)
+($F57*'fnd base rates'!G$51)
+($G57*'fnd base rates'!G$52)
+($H57*'fnd base rates'!G$53)
+($I57*'fnd base rates'!G$54)
+($J57*'fnd base rates'!G$55)
+($K57*'fnd base rates'!G$56)
+($L57*'fnd base rates'!G$57)
+($M57*'fnd base rates'!G$58)
+($N57*'fnd base rates'!G$59)
+($O57*VLOOKUP($S57+12,rate_basefnd,7)))
*$R57</f>
        <v>145.92274999999998</v>
      </c>
      <c r="Z57" s="1">
        <f>(($C57*'fnd base rates'!H$48)
+($D57*'fnd base rates'!H$49)
+($E57*'fnd base rates'!H$50)
+($F57*'fnd base rates'!H$51)
+($G57*'fnd base rates'!H$52)
+($H57*'fnd base rates'!H$53)
+($I57*'fnd base rates'!H$54)
+($J57*'fnd base rates'!H$55)
+($K57*'fnd base rates'!H$56)
+($L57*'fnd base rates'!H$57)
+($M57*'fnd base rates'!H$58)
+($N57*'fnd base rates'!H$59)
+($O57*VLOOKUP($S57+12,rate_basefnd,8)))</f>
        <v>454.3845</v>
      </c>
      <c r="AA57" s="1">
        <f>(($C57*'fnd base rates'!I$48)
+($D57*'fnd base rates'!I$49)
+($E57*'fnd base rates'!I$50)
+($F57*'fnd base rates'!I$51)
+($G57*'fnd base rates'!I$52)
+($H57*'fnd base rates'!I$53)
+($I57*'fnd base rates'!I$54)
+($J57*'fnd base rates'!I$55)
+($K57*'fnd base rates'!I$56)
+($L57*'fnd base rates'!I$57)
+($M57*'fnd base rates'!I$58)
+($N57*'fnd base rates'!I$59)
+($O57*VLOOKUP($S57+12,rate_basefnd,9)))
*$R57</f>
        <v>295.23</v>
      </c>
      <c r="AB57" s="1">
        <f>(($C57*'fnd base rates'!J$48)
+($D57*'fnd base rates'!J$49)
+($E57*'fnd base rates'!J$50)
+($F57*'fnd base rates'!J$51)
+($G57*'fnd base rates'!J$52)
+($H57*'fnd base rates'!J$53)
+($I57*'fnd base rates'!J$54)
+($J57*'fnd base rates'!J$55)
+($K57*'fnd base rates'!J$56)
+($L57*'fnd base rates'!J$57)
+($M57*'fnd base rates'!J$58)
+($N57*'fnd base rates'!J$59)
+($O57*VLOOKUP($S57+12,rate_basefnd,10)))
*$R57</f>
        <v>216.18</v>
      </c>
      <c r="AC57" s="1">
        <f>(($C57*'fnd base rates'!K$48)
+($D57*'fnd base rates'!K$49)
+($E57*'fnd base rates'!K$50)
+($F57*'fnd base rates'!K$51)
+($G57*'fnd base rates'!K$52)
+($H57*'fnd base rates'!K$53)
+($I57*'fnd base rates'!K$54)
+($J57*'fnd base rates'!K$55)
+($K57*'fnd base rates'!K$56)
+($L57*'fnd base rates'!K$57)
+($M57*'fnd base rates'!K$58)
+($N57*'fnd base rates'!K$59)
+($O57*VLOOKUP($S57+12,rate_basefnd,11)))
*$R57</f>
        <v>1023.995125</v>
      </c>
      <c r="AD57" s="1">
        <f>(($C57*'fnd base rates'!L$48)
+($D57*'fnd base rates'!L$49)
+($E57*'fnd base rates'!L$50)
+($F57*'fnd base rates'!L$51)
+($G57*'fnd base rates'!L$52)
+($H57*'fnd base rates'!L$53)
+($I57*'fnd base rates'!L$54)
+($J57*'fnd base rates'!L$55)
+($K57*'fnd base rates'!L$56)
+($L57*'fnd base rates'!L$57)
+($M57*'fnd base rates'!L$58)
+($N57*'fnd base rates'!L$59)
+($O57*VLOOKUP($S57+12,rate_basefnd,12)))</f>
        <v>978.01976342683213</v>
      </c>
      <c r="AE57" s="1">
        <f>(($C57*'fnd base rates'!M$48)
+($D57*'fnd base rates'!M$49)
+($E57*'fnd base rates'!M$50)
+($F57*'fnd base rates'!M$51)
+($G57*'fnd base rates'!M$52)
+($H57*'fnd base rates'!M$53)
+($I57*'fnd base rates'!M$54)
+($J57*'fnd base rates'!M$55)
+($K57*'fnd base rates'!M$56)
+($L57*'fnd base rates'!M$57)
+($M57*'fnd base rates'!M$58)
+($N57*'fnd base rates'!M$59)
+($O57*VLOOKUP($S57+12,rate_basefnd,13)))</f>
        <v>0</v>
      </c>
      <c r="AF57" s="4">
        <f t="shared" si="5"/>
        <v>8094.4728884268334</v>
      </c>
      <c r="AH57" s="4">
        <f t="shared" si="6"/>
        <v>414603341</v>
      </c>
      <c r="AI57" s="4" t="str">
        <f t="shared" si="7"/>
        <v>414</v>
      </c>
      <c r="AJ57" s="2" t="str">
        <f t="shared" si="8"/>
        <v>603</v>
      </c>
      <c r="AK57" s="2" t="str">
        <f t="shared" si="9"/>
        <v>341</v>
      </c>
      <c r="AL57" s="4">
        <f t="shared" si="10"/>
        <v>1</v>
      </c>
      <c r="AM57" s="4">
        <f t="shared" si="3"/>
        <v>1</v>
      </c>
      <c r="AN57" s="4">
        <f t="shared" si="11"/>
        <v>8094.4728884268334</v>
      </c>
      <c r="AO57" s="4">
        <f t="shared" si="12"/>
        <v>8094</v>
      </c>
      <c r="AP57" s="4">
        <f t="shared" si="13"/>
        <v>0</v>
      </c>
      <c r="AQ57" s="75">
        <v>8094</v>
      </c>
    </row>
    <row r="58" spans="1:43" s="4" customFormat="1">
      <c r="A58" s="2">
        <v>414603349</v>
      </c>
      <c r="B58" s="382" t="s">
        <v>679</v>
      </c>
      <c r="C58" s="15">
        <f>'fnd enro'!C58</f>
        <v>0</v>
      </c>
      <c r="D58" s="15">
        <f>'fnd enro'!D58</f>
        <v>0</v>
      </c>
      <c r="E58" s="15">
        <f>'fnd enro'!E58</f>
        <v>0</v>
      </c>
      <c r="F58" s="15">
        <f>'fnd enro'!F58</f>
        <v>0</v>
      </c>
      <c r="G58" s="15">
        <f>'fnd enro'!G58</f>
        <v>0</v>
      </c>
      <c r="H58" s="15">
        <f>'fnd enro'!H58</f>
        <v>1</v>
      </c>
      <c r="I58" s="15">
        <f>'fnd enro'!I58</f>
        <v>3.7499999999999999E-2</v>
      </c>
      <c r="J58" s="15">
        <f>'fnd enro'!J58</f>
        <v>0</v>
      </c>
      <c r="K58" s="15">
        <f>'fnd enro'!K58</f>
        <v>0</v>
      </c>
      <c r="L58" s="15">
        <f>'fnd enro'!L58</f>
        <v>0</v>
      </c>
      <c r="M58" s="15">
        <f>'fnd enro'!M58</f>
        <v>0</v>
      </c>
      <c r="N58" s="15">
        <f>'fnd enro'!N58</f>
        <v>0</v>
      </c>
      <c r="O58" s="15">
        <f>'fnd enro'!O58</f>
        <v>0</v>
      </c>
      <c r="P58" s="15"/>
      <c r="Q58" s="15">
        <f>'fnd enro'!R58</f>
        <v>1</v>
      </c>
      <c r="R58" s="16">
        <f t="shared" si="4"/>
        <v>1</v>
      </c>
      <c r="S58" s="15">
        <f>'fnd enro'!Q58</f>
        <v>1</v>
      </c>
      <c r="T58" s="2"/>
      <c r="U58" s="1">
        <f>(($C58*'fnd base rates'!C$48)
+($D58*'fnd base rates'!C$49)
+($E58*'fnd base rates'!C$50)
+($F58*'fnd base rates'!C$51)
+($G58*'fnd base rates'!C$52)
+($H58*'fnd base rates'!C$53)
+($I58*'fnd base rates'!C$54)
+($J58*'fnd base rates'!C$55)
+($K58*'fnd base rates'!C$56)
+($L58*'fnd base rates'!C$57)
+($M58*'fnd base rates'!C$58)
+($N58*'fnd base rates'!C$59)
+($O58*VLOOKUP($S58+12,rate_basefnd,3)))
*$R58</f>
        <v>463.29562500000003</v>
      </c>
      <c r="V58" s="1">
        <f>(($C58*'fnd base rates'!D$48)
+($D58*'fnd base rates'!D$49)
+($E58*'fnd base rates'!D$50)
+($F58*'fnd base rates'!D$51)
+($G58*'fnd base rates'!D$52)
+($H58*'fnd base rates'!D$53)
+($I58*'fnd base rates'!D$54)
+($J58*'fnd base rates'!D$55)
+($K58*'fnd base rates'!D$56)
+($L58*'fnd base rates'!D$57)
+($M58*'fnd base rates'!D$58)
+($N58*'fnd base rates'!D$59)
+($O58*VLOOKUP($S58+12,rate_basefnd,4)))
*$R58</f>
        <v>664.72</v>
      </c>
      <c r="W58" s="1">
        <f>(($C58*'fnd base rates'!E$48)
+($D58*'fnd base rates'!E$49)
+($E58*'fnd base rates'!E$50)
+($F58*'fnd base rates'!E$51)
+($G58*'fnd base rates'!E$52)
+($H58*'fnd base rates'!E$53)
+($I58*'fnd base rates'!E$54)
+($J58*'fnd base rates'!E$55)
+($K58*'fnd base rates'!E$56)
+($L58*'fnd base rates'!E$57)
+($M58*'fnd base rates'!E$58)
+($N58*'fnd base rates'!E$59)
+($O58*VLOOKUP($S58+12,rate_basefnd,5)))
*$R58</f>
        <v>4258.7093749999995</v>
      </c>
      <c r="X58" s="1">
        <f>(($C58*'fnd base rates'!F$48)
+($D58*'fnd base rates'!F$49)
+($E58*'fnd base rates'!F$50)
+($F58*'fnd base rates'!F$51)
+($G58*'fnd base rates'!F$52)
+($H58*'fnd base rates'!F$53)
+($I58*'fnd base rates'!F$54)
+($J58*'fnd base rates'!F$55)
+($K58*'fnd base rates'!F$56)
+($L58*'fnd base rates'!F$57)
+($M58*'fnd base rates'!F$58)
+($N58*'fnd base rates'!F$59)
+($O58*VLOOKUP($S58+12,rate_basefnd,6)))
*$R58</f>
        <v>761.95575000000008</v>
      </c>
      <c r="Y58" s="1">
        <f>(($C58*'fnd base rates'!G$48)
+($D58*'fnd base rates'!G$49)
+($E58*'fnd base rates'!G$50)
+($F58*'fnd base rates'!G$51)
+($G58*'fnd base rates'!G$52)
+($H58*'fnd base rates'!G$53)
+($I58*'fnd base rates'!G$54)
+($J58*'fnd base rates'!G$55)
+($K58*'fnd base rates'!G$56)
+($L58*'fnd base rates'!G$57)
+($M58*'fnd base rates'!G$58)
+($N58*'fnd base rates'!G$59)
+($O58*VLOOKUP($S58+12,rate_basefnd,7)))
*$R58</f>
        <v>141.94274999999999</v>
      </c>
      <c r="Z58" s="1">
        <f>(($C58*'fnd base rates'!H$48)
+($D58*'fnd base rates'!H$49)
+($E58*'fnd base rates'!H$50)
+($F58*'fnd base rates'!H$51)
+($G58*'fnd base rates'!H$52)
+($H58*'fnd base rates'!H$53)
+($I58*'fnd base rates'!H$54)
+($J58*'fnd base rates'!H$55)
+($K58*'fnd base rates'!H$56)
+($L58*'fnd base rates'!H$57)
+($M58*'fnd base rates'!H$58)
+($N58*'fnd base rates'!H$59)
+($O58*VLOOKUP($S58+12,rate_basefnd,8)))</f>
        <v>719.08450000000005</v>
      </c>
      <c r="AA58" s="1">
        <f>(($C58*'fnd base rates'!I$48)
+($D58*'fnd base rates'!I$49)
+($E58*'fnd base rates'!I$50)
+($F58*'fnd base rates'!I$51)
+($G58*'fnd base rates'!I$52)
+($H58*'fnd base rates'!I$53)
+($I58*'fnd base rates'!I$54)
+($J58*'fnd base rates'!I$55)
+($K58*'fnd base rates'!I$56)
+($L58*'fnd base rates'!I$57)
+($M58*'fnd base rates'!I$58)
+($N58*'fnd base rates'!I$59)
+($O58*VLOOKUP($S58+12,rate_basefnd,9)))
*$R58</f>
        <v>370.08</v>
      </c>
      <c r="AB58" s="1">
        <f>(($C58*'fnd base rates'!J$48)
+($D58*'fnd base rates'!J$49)
+($E58*'fnd base rates'!J$50)
+($F58*'fnd base rates'!J$51)
+($G58*'fnd base rates'!J$52)
+($H58*'fnd base rates'!J$53)
+($I58*'fnd base rates'!J$54)
+($J58*'fnd base rates'!J$55)
+($K58*'fnd base rates'!J$56)
+($L58*'fnd base rates'!J$57)
+($M58*'fnd base rates'!J$58)
+($N58*'fnd base rates'!J$59)
+($O58*VLOOKUP($S58+12,rate_basefnd,10)))
*$R58</f>
        <v>498.5</v>
      </c>
      <c r="AC58" s="1">
        <f>(($C58*'fnd base rates'!K$48)
+($D58*'fnd base rates'!K$49)
+($E58*'fnd base rates'!K$50)
+($F58*'fnd base rates'!K$51)
+($G58*'fnd base rates'!K$52)
+($H58*'fnd base rates'!K$53)
+($I58*'fnd base rates'!K$54)
+($J58*'fnd base rates'!K$55)
+($K58*'fnd base rates'!K$56)
+($L58*'fnd base rates'!K$57)
+($M58*'fnd base rates'!K$58)
+($N58*'fnd base rates'!K$59)
+($O58*VLOOKUP($S58+12,rate_basefnd,11)))
*$R58</f>
        <v>996.10512500000004</v>
      </c>
      <c r="AD58" s="1">
        <f>(($C58*'fnd base rates'!L$48)
+($D58*'fnd base rates'!L$49)
+($E58*'fnd base rates'!L$50)
+($F58*'fnd base rates'!L$51)
+($G58*'fnd base rates'!L$52)
+($H58*'fnd base rates'!L$53)
+($I58*'fnd base rates'!L$54)
+($J58*'fnd base rates'!L$55)
+($K58*'fnd base rates'!L$56)
+($L58*'fnd base rates'!L$57)
+($M58*'fnd base rates'!L$58)
+($N58*'fnd base rates'!L$59)
+($O58*VLOOKUP($S58+12,rate_basefnd,12)))</f>
        <v>919.25803935944157</v>
      </c>
      <c r="AE58" s="1">
        <f>(($C58*'fnd base rates'!M$48)
+($D58*'fnd base rates'!M$49)
+($E58*'fnd base rates'!M$50)
+($F58*'fnd base rates'!M$51)
+($G58*'fnd base rates'!M$52)
+($H58*'fnd base rates'!M$53)
+($I58*'fnd base rates'!M$54)
+($J58*'fnd base rates'!M$55)
+($K58*'fnd base rates'!M$56)
+($L58*'fnd base rates'!M$57)
+($M58*'fnd base rates'!M$58)
+($N58*'fnd base rates'!M$59)
+($O58*VLOOKUP($S58+12,rate_basefnd,13)))</f>
        <v>0</v>
      </c>
      <c r="AF58" s="4">
        <f t="shared" si="5"/>
        <v>9793.6511643594404</v>
      </c>
      <c r="AH58" s="4">
        <f t="shared" si="6"/>
        <v>414603349</v>
      </c>
      <c r="AI58" s="4" t="str">
        <f t="shared" si="7"/>
        <v>414</v>
      </c>
      <c r="AJ58" s="2" t="str">
        <f t="shared" si="8"/>
        <v>603</v>
      </c>
      <c r="AK58" s="2" t="str">
        <f t="shared" si="9"/>
        <v>349</v>
      </c>
      <c r="AL58" s="4">
        <f t="shared" si="10"/>
        <v>1</v>
      </c>
      <c r="AM58" s="4">
        <f t="shared" si="3"/>
        <v>1</v>
      </c>
      <c r="AN58" s="4">
        <f t="shared" si="11"/>
        <v>9793.6511643594404</v>
      </c>
      <c r="AO58" s="4">
        <f t="shared" si="12"/>
        <v>9794</v>
      </c>
      <c r="AP58" s="4">
        <f t="shared" si="13"/>
        <v>0</v>
      </c>
      <c r="AQ58" s="75">
        <v>9794</v>
      </c>
    </row>
    <row r="59" spans="1:43" s="4" customFormat="1">
      <c r="A59" s="2">
        <v>414603603</v>
      </c>
      <c r="B59" s="382" t="s">
        <v>679</v>
      </c>
      <c r="C59" s="15">
        <f>'fnd enro'!C59</f>
        <v>0</v>
      </c>
      <c r="D59" s="15">
        <f>'fnd enro'!D59</f>
        <v>0</v>
      </c>
      <c r="E59" s="15">
        <f>'fnd enro'!E59</f>
        <v>0</v>
      </c>
      <c r="F59" s="15">
        <f>'fnd enro'!F59</f>
        <v>0</v>
      </c>
      <c r="G59" s="15">
        <f>'fnd enro'!G59</f>
        <v>39</v>
      </c>
      <c r="H59" s="15">
        <f>'fnd enro'!H59</f>
        <v>37</v>
      </c>
      <c r="I59" s="15">
        <f>'fnd enro'!I59</f>
        <v>2.85</v>
      </c>
      <c r="J59" s="15">
        <f>'fnd enro'!J59</f>
        <v>0</v>
      </c>
      <c r="K59" s="15">
        <f>'fnd enro'!K59</f>
        <v>0</v>
      </c>
      <c r="L59" s="15">
        <f>'fnd enro'!L59</f>
        <v>0</v>
      </c>
      <c r="M59" s="15">
        <f>'fnd enro'!M59</f>
        <v>0</v>
      </c>
      <c r="N59" s="15">
        <f>'fnd enro'!N59</f>
        <v>0</v>
      </c>
      <c r="O59" s="15">
        <f>'fnd enro'!O59</f>
        <v>34</v>
      </c>
      <c r="P59" s="15"/>
      <c r="Q59" s="15">
        <f>'fnd enro'!R59</f>
        <v>76</v>
      </c>
      <c r="R59" s="16">
        <f t="shared" si="4"/>
        <v>1</v>
      </c>
      <c r="S59" s="15">
        <f>'fnd enro'!Q59</f>
        <v>9</v>
      </c>
      <c r="T59" s="2"/>
      <c r="U59" s="1">
        <f>(($C59*'fnd base rates'!C$48)
+($D59*'fnd base rates'!C$49)
+($E59*'fnd base rates'!C$50)
+($F59*'fnd base rates'!C$51)
+($G59*'fnd base rates'!C$52)
+($H59*'fnd base rates'!C$53)
+($I59*'fnd base rates'!C$54)
+($J59*'fnd base rates'!C$55)
+($K59*'fnd base rates'!C$56)
+($L59*'fnd base rates'!C$57)
+($M59*'fnd base rates'!C$58)
+($N59*'fnd base rates'!C$59)
+($O59*VLOOKUP($S59+12,rate_basefnd,3)))
*$R59</f>
        <v>35210.467499999999</v>
      </c>
      <c r="V59" s="1">
        <f>(($C59*'fnd base rates'!D$48)
+($D59*'fnd base rates'!D$49)
+($E59*'fnd base rates'!D$50)
+($F59*'fnd base rates'!D$51)
+($G59*'fnd base rates'!D$52)
+($H59*'fnd base rates'!D$53)
+($I59*'fnd base rates'!D$54)
+($J59*'fnd base rates'!D$55)
+($K59*'fnd base rates'!D$56)
+($L59*'fnd base rates'!D$57)
+($M59*'fnd base rates'!D$58)
+($N59*'fnd base rates'!D$59)
+($O59*VLOOKUP($S59+12,rate_basefnd,4)))
*$R59</f>
        <v>50518.720000000001</v>
      </c>
      <c r="W59" s="1">
        <f>(($C59*'fnd base rates'!E$48)
+($D59*'fnd base rates'!E$49)
+($E59*'fnd base rates'!E$50)
+($F59*'fnd base rates'!E$51)
+($G59*'fnd base rates'!E$52)
+($H59*'fnd base rates'!E$53)
+($I59*'fnd base rates'!E$54)
+($J59*'fnd base rates'!E$55)
+($K59*'fnd base rates'!E$56)
+($L59*'fnd base rates'!E$57)
+($M59*'fnd base rates'!E$58)
+($N59*'fnd base rates'!E$59)
+($O59*VLOOKUP($S59+12,rate_basefnd,5)))
*$R59</f>
        <v>384592.76250000001</v>
      </c>
      <c r="X59" s="1">
        <f>(($C59*'fnd base rates'!F$48)
+($D59*'fnd base rates'!F$49)
+($E59*'fnd base rates'!F$50)
+($F59*'fnd base rates'!F$51)
+($G59*'fnd base rates'!F$52)
+($H59*'fnd base rates'!F$53)
+($I59*'fnd base rates'!F$54)
+($J59*'fnd base rates'!F$55)
+($K59*'fnd base rates'!F$56)
+($L59*'fnd base rates'!F$57)
+($M59*'fnd base rates'!F$58)
+($N59*'fnd base rates'!F$59)
+($O59*VLOOKUP($S59+12,rate_basefnd,6)))
*$R59</f>
        <v>61584.387000000002</v>
      </c>
      <c r="Y59" s="1">
        <f>(($C59*'fnd base rates'!G$48)
+($D59*'fnd base rates'!G$49)
+($E59*'fnd base rates'!G$50)
+($F59*'fnd base rates'!G$51)
+($G59*'fnd base rates'!G$52)
+($H59*'fnd base rates'!G$53)
+($I59*'fnd base rates'!G$54)
+($J59*'fnd base rates'!G$55)
+($K59*'fnd base rates'!G$56)
+($L59*'fnd base rates'!G$57)
+($M59*'fnd base rates'!G$58)
+($N59*'fnd base rates'!G$59)
+($O59*VLOOKUP($S59+12,rate_basefnd,7)))
*$R59</f>
        <v>13367.069</v>
      </c>
      <c r="Z59" s="1">
        <f>(($C59*'fnd base rates'!H$48)
+($D59*'fnd base rates'!H$49)
+($E59*'fnd base rates'!H$50)
+($F59*'fnd base rates'!H$51)
+($G59*'fnd base rates'!H$52)
+($H59*'fnd base rates'!H$53)
+($I59*'fnd base rates'!H$54)
+($J59*'fnd base rates'!H$55)
+($K59*'fnd base rates'!H$56)
+($L59*'fnd base rates'!H$57)
+($M59*'fnd base rates'!H$58)
+($N59*'fnd base rates'!H$59)
+($O59*VLOOKUP($S59+12,rate_basefnd,8)))</f>
        <v>44327.122000000003</v>
      </c>
      <c r="AA59" s="1">
        <f>(($C59*'fnd base rates'!I$48)
+($D59*'fnd base rates'!I$49)
+($E59*'fnd base rates'!I$50)
+($F59*'fnd base rates'!I$51)
+($G59*'fnd base rates'!I$52)
+($H59*'fnd base rates'!I$53)
+($I59*'fnd base rates'!I$54)
+($J59*'fnd base rates'!I$55)
+($K59*'fnd base rates'!I$56)
+($L59*'fnd base rates'!I$57)
+($M59*'fnd base rates'!I$58)
+($N59*'fnd base rates'!I$59)
+($O59*VLOOKUP($S59+12,rate_basefnd,9)))
*$R59</f>
        <v>25206.93</v>
      </c>
      <c r="AB59" s="1">
        <f>(($C59*'fnd base rates'!J$48)
+($D59*'fnd base rates'!J$49)
+($E59*'fnd base rates'!J$50)
+($F59*'fnd base rates'!J$51)
+($G59*'fnd base rates'!J$52)
+($H59*'fnd base rates'!J$53)
+($I59*'fnd base rates'!J$54)
+($J59*'fnd base rates'!J$55)
+($K59*'fnd base rates'!J$56)
+($L59*'fnd base rates'!J$57)
+($M59*'fnd base rates'!J$58)
+($N59*'fnd base rates'!J$59)
+($O59*VLOOKUP($S59+12,rate_basefnd,10)))
*$R59</f>
        <v>26875.52</v>
      </c>
      <c r="AC59" s="1">
        <f>(($C59*'fnd base rates'!K$48)
+($D59*'fnd base rates'!K$49)
+($E59*'fnd base rates'!K$50)
+($F59*'fnd base rates'!K$51)
+($G59*'fnd base rates'!K$52)
+($H59*'fnd base rates'!K$53)
+($I59*'fnd base rates'!K$54)
+($J59*'fnd base rates'!K$55)
+($K59*'fnd base rates'!K$56)
+($L59*'fnd base rates'!K$57)
+($M59*'fnd base rates'!K$58)
+($N59*'fnd base rates'!K$59)
+($O59*VLOOKUP($S59+12,rate_basefnd,11)))
*$R59</f>
        <v>93804.619500000001</v>
      </c>
      <c r="AD59" s="1">
        <f>(($C59*'fnd base rates'!L$48)
+($D59*'fnd base rates'!L$49)
+($E59*'fnd base rates'!L$50)
+($F59*'fnd base rates'!L$51)
+($G59*'fnd base rates'!L$52)
+($H59*'fnd base rates'!L$53)
+($I59*'fnd base rates'!L$54)
+($J59*'fnd base rates'!L$55)
+($K59*'fnd base rates'!L$56)
+($L59*'fnd base rates'!L$57)
+($M59*'fnd base rates'!L$58)
+($N59*'fnd base rates'!L$59)
+($O59*VLOOKUP($S59+12,rate_basefnd,12)))</f>
        <v>83337.238229945782</v>
      </c>
      <c r="AE59" s="1">
        <f>(($C59*'fnd base rates'!M$48)
+($D59*'fnd base rates'!M$49)
+($E59*'fnd base rates'!M$50)
+($F59*'fnd base rates'!M$51)
+($G59*'fnd base rates'!M$52)
+($H59*'fnd base rates'!M$53)
+($I59*'fnd base rates'!M$54)
+($J59*'fnd base rates'!M$55)
+($K59*'fnd base rates'!M$56)
+($L59*'fnd base rates'!M$57)
+($M59*'fnd base rates'!M$58)
+($N59*'fnd base rates'!M$59)
+($O59*VLOOKUP($S59+12,rate_basefnd,13)))</f>
        <v>0</v>
      </c>
      <c r="AF59" s="4">
        <f t="shared" si="5"/>
        <v>818824.83572994592</v>
      </c>
      <c r="AH59" s="4">
        <f t="shared" si="6"/>
        <v>414603603</v>
      </c>
      <c r="AI59" s="4" t="str">
        <f t="shared" si="7"/>
        <v>414</v>
      </c>
      <c r="AJ59" s="2" t="str">
        <f t="shared" si="8"/>
        <v>603</v>
      </c>
      <c r="AK59" s="2" t="str">
        <f t="shared" si="9"/>
        <v>603</v>
      </c>
      <c r="AL59" s="4">
        <f t="shared" si="10"/>
        <v>1</v>
      </c>
      <c r="AM59" s="4">
        <f t="shared" si="3"/>
        <v>76</v>
      </c>
      <c r="AN59" s="4">
        <f t="shared" si="11"/>
        <v>818824.83572994592</v>
      </c>
      <c r="AO59" s="4">
        <f t="shared" si="12"/>
        <v>10774</v>
      </c>
      <c r="AP59" s="4">
        <f t="shared" si="13"/>
        <v>0</v>
      </c>
      <c r="AQ59" s="75">
        <v>10774</v>
      </c>
    </row>
    <row r="60" spans="1:43" s="4" customFormat="1">
      <c r="A60" s="2">
        <v>414603635</v>
      </c>
      <c r="B60" s="382" t="s">
        <v>679</v>
      </c>
      <c r="C60" s="15">
        <f>'fnd enro'!C60</f>
        <v>0</v>
      </c>
      <c r="D60" s="15">
        <f>'fnd enro'!D60</f>
        <v>0</v>
      </c>
      <c r="E60" s="15">
        <f>'fnd enro'!E60</f>
        <v>0</v>
      </c>
      <c r="F60" s="15">
        <f>'fnd enro'!F60</f>
        <v>0</v>
      </c>
      <c r="G60" s="15">
        <f>'fnd enro'!G60</f>
        <v>12</v>
      </c>
      <c r="H60" s="15">
        <f>'fnd enro'!H60</f>
        <v>5</v>
      </c>
      <c r="I60" s="15">
        <f>'fnd enro'!I60</f>
        <v>0.63749999999999996</v>
      </c>
      <c r="J60" s="15">
        <f>'fnd enro'!J60</f>
        <v>0</v>
      </c>
      <c r="K60" s="15">
        <f>'fnd enro'!K60</f>
        <v>0</v>
      </c>
      <c r="L60" s="15">
        <f>'fnd enro'!L60</f>
        <v>0</v>
      </c>
      <c r="M60" s="15">
        <f>'fnd enro'!M60</f>
        <v>0</v>
      </c>
      <c r="N60" s="15">
        <f>'fnd enro'!N60</f>
        <v>0</v>
      </c>
      <c r="O60" s="15">
        <f>'fnd enro'!O60</f>
        <v>6</v>
      </c>
      <c r="P60" s="15"/>
      <c r="Q60" s="15">
        <f>'fnd enro'!R60</f>
        <v>17</v>
      </c>
      <c r="R60" s="16">
        <f t="shared" si="4"/>
        <v>1</v>
      </c>
      <c r="S60" s="15">
        <f>'fnd enro'!Q60</f>
        <v>9</v>
      </c>
      <c r="T60" s="2"/>
      <c r="U60" s="1">
        <f>(($C60*'fnd base rates'!C$48)
+($D60*'fnd base rates'!C$49)
+($E60*'fnd base rates'!C$50)
+($F60*'fnd base rates'!C$51)
+($G60*'fnd base rates'!C$52)
+($H60*'fnd base rates'!C$53)
+($I60*'fnd base rates'!C$54)
+($J60*'fnd base rates'!C$55)
+($K60*'fnd base rates'!C$56)
+($L60*'fnd base rates'!C$57)
+($M60*'fnd base rates'!C$58)
+($N60*'fnd base rates'!C$59)
+($O60*VLOOKUP($S60+12,rate_basefnd,3)))
*$R60</f>
        <v>7876.0256250000002</v>
      </c>
      <c r="V60" s="1">
        <f>(($C60*'fnd base rates'!D$48)
+($D60*'fnd base rates'!D$49)
+($E60*'fnd base rates'!D$50)
+($F60*'fnd base rates'!D$51)
+($G60*'fnd base rates'!D$52)
+($H60*'fnd base rates'!D$53)
+($I60*'fnd base rates'!D$54)
+($J60*'fnd base rates'!D$55)
+($K60*'fnd base rates'!D$56)
+($L60*'fnd base rates'!D$57)
+($M60*'fnd base rates'!D$58)
+($N60*'fnd base rates'!D$59)
+($O60*VLOOKUP($S60+12,rate_basefnd,4)))
*$R60</f>
        <v>11300.240000000002</v>
      </c>
      <c r="W60" s="1">
        <f>(($C60*'fnd base rates'!E$48)
+($D60*'fnd base rates'!E$49)
+($E60*'fnd base rates'!E$50)
+($F60*'fnd base rates'!E$51)
+($G60*'fnd base rates'!E$52)
+($H60*'fnd base rates'!E$53)
+($I60*'fnd base rates'!E$54)
+($J60*'fnd base rates'!E$55)
+($K60*'fnd base rates'!E$56)
+($L60*'fnd base rates'!E$57)
+($M60*'fnd base rates'!E$58)
+($N60*'fnd base rates'!E$59)
+($O60*VLOOKUP($S60+12,rate_basefnd,5)))
*$R60</f>
        <v>76691.119374999995</v>
      </c>
      <c r="X60" s="1">
        <f>(($C60*'fnd base rates'!F$48)
+($D60*'fnd base rates'!F$49)
+($E60*'fnd base rates'!F$50)
+($F60*'fnd base rates'!F$51)
+($G60*'fnd base rates'!F$52)
+($H60*'fnd base rates'!F$53)
+($I60*'fnd base rates'!F$54)
+($J60*'fnd base rates'!F$55)
+($K60*'fnd base rates'!F$56)
+($L60*'fnd base rates'!F$57)
+($M60*'fnd base rates'!F$58)
+($N60*'fnd base rates'!F$59)
+($O60*VLOOKUP($S60+12,rate_basefnd,6)))
*$R60</f>
        <v>14084.247749999999</v>
      </c>
      <c r="Y60" s="1">
        <f>(($C60*'fnd base rates'!G$48)
+($D60*'fnd base rates'!G$49)
+($E60*'fnd base rates'!G$50)
+($F60*'fnd base rates'!G$51)
+($G60*'fnd base rates'!G$52)
+($H60*'fnd base rates'!G$53)
+($I60*'fnd base rates'!G$54)
+($J60*'fnd base rates'!G$55)
+($K60*'fnd base rates'!G$56)
+($L60*'fnd base rates'!G$57)
+($M60*'fnd base rates'!G$58)
+($N60*'fnd base rates'!G$59)
+($O60*VLOOKUP($S60+12,rate_basefnd,7)))
*$R60</f>
        <v>2888.5867499999995</v>
      </c>
      <c r="Z60" s="1">
        <f>(($C60*'fnd base rates'!H$48)
+($D60*'fnd base rates'!H$49)
+($E60*'fnd base rates'!H$50)
+($F60*'fnd base rates'!H$51)
+($G60*'fnd base rates'!H$52)
+($H60*'fnd base rates'!H$53)
+($I60*'fnd base rates'!H$54)
+($J60*'fnd base rates'!H$55)
+($K60*'fnd base rates'!H$56)
+($L60*'fnd base rates'!H$57)
+($M60*'fnd base rates'!H$58)
+($N60*'fnd base rates'!H$59)
+($O60*VLOOKUP($S60+12,rate_basefnd,8)))</f>
        <v>9048.0365000000002</v>
      </c>
      <c r="AA60" s="1">
        <f>(($C60*'fnd base rates'!I$48)
+($D60*'fnd base rates'!I$49)
+($E60*'fnd base rates'!I$50)
+($F60*'fnd base rates'!I$51)
+($G60*'fnd base rates'!I$52)
+($H60*'fnd base rates'!I$53)
+($I60*'fnd base rates'!I$54)
+($J60*'fnd base rates'!I$55)
+($K60*'fnd base rates'!I$56)
+($L60*'fnd base rates'!I$57)
+($M60*'fnd base rates'!I$58)
+($N60*'fnd base rates'!I$59)
+($O60*VLOOKUP($S60+12,rate_basefnd,9)))
*$R60</f>
        <v>5393.16</v>
      </c>
      <c r="AB60" s="1">
        <f>(($C60*'fnd base rates'!J$48)
+($D60*'fnd base rates'!J$49)
+($E60*'fnd base rates'!J$50)
+($F60*'fnd base rates'!J$51)
+($G60*'fnd base rates'!J$52)
+($H60*'fnd base rates'!J$53)
+($I60*'fnd base rates'!J$54)
+($J60*'fnd base rates'!J$55)
+($K60*'fnd base rates'!J$56)
+($L60*'fnd base rates'!J$57)
+($M60*'fnd base rates'!J$58)
+($N60*'fnd base rates'!J$59)
+($O60*VLOOKUP($S60+12,rate_basefnd,10)))
*$R60</f>
        <v>5086.66</v>
      </c>
      <c r="AC60" s="1">
        <f>(($C60*'fnd base rates'!K$48)
+($D60*'fnd base rates'!K$49)
+($E60*'fnd base rates'!K$50)
+($F60*'fnd base rates'!K$51)
+($G60*'fnd base rates'!K$52)
+($H60*'fnd base rates'!K$53)
+($I60*'fnd base rates'!K$54)
+($J60*'fnd base rates'!K$55)
+($K60*'fnd base rates'!K$56)
+($L60*'fnd base rates'!K$57)
+($M60*'fnd base rates'!K$58)
+($N60*'fnd base rates'!K$59)
+($O60*VLOOKUP($S60+12,rate_basefnd,11)))
*$R60</f>
        <v>20270.747124999998</v>
      </c>
      <c r="AD60" s="1">
        <f>(($C60*'fnd base rates'!L$48)
+($D60*'fnd base rates'!L$49)
+($E60*'fnd base rates'!L$50)
+($F60*'fnd base rates'!L$51)
+($G60*'fnd base rates'!L$52)
+($H60*'fnd base rates'!L$53)
+($I60*'fnd base rates'!L$54)
+($J60*'fnd base rates'!L$55)
+($K60*'fnd base rates'!L$56)
+($L60*'fnd base rates'!L$57)
+($M60*'fnd base rates'!L$58)
+($N60*'fnd base rates'!L$59)
+($O60*VLOOKUP($S60+12,rate_basefnd,12)))</f>
        <v>18305.807357919195</v>
      </c>
      <c r="AE60" s="1">
        <f>(($C60*'fnd base rates'!M$48)
+($D60*'fnd base rates'!M$49)
+($E60*'fnd base rates'!M$50)
+($F60*'fnd base rates'!M$51)
+($G60*'fnd base rates'!M$52)
+($H60*'fnd base rates'!M$53)
+($I60*'fnd base rates'!M$54)
+($J60*'fnd base rates'!M$55)
+($K60*'fnd base rates'!M$56)
+($L60*'fnd base rates'!M$57)
+($M60*'fnd base rates'!M$58)
+($N60*'fnd base rates'!M$59)
+($O60*VLOOKUP($S60+12,rate_basefnd,13)))</f>
        <v>0</v>
      </c>
      <c r="AF60" s="4">
        <f t="shared" si="5"/>
        <v>170944.63048291919</v>
      </c>
      <c r="AH60" s="4">
        <f t="shared" si="6"/>
        <v>414603635</v>
      </c>
      <c r="AI60" s="4" t="str">
        <f t="shared" si="7"/>
        <v>414</v>
      </c>
      <c r="AJ60" s="2" t="str">
        <f t="shared" si="8"/>
        <v>603</v>
      </c>
      <c r="AK60" s="2" t="str">
        <f t="shared" si="9"/>
        <v>635</v>
      </c>
      <c r="AL60" s="4">
        <f t="shared" si="10"/>
        <v>1</v>
      </c>
      <c r="AM60" s="4">
        <f t="shared" si="3"/>
        <v>17</v>
      </c>
      <c r="AN60" s="4">
        <f t="shared" si="11"/>
        <v>170944.63048291919</v>
      </c>
      <c r="AO60" s="4">
        <f t="shared" si="12"/>
        <v>10056</v>
      </c>
      <c r="AP60" s="4">
        <f t="shared" si="13"/>
        <v>0</v>
      </c>
      <c r="AQ60" s="75">
        <v>10056</v>
      </c>
    </row>
    <row r="61" spans="1:43" s="4" customFormat="1">
      <c r="A61" s="2">
        <v>414603715</v>
      </c>
      <c r="B61" s="382" t="s">
        <v>679</v>
      </c>
      <c r="C61" s="15">
        <f>'fnd enro'!C61</f>
        <v>0</v>
      </c>
      <c r="D61" s="15">
        <f>'fnd enro'!D61</f>
        <v>0</v>
      </c>
      <c r="E61" s="15">
        <f>'fnd enro'!E61</f>
        <v>0</v>
      </c>
      <c r="F61" s="15">
        <f>'fnd enro'!F61</f>
        <v>0</v>
      </c>
      <c r="G61" s="15">
        <f>'fnd enro'!G61</f>
        <v>8</v>
      </c>
      <c r="H61" s="15">
        <f>'fnd enro'!H61</f>
        <v>9</v>
      </c>
      <c r="I61" s="15">
        <f>'fnd enro'!I61</f>
        <v>0.63749999999999996</v>
      </c>
      <c r="J61" s="15">
        <f>'fnd enro'!J61</f>
        <v>0</v>
      </c>
      <c r="K61" s="15">
        <f>'fnd enro'!K61</f>
        <v>0</v>
      </c>
      <c r="L61" s="15">
        <f>'fnd enro'!L61</f>
        <v>0</v>
      </c>
      <c r="M61" s="15">
        <f>'fnd enro'!M61</f>
        <v>0</v>
      </c>
      <c r="N61" s="15">
        <f>'fnd enro'!N61</f>
        <v>0</v>
      </c>
      <c r="O61" s="15">
        <f>'fnd enro'!O61</f>
        <v>5</v>
      </c>
      <c r="P61" s="15"/>
      <c r="Q61" s="15">
        <f>'fnd enro'!R61</f>
        <v>17</v>
      </c>
      <c r="R61" s="16">
        <f t="shared" si="4"/>
        <v>1</v>
      </c>
      <c r="S61" s="15">
        <f>'fnd enro'!Q61</f>
        <v>7</v>
      </c>
      <c r="T61" s="2"/>
      <c r="U61" s="1">
        <f>(($C61*'fnd base rates'!C$48)
+($D61*'fnd base rates'!C$49)
+($E61*'fnd base rates'!C$50)
+($F61*'fnd base rates'!C$51)
+($G61*'fnd base rates'!C$52)
+($H61*'fnd base rates'!C$53)
+($I61*'fnd base rates'!C$54)
+($J61*'fnd base rates'!C$55)
+($K61*'fnd base rates'!C$56)
+($L61*'fnd base rates'!C$57)
+($M61*'fnd base rates'!C$58)
+($N61*'fnd base rates'!C$59)
+($O61*VLOOKUP($S61+12,rate_basefnd,3)))
*$R61</f>
        <v>7876.0256250000002</v>
      </c>
      <c r="V61" s="1">
        <f>(($C61*'fnd base rates'!D$48)
+($D61*'fnd base rates'!D$49)
+($E61*'fnd base rates'!D$50)
+($F61*'fnd base rates'!D$51)
+($G61*'fnd base rates'!D$52)
+($H61*'fnd base rates'!D$53)
+($I61*'fnd base rates'!D$54)
+($J61*'fnd base rates'!D$55)
+($K61*'fnd base rates'!D$56)
+($L61*'fnd base rates'!D$57)
+($M61*'fnd base rates'!D$58)
+($N61*'fnd base rates'!D$59)
+($O61*VLOOKUP($S61+12,rate_basefnd,4)))
*$R61</f>
        <v>11300.240000000002</v>
      </c>
      <c r="W61" s="1">
        <f>(($C61*'fnd base rates'!E$48)
+($D61*'fnd base rates'!E$49)
+($E61*'fnd base rates'!E$50)
+($F61*'fnd base rates'!E$51)
+($G61*'fnd base rates'!E$52)
+($H61*'fnd base rates'!E$53)
+($I61*'fnd base rates'!E$54)
+($J61*'fnd base rates'!E$55)
+($K61*'fnd base rates'!E$56)
+($L61*'fnd base rates'!E$57)
+($M61*'fnd base rates'!E$58)
+($N61*'fnd base rates'!E$59)
+($O61*VLOOKUP($S61+12,rate_basefnd,5)))
*$R61</f>
        <v>78183.489375000005</v>
      </c>
      <c r="X61" s="1">
        <f>(($C61*'fnd base rates'!F$48)
+($D61*'fnd base rates'!F$49)
+($E61*'fnd base rates'!F$50)
+($F61*'fnd base rates'!F$51)
+($G61*'fnd base rates'!F$52)
+($H61*'fnd base rates'!F$53)
+($I61*'fnd base rates'!F$54)
+($J61*'fnd base rates'!F$55)
+($K61*'fnd base rates'!F$56)
+($L61*'fnd base rates'!F$57)
+($M61*'fnd base rates'!F$58)
+($N61*'fnd base rates'!F$59)
+($O61*VLOOKUP($S61+12,rate_basefnd,6)))
*$R61</f>
        <v>13707.247749999999</v>
      </c>
      <c r="Y61" s="1">
        <f>(($C61*'fnd base rates'!G$48)
+($D61*'fnd base rates'!G$49)
+($E61*'fnd base rates'!G$50)
+($F61*'fnd base rates'!G$51)
+($G61*'fnd base rates'!G$52)
+($H61*'fnd base rates'!G$53)
+($I61*'fnd base rates'!G$54)
+($J61*'fnd base rates'!G$55)
+($K61*'fnd base rates'!G$56)
+($L61*'fnd base rates'!G$57)
+($M61*'fnd base rates'!G$58)
+($N61*'fnd base rates'!G$59)
+($O61*VLOOKUP($S61+12,rate_basefnd,7)))
*$R61</f>
        <v>2794.4167499999994</v>
      </c>
      <c r="Z61" s="1">
        <f>(($C61*'fnd base rates'!H$48)
+($D61*'fnd base rates'!H$49)
+($E61*'fnd base rates'!H$50)
+($F61*'fnd base rates'!H$51)
+($G61*'fnd base rates'!H$52)
+($H61*'fnd base rates'!H$53)
+($I61*'fnd base rates'!H$54)
+($J61*'fnd base rates'!H$55)
+($K61*'fnd base rates'!H$56)
+($L61*'fnd base rates'!H$57)
+($M61*'fnd base rates'!H$58)
+($N61*'fnd base rates'!H$59)
+($O61*VLOOKUP($S61+12,rate_basefnd,8)))</f>
        <v>10106.836500000001</v>
      </c>
      <c r="AA61" s="1">
        <f>(($C61*'fnd base rates'!I$48)
+($D61*'fnd base rates'!I$49)
+($E61*'fnd base rates'!I$50)
+($F61*'fnd base rates'!I$51)
+($G61*'fnd base rates'!I$52)
+($H61*'fnd base rates'!I$53)
+($I61*'fnd base rates'!I$54)
+($J61*'fnd base rates'!I$55)
+($K61*'fnd base rates'!I$56)
+($L61*'fnd base rates'!I$57)
+($M61*'fnd base rates'!I$58)
+($N61*'fnd base rates'!I$59)
+($O61*VLOOKUP($S61+12,rate_basefnd,9)))
*$R61</f>
        <v>5692.5599999999995</v>
      </c>
      <c r="AB61" s="1">
        <f>(($C61*'fnd base rates'!J$48)
+($D61*'fnd base rates'!J$49)
+($E61*'fnd base rates'!J$50)
+($F61*'fnd base rates'!J$51)
+($G61*'fnd base rates'!J$52)
+($H61*'fnd base rates'!J$53)
+($I61*'fnd base rates'!J$54)
+($J61*'fnd base rates'!J$55)
+($K61*'fnd base rates'!J$56)
+($L61*'fnd base rates'!J$57)
+($M61*'fnd base rates'!J$58)
+($N61*'fnd base rates'!J$59)
+($O61*VLOOKUP($S61+12,rate_basefnd,10)))
*$R61</f>
        <v>6215.9400000000005</v>
      </c>
      <c r="AC61" s="1">
        <f>(($C61*'fnd base rates'!K$48)
+($D61*'fnd base rates'!K$49)
+($E61*'fnd base rates'!K$50)
+($F61*'fnd base rates'!K$51)
+($G61*'fnd base rates'!K$52)
+($H61*'fnd base rates'!K$53)
+($I61*'fnd base rates'!K$54)
+($J61*'fnd base rates'!K$55)
+($K61*'fnd base rates'!K$56)
+($L61*'fnd base rates'!K$57)
+($M61*'fnd base rates'!K$58)
+($N61*'fnd base rates'!K$59)
+($O61*VLOOKUP($S61+12,rate_basefnd,11)))
*$R61</f>
        <v>19609.957125000001</v>
      </c>
      <c r="AD61" s="1">
        <f>(($C61*'fnd base rates'!L$48)
+($D61*'fnd base rates'!L$49)
+($E61*'fnd base rates'!L$50)
+($F61*'fnd base rates'!L$51)
+($G61*'fnd base rates'!L$52)
+($H61*'fnd base rates'!L$53)
+($I61*'fnd base rates'!L$54)
+($J61*'fnd base rates'!L$55)
+($K61*'fnd base rates'!L$56)
+($L61*'fnd base rates'!L$57)
+($M61*'fnd base rates'!L$58)
+($N61*'fnd base rates'!L$59)
+($O61*VLOOKUP($S61+12,rate_basefnd,12)))</f>
        <v>17709.730461649633</v>
      </c>
      <c r="AE61" s="1">
        <f>(($C61*'fnd base rates'!M$48)
+($D61*'fnd base rates'!M$49)
+($E61*'fnd base rates'!M$50)
+($F61*'fnd base rates'!M$51)
+($G61*'fnd base rates'!M$52)
+($H61*'fnd base rates'!M$53)
+($I61*'fnd base rates'!M$54)
+($J61*'fnd base rates'!M$55)
+($K61*'fnd base rates'!M$56)
+($L61*'fnd base rates'!M$57)
+($M61*'fnd base rates'!M$58)
+($N61*'fnd base rates'!M$59)
+($O61*VLOOKUP($S61+12,rate_basefnd,13)))</f>
        <v>0</v>
      </c>
      <c r="AF61" s="4">
        <f t="shared" si="5"/>
        <v>173196.44358664964</v>
      </c>
      <c r="AH61" s="4">
        <f t="shared" si="6"/>
        <v>414603715</v>
      </c>
      <c r="AI61" s="4" t="str">
        <f t="shared" si="7"/>
        <v>414</v>
      </c>
      <c r="AJ61" s="2" t="str">
        <f t="shared" si="8"/>
        <v>603</v>
      </c>
      <c r="AK61" s="2" t="str">
        <f t="shared" si="9"/>
        <v>715</v>
      </c>
      <c r="AL61" s="4">
        <f t="shared" si="10"/>
        <v>1</v>
      </c>
      <c r="AM61" s="4">
        <f t="shared" si="3"/>
        <v>17</v>
      </c>
      <c r="AN61" s="4">
        <f t="shared" si="11"/>
        <v>173196.44358664964</v>
      </c>
      <c r="AO61" s="4">
        <f t="shared" si="12"/>
        <v>10188</v>
      </c>
      <c r="AP61" s="4">
        <f t="shared" si="13"/>
        <v>0</v>
      </c>
      <c r="AQ61" s="75">
        <v>10188</v>
      </c>
    </row>
    <row r="62" spans="1:43" s="4" customFormat="1">
      <c r="A62" s="2">
        <v>416035035</v>
      </c>
      <c r="B62" s="382" t="s">
        <v>680</v>
      </c>
      <c r="C62" s="15">
        <f>'fnd enro'!C62</f>
        <v>0</v>
      </c>
      <c r="D62" s="15">
        <f>'fnd enro'!D62</f>
        <v>0</v>
      </c>
      <c r="E62" s="15">
        <f>'fnd enro'!E62</f>
        <v>0</v>
      </c>
      <c r="F62" s="15">
        <f>'fnd enro'!F62</f>
        <v>0</v>
      </c>
      <c r="G62" s="15">
        <f>'fnd enro'!G62</f>
        <v>142</v>
      </c>
      <c r="H62" s="15">
        <f>'fnd enro'!H62</f>
        <v>215</v>
      </c>
      <c r="I62" s="15">
        <f>'fnd enro'!I62</f>
        <v>14.9625</v>
      </c>
      <c r="J62" s="15">
        <f>'fnd enro'!J62</f>
        <v>0</v>
      </c>
      <c r="K62" s="15">
        <f>'fnd enro'!K62</f>
        <v>0</v>
      </c>
      <c r="L62" s="15">
        <f>'fnd enro'!L62</f>
        <v>0</v>
      </c>
      <c r="M62" s="15">
        <f>'fnd enro'!M62</f>
        <v>42</v>
      </c>
      <c r="N62" s="15">
        <f>'fnd enro'!N62</f>
        <v>0</v>
      </c>
      <c r="O62" s="15">
        <f>'fnd enro'!O62</f>
        <v>196</v>
      </c>
      <c r="P62" s="15"/>
      <c r="Q62" s="15">
        <f>'fnd enro'!R62</f>
        <v>399</v>
      </c>
      <c r="R62" s="16">
        <f t="shared" si="4"/>
        <v>1.079</v>
      </c>
      <c r="S62" s="15">
        <f>'fnd enro'!Q62</f>
        <v>10</v>
      </c>
      <c r="T62" s="2"/>
      <c r="U62" s="1">
        <f>(($C62*'fnd base rates'!C$48)
+($D62*'fnd base rates'!C$49)
+($E62*'fnd base rates'!C$50)
+($F62*'fnd base rates'!C$51)
+($G62*'fnd base rates'!C$52)
+($H62*'fnd base rates'!C$53)
+($I62*'fnd base rates'!C$54)
+($J62*'fnd base rates'!C$55)
+($K62*'fnd base rates'!C$56)
+($L62*'fnd base rates'!C$57)
+($M62*'fnd base rates'!C$58)
+($N62*'fnd base rates'!C$59)
+($O62*VLOOKUP($S62+12,rate_basefnd,3)))
*$R62</f>
        <v>199458.49577062498</v>
      </c>
      <c r="V62" s="1">
        <f>(($C62*'fnd base rates'!D$48)
+($D62*'fnd base rates'!D$49)
+($E62*'fnd base rates'!D$50)
+($F62*'fnd base rates'!D$51)
+($G62*'fnd base rates'!D$52)
+($H62*'fnd base rates'!D$53)
+($I62*'fnd base rates'!D$54)
+($J62*'fnd base rates'!D$55)
+($K62*'fnd base rates'!D$56)
+($L62*'fnd base rates'!D$57)
+($M62*'fnd base rates'!D$58)
+($N62*'fnd base rates'!D$59)
+($O62*VLOOKUP($S62+12,rate_basefnd,4)))
*$R62</f>
        <v>286175.91912000004</v>
      </c>
      <c r="W62" s="1">
        <f>(($C62*'fnd base rates'!E$48)
+($D62*'fnd base rates'!E$49)
+($E62*'fnd base rates'!E$50)
+($F62*'fnd base rates'!E$51)
+($G62*'fnd base rates'!E$52)
+($H62*'fnd base rates'!E$53)
+($I62*'fnd base rates'!E$54)
+($J62*'fnd base rates'!E$55)
+($K62*'fnd base rates'!E$56)
+($L62*'fnd base rates'!E$57)
+($M62*'fnd base rates'!E$58)
+($N62*'fnd base rates'!E$59)
+($O62*VLOOKUP($S62+12,rate_basefnd,5)))
*$R62</f>
        <v>2361224.6656943746</v>
      </c>
      <c r="X62" s="1">
        <f>(($C62*'fnd base rates'!F$48)
+($D62*'fnd base rates'!F$49)
+($E62*'fnd base rates'!F$50)
+($F62*'fnd base rates'!F$51)
+($G62*'fnd base rates'!F$52)
+($H62*'fnd base rates'!F$53)
+($I62*'fnd base rates'!F$54)
+($J62*'fnd base rates'!F$55)
+($K62*'fnd base rates'!F$56)
+($L62*'fnd base rates'!F$57)
+($M62*'fnd base rates'!F$58)
+($N62*'fnd base rates'!F$59)
+($O62*VLOOKUP($S62+12,rate_basefnd,6)))
*$R62</f>
        <v>349575.54674574995</v>
      </c>
      <c r="Y62" s="1">
        <f>(($C62*'fnd base rates'!G$48)
+($D62*'fnd base rates'!G$49)
+($E62*'fnd base rates'!G$50)
+($F62*'fnd base rates'!G$51)
+($G62*'fnd base rates'!G$52)
+($H62*'fnd base rates'!G$53)
+($I62*'fnd base rates'!G$54)
+($J62*'fnd base rates'!G$55)
+($K62*'fnd base rates'!G$56)
+($L62*'fnd base rates'!G$57)
+($M62*'fnd base rates'!G$58)
+($N62*'fnd base rates'!G$59)
+($O62*VLOOKUP($S62+12,rate_basefnd,7)))
*$R62</f>
        <v>78599.190952749996</v>
      </c>
      <c r="Z62" s="1">
        <f>(($C62*'fnd base rates'!H$48)
+($D62*'fnd base rates'!H$49)
+($E62*'fnd base rates'!H$50)
+($F62*'fnd base rates'!H$51)
+($G62*'fnd base rates'!H$52)
+($H62*'fnd base rates'!H$53)
+($I62*'fnd base rates'!H$54)
+($J62*'fnd base rates'!H$55)
+($K62*'fnd base rates'!H$56)
+($L62*'fnd base rates'!H$57)
+($M62*'fnd base rates'!H$58)
+($N62*'fnd base rates'!H$59)
+($O62*VLOOKUP($S62+12,rate_basefnd,8)))</f>
        <v>238209.91549999997</v>
      </c>
      <c r="AA62" s="1">
        <f>(($C62*'fnd base rates'!I$48)
+($D62*'fnd base rates'!I$49)
+($E62*'fnd base rates'!I$50)
+($F62*'fnd base rates'!I$51)
+($G62*'fnd base rates'!I$52)
+($H62*'fnd base rates'!I$53)
+($I62*'fnd base rates'!I$54)
+($J62*'fnd base rates'!I$55)
+($K62*'fnd base rates'!I$56)
+($L62*'fnd base rates'!I$57)
+($M62*'fnd base rates'!I$58)
+($N62*'fnd base rates'!I$59)
+($O62*VLOOKUP($S62+12,rate_basefnd,9)))
*$R62</f>
        <v>144466.79207999998</v>
      </c>
      <c r="AB62" s="1">
        <f>(($C62*'fnd base rates'!J$48)
+($D62*'fnd base rates'!J$49)
+($E62*'fnd base rates'!J$50)
+($F62*'fnd base rates'!J$51)
+($G62*'fnd base rates'!J$52)
+($H62*'fnd base rates'!J$53)
+($I62*'fnd base rates'!J$54)
+($J62*'fnd base rates'!J$55)
+($K62*'fnd base rates'!J$56)
+($L62*'fnd base rates'!J$57)
+($M62*'fnd base rates'!J$58)
+($N62*'fnd base rates'!J$59)
+($O62*VLOOKUP($S62+12,rate_basefnd,10)))
*$R62</f>
        <v>154765.02704000002</v>
      </c>
      <c r="AC62" s="1">
        <f>(($C62*'fnd base rates'!K$48)
+($D62*'fnd base rates'!K$49)
+($E62*'fnd base rates'!K$50)
+($F62*'fnd base rates'!K$51)
+($G62*'fnd base rates'!K$52)
+($H62*'fnd base rates'!K$53)
+($I62*'fnd base rates'!K$54)
+($J62*'fnd base rates'!K$55)
+($K62*'fnd base rates'!K$56)
+($L62*'fnd base rates'!K$57)
+($M62*'fnd base rates'!K$58)
+($N62*'fnd base rates'!K$59)
+($O62*VLOOKUP($S62+12,rate_basefnd,11)))
*$R62</f>
        <v>551580.33820012503</v>
      </c>
      <c r="AD62" s="1">
        <f>(($C62*'fnd base rates'!L$48)
+($D62*'fnd base rates'!L$49)
+($E62*'fnd base rates'!L$50)
+($F62*'fnd base rates'!L$51)
+($G62*'fnd base rates'!L$52)
+($H62*'fnd base rates'!L$53)
+($I62*'fnd base rates'!L$54)
+($J62*'fnd base rates'!L$55)
+($K62*'fnd base rates'!L$56)
+($L62*'fnd base rates'!L$57)
+($M62*'fnd base rates'!L$58)
+($N62*'fnd base rates'!L$59)
+($O62*VLOOKUP($S62+12,rate_basefnd,12)))</f>
        <v>449874.48497786</v>
      </c>
      <c r="AE62" s="1">
        <f>(($C62*'fnd base rates'!M$48)
+($D62*'fnd base rates'!M$49)
+($E62*'fnd base rates'!M$50)
+($F62*'fnd base rates'!M$51)
+($G62*'fnd base rates'!M$52)
+($H62*'fnd base rates'!M$53)
+($I62*'fnd base rates'!M$54)
+($J62*'fnd base rates'!M$55)
+($K62*'fnd base rates'!M$56)
+($L62*'fnd base rates'!M$57)
+($M62*'fnd base rates'!M$58)
+($N62*'fnd base rates'!M$59)
+($O62*VLOOKUP($S62+12,rate_basefnd,13)))</f>
        <v>0</v>
      </c>
      <c r="AF62" s="4">
        <f t="shared" si="5"/>
        <v>4813930.3760814853</v>
      </c>
      <c r="AH62" s="4">
        <f t="shared" si="6"/>
        <v>416035035</v>
      </c>
      <c r="AI62" s="4" t="str">
        <f t="shared" si="7"/>
        <v>416</v>
      </c>
      <c r="AJ62" s="2" t="str">
        <f t="shared" si="8"/>
        <v>035</v>
      </c>
      <c r="AK62" s="2" t="str">
        <f t="shared" si="9"/>
        <v>035</v>
      </c>
      <c r="AL62" s="4">
        <f t="shared" si="10"/>
        <v>1</v>
      </c>
      <c r="AM62" s="4">
        <f t="shared" si="3"/>
        <v>399</v>
      </c>
      <c r="AN62" s="4">
        <f t="shared" si="11"/>
        <v>4813930.3760814853</v>
      </c>
      <c r="AO62" s="4">
        <f t="shared" si="12"/>
        <v>12065</v>
      </c>
      <c r="AP62" s="4">
        <f t="shared" si="13"/>
        <v>0</v>
      </c>
      <c r="AQ62" s="75">
        <v>12065</v>
      </c>
    </row>
    <row r="63" spans="1:43" s="4" customFormat="1">
      <c r="A63" s="2">
        <v>416035073</v>
      </c>
      <c r="B63" s="382" t="s">
        <v>680</v>
      </c>
      <c r="C63" s="15">
        <f>'fnd enro'!C63</f>
        <v>0</v>
      </c>
      <c r="D63" s="15">
        <f>'fnd enro'!D63</f>
        <v>0</v>
      </c>
      <c r="E63" s="15">
        <f>'fnd enro'!E63</f>
        <v>0</v>
      </c>
      <c r="F63" s="15">
        <f>'fnd enro'!F63</f>
        <v>0</v>
      </c>
      <c r="G63" s="15">
        <f>'fnd enro'!G63</f>
        <v>1</v>
      </c>
      <c r="H63" s="15">
        <f>'fnd enro'!H63</f>
        <v>1</v>
      </c>
      <c r="I63" s="15">
        <f>'fnd enro'!I63</f>
        <v>7.4999999999999997E-2</v>
      </c>
      <c r="J63" s="15">
        <f>'fnd enro'!J63</f>
        <v>0</v>
      </c>
      <c r="K63" s="15">
        <f>'fnd enro'!K63</f>
        <v>0</v>
      </c>
      <c r="L63" s="15">
        <f>'fnd enro'!L63</f>
        <v>0</v>
      </c>
      <c r="M63" s="15">
        <f>'fnd enro'!M63</f>
        <v>0</v>
      </c>
      <c r="N63" s="15">
        <f>'fnd enro'!N63</f>
        <v>0</v>
      </c>
      <c r="O63" s="15">
        <f>'fnd enro'!O63</f>
        <v>0</v>
      </c>
      <c r="P63" s="15"/>
      <c r="Q63" s="15">
        <f>'fnd enro'!R63</f>
        <v>2</v>
      </c>
      <c r="R63" s="16">
        <f t="shared" si="4"/>
        <v>1.079</v>
      </c>
      <c r="S63" s="15">
        <f>'fnd enro'!Q63</f>
        <v>1</v>
      </c>
      <c r="T63" s="2"/>
      <c r="U63" s="1">
        <f>(($C63*'fnd base rates'!C$48)
+($D63*'fnd base rates'!C$49)
+($E63*'fnd base rates'!C$50)
+($F63*'fnd base rates'!C$51)
+($G63*'fnd base rates'!C$52)
+($H63*'fnd base rates'!C$53)
+($I63*'fnd base rates'!C$54)
+($J63*'fnd base rates'!C$55)
+($K63*'fnd base rates'!C$56)
+($L63*'fnd base rates'!C$57)
+($M63*'fnd base rates'!C$58)
+($N63*'fnd base rates'!C$59)
+($O63*VLOOKUP($S63+12,rate_basefnd,3)))
*$R63</f>
        <v>999.79195875000005</v>
      </c>
      <c r="V63" s="1">
        <f>(($C63*'fnd base rates'!D$48)
+($D63*'fnd base rates'!D$49)
+($E63*'fnd base rates'!D$50)
+($F63*'fnd base rates'!D$51)
+($G63*'fnd base rates'!D$52)
+($H63*'fnd base rates'!D$53)
+($I63*'fnd base rates'!D$54)
+($J63*'fnd base rates'!D$55)
+($K63*'fnd base rates'!D$56)
+($L63*'fnd base rates'!D$57)
+($M63*'fnd base rates'!D$58)
+($N63*'fnd base rates'!D$59)
+($O63*VLOOKUP($S63+12,rate_basefnd,4)))
*$R63</f>
        <v>1434.46576</v>
      </c>
      <c r="W63" s="1">
        <f>(($C63*'fnd base rates'!E$48)
+($D63*'fnd base rates'!E$49)
+($E63*'fnd base rates'!E$50)
+($F63*'fnd base rates'!E$51)
+($G63*'fnd base rates'!E$52)
+($H63*'fnd base rates'!E$53)
+($I63*'fnd base rates'!E$54)
+($J63*'fnd base rates'!E$55)
+($K63*'fnd base rates'!E$56)
+($L63*'fnd base rates'!E$57)
+($M63*'fnd base rates'!E$58)
+($N63*'fnd base rates'!E$59)
+($O63*VLOOKUP($S63+12,rate_basefnd,5)))
*$R63</f>
        <v>7828.3918212500002</v>
      </c>
      <c r="X63" s="1">
        <f>(($C63*'fnd base rates'!F$48)
+($D63*'fnd base rates'!F$49)
+($E63*'fnd base rates'!F$50)
+($F63*'fnd base rates'!F$51)
+($G63*'fnd base rates'!F$52)
+($H63*'fnd base rates'!F$53)
+($I63*'fnd base rates'!F$54)
+($J63*'fnd base rates'!F$55)
+($K63*'fnd base rates'!F$56)
+($L63*'fnd base rates'!F$57)
+($M63*'fnd base rates'!F$58)
+($N63*'fnd base rates'!F$59)
+($O63*VLOOKUP($S63+12,rate_basefnd,6)))
*$R63</f>
        <v>1745.9962585000001</v>
      </c>
      <c r="Y63" s="1">
        <f>(($C63*'fnd base rates'!G$48)
+($D63*'fnd base rates'!G$49)
+($E63*'fnd base rates'!G$50)
+($F63*'fnd base rates'!G$51)
+($G63*'fnd base rates'!G$52)
+($H63*'fnd base rates'!G$53)
+($I63*'fnd base rates'!G$54)
+($J63*'fnd base rates'!G$55)
+($K63*'fnd base rates'!G$56)
+($L63*'fnd base rates'!G$57)
+($M63*'fnd base rates'!G$58)
+($N63*'fnd base rates'!G$59)
+($O63*VLOOKUP($S63+12,rate_basefnd,7)))
*$R63</f>
        <v>310.60687449999995</v>
      </c>
      <c r="Z63" s="1">
        <f>(($C63*'fnd base rates'!H$48)
+($D63*'fnd base rates'!H$49)
+($E63*'fnd base rates'!H$50)
+($F63*'fnd base rates'!H$51)
+($G63*'fnd base rates'!H$52)
+($H63*'fnd base rates'!H$53)
+($I63*'fnd base rates'!H$54)
+($J63*'fnd base rates'!H$55)
+($K63*'fnd base rates'!H$56)
+($L63*'fnd base rates'!H$57)
+($M63*'fnd base rates'!H$58)
+($N63*'fnd base rates'!H$59)
+($O63*VLOOKUP($S63+12,rate_basefnd,8)))</f>
        <v>1173.4690000000001</v>
      </c>
      <c r="AA63" s="1">
        <f>(($C63*'fnd base rates'!I$48)
+($D63*'fnd base rates'!I$49)
+($E63*'fnd base rates'!I$50)
+($F63*'fnd base rates'!I$51)
+($G63*'fnd base rates'!I$52)
+($H63*'fnd base rates'!I$53)
+($I63*'fnd base rates'!I$54)
+($J63*'fnd base rates'!I$55)
+($K63*'fnd base rates'!I$56)
+($L63*'fnd base rates'!I$57)
+($M63*'fnd base rates'!I$58)
+($N63*'fnd base rates'!I$59)
+($O63*VLOOKUP($S63+12,rate_basefnd,9)))
*$R63</f>
        <v>717.86948999999993</v>
      </c>
      <c r="AB63" s="1">
        <f>(($C63*'fnd base rates'!J$48)
+($D63*'fnd base rates'!J$49)
+($E63*'fnd base rates'!J$50)
+($F63*'fnd base rates'!J$51)
+($G63*'fnd base rates'!J$52)
+($H63*'fnd base rates'!J$53)
+($I63*'fnd base rates'!J$54)
+($J63*'fnd base rates'!J$55)
+($K63*'fnd base rates'!J$56)
+($L63*'fnd base rates'!J$57)
+($M63*'fnd base rates'!J$58)
+($N63*'fnd base rates'!J$59)
+($O63*VLOOKUP($S63+12,rate_basefnd,10)))
*$R63</f>
        <v>771.13972000000001</v>
      </c>
      <c r="AC63" s="1">
        <f>(($C63*'fnd base rates'!K$48)
+($D63*'fnd base rates'!K$49)
+($E63*'fnd base rates'!K$50)
+($F63*'fnd base rates'!K$51)
+($G63*'fnd base rates'!K$52)
+($H63*'fnd base rates'!K$53)
+($I63*'fnd base rates'!K$54)
+($J63*'fnd base rates'!K$55)
+($K63*'fnd base rates'!K$56)
+($L63*'fnd base rates'!K$57)
+($M63*'fnd base rates'!K$58)
+($N63*'fnd base rates'!K$59)
+($O63*VLOOKUP($S63+12,rate_basefnd,11)))
*$R63</f>
        <v>2179.6881697499998</v>
      </c>
      <c r="AD63" s="1">
        <f>(($C63*'fnd base rates'!L$48)
+($D63*'fnd base rates'!L$49)
+($E63*'fnd base rates'!L$50)
+($F63*'fnd base rates'!L$51)
+($G63*'fnd base rates'!L$52)
+($H63*'fnd base rates'!L$53)
+($I63*'fnd base rates'!L$54)
+($J63*'fnd base rates'!L$55)
+($K63*'fnd base rates'!L$56)
+($L63*'fnd base rates'!L$57)
+($M63*'fnd base rates'!L$58)
+($N63*'fnd base rates'!L$59)
+($O63*VLOOKUP($S63+12,rate_basefnd,12)))</f>
        <v>1897.2778027862737</v>
      </c>
      <c r="AE63" s="1">
        <f>(($C63*'fnd base rates'!M$48)
+($D63*'fnd base rates'!M$49)
+($E63*'fnd base rates'!M$50)
+($F63*'fnd base rates'!M$51)
+($G63*'fnd base rates'!M$52)
+($H63*'fnd base rates'!M$53)
+($I63*'fnd base rates'!M$54)
+($J63*'fnd base rates'!M$55)
+($K63*'fnd base rates'!M$56)
+($L63*'fnd base rates'!M$57)
+($M63*'fnd base rates'!M$58)
+($N63*'fnd base rates'!M$59)
+($O63*VLOOKUP($S63+12,rate_basefnd,13)))</f>
        <v>0</v>
      </c>
      <c r="AF63" s="4">
        <f t="shared" si="5"/>
        <v>19058.696855536273</v>
      </c>
      <c r="AH63" s="4">
        <f t="shared" si="6"/>
        <v>416035073</v>
      </c>
      <c r="AI63" s="4" t="str">
        <f t="shared" si="7"/>
        <v>416</v>
      </c>
      <c r="AJ63" s="2" t="str">
        <f t="shared" si="8"/>
        <v>035</v>
      </c>
      <c r="AK63" s="2" t="str">
        <f t="shared" si="9"/>
        <v>073</v>
      </c>
      <c r="AL63" s="4">
        <f t="shared" si="10"/>
        <v>1</v>
      </c>
      <c r="AM63" s="4">
        <f t="shared" si="3"/>
        <v>2</v>
      </c>
      <c r="AN63" s="4">
        <f t="shared" si="11"/>
        <v>19058.696855536273</v>
      </c>
      <c r="AO63" s="4">
        <f t="shared" si="12"/>
        <v>9529</v>
      </c>
      <c r="AP63" s="4">
        <f t="shared" si="13"/>
        <v>0</v>
      </c>
      <c r="AQ63" s="75">
        <v>9529</v>
      </c>
    </row>
    <row r="64" spans="1:43" s="4" customFormat="1">
      <c r="A64" s="2">
        <v>416035244</v>
      </c>
      <c r="B64" s="382" t="s">
        <v>680</v>
      </c>
      <c r="C64" s="15">
        <f>'fnd enro'!C64</f>
        <v>0</v>
      </c>
      <c r="D64" s="15">
        <f>'fnd enro'!D64</f>
        <v>0</v>
      </c>
      <c r="E64" s="15">
        <f>'fnd enro'!E64</f>
        <v>0</v>
      </c>
      <c r="F64" s="15">
        <f>'fnd enro'!F64</f>
        <v>0</v>
      </c>
      <c r="G64" s="15">
        <f>'fnd enro'!G64</f>
        <v>2</v>
      </c>
      <c r="H64" s="15">
        <f>'fnd enro'!H64</f>
        <v>5</v>
      </c>
      <c r="I64" s="15">
        <f>'fnd enro'!I64</f>
        <v>0.26250000000000001</v>
      </c>
      <c r="J64" s="15">
        <f>'fnd enro'!J64</f>
        <v>0</v>
      </c>
      <c r="K64" s="15">
        <f>'fnd enro'!K64</f>
        <v>0</v>
      </c>
      <c r="L64" s="15">
        <f>'fnd enro'!L64</f>
        <v>0</v>
      </c>
      <c r="M64" s="15">
        <f>'fnd enro'!M64</f>
        <v>0</v>
      </c>
      <c r="N64" s="15">
        <f>'fnd enro'!N64</f>
        <v>0</v>
      </c>
      <c r="O64" s="15">
        <f>'fnd enro'!O64</f>
        <v>2</v>
      </c>
      <c r="P64" s="15"/>
      <c r="Q64" s="15">
        <f>'fnd enro'!R64</f>
        <v>7</v>
      </c>
      <c r="R64" s="16">
        <f t="shared" si="4"/>
        <v>1.079</v>
      </c>
      <c r="S64" s="15">
        <f>'fnd enro'!Q64</f>
        <v>7</v>
      </c>
      <c r="T64" s="2"/>
      <c r="U64" s="1">
        <f>(($C64*'fnd base rates'!C$48)
+($D64*'fnd base rates'!C$49)
+($E64*'fnd base rates'!C$50)
+($F64*'fnd base rates'!C$51)
+($G64*'fnd base rates'!C$52)
+($H64*'fnd base rates'!C$53)
+($I64*'fnd base rates'!C$54)
+($J64*'fnd base rates'!C$55)
+($K64*'fnd base rates'!C$56)
+($L64*'fnd base rates'!C$57)
+($M64*'fnd base rates'!C$58)
+($N64*'fnd base rates'!C$59)
+($O64*VLOOKUP($S64+12,rate_basefnd,3)))
*$R64</f>
        <v>3499.2718556249997</v>
      </c>
      <c r="V64" s="1">
        <f>(($C64*'fnd base rates'!D$48)
+($D64*'fnd base rates'!D$49)
+($E64*'fnd base rates'!D$50)
+($F64*'fnd base rates'!D$51)
+($G64*'fnd base rates'!D$52)
+($H64*'fnd base rates'!D$53)
+($I64*'fnd base rates'!D$54)
+($J64*'fnd base rates'!D$55)
+($K64*'fnd base rates'!D$56)
+($L64*'fnd base rates'!D$57)
+($M64*'fnd base rates'!D$58)
+($N64*'fnd base rates'!D$59)
+($O64*VLOOKUP($S64+12,rate_basefnd,4)))
*$R64</f>
        <v>5020.6301600000006</v>
      </c>
      <c r="W64" s="1">
        <f>(($C64*'fnd base rates'!E$48)
+($D64*'fnd base rates'!E$49)
+($E64*'fnd base rates'!E$50)
+($F64*'fnd base rates'!E$51)
+($G64*'fnd base rates'!E$52)
+($H64*'fnd base rates'!E$53)
+($I64*'fnd base rates'!E$54)
+($J64*'fnd base rates'!E$55)
+($K64*'fnd base rates'!E$56)
+($L64*'fnd base rates'!E$57)
+($M64*'fnd base rates'!E$58)
+($N64*'fnd base rates'!E$59)
+($O64*VLOOKUP($S64+12,rate_basefnd,5)))
*$R64</f>
        <v>36297.307109374997</v>
      </c>
      <c r="X64" s="1">
        <f>(($C64*'fnd base rates'!F$48)
+($D64*'fnd base rates'!F$49)
+($E64*'fnd base rates'!F$50)
+($F64*'fnd base rates'!F$51)
+($G64*'fnd base rates'!F$52)
+($H64*'fnd base rates'!F$53)
+($I64*'fnd base rates'!F$54)
+($J64*'fnd base rates'!F$55)
+($K64*'fnd base rates'!F$56)
+($L64*'fnd base rates'!F$57)
+($M64*'fnd base rates'!F$58)
+($N64*'fnd base rates'!F$59)
+($O64*VLOOKUP($S64+12,rate_basefnd,6)))
*$R64</f>
        <v>5958.4432797499994</v>
      </c>
      <c r="Y64" s="1">
        <f>(($C64*'fnd base rates'!G$48)
+($D64*'fnd base rates'!G$49)
+($E64*'fnd base rates'!G$50)
+($F64*'fnd base rates'!G$51)
+($G64*'fnd base rates'!G$52)
+($H64*'fnd base rates'!G$53)
+($I64*'fnd base rates'!G$54)
+($J64*'fnd base rates'!G$55)
+($K64*'fnd base rates'!G$56)
+($L64*'fnd base rates'!G$57)
+($M64*'fnd base rates'!G$58)
+($N64*'fnd base rates'!G$59)
+($O64*VLOOKUP($S64+12,rate_basefnd,7)))
*$R64</f>
        <v>1231.54821075</v>
      </c>
      <c r="Z64" s="1">
        <f>(($C64*'fnd base rates'!H$48)
+($D64*'fnd base rates'!H$49)
+($E64*'fnd base rates'!H$50)
+($F64*'fnd base rates'!H$51)
+($G64*'fnd base rates'!H$52)
+($H64*'fnd base rates'!H$53)
+($I64*'fnd base rates'!H$54)
+($J64*'fnd base rates'!H$55)
+($K64*'fnd base rates'!H$56)
+($L64*'fnd base rates'!H$57)
+($M64*'fnd base rates'!H$58)
+($N64*'fnd base rates'!H$59)
+($O64*VLOOKUP($S64+12,rate_basefnd,8)))</f>
        <v>4504.1914999999999</v>
      </c>
      <c r="AA64" s="1">
        <f>(($C64*'fnd base rates'!I$48)
+($D64*'fnd base rates'!I$49)
+($E64*'fnd base rates'!I$50)
+($F64*'fnd base rates'!I$51)
+($G64*'fnd base rates'!I$52)
+($H64*'fnd base rates'!I$53)
+($I64*'fnd base rates'!I$54)
+($J64*'fnd base rates'!I$55)
+($K64*'fnd base rates'!I$56)
+($L64*'fnd base rates'!I$57)
+($M64*'fnd base rates'!I$58)
+($N64*'fnd base rates'!I$59)
+($O64*VLOOKUP($S64+12,rate_basefnd,9)))
*$R64</f>
        <v>2633.6879399999993</v>
      </c>
      <c r="AB64" s="1">
        <f>(($C64*'fnd base rates'!J$48)
+($D64*'fnd base rates'!J$49)
+($E64*'fnd base rates'!J$50)
+($F64*'fnd base rates'!J$51)
+($G64*'fnd base rates'!J$52)
+($H64*'fnd base rates'!J$53)
+($I64*'fnd base rates'!J$54)
+($J64*'fnd base rates'!J$55)
+($K64*'fnd base rates'!J$56)
+($L64*'fnd base rates'!J$57)
+($M64*'fnd base rates'!J$58)
+($N64*'fnd base rates'!J$59)
+($O64*VLOOKUP($S64+12,rate_basefnd,10)))
*$R64</f>
        <v>3155.9239400000001</v>
      </c>
      <c r="AC64" s="1">
        <f>(($C64*'fnd base rates'!K$48)
+($D64*'fnd base rates'!K$49)
+($E64*'fnd base rates'!K$50)
+($F64*'fnd base rates'!K$51)
+($G64*'fnd base rates'!K$52)
+($H64*'fnd base rates'!K$53)
+($I64*'fnd base rates'!K$54)
+($J64*'fnd base rates'!K$55)
+($K64*'fnd base rates'!K$56)
+($L64*'fnd base rates'!K$57)
+($M64*'fnd base rates'!K$58)
+($N64*'fnd base rates'!K$59)
+($O64*VLOOKUP($S64+12,rate_basefnd,11)))
*$R64</f>
        <v>8642.5050091249996</v>
      </c>
      <c r="AD64" s="1">
        <f>(($C64*'fnd base rates'!L$48)
+($D64*'fnd base rates'!L$49)
+($E64*'fnd base rates'!L$50)
+($F64*'fnd base rates'!L$51)
+($G64*'fnd base rates'!L$52)
+($H64*'fnd base rates'!L$53)
+($I64*'fnd base rates'!L$54)
+($J64*'fnd base rates'!L$55)
+($K64*'fnd base rates'!L$56)
+($L64*'fnd base rates'!L$57)
+($M64*'fnd base rates'!L$58)
+($N64*'fnd base rates'!L$59)
+($O64*VLOOKUP($S64+12,rate_basefnd,12)))</f>
        <v>7197.2297236508721</v>
      </c>
      <c r="AE64" s="1">
        <f>(($C64*'fnd base rates'!M$48)
+($D64*'fnd base rates'!M$49)
+($E64*'fnd base rates'!M$50)
+($F64*'fnd base rates'!M$51)
+($G64*'fnd base rates'!M$52)
+($H64*'fnd base rates'!M$53)
+($I64*'fnd base rates'!M$54)
+($J64*'fnd base rates'!M$55)
+($K64*'fnd base rates'!M$56)
+($L64*'fnd base rates'!M$57)
+($M64*'fnd base rates'!M$58)
+($N64*'fnd base rates'!M$59)
+($O64*VLOOKUP($S64+12,rate_basefnd,13)))</f>
        <v>0</v>
      </c>
      <c r="AF64" s="4">
        <f t="shared" si="5"/>
        <v>78140.738728275857</v>
      </c>
      <c r="AH64" s="4">
        <f t="shared" si="6"/>
        <v>416035244</v>
      </c>
      <c r="AI64" s="4" t="str">
        <f t="shared" si="7"/>
        <v>416</v>
      </c>
      <c r="AJ64" s="2" t="str">
        <f t="shared" si="8"/>
        <v>035</v>
      </c>
      <c r="AK64" s="2" t="str">
        <f t="shared" si="9"/>
        <v>244</v>
      </c>
      <c r="AL64" s="4">
        <f t="shared" si="10"/>
        <v>1</v>
      </c>
      <c r="AM64" s="4">
        <f t="shared" si="3"/>
        <v>7</v>
      </c>
      <c r="AN64" s="4">
        <f t="shared" si="11"/>
        <v>78140.738728275857</v>
      </c>
      <c r="AO64" s="4">
        <f t="shared" si="12"/>
        <v>11163</v>
      </c>
      <c r="AP64" s="4">
        <f t="shared" si="13"/>
        <v>0</v>
      </c>
      <c r="AQ64" s="75">
        <v>11163</v>
      </c>
    </row>
    <row r="65" spans="1:43" s="4" customFormat="1">
      <c r="A65" s="2">
        <v>416035285</v>
      </c>
      <c r="B65" s="382" t="s">
        <v>680</v>
      </c>
      <c r="C65" s="15">
        <f>'fnd enro'!C65</f>
        <v>0</v>
      </c>
      <c r="D65" s="15">
        <f>'fnd enro'!D65</f>
        <v>0</v>
      </c>
      <c r="E65" s="15">
        <f>'fnd enro'!E65</f>
        <v>0</v>
      </c>
      <c r="F65" s="15">
        <f>'fnd enro'!F65</f>
        <v>0</v>
      </c>
      <c r="G65" s="15">
        <f>'fnd enro'!G65</f>
        <v>2</v>
      </c>
      <c r="H65" s="15">
        <f>'fnd enro'!H65</f>
        <v>2</v>
      </c>
      <c r="I65" s="15">
        <f>'fnd enro'!I65</f>
        <v>0.15</v>
      </c>
      <c r="J65" s="15">
        <f>'fnd enro'!J65</f>
        <v>0</v>
      </c>
      <c r="K65" s="15">
        <f>'fnd enro'!K65</f>
        <v>0</v>
      </c>
      <c r="L65" s="15">
        <f>'fnd enro'!L65</f>
        <v>0</v>
      </c>
      <c r="M65" s="15">
        <f>'fnd enro'!M65</f>
        <v>0</v>
      </c>
      <c r="N65" s="15">
        <f>'fnd enro'!N65</f>
        <v>0</v>
      </c>
      <c r="O65" s="15">
        <f>'fnd enro'!O65</f>
        <v>0</v>
      </c>
      <c r="P65" s="15"/>
      <c r="Q65" s="15">
        <f>'fnd enro'!R65</f>
        <v>4</v>
      </c>
      <c r="R65" s="16">
        <f t="shared" si="4"/>
        <v>1.079</v>
      </c>
      <c r="S65" s="15">
        <f>'fnd enro'!Q65</f>
        <v>1</v>
      </c>
      <c r="T65" s="2"/>
      <c r="U65" s="1">
        <f>(($C65*'fnd base rates'!C$48)
+($D65*'fnd base rates'!C$49)
+($E65*'fnd base rates'!C$50)
+($F65*'fnd base rates'!C$51)
+($G65*'fnd base rates'!C$52)
+($H65*'fnd base rates'!C$53)
+($I65*'fnd base rates'!C$54)
+($J65*'fnd base rates'!C$55)
+($K65*'fnd base rates'!C$56)
+($L65*'fnd base rates'!C$57)
+($M65*'fnd base rates'!C$58)
+($N65*'fnd base rates'!C$59)
+($O65*VLOOKUP($S65+12,rate_basefnd,3)))
*$R65</f>
        <v>1999.5839175000001</v>
      </c>
      <c r="V65" s="1">
        <f>(($C65*'fnd base rates'!D$48)
+($D65*'fnd base rates'!D$49)
+($E65*'fnd base rates'!D$50)
+($F65*'fnd base rates'!D$51)
+($G65*'fnd base rates'!D$52)
+($H65*'fnd base rates'!D$53)
+($I65*'fnd base rates'!D$54)
+($J65*'fnd base rates'!D$55)
+($K65*'fnd base rates'!D$56)
+($L65*'fnd base rates'!D$57)
+($M65*'fnd base rates'!D$58)
+($N65*'fnd base rates'!D$59)
+($O65*VLOOKUP($S65+12,rate_basefnd,4)))
*$R65</f>
        <v>2868.9315200000001</v>
      </c>
      <c r="W65" s="1">
        <f>(($C65*'fnd base rates'!E$48)
+($D65*'fnd base rates'!E$49)
+($E65*'fnd base rates'!E$50)
+($F65*'fnd base rates'!E$51)
+($G65*'fnd base rates'!E$52)
+($H65*'fnd base rates'!E$53)
+($I65*'fnd base rates'!E$54)
+($J65*'fnd base rates'!E$55)
+($K65*'fnd base rates'!E$56)
+($L65*'fnd base rates'!E$57)
+($M65*'fnd base rates'!E$58)
+($N65*'fnd base rates'!E$59)
+($O65*VLOOKUP($S65+12,rate_basefnd,5)))
*$R65</f>
        <v>15656.7836425</v>
      </c>
      <c r="X65" s="1">
        <f>(($C65*'fnd base rates'!F$48)
+($D65*'fnd base rates'!F$49)
+($E65*'fnd base rates'!F$50)
+($F65*'fnd base rates'!F$51)
+($G65*'fnd base rates'!F$52)
+($H65*'fnd base rates'!F$53)
+($I65*'fnd base rates'!F$54)
+($J65*'fnd base rates'!F$55)
+($K65*'fnd base rates'!F$56)
+($L65*'fnd base rates'!F$57)
+($M65*'fnd base rates'!F$58)
+($N65*'fnd base rates'!F$59)
+($O65*VLOOKUP($S65+12,rate_basefnd,6)))
*$R65</f>
        <v>3491.9925170000001</v>
      </c>
      <c r="Y65" s="1">
        <f>(($C65*'fnd base rates'!G$48)
+($D65*'fnd base rates'!G$49)
+($E65*'fnd base rates'!G$50)
+($F65*'fnd base rates'!G$51)
+($G65*'fnd base rates'!G$52)
+($H65*'fnd base rates'!G$53)
+($I65*'fnd base rates'!G$54)
+($J65*'fnd base rates'!G$55)
+($K65*'fnd base rates'!G$56)
+($L65*'fnd base rates'!G$57)
+($M65*'fnd base rates'!G$58)
+($N65*'fnd base rates'!G$59)
+($O65*VLOOKUP($S65+12,rate_basefnd,7)))
*$R65</f>
        <v>621.21374899999989</v>
      </c>
      <c r="Z65" s="1">
        <f>(($C65*'fnd base rates'!H$48)
+($D65*'fnd base rates'!H$49)
+($E65*'fnd base rates'!H$50)
+($F65*'fnd base rates'!H$51)
+($G65*'fnd base rates'!H$52)
+($H65*'fnd base rates'!H$53)
+($I65*'fnd base rates'!H$54)
+($J65*'fnd base rates'!H$55)
+($K65*'fnd base rates'!H$56)
+($L65*'fnd base rates'!H$57)
+($M65*'fnd base rates'!H$58)
+($N65*'fnd base rates'!H$59)
+($O65*VLOOKUP($S65+12,rate_basefnd,8)))</f>
        <v>2346.9380000000001</v>
      </c>
      <c r="AA65" s="1">
        <f>(($C65*'fnd base rates'!I$48)
+($D65*'fnd base rates'!I$49)
+($E65*'fnd base rates'!I$50)
+($F65*'fnd base rates'!I$51)
+($G65*'fnd base rates'!I$52)
+($H65*'fnd base rates'!I$53)
+($I65*'fnd base rates'!I$54)
+($J65*'fnd base rates'!I$55)
+($K65*'fnd base rates'!I$56)
+($L65*'fnd base rates'!I$57)
+($M65*'fnd base rates'!I$58)
+($N65*'fnd base rates'!I$59)
+($O65*VLOOKUP($S65+12,rate_basefnd,9)))
*$R65</f>
        <v>1435.7389799999999</v>
      </c>
      <c r="AB65" s="1">
        <f>(($C65*'fnd base rates'!J$48)
+($D65*'fnd base rates'!J$49)
+($E65*'fnd base rates'!J$50)
+($F65*'fnd base rates'!J$51)
+($G65*'fnd base rates'!J$52)
+($H65*'fnd base rates'!J$53)
+($I65*'fnd base rates'!J$54)
+($J65*'fnd base rates'!J$55)
+($K65*'fnd base rates'!J$56)
+($L65*'fnd base rates'!J$57)
+($M65*'fnd base rates'!J$58)
+($N65*'fnd base rates'!J$59)
+($O65*VLOOKUP($S65+12,rate_basefnd,10)))
*$R65</f>
        <v>1542.27944</v>
      </c>
      <c r="AC65" s="1">
        <f>(($C65*'fnd base rates'!K$48)
+($D65*'fnd base rates'!K$49)
+($E65*'fnd base rates'!K$50)
+($F65*'fnd base rates'!K$51)
+($G65*'fnd base rates'!K$52)
+($H65*'fnd base rates'!K$53)
+($I65*'fnd base rates'!K$54)
+($J65*'fnd base rates'!K$55)
+($K65*'fnd base rates'!K$56)
+($L65*'fnd base rates'!K$57)
+($M65*'fnd base rates'!K$58)
+($N65*'fnd base rates'!K$59)
+($O65*VLOOKUP($S65+12,rate_basefnd,11)))
*$R65</f>
        <v>4359.3763394999996</v>
      </c>
      <c r="AD65" s="1">
        <f>(($C65*'fnd base rates'!L$48)
+($D65*'fnd base rates'!L$49)
+($E65*'fnd base rates'!L$50)
+($F65*'fnd base rates'!L$51)
+($G65*'fnd base rates'!L$52)
+($H65*'fnd base rates'!L$53)
+($I65*'fnd base rates'!L$54)
+($J65*'fnd base rates'!L$55)
+($K65*'fnd base rates'!L$56)
+($L65*'fnd base rates'!L$57)
+($M65*'fnd base rates'!L$58)
+($N65*'fnd base rates'!L$59)
+($O65*VLOOKUP($S65+12,rate_basefnd,12)))</f>
        <v>3794.5556055725474</v>
      </c>
      <c r="AE65" s="1">
        <f>(($C65*'fnd base rates'!M$48)
+($D65*'fnd base rates'!M$49)
+($E65*'fnd base rates'!M$50)
+($F65*'fnd base rates'!M$51)
+($G65*'fnd base rates'!M$52)
+($H65*'fnd base rates'!M$53)
+($I65*'fnd base rates'!M$54)
+($J65*'fnd base rates'!M$55)
+($K65*'fnd base rates'!M$56)
+($L65*'fnd base rates'!M$57)
+($M65*'fnd base rates'!M$58)
+($N65*'fnd base rates'!M$59)
+($O65*VLOOKUP($S65+12,rate_basefnd,13)))</f>
        <v>0</v>
      </c>
      <c r="AF65" s="4">
        <f t="shared" si="5"/>
        <v>38117.393711072546</v>
      </c>
      <c r="AH65" s="4">
        <f t="shared" si="6"/>
        <v>416035285</v>
      </c>
      <c r="AI65" s="4" t="str">
        <f t="shared" si="7"/>
        <v>416</v>
      </c>
      <c r="AJ65" s="2" t="str">
        <f t="shared" si="8"/>
        <v>035</v>
      </c>
      <c r="AK65" s="2" t="str">
        <f t="shared" si="9"/>
        <v>285</v>
      </c>
      <c r="AL65" s="4">
        <f t="shared" si="10"/>
        <v>1</v>
      </c>
      <c r="AM65" s="4">
        <f t="shared" si="3"/>
        <v>4</v>
      </c>
      <c r="AN65" s="4">
        <f t="shared" si="11"/>
        <v>38117.393711072546</v>
      </c>
      <c r="AO65" s="4">
        <f t="shared" si="12"/>
        <v>9529</v>
      </c>
      <c r="AP65" s="4">
        <f t="shared" si="13"/>
        <v>0</v>
      </c>
      <c r="AQ65" s="75">
        <v>9529</v>
      </c>
    </row>
    <row r="66" spans="1:43" s="4" customFormat="1">
      <c r="A66" s="2">
        <v>416035305</v>
      </c>
      <c r="B66" s="382" t="s">
        <v>680</v>
      </c>
      <c r="C66" s="15">
        <f>'fnd enro'!C66</f>
        <v>0</v>
      </c>
      <c r="D66" s="15">
        <f>'fnd enro'!D66</f>
        <v>0</v>
      </c>
      <c r="E66" s="15">
        <f>'fnd enro'!E66</f>
        <v>0</v>
      </c>
      <c r="F66" s="15">
        <f>'fnd enro'!F66</f>
        <v>0</v>
      </c>
      <c r="G66" s="15">
        <f>'fnd enro'!G66</f>
        <v>1</v>
      </c>
      <c r="H66" s="15">
        <f>'fnd enro'!H66</f>
        <v>1</v>
      </c>
      <c r="I66" s="15">
        <f>'fnd enro'!I66</f>
        <v>7.4999999999999997E-2</v>
      </c>
      <c r="J66" s="15">
        <f>'fnd enro'!J66</f>
        <v>0</v>
      </c>
      <c r="K66" s="15">
        <f>'fnd enro'!K66</f>
        <v>0</v>
      </c>
      <c r="L66" s="15">
        <f>'fnd enro'!L66</f>
        <v>0</v>
      </c>
      <c r="M66" s="15">
        <f>'fnd enro'!M66</f>
        <v>0</v>
      </c>
      <c r="N66" s="15">
        <f>'fnd enro'!N66</f>
        <v>0</v>
      </c>
      <c r="O66" s="15">
        <f>'fnd enro'!O66</f>
        <v>2</v>
      </c>
      <c r="P66" s="15"/>
      <c r="Q66" s="15">
        <f>'fnd enro'!R66</f>
        <v>2</v>
      </c>
      <c r="R66" s="16">
        <f t="shared" si="4"/>
        <v>1.079</v>
      </c>
      <c r="S66" s="15">
        <f>'fnd enro'!Q66</f>
        <v>10</v>
      </c>
      <c r="T66" s="2"/>
      <c r="U66" s="1">
        <f>(($C66*'fnd base rates'!C$48)
+($D66*'fnd base rates'!C$49)
+($E66*'fnd base rates'!C$50)
+($F66*'fnd base rates'!C$51)
+($G66*'fnd base rates'!C$52)
+($H66*'fnd base rates'!C$53)
+($I66*'fnd base rates'!C$54)
+($J66*'fnd base rates'!C$55)
+($K66*'fnd base rates'!C$56)
+($L66*'fnd base rates'!C$57)
+($M66*'fnd base rates'!C$58)
+($N66*'fnd base rates'!C$59)
+($O66*VLOOKUP($S66+12,rate_basefnd,3)))
*$R66</f>
        <v>999.79195875000005</v>
      </c>
      <c r="V66" s="1">
        <f>(($C66*'fnd base rates'!D$48)
+($D66*'fnd base rates'!D$49)
+($E66*'fnd base rates'!D$50)
+($F66*'fnd base rates'!D$51)
+($G66*'fnd base rates'!D$52)
+($H66*'fnd base rates'!D$53)
+($I66*'fnd base rates'!D$54)
+($J66*'fnd base rates'!D$55)
+($K66*'fnd base rates'!D$56)
+($L66*'fnd base rates'!D$57)
+($M66*'fnd base rates'!D$58)
+($N66*'fnd base rates'!D$59)
+($O66*VLOOKUP($S66+12,rate_basefnd,4)))
*$R66</f>
        <v>1434.46576</v>
      </c>
      <c r="W66" s="1">
        <f>(($C66*'fnd base rates'!E$48)
+($D66*'fnd base rates'!E$49)
+($E66*'fnd base rates'!E$50)
+($F66*'fnd base rates'!E$51)
+($G66*'fnd base rates'!E$52)
+($H66*'fnd base rates'!E$53)
+($I66*'fnd base rates'!E$54)
+($J66*'fnd base rates'!E$55)
+($K66*'fnd base rates'!E$56)
+($L66*'fnd base rates'!E$57)
+($M66*'fnd base rates'!E$58)
+($N66*'fnd base rates'!E$59)
+($O66*VLOOKUP($S66+12,rate_basefnd,5)))
*$R66</f>
        <v>14888.375141249999</v>
      </c>
      <c r="X66" s="1">
        <f>(($C66*'fnd base rates'!F$48)
+($D66*'fnd base rates'!F$49)
+($E66*'fnd base rates'!F$50)
+($F66*'fnd base rates'!F$51)
+($G66*'fnd base rates'!F$52)
+($H66*'fnd base rates'!F$53)
+($I66*'fnd base rates'!F$54)
+($J66*'fnd base rates'!F$55)
+($K66*'fnd base rates'!F$56)
+($L66*'fnd base rates'!F$57)
+($M66*'fnd base rates'!F$58)
+($N66*'fnd base rates'!F$59)
+($O66*VLOOKUP($S66+12,rate_basefnd,6)))
*$R66</f>
        <v>1745.9962585000001</v>
      </c>
      <c r="Y66" s="1">
        <f>(($C66*'fnd base rates'!G$48)
+($D66*'fnd base rates'!G$49)
+($E66*'fnd base rates'!G$50)
+($F66*'fnd base rates'!G$51)
+($G66*'fnd base rates'!G$52)
+($H66*'fnd base rates'!G$53)
+($I66*'fnd base rates'!G$54)
+($J66*'fnd base rates'!G$55)
+($K66*'fnd base rates'!G$56)
+($L66*'fnd base rates'!G$57)
+($M66*'fnd base rates'!G$58)
+($N66*'fnd base rates'!G$59)
+($O66*VLOOKUP($S66+12,rate_basefnd,7)))
*$R66</f>
        <v>465.98287449999992</v>
      </c>
      <c r="Z66" s="1">
        <f>(($C66*'fnd base rates'!H$48)
+($D66*'fnd base rates'!H$49)
+($E66*'fnd base rates'!H$50)
+($F66*'fnd base rates'!H$51)
+($G66*'fnd base rates'!H$52)
+($H66*'fnd base rates'!H$53)
+($I66*'fnd base rates'!H$54)
+($J66*'fnd base rates'!H$55)
+($K66*'fnd base rates'!H$56)
+($L66*'fnd base rates'!H$57)
+($M66*'fnd base rates'!H$58)
+($N66*'fnd base rates'!H$59)
+($O66*VLOOKUP($S66+12,rate_basefnd,8)))</f>
        <v>1173.4690000000001</v>
      </c>
      <c r="AA66" s="1">
        <f>(($C66*'fnd base rates'!I$48)
+($D66*'fnd base rates'!I$49)
+($E66*'fnd base rates'!I$50)
+($F66*'fnd base rates'!I$51)
+($G66*'fnd base rates'!I$52)
+($H66*'fnd base rates'!I$53)
+($I66*'fnd base rates'!I$54)
+($J66*'fnd base rates'!I$55)
+($K66*'fnd base rates'!I$56)
+($L66*'fnd base rates'!I$57)
+($M66*'fnd base rates'!I$58)
+($N66*'fnd base rates'!I$59)
+($O66*VLOOKUP($S66+12,rate_basefnd,9)))
*$R66</f>
        <v>717.86948999999993</v>
      </c>
      <c r="AB66" s="1">
        <f>(($C66*'fnd base rates'!J$48)
+($D66*'fnd base rates'!J$49)
+($E66*'fnd base rates'!J$50)
+($F66*'fnd base rates'!J$51)
+($G66*'fnd base rates'!J$52)
+($H66*'fnd base rates'!J$53)
+($I66*'fnd base rates'!J$54)
+($J66*'fnd base rates'!J$55)
+($K66*'fnd base rates'!J$56)
+($L66*'fnd base rates'!J$57)
+($M66*'fnd base rates'!J$58)
+($N66*'fnd base rates'!J$59)
+($O66*VLOOKUP($S66+12,rate_basefnd,10)))
*$R66</f>
        <v>771.13972000000001</v>
      </c>
      <c r="AC66" s="1">
        <f>(($C66*'fnd base rates'!K$48)
+($D66*'fnd base rates'!K$49)
+($E66*'fnd base rates'!K$50)
+($F66*'fnd base rates'!K$51)
+($G66*'fnd base rates'!K$52)
+($H66*'fnd base rates'!K$53)
+($I66*'fnd base rates'!K$54)
+($J66*'fnd base rates'!K$55)
+($K66*'fnd base rates'!K$56)
+($L66*'fnd base rates'!K$57)
+($M66*'fnd base rates'!K$58)
+($N66*'fnd base rates'!K$59)
+($O66*VLOOKUP($S66+12,rate_basefnd,11)))
*$R66</f>
        <v>3270.0608297499998</v>
      </c>
      <c r="AD66" s="1">
        <f>(($C66*'fnd base rates'!L$48)
+($D66*'fnd base rates'!L$49)
+($E66*'fnd base rates'!L$50)
+($F66*'fnd base rates'!L$51)
+($G66*'fnd base rates'!L$52)
+($H66*'fnd base rates'!L$53)
+($I66*'fnd base rates'!L$54)
+($J66*'fnd base rates'!L$55)
+($K66*'fnd base rates'!L$56)
+($L66*'fnd base rates'!L$57)
+($M66*'fnd base rates'!L$58)
+($N66*'fnd base rates'!L$59)
+($O66*VLOOKUP($S66+12,rate_basefnd,12)))</f>
        <v>2561.477802786274</v>
      </c>
      <c r="AE66" s="1">
        <f>(($C66*'fnd base rates'!M$48)
+($D66*'fnd base rates'!M$49)
+($E66*'fnd base rates'!M$50)
+($F66*'fnd base rates'!M$51)
+($G66*'fnd base rates'!M$52)
+($H66*'fnd base rates'!M$53)
+($I66*'fnd base rates'!M$54)
+($J66*'fnd base rates'!M$55)
+($K66*'fnd base rates'!M$56)
+($L66*'fnd base rates'!M$57)
+($M66*'fnd base rates'!M$58)
+($N66*'fnd base rates'!M$59)
+($O66*VLOOKUP($S66+12,rate_basefnd,13)))</f>
        <v>0</v>
      </c>
      <c r="AF66" s="4">
        <f t="shared" si="5"/>
        <v>28028.628835536274</v>
      </c>
      <c r="AH66" s="4">
        <f t="shared" si="6"/>
        <v>416035305</v>
      </c>
      <c r="AI66" s="4" t="str">
        <f t="shared" si="7"/>
        <v>416</v>
      </c>
      <c r="AJ66" s="2" t="str">
        <f t="shared" si="8"/>
        <v>035</v>
      </c>
      <c r="AK66" s="2" t="str">
        <f t="shared" si="9"/>
        <v>305</v>
      </c>
      <c r="AL66" s="4">
        <f t="shared" si="10"/>
        <v>1</v>
      </c>
      <c r="AM66" s="4">
        <f t="shared" si="3"/>
        <v>2</v>
      </c>
      <c r="AN66" s="4">
        <f t="shared" si="11"/>
        <v>28028.628835536274</v>
      </c>
      <c r="AO66" s="4">
        <f t="shared" si="12"/>
        <v>14014</v>
      </c>
      <c r="AP66" s="4">
        <f t="shared" si="13"/>
        <v>0</v>
      </c>
      <c r="AQ66" s="75">
        <v>14014</v>
      </c>
    </row>
    <row r="67" spans="1:43" s="4" customFormat="1">
      <c r="A67" s="2">
        <v>416035307</v>
      </c>
      <c r="B67" s="382" t="s">
        <v>680</v>
      </c>
      <c r="C67" s="15">
        <f>'fnd enro'!C67</f>
        <v>0</v>
      </c>
      <c r="D67" s="15">
        <f>'fnd enro'!D67</f>
        <v>0</v>
      </c>
      <c r="E67" s="15">
        <f>'fnd enro'!E67</f>
        <v>0</v>
      </c>
      <c r="F67" s="15">
        <f>'fnd enro'!F67</f>
        <v>0</v>
      </c>
      <c r="G67" s="15">
        <f>'fnd enro'!G67</f>
        <v>0</v>
      </c>
      <c r="H67" s="15">
        <f>'fnd enro'!H67</f>
        <v>1</v>
      </c>
      <c r="I67" s="15">
        <f>'fnd enro'!I67</f>
        <v>3.7499999999999999E-2</v>
      </c>
      <c r="J67" s="15">
        <f>'fnd enro'!J67</f>
        <v>0</v>
      </c>
      <c r="K67" s="15">
        <f>'fnd enro'!K67</f>
        <v>0</v>
      </c>
      <c r="L67" s="15">
        <f>'fnd enro'!L67</f>
        <v>0</v>
      </c>
      <c r="M67" s="15">
        <f>'fnd enro'!M67</f>
        <v>0</v>
      </c>
      <c r="N67" s="15">
        <f>'fnd enro'!N67</f>
        <v>0</v>
      </c>
      <c r="O67" s="15">
        <f>'fnd enro'!O67</f>
        <v>0</v>
      </c>
      <c r="P67" s="15"/>
      <c r="Q67" s="15">
        <f>'fnd enro'!R67</f>
        <v>1</v>
      </c>
      <c r="R67" s="16">
        <f t="shared" si="4"/>
        <v>1.079</v>
      </c>
      <c r="S67" s="15">
        <f>'fnd enro'!Q67</f>
        <v>1</v>
      </c>
      <c r="T67" s="2"/>
      <c r="U67" s="1">
        <f>(($C67*'fnd base rates'!C$48)
+($D67*'fnd base rates'!C$49)
+($E67*'fnd base rates'!C$50)
+($F67*'fnd base rates'!C$51)
+($G67*'fnd base rates'!C$52)
+($H67*'fnd base rates'!C$53)
+($I67*'fnd base rates'!C$54)
+($J67*'fnd base rates'!C$55)
+($K67*'fnd base rates'!C$56)
+($L67*'fnd base rates'!C$57)
+($M67*'fnd base rates'!C$58)
+($N67*'fnd base rates'!C$59)
+($O67*VLOOKUP($S67+12,rate_basefnd,3)))
*$R67</f>
        <v>499.89597937500002</v>
      </c>
      <c r="V67" s="1">
        <f>(($C67*'fnd base rates'!D$48)
+($D67*'fnd base rates'!D$49)
+($E67*'fnd base rates'!D$50)
+($F67*'fnd base rates'!D$51)
+($G67*'fnd base rates'!D$52)
+($H67*'fnd base rates'!D$53)
+($I67*'fnd base rates'!D$54)
+($J67*'fnd base rates'!D$55)
+($K67*'fnd base rates'!D$56)
+($L67*'fnd base rates'!D$57)
+($M67*'fnd base rates'!D$58)
+($N67*'fnd base rates'!D$59)
+($O67*VLOOKUP($S67+12,rate_basefnd,4)))
*$R67</f>
        <v>717.23288000000002</v>
      </c>
      <c r="W67" s="1">
        <f>(($C67*'fnd base rates'!E$48)
+($D67*'fnd base rates'!E$49)
+($E67*'fnd base rates'!E$50)
+($F67*'fnd base rates'!E$51)
+($G67*'fnd base rates'!E$52)
+($H67*'fnd base rates'!E$53)
+($I67*'fnd base rates'!E$54)
+($J67*'fnd base rates'!E$55)
+($K67*'fnd base rates'!E$56)
+($L67*'fnd base rates'!E$57)
+($M67*'fnd base rates'!E$58)
+($N67*'fnd base rates'!E$59)
+($O67*VLOOKUP($S67+12,rate_basefnd,5)))
*$R67</f>
        <v>4595.1474156249997</v>
      </c>
      <c r="X67" s="1">
        <f>(($C67*'fnd base rates'!F$48)
+($D67*'fnd base rates'!F$49)
+($E67*'fnd base rates'!F$50)
+($F67*'fnd base rates'!F$51)
+($G67*'fnd base rates'!F$52)
+($H67*'fnd base rates'!F$53)
+($I67*'fnd base rates'!F$54)
+($J67*'fnd base rates'!F$55)
+($K67*'fnd base rates'!F$56)
+($L67*'fnd base rates'!F$57)
+($M67*'fnd base rates'!F$58)
+($N67*'fnd base rates'!F$59)
+($O67*VLOOKUP($S67+12,rate_basefnd,6)))
*$R67</f>
        <v>822.1502542500001</v>
      </c>
      <c r="Y67" s="1">
        <f>(($C67*'fnd base rates'!G$48)
+($D67*'fnd base rates'!G$49)
+($E67*'fnd base rates'!G$50)
+($F67*'fnd base rates'!G$51)
+($G67*'fnd base rates'!G$52)
+($H67*'fnd base rates'!G$53)
+($I67*'fnd base rates'!G$54)
+($J67*'fnd base rates'!G$55)
+($K67*'fnd base rates'!G$56)
+($L67*'fnd base rates'!G$57)
+($M67*'fnd base rates'!G$58)
+($N67*'fnd base rates'!G$59)
+($O67*VLOOKUP($S67+12,rate_basefnd,7)))
*$R67</f>
        <v>153.15622724999997</v>
      </c>
      <c r="Z67" s="1">
        <f>(($C67*'fnd base rates'!H$48)
+($D67*'fnd base rates'!H$49)
+($E67*'fnd base rates'!H$50)
+($F67*'fnd base rates'!H$51)
+($G67*'fnd base rates'!H$52)
+($H67*'fnd base rates'!H$53)
+($I67*'fnd base rates'!H$54)
+($J67*'fnd base rates'!H$55)
+($K67*'fnd base rates'!H$56)
+($L67*'fnd base rates'!H$57)
+($M67*'fnd base rates'!H$58)
+($N67*'fnd base rates'!H$59)
+($O67*VLOOKUP($S67+12,rate_basefnd,8)))</f>
        <v>719.08450000000005</v>
      </c>
      <c r="AA67" s="1">
        <f>(($C67*'fnd base rates'!I$48)
+($D67*'fnd base rates'!I$49)
+($E67*'fnd base rates'!I$50)
+($F67*'fnd base rates'!I$51)
+($G67*'fnd base rates'!I$52)
+($H67*'fnd base rates'!I$53)
+($I67*'fnd base rates'!I$54)
+($J67*'fnd base rates'!I$55)
+($K67*'fnd base rates'!I$56)
+($L67*'fnd base rates'!I$57)
+($M67*'fnd base rates'!I$58)
+($N67*'fnd base rates'!I$59)
+($O67*VLOOKUP($S67+12,rate_basefnd,9)))
*$R67</f>
        <v>399.31631999999996</v>
      </c>
      <c r="AB67" s="1">
        <f>(($C67*'fnd base rates'!J$48)
+($D67*'fnd base rates'!J$49)
+($E67*'fnd base rates'!J$50)
+($F67*'fnd base rates'!J$51)
+($G67*'fnd base rates'!J$52)
+($H67*'fnd base rates'!J$53)
+($I67*'fnd base rates'!J$54)
+($J67*'fnd base rates'!J$55)
+($K67*'fnd base rates'!J$56)
+($L67*'fnd base rates'!J$57)
+($M67*'fnd base rates'!J$58)
+($N67*'fnd base rates'!J$59)
+($O67*VLOOKUP($S67+12,rate_basefnd,10)))
*$R67</f>
        <v>537.88149999999996</v>
      </c>
      <c r="AC67" s="1">
        <f>(($C67*'fnd base rates'!K$48)
+($D67*'fnd base rates'!K$49)
+($E67*'fnd base rates'!K$50)
+($F67*'fnd base rates'!K$51)
+($G67*'fnd base rates'!K$52)
+($H67*'fnd base rates'!K$53)
+($I67*'fnd base rates'!K$54)
+($J67*'fnd base rates'!K$55)
+($K67*'fnd base rates'!K$56)
+($L67*'fnd base rates'!K$57)
+($M67*'fnd base rates'!K$58)
+($N67*'fnd base rates'!K$59)
+($O67*VLOOKUP($S67+12,rate_basefnd,11)))
*$R67</f>
        <v>1074.797429875</v>
      </c>
      <c r="AD67" s="1">
        <f>(($C67*'fnd base rates'!L$48)
+($D67*'fnd base rates'!L$49)
+($E67*'fnd base rates'!L$50)
+($F67*'fnd base rates'!L$51)
+($G67*'fnd base rates'!L$52)
+($H67*'fnd base rates'!L$53)
+($I67*'fnd base rates'!L$54)
+($J67*'fnd base rates'!L$55)
+($K67*'fnd base rates'!L$56)
+($L67*'fnd base rates'!L$57)
+($M67*'fnd base rates'!L$58)
+($N67*'fnd base rates'!L$59)
+($O67*VLOOKUP($S67+12,rate_basefnd,12)))</f>
        <v>919.25803935944157</v>
      </c>
      <c r="AE67" s="1">
        <f>(($C67*'fnd base rates'!M$48)
+($D67*'fnd base rates'!M$49)
+($E67*'fnd base rates'!M$50)
+($F67*'fnd base rates'!M$51)
+($G67*'fnd base rates'!M$52)
+($H67*'fnd base rates'!M$53)
+($I67*'fnd base rates'!M$54)
+($J67*'fnd base rates'!M$55)
+($K67*'fnd base rates'!M$56)
+($L67*'fnd base rates'!M$57)
+($M67*'fnd base rates'!M$58)
+($N67*'fnd base rates'!M$59)
+($O67*VLOOKUP($S67+12,rate_basefnd,13)))</f>
        <v>0</v>
      </c>
      <c r="AF67" s="4">
        <f t="shared" si="5"/>
        <v>10437.920545734441</v>
      </c>
      <c r="AH67" s="4">
        <f t="shared" si="6"/>
        <v>416035307</v>
      </c>
      <c r="AI67" s="4" t="str">
        <f t="shared" si="7"/>
        <v>416</v>
      </c>
      <c r="AJ67" s="2" t="str">
        <f t="shared" si="8"/>
        <v>035</v>
      </c>
      <c r="AK67" s="2" t="str">
        <f t="shared" si="9"/>
        <v>307</v>
      </c>
      <c r="AL67" s="4">
        <f t="shared" si="10"/>
        <v>1</v>
      </c>
      <c r="AM67" s="4">
        <f t="shared" si="3"/>
        <v>1</v>
      </c>
      <c r="AN67" s="4">
        <f t="shared" si="11"/>
        <v>10437.920545734441</v>
      </c>
      <c r="AO67" s="4">
        <f t="shared" si="12"/>
        <v>10438</v>
      </c>
      <c r="AP67" s="4">
        <f t="shared" si="13"/>
        <v>0</v>
      </c>
      <c r="AQ67" s="75">
        <v>10438</v>
      </c>
    </row>
    <row r="68" spans="1:43" s="4" customFormat="1">
      <c r="A68" s="2">
        <v>417035035</v>
      </c>
      <c r="B68" s="382" t="s">
        <v>444</v>
      </c>
      <c r="C68" s="15">
        <f>'fnd enro'!C68</f>
        <v>38</v>
      </c>
      <c r="D68" s="15">
        <f>'fnd enro'!D68</f>
        <v>0</v>
      </c>
      <c r="E68" s="15">
        <f>'fnd enro'!E68</f>
        <v>21</v>
      </c>
      <c r="F68" s="15">
        <f>'fnd enro'!F68</f>
        <v>133</v>
      </c>
      <c r="G68" s="15">
        <f>'fnd enro'!G68</f>
        <v>0</v>
      </c>
      <c r="H68" s="15">
        <f>'fnd enro'!H68</f>
        <v>0</v>
      </c>
      <c r="I68" s="15">
        <f>'fnd enro'!I68</f>
        <v>8.2874999999999996</v>
      </c>
      <c r="J68" s="15">
        <f>'fnd enro'!J68</f>
        <v>0</v>
      </c>
      <c r="K68" s="15">
        <f>'fnd enro'!K68</f>
        <v>0</v>
      </c>
      <c r="L68" s="15">
        <f>'fnd enro'!L68</f>
        <v>0</v>
      </c>
      <c r="M68" s="15">
        <f>'fnd enro'!M68</f>
        <v>67</v>
      </c>
      <c r="N68" s="15">
        <f>'fnd enro'!N68</f>
        <v>0</v>
      </c>
      <c r="O68" s="15">
        <f>'fnd enro'!O68</f>
        <v>152</v>
      </c>
      <c r="P68" s="15"/>
      <c r="Q68" s="15">
        <f>'fnd enro'!R68</f>
        <v>240</v>
      </c>
      <c r="R68" s="16">
        <f t="shared" si="4"/>
        <v>1.079</v>
      </c>
      <c r="S68" s="15">
        <f>'fnd enro'!Q68</f>
        <v>10</v>
      </c>
      <c r="T68" s="2"/>
      <c r="U68" s="1">
        <f>(($C68*'fnd base rates'!C$48)
+($D68*'fnd base rates'!C$49)
+($E68*'fnd base rates'!C$50)
+($F68*'fnd base rates'!C$51)
+($G68*'fnd base rates'!C$52)
+($H68*'fnd base rates'!C$53)
+($I68*'fnd base rates'!C$54)
+($J68*'fnd base rates'!C$55)
+($K68*'fnd base rates'!C$56)
+($L68*'fnd base rates'!C$57)
+($M68*'fnd base rates'!C$58)
+($N68*'fnd base rates'!C$59)
+($O68*VLOOKUP($S68+12,rate_basefnd,3)))
*$R68</f>
        <v>118022.60950187499</v>
      </c>
      <c r="V68" s="1">
        <f>(($C68*'fnd base rates'!D$48)
+($D68*'fnd base rates'!D$49)
+($E68*'fnd base rates'!D$50)
+($F68*'fnd base rates'!D$51)
+($G68*'fnd base rates'!D$52)
+($H68*'fnd base rates'!D$53)
+($I68*'fnd base rates'!D$54)
+($J68*'fnd base rates'!D$55)
+($K68*'fnd base rates'!D$56)
+($L68*'fnd base rates'!D$57)
+($M68*'fnd base rates'!D$58)
+($N68*'fnd base rates'!D$59)
+($O68*VLOOKUP($S68+12,rate_basefnd,4)))
*$R68</f>
        <v>172136.30121999999</v>
      </c>
      <c r="W68" s="1">
        <f>(($C68*'fnd base rates'!E$48)
+($D68*'fnd base rates'!E$49)
+($E68*'fnd base rates'!E$50)
+($F68*'fnd base rates'!E$51)
+($G68*'fnd base rates'!E$52)
+($H68*'fnd base rates'!E$53)
+($I68*'fnd base rates'!E$54)
+($J68*'fnd base rates'!E$55)
+($K68*'fnd base rates'!E$56)
+($L68*'fnd base rates'!E$57)
+($M68*'fnd base rates'!E$58)
+($N68*'fnd base rates'!E$59)
+($O68*VLOOKUP($S68+12,rate_basefnd,5)))
*$R68</f>
        <v>1512309.6235731249</v>
      </c>
      <c r="X68" s="1">
        <f>(($C68*'fnd base rates'!F$48)
+($D68*'fnd base rates'!F$49)
+($E68*'fnd base rates'!F$50)
+($F68*'fnd base rates'!F$51)
+($G68*'fnd base rates'!F$52)
+($H68*'fnd base rates'!F$53)
+($I68*'fnd base rates'!F$54)
+($J68*'fnd base rates'!F$55)
+($K68*'fnd base rates'!F$56)
+($L68*'fnd base rates'!F$57)
+($M68*'fnd base rates'!F$58)
+($N68*'fnd base rates'!F$59)
+($O68*VLOOKUP($S68+12,rate_basefnd,6)))
*$R68</f>
        <v>261095.49286925001</v>
      </c>
      <c r="Y68" s="1">
        <f>(($C68*'fnd base rates'!G$48)
+($D68*'fnd base rates'!G$49)
+($E68*'fnd base rates'!G$50)
+($F68*'fnd base rates'!G$51)
+($G68*'fnd base rates'!G$52)
+($H68*'fnd base rates'!G$53)
+($I68*'fnd base rates'!G$54)
+($J68*'fnd base rates'!G$55)
+($K68*'fnd base rates'!G$56)
+($L68*'fnd base rates'!G$57)
+($M68*'fnd base rates'!G$58)
+($N68*'fnd base rates'!G$59)
+($O68*VLOOKUP($S68+12,rate_basefnd,7)))
*$R68</f>
        <v>49740.505662249998</v>
      </c>
      <c r="Z68" s="1">
        <f>(($C68*'fnd base rates'!H$48)
+($D68*'fnd base rates'!H$49)
+($E68*'fnd base rates'!H$50)
+($F68*'fnd base rates'!H$51)
+($G68*'fnd base rates'!H$52)
+($H68*'fnd base rates'!H$53)
+($I68*'fnd base rates'!H$54)
+($J68*'fnd base rates'!H$55)
+($K68*'fnd base rates'!H$56)
+($L68*'fnd base rates'!H$57)
+($M68*'fnd base rates'!H$58)
+($N68*'fnd base rates'!H$59)
+($O68*VLOOKUP($S68+12,rate_basefnd,8)))</f>
        <v>108801.0145</v>
      </c>
      <c r="AA68" s="1">
        <f>(($C68*'fnd base rates'!I$48)
+($D68*'fnd base rates'!I$49)
+($E68*'fnd base rates'!I$50)
+($F68*'fnd base rates'!I$51)
+($G68*'fnd base rates'!I$52)
+($H68*'fnd base rates'!I$53)
+($I68*'fnd base rates'!I$54)
+($J68*'fnd base rates'!I$55)
+($K68*'fnd base rates'!I$56)
+($L68*'fnd base rates'!I$57)
+($M68*'fnd base rates'!I$58)
+($N68*'fnd base rates'!I$59)
+($O68*VLOOKUP($S68+12,rate_basefnd,9)))
*$R68</f>
        <v>62743.321289999993</v>
      </c>
      <c r="AB68" s="1">
        <f>(($C68*'fnd base rates'!J$48)
+($D68*'fnd base rates'!J$49)
+($E68*'fnd base rates'!J$50)
+($F68*'fnd base rates'!J$51)
+($G68*'fnd base rates'!J$52)
+($H68*'fnd base rates'!J$53)
+($I68*'fnd base rates'!J$54)
+($J68*'fnd base rates'!J$55)
+($K68*'fnd base rates'!J$56)
+($L68*'fnd base rates'!J$57)
+($M68*'fnd base rates'!J$58)
+($N68*'fnd base rates'!J$59)
+($O68*VLOOKUP($S68+12,rate_basefnd,10)))
*$R68</f>
        <v>32368.748359999994</v>
      </c>
      <c r="AC68" s="1">
        <f>(($C68*'fnd base rates'!K$48)
+($D68*'fnd base rates'!K$49)
+($E68*'fnd base rates'!K$50)
+($F68*'fnd base rates'!K$51)
+($G68*'fnd base rates'!K$52)
+($H68*'fnd base rates'!K$53)
+($I68*'fnd base rates'!K$54)
+($J68*'fnd base rates'!K$55)
+($K68*'fnd base rates'!K$56)
+($L68*'fnd base rates'!K$57)
+($M68*'fnd base rates'!K$58)
+($N68*'fnd base rates'!K$59)
+($O68*VLOOKUP($S68+12,rate_basefnd,11)))
*$R68</f>
        <v>349067.24967237498</v>
      </c>
      <c r="AD68" s="1">
        <f>(($C68*'fnd base rates'!L$48)
+($D68*'fnd base rates'!L$49)
+($E68*'fnd base rates'!L$50)
+($F68*'fnd base rates'!L$51)
+($G68*'fnd base rates'!L$52)
+($H68*'fnd base rates'!L$53)
+($I68*'fnd base rates'!L$54)
+($J68*'fnd base rates'!L$55)
+($K68*'fnd base rates'!L$56)
+($L68*'fnd base rates'!L$57)
+($M68*'fnd base rates'!L$58)
+($N68*'fnd base rates'!L$59)
+($O68*VLOOKUP($S68+12,rate_basefnd,12)))</f>
        <v>296021.39697497879</v>
      </c>
      <c r="AE68" s="1">
        <f>(($C68*'fnd base rates'!M$48)
+($D68*'fnd base rates'!M$49)
+($E68*'fnd base rates'!M$50)
+($F68*'fnd base rates'!M$51)
+($G68*'fnd base rates'!M$52)
+($H68*'fnd base rates'!M$53)
+($I68*'fnd base rates'!M$54)
+($J68*'fnd base rates'!M$55)
+($K68*'fnd base rates'!M$56)
+($L68*'fnd base rates'!M$57)
+($M68*'fnd base rates'!M$58)
+($N68*'fnd base rates'!M$59)
+($O68*VLOOKUP($S68+12,rate_basefnd,13)))</f>
        <v>0</v>
      </c>
      <c r="AF68" s="4">
        <f t="shared" si="5"/>
        <v>2962306.2636238541</v>
      </c>
      <c r="AH68" s="4">
        <f t="shared" si="6"/>
        <v>417035035</v>
      </c>
      <c r="AI68" s="4" t="str">
        <f t="shared" si="7"/>
        <v>417</v>
      </c>
      <c r="AJ68" s="2" t="str">
        <f t="shared" si="8"/>
        <v>035</v>
      </c>
      <c r="AK68" s="2" t="str">
        <f t="shared" si="9"/>
        <v>035</v>
      </c>
      <c r="AL68" s="4">
        <f t="shared" si="10"/>
        <v>1</v>
      </c>
      <c r="AM68" s="4">
        <f t="shared" si="3"/>
        <v>240</v>
      </c>
      <c r="AN68" s="4">
        <f t="shared" si="11"/>
        <v>2962306.2636238541</v>
      </c>
      <c r="AO68" s="4">
        <f t="shared" si="12"/>
        <v>12343</v>
      </c>
      <c r="AP68" s="4">
        <f t="shared" si="13"/>
        <v>0</v>
      </c>
      <c r="AQ68" s="75">
        <v>12343</v>
      </c>
    </row>
    <row r="69" spans="1:43" s="4" customFormat="1">
      <c r="A69" s="2">
        <v>417035100</v>
      </c>
      <c r="B69" s="382" t="s">
        <v>444</v>
      </c>
      <c r="C69" s="15">
        <f>'fnd enro'!C69</f>
        <v>1</v>
      </c>
      <c r="D69" s="15">
        <f>'fnd enro'!D69</f>
        <v>0</v>
      </c>
      <c r="E69" s="15">
        <f>'fnd enro'!E69</f>
        <v>0</v>
      </c>
      <c r="F69" s="15">
        <f>'fnd enro'!F69</f>
        <v>2</v>
      </c>
      <c r="G69" s="15">
        <f>'fnd enro'!G69</f>
        <v>0</v>
      </c>
      <c r="H69" s="15">
        <f>'fnd enro'!H69</f>
        <v>0</v>
      </c>
      <c r="I69" s="15">
        <f>'fnd enro'!I69</f>
        <v>7.4999999999999997E-2</v>
      </c>
      <c r="J69" s="15">
        <f>'fnd enro'!J69</f>
        <v>0</v>
      </c>
      <c r="K69" s="15">
        <f>'fnd enro'!K69</f>
        <v>0</v>
      </c>
      <c r="L69" s="15">
        <f>'fnd enro'!L69</f>
        <v>0</v>
      </c>
      <c r="M69" s="15">
        <f>'fnd enro'!M69</f>
        <v>0</v>
      </c>
      <c r="N69" s="15">
        <f>'fnd enro'!N69</f>
        <v>0</v>
      </c>
      <c r="O69" s="15">
        <f>'fnd enro'!O69</f>
        <v>3</v>
      </c>
      <c r="P69" s="15"/>
      <c r="Q69" s="15">
        <f>'fnd enro'!R69</f>
        <v>3</v>
      </c>
      <c r="R69" s="16">
        <f t="shared" si="4"/>
        <v>1.079</v>
      </c>
      <c r="S69" s="15">
        <f>'fnd enro'!Q69</f>
        <v>10</v>
      </c>
      <c r="T69" s="2"/>
      <c r="U69" s="1">
        <f>(($C69*'fnd base rates'!C$48)
+($D69*'fnd base rates'!C$49)
+($E69*'fnd base rates'!C$50)
+($F69*'fnd base rates'!C$51)
+($G69*'fnd base rates'!C$52)
+($H69*'fnd base rates'!C$53)
+($I69*'fnd base rates'!C$54)
+($J69*'fnd base rates'!C$55)
+($K69*'fnd base rates'!C$56)
+($L69*'fnd base rates'!C$57)
+($M69*'fnd base rates'!C$58)
+($N69*'fnd base rates'!C$59)
+($O69*VLOOKUP($S69+12,rate_basefnd,3)))
*$R69</f>
        <v>1198.3603287499998</v>
      </c>
      <c r="V69" s="1">
        <f>(($C69*'fnd base rates'!D$48)
+($D69*'fnd base rates'!D$49)
+($E69*'fnd base rates'!D$50)
+($F69*'fnd base rates'!D$51)
+($G69*'fnd base rates'!D$52)
+($H69*'fnd base rates'!D$53)
+($I69*'fnd base rates'!D$54)
+($J69*'fnd base rates'!D$55)
+($K69*'fnd base rates'!D$56)
+($L69*'fnd base rates'!D$57)
+($M69*'fnd base rates'!D$58)
+($N69*'fnd base rates'!D$59)
+($O69*VLOOKUP($S69+12,rate_basefnd,4)))
*$R69</f>
        <v>1793.0929899999999</v>
      </c>
      <c r="W69" s="1">
        <f>(($C69*'fnd base rates'!E$48)
+($D69*'fnd base rates'!E$49)
+($E69*'fnd base rates'!E$50)
+($F69*'fnd base rates'!E$51)
+($G69*'fnd base rates'!E$52)
+($H69*'fnd base rates'!E$53)
+($I69*'fnd base rates'!E$54)
+($J69*'fnd base rates'!E$55)
+($K69*'fnd base rates'!E$56)
+($L69*'fnd base rates'!E$57)
+($M69*'fnd base rates'!E$58)
+($N69*'fnd base rates'!E$59)
+($O69*VLOOKUP($S69+12,rate_basefnd,5)))
*$R69</f>
        <v>19490.094341249998</v>
      </c>
      <c r="X69" s="1">
        <f>(($C69*'fnd base rates'!F$48)
+($D69*'fnd base rates'!F$49)
+($E69*'fnd base rates'!F$50)
+($F69*'fnd base rates'!F$51)
+($G69*'fnd base rates'!F$52)
+($H69*'fnd base rates'!F$53)
+($I69*'fnd base rates'!F$54)
+($J69*'fnd base rates'!F$55)
+($K69*'fnd base rates'!F$56)
+($L69*'fnd base rates'!F$57)
+($M69*'fnd base rates'!F$58)
+($N69*'fnd base rates'!F$59)
+($O69*VLOOKUP($S69+12,rate_basefnd,6)))
*$R69</f>
        <v>2742.0535285000001</v>
      </c>
      <c r="Y69" s="1">
        <f>(($C69*'fnd base rates'!G$48)
+($D69*'fnd base rates'!G$49)
+($E69*'fnd base rates'!G$50)
+($F69*'fnd base rates'!G$51)
+($G69*'fnd base rates'!G$52)
+($H69*'fnd base rates'!G$53)
+($I69*'fnd base rates'!G$54)
+($J69*'fnd base rates'!G$55)
+($K69*'fnd base rates'!G$56)
+($L69*'fnd base rates'!G$57)
+($M69*'fnd base rates'!G$58)
+($N69*'fnd base rates'!G$59)
+($O69*VLOOKUP($S69+12,rate_basefnd,7)))
*$R69</f>
        <v>591.11450449999984</v>
      </c>
      <c r="Z69" s="1">
        <f>(($C69*'fnd base rates'!H$48)
+($D69*'fnd base rates'!H$49)
+($E69*'fnd base rates'!H$50)
+($F69*'fnd base rates'!H$51)
+($G69*'fnd base rates'!H$52)
+($H69*'fnd base rates'!H$53)
+($I69*'fnd base rates'!H$54)
+($J69*'fnd base rates'!H$55)
+($K69*'fnd base rates'!H$56)
+($L69*'fnd base rates'!H$57)
+($M69*'fnd base rates'!H$58)
+($N69*'fnd base rates'!H$59)
+($O69*VLOOKUP($S69+12,rate_basefnd,8)))</f>
        <v>1129.3489999999999</v>
      </c>
      <c r="AA69" s="1">
        <f>(($C69*'fnd base rates'!I$48)
+($D69*'fnd base rates'!I$49)
+($E69*'fnd base rates'!I$50)
+($F69*'fnd base rates'!I$51)
+($G69*'fnd base rates'!I$52)
+($H69*'fnd base rates'!I$53)
+($I69*'fnd base rates'!I$54)
+($J69*'fnd base rates'!I$55)
+($K69*'fnd base rates'!I$56)
+($L69*'fnd base rates'!I$57)
+($M69*'fnd base rates'!I$58)
+($N69*'fnd base rates'!I$59)
+($O69*VLOOKUP($S69+12,rate_basefnd,9)))
*$R69</f>
        <v>598.26233999999999</v>
      </c>
      <c r="AB69" s="1">
        <f>(($C69*'fnd base rates'!J$48)
+($D69*'fnd base rates'!J$49)
+($E69*'fnd base rates'!J$50)
+($F69*'fnd base rates'!J$51)
+($G69*'fnd base rates'!J$52)
+($H69*'fnd base rates'!J$53)
+($I69*'fnd base rates'!J$54)
+($J69*'fnd base rates'!J$55)
+($K69*'fnd base rates'!J$56)
+($L69*'fnd base rates'!J$57)
+($M69*'fnd base rates'!J$58)
+($N69*'fnd base rates'!J$59)
+($O69*VLOOKUP($S69+12,rate_basefnd,10)))
*$R69</f>
        <v>333.1952</v>
      </c>
      <c r="AC69" s="1">
        <f>(($C69*'fnd base rates'!K$48)
+($D69*'fnd base rates'!K$49)
+($E69*'fnd base rates'!K$50)
+($F69*'fnd base rates'!K$51)
+($G69*'fnd base rates'!K$52)
+($H69*'fnd base rates'!K$53)
+($I69*'fnd base rates'!K$54)
+($J69*'fnd base rates'!K$55)
+($K69*'fnd base rates'!K$56)
+($L69*'fnd base rates'!K$57)
+($M69*'fnd base rates'!K$58)
+($N69*'fnd base rates'!K$59)
+($O69*VLOOKUP($S69+12,rate_basefnd,11)))
*$R69</f>
        <v>4148.3020897500001</v>
      </c>
      <c r="AD69" s="1">
        <f>(($C69*'fnd base rates'!L$48)
+($D69*'fnd base rates'!L$49)
+($E69*'fnd base rates'!L$50)
+($F69*'fnd base rates'!L$51)
+($G69*'fnd base rates'!L$52)
+($H69*'fnd base rates'!L$53)
+($I69*'fnd base rates'!L$54)
+($J69*'fnd base rates'!L$55)
+($K69*'fnd base rates'!L$56)
+($L69*'fnd base rates'!L$57)
+($M69*'fnd base rates'!L$58)
+($N69*'fnd base rates'!L$59)
+($O69*VLOOKUP($S69+12,rate_basefnd,12)))</f>
        <v>3404.2026767245525</v>
      </c>
      <c r="AE69" s="1">
        <f>(($C69*'fnd base rates'!M$48)
+($D69*'fnd base rates'!M$49)
+($E69*'fnd base rates'!M$50)
+($F69*'fnd base rates'!M$51)
+($G69*'fnd base rates'!M$52)
+($H69*'fnd base rates'!M$53)
+($I69*'fnd base rates'!M$54)
+($J69*'fnd base rates'!M$55)
+($K69*'fnd base rates'!M$56)
+($L69*'fnd base rates'!M$57)
+($M69*'fnd base rates'!M$58)
+($N69*'fnd base rates'!M$59)
+($O69*VLOOKUP($S69+12,rate_basefnd,13)))</f>
        <v>0</v>
      </c>
      <c r="AF69" s="4">
        <f t="shared" si="5"/>
        <v>35428.026999474547</v>
      </c>
      <c r="AH69" s="4">
        <f t="shared" si="6"/>
        <v>417035100</v>
      </c>
      <c r="AI69" s="4" t="str">
        <f t="shared" si="7"/>
        <v>417</v>
      </c>
      <c r="AJ69" s="2" t="str">
        <f t="shared" si="8"/>
        <v>035</v>
      </c>
      <c r="AK69" s="2" t="str">
        <f t="shared" si="9"/>
        <v>100</v>
      </c>
      <c r="AL69" s="4">
        <f t="shared" si="10"/>
        <v>1</v>
      </c>
      <c r="AM69" s="4">
        <f t="shared" si="3"/>
        <v>3</v>
      </c>
      <c r="AN69" s="4">
        <f t="shared" si="11"/>
        <v>35428.026999474547</v>
      </c>
      <c r="AO69" s="4">
        <f t="shared" si="12"/>
        <v>11809</v>
      </c>
      <c r="AP69" s="4">
        <f t="shared" si="13"/>
        <v>0</v>
      </c>
      <c r="AQ69" s="75">
        <v>11809</v>
      </c>
    </row>
    <row r="70" spans="1:43" s="4" customFormat="1">
      <c r="A70" s="2">
        <v>417035133</v>
      </c>
      <c r="B70" s="382" t="s">
        <v>444</v>
      </c>
      <c r="C70" s="15">
        <f>'fnd enro'!C70</f>
        <v>0</v>
      </c>
      <c r="D70" s="15">
        <f>'fnd enro'!D70</f>
        <v>0</v>
      </c>
      <c r="E70" s="15">
        <f>'fnd enro'!E70</f>
        <v>0</v>
      </c>
      <c r="F70" s="15">
        <f>'fnd enro'!F70</f>
        <v>2</v>
      </c>
      <c r="G70" s="15">
        <f>'fnd enro'!G70</f>
        <v>0</v>
      </c>
      <c r="H70" s="15">
        <f>'fnd enro'!H70</f>
        <v>0</v>
      </c>
      <c r="I70" s="15">
        <f>'fnd enro'!I70</f>
        <v>7.4999999999999997E-2</v>
      </c>
      <c r="J70" s="15">
        <f>'fnd enro'!J70</f>
        <v>0</v>
      </c>
      <c r="K70" s="15">
        <f>'fnd enro'!K70</f>
        <v>0</v>
      </c>
      <c r="L70" s="15">
        <f>'fnd enro'!L70</f>
        <v>0</v>
      </c>
      <c r="M70" s="15">
        <f>'fnd enro'!M70</f>
        <v>0</v>
      </c>
      <c r="N70" s="15">
        <f>'fnd enro'!N70</f>
        <v>0</v>
      </c>
      <c r="O70" s="15">
        <f>'fnd enro'!O70</f>
        <v>0</v>
      </c>
      <c r="P70" s="15"/>
      <c r="Q70" s="15">
        <f>'fnd enro'!R70</f>
        <v>2</v>
      </c>
      <c r="R70" s="16">
        <f t="shared" si="4"/>
        <v>1.079</v>
      </c>
      <c r="S70" s="15">
        <f>'fnd enro'!Q70</f>
        <v>1</v>
      </c>
      <c r="T70" s="2"/>
      <c r="U70" s="1">
        <f>(($C70*'fnd base rates'!C$48)
+($D70*'fnd base rates'!C$49)
+($E70*'fnd base rates'!C$50)
+($F70*'fnd base rates'!C$51)
+($G70*'fnd base rates'!C$52)
+($H70*'fnd base rates'!C$53)
+($I70*'fnd base rates'!C$54)
+($J70*'fnd base rates'!C$55)
+($K70*'fnd base rates'!C$56)
+($L70*'fnd base rates'!C$57)
+($M70*'fnd base rates'!C$58)
+($N70*'fnd base rates'!C$59)
+($O70*VLOOKUP($S70+12,rate_basefnd,3)))
*$R70</f>
        <v>999.79195875000005</v>
      </c>
      <c r="V70" s="1">
        <f>(($C70*'fnd base rates'!D$48)
+($D70*'fnd base rates'!D$49)
+($E70*'fnd base rates'!D$50)
+($F70*'fnd base rates'!D$51)
+($G70*'fnd base rates'!D$52)
+($H70*'fnd base rates'!D$53)
+($I70*'fnd base rates'!D$54)
+($J70*'fnd base rates'!D$55)
+($K70*'fnd base rates'!D$56)
+($L70*'fnd base rates'!D$57)
+($M70*'fnd base rates'!D$58)
+($N70*'fnd base rates'!D$59)
+($O70*VLOOKUP($S70+12,rate_basefnd,4)))
*$R70</f>
        <v>1434.46576</v>
      </c>
      <c r="W70" s="1">
        <f>(($C70*'fnd base rates'!E$48)
+($D70*'fnd base rates'!E$49)
+($E70*'fnd base rates'!E$50)
+($F70*'fnd base rates'!E$51)
+($G70*'fnd base rates'!E$52)
+($H70*'fnd base rates'!E$53)
+($I70*'fnd base rates'!E$54)
+($J70*'fnd base rates'!E$55)
+($K70*'fnd base rates'!E$56)
+($L70*'fnd base rates'!E$57)
+($M70*'fnd base rates'!E$58)
+($N70*'fnd base rates'!E$59)
+($O70*VLOOKUP($S70+12,rate_basefnd,5)))
*$R70</f>
        <v>7255.7341512499997</v>
      </c>
      <c r="X70" s="1">
        <f>(($C70*'fnd base rates'!F$48)
+($D70*'fnd base rates'!F$49)
+($E70*'fnd base rates'!F$50)
+($F70*'fnd base rates'!F$51)
+($G70*'fnd base rates'!F$52)
+($H70*'fnd base rates'!F$53)
+($I70*'fnd base rates'!F$54)
+($J70*'fnd base rates'!F$55)
+($K70*'fnd base rates'!F$56)
+($L70*'fnd base rates'!F$57)
+($M70*'fnd base rates'!F$58)
+($N70*'fnd base rates'!F$59)
+($O70*VLOOKUP($S70+12,rate_basefnd,6)))
*$R70</f>
        <v>2320.3155885000001</v>
      </c>
      <c r="Y70" s="1">
        <f>(($C70*'fnd base rates'!G$48)
+($D70*'fnd base rates'!G$49)
+($E70*'fnd base rates'!G$50)
+($F70*'fnd base rates'!G$51)
+($G70*'fnd base rates'!G$52)
+($H70*'fnd base rates'!G$53)
+($I70*'fnd base rates'!G$54)
+($J70*'fnd base rates'!G$55)
+($K70*'fnd base rates'!G$56)
+($L70*'fnd base rates'!G$57)
+($M70*'fnd base rates'!G$58)
+($N70*'fnd base rates'!G$59)
+($O70*VLOOKUP($S70+12,rate_basefnd,7)))
*$R70</f>
        <v>293.01917449999996</v>
      </c>
      <c r="Z70" s="1">
        <f>(($C70*'fnd base rates'!H$48)
+($D70*'fnd base rates'!H$49)
+($E70*'fnd base rates'!H$50)
+($F70*'fnd base rates'!H$51)
+($G70*'fnd base rates'!H$52)
+($H70*'fnd base rates'!H$53)
+($I70*'fnd base rates'!H$54)
+($J70*'fnd base rates'!H$55)
+($K70*'fnd base rates'!H$56)
+($L70*'fnd base rates'!H$57)
+($M70*'fnd base rates'!H$58)
+($N70*'fnd base rates'!H$59)
+($O70*VLOOKUP($S70+12,rate_basefnd,8)))</f>
        <v>908.76900000000001</v>
      </c>
      <c r="AA70" s="1">
        <f>(($C70*'fnd base rates'!I$48)
+($D70*'fnd base rates'!I$49)
+($E70*'fnd base rates'!I$50)
+($F70*'fnd base rates'!I$51)
+($G70*'fnd base rates'!I$52)
+($H70*'fnd base rates'!I$53)
+($I70*'fnd base rates'!I$54)
+($J70*'fnd base rates'!I$55)
+($K70*'fnd base rates'!I$56)
+($L70*'fnd base rates'!I$57)
+($M70*'fnd base rates'!I$58)
+($N70*'fnd base rates'!I$59)
+($O70*VLOOKUP($S70+12,rate_basefnd,9)))
*$R70</f>
        <v>478.62281999999999</v>
      </c>
      <c r="AB70" s="1">
        <f>(($C70*'fnd base rates'!J$48)
+($D70*'fnd base rates'!J$49)
+($E70*'fnd base rates'!J$50)
+($F70*'fnd base rates'!J$51)
+($G70*'fnd base rates'!J$52)
+($H70*'fnd base rates'!J$53)
+($I70*'fnd base rates'!J$54)
+($J70*'fnd base rates'!J$55)
+($K70*'fnd base rates'!J$56)
+($L70*'fnd base rates'!J$57)
+($M70*'fnd base rates'!J$58)
+($N70*'fnd base rates'!J$59)
+($O70*VLOOKUP($S70+12,rate_basefnd,10)))
*$R70</f>
        <v>285.61129999999997</v>
      </c>
      <c r="AC70" s="1">
        <f>(($C70*'fnd base rates'!K$48)
+($D70*'fnd base rates'!K$49)
+($E70*'fnd base rates'!K$50)
+($F70*'fnd base rates'!K$51)
+($G70*'fnd base rates'!K$52)
+($H70*'fnd base rates'!K$53)
+($I70*'fnd base rates'!K$54)
+($J70*'fnd base rates'!K$55)
+($K70*'fnd base rates'!K$56)
+($L70*'fnd base rates'!K$57)
+($M70*'fnd base rates'!K$58)
+($N70*'fnd base rates'!K$59)
+($O70*VLOOKUP($S70+12,rate_basefnd,11)))
*$R70</f>
        <v>2056.1102997499997</v>
      </c>
      <c r="AD70" s="1">
        <f>(($C70*'fnd base rates'!L$48)
+($D70*'fnd base rates'!L$49)
+($E70*'fnd base rates'!L$50)
+($F70*'fnd base rates'!L$51)
+($G70*'fnd base rates'!L$52)
+($H70*'fnd base rates'!L$53)
+($I70*'fnd base rates'!L$54)
+($J70*'fnd base rates'!L$55)
+($K70*'fnd base rates'!L$56)
+($L70*'fnd base rates'!L$57)
+($M70*'fnd base rates'!L$58)
+($N70*'fnd base rates'!L$59)
+($O70*VLOOKUP($S70+12,rate_basefnd,12)))</f>
        <v>1975.6629295456314</v>
      </c>
      <c r="AE70" s="1">
        <f>(($C70*'fnd base rates'!M$48)
+($D70*'fnd base rates'!M$49)
+($E70*'fnd base rates'!M$50)
+($F70*'fnd base rates'!M$51)
+($G70*'fnd base rates'!M$52)
+($H70*'fnd base rates'!M$53)
+($I70*'fnd base rates'!M$54)
+($J70*'fnd base rates'!M$55)
+($K70*'fnd base rates'!M$56)
+($L70*'fnd base rates'!M$57)
+($M70*'fnd base rates'!M$58)
+($N70*'fnd base rates'!M$59)
+($O70*VLOOKUP($S70+12,rate_basefnd,13)))</f>
        <v>0</v>
      </c>
      <c r="AF70" s="4">
        <f t="shared" si="5"/>
        <v>18008.102982295633</v>
      </c>
      <c r="AH70" s="4">
        <f t="shared" si="6"/>
        <v>417035133</v>
      </c>
      <c r="AI70" s="4" t="str">
        <f t="shared" si="7"/>
        <v>417</v>
      </c>
      <c r="AJ70" s="2" t="str">
        <f t="shared" si="8"/>
        <v>035</v>
      </c>
      <c r="AK70" s="2" t="str">
        <f t="shared" si="9"/>
        <v>133</v>
      </c>
      <c r="AL70" s="4">
        <f t="shared" si="10"/>
        <v>1</v>
      </c>
      <c r="AM70" s="4">
        <f t="shared" si="3"/>
        <v>2</v>
      </c>
      <c r="AN70" s="4">
        <f t="shared" si="11"/>
        <v>18008.102982295633</v>
      </c>
      <c r="AO70" s="4">
        <f t="shared" si="12"/>
        <v>9004</v>
      </c>
      <c r="AP70" s="4">
        <f t="shared" si="13"/>
        <v>0</v>
      </c>
      <c r="AQ70" s="75">
        <v>9004</v>
      </c>
    </row>
    <row r="71" spans="1:43" s="4" customFormat="1">
      <c r="A71" s="2">
        <v>417035244</v>
      </c>
      <c r="B71" s="382" t="s">
        <v>444</v>
      </c>
      <c r="C71" s="15">
        <f>'fnd enro'!C71</f>
        <v>0</v>
      </c>
      <c r="D71" s="15">
        <f>'fnd enro'!D71</f>
        <v>0</v>
      </c>
      <c r="E71" s="15">
        <f>'fnd enro'!E71</f>
        <v>0</v>
      </c>
      <c r="F71" s="15">
        <f>'fnd enro'!F71</f>
        <v>0</v>
      </c>
      <c r="G71" s="15">
        <f>'fnd enro'!G71</f>
        <v>0</v>
      </c>
      <c r="H71" s="15">
        <f>'fnd enro'!H71</f>
        <v>0</v>
      </c>
      <c r="I71" s="15">
        <f>'fnd enro'!I71</f>
        <v>3.7499999999999999E-2</v>
      </c>
      <c r="J71" s="15">
        <f>'fnd enro'!J71</f>
        <v>0</v>
      </c>
      <c r="K71" s="15">
        <f>'fnd enro'!K71</f>
        <v>0</v>
      </c>
      <c r="L71" s="15">
        <f>'fnd enro'!L71</f>
        <v>0</v>
      </c>
      <c r="M71" s="15">
        <f>'fnd enro'!M71</f>
        <v>1</v>
      </c>
      <c r="N71" s="15">
        <f>'fnd enro'!N71</f>
        <v>0</v>
      </c>
      <c r="O71" s="15">
        <f>'fnd enro'!O71</f>
        <v>0</v>
      </c>
      <c r="P71" s="15"/>
      <c r="Q71" s="15">
        <f>'fnd enro'!R71</f>
        <v>1</v>
      </c>
      <c r="R71" s="16">
        <f t="shared" si="4"/>
        <v>1.079</v>
      </c>
      <c r="S71" s="15">
        <f>'fnd enro'!Q71</f>
        <v>1</v>
      </c>
      <c r="T71" s="2"/>
      <c r="U71" s="1">
        <f>(($C71*'fnd base rates'!C$48)
+($D71*'fnd base rates'!C$49)
+($E71*'fnd base rates'!C$50)
+($F71*'fnd base rates'!C$51)
+($G71*'fnd base rates'!C$52)
+($H71*'fnd base rates'!C$53)
+($I71*'fnd base rates'!C$54)
+($J71*'fnd base rates'!C$55)
+($K71*'fnd base rates'!C$56)
+($L71*'fnd base rates'!C$57)
+($M71*'fnd base rates'!C$58)
+($N71*'fnd base rates'!C$59)
+($O71*VLOOKUP($S71+12,rate_basefnd,3)))
*$R71</f>
        <v>499.89597937500002</v>
      </c>
      <c r="V71" s="1">
        <f>(($C71*'fnd base rates'!D$48)
+($D71*'fnd base rates'!D$49)
+($E71*'fnd base rates'!D$50)
+($F71*'fnd base rates'!D$51)
+($G71*'fnd base rates'!D$52)
+($H71*'fnd base rates'!D$53)
+($I71*'fnd base rates'!D$54)
+($J71*'fnd base rates'!D$55)
+($K71*'fnd base rates'!D$56)
+($L71*'fnd base rates'!D$57)
+($M71*'fnd base rates'!D$58)
+($N71*'fnd base rates'!D$59)
+($O71*VLOOKUP($S71+12,rate_basefnd,4)))
*$R71</f>
        <v>717.23288000000002</v>
      </c>
      <c r="W71" s="1">
        <f>(($C71*'fnd base rates'!E$48)
+($D71*'fnd base rates'!E$49)
+($E71*'fnd base rates'!E$50)
+($F71*'fnd base rates'!E$51)
+($G71*'fnd base rates'!E$52)
+($H71*'fnd base rates'!E$53)
+($I71*'fnd base rates'!E$54)
+($J71*'fnd base rates'!E$55)
+($K71*'fnd base rates'!E$56)
+($L71*'fnd base rates'!E$57)
+($M71*'fnd base rates'!E$58)
+($N71*'fnd base rates'!E$59)
+($O71*VLOOKUP($S71+12,rate_basefnd,5)))
*$R71</f>
        <v>5292.1166756249995</v>
      </c>
      <c r="X71" s="1">
        <f>(($C71*'fnd base rates'!F$48)
+($D71*'fnd base rates'!F$49)
+($E71*'fnd base rates'!F$50)
+($F71*'fnd base rates'!F$51)
+($G71*'fnd base rates'!F$52)
+($H71*'fnd base rates'!F$53)
+($I71*'fnd base rates'!F$54)
+($J71*'fnd base rates'!F$55)
+($K71*'fnd base rates'!F$56)
+($L71*'fnd base rates'!F$57)
+($M71*'fnd base rates'!F$58)
+($N71*'fnd base rates'!F$59)
+($O71*VLOOKUP($S71+12,rate_basefnd,6)))
*$R71</f>
        <v>991.12165425000001</v>
      </c>
      <c r="Y71" s="1">
        <f>(($C71*'fnd base rates'!G$48)
+($D71*'fnd base rates'!G$49)
+($E71*'fnd base rates'!G$50)
+($F71*'fnd base rates'!G$51)
+($G71*'fnd base rates'!G$52)
+($H71*'fnd base rates'!G$53)
+($I71*'fnd base rates'!G$54)
+($J71*'fnd base rates'!G$55)
+($K71*'fnd base rates'!G$56)
+($L71*'fnd base rates'!G$57)
+($M71*'fnd base rates'!G$58)
+($N71*'fnd base rates'!G$59)
+($O71*VLOOKUP($S71+12,rate_basefnd,7)))
*$R71</f>
        <v>192.51814724999997</v>
      </c>
      <c r="Z71" s="1">
        <f>(($C71*'fnd base rates'!H$48)
+($D71*'fnd base rates'!H$49)
+($E71*'fnd base rates'!H$50)
+($F71*'fnd base rates'!H$51)
+($G71*'fnd base rates'!H$52)
+($H71*'fnd base rates'!H$53)
+($I71*'fnd base rates'!H$54)
+($J71*'fnd base rates'!H$55)
+($K71*'fnd base rates'!H$56)
+($L71*'fnd base rates'!H$57)
+($M71*'fnd base rates'!H$58)
+($N71*'fnd base rates'!H$59)
+($O71*VLOOKUP($S71+12,rate_basefnd,8)))</f>
        <v>454.3845</v>
      </c>
      <c r="AA71" s="1">
        <f>(($C71*'fnd base rates'!I$48)
+($D71*'fnd base rates'!I$49)
+($E71*'fnd base rates'!I$50)
+($F71*'fnd base rates'!I$51)
+($G71*'fnd base rates'!I$52)
+($H71*'fnd base rates'!I$53)
+($I71*'fnd base rates'!I$54)
+($J71*'fnd base rates'!I$55)
+($K71*'fnd base rates'!I$56)
+($L71*'fnd base rates'!I$57)
+($M71*'fnd base rates'!I$58)
+($N71*'fnd base rates'!I$59)
+($O71*VLOOKUP($S71+12,rate_basefnd,9)))
*$R71</f>
        <v>318.55317000000002</v>
      </c>
      <c r="AB71" s="1">
        <f>(($C71*'fnd base rates'!J$48)
+($D71*'fnd base rates'!J$49)
+($E71*'fnd base rates'!J$50)
+($F71*'fnd base rates'!J$51)
+($G71*'fnd base rates'!J$52)
+($H71*'fnd base rates'!J$53)
+($I71*'fnd base rates'!J$54)
+($J71*'fnd base rates'!J$55)
+($K71*'fnd base rates'!J$56)
+($L71*'fnd base rates'!J$57)
+($M71*'fnd base rates'!J$58)
+($N71*'fnd base rates'!J$59)
+($O71*VLOOKUP($S71+12,rate_basefnd,10)))
*$R71</f>
        <v>142.80564999999999</v>
      </c>
      <c r="AC71" s="1">
        <f>(($C71*'fnd base rates'!K$48)
+($D71*'fnd base rates'!K$49)
+($E71*'fnd base rates'!K$50)
+($F71*'fnd base rates'!K$51)
+($G71*'fnd base rates'!K$52)
+($H71*'fnd base rates'!K$53)
+($I71*'fnd base rates'!K$54)
+($J71*'fnd base rates'!K$55)
+($K71*'fnd base rates'!K$56)
+($L71*'fnd base rates'!K$57)
+($M71*'fnd base rates'!K$58)
+($N71*'fnd base rates'!K$59)
+($O71*VLOOKUP($S71+12,rate_basefnd,11)))
*$R71</f>
        <v>1351.140119875</v>
      </c>
      <c r="AD71" s="1">
        <f>(($C71*'fnd base rates'!L$48)
+($D71*'fnd base rates'!L$49)
+($E71*'fnd base rates'!L$50)
+($F71*'fnd base rates'!L$51)
+($G71*'fnd base rates'!L$52)
+($H71*'fnd base rates'!L$53)
+($I71*'fnd base rates'!L$54)
+($J71*'fnd base rates'!L$55)
+($K71*'fnd base rates'!L$56)
+($L71*'fnd base rates'!L$57)
+($M71*'fnd base rates'!L$58)
+($N71*'fnd base rates'!L$59)
+($O71*VLOOKUP($S71+12,rate_basefnd,12)))</f>
        <v>1149.1333359278533</v>
      </c>
      <c r="AE71" s="1">
        <f>(($C71*'fnd base rates'!M$48)
+($D71*'fnd base rates'!M$49)
+($E71*'fnd base rates'!M$50)
+($F71*'fnd base rates'!M$51)
+($G71*'fnd base rates'!M$52)
+($H71*'fnd base rates'!M$53)
+($I71*'fnd base rates'!M$54)
+($J71*'fnd base rates'!M$55)
+($K71*'fnd base rates'!M$56)
+($L71*'fnd base rates'!M$57)
+($M71*'fnd base rates'!M$58)
+($N71*'fnd base rates'!M$59)
+($O71*VLOOKUP($S71+12,rate_basefnd,13)))</f>
        <v>0</v>
      </c>
      <c r="AF71" s="4">
        <f t="shared" si="5"/>
        <v>11108.902112302854</v>
      </c>
      <c r="AH71" s="4">
        <f t="shared" si="6"/>
        <v>417035244</v>
      </c>
      <c r="AI71" s="4" t="str">
        <f t="shared" si="7"/>
        <v>417</v>
      </c>
      <c r="AJ71" s="2" t="str">
        <f t="shared" si="8"/>
        <v>035</v>
      </c>
      <c r="AK71" s="2" t="str">
        <f t="shared" si="9"/>
        <v>244</v>
      </c>
      <c r="AL71" s="4">
        <f t="shared" si="10"/>
        <v>1</v>
      </c>
      <c r="AM71" s="4">
        <f t="shared" si="3"/>
        <v>1</v>
      </c>
      <c r="AN71" s="4">
        <f t="shared" si="11"/>
        <v>11108.902112302854</v>
      </c>
      <c r="AO71" s="4">
        <f t="shared" si="12"/>
        <v>11109</v>
      </c>
      <c r="AP71" s="4">
        <f t="shared" si="13"/>
        <v>0</v>
      </c>
      <c r="AQ71" s="75">
        <v>11109</v>
      </c>
    </row>
    <row r="72" spans="1:43" s="4" customFormat="1">
      <c r="A72" s="2">
        <v>417035274</v>
      </c>
      <c r="B72" s="382" t="s">
        <v>444</v>
      </c>
      <c r="C72" s="15">
        <f>'fnd enro'!C72</f>
        <v>0</v>
      </c>
      <c r="D72" s="15">
        <f>'fnd enro'!D72</f>
        <v>0</v>
      </c>
      <c r="E72" s="15">
        <f>'fnd enro'!E72</f>
        <v>1</v>
      </c>
      <c r="F72" s="15">
        <f>'fnd enro'!F72</f>
        <v>1</v>
      </c>
      <c r="G72" s="15">
        <f>'fnd enro'!G72</f>
        <v>0</v>
      </c>
      <c r="H72" s="15">
        <f>'fnd enro'!H72</f>
        <v>0</v>
      </c>
      <c r="I72" s="15">
        <f>'fnd enro'!I72</f>
        <v>7.4999999999999997E-2</v>
      </c>
      <c r="J72" s="15">
        <f>'fnd enro'!J72</f>
        <v>0</v>
      </c>
      <c r="K72" s="15">
        <f>'fnd enro'!K72</f>
        <v>0</v>
      </c>
      <c r="L72" s="15">
        <f>'fnd enro'!L72</f>
        <v>0</v>
      </c>
      <c r="M72" s="15">
        <f>'fnd enro'!M72</f>
        <v>0</v>
      </c>
      <c r="N72" s="15">
        <f>'fnd enro'!N72</f>
        <v>0</v>
      </c>
      <c r="O72" s="15">
        <f>'fnd enro'!O72</f>
        <v>0</v>
      </c>
      <c r="P72" s="15"/>
      <c r="Q72" s="15">
        <f>'fnd enro'!R72</f>
        <v>2</v>
      </c>
      <c r="R72" s="16">
        <f t="shared" si="4"/>
        <v>1.079</v>
      </c>
      <c r="S72" s="15">
        <f>'fnd enro'!Q72</f>
        <v>1</v>
      </c>
      <c r="T72" s="2"/>
      <c r="U72" s="1">
        <f>(($C72*'fnd base rates'!C$48)
+($D72*'fnd base rates'!C$49)
+($E72*'fnd base rates'!C$50)
+($F72*'fnd base rates'!C$51)
+($G72*'fnd base rates'!C$52)
+($H72*'fnd base rates'!C$53)
+($I72*'fnd base rates'!C$54)
+($J72*'fnd base rates'!C$55)
+($K72*'fnd base rates'!C$56)
+($L72*'fnd base rates'!C$57)
+($M72*'fnd base rates'!C$58)
+($N72*'fnd base rates'!C$59)
+($O72*VLOOKUP($S72+12,rate_basefnd,3)))
*$R72</f>
        <v>999.79195875000005</v>
      </c>
      <c r="V72" s="1">
        <f>(($C72*'fnd base rates'!D$48)
+($D72*'fnd base rates'!D$49)
+($E72*'fnd base rates'!D$50)
+($F72*'fnd base rates'!D$51)
+($G72*'fnd base rates'!D$52)
+($H72*'fnd base rates'!D$53)
+($I72*'fnd base rates'!D$54)
+($J72*'fnd base rates'!D$55)
+($K72*'fnd base rates'!D$56)
+($L72*'fnd base rates'!D$57)
+($M72*'fnd base rates'!D$58)
+($N72*'fnd base rates'!D$59)
+($O72*VLOOKUP($S72+12,rate_basefnd,4)))
*$R72</f>
        <v>1434.46576</v>
      </c>
      <c r="W72" s="1">
        <f>(($C72*'fnd base rates'!E$48)
+($D72*'fnd base rates'!E$49)
+($E72*'fnd base rates'!E$50)
+($F72*'fnd base rates'!E$51)
+($G72*'fnd base rates'!E$52)
+($H72*'fnd base rates'!E$53)
+($I72*'fnd base rates'!E$54)
+($J72*'fnd base rates'!E$55)
+($K72*'fnd base rates'!E$56)
+($L72*'fnd base rates'!E$57)
+($M72*'fnd base rates'!E$58)
+($N72*'fnd base rates'!E$59)
+($O72*VLOOKUP($S72+12,rate_basefnd,5)))
*$R72</f>
        <v>7255.777311249999</v>
      </c>
      <c r="X72" s="1">
        <f>(($C72*'fnd base rates'!F$48)
+($D72*'fnd base rates'!F$49)
+($E72*'fnd base rates'!F$50)
+($F72*'fnd base rates'!F$51)
+($G72*'fnd base rates'!F$52)
+($H72*'fnd base rates'!F$53)
+($I72*'fnd base rates'!F$54)
+($J72*'fnd base rates'!F$55)
+($K72*'fnd base rates'!F$56)
+($L72*'fnd base rates'!F$57)
+($M72*'fnd base rates'!F$58)
+($N72*'fnd base rates'!F$59)
+($O72*VLOOKUP($S72+12,rate_basefnd,6)))
*$R72</f>
        <v>2320.3155885000001</v>
      </c>
      <c r="Y72" s="1">
        <f>(($C72*'fnd base rates'!G$48)
+($D72*'fnd base rates'!G$49)
+($E72*'fnd base rates'!G$50)
+($F72*'fnd base rates'!G$51)
+($G72*'fnd base rates'!G$52)
+($H72*'fnd base rates'!G$53)
+($I72*'fnd base rates'!G$54)
+($J72*'fnd base rates'!G$55)
+($K72*'fnd base rates'!G$56)
+($L72*'fnd base rates'!G$57)
+($M72*'fnd base rates'!G$58)
+($N72*'fnd base rates'!G$59)
+($O72*VLOOKUP($S72+12,rate_basefnd,7)))
*$R72</f>
        <v>292.99759449999999</v>
      </c>
      <c r="Z72" s="1">
        <f>(($C72*'fnd base rates'!H$48)
+($D72*'fnd base rates'!H$49)
+($E72*'fnd base rates'!H$50)
+($F72*'fnd base rates'!H$51)
+($G72*'fnd base rates'!H$52)
+($H72*'fnd base rates'!H$53)
+($I72*'fnd base rates'!H$54)
+($J72*'fnd base rates'!H$55)
+($K72*'fnd base rates'!H$56)
+($L72*'fnd base rates'!H$57)
+($M72*'fnd base rates'!H$58)
+($N72*'fnd base rates'!H$59)
+($O72*VLOOKUP($S72+12,rate_basefnd,8)))</f>
        <v>908.76900000000001</v>
      </c>
      <c r="AA72" s="1">
        <f>(($C72*'fnd base rates'!I$48)
+($D72*'fnd base rates'!I$49)
+($E72*'fnd base rates'!I$50)
+($F72*'fnd base rates'!I$51)
+($G72*'fnd base rates'!I$52)
+($H72*'fnd base rates'!I$53)
+($I72*'fnd base rates'!I$54)
+($J72*'fnd base rates'!I$55)
+($K72*'fnd base rates'!I$56)
+($L72*'fnd base rates'!I$57)
+($M72*'fnd base rates'!I$58)
+($N72*'fnd base rates'!I$59)
+($O72*VLOOKUP($S72+12,rate_basefnd,9)))
*$R72</f>
        <v>478.62281999999999</v>
      </c>
      <c r="AB72" s="1">
        <f>(($C72*'fnd base rates'!J$48)
+($D72*'fnd base rates'!J$49)
+($E72*'fnd base rates'!J$50)
+($F72*'fnd base rates'!J$51)
+($G72*'fnd base rates'!J$52)
+($H72*'fnd base rates'!J$53)
+($I72*'fnd base rates'!J$54)
+($J72*'fnd base rates'!J$55)
+($K72*'fnd base rates'!J$56)
+($L72*'fnd base rates'!J$57)
+($M72*'fnd base rates'!J$58)
+($N72*'fnd base rates'!J$59)
+($O72*VLOOKUP($S72+12,rate_basefnd,10)))
*$R72</f>
        <v>238.01660999999996</v>
      </c>
      <c r="AC72" s="1">
        <f>(($C72*'fnd base rates'!K$48)
+($D72*'fnd base rates'!K$49)
+($E72*'fnd base rates'!K$50)
+($F72*'fnd base rates'!K$51)
+($G72*'fnd base rates'!K$52)
+($H72*'fnd base rates'!K$53)
+($I72*'fnd base rates'!K$54)
+($J72*'fnd base rates'!K$55)
+($K72*'fnd base rates'!K$56)
+($L72*'fnd base rates'!K$57)
+($M72*'fnd base rates'!K$58)
+($N72*'fnd base rates'!K$59)
+($O72*VLOOKUP($S72+12,rate_basefnd,11)))
*$R72</f>
        <v>2056.1102997499997</v>
      </c>
      <c r="AD72" s="1">
        <f>(($C72*'fnd base rates'!L$48)
+($D72*'fnd base rates'!L$49)
+($E72*'fnd base rates'!L$50)
+($F72*'fnd base rates'!L$51)
+($G72*'fnd base rates'!L$52)
+($H72*'fnd base rates'!L$53)
+($I72*'fnd base rates'!L$54)
+($J72*'fnd base rates'!L$55)
+($K72*'fnd base rates'!L$56)
+($L72*'fnd base rates'!L$57)
+($M72*'fnd base rates'!L$58)
+($N72*'fnd base rates'!L$59)
+($O72*VLOOKUP($S72+12,rate_basefnd,12)))</f>
        <v>1975.6204295456316</v>
      </c>
      <c r="AE72" s="1">
        <f>(($C72*'fnd base rates'!M$48)
+($D72*'fnd base rates'!M$49)
+($E72*'fnd base rates'!M$50)
+($F72*'fnd base rates'!M$51)
+($G72*'fnd base rates'!M$52)
+($H72*'fnd base rates'!M$53)
+($I72*'fnd base rates'!M$54)
+($J72*'fnd base rates'!M$55)
+($K72*'fnd base rates'!M$56)
+($L72*'fnd base rates'!M$57)
+($M72*'fnd base rates'!M$58)
+($N72*'fnd base rates'!M$59)
+($O72*VLOOKUP($S72+12,rate_basefnd,13)))</f>
        <v>0</v>
      </c>
      <c r="AF72" s="4">
        <f t="shared" si="5"/>
        <v>17960.487372295633</v>
      </c>
      <c r="AH72" s="4">
        <f t="shared" si="6"/>
        <v>417035274</v>
      </c>
      <c r="AI72" s="4" t="str">
        <f t="shared" si="7"/>
        <v>417</v>
      </c>
      <c r="AJ72" s="2" t="str">
        <f t="shared" si="8"/>
        <v>035</v>
      </c>
      <c r="AK72" s="2" t="str">
        <f t="shared" si="9"/>
        <v>274</v>
      </c>
      <c r="AL72" s="4">
        <f t="shared" si="10"/>
        <v>1</v>
      </c>
      <c r="AM72" s="4">
        <f t="shared" si="3"/>
        <v>2</v>
      </c>
      <c r="AN72" s="4">
        <f t="shared" si="11"/>
        <v>17960.487372295633</v>
      </c>
      <c r="AO72" s="4">
        <f t="shared" si="12"/>
        <v>8980</v>
      </c>
      <c r="AP72" s="4">
        <f t="shared" si="13"/>
        <v>0</v>
      </c>
      <c r="AQ72" s="75">
        <v>8980</v>
      </c>
    </row>
    <row r="73" spans="1:43" s="4" customFormat="1">
      <c r="A73" s="2">
        <v>418100014</v>
      </c>
      <c r="B73" s="382" t="s">
        <v>714</v>
      </c>
      <c r="C73" s="15">
        <f>'fnd enro'!C73</f>
        <v>0</v>
      </c>
      <c r="D73" s="15">
        <f>'fnd enro'!D73</f>
        <v>0</v>
      </c>
      <c r="E73" s="15">
        <f>'fnd enro'!E73</f>
        <v>0</v>
      </c>
      <c r="F73" s="15">
        <f>'fnd enro'!F73</f>
        <v>0</v>
      </c>
      <c r="G73" s="15">
        <f>'fnd enro'!G73</f>
        <v>25</v>
      </c>
      <c r="H73" s="15">
        <f>'fnd enro'!H73</f>
        <v>0</v>
      </c>
      <c r="I73" s="15">
        <f>'fnd enro'!I73</f>
        <v>0.9375</v>
      </c>
      <c r="J73" s="15">
        <f>'fnd enro'!J73</f>
        <v>0</v>
      </c>
      <c r="K73" s="15">
        <f>'fnd enro'!K73</f>
        <v>0</v>
      </c>
      <c r="L73" s="15">
        <f>'fnd enro'!L73</f>
        <v>0</v>
      </c>
      <c r="M73" s="15">
        <f>'fnd enro'!M73</f>
        <v>0</v>
      </c>
      <c r="N73" s="15">
        <f>'fnd enro'!N73</f>
        <v>0</v>
      </c>
      <c r="O73" s="15">
        <f>'fnd enro'!O73</f>
        <v>2</v>
      </c>
      <c r="P73" s="15"/>
      <c r="Q73" s="15">
        <f>'fnd enro'!R73</f>
        <v>25</v>
      </c>
      <c r="R73" s="16">
        <f t="shared" si="4"/>
        <v>1.0409999999999999</v>
      </c>
      <c r="S73" s="15">
        <f>'fnd enro'!Q73</f>
        <v>2</v>
      </c>
      <c r="T73" s="2"/>
      <c r="U73" s="1">
        <f>(($C73*'fnd base rates'!C$48)
+($D73*'fnd base rates'!C$49)
+($E73*'fnd base rates'!C$50)
+($F73*'fnd base rates'!C$51)
+($G73*'fnd base rates'!C$52)
+($H73*'fnd base rates'!C$53)
+($I73*'fnd base rates'!C$54)
+($J73*'fnd base rates'!C$55)
+($K73*'fnd base rates'!C$56)
+($L73*'fnd base rates'!C$57)
+($M73*'fnd base rates'!C$58)
+($N73*'fnd base rates'!C$59)
+($O73*VLOOKUP($S73+12,rate_basefnd,3)))
*$R73</f>
        <v>12057.268640625</v>
      </c>
      <c r="V73" s="1">
        <f>(($C73*'fnd base rates'!D$48)
+($D73*'fnd base rates'!D$49)
+($E73*'fnd base rates'!D$50)
+($F73*'fnd base rates'!D$51)
+($G73*'fnd base rates'!D$52)
+($H73*'fnd base rates'!D$53)
+($I73*'fnd base rates'!D$54)
+($J73*'fnd base rates'!D$55)
+($K73*'fnd base rates'!D$56)
+($L73*'fnd base rates'!D$57)
+($M73*'fnd base rates'!D$58)
+($N73*'fnd base rates'!D$59)
+($O73*VLOOKUP($S73+12,rate_basefnd,4)))
*$R73</f>
        <v>17299.338</v>
      </c>
      <c r="W73" s="1">
        <f>(($C73*'fnd base rates'!E$48)
+($D73*'fnd base rates'!E$49)
+($E73*'fnd base rates'!E$50)
+($F73*'fnd base rates'!E$51)
+($G73*'fnd base rates'!E$52)
+($H73*'fnd base rates'!E$53)
+($I73*'fnd base rates'!E$54)
+($J73*'fnd base rates'!E$55)
+($K73*'fnd base rates'!E$56)
+($L73*'fnd base rates'!E$57)
+($M73*'fnd base rates'!E$58)
+($N73*'fnd base rates'!E$59)
+($O73*VLOOKUP($S73+12,rate_basefnd,5)))
*$R73</f>
        <v>84268.642254374994</v>
      </c>
      <c r="X73" s="1">
        <f>(($C73*'fnd base rates'!F$48)
+($D73*'fnd base rates'!F$49)
+($E73*'fnd base rates'!F$50)
+($F73*'fnd base rates'!F$51)
+($G73*'fnd base rates'!F$52)
+($H73*'fnd base rates'!F$53)
+($I73*'fnd base rates'!F$54)
+($J73*'fnd base rates'!F$55)
+($K73*'fnd base rates'!F$56)
+($L73*'fnd base rates'!F$57)
+($M73*'fnd base rates'!F$58)
+($N73*'fnd base rates'!F$59)
+($O73*VLOOKUP($S73+12,rate_basefnd,6)))
*$R73</f>
        <v>22282.754643749999</v>
      </c>
      <c r="Y73" s="1">
        <f>(($C73*'fnd base rates'!G$48)
+($D73*'fnd base rates'!G$49)
+($E73*'fnd base rates'!G$50)
+($F73*'fnd base rates'!G$51)
+($G73*'fnd base rates'!G$52)
+($H73*'fnd base rates'!G$53)
+($I73*'fnd base rates'!G$54)
+($J73*'fnd base rates'!G$55)
+($K73*'fnd base rates'!G$56)
+($L73*'fnd base rates'!G$57)
+($M73*'fnd base rates'!G$58)
+($N73*'fnd base rates'!G$59)
+($O73*VLOOKUP($S73+12,rate_basefnd,7)))
*$R73</f>
        <v>3935.9468287499999</v>
      </c>
      <c r="Z73" s="1">
        <f>(($C73*'fnd base rates'!H$48)
+($D73*'fnd base rates'!H$49)
+($E73*'fnd base rates'!H$50)
+($F73*'fnd base rates'!H$51)
+($G73*'fnd base rates'!H$52)
+($H73*'fnd base rates'!H$53)
+($I73*'fnd base rates'!H$54)
+($J73*'fnd base rates'!H$55)
+($K73*'fnd base rates'!H$56)
+($L73*'fnd base rates'!H$57)
+($M73*'fnd base rates'!H$58)
+($N73*'fnd base rates'!H$59)
+($O73*VLOOKUP($S73+12,rate_basefnd,8)))</f>
        <v>11359.612499999999</v>
      </c>
      <c r="AA73" s="1">
        <f>(($C73*'fnd base rates'!I$48)
+($D73*'fnd base rates'!I$49)
+($E73*'fnd base rates'!I$50)
+($F73*'fnd base rates'!I$51)
+($G73*'fnd base rates'!I$52)
+($H73*'fnd base rates'!I$53)
+($I73*'fnd base rates'!I$54)
+($J73*'fnd base rates'!I$55)
+($K73*'fnd base rates'!I$56)
+($L73*'fnd base rates'!I$57)
+($M73*'fnd base rates'!I$58)
+($N73*'fnd base rates'!I$59)
+($O73*VLOOKUP($S73+12,rate_basefnd,9)))
*$R73</f>
        <v>7683.3607499999998</v>
      </c>
      <c r="AB73" s="1">
        <f>(($C73*'fnd base rates'!J$48)
+($D73*'fnd base rates'!J$49)
+($E73*'fnd base rates'!J$50)
+($F73*'fnd base rates'!J$51)
+($G73*'fnd base rates'!J$52)
+($H73*'fnd base rates'!J$53)
+($I73*'fnd base rates'!J$54)
+($J73*'fnd base rates'!J$55)
+($K73*'fnd base rates'!J$56)
+($L73*'fnd base rates'!J$57)
+($M73*'fnd base rates'!J$58)
+($N73*'fnd base rates'!J$59)
+($O73*VLOOKUP($S73+12,rate_basefnd,10)))
*$R73</f>
        <v>5626.0844999999999</v>
      </c>
      <c r="AC73" s="1">
        <f>(($C73*'fnd base rates'!K$48)
+($D73*'fnd base rates'!K$49)
+($E73*'fnd base rates'!K$50)
+($F73*'fnd base rates'!K$51)
+($G73*'fnd base rates'!K$52)
+($H73*'fnd base rates'!K$53)
+($I73*'fnd base rates'!K$54)
+($J73*'fnd base rates'!K$55)
+($K73*'fnd base rates'!K$56)
+($L73*'fnd base rates'!K$57)
+($M73*'fnd base rates'!K$58)
+($N73*'fnd base rates'!K$59)
+($O73*VLOOKUP($S73+12,rate_basefnd,11)))
*$R73</f>
        <v>27620.039068124999</v>
      </c>
      <c r="AD73" s="1">
        <f>(($C73*'fnd base rates'!L$48)
+($D73*'fnd base rates'!L$49)
+($E73*'fnd base rates'!L$50)
+($F73*'fnd base rates'!L$51)
+($G73*'fnd base rates'!L$52)
+($H73*'fnd base rates'!L$53)
+($I73*'fnd base rates'!L$54)
+($J73*'fnd base rates'!L$55)
+($K73*'fnd base rates'!L$56)
+($L73*'fnd base rates'!L$57)
+($M73*'fnd base rates'!L$58)
+($N73*'fnd base rates'!L$59)
+($O73*VLOOKUP($S73+12,rate_basefnd,12)))</f>
        <v>25063.274085670801</v>
      </c>
      <c r="AE73" s="1">
        <f>(($C73*'fnd base rates'!M$48)
+($D73*'fnd base rates'!M$49)
+($E73*'fnd base rates'!M$50)
+($F73*'fnd base rates'!M$51)
+($G73*'fnd base rates'!M$52)
+($H73*'fnd base rates'!M$53)
+($I73*'fnd base rates'!M$54)
+($J73*'fnd base rates'!M$55)
+($K73*'fnd base rates'!M$56)
+($L73*'fnd base rates'!M$57)
+($M73*'fnd base rates'!M$58)
+($N73*'fnd base rates'!M$59)
+($O73*VLOOKUP($S73+12,rate_basefnd,13)))</f>
        <v>0</v>
      </c>
      <c r="AF73" s="4">
        <f t="shared" si="5"/>
        <v>217196.32127129575</v>
      </c>
      <c r="AH73" s="4">
        <f t="shared" si="6"/>
        <v>418100014</v>
      </c>
      <c r="AI73" s="4" t="str">
        <f t="shared" si="7"/>
        <v>418</v>
      </c>
      <c r="AJ73" s="2" t="str">
        <f t="shared" si="8"/>
        <v>100</v>
      </c>
      <c r="AK73" s="2" t="str">
        <f t="shared" si="9"/>
        <v>014</v>
      </c>
      <c r="AL73" s="4">
        <f t="shared" si="10"/>
        <v>1</v>
      </c>
      <c r="AM73" s="4">
        <f t="shared" si="3"/>
        <v>25</v>
      </c>
      <c r="AN73" s="4">
        <f t="shared" si="11"/>
        <v>217196.32127129575</v>
      </c>
      <c r="AO73" s="4">
        <f t="shared" si="12"/>
        <v>8688</v>
      </c>
      <c r="AP73" s="4">
        <f t="shared" si="13"/>
        <v>0</v>
      </c>
      <c r="AQ73" s="75">
        <v>8688</v>
      </c>
    </row>
    <row r="74" spans="1:43" s="4" customFormat="1">
      <c r="A74" s="2">
        <v>418100035</v>
      </c>
      <c r="B74" s="382" t="s">
        <v>714</v>
      </c>
      <c r="C74" s="15">
        <f>'fnd enro'!C74</f>
        <v>0</v>
      </c>
      <c r="D74" s="15">
        <f>'fnd enro'!D74</f>
        <v>0</v>
      </c>
      <c r="E74" s="15">
        <f>'fnd enro'!E74</f>
        <v>0</v>
      </c>
      <c r="F74" s="15">
        <f>'fnd enro'!F74</f>
        <v>0</v>
      </c>
      <c r="G74" s="15">
        <f>'fnd enro'!G74</f>
        <v>1</v>
      </c>
      <c r="H74" s="15">
        <f>'fnd enro'!H74</f>
        <v>0</v>
      </c>
      <c r="I74" s="15">
        <f>'fnd enro'!I74</f>
        <v>3.7499999999999999E-2</v>
      </c>
      <c r="J74" s="15">
        <f>'fnd enro'!J74</f>
        <v>0</v>
      </c>
      <c r="K74" s="15">
        <f>'fnd enro'!K74</f>
        <v>0</v>
      </c>
      <c r="L74" s="15">
        <f>'fnd enro'!L74</f>
        <v>0</v>
      </c>
      <c r="M74" s="15">
        <f>'fnd enro'!M74</f>
        <v>0</v>
      </c>
      <c r="N74" s="15">
        <f>'fnd enro'!N74</f>
        <v>0</v>
      </c>
      <c r="O74" s="15">
        <f>'fnd enro'!O74</f>
        <v>0</v>
      </c>
      <c r="P74" s="15"/>
      <c r="Q74" s="15">
        <f>'fnd enro'!R74</f>
        <v>1</v>
      </c>
      <c r="R74" s="16">
        <f t="shared" si="4"/>
        <v>1.0409999999999999</v>
      </c>
      <c r="S74" s="15">
        <f>'fnd enro'!Q74</f>
        <v>1</v>
      </c>
      <c r="T74" s="2"/>
      <c r="U74" s="1">
        <f>(($C74*'fnd base rates'!C$48)
+($D74*'fnd base rates'!C$49)
+($E74*'fnd base rates'!C$50)
+($F74*'fnd base rates'!C$51)
+($G74*'fnd base rates'!C$52)
+($H74*'fnd base rates'!C$53)
+($I74*'fnd base rates'!C$54)
+($J74*'fnd base rates'!C$55)
+($K74*'fnd base rates'!C$56)
+($L74*'fnd base rates'!C$57)
+($M74*'fnd base rates'!C$58)
+($N74*'fnd base rates'!C$59)
+($O74*VLOOKUP($S74+12,rate_basefnd,3)))
*$R74</f>
        <v>482.290745625</v>
      </c>
      <c r="V74" s="1">
        <f>(($C74*'fnd base rates'!D$48)
+($D74*'fnd base rates'!D$49)
+($E74*'fnd base rates'!D$50)
+($F74*'fnd base rates'!D$51)
+($G74*'fnd base rates'!D$52)
+($H74*'fnd base rates'!D$53)
+($I74*'fnd base rates'!D$54)
+($J74*'fnd base rates'!D$55)
+($K74*'fnd base rates'!D$56)
+($L74*'fnd base rates'!D$57)
+($M74*'fnd base rates'!D$58)
+($N74*'fnd base rates'!D$59)
+($O74*VLOOKUP($S74+12,rate_basefnd,4)))
*$R74</f>
        <v>691.97352000000001</v>
      </c>
      <c r="W74" s="1">
        <f>(($C74*'fnd base rates'!E$48)
+($D74*'fnd base rates'!E$49)
+($E74*'fnd base rates'!E$50)
+($F74*'fnd base rates'!E$51)
+($G74*'fnd base rates'!E$52)
+($H74*'fnd base rates'!E$53)
+($I74*'fnd base rates'!E$54)
+($J74*'fnd base rates'!E$55)
+($K74*'fnd base rates'!E$56)
+($L74*'fnd base rates'!E$57)
+($M74*'fnd base rates'!E$58)
+($N74*'fnd base rates'!E$59)
+($O74*VLOOKUP($S74+12,rate_basefnd,5)))
*$R74</f>
        <v>3119.3766693749994</v>
      </c>
      <c r="X74" s="1">
        <f>(($C74*'fnd base rates'!F$48)
+($D74*'fnd base rates'!F$49)
+($E74*'fnd base rates'!F$50)
+($F74*'fnd base rates'!F$51)
+($G74*'fnd base rates'!F$52)
+($H74*'fnd base rates'!F$53)
+($I74*'fnd base rates'!F$54)
+($J74*'fnd base rates'!F$55)
+($K74*'fnd base rates'!F$56)
+($L74*'fnd base rates'!F$57)
+($M74*'fnd base rates'!F$58)
+($N74*'fnd base rates'!F$59)
+($O74*VLOOKUP($S74+12,rate_basefnd,6)))
*$R74</f>
        <v>891.31018575000007</v>
      </c>
      <c r="Y74" s="1">
        <f>(($C74*'fnd base rates'!G$48)
+($D74*'fnd base rates'!G$49)
+($E74*'fnd base rates'!G$50)
+($F74*'fnd base rates'!G$51)
+($G74*'fnd base rates'!G$52)
+($H74*'fnd base rates'!G$53)
+($I74*'fnd base rates'!G$54)
+($J74*'fnd base rates'!G$55)
+($K74*'fnd base rates'!G$56)
+($L74*'fnd base rates'!G$57)
+($M74*'fnd base rates'!G$58)
+($N74*'fnd base rates'!G$59)
+($O74*VLOOKUP($S74+12,rate_basefnd,7)))
*$R74</f>
        <v>151.90558274999998</v>
      </c>
      <c r="Z74" s="1">
        <f>(($C74*'fnd base rates'!H$48)
+($D74*'fnd base rates'!H$49)
+($E74*'fnd base rates'!H$50)
+($F74*'fnd base rates'!H$51)
+($G74*'fnd base rates'!H$52)
+($H74*'fnd base rates'!H$53)
+($I74*'fnd base rates'!H$54)
+($J74*'fnd base rates'!H$55)
+($K74*'fnd base rates'!H$56)
+($L74*'fnd base rates'!H$57)
+($M74*'fnd base rates'!H$58)
+($N74*'fnd base rates'!H$59)
+($O74*VLOOKUP($S74+12,rate_basefnd,8)))</f>
        <v>454.3845</v>
      </c>
      <c r="AA74" s="1">
        <f>(($C74*'fnd base rates'!I$48)
+($D74*'fnd base rates'!I$49)
+($E74*'fnd base rates'!I$50)
+($F74*'fnd base rates'!I$51)
+($G74*'fnd base rates'!I$52)
+($H74*'fnd base rates'!I$53)
+($I74*'fnd base rates'!I$54)
+($J74*'fnd base rates'!I$55)
+($K74*'fnd base rates'!I$56)
+($L74*'fnd base rates'!I$57)
+($M74*'fnd base rates'!I$58)
+($N74*'fnd base rates'!I$59)
+($O74*VLOOKUP($S74+12,rate_basefnd,9)))
*$R74</f>
        <v>307.33443</v>
      </c>
      <c r="AB74" s="1">
        <f>(($C74*'fnd base rates'!J$48)
+($D74*'fnd base rates'!J$49)
+($E74*'fnd base rates'!J$50)
+($F74*'fnd base rates'!J$51)
+($G74*'fnd base rates'!J$52)
+($H74*'fnd base rates'!J$53)
+($I74*'fnd base rates'!J$54)
+($J74*'fnd base rates'!J$55)
+($K74*'fnd base rates'!J$56)
+($L74*'fnd base rates'!J$57)
+($M74*'fnd base rates'!J$58)
+($N74*'fnd base rates'!J$59)
+($O74*VLOOKUP($S74+12,rate_basefnd,10)))
*$R74</f>
        <v>225.04337999999998</v>
      </c>
      <c r="AC74" s="1">
        <f>(($C74*'fnd base rates'!K$48)
+($D74*'fnd base rates'!K$49)
+($E74*'fnd base rates'!K$50)
+($F74*'fnd base rates'!K$51)
+($G74*'fnd base rates'!K$52)
+($H74*'fnd base rates'!K$53)
+($I74*'fnd base rates'!K$54)
+($J74*'fnd base rates'!K$55)
+($K74*'fnd base rates'!K$56)
+($L74*'fnd base rates'!K$57)
+($M74*'fnd base rates'!K$58)
+($N74*'fnd base rates'!K$59)
+($O74*VLOOKUP($S74+12,rate_basefnd,11)))
*$R74</f>
        <v>1065.9789251249999</v>
      </c>
      <c r="AD74" s="1">
        <f>(($C74*'fnd base rates'!L$48)
+($D74*'fnd base rates'!L$49)
+($E74*'fnd base rates'!L$50)
+($F74*'fnd base rates'!L$51)
+($G74*'fnd base rates'!L$52)
+($H74*'fnd base rates'!L$53)
+($I74*'fnd base rates'!L$54)
+($J74*'fnd base rates'!L$55)
+($K74*'fnd base rates'!L$56)
+($L74*'fnd base rates'!L$57)
+($M74*'fnd base rates'!L$58)
+($N74*'fnd base rates'!L$59)
+($O74*VLOOKUP($S74+12,rate_basefnd,12)))</f>
        <v>978.01976342683213</v>
      </c>
      <c r="AE74" s="1">
        <f>(($C74*'fnd base rates'!M$48)
+($D74*'fnd base rates'!M$49)
+($E74*'fnd base rates'!M$50)
+($F74*'fnd base rates'!M$51)
+($G74*'fnd base rates'!M$52)
+($H74*'fnd base rates'!M$53)
+($I74*'fnd base rates'!M$54)
+($J74*'fnd base rates'!M$55)
+($K74*'fnd base rates'!M$56)
+($L74*'fnd base rates'!M$57)
+($M74*'fnd base rates'!M$58)
+($N74*'fnd base rates'!M$59)
+($O74*VLOOKUP($S74+12,rate_basefnd,13)))</f>
        <v>0</v>
      </c>
      <c r="AF74" s="4">
        <f t="shared" si="5"/>
        <v>8367.6177020518317</v>
      </c>
      <c r="AH74" s="4">
        <f t="shared" si="6"/>
        <v>418100035</v>
      </c>
      <c r="AI74" s="4" t="str">
        <f t="shared" si="7"/>
        <v>418</v>
      </c>
      <c r="AJ74" s="2" t="str">
        <f t="shared" si="8"/>
        <v>100</v>
      </c>
      <c r="AK74" s="2" t="str">
        <f t="shared" si="9"/>
        <v>035</v>
      </c>
      <c r="AL74" s="4">
        <f t="shared" si="10"/>
        <v>1</v>
      </c>
      <c r="AM74" s="4">
        <f t="shared" ref="AM74:AM137" si="14">enro</f>
        <v>1</v>
      </c>
      <c r="AN74" s="4">
        <f t="shared" si="11"/>
        <v>8367.6177020518317</v>
      </c>
      <c r="AO74" s="4">
        <f t="shared" si="12"/>
        <v>8368</v>
      </c>
      <c r="AP74" s="4">
        <f t="shared" si="13"/>
        <v>0</v>
      </c>
      <c r="AQ74" s="75">
        <v>8368</v>
      </c>
    </row>
    <row r="75" spans="1:43" s="4" customFormat="1">
      <c r="A75" s="2">
        <v>418100100</v>
      </c>
      <c r="B75" s="382" t="s">
        <v>714</v>
      </c>
      <c r="C75" s="15">
        <f>'fnd enro'!C75</f>
        <v>0</v>
      </c>
      <c r="D75" s="15">
        <f>'fnd enro'!D75</f>
        <v>0</v>
      </c>
      <c r="E75" s="15">
        <f>'fnd enro'!E75</f>
        <v>0</v>
      </c>
      <c r="F75" s="15">
        <f>'fnd enro'!F75</f>
        <v>0</v>
      </c>
      <c r="G75" s="15">
        <f>'fnd enro'!G75</f>
        <v>305</v>
      </c>
      <c r="H75" s="15">
        <f>'fnd enro'!H75</f>
        <v>0</v>
      </c>
      <c r="I75" s="15">
        <f>'fnd enro'!I75</f>
        <v>11.887499999999999</v>
      </c>
      <c r="J75" s="15">
        <f>'fnd enro'!J75</f>
        <v>0</v>
      </c>
      <c r="K75" s="15">
        <f>'fnd enro'!K75</f>
        <v>0</v>
      </c>
      <c r="L75" s="15">
        <f>'fnd enro'!L75</f>
        <v>0</v>
      </c>
      <c r="M75" s="15">
        <f>'fnd enro'!M75</f>
        <v>12</v>
      </c>
      <c r="N75" s="15">
        <f>'fnd enro'!N75</f>
        <v>0</v>
      </c>
      <c r="O75" s="15">
        <f>'fnd enro'!O75</f>
        <v>81</v>
      </c>
      <c r="P75" s="15"/>
      <c r="Q75" s="15">
        <f>'fnd enro'!R75</f>
        <v>317</v>
      </c>
      <c r="R75" s="16">
        <f t="shared" ref="R75:R138" si="15">VLOOKUP(A75,charterinfo_b,6)</f>
        <v>1.0409999999999999</v>
      </c>
      <c r="S75" s="15">
        <f>'fnd enro'!Q75</f>
        <v>6</v>
      </c>
      <c r="T75" s="2"/>
      <c r="U75" s="1">
        <f>(($C75*'fnd base rates'!C$48)
+($D75*'fnd base rates'!C$49)
+($E75*'fnd base rates'!C$50)
+($F75*'fnd base rates'!C$51)
+($G75*'fnd base rates'!C$52)
+($H75*'fnd base rates'!C$53)
+($I75*'fnd base rates'!C$54)
+($J75*'fnd base rates'!C$55)
+($K75*'fnd base rates'!C$56)
+($L75*'fnd base rates'!C$57)
+($M75*'fnd base rates'!C$58)
+($N75*'fnd base rates'!C$59)
+($O75*VLOOKUP($S75+12,rate_basefnd,3)))
*$R75</f>
        <v>152886.166363125</v>
      </c>
      <c r="V75" s="1">
        <f>(($C75*'fnd base rates'!D$48)
+($D75*'fnd base rates'!D$49)
+($E75*'fnd base rates'!D$50)
+($F75*'fnd base rates'!D$51)
+($G75*'fnd base rates'!D$52)
+($H75*'fnd base rates'!D$53)
+($I75*'fnd base rates'!D$54)
+($J75*'fnd base rates'!D$55)
+($K75*'fnd base rates'!D$56)
+($L75*'fnd base rates'!D$57)
+($M75*'fnd base rates'!D$58)
+($N75*'fnd base rates'!D$59)
+($O75*VLOOKUP($S75+12,rate_basefnd,4)))
*$R75</f>
        <v>219355.60584</v>
      </c>
      <c r="W75" s="1">
        <f>(($C75*'fnd base rates'!E$48)
+($D75*'fnd base rates'!E$49)
+($E75*'fnd base rates'!E$50)
+($F75*'fnd base rates'!E$51)
+($G75*'fnd base rates'!E$52)
+($H75*'fnd base rates'!E$53)
+($I75*'fnd base rates'!E$54)
+($J75*'fnd base rates'!E$55)
+($K75*'fnd base rates'!E$56)
+($L75*'fnd base rates'!E$57)
+($M75*'fnd base rates'!E$58)
+($N75*'fnd base rates'!E$59)
+($O75*VLOOKUP($S75+12,rate_basefnd,5)))
*$R75</f>
        <v>1277864.0931018749</v>
      </c>
      <c r="X75" s="1">
        <f>(($C75*'fnd base rates'!F$48)
+($D75*'fnd base rates'!F$49)
+($E75*'fnd base rates'!F$50)
+($F75*'fnd base rates'!F$51)
+($G75*'fnd base rates'!F$52)
+($H75*'fnd base rates'!F$53)
+($I75*'fnd base rates'!F$54)
+($J75*'fnd base rates'!F$55)
+($K75*'fnd base rates'!F$56)
+($L75*'fnd base rates'!F$57)
+($M75*'fnd base rates'!F$58)
+($N75*'fnd base rates'!F$59)
+($O75*VLOOKUP($S75+12,rate_basefnd,6)))
*$R75</f>
        <v>283324.20508275001</v>
      </c>
      <c r="Y75" s="1">
        <f>(($C75*'fnd base rates'!G$48)
+($D75*'fnd base rates'!G$49)
+($E75*'fnd base rates'!G$50)
+($F75*'fnd base rates'!G$51)
+($G75*'fnd base rates'!G$52)
+($H75*'fnd base rates'!G$53)
+($I75*'fnd base rates'!G$54)
+($J75*'fnd base rates'!G$55)
+($K75*'fnd base rates'!G$56)
+($L75*'fnd base rates'!G$57)
+($M75*'fnd base rates'!G$58)
+($N75*'fnd base rates'!G$59)
+($O75*VLOOKUP($S75+12,rate_basefnd,7)))
*$R75</f>
        <v>54395.916141749993</v>
      </c>
      <c r="Z75" s="1">
        <f>(($C75*'fnd base rates'!H$48)
+($D75*'fnd base rates'!H$49)
+($E75*'fnd base rates'!H$50)
+($F75*'fnd base rates'!H$51)
+($G75*'fnd base rates'!H$52)
+($H75*'fnd base rates'!H$53)
+($I75*'fnd base rates'!H$54)
+($J75*'fnd base rates'!H$55)
+($K75*'fnd base rates'!H$56)
+($L75*'fnd base rates'!H$57)
+($M75*'fnd base rates'!H$58)
+($N75*'fnd base rates'!H$59)
+($O75*VLOOKUP($S75+12,rate_basefnd,8)))</f>
        <v>144039.88649999999</v>
      </c>
      <c r="AA75" s="1">
        <f>(($C75*'fnd base rates'!I$48)
+($D75*'fnd base rates'!I$49)
+($E75*'fnd base rates'!I$50)
+($F75*'fnd base rates'!I$51)
+($G75*'fnd base rates'!I$52)
+($H75*'fnd base rates'!I$53)
+($I75*'fnd base rates'!I$54)
+($J75*'fnd base rates'!I$55)
+($K75*'fnd base rates'!I$56)
+($L75*'fnd base rates'!I$57)
+($M75*'fnd base rates'!I$58)
+($N75*'fnd base rates'!I$59)
+($O75*VLOOKUP($S75+12,rate_basefnd,9)))
*$R75</f>
        <v>97425.014309999999</v>
      </c>
      <c r="AB75" s="1">
        <f>(($C75*'fnd base rates'!J$48)
+($D75*'fnd base rates'!J$49)
+($E75*'fnd base rates'!J$50)
+($F75*'fnd base rates'!J$51)
+($G75*'fnd base rates'!J$52)
+($H75*'fnd base rates'!J$53)
+($I75*'fnd base rates'!J$54)
+($J75*'fnd base rates'!J$55)
+($K75*'fnd base rates'!J$56)
+($L75*'fnd base rates'!J$57)
+($M75*'fnd base rates'!J$58)
+($N75*'fnd base rates'!J$59)
+($O75*VLOOKUP($S75+12,rate_basefnd,10)))
*$R75</f>
        <v>70291.547099999996</v>
      </c>
      <c r="AC75" s="1">
        <f>(($C75*'fnd base rates'!K$48)
+($D75*'fnd base rates'!K$49)
+($E75*'fnd base rates'!K$50)
+($F75*'fnd base rates'!K$51)
+($G75*'fnd base rates'!K$52)
+($H75*'fnd base rates'!K$53)
+($I75*'fnd base rates'!K$54)
+($J75*'fnd base rates'!K$55)
+($K75*'fnd base rates'!K$56)
+($L75*'fnd base rates'!K$57)
+($M75*'fnd base rates'!K$58)
+($N75*'fnd base rates'!K$59)
+($O75*VLOOKUP($S75+12,rate_basefnd,11)))
*$R75</f>
        <v>381721.79641462496</v>
      </c>
      <c r="AD75" s="1">
        <f>(($C75*'fnd base rates'!L$48)
+($D75*'fnd base rates'!L$49)
+($E75*'fnd base rates'!L$50)
+($F75*'fnd base rates'!L$51)
+($G75*'fnd base rates'!L$52)
+($H75*'fnd base rates'!L$53)
+($I75*'fnd base rates'!L$54)
+($J75*'fnd base rates'!L$55)
+($K75*'fnd base rates'!L$56)
+($L75*'fnd base rates'!L$57)
+($M75*'fnd base rates'!L$58)
+($N75*'fnd base rates'!L$59)
+($O75*VLOOKUP($S75+12,rate_basefnd,12)))</f>
        <v>337944.067876318</v>
      </c>
      <c r="AE75" s="1">
        <f>(($C75*'fnd base rates'!M$48)
+($D75*'fnd base rates'!M$49)
+($E75*'fnd base rates'!M$50)
+($F75*'fnd base rates'!M$51)
+($G75*'fnd base rates'!M$52)
+($H75*'fnd base rates'!M$53)
+($I75*'fnd base rates'!M$54)
+($J75*'fnd base rates'!M$55)
+($K75*'fnd base rates'!M$56)
+($L75*'fnd base rates'!M$57)
+($M75*'fnd base rates'!M$58)
+($N75*'fnd base rates'!M$59)
+($O75*VLOOKUP($S75+12,rate_basefnd,13)))</f>
        <v>0</v>
      </c>
      <c r="AF75" s="4">
        <f t="shared" ref="AF75:AF138" si="16">SUM(U75:AE75)</f>
        <v>3019248.2987304428</v>
      </c>
      <c r="AH75" s="4">
        <f t="shared" ref="AH75:AH138" si="17">A75</f>
        <v>418100100</v>
      </c>
      <c r="AI75" s="4" t="str">
        <f t="shared" ref="AI75:AI138" si="18">IF($A75&lt;499999999,MID($A75,1,3),MID($A75,1,4))</f>
        <v>418</v>
      </c>
      <c r="AJ75" s="2" t="str">
        <f t="shared" ref="AJ75:AJ138" si="19">IF($A75&lt;499999999,MID($A75,4,3),MID($A75,5,3))</f>
        <v>100</v>
      </c>
      <c r="AK75" s="2" t="str">
        <f t="shared" ref="AK75:AK138" si="20">IF($A75&lt;499999999,MID($A75,7,3),MID($A75,8,3))</f>
        <v>100</v>
      </c>
      <c r="AL75" s="4">
        <f t="shared" ref="AL75:AL138" si="21">IF(VLOOKUP(VALUE(IF(AH75&lt;499999999,MID(AH75,4,3),MID(AH75,5,3))),distinfo,4)=R75,1,0)</f>
        <v>1</v>
      </c>
      <c r="AM75" s="4">
        <f t="shared" si="14"/>
        <v>317</v>
      </c>
      <c r="AN75" s="4">
        <f t="shared" ref="AN75:AN138" si="22">AF75</f>
        <v>3019248.2987304428</v>
      </c>
      <c r="AO75" s="4">
        <f t="shared" ref="AO75:AO138" si="23">IF(OR(AF75=0,AM75=0),0,ROUND(AN75/AM75,0))</f>
        <v>9524</v>
      </c>
      <c r="AP75" s="4">
        <f t="shared" ref="AP75:AP138" si="24">AQ75-AO75</f>
        <v>0</v>
      </c>
      <c r="AQ75" s="75">
        <v>9524</v>
      </c>
    </row>
    <row r="76" spans="1:43" s="4" customFormat="1">
      <c r="A76" s="2">
        <v>418100101</v>
      </c>
      <c r="B76" s="382" t="s">
        <v>714</v>
      </c>
      <c r="C76" s="15">
        <f>'fnd enro'!C76</f>
        <v>0</v>
      </c>
      <c r="D76" s="15">
        <f>'fnd enro'!D76</f>
        <v>0</v>
      </c>
      <c r="E76" s="15">
        <f>'fnd enro'!E76</f>
        <v>0</v>
      </c>
      <c r="F76" s="15">
        <f>'fnd enro'!F76</f>
        <v>0</v>
      </c>
      <c r="G76" s="15">
        <f>'fnd enro'!G76</f>
        <v>1</v>
      </c>
      <c r="H76" s="15">
        <f>'fnd enro'!H76</f>
        <v>0</v>
      </c>
      <c r="I76" s="15">
        <f>'fnd enro'!I76</f>
        <v>3.7499999999999999E-2</v>
      </c>
      <c r="J76" s="15">
        <f>'fnd enro'!J76</f>
        <v>0</v>
      </c>
      <c r="K76" s="15">
        <f>'fnd enro'!K76</f>
        <v>0</v>
      </c>
      <c r="L76" s="15">
        <f>'fnd enro'!L76</f>
        <v>0</v>
      </c>
      <c r="M76" s="15">
        <f>'fnd enro'!M76</f>
        <v>0</v>
      </c>
      <c r="N76" s="15">
        <f>'fnd enro'!N76</f>
        <v>0</v>
      </c>
      <c r="O76" s="15">
        <f>'fnd enro'!O76</f>
        <v>0</v>
      </c>
      <c r="P76" s="15"/>
      <c r="Q76" s="15">
        <f>'fnd enro'!R76</f>
        <v>1</v>
      </c>
      <c r="R76" s="16">
        <f t="shared" si="15"/>
        <v>1.0409999999999999</v>
      </c>
      <c r="S76" s="15">
        <f>'fnd enro'!Q76</f>
        <v>1</v>
      </c>
      <c r="T76" s="2"/>
      <c r="U76" s="1">
        <f>(($C76*'fnd base rates'!C$48)
+($D76*'fnd base rates'!C$49)
+($E76*'fnd base rates'!C$50)
+($F76*'fnd base rates'!C$51)
+($G76*'fnd base rates'!C$52)
+($H76*'fnd base rates'!C$53)
+($I76*'fnd base rates'!C$54)
+($J76*'fnd base rates'!C$55)
+($K76*'fnd base rates'!C$56)
+($L76*'fnd base rates'!C$57)
+($M76*'fnd base rates'!C$58)
+($N76*'fnd base rates'!C$59)
+($O76*VLOOKUP($S76+12,rate_basefnd,3)))
*$R76</f>
        <v>482.290745625</v>
      </c>
      <c r="V76" s="1">
        <f>(($C76*'fnd base rates'!D$48)
+($D76*'fnd base rates'!D$49)
+($E76*'fnd base rates'!D$50)
+($F76*'fnd base rates'!D$51)
+($G76*'fnd base rates'!D$52)
+($H76*'fnd base rates'!D$53)
+($I76*'fnd base rates'!D$54)
+($J76*'fnd base rates'!D$55)
+($K76*'fnd base rates'!D$56)
+($L76*'fnd base rates'!D$57)
+($M76*'fnd base rates'!D$58)
+($N76*'fnd base rates'!D$59)
+($O76*VLOOKUP($S76+12,rate_basefnd,4)))
*$R76</f>
        <v>691.97352000000001</v>
      </c>
      <c r="W76" s="1">
        <f>(($C76*'fnd base rates'!E$48)
+($D76*'fnd base rates'!E$49)
+($E76*'fnd base rates'!E$50)
+($F76*'fnd base rates'!E$51)
+($G76*'fnd base rates'!E$52)
+($H76*'fnd base rates'!E$53)
+($I76*'fnd base rates'!E$54)
+($J76*'fnd base rates'!E$55)
+($K76*'fnd base rates'!E$56)
+($L76*'fnd base rates'!E$57)
+($M76*'fnd base rates'!E$58)
+($N76*'fnd base rates'!E$59)
+($O76*VLOOKUP($S76+12,rate_basefnd,5)))
*$R76</f>
        <v>3119.3766693749994</v>
      </c>
      <c r="X76" s="1">
        <f>(($C76*'fnd base rates'!F$48)
+($D76*'fnd base rates'!F$49)
+($E76*'fnd base rates'!F$50)
+($F76*'fnd base rates'!F$51)
+($G76*'fnd base rates'!F$52)
+($H76*'fnd base rates'!F$53)
+($I76*'fnd base rates'!F$54)
+($J76*'fnd base rates'!F$55)
+($K76*'fnd base rates'!F$56)
+($L76*'fnd base rates'!F$57)
+($M76*'fnd base rates'!F$58)
+($N76*'fnd base rates'!F$59)
+($O76*VLOOKUP($S76+12,rate_basefnd,6)))
*$R76</f>
        <v>891.31018575000007</v>
      </c>
      <c r="Y76" s="1">
        <f>(($C76*'fnd base rates'!G$48)
+($D76*'fnd base rates'!G$49)
+($E76*'fnd base rates'!G$50)
+($F76*'fnd base rates'!G$51)
+($G76*'fnd base rates'!G$52)
+($H76*'fnd base rates'!G$53)
+($I76*'fnd base rates'!G$54)
+($J76*'fnd base rates'!G$55)
+($K76*'fnd base rates'!G$56)
+($L76*'fnd base rates'!G$57)
+($M76*'fnd base rates'!G$58)
+($N76*'fnd base rates'!G$59)
+($O76*VLOOKUP($S76+12,rate_basefnd,7)))
*$R76</f>
        <v>151.90558274999998</v>
      </c>
      <c r="Z76" s="1">
        <f>(($C76*'fnd base rates'!H$48)
+($D76*'fnd base rates'!H$49)
+($E76*'fnd base rates'!H$50)
+($F76*'fnd base rates'!H$51)
+($G76*'fnd base rates'!H$52)
+($H76*'fnd base rates'!H$53)
+($I76*'fnd base rates'!H$54)
+($J76*'fnd base rates'!H$55)
+($K76*'fnd base rates'!H$56)
+($L76*'fnd base rates'!H$57)
+($M76*'fnd base rates'!H$58)
+($N76*'fnd base rates'!H$59)
+($O76*VLOOKUP($S76+12,rate_basefnd,8)))</f>
        <v>454.3845</v>
      </c>
      <c r="AA76" s="1">
        <f>(($C76*'fnd base rates'!I$48)
+($D76*'fnd base rates'!I$49)
+($E76*'fnd base rates'!I$50)
+($F76*'fnd base rates'!I$51)
+($G76*'fnd base rates'!I$52)
+($H76*'fnd base rates'!I$53)
+($I76*'fnd base rates'!I$54)
+($J76*'fnd base rates'!I$55)
+($K76*'fnd base rates'!I$56)
+($L76*'fnd base rates'!I$57)
+($M76*'fnd base rates'!I$58)
+($N76*'fnd base rates'!I$59)
+($O76*VLOOKUP($S76+12,rate_basefnd,9)))
*$R76</f>
        <v>307.33443</v>
      </c>
      <c r="AB76" s="1">
        <f>(($C76*'fnd base rates'!J$48)
+($D76*'fnd base rates'!J$49)
+($E76*'fnd base rates'!J$50)
+($F76*'fnd base rates'!J$51)
+($G76*'fnd base rates'!J$52)
+($H76*'fnd base rates'!J$53)
+($I76*'fnd base rates'!J$54)
+($J76*'fnd base rates'!J$55)
+($K76*'fnd base rates'!J$56)
+($L76*'fnd base rates'!J$57)
+($M76*'fnd base rates'!J$58)
+($N76*'fnd base rates'!J$59)
+($O76*VLOOKUP($S76+12,rate_basefnd,10)))
*$R76</f>
        <v>225.04337999999998</v>
      </c>
      <c r="AC76" s="1">
        <f>(($C76*'fnd base rates'!K$48)
+($D76*'fnd base rates'!K$49)
+($E76*'fnd base rates'!K$50)
+($F76*'fnd base rates'!K$51)
+($G76*'fnd base rates'!K$52)
+($H76*'fnd base rates'!K$53)
+($I76*'fnd base rates'!K$54)
+($J76*'fnd base rates'!K$55)
+($K76*'fnd base rates'!K$56)
+($L76*'fnd base rates'!K$57)
+($M76*'fnd base rates'!K$58)
+($N76*'fnd base rates'!K$59)
+($O76*VLOOKUP($S76+12,rate_basefnd,11)))
*$R76</f>
        <v>1065.9789251249999</v>
      </c>
      <c r="AD76" s="1">
        <f>(($C76*'fnd base rates'!L$48)
+($D76*'fnd base rates'!L$49)
+($E76*'fnd base rates'!L$50)
+($F76*'fnd base rates'!L$51)
+($G76*'fnd base rates'!L$52)
+($H76*'fnd base rates'!L$53)
+($I76*'fnd base rates'!L$54)
+($J76*'fnd base rates'!L$55)
+($K76*'fnd base rates'!L$56)
+($L76*'fnd base rates'!L$57)
+($M76*'fnd base rates'!L$58)
+($N76*'fnd base rates'!L$59)
+($O76*VLOOKUP($S76+12,rate_basefnd,12)))</f>
        <v>978.01976342683213</v>
      </c>
      <c r="AE76" s="1">
        <f>(($C76*'fnd base rates'!M$48)
+($D76*'fnd base rates'!M$49)
+($E76*'fnd base rates'!M$50)
+($F76*'fnd base rates'!M$51)
+($G76*'fnd base rates'!M$52)
+($H76*'fnd base rates'!M$53)
+($I76*'fnd base rates'!M$54)
+($J76*'fnd base rates'!M$55)
+($K76*'fnd base rates'!M$56)
+($L76*'fnd base rates'!M$57)
+($M76*'fnd base rates'!M$58)
+($N76*'fnd base rates'!M$59)
+($O76*VLOOKUP($S76+12,rate_basefnd,13)))</f>
        <v>0</v>
      </c>
      <c r="AF76" s="4">
        <f t="shared" si="16"/>
        <v>8367.6177020518317</v>
      </c>
      <c r="AH76" s="4">
        <f t="shared" si="17"/>
        <v>418100101</v>
      </c>
      <c r="AI76" s="4" t="str">
        <f t="shared" si="18"/>
        <v>418</v>
      </c>
      <c r="AJ76" s="2" t="str">
        <f t="shared" si="19"/>
        <v>100</v>
      </c>
      <c r="AK76" s="2" t="str">
        <f t="shared" si="20"/>
        <v>101</v>
      </c>
      <c r="AL76" s="4">
        <f t="shared" si="21"/>
        <v>1</v>
      </c>
      <c r="AM76" s="4">
        <f t="shared" si="14"/>
        <v>1</v>
      </c>
      <c r="AN76" s="4">
        <f t="shared" si="22"/>
        <v>8367.6177020518317</v>
      </c>
      <c r="AO76" s="4">
        <f t="shared" si="23"/>
        <v>8368</v>
      </c>
      <c r="AP76" s="4">
        <f t="shared" si="24"/>
        <v>0</v>
      </c>
      <c r="AQ76" s="75">
        <v>8368</v>
      </c>
    </row>
    <row r="77" spans="1:43" s="4" customFormat="1">
      <c r="A77" s="2">
        <v>418100110</v>
      </c>
      <c r="B77" s="382" t="s">
        <v>714</v>
      </c>
      <c r="C77" s="15">
        <f>'fnd enro'!C77</f>
        <v>0</v>
      </c>
      <c r="D77" s="15">
        <f>'fnd enro'!D77</f>
        <v>0</v>
      </c>
      <c r="E77" s="15">
        <f>'fnd enro'!E77</f>
        <v>0</v>
      </c>
      <c r="F77" s="15">
        <f>'fnd enro'!F77</f>
        <v>0</v>
      </c>
      <c r="G77" s="15">
        <f>'fnd enro'!G77</f>
        <v>1</v>
      </c>
      <c r="H77" s="15">
        <f>'fnd enro'!H77</f>
        <v>0</v>
      </c>
      <c r="I77" s="15">
        <f>'fnd enro'!I77</f>
        <v>3.7499999999999999E-2</v>
      </c>
      <c r="J77" s="15">
        <f>'fnd enro'!J77</f>
        <v>0</v>
      </c>
      <c r="K77" s="15">
        <f>'fnd enro'!K77</f>
        <v>0</v>
      </c>
      <c r="L77" s="15">
        <f>'fnd enro'!L77</f>
        <v>0</v>
      </c>
      <c r="M77" s="15">
        <f>'fnd enro'!M77</f>
        <v>0</v>
      </c>
      <c r="N77" s="15">
        <f>'fnd enro'!N77</f>
        <v>0</v>
      </c>
      <c r="O77" s="15">
        <f>'fnd enro'!O77</f>
        <v>0</v>
      </c>
      <c r="P77" s="15"/>
      <c r="Q77" s="15">
        <f>'fnd enro'!R77</f>
        <v>1</v>
      </c>
      <c r="R77" s="16">
        <f t="shared" si="15"/>
        <v>1.0409999999999999</v>
      </c>
      <c r="S77" s="15">
        <f>'fnd enro'!Q77</f>
        <v>1</v>
      </c>
      <c r="T77" s="2"/>
      <c r="U77" s="1">
        <f>(($C77*'fnd base rates'!C$48)
+($D77*'fnd base rates'!C$49)
+($E77*'fnd base rates'!C$50)
+($F77*'fnd base rates'!C$51)
+($G77*'fnd base rates'!C$52)
+($H77*'fnd base rates'!C$53)
+($I77*'fnd base rates'!C$54)
+($J77*'fnd base rates'!C$55)
+($K77*'fnd base rates'!C$56)
+($L77*'fnd base rates'!C$57)
+($M77*'fnd base rates'!C$58)
+($N77*'fnd base rates'!C$59)
+($O77*VLOOKUP($S77+12,rate_basefnd,3)))
*$R77</f>
        <v>482.290745625</v>
      </c>
      <c r="V77" s="1">
        <f>(($C77*'fnd base rates'!D$48)
+($D77*'fnd base rates'!D$49)
+($E77*'fnd base rates'!D$50)
+($F77*'fnd base rates'!D$51)
+($G77*'fnd base rates'!D$52)
+($H77*'fnd base rates'!D$53)
+($I77*'fnd base rates'!D$54)
+($J77*'fnd base rates'!D$55)
+($K77*'fnd base rates'!D$56)
+($L77*'fnd base rates'!D$57)
+($M77*'fnd base rates'!D$58)
+($N77*'fnd base rates'!D$59)
+($O77*VLOOKUP($S77+12,rate_basefnd,4)))
*$R77</f>
        <v>691.97352000000001</v>
      </c>
      <c r="W77" s="1">
        <f>(($C77*'fnd base rates'!E$48)
+($D77*'fnd base rates'!E$49)
+($E77*'fnd base rates'!E$50)
+($F77*'fnd base rates'!E$51)
+($G77*'fnd base rates'!E$52)
+($H77*'fnd base rates'!E$53)
+($I77*'fnd base rates'!E$54)
+($J77*'fnd base rates'!E$55)
+($K77*'fnd base rates'!E$56)
+($L77*'fnd base rates'!E$57)
+($M77*'fnd base rates'!E$58)
+($N77*'fnd base rates'!E$59)
+($O77*VLOOKUP($S77+12,rate_basefnd,5)))
*$R77</f>
        <v>3119.3766693749994</v>
      </c>
      <c r="X77" s="1">
        <f>(($C77*'fnd base rates'!F$48)
+($D77*'fnd base rates'!F$49)
+($E77*'fnd base rates'!F$50)
+($F77*'fnd base rates'!F$51)
+($G77*'fnd base rates'!F$52)
+($H77*'fnd base rates'!F$53)
+($I77*'fnd base rates'!F$54)
+($J77*'fnd base rates'!F$55)
+($K77*'fnd base rates'!F$56)
+($L77*'fnd base rates'!F$57)
+($M77*'fnd base rates'!F$58)
+($N77*'fnd base rates'!F$59)
+($O77*VLOOKUP($S77+12,rate_basefnd,6)))
*$R77</f>
        <v>891.31018575000007</v>
      </c>
      <c r="Y77" s="1">
        <f>(($C77*'fnd base rates'!G$48)
+($D77*'fnd base rates'!G$49)
+($E77*'fnd base rates'!G$50)
+($F77*'fnd base rates'!G$51)
+($G77*'fnd base rates'!G$52)
+($H77*'fnd base rates'!G$53)
+($I77*'fnd base rates'!G$54)
+($J77*'fnd base rates'!G$55)
+($K77*'fnd base rates'!G$56)
+($L77*'fnd base rates'!G$57)
+($M77*'fnd base rates'!G$58)
+($N77*'fnd base rates'!G$59)
+($O77*VLOOKUP($S77+12,rate_basefnd,7)))
*$R77</f>
        <v>151.90558274999998</v>
      </c>
      <c r="Z77" s="1">
        <f>(($C77*'fnd base rates'!H$48)
+($D77*'fnd base rates'!H$49)
+($E77*'fnd base rates'!H$50)
+($F77*'fnd base rates'!H$51)
+($G77*'fnd base rates'!H$52)
+($H77*'fnd base rates'!H$53)
+($I77*'fnd base rates'!H$54)
+($J77*'fnd base rates'!H$55)
+($K77*'fnd base rates'!H$56)
+($L77*'fnd base rates'!H$57)
+($M77*'fnd base rates'!H$58)
+($N77*'fnd base rates'!H$59)
+($O77*VLOOKUP($S77+12,rate_basefnd,8)))</f>
        <v>454.3845</v>
      </c>
      <c r="AA77" s="1">
        <f>(($C77*'fnd base rates'!I$48)
+($D77*'fnd base rates'!I$49)
+($E77*'fnd base rates'!I$50)
+($F77*'fnd base rates'!I$51)
+($G77*'fnd base rates'!I$52)
+($H77*'fnd base rates'!I$53)
+($I77*'fnd base rates'!I$54)
+($J77*'fnd base rates'!I$55)
+($K77*'fnd base rates'!I$56)
+($L77*'fnd base rates'!I$57)
+($M77*'fnd base rates'!I$58)
+($N77*'fnd base rates'!I$59)
+($O77*VLOOKUP($S77+12,rate_basefnd,9)))
*$R77</f>
        <v>307.33443</v>
      </c>
      <c r="AB77" s="1">
        <f>(($C77*'fnd base rates'!J$48)
+($D77*'fnd base rates'!J$49)
+($E77*'fnd base rates'!J$50)
+($F77*'fnd base rates'!J$51)
+($G77*'fnd base rates'!J$52)
+($H77*'fnd base rates'!J$53)
+($I77*'fnd base rates'!J$54)
+($J77*'fnd base rates'!J$55)
+($K77*'fnd base rates'!J$56)
+($L77*'fnd base rates'!J$57)
+($M77*'fnd base rates'!J$58)
+($N77*'fnd base rates'!J$59)
+($O77*VLOOKUP($S77+12,rate_basefnd,10)))
*$R77</f>
        <v>225.04337999999998</v>
      </c>
      <c r="AC77" s="1">
        <f>(($C77*'fnd base rates'!K$48)
+($D77*'fnd base rates'!K$49)
+($E77*'fnd base rates'!K$50)
+($F77*'fnd base rates'!K$51)
+($G77*'fnd base rates'!K$52)
+($H77*'fnd base rates'!K$53)
+($I77*'fnd base rates'!K$54)
+($J77*'fnd base rates'!K$55)
+($K77*'fnd base rates'!K$56)
+($L77*'fnd base rates'!K$57)
+($M77*'fnd base rates'!K$58)
+($N77*'fnd base rates'!K$59)
+($O77*VLOOKUP($S77+12,rate_basefnd,11)))
*$R77</f>
        <v>1065.9789251249999</v>
      </c>
      <c r="AD77" s="1">
        <f>(($C77*'fnd base rates'!L$48)
+($D77*'fnd base rates'!L$49)
+($E77*'fnd base rates'!L$50)
+($F77*'fnd base rates'!L$51)
+($G77*'fnd base rates'!L$52)
+($H77*'fnd base rates'!L$53)
+($I77*'fnd base rates'!L$54)
+($J77*'fnd base rates'!L$55)
+($K77*'fnd base rates'!L$56)
+($L77*'fnd base rates'!L$57)
+($M77*'fnd base rates'!L$58)
+($N77*'fnd base rates'!L$59)
+($O77*VLOOKUP($S77+12,rate_basefnd,12)))</f>
        <v>978.01976342683213</v>
      </c>
      <c r="AE77" s="1">
        <f>(($C77*'fnd base rates'!M$48)
+($D77*'fnd base rates'!M$49)
+($E77*'fnd base rates'!M$50)
+($F77*'fnd base rates'!M$51)
+($G77*'fnd base rates'!M$52)
+($H77*'fnd base rates'!M$53)
+($I77*'fnd base rates'!M$54)
+($J77*'fnd base rates'!M$55)
+($K77*'fnd base rates'!M$56)
+($L77*'fnd base rates'!M$57)
+($M77*'fnd base rates'!M$58)
+($N77*'fnd base rates'!M$59)
+($O77*VLOOKUP($S77+12,rate_basefnd,13)))</f>
        <v>0</v>
      </c>
      <c r="AF77" s="4">
        <f t="shared" si="16"/>
        <v>8367.6177020518317</v>
      </c>
      <c r="AH77" s="4">
        <f t="shared" si="17"/>
        <v>418100110</v>
      </c>
      <c r="AI77" s="4" t="str">
        <f t="shared" si="18"/>
        <v>418</v>
      </c>
      <c r="AJ77" s="2" t="str">
        <f t="shared" si="19"/>
        <v>100</v>
      </c>
      <c r="AK77" s="2" t="str">
        <f t="shared" si="20"/>
        <v>110</v>
      </c>
      <c r="AL77" s="4">
        <f t="shared" si="21"/>
        <v>1</v>
      </c>
      <c r="AM77" s="4">
        <f t="shared" si="14"/>
        <v>1</v>
      </c>
      <c r="AN77" s="4">
        <f t="shared" si="22"/>
        <v>8367.6177020518317</v>
      </c>
      <c r="AO77" s="4">
        <f t="shared" si="23"/>
        <v>8368</v>
      </c>
      <c r="AP77" s="4">
        <f t="shared" si="24"/>
        <v>0</v>
      </c>
      <c r="AQ77" s="75">
        <v>8368</v>
      </c>
    </row>
    <row r="78" spans="1:43" s="4" customFormat="1">
      <c r="A78" s="2">
        <v>418100136</v>
      </c>
      <c r="B78" s="382" t="s">
        <v>714</v>
      </c>
      <c r="C78" s="15">
        <f>'fnd enro'!C78</f>
        <v>0</v>
      </c>
      <c r="D78" s="15">
        <f>'fnd enro'!D78</f>
        <v>0</v>
      </c>
      <c r="E78" s="15">
        <f>'fnd enro'!E78</f>
        <v>0</v>
      </c>
      <c r="F78" s="15">
        <f>'fnd enro'!F78</f>
        <v>0</v>
      </c>
      <c r="G78" s="15">
        <f>'fnd enro'!G78</f>
        <v>7</v>
      </c>
      <c r="H78" s="15">
        <f>'fnd enro'!H78</f>
        <v>0</v>
      </c>
      <c r="I78" s="15">
        <f>'fnd enro'!I78</f>
        <v>0.26250000000000001</v>
      </c>
      <c r="J78" s="15">
        <f>'fnd enro'!J78</f>
        <v>0</v>
      </c>
      <c r="K78" s="15">
        <f>'fnd enro'!K78</f>
        <v>0</v>
      </c>
      <c r="L78" s="15">
        <f>'fnd enro'!L78</f>
        <v>0</v>
      </c>
      <c r="M78" s="15">
        <f>'fnd enro'!M78</f>
        <v>0</v>
      </c>
      <c r="N78" s="15">
        <f>'fnd enro'!N78</f>
        <v>0</v>
      </c>
      <c r="O78" s="15">
        <f>'fnd enro'!O78</f>
        <v>1</v>
      </c>
      <c r="P78" s="15"/>
      <c r="Q78" s="15">
        <f>'fnd enro'!R78</f>
        <v>7</v>
      </c>
      <c r="R78" s="16">
        <f t="shared" si="15"/>
        <v>1.0409999999999999</v>
      </c>
      <c r="S78" s="15">
        <f>'fnd enro'!Q78</f>
        <v>3</v>
      </c>
      <c r="T78" s="2"/>
      <c r="U78" s="1">
        <f>(($C78*'fnd base rates'!C$48)
+($D78*'fnd base rates'!C$49)
+($E78*'fnd base rates'!C$50)
+($F78*'fnd base rates'!C$51)
+($G78*'fnd base rates'!C$52)
+($H78*'fnd base rates'!C$53)
+($I78*'fnd base rates'!C$54)
+($J78*'fnd base rates'!C$55)
+($K78*'fnd base rates'!C$56)
+($L78*'fnd base rates'!C$57)
+($M78*'fnd base rates'!C$58)
+($N78*'fnd base rates'!C$59)
+($O78*VLOOKUP($S78+12,rate_basefnd,3)))
*$R78</f>
        <v>3376.035219375</v>
      </c>
      <c r="V78" s="1">
        <f>(($C78*'fnd base rates'!D$48)
+($D78*'fnd base rates'!D$49)
+($E78*'fnd base rates'!D$50)
+($F78*'fnd base rates'!D$51)
+($G78*'fnd base rates'!D$52)
+($H78*'fnd base rates'!D$53)
+($I78*'fnd base rates'!D$54)
+($J78*'fnd base rates'!D$55)
+($K78*'fnd base rates'!D$56)
+($L78*'fnd base rates'!D$57)
+($M78*'fnd base rates'!D$58)
+($N78*'fnd base rates'!D$59)
+($O78*VLOOKUP($S78+12,rate_basefnd,4)))
*$R78</f>
        <v>4843.8146399999996</v>
      </c>
      <c r="W78" s="1">
        <f>(($C78*'fnd base rates'!E$48)
+($D78*'fnd base rates'!E$49)
+($E78*'fnd base rates'!E$50)
+($F78*'fnd base rates'!E$51)
+($G78*'fnd base rates'!E$52)
+($H78*'fnd base rates'!E$53)
+($I78*'fnd base rates'!E$54)
+($J78*'fnd base rates'!E$55)
+($K78*'fnd base rates'!E$56)
+($L78*'fnd base rates'!E$57)
+($M78*'fnd base rates'!E$58)
+($N78*'fnd base rates'!E$59)
+($O78*VLOOKUP($S78+12,rate_basefnd,5)))
*$R78</f>
        <v>25010.686685624998</v>
      </c>
      <c r="X78" s="1">
        <f>(($C78*'fnd base rates'!F$48)
+($D78*'fnd base rates'!F$49)
+($E78*'fnd base rates'!F$50)
+($F78*'fnd base rates'!F$51)
+($G78*'fnd base rates'!F$52)
+($H78*'fnd base rates'!F$53)
+($I78*'fnd base rates'!F$54)
+($J78*'fnd base rates'!F$55)
+($K78*'fnd base rates'!F$56)
+($L78*'fnd base rates'!F$57)
+($M78*'fnd base rates'!F$58)
+($N78*'fnd base rates'!F$59)
+($O78*VLOOKUP($S78+12,rate_basefnd,6)))
*$R78</f>
        <v>6239.1713002499991</v>
      </c>
      <c r="Y78" s="1">
        <f>(($C78*'fnd base rates'!G$48)
+($D78*'fnd base rates'!G$49)
+($E78*'fnd base rates'!G$50)
+($F78*'fnd base rates'!G$51)
+($G78*'fnd base rates'!G$52)
+($H78*'fnd base rates'!G$53)
+($I78*'fnd base rates'!G$54)
+($J78*'fnd base rates'!G$55)
+($K78*'fnd base rates'!G$56)
+($L78*'fnd base rates'!G$57)
+($M78*'fnd base rates'!G$58)
+($N78*'fnd base rates'!G$59)
+($O78*VLOOKUP($S78+12,rate_basefnd,7)))
*$R78</f>
        <v>1133.2214092499999</v>
      </c>
      <c r="Z78" s="1">
        <f>(($C78*'fnd base rates'!H$48)
+($D78*'fnd base rates'!H$49)
+($E78*'fnd base rates'!H$50)
+($F78*'fnd base rates'!H$51)
+($G78*'fnd base rates'!H$52)
+($H78*'fnd base rates'!H$53)
+($I78*'fnd base rates'!H$54)
+($J78*'fnd base rates'!H$55)
+($K78*'fnd base rates'!H$56)
+($L78*'fnd base rates'!H$57)
+($M78*'fnd base rates'!H$58)
+($N78*'fnd base rates'!H$59)
+($O78*VLOOKUP($S78+12,rate_basefnd,8)))</f>
        <v>3180.6914999999999</v>
      </c>
      <c r="AA78" s="1">
        <f>(($C78*'fnd base rates'!I$48)
+($D78*'fnd base rates'!I$49)
+($E78*'fnd base rates'!I$50)
+($F78*'fnd base rates'!I$51)
+($G78*'fnd base rates'!I$52)
+($H78*'fnd base rates'!I$53)
+($I78*'fnd base rates'!I$54)
+($J78*'fnd base rates'!I$55)
+($K78*'fnd base rates'!I$56)
+($L78*'fnd base rates'!I$57)
+($M78*'fnd base rates'!I$58)
+($N78*'fnd base rates'!I$59)
+($O78*VLOOKUP($S78+12,rate_basefnd,9)))
*$R78</f>
        <v>2151.3410100000001</v>
      </c>
      <c r="AB78" s="1">
        <f>(($C78*'fnd base rates'!J$48)
+($D78*'fnd base rates'!J$49)
+($E78*'fnd base rates'!J$50)
+($F78*'fnd base rates'!J$51)
+($G78*'fnd base rates'!J$52)
+($H78*'fnd base rates'!J$53)
+($I78*'fnd base rates'!J$54)
+($J78*'fnd base rates'!J$55)
+($K78*'fnd base rates'!J$56)
+($L78*'fnd base rates'!J$57)
+($M78*'fnd base rates'!J$58)
+($N78*'fnd base rates'!J$59)
+($O78*VLOOKUP($S78+12,rate_basefnd,10)))
*$R78</f>
        <v>1575.3036599999998</v>
      </c>
      <c r="AC78" s="1">
        <f>(($C78*'fnd base rates'!K$48)
+($D78*'fnd base rates'!K$49)
+($E78*'fnd base rates'!K$50)
+($F78*'fnd base rates'!K$51)
+($G78*'fnd base rates'!K$52)
+($H78*'fnd base rates'!K$53)
+($I78*'fnd base rates'!K$54)
+($J78*'fnd base rates'!K$55)
+($K78*'fnd base rates'!K$56)
+($L78*'fnd base rates'!K$57)
+($M78*'fnd base rates'!K$58)
+($N78*'fnd base rates'!K$59)
+($O78*VLOOKUP($S78+12,rate_basefnd,11)))
*$R78</f>
        <v>7952.2155258749999</v>
      </c>
      <c r="AD78" s="1">
        <f>(($C78*'fnd base rates'!L$48)
+($D78*'fnd base rates'!L$49)
+($E78*'fnd base rates'!L$50)
+($F78*'fnd base rates'!L$51)
+($G78*'fnd base rates'!L$52)
+($H78*'fnd base rates'!L$53)
+($I78*'fnd base rates'!L$54)
+($J78*'fnd base rates'!L$55)
+($K78*'fnd base rates'!L$56)
+($L78*'fnd base rates'!L$57)
+($M78*'fnd base rates'!L$58)
+($N78*'fnd base rates'!L$59)
+($O78*VLOOKUP($S78+12,rate_basefnd,12)))</f>
        <v>7155.7383439878258</v>
      </c>
      <c r="AE78" s="1">
        <f>(($C78*'fnd base rates'!M$48)
+($D78*'fnd base rates'!M$49)
+($E78*'fnd base rates'!M$50)
+($F78*'fnd base rates'!M$51)
+($G78*'fnd base rates'!M$52)
+($H78*'fnd base rates'!M$53)
+($I78*'fnd base rates'!M$54)
+($J78*'fnd base rates'!M$55)
+($K78*'fnd base rates'!M$56)
+($L78*'fnd base rates'!M$57)
+($M78*'fnd base rates'!M$58)
+($N78*'fnd base rates'!M$59)
+($O78*VLOOKUP($S78+12,rate_basefnd,13)))</f>
        <v>0</v>
      </c>
      <c r="AF78" s="4">
        <f t="shared" si="16"/>
        <v>62618.219294362818</v>
      </c>
      <c r="AH78" s="4">
        <f t="shared" si="17"/>
        <v>418100136</v>
      </c>
      <c r="AI78" s="4" t="str">
        <f t="shared" si="18"/>
        <v>418</v>
      </c>
      <c r="AJ78" s="2" t="str">
        <f t="shared" si="19"/>
        <v>100</v>
      </c>
      <c r="AK78" s="2" t="str">
        <f t="shared" si="20"/>
        <v>136</v>
      </c>
      <c r="AL78" s="4">
        <f t="shared" si="21"/>
        <v>1</v>
      </c>
      <c r="AM78" s="4">
        <f t="shared" si="14"/>
        <v>7</v>
      </c>
      <c r="AN78" s="4">
        <f t="shared" si="22"/>
        <v>62618.219294362818</v>
      </c>
      <c r="AO78" s="4">
        <f t="shared" si="23"/>
        <v>8945</v>
      </c>
      <c r="AP78" s="4">
        <f t="shared" si="24"/>
        <v>0</v>
      </c>
      <c r="AQ78" s="75">
        <v>8945</v>
      </c>
    </row>
    <row r="79" spans="1:43" s="4" customFormat="1">
      <c r="A79" s="2">
        <v>418100139</v>
      </c>
      <c r="B79" s="382" t="s">
        <v>714</v>
      </c>
      <c r="C79" s="15">
        <f>'fnd enro'!C79</f>
        <v>0</v>
      </c>
      <c r="D79" s="15">
        <f>'fnd enro'!D79</f>
        <v>0</v>
      </c>
      <c r="E79" s="15">
        <f>'fnd enro'!E79</f>
        <v>0</v>
      </c>
      <c r="F79" s="15">
        <f>'fnd enro'!F79</f>
        <v>0</v>
      </c>
      <c r="G79" s="15">
        <f>'fnd enro'!G79</f>
        <v>3</v>
      </c>
      <c r="H79" s="15">
        <f>'fnd enro'!H79</f>
        <v>0</v>
      </c>
      <c r="I79" s="15">
        <f>'fnd enro'!I79</f>
        <v>0.1125</v>
      </c>
      <c r="J79" s="15">
        <f>'fnd enro'!J79</f>
        <v>0</v>
      </c>
      <c r="K79" s="15">
        <f>'fnd enro'!K79</f>
        <v>0</v>
      </c>
      <c r="L79" s="15">
        <f>'fnd enro'!L79</f>
        <v>0</v>
      </c>
      <c r="M79" s="15">
        <f>'fnd enro'!M79</f>
        <v>0</v>
      </c>
      <c r="N79" s="15">
        <f>'fnd enro'!N79</f>
        <v>0</v>
      </c>
      <c r="O79" s="15">
        <f>'fnd enro'!O79</f>
        <v>0</v>
      </c>
      <c r="P79" s="15"/>
      <c r="Q79" s="15">
        <f>'fnd enro'!R79</f>
        <v>3</v>
      </c>
      <c r="R79" s="16">
        <f t="shared" si="15"/>
        <v>1.0409999999999999</v>
      </c>
      <c r="S79" s="15">
        <f>'fnd enro'!Q79</f>
        <v>1</v>
      </c>
      <c r="T79" s="2"/>
      <c r="U79" s="1">
        <f>(($C79*'fnd base rates'!C$48)
+($D79*'fnd base rates'!C$49)
+($E79*'fnd base rates'!C$50)
+($F79*'fnd base rates'!C$51)
+($G79*'fnd base rates'!C$52)
+($H79*'fnd base rates'!C$53)
+($I79*'fnd base rates'!C$54)
+($J79*'fnd base rates'!C$55)
+($K79*'fnd base rates'!C$56)
+($L79*'fnd base rates'!C$57)
+($M79*'fnd base rates'!C$58)
+($N79*'fnd base rates'!C$59)
+($O79*VLOOKUP($S79+12,rate_basefnd,3)))
*$R79</f>
        <v>1446.872236875</v>
      </c>
      <c r="V79" s="1">
        <f>(($C79*'fnd base rates'!D$48)
+($D79*'fnd base rates'!D$49)
+($E79*'fnd base rates'!D$50)
+($F79*'fnd base rates'!D$51)
+($G79*'fnd base rates'!D$52)
+($H79*'fnd base rates'!D$53)
+($I79*'fnd base rates'!D$54)
+($J79*'fnd base rates'!D$55)
+($K79*'fnd base rates'!D$56)
+($L79*'fnd base rates'!D$57)
+($M79*'fnd base rates'!D$58)
+($N79*'fnd base rates'!D$59)
+($O79*VLOOKUP($S79+12,rate_basefnd,4)))
*$R79</f>
        <v>2075.92056</v>
      </c>
      <c r="W79" s="1">
        <f>(($C79*'fnd base rates'!E$48)
+($D79*'fnd base rates'!E$49)
+($E79*'fnd base rates'!E$50)
+($F79*'fnd base rates'!E$51)
+($G79*'fnd base rates'!E$52)
+($H79*'fnd base rates'!E$53)
+($I79*'fnd base rates'!E$54)
+($J79*'fnd base rates'!E$55)
+($K79*'fnd base rates'!E$56)
+($L79*'fnd base rates'!E$57)
+($M79*'fnd base rates'!E$58)
+($N79*'fnd base rates'!E$59)
+($O79*VLOOKUP($S79+12,rate_basefnd,5)))
*$R79</f>
        <v>9358.1300081249992</v>
      </c>
      <c r="X79" s="1">
        <f>(($C79*'fnd base rates'!F$48)
+($D79*'fnd base rates'!F$49)
+($E79*'fnd base rates'!F$50)
+($F79*'fnd base rates'!F$51)
+($G79*'fnd base rates'!F$52)
+($H79*'fnd base rates'!F$53)
+($I79*'fnd base rates'!F$54)
+($J79*'fnd base rates'!F$55)
+($K79*'fnd base rates'!F$56)
+($L79*'fnd base rates'!F$57)
+($M79*'fnd base rates'!F$58)
+($N79*'fnd base rates'!F$59)
+($O79*VLOOKUP($S79+12,rate_basefnd,6)))
*$R79</f>
        <v>2673.9305572500002</v>
      </c>
      <c r="Y79" s="1">
        <f>(($C79*'fnd base rates'!G$48)
+($D79*'fnd base rates'!G$49)
+($E79*'fnd base rates'!G$50)
+($F79*'fnd base rates'!G$51)
+($G79*'fnd base rates'!G$52)
+($H79*'fnd base rates'!G$53)
+($I79*'fnd base rates'!G$54)
+($J79*'fnd base rates'!G$55)
+($K79*'fnd base rates'!G$56)
+($L79*'fnd base rates'!G$57)
+($M79*'fnd base rates'!G$58)
+($N79*'fnd base rates'!G$59)
+($O79*VLOOKUP($S79+12,rate_basefnd,7)))
*$R79</f>
        <v>455.71674824999991</v>
      </c>
      <c r="Z79" s="1">
        <f>(($C79*'fnd base rates'!H$48)
+($D79*'fnd base rates'!H$49)
+($E79*'fnd base rates'!H$50)
+($F79*'fnd base rates'!H$51)
+($G79*'fnd base rates'!H$52)
+($H79*'fnd base rates'!H$53)
+($I79*'fnd base rates'!H$54)
+($J79*'fnd base rates'!H$55)
+($K79*'fnd base rates'!H$56)
+($L79*'fnd base rates'!H$57)
+($M79*'fnd base rates'!H$58)
+($N79*'fnd base rates'!H$59)
+($O79*VLOOKUP($S79+12,rate_basefnd,8)))</f>
        <v>1363.1534999999999</v>
      </c>
      <c r="AA79" s="1">
        <f>(($C79*'fnd base rates'!I$48)
+($D79*'fnd base rates'!I$49)
+($E79*'fnd base rates'!I$50)
+($F79*'fnd base rates'!I$51)
+($G79*'fnd base rates'!I$52)
+($H79*'fnd base rates'!I$53)
+($I79*'fnd base rates'!I$54)
+($J79*'fnd base rates'!I$55)
+($K79*'fnd base rates'!I$56)
+($L79*'fnd base rates'!I$57)
+($M79*'fnd base rates'!I$58)
+($N79*'fnd base rates'!I$59)
+($O79*VLOOKUP($S79+12,rate_basefnd,9)))
*$R79</f>
        <v>922.00328999999999</v>
      </c>
      <c r="AB79" s="1">
        <f>(($C79*'fnd base rates'!J$48)
+($D79*'fnd base rates'!J$49)
+($E79*'fnd base rates'!J$50)
+($F79*'fnd base rates'!J$51)
+($G79*'fnd base rates'!J$52)
+($H79*'fnd base rates'!J$53)
+($I79*'fnd base rates'!J$54)
+($J79*'fnd base rates'!J$55)
+($K79*'fnd base rates'!J$56)
+($L79*'fnd base rates'!J$57)
+($M79*'fnd base rates'!J$58)
+($N79*'fnd base rates'!J$59)
+($O79*VLOOKUP($S79+12,rate_basefnd,10)))
*$R79</f>
        <v>675.13013999999987</v>
      </c>
      <c r="AC79" s="1">
        <f>(($C79*'fnd base rates'!K$48)
+($D79*'fnd base rates'!K$49)
+($E79*'fnd base rates'!K$50)
+($F79*'fnd base rates'!K$51)
+($G79*'fnd base rates'!K$52)
+($H79*'fnd base rates'!K$53)
+($I79*'fnd base rates'!K$54)
+($J79*'fnd base rates'!K$55)
+($K79*'fnd base rates'!K$56)
+($L79*'fnd base rates'!K$57)
+($M79*'fnd base rates'!K$58)
+($N79*'fnd base rates'!K$59)
+($O79*VLOOKUP($S79+12,rate_basefnd,11)))
*$R79</f>
        <v>3197.9367753749998</v>
      </c>
      <c r="AD79" s="1">
        <f>(($C79*'fnd base rates'!L$48)
+($D79*'fnd base rates'!L$49)
+($E79*'fnd base rates'!L$50)
+($F79*'fnd base rates'!L$51)
+($G79*'fnd base rates'!L$52)
+($H79*'fnd base rates'!L$53)
+($I79*'fnd base rates'!L$54)
+($J79*'fnd base rates'!L$55)
+($K79*'fnd base rates'!L$56)
+($L79*'fnd base rates'!L$57)
+($M79*'fnd base rates'!L$58)
+($N79*'fnd base rates'!L$59)
+($O79*VLOOKUP($S79+12,rate_basefnd,12)))</f>
        <v>2934.0592902804965</v>
      </c>
      <c r="AE79" s="1">
        <f>(($C79*'fnd base rates'!M$48)
+($D79*'fnd base rates'!M$49)
+($E79*'fnd base rates'!M$50)
+($F79*'fnd base rates'!M$51)
+($G79*'fnd base rates'!M$52)
+($H79*'fnd base rates'!M$53)
+($I79*'fnd base rates'!M$54)
+($J79*'fnd base rates'!M$55)
+($K79*'fnd base rates'!M$56)
+($L79*'fnd base rates'!M$57)
+($M79*'fnd base rates'!M$58)
+($N79*'fnd base rates'!M$59)
+($O79*VLOOKUP($S79+12,rate_basefnd,13)))</f>
        <v>0</v>
      </c>
      <c r="AF79" s="4">
        <f t="shared" si="16"/>
        <v>25102.853106155497</v>
      </c>
      <c r="AH79" s="4">
        <f t="shared" si="17"/>
        <v>418100139</v>
      </c>
      <c r="AI79" s="4" t="str">
        <f t="shared" si="18"/>
        <v>418</v>
      </c>
      <c r="AJ79" s="2" t="str">
        <f t="shared" si="19"/>
        <v>100</v>
      </c>
      <c r="AK79" s="2" t="str">
        <f t="shared" si="20"/>
        <v>139</v>
      </c>
      <c r="AL79" s="4">
        <f t="shared" si="21"/>
        <v>1</v>
      </c>
      <c r="AM79" s="4">
        <f t="shared" si="14"/>
        <v>3</v>
      </c>
      <c r="AN79" s="4">
        <f t="shared" si="22"/>
        <v>25102.853106155497</v>
      </c>
      <c r="AO79" s="4">
        <f t="shared" si="23"/>
        <v>8368</v>
      </c>
      <c r="AP79" s="4">
        <f t="shared" si="24"/>
        <v>0</v>
      </c>
      <c r="AQ79" s="75">
        <v>8368</v>
      </c>
    </row>
    <row r="80" spans="1:43" s="4" customFormat="1">
      <c r="A80" s="2">
        <v>418100170</v>
      </c>
      <c r="B80" s="382" t="s">
        <v>714</v>
      </c>
      <c r="C80" s="15">
        <f>'fnd enro'!C80</f>
        <v>0</v>
      </c>
      <c r="D80" s="15">
        <f>'fnd enro'!D80</f>
        <v>0</v>
      </c>
      <c r="E80" s="15">
        <f>'fnd enro'!E80</f>
        <v>0</v>
      </c>
      <c r="F80" s="15">
        <f>'fnd enro'!F80</f>
        <v>0</v>
      </c>
      <c r="G80" s="15">
        <f>'fnd enro'!G80</f>
        <v>3</v>
      </c>
      <c r="H80" s="15">
        <f>'fnd enro'!H80</f>
        <v>0</v>
      </c>
      <c r="I80" s="15">
        <f>'fnd enro'!I80</f>
        <v>0.1125</v>
      </c>
      <c r="J80" s="15">
        <f>'fnd enro'!J80</f>
        <v>0</v>
      </c>
      <c r="K80" s="15">
        <f>'fnd enro'!K80</f>
        <v>0</v>
      </c>
      <c r="L80" s="15">
        <f>'fnd enro'!L80</f>
        <v>0</v>
      </c>
      <c r="M80" s="15">
        <f>'fnd enro'!M80</f>
        <v>0</v>
      </c>
      <c r="N80" s="15">
        <f>'fnd enro'!N80</f>
        <v>0</v>
      </c>
      <c r="O80" s="15">
        <f>'fnd enro'!O80</f>
        <v>0</v>
      </c>
      <c r="P80" s="15"/>
      <c r="Q80" s="15">
        <f>'fnd enro'!R80</f>
        <v>3</v>
      </c>
      <c r="R80" s="16">
        <f t="shared" si="15"/>
        <v>1.0409999999999999</v>
      </c>
      <c r="S80" s="15">
        <f>'fnd enro'!Q80</f>
        <v>1</v>
      </c>
      <c r="T80" s="2"/>
      <c r="U80" s="1">
        <f>(($C80*'fnd base rates'!C$48)
+($D80*'fnd base rates'!C$49)
+($E80*'fnd base rates'!C$50)
+($F80*'fnd base rates'!C$51)
+($G80*'fnd base rates'!C$52)
+($H80*'fnd base rates'!C$53)
+($I80*'fnd base rates'!C$54)
+($J80*'fnd base rates'!C$55)
+($K80*'fnd base rates'!C$56)
+($L80*'fnd base rates'!C$57)
+($M80*'fnd base rates'!C$58)
+($N80*'fnd base rates'!C$59)
+($O80*VLOOKUP($S80+12,rate_basefnd,3)))
*$R80</f>
        <v>1446.872236875</v>
      </c>
      <c r="V80" s="1">
        <f>(($C80*'fnd base rates'!D$48)
+($D80*'fnd base rates'!D$49)
+($E80*'fnd base rates'!D$50)
+($F80*'fnd base rates'!D$51)
+($G80*'fnd base rates'!D$52)
+($H80*'fnd base rates'!D$53)
+($I80*'fnd base rates'!D$54)
+($J80*'fnd base rates'!D$55)
+($K80*'fnd base rates'!D$56)
+($L80*'fnd base rates'!D$57)
+($M80*'fnd base rates'!D$58)
+($N80*'fnd base rates'!D$59)
+($O80*VLOOKUP($S80+12,rate_basefnd,4)))
*$R80</f>
        <v>2075.92056</v>
      </c>
      <c r="W80" s="1">
        <f>(($C80*'fnd base rates'!E$48)
+($D80*'fnd base rates'!E$49)
+($E80*'fnd base rates'!E$50)
+($F80*'fnd base rates'!E$51)
+($G80*'fnd base rates'!E$52)
+($H80*'fnd base rates'!E$53)
+($I80*'fnd base rates'!E$54)
+($J80*'fnd base rates'!E$55)
+($K80*'fnd base rates'!E$56)
+($L80*'fnd base rates'!E$57)
+($M80*'fnd base rates'!E$58)
+($N80*'fnd base rates'!E$59)
+($O80*VLOOKUP($S80+12,rate_basefnd,5)))
*$R80</f>
        <v>9358.1300081249992</v>
      </c>
      <c r="X80" s="1">
        <f>(($C80*'fnd base rates'!F$48)
+($D80*'fnd base rates'!F$49)
+($E80*'fnd base rates'!F$50)
+($F80*'fnd base rates'!F$51)
+($G80*'fnd base rates'!F$52)
+($H80*'fnd base rates'!F$53)
+($I80*'fnd base rates'!F$54)
+($J80*'fnd base rates'!F$55)
+($K80*'fnd base rates'!F$56)
+($L80*'fnd base rates'!F$57)
+($M80*'fnd base rates'!F$58)
+($N80*'fnd base rates'!F$59)
+($O80*VLOOKUP($S80+12,rate_basefnd,6)))
*$R80</f>
        <v>2673.9305572500002</v>
      </c>
      <c r="Y80" s="1">
        <f>(($C80*'fnd base rates'!G$48)
+($D80*'fnd base rates'!G$49)
+($E80*'fnd base rates'!G$50)
+($F80*'fnd base rates'!G$51)
+($G80*'fnd base rates'!G$52)
+($H80*'fnd base rates'!G$53)
+($I80*'fnd base rates'!G$54)
+($J80*'fnd base rates'!G$55)
+($K80*'fnd base rates'!G$56)
+($L80*'fnd base rates'!G$57)
+($M80*'fnd base rates'!G$58)
+($N80*'fnd base rates'!G$59)
+($O80*VLOOKUP($S80+12,rate_basefnd,7)))
*$R80</f>
        <v>455.71674824999991</v>
      </c>
      <c r="Z80" s="1">
        <f>(($C80*'fnd base rates'!H$48)
+($D80*'fnd base rates'!H$49)
+($E80*'fnd base rates'!H$50)
+($F80*'fnd base rates'!H$51)
+($G80*'fnd base rates'!H$52)
+($H80*'fnd base rates'!H$53)
+($I80*'fnd base rates'!H$54)
+($J80*'fnd base rates'!H$55)
+($K80*'fnd base rates'!H$56)
+($L80*'fnd base rates'!H$57)
+($M80*'fnd base rates'!H$58)
+($N80*'fnd base rates'!H$59)
+($O80*VLOOKUP($S80+12,rate_basefnd,8)))</f>
        <v>1363.1534999999999</v>
      </c>
      <c r="AA80" s="1">
        <f>(($C80*'fnd base rates'!I$48)
+($D80*'fnd base rates'!I$49)
+($E80*'fnd base rates'!I$50)
+($F80*'fnd base rates'!I$51)
+($G80*'fnd base rates'!I$52)
+($H80*'fnd base rates'!I$53)
+($I80*'fnd base rates'!I$54)
+($J80*'fnd base rates'!I$55)
+($K80*'fnd base rates'!I$56)
+($L80*'fnd base rates'!I$57)
+($M80*'fnd base rates'!I$58)
+($N80*'fnd base rates'!I$59)
+($O80*VLOOKUP($S80+12,rate_basefnd,9)))
*$R80</f>
        <v>922.00328999999999</v>
      </c>
      <c r="AB80" s="1">
        <f>(($C80*'fnd base rates'!J$48)
+($D80*'fnd base rates'!J$49)
+($E80*'fnd base rates'!J$50)
+($F80*'fnd base rates'!J$51)
+($G80*'fnd base rates'!J$52)
+($H80*'fnd base rates'!J$53)
+($I80*'fnd base rates'!J$54)
+($J80*'fnd base rates'!J$55)
+($K80*'fnd base rates'!J$56)
+($L80*'fnd base rates'!J$57)
+($M80*'fnd base rates'!J$58)
+($N80*'fnd base rates'!J$59)
+($O80*VLOOKUP($S80+12,rate_basefnd,10)))
*$R80</f>
        <v>675.13013999999987</v>
      </c>
      <c r="AC80" s="1">
        <f>(($C80*'fnd base rates'!K$48)
+($D80*'fnd base rates'!K$49)
+($E80*'fnd base rates'!K$50)
+($F80*'fnd base rates'!K$51)
+($G80*'fnd base rates'!K$52)
+($H80*'fnd base rates'!K$53)
+($I80*'fnd base rates'!K$54)
+($J80*'fnd base rates'!K$55)
+($K80*'fnd base rates'!K$56)
+($L80*'fnd base rates'!K$57)
+($M80*'fnd base rates'!K$58)
+($N80*'fnd base rates'!K$59)
+($O80*VLOOKUP($S80+12,rate_basefnd,11)))
*$R80</f>
        <v>3197.9367753749998</v>
      </c>
      <c r="AD80" s="1">
        <f>(($C80*'fnd base rates'!L$48)
+($D80*'fnd base rates'!L$49)
+($E80*'fnd base rates'!L$50)
+($F80*'fnd base rates'!L$51)
+($G80*'fnd base rates'!L$52)
+($H80*'fnd base rates'!L$53)
+($I80*'fnd base rates'!L$54)
+($J80*'fnd base rates'!L$55)
+($K80*'fnd base rates'!L$56)
+($L80*'fnd base rates'!L$57)
+($M80*'fnd base rates'!L$58)
+($N80*'fnd base rates'!L$59)
+($O80*VLOOKUP($S80+12,rate_basefnd,12)))</f>
        <v>2934.0592902804965</v>
      </c>
      <c r="AE80" s="1">
        <f>(($C80*'fnd base rates'!M$48)
+($D80*'fnd base rates'!M$49)
+($E80*'fnd base rates'!M$50)
+($F80*'fnd base rates'!M$51)
+($G80*'fnd base rates'!M$52)
+($H80*'fnd base rates'!M$53)
+($I80*'fnd base rates'!M$54)
+($J80*'fnd base rates'!M$55)
+($K80*'fnd base rates'!M$56)
+($L80*'fnd base rates'!M$57)
+($M80*'fnd base rates'!M$58)
+($N80*'fnd base rates'!M$59)
+($O80*VLOOKUP($S80+12,rate_basefnd,13)))</f>
        <v>0</v>
      </c>
      <c r="AF80" s="4">
        <f t="shared" si="16"/>
        <v>25102.853106155497</v>
      </c>
      <c r="AH80" s="4">
        <f t="shared" si="17"/>
        <v>418100170</v>
      </c>
      <c r="AI80" s="4" t="str">
        <f t="shared" si="18"/>
        <v>418</v>
      </c>
      <c r="AJ80" s="2" t="str">
        <f t="shared" si="19"/>
        <v>100</v>
      </c>
      <c r="AK80" s="2" t="str">
        <f t="shared" si="20"/>
        <v>170</v>
      </c>
      <c r="AL80" s="4">
        <f t="shared" si="21"/>
        <v>1</v>
      </c>
      <c r="AM80" s="4">
        <f t="shared" si="14"/>
        <v>3</v>
      </c>
      <c r="AN80" s="4">
        <f t="shared" si="22"/>
        <v>25102.853106155497</v>
      </c>
      <c r="AO80" s="4">
        <f t="shared" si="23"/>
        <v>8368</v>
      </c>
      <c r="AP80" s="4">
        <f t="shared" si="24"/>
        <v>0</v>
      </c>
      <c r="AQ80" s="75">
        <v>8368</v>
      </c>
    </row>
    <row r="81" spans="1:43" s="4" customFormat="1">
      <c r="A81" s="2">
        <v>418100185</v>
      </c>
      <c r="B81" s="382" t="s">
        <v>714</v>
      </c>
      <c r="C81" s="15">
        <f>'fnd enro'!C81</f>
        <v>0</v>
      </c>
      <c r="D81" s="15">
        <f>'fnd enro'!D81</f>
        <v>0</v>
      </c>
      <c r="E81" s="15">
        <f>'fnd enro'!E81</f>
        <v>0</v>
      </c>
      <c r="F81" s="15">
        <f>'fnd enro'!F81</f>
        <v>0</v>
      </c>
      <c r="G81" s="15">
        <f>'fnd enro'!G81</f>
        <v>1</v>
      </c>
      <c r="H81" s="15">
        <f>'fnd enro'!H81</f>
        <v>0</v>
      </c>
      <c r="I81" s="15">
        <f>'fnd enro'!I81</f>
        <v>3.7499999999999999E-2</v>
      </c>
      <c r="J81" s="15">
        <f>'fnd enro'!J81</f>
        <v>0</v>
      </c>
      <c r="K81" s="15">
        <f>'fnd enro'!K81</f>
        <v>0</v>
      </c>
      <c r="L81" s="15">
        <f>'fnd enro'!L81</f>
        <v>0</v>
      </c>
      <c r="M81" s="15">
        <f>'fnd enro'!M81</f>
        <v>0</v>
      </c>
      <c r="N81" s="15">
        <f>'fnd enro'!N81</f>
        <v>0</v>
      </c>
      <c r="O81" s="15">
        <f>'fnd enro'!O81</f>
        <v>0</v>
      </c>
      <c r="P81" s="15"/>
      <c r="Q81" s="15">
        <f>'fnd enro'!R81</f>
        <v>1</v>
      </c>
      <c r="R81" s="16">
        <f t="shared" si="15"/>
        <v>1.0409999999999999</v>
      </c>
      <c r="S81" s="15">
        <f>'fnd enro'!Q81</f>
        <v>1</v>
      </c>
      <c r="T81" s="2"/>
      <c r="U81" s="1">
        <f>(($C81*'fnd base rates'!C$48)
+($D81*'fnd base rates'!C$49)
+($E81*'fnd base rates'!C$50)
+($F81*'fnd base rates'!C$51)
+($G81*'fnd base rates'!C$52)
+($H81*'fnd base rates'!C$53)
+($I81*'fnd base rates'!C$54)
+($J81*'fnd base rates'!C$55)
+($K81*'fnd base rates'!C$56)
+($L81*'fnd base rates'!C$57)
+($M81*'fnd base rates'!C$58)
+($N81*'fnd base rates'!C$59)
+($O81*VLOOKUP($S81+12,rate_basefnd,3)))
*$R81</f>
        <v>482.290745625</v>
      </c>
      <c r="V81" s="1">
        <f>(($C81*'fnd base rates'!D$48)
+($D81*'fnd base rates'!D$49)
+($E81*'fnd base rates'!D$50)
+($F81*'fnd base rates'!D$51)
+($G81*'fnd base rates'!D$52)
+($H81*'fnd base rates'!D$53)
+($I81*'fnd base rates'!D$54)
+($J81*'fnd base rates'!D$55)
+($K81*'fnd base rates'!D$56)
+($L81*'fnd base rates'!D$57)
+($M81*'fnd base rates'!D$58)
+($N81*'fnd base rates'!D$59)
+($O81*VLOOKUP($S81+12,rate_basefnd,4)))
*$R81</f>
        <v>691.97352000000001</v>
      </c>
      <c r="W81" s="1">
        <f>(($C81*'fnd base rates'!E$48)
+($D81*'fnd base rates'!E$49)
+($E81*'fnd base rates'!E$50)
+($F81*'fnd base rates'!E$51)
+($G81*'fnd base rates'!E$52)
+($H81*'fnd base rates'!E$53)
+($I81*'fnd base rates'!E$54)
+($J81*'fnd base rates'!E$55)
+($K81*'fnd base rates'!E$56)
+($L81*'fnd base rates'!E$57)
+($M81*'fnd base rates'!E$58)
+($N81*'fnd base rates'!E$59)
+($O81*VLOOKUP($S81+12,rate_basefnd,5)))
*$R81</f>
        <v>3119.3766693749994</v>
      </c>
      <c r="X81" s="1">
        <f>(($C81*'fnd base rates'!F$48)
+($D81*'fnd base rates'!F$49)
+($E81*'fnd base rates'!F$50)
+($F81*'fnd base rates'!F$51)
+($G81*'fnd base rates'!F$52)
+($H81*'fnd base rates'!F$53)
+($I81*'fnd base rates'!F$54)
+($J81*'fnd base rates'!F$55)
+($K81*'fnd base rates'!F$56)
+($L81*'fnd base rates'!F$57)
+($M81*'fnd base rates'!F$58)
+($N81*'fnd base rates'!F$59)
+($O81*VLOOKUP($S81+12,rate_basefnd,6)))
*$R81</f>
        <v>891.31018575000007</v>
      </c>
      <c r="Y81" s="1">
        <f>(($C81*'fnd base rates'!G$48)
+($D81*'fnd base rates'!G$49)
+($E81*'fnd base rates'!G$50)
+($F81*'fnd base rates'!G$51)
+($G81*'fnd base rates'!G$52)
+($H81*'fnd base rates'!G$53)
+($I81*'fnd base rates'!G$54)
+($J81*'fnd base rates'!G$55)
+($K81*'fnd base rates'!G$56)
+($L81*'fnd base rates'!G$57)
+($M81*'fnd base rates'!G$58)
+($N81*'fnd base rates'!G$59)
+($O81*VLOOKUP($S81+12,rate_basefnd,7)))
*$R81</f>
        <v>151.90558274999998</v>
      </c>
      <c r="Z81" s="1">
        <f>(($C81*'fnd base rates'!H$48)
+($D81*'fnd base rates'!H$49)
+($E81*'fnd base rates'!H$50)
+($F81*'fnd base rates'!H$51)
+($G81*'fnd base rates'!H$52)
+($H81*'fnd base rates'!H$53)
+($I81*'fnd base rates'!H$54)
+($J81*'fnd base rates'!H$55)
+($K81*'fnd base rates'!H$56)
+($L81*'fnd base rates'!H$57)
+($M81*'fnd base rates'!H$58)
+($N81*'fnd base rates'!H$59)
+($O81*VLOOKUP($S81+12,rate_basefnd,8)))</f>
        <v>454.3845</v>
      </c>
      <c r="AA81" s="1">
        <f>(($C81*'fnd base rates'!I$48)
+($D81*'fnd base rates'!I$49)
+($E81*'fnd base rates'!I$50)
+($F81*'fnd base rates'!I$51)
+($G81*'fnd base rates'!I$52)
+($H81*'fnd base rates'!I$53)
+($I81*'fnd base rates'!I$54)
+($J81*'fnd base rates'!I$55)
+($K81*'fnd base rates'!I$56)
+($L81*'fnd base rates'!I$57)
+($M81*'fnd base rates'!I$58)
+($N81*'fnd base rates'!I$59)
+($O81*VLOOKUP($S81+12,rate_basefnd,9)))
*$R81</f>
        <v>307.33443</v>
      </c>
      <c r="AB81" s="1">
        <f>(($C81*'fnd base rates'!J$48)
+($D81*'fnd base rates'!J$49)
+($E81*'fnd base rates'!J$50)
+($F81*'fnd base rates'!J$51)
+($G81*'fnd base rates'!J$52)
+($H81*'fnd base rates'!J$53)
+($I81*'fnd base rates'!J$54)
+($J81*'fnd base rates'!J$55)
+($K81*'fnd base rates'!J$56)
+($L81*'fnd base rates'!J$57)
+($M81*'fnd base rates'!J$58)
+($N81*'fnd base rates'!J$59)
+($O81*VLOOKUP($S81+12,rate_basefnd,10)))
*$R81</f>
        <v>225.04337999999998</v>
      </c>
      <c r="AC81" s="1">
        <f>(($C81*'fnd base rates'!K$48)
+($D81*'fnd base rates'!K$49)
+($E81*'fnd base rates'!K$50)
+($F81*'fnd base rates'!K$51)
+($G81*'fnd base rates'!K$52)
+($H81*'fnd base rates'!K$53)
+($I81*'fnd base rates'!K$54)
+($J81*'fnd base rates'!K$55)
+($K81*'fnd base rates'!K$56)
+($L81*'fnd base rates'!K$57)
+($M81*'fnd base rates'!K$58)
+($N81*'fnd base rates'!K$59)
+($O81*VLOOKUP($S81+12,rate_basefnd,11)))
*$R81</f>
        <v>1065.9789251249999</v>
      </c>
      <c r="AD81" s="1">
        <f>(($C81*'fnd base rates'!L$48)
+($D81*'fnd base rates'!L$49)
+($E81*'fnd base rates'!L$50)
+($F81*'fnd base rates'!L$51)
+($G81*'fnd base rates'!L$52)
+($H81*'fnd base rates'!L$53)
+($I81*'fnd base rates'!L$54)
+($J81*'fnd base rates'!L$55)
+($K81*'fnd base rates'!L$56)
+($L81*'fnd base rates'!L$57)
+($M81*'fnd base rates'!L$58)
+($N81*'fnd base rates'!L$59)
+($O81*VLOOKUP($S81+12,rate_basefnd,12)))</f>
        <v>978.01976342683213</v>
      </c>
      <c r="AE81" s="1">
        <f>(($C81*'fnd base rates'!M$48)
+($D81*'fnd base rates'!M$49)
+($E81*'fnd base rates'!M$50)
+($F81*'fnd base rates'!M$51)
+($G81*'fnd base rates'!M$52)
+($H81*'fnd base rates'!M$53)
+($I81*'fnd base rates'!M$54)
+($J81*'fnd base rates'!M$55)
+($K81*'fnd base rates'!M$56)
+($L81*'fnd base rates'!M$57)
+($M81*'fnd base rates'!M$58)
+($N81*'fnd base rates'!M$59)
+($O81*VLOOKUP($S81+12,rate_basefnd,13)))</f>
        <v>0</v>
      </c>
      <c r="AF81" s="4">
        <f t="shared" si="16"/>
        <v>8367.6177020518317</v>
      </c>
      <c r="AH81" s="4">
        <f t="shared" si="17"/>
        <v>418100185</v>
      </c>
      <c r="AI81" s="4" t="str">
        <f t="shared" si="18"/>
        <v>418</v>
      </c>
      <c r="AJ81" s="2" t="str">
        <f t="shared" si="19"/>
        <v>100</v>
      </c>
      <c r="AK81" s="2" t="str">
        <f t="shared" si="20"/>
        <v>185</v>
      </c>
      <c r="AL81" s="4">
        <f t="shared" si="21"/>
        <v>1</v>
      </c>
      <c r="AM81" s="4">
        <f t="shared" si="14"/>
        <v>1</v>
      </c>
      <c r="AN81" s="4">
        <f t="shared" si="22"/>
        <v>8367.6177020518317</v>
      </c>
      <c r="AO81" s="4">
        <f t="shared" si="23"/>
        <v>8368</v>
      </c>
      <c r="AP81" s="4">
        <f t="shared" si="24"/>
        <v>0</v>
      </c>
      <c r="AQ81" s="75">
        <v>8368</v>
      </c>
    </row>
    <row r="82" spans="1:43" s="4" customFormat="1">
      <c r="A82" s="2">
        <v>418100198</v>
      </c>
      <c r="B82" s="382" t="s">
        <v>714</v>
      </c>
      <c r="C82" s="15">
        <f>'fnd enro'!C82</f>
        <v>0</v>
      </c>
      <c r="D82" s="15">
        <f>'fnd enro'!D82</f>
        <v>0</v>
      </c>
      <c r="E82" s="15">
        <f>'fnd enro'!E82</f>
        <v>0</v>
      </c>
      <c r="F82" s="15">
        <f>'fnd enro'!F82</f>
        <v>0</v>
      </c>
      <c r="G82" s="15">
        <f>'fnd enro'!G82</f>
        <v>29</v>
      </c>
      <c r="H82" s="15">
        <f>'fnd enro'!H82</f>
        <v>0</v>
      </c>
      <c r="I82" s="15">
        <f>'fnd enro'!I82</f>
        <v>1.125</v>
      </c>
      <c r="J82" s="15">
        <f>'fnd enro'!J82</f>
        <v>0</v>
      </c>
      <c r="K82" s="15">
        <f>'fnd enro'!K82</f>
        <v>0</v>
      </c>
      <c r="L82" s="15">
        <f>'fnd enro'!L82</f>
        <v>0</v>
      </c>
      <c r="M82" s="15">
        <f>'fnd enro'!M82</f>
        <v>1</v>
      </c>
      <c r="N82" s="15">
        <f>'fnd enro'!N82</f>
        <v>0</v>
      </c>
      <c r="O82" s="15">
        <f>'fnd enro'!O82</f>
        <v>1</v>
      </c>
      <c r="P82" s="15"/>
      <c r="Q82" s="15">
        <f>'fnd enro'!R82</f>
        <v>30</v>
      </c>
      <c r="R82" s="16">
        <f t="shared" si="15"/>
        <v>1.0409999999999999</v>
      </c>
      <c r="S82" s="15">
        <f>'fnd enro'!Q82</f>
        <v>1</v>
      </c>
      <c r="T82" s="2"/>
      <c r="U82" s="1">
        <f>(($C82*'fnd base rates'!C$48)
+($D82*'fnd base rates'!C$49)
+($E82*'fnd base rates'!C$50)
+($F82*'fnd base rates'!C$51)
+($G82*'fnd base rates'!C$52)
+($H82*'fnd base rates'!C$53)
+($I82*'fnd base rates'!C$54)
+($J82*'fnd base rates'!C$55)
+($K82*'fnd base rates'!C$56)
+($L82*'fnd base rates'!C$57)
+($M82*'fnd base rates'!C$58)
+($N82*'fnd base rates'!C$59)
+($O82*VLOOKUP($S82+12,rate_basefnd,3)))
*$R82</f>
        <v>14468.722368750001</v>
      </c>
      <c r="V82" s="1">
        <f>(($C82*'fnd base rates'!D$48)
+($D82*'fnd base rates'!D$49)
+($E82*'fnd base rates'!D$50)
+($F82*'fnd base rates'!D$51)
+($G82*'fnd base rates'!D$52)
+($H82*'fnd base rates'!D$53)
+($I82*'fnd base rates'!D$54)
+($J82*'fnd base rates'!D$55)
+($K82*'fnd base rates'!D$56)
+($L82*'fnd base rates'!D$57)
+($M82*'fnd base rates'!D$58)
+($N82*'fnd base rates'!D$59)
+($O82*VLOOKUP($S82+12,rate_basefnd,4)))
*$R82</f>
        <v>20759.205600000001</v>
      </c>
      <c r="W82" s="1">
        <f>(($C82*'fnd base rates'!E$48)
+($D82*'fnd base rates'!E$49)
+($E82*'fnd base rates'!E$50)
+($F82*'fnd base rates'!E$51)
+($G82*'fnd base rates'!E$52)
+($H82*'fnd base rates'!E$53)
+($I82*'fnd base rates'!E$54)
+($J82*'fnd base rates'!E$55)
+($K82*'fnd base rates'!E$56)
+($L82*'fnd base rates'!E$57)
+($M82*'fnd base rates'!E$58)
+($N82*'fnd base rates'!E$59)
+($O82*VLOOKUP($S82+12,rate_basefnd,5)))
*$R82</f>
        <v>98676.82852124999</v>
      </c>
      <c r="X82" s="1">
        <f>(($C82*'fnd base rates'!F$48)
+($D82*'fnd base rates'!F$49)
+($E82*'fnd base rates'!F$50)
+($F82*'fnd base rates'!F$51)
+($G82*'fnd base rates'!F$52)
+($H82*'fnd base rates'!F$53)
+($I82*'fnd base rates'!F$54)
+($J82*'fnd base rates'!F$55)
+($K82*'fnd base rates'!F$56)
+($L82*'fnd base rates'!F$57)
+($M82*'fnd base rates'!F$58)
+($N82*'fnd base rates'!F$59)
+($O82*VLOOKUP($S82+12,rate_basefnd,6)))
*$R82</f>
        <v>26804.211922500002</v>
      </c>
      <c r="Y82" s="1">
        <f>(($C82*'fnd base rates'!G$48)
+($D82*'fnd base rates'!G$49)
+($E82*'fnd base rates'!G$50)
+($F82*'fnd base rates'!G$51)
+($G82*'fnd base rates'!G$52)
+($H82*'fnd base rates'!G$53)
+($I82*'fnd base rates'!G$54)
+($J82*'fnd base rates'!G$55)
+($K82*'fnd base rates'!G$56)
+($L82*'fnd base rates'!G$57)
+($M82*'fnd base rates'!G$58)
+($N82*'fnd base rates'!G$59)
+($O82*VLOOKUP($S82+12,rate_basefnd,7)))
*$R82</f>
        <v>4659.4249124999988</v>
      </c>
      <c r="Z82" s="1">
        <f>(($C82*'fnd base rates'!H$48)
+($D82*'fnd base rates'!H$49)
+($E82*'fnd base rates'!H$50)
+($F82*'fnd base rates'!H$51)
+($G82*'fnd base rates'!H$52)
+($H82*'fnd base rates'!H$53)
+($I82*'fnd base rates'!H$54)
+($J82*'fnd base rates'!H$55)
+($K82*'fnd base rates'!H$56)
+($L82*'fnd base rates'!H$57)
+($M82*'fnd base rates'!H$58)
+($N82*'fnd base rates'!H$59)
+($O82*VLOOKUP($S82+12,rate_basefnd,8)))</f>
        <v>13631.534999999998</v>
      </c>
      <c r="AA82" s="1">
        <f>(($C82*'fnd base rates'!I$48)
+($D82*'fnd base rates'!I$49)
+($E82*'fnd base rates'!I$50)
+($F82*'fnd base rates'!I$51)
+($G82*'fnd base rates'!I$52)
+($H82*'fnd base rates'!I$53)
+($I82*'fnd base rates'!I$54)
+($J82*'fnd base rates'!I$55)
+($K82*'fnd base rates'!I$56)
+($L82*'fnd base rates'!I$57)
+($M82*'fnd base rates'!I$58)
+($N82*'fnd base rates'!I$59)
+($O82*VLOOKUP($S82+12,rate_basefnd,9)))
*$R82</f>
        <v>9220.0328999999983</v>
      </c>
      <c r="AB82" s="1">
        <f>(($C82*'fnd base rates'!J$48)
+($D82*'fnd base rates'!J$49)
+($E82*'fnd base rates'!J$50)
+($F82*'fnd base rates'!J$51)
+($G82*'fnd base rates'!J$52)
+($H82*'fnd base rates'!J$53)
+($I82*'fnd base rates'!J$54)
+($J82*'fnd base rates'!J$55)
+($K82*'fnd base rates'!J$56)
+($L82*'fnd base rates'!J$57)
+($M82*'fnd base rates'!J$58)
+($N82*'fnd base rates'!J$59)
+($O82*VLOOKUP($S82+12,rate_basefnd,10)))
*$R82</f>
        <v>6664.0343700000003</v>
      </c>
      <c r="AC82" s="1">
        <f>(($C82*'fnd base rates'!K$48)
+($D82*'fnd base rates'!K$49)
+($E82*'fnd base rates'!K$50)
+($F82*'fnd base rates'!K$51)
+($G82*'fnd base rates'!K$52)
+($H82*'fnd base rates'!K$53)
+($I82*'fnd base rates'!K$54)
+($J82*'fnd base rates'!K$55)
+($K82*'fnd base rates'!K$56)
+($L82*'fnd base rates'!K$57)
+($M82*'fnd base rates'!K$58)
+($N82*'fnd base rates'!K$59)
+($O82*VLOOKUP($S82+12,rate_basefnd,11)))
*$R82</f>
        <v>32697.12684375</v>
      </c>
      <c r="AD82" s="1">
        <f>(($C82*'fnd base rates'!L$48)
+($D82*'fnd base rates'!L$49)
+($E82*'fnd base rates'!L$50)
+($F82*'fnd base rates'!L$51)
+($G82*'fnd base rates'!L$52)
+($H82*'fnd base rates'!L$53)
+($I82*'fnd base rates'!L$54)
+($J82*'fnd base rates'!L$55)
+($K82*'fnd base rates'!L$56)
+($L82*'fnd base rates'!L$57)
+($M82*'fnd base rates'!L$58)
+($N82*'fnd base rates'!L$59)
+($O82*VLOOKUP($S82+12,rate_basefnd,12)))</f>
        <v>29814.886475305986</v>
      </c>
      <c r="AE82" s="1">
        <f>(($C82*'fnd base rates'!M$48)
+($D82*'fnd base rates'!M$49)
+($E82*'fnd base rates'!M$50)
+($F82*'fnd base rates'!M$51)
+($G82*'fnd base rates'!M$52)
+($H82*'fnd base rates'!M$53)
+($I82*'fnd base rates'!M$54)
+($J82*'fnd base rates'!M$55)
+($K82*'fnd base rates'!M$56)
+($L82*'fnd base rates'!M$57)
+($M82*'fnd base rates'!M$58)
+($N82*'fnd base rates'!M$59)
+($O82*VLOOKUP($S82+12,rate_basefnd,13)))</f>
        <v>0</v>
      </c>
      <c r="AF82" s="4">
        <f t="shared" si="16"/>
        <v>257396.00891405597</v>
      </c>
      <c r="AH82" s="4">
        <f t="shared" si="17"/>
        <v>418100198</v>
      </c>
      <c r="AI82" s="4" t="str">
        <f t="shared" si="18"/>
        <v>418</v>
      </c>
      <c r="AJ82" s="2" t="str">
        <f t="shared" si="19"/>
        <v>100</v>
      </c>
      <c r="AK82" s="2" t="str">
        <f t="shared" si="20"/>
        <v>198</v>
      </c>
      <c r="AL82" s="4">
        <f t="shared" si="21"/>
        <v>1</v>
      </c>
      <c r="AM82" s="4">
        <f t="shared" si="14"/>
        <v>30</v>
      </c>
      <c r="AN82" s="4">
        <f t="shared" si="22"/>
        <v>257396.00891405597</v>
      </c>
      <c r="AO82" s="4">
        <f t="shared" si="23"/>
        <v>8580</v>
      </c>
      <c r="AP82" s="4">
        <f t="shared" si="24"/>
        <v>0</v>
      </c>
      <c r="AQ82" s="75">
        <v>8580</v>
      </c>
    </row>
    <row r="83" spans="1:43" s="4" customFormat="1">
      <c r="A83" s="2">
        <v>418100276</v>
      </c>
      <c r="B83" s="382" t="s">
        <v>714</v>
      </c>
      <c r="C83" s="15">
        <f>'fnd enro'!C83</f>
        <v>0</v>
      </c>
      <c r="D83" s="15">
        <f>'fnd enro'!D83</f>
        <v>0</v>
      </c>
      <c r="E83" s="15">
        <f>'fnd enro'!E83</f>
        <v>0</v>
      </c>
      <c r="F83" s="15">
        <f>'fnd enro'!F83</f>
        <v>0</v>
      </c>
      <c r="G83" s="15">
        <f>'fnd enro'!G83</f>
        <v>1</v>
      </c>
      <c r="H83" s="15">
        <f>'fnd enro'!H83</f>
        <v>0</v>
      </c>
      <c r="I83" s="15">
        <f>'fnd enro'!I83</f>
        <v>3.7499999999999999E-2</v>
      </c>
      <c r="J83" s="15">
        <f>'fnd enro'!J83</f>
        <v>0</v>
      </c>
      <c r="K83" s="15">
        <f>'fnd enro'!K83</f>
        <v>0</v>
      </c>
      <c r="L83" s="15">
        <f>'fnd enro'!L83</f>
        <v>0</v>
      </c>
      <c r="M83" s="15">
        <f>'fnd enro'!M83</f>
        <v>0</v>
      </c>
      <c r="N83" s="15">
        <f>'fnd enro'!N83</f>
        <v>0</v>
      </c>
      <c r="O83" s="15">
        <f>'fnd enro'!O83</f>
        <v>0</v>
      </c>
      <c r="P83" s="15"/>
      <c r="Q83" s="15">
        <f>'fnd enro'!R83</f>
        <v>1</v>
      </c>
      <c r="R83" s="16">
        <f t="shared" si="15"/>
        <v>1.0409999999999999</v>
      </c>
      <c r="S83" s="15">
        <f>'fnd enro'!Q83</f>
        <v>1</v>
      </c>
      <c r="T83" s="2"/>
      <c r="U83" s="1">
        <f>(($C83*'fnd base rates'!C$48)
+($D83*'fnd base rates'!C$49)
+($E83*'fnd base rates'!C$50)
+($F83*'fnd base rates'!C$51)
+($G83*'fnd base rates'!C$52)
+($H83*'fnd base rates'!C$53)
+($I83*'fnd base rates'!C$54)
+($J83*'fnd base rates'!C$55)
+($K83*'fnd base rates'!C$56)
+($L83*'fnd base rates'!C$57)
+($M83*'fnd base rates'!C$58)
+($N83*'fnd base rates'!C$59)
+($O83*VLOOKUP($S83+12,rate_basefnd,3)))
*$R83</f>
        <v>482.290745625</v>
      </c>
      <c r="V83" s="1">
        <f>(($C83*'fnd base rates'!D$48)
+($D83*'fnd base rates'!D$49)
+($E83*'fnd base rates'!D$50)
+($F83*'fnd base rates'!D$51)
+($G83*'fnd base rates'!D$52)
+($H83*'fnd base rates'!D$53)
+($I83*'fnd base rates'!D$54)
+($J83*'fnd base rates'!D$55)
+($K83*'fnd base rates'!D$56)
+($L83*'fnd base rates'!D$57)
+($M83*'fnd base rates'!D$58)
+($N83*'fnd base rates'!D$59)
+($O83*VLOOKUP($S83+12,rate_basefnd,4)))
*$R83</f>
        <v>691.97352000000001</v>
      </c>
      <c r="W83" s="1">
        <f>(($C83*'fnd base rates'!E$48)
+($D83*'fnd base rates'!E$49)
+($E83*'fnd base rates'!E$50)
+($F83*'fnd base rates'!E$51)
+($G83*'fnd base rates'!E$52)
+($H83*'fnd base rates'!E$53)
+($I83*'fnd base rates'!E$54)
+($J83*'fnd base rates'!E$55)
+($K83*'fnd base rates'!E$56)
+($L83*'fnd base rates'!E$57)
+($M83*'fnd base rates'!E$58)
+($N83*'fnd base rates'!E$59)
+($O83*VLOOKUP($S83+12,rate_basefnd,5)))
*$R83</f>
        <v>3119.3766693749994</v>
      </c>
      <c r="X83" s="1">
        <f>(($C83*'fnd base rates'!F$48)
+($D83*'fnd base rates'!F$49)
+($E83*'fnd base rates'!F$50)
+($F83*'fnd base rates'!F$51)
+($G83*'fnd base rates'!F$52)
+($H83*'fnd base rates'!F$53)
+($I83*'fnd base rates'!F$54)
+($J83*'fnd base rates'!F$55)
+($K83*'fnd base rates'!F$56)
+($L83*'fnd base rates'!F$57)
+($M83*'fnd base rates'!F$58)
+($N83*'fnd base rates'!F$59)
+($O83*VLOOKUP($S83+12,rate_basefnd,6)))
*$R83</f>
        <v>891.31018575000007</v>
      </c>
      <c r="Y83" s="1">
        <f>(($C83*'fnd base rates'!G$48)
+($D83*'fnd base rates'!G$49)
+($E83*'fnd base rates'!G$50)
+($F83*'fnd base rates'!G$51)
+($G83*'fnd base rates'!G$52)
+($H83*'fnd base rates'!G$53)
+($I83*'fnd base rates'!G$54)
+($J83*'fnd base rates'!G$55)
+($K83*'fnd base rates'!G$56)
+($L83*'fnd base rates'!G$57)
+($M83*'fnd base rates'!G$58)
+($N83*'fnd base rates'!G$59)
+($O83*VLOOKUP($S83+12,rate_basefnd,7)))
*$R83</f>
        <v>151.90558274999998</v>
      </c>
      <c r="Z83" s="1">
        <f>(($C83*'fnd base rates'!H$48)
+($D83*'fnd base rates'!H$49)
+($E83*'fnd base rates'!H$50)
+($F83*'fnd base rates'!H$51)
+($G83*'fnd base rates'!H$52)
+($H83*'fnd base rates'!H$53)
+($I83*'fnd base rates'!H$54)
+($J83*'fnd base rates'!H$55)
+($K83*'fnd base rates'!H$56)
+($L83*'fnd base rates'!H$57)
+($M83*'fnd base rates'!H$58)
+($N83*'fnd base rates'!H$59)
+($O83*VLOOKUP($S83+12,rate_basefnd,8)))</f>
        <v>454.3845</v>
      </c>
      <c r="AA83" s="1">
        <f>(($C83*'fnd base rates'!I$48)
+($D83*'fnd base rates'!I$49)
+($E83*'fnd base rates'!I$50)
+($F83*'fnd base rates'!I$51)
+($G83*'fnd base rates'!I$52)
+($H83*'fnd base rates'!I$53)
+($I83*'fnd base rates'!I$54)
+($J83*'fnd base rates'!I$55)
+($K83*'fnd base rates'!I$56)
+($L83*'fnd base rates'!I$57)
+($M83*'fnd base rates'!I$58)
+($N83*'fnd base rates'!I$59)
+($O83*VLOOKUP($S83+12,rate_basefnd,9)))
*$R83</f>
        <v>307.33443</v>
      </c>
      <c r="AB83" s="1">
        <f>(($C83*'fnd base rates'!J$48)
+($D83*'fnd base rates'!J$49)
+($E83*'fnd base rates'!J$50)
+($F83*'fnd base rates'!J$51)
+($G83*'fnd base rates'!J$52)
+($H83*'fnd base rates'!J$53)
+($I83*'fnd base rates'!J$54)
+($J83*'fnd base rates'!J$55)
+($K83*'fnd base rates'!J$56)
+($L83*'fnd base rates'!J$57)
+($M83*'fnd base rates'!J$58)
+($N83*'fnd base rates'!J$59)
+($O83*VLOOKUP($S83+12,rate_basefnd,10)))
*$R83</f>
        <v>225.04337999999998</v>
      </c>
      <c r="AC83" s="1">
        <f>(($C83*'fnd base rates'!K$48)
+($D83*'fnd base rates'!K$49)
+($E83*'fnd base rates'!K$50)
+($F83*'fnd base rates'!K$51)
+($G83*'fnd base rates'!K$52)
+($H83*'fnd base rates'!K$53)
+($I83*'fnd base rates'!K$54)
+($J83*'fnd base rates'!K$55)
+($K83*'fnd base rates'!K$56)
+($L83*'fnd base rates'!K$57)
+($M83*'fnd base rates'!K$58)
+($N83*'fnd base rates'!K$59)
+($O83*VLOOKUP($S83+12,rate_basefnd,11)))
*$R83</f>
        <v>1065.9789251249999</v>
      </c>
      <c r="AD83" s="1">
        <f>(($C83*'fnd base rates'!L$48)
+($D83*'fnd base rates'!L$49)
+($E83*'fnd base rates'!L$50)
+($F83*'fnd base rates'!L$51)
+($G83*'fnd base rates'!L$52)
+($H83*'fnd base rates'!L$53)
+($I83*'fnd base rates'!L$54)
+($J83*'fnd base rates'!L$55)
+($K83*'fnd base rates'!L$56)
+($L83*'fnd base rates'!L$57)
+($M83*'fnd base rates'!L$58)
+($N83*'fnd base rates'!L$59)
+($O83*VLOOKUP($S83+12,rate_basefnd,12)))</f>
        <v>978.01976342683213</v>
      </c>
      <c r="AE83" s="1">
        <f>(($C83*'fnd base rates'!M$48)
+($D83*'fnd base rates'!M$49)
+($E83*'fnd base rates'!M$50)
+($F83*'fnd base rates'!M$51)
+($G83*'fnd base rates'!M$52)
+($H83*'fnd base rates'!M$53)
+($I83*'fnd base rates'!M$54)
+($J83*'fnd base rates'!M$55)
+($K83*'fnd base rates'!M$56)
+($L83*'fnd base rates'!M$57)
+($M83*'fnd base rates'!M$58)
+($N83*'fnd base rates'!M$59)
+($O83*VLOOKUP($S83+12,rate_basefnd,13)))</f>
        <v>0</v>
      </c>
      <c r="AF83" s="4">
        <f t="shared" si="16"/>
        <v>8367.6177020518317</v>
      </c>
      <c r="AH83" s="4">
        <f t="shared" si="17"/>
        <v>418100276</v>
      </c>
      <c r="AI83" s="4" t="str">
        <f t="shared" si="18"/>
        <v>418</v>
      </c>
      <c r="AJ83" s="2" t="str">
        <f t="shared" si="19"/>
        <v>100</v>
      </c>
      <c r="AK83" s="2" t="str">
        <f t="shared" si="20"/>
        <v>276</v>
      </c>
      <c r="AL83" s="4">
        <f t="shared" si="21"/>
        <v>1</v>
      </c>
      <c r="AM83" s="4">
        <f t="shared" si="14"/>
        <v>1</v>
      </c>
      <c r="AN83" s="4">
        <f t="shared" si="22"/>
        <v>8367.6177020518317</v>
      </c>
      <c r="AO83" s="4">
        <f t="shared" si="23"/>
        <v>8368</v>
      </c>
      <c r="AP83" s="4">
        <f t="shared" si="24"/>
        <v>0</v>
      </c>
      <c r="AQ83" s="75">
        <v>8368</v>
      </c>
    </row>
    <row r="84" spans="1:43" s="4" customFormat="1">
      <c r="A84" s="2">
        <v>418100288</v>
      </c>
      <c r="B84" s="382" t="s">
        <v>714</v>
      </c>
      <c r="C84" s="15">
        <f>'fnd enro'!C84</f>
        <v>0</v>
      </c>
      <c r="D84" s="15">
        <f>'fnd enro'!D84</f>
        <v>0</v>
      </c>
      <c r="E84" s="15">
        <f>'fnd enro'!E84</f>
        <v>0</v>
      </c>
      <c r="F84" s="15">
        <f>'fnd enro'!F84</f>
        <v>0</v>
      </c>
      <c r="G84" s="15">
        <f>'fnd enro'!G84</f>
        <v>2</v>
      </c>
      <c r="H84" s="15">
        <f>'fnd enro'!H84</f>
        <v>0</v>
      </c>
      <c r="I84" s="15">
        <f>'fnd enro'!I84</f>
        <v>7.4999999999999997E-2</v>
      </c>
      <c r="J84" s="15">
        <f>'fnd enro'!J84</f>
        <v>0</v>
      </c>
      <c r="K84" s="15">
        <f>'fnd enro'!K84</f>
        <v>0</v>
      </c>
      <c r="L84" s="15">
        <f>'fnd enro'!L84</f>
        <v>0</v>
      </c>
      <c r="M84" s="15">
        <f>'fnd enro'!M84</f>
        <v>0</v>
      </c>
      <c r="N84" s="15">
        <f>'fnd enro'!N84</f>
        <v>0</v>
      </c>
      <c r="O84" s="15">
        <f>'fnd enro'!O84</f>
        <v>0</v>
      </c>
      <c r="P84" s="15"/>
      <c r="Q84" s="15">
        <f>'fnd enro'!R84</f>
        <v>2</v>
      </c>
      <c r="R84" s="16">
        <f t="shared" si="15"/>
        <v>1.0409999999999999</v>
      </c>
      <c r="S84" s="15">
        <f>'fnd enro'!Q84</f>
        <v>1</v>
      </c>
      <c r="T84" s="2"/>
      <c r="U84" s="1">
        <f>(($C84*'fnd base rates'!C$48)
+($D84*'fnd base rates'!C$49)
+($E84*'fnd base rates'!C$50)
+($F84*'fnd base rates'!C$51)
+($G84*'fnd base rates'!C$52)
+($H84*'fnd base rates'!C$53)
+($I84*'fnd base rates'!C$54)
+($J84*'fnd base rates'!C$55)
+($K84*'fnd base rates'!C$56)
+($L84*'fnd base rates'!C$57)
+($M84*'fnd base rates'!C$58)
+($N84*'fnd base rates'!C$59)
+($O84*VLOOKUP($S84+12,rate_basefnd,3)))
*$R84</f>
        <v>964.58149125</v>
      </c>
      <c r="V84" s="1">
        <f>(($C84*'fnd base rates'!D$48)
+($D84*'fnd base rates'!D$49)
+($E84*'fnd base rates'!D$50)
+($F84*'fnd base rates'!D$51)
+($G84*'fnd base rates'!D$52)
+($H84*'fnd base rates'!D$53)
+($I84*'fnd base rates'!D$54)
+($J84*'fnd base rates'!D$55)
+($K84*'fnd base rates'!D$56)
+($L84*'fnd base rates'!D$57)
+($M84*'fnd base rates'!D$58)
+($N84*'fnd base rates'!D$59)
+($O84*VLOOKUP($S84+12,rate_basefnd,4)))
*$R84</f>
        <v>1383.94704</v>
      </c>
      <c r="W84" s="1">
        <f>(($C84*'fnd base rates'!E$48)
+($D84*'fnd base rates'!E$49)
+($E84*'fnd base rates'!E$50)
+($F84*'fnd base rates'!E$51)
+($G84*'fnd base rates'!E$52)
+($H84*'fnd base rates'!E$53)
+($I84*'fnd base rates'!E$54)
+($J84*'fnd base rates'!E$55)
+($K84*'fnd base rates'!E$56)
+($L84*'fnd base rates'!E$57)
+($M84*'fnd base rates'!E$58)
+($N84*'fnd base rates'!E$59)
+($O84*VLOOKUP($S84+12,rate_basefnd,5)))
*$R84</f>
        <v>6238.7533387499989</v>
      </c>
      <c r="X84" s="1">
        <f>(($C84*'fnd base rates'!F$48)
+($D84*'fnd base rates'!F$49)
+($E84*'fnd base rates'!F$50)
+($F84*'fnd base rates'!F$51)
+($G84*'fnd base rates'!F$52)
+($H84*'fnd base rates'!F$53)
+($I84*'fnd base rates'!F$54)
+($J84*'fnd base rates'!F$55)
+($K84*'fnd base rates'!F$56)
+($L84*'fnd base rates'!F$57)
+($M84*'fnd base rates'!F$58)
+($N84*'fnd base rates'!F$59)
+($O84*VLOOKUP($S84+12,rate_basefnd,6)))
*$R84</f>
        <v>1782.6203715000001</v>
      </c>
      <c r="Y84" s="1">
        <f>(($C84*'fnd base rates'!G$48)
+($D84*'fnd base rates'!G$49)
+($E84*'fnd base rates'!G$50)
+($F84*'fnd base rates'!G$51)
+($G84*'fnd base rates'!G$52)
+($H84*'fnd base rates'!G$53)
+($I84*'fnd base rates'!G$54)
+($J84*'fnd base rates'!G$55)
+($K84*'fnd base rates'!G$56)
+($L84*'fnd base rates'!G$57)
+($M84*'fnd base rates'!G$58)
+($N84*'fnd base rates'!G$59)
+($O84*VLOOKUP($S84+12,rate_basefnd,7)))
*$R84</f>
        <v>303.81116549999996</v>
      </c>
      <c r="Z84" s="1">
        <f>(($C84*'fnd base rates'!H$48)
+($D84*'fnd base rates'!H$49)
+($E84*'fnd base rates'!H$50)
+($F84*'fnd base rates'!H$51)
+($G84*'fnd base rates'!H$52)
+($H84*'fnd base rates'!H$53)
+($I84*'fnd base rates'!H$54)
+($J84*'fnd base rates'!H$55)
+($K84*'fnd base rates'!H$56)
+($L84*'fnd base rates'!H$57)
+($M84*'fnd base rates'!H$58)
+($N84*'fnd base rates'!H$59)
+($O84*VLOOKUP($S84+12,rate_basefnd,8)))</f>
        <v>908.76900000000001</v>
      </c>
      <c r="AA84" s="1">
        <f>(($C84*'fnd base rates'!I$48)
+($D84*'fnd base rates'!I$49)
+($E84*'fnd base rates'!I$50)
+($F84*'fnd base rates'!I$51)
+($G84*'fnd base rates'!I$52)
+($H84*'fnd base rates'!I$53)
+($I84*'fnd base rates'!I$54)
+($J84*'fnd base rates'!I$55)
+($K84*'fnd base rates'!I$56)
+($L84*'fnd base rates'!I$57)
+($M84*'fnd base rates'!I$58)
+($N84*'fnd base rates'!I$59)
+($O84*VLOOKUP($S84+12,rate_basefnd,9)))
*$R84</f>
        <v>614.66886</v>
      </c>
      <c r="AB84" s="1">
        <f>(($C84*'fnd base rates'!J$48)
+($D84*'fnd base rates'!J$49)
+($E84*'fnd base rates'!J$50)
+($F84*'fnd base rates'!J$51)
+($G84*'fnd base rates'!J$52)
+($H84*'fnd base rates'!J$53)
+($I84*'fnd base rates'!J$54)
+($J84*'fnd base rates'!J$55)
+($K84*'fnd base rates'!J$56)
+($L84*'fnd base rates'!J$57)
+($M84*'fnd base rates'!J$58)
+($N84*'fnd base rates'!J$59)
+($O84*VLOOKUP($S84+12,rate_basefnd,10)))
*$R84</f>
        <v>450.08675999999997</v>
      </c>
      <c r="AC84" s="1">
        <f>(($C84*'fnd base rates'!K$48)
+($D84*'fnd base rates'!K$49)
+($E84*'fnd base rates'!K$50)
+($F84*'fnd base rates'!K$51)
+($G84*'fnd base rates'!K$52)
+($H84*'fnd base rates'!K$53)
+($I84*'fnd base rates'!K$54)
+($J84*'fnd base rates'!K$55)
+($K84*'fnd base rates'!K$56)
+($L84*'fnd base rates'!K$57)
+($M84*'fnd base rates'!K$58)
+($N84*'fnd base rates'!K$59)
+($O84*VLOOKUP($S84+12,rate_basefnd,11)))
*$R84</f>
        <v>2131.9578502499999</v>
      </c>
      <c r="AD84" s="1">
        <f>(($C84*'fnd base rates'!L$48)
+($D84*'fnd base rates'!L$49)
+($E84*'fnd base rates'!L$50)
+($F84*'fnd base rates'!L$51)
+($G84*'fnd base rates'!L$52)
+($H84*'fnd base rates'!L$53)
+($I84*'fnd base rates'!L$54)
+($J84*'fnd base rates'!L$55)
+($K84*'fnd base rates'!L$56)
+($L84*'fnd base rates'!L$57)
+($M84*'fnd base rates'!L$58)
+($N84*'fnd base rates'!L$59)
+($O84*VLOOKUP($S84+12,rate_basefnd,12)))</f>
        <v>1956.0395268536643</v>
      </c>
      <c r="AE84" s="1">
        <f>(($C84*'fnd base rates'!M$48)
+($D84*'fnd base rates'!M$49)
+($E84*'fnd base rates'!M$50)
+($F84*'fnd base rates'!M$51)
+($G84*'fnd base rates'!M$52)
+($H84*'fnd base rates'!M$53)
+($I84*'fnd base rates'!M$54)
+($J84*'fnd base rates'!M$55)
+($K84*'fnd base rates'!M$56)
+($L84*'fnd base rates'!M$57)
+($M84*'fnd base rates'!M$58)
+($N84*'fnd base rates'!M$59)
+($O84*VLOOKUP($S84+12,rate_basefnd,13)))</f>
        <v>0</v>
      </c>
      <c r="AF84" s="4">
        <f t="shared" si="16"/>
        <v>16735.235404103663</v>
      </c>
      <c r="AH84" s="4">
        <f t="shared" si="17"/>
        <v>418100288</v>
      </c>
      <c r="AI84" s="4" t="str">
        <f t="shared" si="18"/>
        <v>418</v>
      </c>
      <c r="AJ84" s="2" t="str">
        <f t="shared" si="19"/>
        <v>100</v>
      </c>
      <c r="AK84" s="2" t="str">
        <f t="shared" si="20"/>
        <v>288</v>
      </c>
      <c r="AL84" s="4">
        <f t="shared" si="21"/>
        <v>1</v>
      </c>
      <c r="AM84" s="4">
        <f t="shared" si="14"/>
        <v>2</v>
      </c>
      <c r="AN84" s="4">
        <f t="shared" si="22"/>
        <v>16735.235404103663</v>
      </c>
      <c r="AO84" s="4">
        <f t="shared" si="23"/>
        <v>8368</v>
      </c>
      <c r="AP84" s="4">
        <f t="shared" si="24"/>
        <v>0</v>
      </c>
      <c r="AQ84" s="75">
        <v>8368</v>
      </c>
    </row>
    <row r="85" spans="1:43" s="4" customFormat="1">
      <c r="A85" s="2">
        <v>418100304</v>
      </c>
      <c r="B85" s="382" t="s">
        <v>714</v>
      </c>
      <c r="C85" s="15">
        <f>'fnd enro'!C85</f>
        <v>0</v>
      </c>
      <c r="D85" s="15">
        <f>'fnd enro'!D85</f>
        <v>0</v>
      </c>
      <c r="E85" s="15">
        <f>'fnd enro'!E85</f>
        <v>0</v>
      </c>
      <c r="F85" s="15">
        <f>'fnd enro'!F85</f>
        <v>0</v>
      </c>
      <c r="G85" s="15">
        <f>'fnd enro'!G85</f>
        <v>1</v>
      </c>
      <c r="H85" s="15">
        <f>'fnd enro'!H85</f>
        <v>0</v>
      </c>
      <c r="I85" s="15">
        <f>'fnd enro'!I85</f>
        <v>3.7499999999999999E-2</v>
      </c>
      <c r="J85" s="15">
        <f>'fnd enro'!J85</f>
        <v>0</v>
      </c>
      <c r="K85" s="15">
        <f>'fnd enro'!K85</f>
        <v>0</v>
      </c>
      <c r="L85" s="15">
        <f>'fnd enro'!L85</f>
        <v>0</v>
      </c>
      <c r="M85" s="15">
        <f>'fnd enro'!M85</f>
        <v>0</v>
      </c>
      <c r="N85" s="15">
        <f>'fnd enro'!N85</f>
        <v>0</v>
      </c>
      <c r="O85" s="15">
        <f>'fnd enro'!O85</f>
        <v>1</v>
      </c>
      <c r="P85" s="15"/>
      <c r="Q85" s="15">
        <f>'fnd enro'!R85</f>
        <v>1</v>
      </c>
      <c r="R85" s="16">
        <f t="shared" si="15"/>
        <v>1.0409999999999999</v>
      </c>
      <c r="S85" s="15">
        <f>'fnd enro'!Q85</f>
        <v>10</v>
      </c>
      <c r="T85" s="2"/>
      <c r="U85" s="1">
        <f>(($C85*'fnd base rates'!C$48)
+($D85*'fnd base rates'!C$49)
+($E85*'fnd base rates'!C$50)
+($F85*'fnd base rates'!C$51)
+($G85*'fnd base rates'!C$52)
+($H85*'fnd base rates'!C$53)
+($I85*'fnd base rates'!C$54)
+($J85*'fnd base rates'!C$55)
+($K85*'fnd base rates'!C$56)
+($L85*'fnd base rates'!C$57)
+($M85*'fnd base rates'!C$58)
+($N85*'fnd base rates'!C$59)
+($O85*VLOOKUP($S85+12,rate_basefnd,3)))
*$R85</f>
        <v>482.290745625</v>
      </c>
      <c r="V85" s="1">
        <f>(($C85*'fnd base rates'!D$48)
+($D85*'fnd base rates'!D$49)
+($E85*'fnd base rates'!D$50)
+($F85*'fnd base rates'!D$51)
+($G85*'fnd base rates'!D$52)
+($H85*'fnd base rates'!D$53)
+($I85*'fnd base rates'!D$54)
+($J85*'fnd base rates'!D$55)
+($K85*'fnd base rates'!D$56)
+($L85*'fnd base rates'!D$57)
+($M85*'fnd base rates'!D$58)
+($N85*'fnd base rates'!D$59)
+($O85*VLOOKUP($S85+12,rate_basefnd,4)))
*$R85</f>
        <v>691.97352000000001</v>
      </c>
      <c r="W85" s="1">
        <f>(($C85*'fnd base rates'!E$48)
+($D85*'fnd base rates'!E$49)
+($E85*'fnd base rates'!E$50)
+($F85*'fnd base rates'!E$51)
+($G85*'fnd base rates'!E$52)
+($H85*'fnd base rates'!E$53)
+($I85*'fnd base rates'!E$54)
+($J85*'fnd base rates'!E$55)
+($K85*'fnd base rates'!E$56)
+($L85*'fnd base rates'!E$57)
+($M85*'fnd base rates'!E$58)
+($N85*'fnd base rates'!E$59)
+($O85*VLOOKUP($S85+12,rate_basefnd,5)))
*$R85</f>
        <v>6525.0498093749993</v>
      </c>
      <c r="X85" s="1">
        <f>(($C85*'fnd base rates'!F$48)
+($D85*'fnd base rates'!F$49)
+($E85*'fnd base rates'!F$50)
+($F85*'fnd base rates'!F$51)
+($G85*'fnd base rates'!F$52)
+($H85*'fnd base rates'!F$53)
+($I85*'fnd base rates'!F$54)
+($J85*'fnd base rates'!F$55)
+($K85*'fnd base rates'!F$56)
+($L85*'fnd base rates'!F$57)
+($M85*'fnd base rates'!F$58)
+($N85*'fnd base rates'!F$59)
+($O85*VLOOKUP($S85+12,rate_basefnd,6)))
*$R85</f>
        <v>891.31018575000007</v>
      </c>
      <c r="Y85" s="1">
        <f>(($C85*'fnd base rates'!G$48)
+($D85*'fnd base rates'!G$49)
+($E85*'fnd base rates'!G$50)
+($F85*'fnd base rates'!G$51)
+($G85*'fnd base rates'!G$52)
+($H85*'fnd base rates'!G$53)
+($I85*'fnd base rates'!G$54)
+($J85*'fnd base rates'!G$55)
+($K85*'fnd base rates'!G$56)
+($L85*'fnd base rates'!G$57)
+($M85*'fnd base rates'!G$58)
+($N85*'fnd base rates'!G$59)
+($O85*VLOOKUP($S85+12,rate_basefnd,7)))
*$R85</f>
        <v>226.85758274999995</v>
      </c>
      <c r="Z85" s="1">
        <f>(($C85*'fnd base rates'!H$48)
+($D85*'fnd base rates'!H$49)
+($E85*'fnd base rates'!H$50)
+($F85*'fnd base rates'!H$51)
+($G85*'fnd base rates'!H$52)
+($H85*'fnd base rates'!H$53)
+($I85*'fnd base rates'!H$54)
+($J85*'fnd base rates'!H$55)
+($K85*'fnd base rates'!H$56)
+($L85*'fnd base rates'!H$57)
+($M85*'fnd base rates'!H$58)
+($N85*'fnd base rates'!H$59)
+($O85*VLOOKUP($S85+12,rate_basefnd,8)))</f>
        <v>454.3845</v>
      </c>
      <c r="AA85" s="1">
        <f>(($C85*'fnd base rates'!I$48)
+($D85*'fnd base rates'!I$49)
+($E85*'fnd base rates'!I$50)
+($F85*'fnd base rates'!I$51)
+($G85*'fnd base rates'!I$52)
+($H85*'fnd base rates'!I$53)
+($I85*'fnd base rates'!I$54)
+($J85*'fnd base rates'!I$55)
+($K85*'fnd base rates'!I$56)
+($L85*'fnd base rates'!I$57)
+($M85*'fnd base rates'!I$58)
+($N85*'fnd base rates'!I$59)
+($O85*VLOOKUP($S85+12,rate_basefnd,9)))
*$R85</f>
        <v>307.33443</v>
      </c>
      <c r="AB85" s="1">
        <f>(($C85*'fnd base rates'!J$48)
+($D85*'fnd base rates'!J$49)
+($E85*'fnd base rates'!J$50)
+($F85*'fnd base rates'!J$51)
+($G85*'fnd base rates'!J$52)
+($H85*'fnd base rates'!J$53)
+($I85*'fnd base rates'!J$54)
+($J85*'fnd base rates'!J$55)
+($K85*'fnd base rates'!J$56)
+($L85*'fnd base rates'!J$57)
+($M85*'fnd base rates'!J$58)
+($N85*'fnd base rates'!J$59)
+($O85*VLOOKUP($S85+12,rate_basefnd,10)))
*$R85</f>
        <v>225.04337999999998</v>
      </c>
      <c r="AC85" s="1">
        <f>(($C85*'fnd base rates'!K$48)
+($D85*'fnd base rates'!K$49)
+($E85*'fnd base rates'!K$50)
+($F85*'fnd base rates'!K$51)
+($G85*'fnd base rates'!K$52)
+($H85*'fnd base rates'!K$53)
+($I85*'fnd base rates'!K$54)
+($J85*'fnd base rates'!K$55)
+($K85*'fnd base rates'!K$56)
+($L85*'fnd base rates'!K$57)
+($M85*'fnd base rates'!K$58)
+($N85*'fnd base rates'!K$59)
+($O85*VLOOKUP($S85+12,rate_basefnd,11)))
*$R85</f>
        <v>1591.9649951249999</v>
      </c>
      <c r="AD85" s="1">
        <f>(($C85*'fnd base rates'!L$48)
+($D85*'fnd base rates'!L$49)
+($E85*'fnd base rates'!L$50)
+($F85*'fnd base rates'!L$51)
+($G85*'fnd base rates'!L$52)
+($H85*'fnd base rates'!L$53)
+($I85*'fnd base rates'!L$54)
+($J85*'fnd base rates'!L$55)
+($K85*'fnd base rates'!L$56)
+($L85*'fnd base rates'!L$57)
+($M85*'fnd base rates'!L$58)
+($N85*'fnd base rates'!L$59)
+($O85*VLOOKUP($S85+12,rate_basefnd,12)))</f>
        <v>1310.1197634268322</v>
      </c>
      <c r="AE85" s="1">
        <f>(($C85*'fnd base rates'!M$48)
+($D85*'fnd base rates'!M$49)
+($E85*'fnd base rates'!M$50)
+($F85*'fnd base rates'!M$51)
+($G85*'fnd base rates'!M$52)
+($H85*'fnd base rates'!M$53)
+($I85*'fnd base rates'!M$54)
+($J85*'fnd base rates'!M$55)
+($K85*'fnd base rates'!M$56)
+($L85*'fnd base rates'!M$57)
+($M85*'fnd base rates'!M$58)
+($N85*'fnd base rates'!M$59)
+($O85*VLOOKUP($S85+12,rate_basefnd,13)))</f>
        <v>0</v>
      </c>
      <c r="AF85" s="4">
        <f t="shared" si="16"/>
        <v>12706.328912051831</v>
      </c>
      <c r="AH85" s="4">
        <f t="shared" si="17"/>
        <v>418100304</v>
      </c>
      <c r="AI85" s="4" t="str">
        <f t="shared" si="18"/>
        <v>418</v>
      </c>
      <c r="AJ85" s="2" t="str">
        <f t="shared" si="19"/>
        <v>100</v>
      </c>
      <c r="AK85" s="2" t="str">
        <f t="shared" si="20"/>
        <v>304</v>
      </c>
      <c r="AL85" s="4">
        <f t="shared" si="21"/>
        <v>1</v>
      </c>
      <c r="AM85" s="4">
        <f t="shared" si="14"/>
        <v>1</v>
      </c>
      <c r="AN85" s="4">
        <f t="shared" si="22"/>
        <v>12706.328912051831</v>
      </c>
      <c r="AO85" s="4">
        <f t="shared" si="23"/>
        <v>12706</v>
      </c>
      <c r="AP85" s="4">
        <f t="shared" si="24"/>
        <v>0</v>
      </c>
      <c r="AQ85" s="75">
        <v>12706</v>
      </c>
    </row>
    <row r="86" spans="1:43" s="4" customFormat="1">
      <c r="A86" s="2">
        <v>418100710</v>
      </c>
      <c r="B86" s="382" t="s">
        <v>714</v>
      </c>
      <c r="C86" s="15">
        <f>'fnd enro'!C86</f>
        <v>0</v>
      </c>
      <c r="D86" s="15">
        <f>'fnd enro'!D86</f>
        <v>0</v>
      </c>
      <c r="E86" s="15">
        <f>'fnd enro'!E86</f>
        <v>0</v>
      </c>
      <c r="F86" s="15">
        <f>'fnd enro'!F86</f>
        <v>0</v>
      </c>
      <c r="G86" s="15">
        <f>'fnd enro'!G86</f>
        <v>2</v>
      </c>
      <c r="H86" s="15">
        <f>'fnd enro'!H86</f>
        <v>0</v>
      </c>
      <c r="I86" s="15">
        <f>'fnd enro'!I86</f>
        <v>7.4999999999999997E-2</v>
      </c>
      <c r="J86" s="15">
        <f>'fnd enro'!J86</f>
        <v>0</v>
      </c>
      <c r="K86" s="15">
        <f>'fnd enro'!K86</f>
        <v>0</v>
      </c>
      <c r="L86" s="15">
        <f>'fnd enro'!L86</f>
        <v>0</v>
      </c>
      <c r="M86" s="15">
        <f>'fnd enro'!M86</f>
        <v>0</v>
      </c>
      <c r="N86" s="15">
        <f>'fnd enro'!N86</f>
        <v>0</v>
      </c>
      <c r="O86" s="15">
        <f>'fnd enro'!O86</f>
        <v>0</v>
      </c>
      <c r="P86" s="15"/>
      <c r="Q86" s="15">
        <f>'fnd enro'!R86</f>
        <v>2</v>
      </c>
      <c r="R86" s="16">
        <f t="shared" si="15"/>
        <v>1.0409999999999999</v>
      </c>
      <c r="S86" s="15">
        <f>'fnd enro'!Q86</f>
        <v>1</v>
      </c>
      <c r="T86" s="2"/>
      <c r="U86" s="1">
        <f>(($C86*'fnd base rates'!C$48)
+($D86*'fnd base rates'!C$49)
+($E86*'fnd base rates'!C$50)
+($F86*'fnd base rates'!C$51)
+($G86*'fnd base rates'!C$52)
+($H86*'fnd base rates'!C$53)
+($I86*'fnd base rates'!C$54)
+($J86*'fnd base rates'!C$55)
+($K86*'fnd base rates'!C$56)
+($L86*'fnd base rates'!C$57)
+($M86*'fnd base rates'!C$58)
+($N86*'fnd base rates'!C$59)
+($O86*VLOOKUP($S86+12,rate_basefnd,3)))
*$R86</f>
        <v>964.58149125</v>
      </c>
      <c r="V86" s="1">
        <f>(($C86*'fnd base rates'!D$48)
+($D86*'fnd base rates'!D$49)
+($E86*'fnd base rates'!D$50)
+($F86*'fnd base rates'!D$51)
+($G86*'fnd base rates'!D$52)
+($H86*'fnd base rates'!D$53)
+($I86*'fnd base rates'!D$54)
+($J86*'fnd base rates'!D$55)
+($K86*'fnd base rates'!D$56)
+($L86*'fnd base rates'!D$57)
+($M86*'fnd base rates'!D$58)
+($N86*'fnd base rates'!D$59)
+($O86*VLOOKUP($S86+12,rate_basefnd,4)))
*$R86</f>
        <v>1383.94704</v>
      </c>
      <c r="W86" s="1">
        <f>(($C86*'fnd base rates'!E$48)
+($D86*'fnd base rates'!E$49)
+($E86*'fnd base rates'!E$50)
+($F86*'fnd base rates'!E$51)
+($G86*'fnd base rates'!E$52)
+($H86*'fnd base rates'!E$53)
+($I86*'fnd base rates'!E$54)
+($J86*'fnd base rates'!E$55)
+($K86*'fnd base rates'!E$56)
+($L86*'fnd base rates'!E$57)
+($M86*'fnd base rates'!E$58)
+($N86*'fnd base rates'!E$59)
+($O86*VLOOKUP($S86+12,rate_basefnd,5)))
*$R86</f>
        <v>6238.7533387499989</v>
      </c>
      <c r="X86" s="1">
        <f>(($C86*'fnd base rates'!F$48)
+($D86*'fnd base rates'!F$49)
+($E86*'fnd base rates'!F$50)
+($F86*'fnd base rates'!F$51)
+($G86*'fnd base rates'!F$52)
+($H86*'fnd base rates'!F$53)
+($I86*'fnd base rates'!F$54)
+($J86*'fnd base rates'!F$55)
+($K86*'fnd base rates'!F$56)
+($L86*'fnd base rates'!F$57)
+($M86*'fnd base rates'!F$58)
+($N86*'fnd base rates'!F$59)
+($O86*VLOOKUP($S86+12,rate_basefnd,6)))
*$R86</f>
        <v>1782.6203715000001</v>
      </c>
      <c r="Y86" s="1">
        <f>(($C86*'fnd base rates'!G$48)
+($D86*'fnd base rates'!G$49)
+($E86*'fnd base rates'!G$50)
+($F86*'fnd base rates'!G$51)
+($G86*'fnd base rates'!G$52)
+($H86*'fnd base rates'!G$53)
+($I86*'fnd base rates'!G$54)
+($J86*'fnd base rates'!G$55)
+($K86*'fnd base rates'!G$56)
+($L86*'fnd base rates'!G$57)
+($M86*'fnd base rates'!G$58)
+($N86*'fnd base rates'!G$59)
+($O86*VLOOKUP($S86+12,rate_basefnd,7)))
*$R86</f>
        <v>303.81116549999996</v>
      </c>
      <c r="Z86" s="1">
        <f>(($C86*'fnd base rates'!H$48)
+($D86*'fnd base rates'!H$49)
+($E86*'fnd base rates'!H$50)
+($F86*'fnd base rates'!H$51)
+($G86*'fnd base rates'!H$52)
+($H86*'fnd base rates'!H$53)
+($I86*'fnd base rates'!H$54)
+($J86*'fnd base rates'!H$55)
+($K86*'fnd base rates'!H$56)
+($L86*'fnd base rates'!H$57)
+($M86*'fnd base rates'!H$58)
+($N86*'fnd base rates'!H$59)
+($O86*VLOOKUP($S86+12,rate_basefnd,8)))</f>
        <v>908.76900000000001</v>
      </c>
      <c r="AA86" s="1">
        <f>(($C86*'fnd base rates'!I$48)
+($D86*'fnd base rates'!I$49)
+($E86*'fnd base rates'!I$50)
+($F86*'fnd base rates'!I$51)
+($G86*'fnd base rates'!I$52)
+($H86*'fnd base rates'!I$53)
+($I86*'fnd base rates'!I$54)
+($J86*'fnd base rates'!I$55)
+($K86*'fnd base rates'!I$56)
+($L86*'fnd base rates'!I$57)
+($M86*'fnd base rates'!I$58)
+($N86*'fnd base rates'!I$59)
+($O86*VLOOKUP($S86+12,rate_basefnd,9)))
*$R86</f>
        <v>614.66886</v>
      </c>
      <c r="AB86" s="1">
        <f>(($C86*'fnd base rates'!J$48)
+($D86*'fnd base rates'!J$49)
+($E86*'fnd base rates'!J$50)
+($F86*'fnd base rates'!J$51)
+($G86*'fnd base rates'!J$52)
+($H86*'fnd base rates'!J$53)
+($I86*'fnd base rates'!J$54)
+($J86*'fnd base rates'!J$55)
+($K86*'fnd base rates'!J$56)
+($L86*'fnd base rates'!J$57)
+($M86*'fnd base rates'!J$58)
+($N86*'fnd base rates'!J$59)
+($O86*VLOOKUP($S86+12,rate_basefnd,10)))
*$R86</f>
        <v>450.08675999999997</v>
      </c>
      <c r="AC86" s="1">
        <f>(($C86*'fnd base rates'!K$48)
+($D86*'fnd base rates'!K$49)
+($E86*'fnd base rates'!K$50)
+($F86*'fnd base rates'!K$51)
+($G86*'fnd base rates'!K$52)
+($H86*'fnd base rates'!K$53)
+($I86*'fnd base rates'!K$54)
+($J86*'fnd base rates'!K$55)
+($K86*'fnd base rates'!K$56)
+($L86*'fnd base rates'!K$57)
+($M86*'fnd base rates'!K$58)
+($N86*'fnd base rates'!K$59)
+($O86*VLOOKUP($S86+12,rate_basefnd,11)))
*$R86</f>
        <v>2131.9578502499999</v>
      </c>
      <c r="AD86" s="1">
        <f>(($C86*'fnd base rates'!L$48)
+($D86*'fnd base rates'!L$49)
+($E86*'fnd base rates'!L$50)
+($F86*'fnd base rates'!L$51)
+($G86*'fnd base rates'!L$52)
+($H86*'fnd base rates'!L$53)
+($I86*'fnd base rates'!L$54)
+($J86*'fnd base rates'!L$55)
+($K86*'fnd base rates'!L$56)
+($L86*'fnd base rates'!L$57)
+($M86*'fnd base rates'!L$58)
+($N86*'fnd base rates'!L$59)
+($O86*VLOOKUP($S86+12,rate_basefnd,12)))</f>
        <v>1956.0395268536643</v>
      </c>
      <c r="AE86" s="1">
        <f>(($C86*'fnd base rates'!M$48)
+($D86*'fnd base rates'!M$49)
+($E86*'fnd base rates'!M$50)
+($F86*'fnd base rates'!M$51)
+($G86*'fnd base rates'!M$52)
+($H86*'fnd base rates'!M$53)
+($I86*'fnd base rates'!M$54)
+($J86*'fnd base rates'!M$55)
+($K86*'fnd base rates'!M$56)
+($L86*'fnd base rates'!M$57)
+($M86*'fnd base rates'!M$58)
+($N86*'fnd base rates'!M$59)
+($O86*VLOOKUP($S86+12,rate_basefnd,13)))</f>
        <v>0</v>
      </c>
      <c r="AF86" s="4">
        <f t="shared" si="16"/>
        <v>16735.235404103663</v>
      </c>
      <c r="AH86" s="4">
        <f t="shared" si="17"/>
        <v>418100710</v>
      </c>
      <c r="AI86" s="4" t="str">
        <f t="shared" si="18"/>
        <v>418</v>
      </c>
      <c r="AJ86" s="2" t="str">
        <f t="shared" si="19"/>
        <v>100</v>
      </c>
      <c r="AK86" s="2" t="str">
        <f t="shared" si="20"/>
        <v>710</v>
      </c>
      <c r="AL86" s="4">
        <f t="shared" si="21"/>
        <v>1</v>
      </c>
      <c r="AM86" s="4">
        <f t="shared" si="14"/>
        <v>2</v>
      </c>
      <c r="AN86" s="4">
        <f t="shared" si="22"/>
        <v>16735.235404103663</v>
      </c>
      <c r="AO86" s="4">
        <f t="shared" si="23"/>
        <v>8368</v>
      </c>
      <c r="AP86" s="4">
        <f t="shared" si="24"/>
        <v>0</v>
      </c>
      <c r="AQ86" s="75">
        <v>8368</v>
      </c>
    </row>
    <row r="87" spans="1:43" s="4" customFormat="1">
      <c r="A87" s="2">
        <v>419035030</v>
      </c>
      <c r="B87" s="382" t="s">
        <v>715</v>
      </c>
      <c r="C87" s="15">
        <f>'fnd enro'!C87</f>
        <v>0</v>
      </c>
      <c r="D87" s="15">
        <f>'fnd enro'!D87</f>
        <v>0</v>
      </c>
      <c r="E87" s="15">
        <f>'fnd enro'!E87</f>
        <v>0</v>
      </c>
      <c r="F87" s="15">
        <f>'fnd enro'!F87</f>
        <v>0</v>
      </c>
      <c r="G87" s="15">
        <f>'fnd enro'!G87</f>
        <v>1</v>
      </c>
      <c r="H87" s="15">
        <f>'fnd enro'!H87</f>
        <v>0</v>
      </c>
      <c r="I87" s="15">
        <f>'fnd enro'!I87</f>
        <v>3.7499999999999999E-2</v>
      </c>
      <c r="J87" s="15">
        <f>'fnd enro'!J87</f>
        <v>0</v>
      </c>
      <c r="K87" s="15">
        <f>'fnd enro'!K87</f>
        <v>0</v>
      </c>
      <c r="L87" s="15">
        <f>'fnd enro'!L87</f>
        <v>0</v>
      </c>
      <c r="M87" s="15">
        <f>'fnd enro'!M87</f>
        <v>0</v>
      </c>
      <c r="N87" s="15">
        <f>'fnd enro'!N87</f>
        <v>0</v>
      </c>
      <c r="O87" s="15">
        <f>'fnd enro'!O87</f>
        <v>0</v>
      </c>
      <c r="P87" s="15"/>
      <c r="Q87" s="15">
        <f>'fnd enro'!R87</f>
        <v>1</v>
      </c>
      <c r="R87" s="16">
        <f t="shared" si="15"/>
        <v>1.079</v>
      </c>
      <c r="S87" s="15">
        <f>'fnd enro'!Q87</f>
        <v>1</v>
      </c>
      <c r="T87" s="2"/>
      <c r="U87" s="1">
        <f>(($C87*'fnd base rates'!C$48)
+($D87*'fnd base rates'!C$49)
+($E87*'fnd base rates'!C$50)
+($F87*'fnd base rates'!C$51)
+($G87*'fnd base rates'!C$52)
+($H87*'fnd base rates'!C$53)
+($I87*'fnd base rates'!C$54)
+($J87*'fnd base rates'!C$55)
+($K87*'fnd base rates'!C$56)
+($L87*'fnd base rates'!C$57)
+($M87*'fnd base rates'!C$58)
+($N87*'fnd base rates'!C$59)
+($O87*VLOOKUP($S87+12,rate_basefnd,3)))
*$R87</f>
        <v>499.89597937500002</v>
      </c>
      <c r="V87" s="1">
        <f>(($C87*'fnd base rates'!D$48)
+($D87*'fnd base rates'!D$49)
+($E87*'fnd base rates'!D$50)
+($F87*'fnd base rates'!D$51)
+($G87*'fnd base rates'!D$52)
+($H87*'fnd base rates'!D$53)
+($I87*'fnd base rates'!D$54)
+($J87*'fnd base rates'!D$55)
+($K87*'fnd base rates'!D$56)
+($L87*'fnd base rates'!D$57)
+($M87*'fnd base rates'!D$58)
+($N87*'fnd base rates'!D$59)
+($O87*VLOOKUP($S87+12,rate_basefnd,4)))
*$R87</f>
        <v>717.23288000000002</v>
      </c>
      <c r="W87" s="1">
        <f>(($C87*'fnd base rates'!E$48)
+($D87*'fnd base rates'!E$49)
+($E87*'fnd base rates'!E$50)
+($F87*'fnd base rates'!E$51)
+($G87*'fnd base rates'!E$52)
+($H87*'fnd base rates'!E$53)
+($I87*'fnd base rates'!E$54)
+($J87*'fnd base rates'!E$55)
+($K87*'fnd base rates'!E$56)
+($L87*'fnd base rates'!E$57)
+($M87*'fnd base rates'!E$58)
+($N87*'fnd base rates'!E$59)
+($O87*VLOOKUP($S87+12,rate_basefnd,5)))
*$R87</f>
        <v>3233.2444056249997</v>
      </c>
      <c r="X87" s="1">
        <f>(($C87*'fnd base rates'!F$48)
+($D87*'fnd base rates'!F$49)
+($E87*'fnd base rates'!F$50)
+($F87*'fnd base rates'!F$51)
+($G87*'fnd base rates'!F$52)
+($H87*'fnd base rates'!F$53)
+($I87*'fnd base rates'!F$54)
+($J87*'fnd base rates'!F$55)
+($K87*'fnd base rates'!F$56)
+($L87*'fnd base rates'!F$57)
+($M87*'fnd base rates'!F$58)
+($N87*'fnd base rates'!F$59)
+($O87*VLOOKUP($S87+12,rate_basefnd,6)))
*$R87</f>
        <v>923.84600425000008</v>
      </c>
      <c r="Y87" s="1">
        <f>(($C87*'fnd base rates'!G$48)
+($D87*'fnd base rates'!G$49)
+($E87*'fnd base rates'!G$50)
+($F87*'fnd base rates'!G$51)
+($G87*'fnd base rates'!G$52)
+($H87*'fnd base rates'!G$53)
+($I87*'fnd base rates'!G$54)
+($J87*'fnd base rates'!G$55)
+($K87*'fnd base rates'!G$56)
+($L87*'fnd base rates'!G$57)
+($M87*'fnd base rates'!G$58)
+($N87*'fnd base rates'!G$59)
+($O87*VLOOKUP($S87+12,rate_basefnd,7)))
*$R87</f>
        <v>157.45064724999997</v>
      </c>
      <c r="Z87" s="1">
        <f>(($C87*'fnd base rates'!H$48)
+($D87*'fnd base rates'!H$49)
+($E87*'fnd base rates'!H$50)
+($F87*'fnd base rates'!H$51)
+($G87*'fnd base rates'!H$52)
+($H87*'fnd base rates'!H$53)
+($I87*'fnd base rates'!H$54)
+($J87*'fnd base rates'!H$55)
+($K87*'fnd base rates'!H$56)
+($L87*'fnd base rates'!H$57)
+($M87*'fnd base rates'!H$58)
+($N87*'fnd base rates'!H$59)
+($O87*VLOOKUP($S87+12,rate_basefnd,8)))</f>
        <v>454.3845</v>
      </c>
      <c r="AA87" s="1">
        <f>(($C87*'fnd base rates'!I$48)
+($D87*'fnd base rates'!I$49)
+($E87*'fnd base rates'!I$50)
+($F87*'fnd base rates'!I$51)
+($G87*'fnd base rates'!I$52)
+($H87*'fnd base rates'!I$53)
+($I87*'fnd base rates'!I$54)
+($J87*'fnd base rates'!I$55)
+($K87*'fnd base rates'!I$56)
+($L87*'fnd base rates'!I$57)
+($M87*'fnd base rates'!I$58)
+($N87*'fnd base rates'!I$59)
+($O87*VLOOKUP($S87+12,rate_basefnd,9)))
*$R87</f>
        <v>318.55317000000002</v>
      </c>
      <c r="AB87" s="1">
        <f>(($C87*'fnd base rates'!J$48)
+($D87*'fnd base rates'!J$49)
+($E87*'fnd base rates'!J$50)
+($F87*'fnd base rates'!J$51)
+($G87*'fnd base rates'!J$52)
+($H87*'fnd base rates'!J$53)
+($I87*'fnd base rates'!J$54)
+($J87*'fnd base rates'!J$55)
+($K87*'fnd base rates'!J$56)
+($L87*'fnd base rates'!J$57)
+($M87*'fnd base rates'!J$58)
+($N87*'fnd base rates'!J$59)
+($O87*VLOOKUP($S87+12,rate_basefnd,10)))
*$R87</f>
        <v>233.25821999999999</v>
      </c>
      <c r="AC87" s="1">
        <f>(($C87*'fnd base rates'!K$48)
+($D87*'fnd base rates'!K$49)
+($E87*'fnd base rates'!K$50)
+($F87*'fnd base rates'!K$51)
+($G87*'fnd base rates'!K$52)
+($H87*'fnd base rates'!K$53)
+($I87*'fnd base rates'!K$54)
+($J87*'fnd base rates'!K$55)
+($K87*'fnd base rates'!K$56)
+($L87*'fnd base rates'!K$57)
+($M87*'fnd base rates'!K$58)
+($N87*'fnd base rates'!K$59)
+($O87*VLOOKUP($S87+12,rate_basefnd,11)))
*$R87</f>
        <v>1104.890739875</v>
      </c>
      <c r="AD87" s="1">
        <f>(($C87*'fnd base rates'!L$48)
+($D87*'fnd base rates'!L$49)
+($E87*'fnd base rates'!L$50)
+($F87*'fnd base rates'!L$51)
+($G87*'fnd base rates'!L$52)
+($H87*'fnd base rates'!L$53)
+($I87*'fnd base rates'!L$54)
+($J87*'fnd base rates'!L$55)
+($K87*'fnd base rates'!L$56)
+($L87*'fnd base rates'!L$57)
+($M87*'fnd base rates'!L$58)
+($N87*'fnd base rates'!L$59)
+($O87*VLOOKUP($S87+12,rate_basefnd,12)))</f>
        <v>978.01976342683213</v>
      </c>
      <c r="AE87" s="1">
        <f>(($C87*'fnd base rates'!M$48)
+($D87*'fnd base rates'!M$49)
+($E87*'fnd base rates'!M$50)
+($F87*'fnd base rates'!M$51)
+($G87*'fnd base rates'!M$52)
+($H87*'fnd base rates'!M$53)
+($I87*'fnd base rates'!M$54)
+($J87*'fnd base rates'!M$55)
+($K87*'fnd base rates'!M$56)
+($L87*'fnd base rates'!M$57)
+($M87*'fnd base rates'!M$58)
+($N87*'fnd base rates'!M$59)
+($O87*VLOOKUP($S87+12,rate_basefnd,13)))</f>
        <v>0</v>
      </c>
      <c r="AF87" s="4">
        <f t="shared" si="16"/>
        <v>8620.7763098018313</v>
      </c>
      <c r="AH87" s="4">
        <f t="shared" si="17"/>
        <v>419035030</v>
      </c>
      <c r="AI87" s="4" t="str">
        <f t="shared" si="18"/>
        <v>419</v>
      </c>
      <c r="AJ87" s="2" t="str">
        <f t="shared" si="19"/>
        <v>035</v>
      </c>
      <c r="AK87" s="2" t="str">
        <f t="shared" si="20"/>
        <v>030</v>
      </c>
      <c r="AL87" s="4">
        <f t="shared" si="21"/>
        <v>1</v>
      </c>
      <c r="AM87" s="4">
        <f t="shared" si="14"/>
        <v>1</v>
      </c>
      <c r="AN87" s="4">
        <f t="shared" si="22"/>
        <v>8620.7763098018313</v>
      </c>
      <c r="AO87" s="4">
        <f t="shared" si="23"/>
        <v>8621</v>
      </c>
      <c r="AP87" s="4">
        <f t="shared" si="24"/>
        <v>0</v>
      </c>
      <c r="AQ87" s="75">
        <v>8621</v>
      </c>
    </row>
    <row r="88" spans="1:43" s="4" customFormat="1">
      <c r="A88" s="2">
        <v>419035035</v>
      </c>
      <c r="B88" s="382" t="s">
        <v>715</v>
      </c>
      <c r="C88" s="15">
        <f>'fnd enro'!C88</f>
        <v>0</v>
      </c>
      <c r="D88" s="15">
        <f>'fnd enro'!D88</f>
        <v>0</v>
      </c>
      <c r="E88" s="15">
        <f>'fnd enro'!E88</f>
        <v>0</v>
      </c>
      <c r="F88" s="15">
        <f>'fnd enro'!F88</f>
        <v>0</v>
      </c>
      <c r="G88" s="15">
        <f>'fnd enro'!G88</f>
        <v>166</v>
      </c>
      <c r="H88" s="15">
        <f>'fnd enro'!H88</f>
        <v>0</v>
      </c>
      <c r="I88" s="15">
        <f>'fnd enro'!I88</f>
        <v>7.125</v>
      </c>
      <c r="J88" s="15">
        <f>'fnd enro'!J88</f>
        <v>0</v>
      </c>
      <c r="K88" s="15">
        <f>'fnd enro'!K88</f>
        <v>0</v>
      </c>
      <c r="L88" s="15">
        <f>'fnd enro'!L88</f>
        <v>0</v>
      </c>
      <c r="M88" s="15">
        <f>'fnd enro'!M88</f>
        <v>24</v>
      </c>
      <c r="N88" s="15">
        <f>'fnd enro'!N88</f>
        <v>0</v>
      </c>
      <c r="O88" s="15">
        <f>'fnd enro'!O88</f>
        <v>116</v>
      </c>
      <c r="P88" s="15"/>
      <c r="Q88" s="15">
        <f>'fnd enro'!R88</f>
        <v>190</v>
      </c>
      <c r="R88" s="16">
        <f t="shared" si="15"/>
        <v>1.079</v>
      </c>
      <c r="S88" s="15">
        <f>'fnd enro'!Q88</f>
        <v>10</v>
      </c>
      <c r="T88" s="2"/>
      <c r="U88" s="1">
        <f>(($C88*'fnd base rates'!C$48)
+($D88*'fnd base rates'!C$49)
+($E88*'fnd base rates'!C$50)
+($F88*'fnd base rates'!C$51)
+($G88*'fnd base rates'!C$52)
+($H88*'fnd base rates'!C$53)
+($I88*'fnd base rates'!C$54)
+($J88*'fnd base rates'!C$55)
+($K88*'fnd base rates'!C$56)
+($L88*'fnd base rates'!C$57)
+($M88*'fnd base rates'!C$58)
+($N88*'fnd base rates'!C$59)
+($O88*VLOOKUP($S88+12,rate_basefnd,3)))
*$R88</f>
        <v>94980.236081250012</v>
      </c>
      <c r="V88" s="1">
        <f>(($C88*'fnd base rates'!D$48)
+($D88*'fnd base rates'!D$49)
+($E88*'fnd base rates'!D$50)
+($F88*'fnd base rates'!D$51)
+($G88*'fnd base rates'!D$52)
+($H88*'fnd base rates'!D$53)
+($I88*'fnd base rates'!D$54)
+($J88*'fnd base rates'!D$55)
+($K88*'fnd base rates'!D$56)
+($L88*'fnd base rates'!D$57)
+($M88*'fnd base rates'!D$58)
+($N88*'fnd base rates'!D$59)
+($O88*VLOOKUP($S88+12,rate_basefnd,4)))
*$R88</f>
        <v>136274.24719999998</v>
      </c>
      <c r="W88" s="1">
        <f>(($C88*'fnd base rates'!E$48)
+($D88*'fnd base rates'!E$49)
+($E88*'fnd base rates'!E$50)
+($F88*'fnd base rates'!E$51)
+($G88*'fnd base rates'!E$52)
+($H88*'fnd base rates'!E$53)
+($I88*'fnd base rates'!E$54)
+($J88*'fnd base rates'!E$55)
+($K88*'fnd base rates'!E$56)
+($L88*'fnd base rates'!E$57)
+($M88*'fnd base rates'!E$58)
+($N88*'fnd base rates'!E$59)
+($O88*VLOOKUP($S88+12,rate_basefnd,5)))
*$R88</f>
        <v>1073208.4041087499</v>
      </c>
      <c r="X88" s="1">
        <f>(($C88*'fnd base rates'!F$48)
+($D88*'fnd base rates'!F$49)
+($E88*'fnd base rates'!F$50)
+($F88*'fnd base rates'!F$51)
+($G88*'fnd base rates'!F$52)
+($H88*'fnd base rates'!F$53)
+($I88*'fnd base rates'!F$54)
+($J88*'fnd base rates'!F$55)
+($K88*'fnd base rates'!F$56)
+($L88*'fnd base rates'!F$57)
+($M88*'fnd base rates'!F$58)
+($N88*'fnd base rates'!F$59)
+($O88*VLOOKUP($S88+12,rate_basefnd,6)))
*$R88</f>
        <v>177145.35640750002</v>
      </c>
      <c r="Y88" s="1">
        <f>(($C88*'fnd base rates'!G$48)
+($D88*'fnd base rates'!G$49)
+($E88*'fnd base rates'!G$50)
+($F88*'fnd base rates'!G$51)
+($G88*'fnd base rates'!G$52)
+($H88*'fnd base rates'!G$53)
+($I88*'fnd base rates'!G$54)
+($J88*'fnd base rates'!G$55)
+($K88*'fnd base rates'!G$56)
+($L88*'fnd base rates'!G$57)
+($M88*'fnd base rates'!G$58)
+($N88*'fnd base rates'!G$59)
+($O88*VLOOKUP($S88+12,rate_basefnd,7)))
*$R88</f>
        <v>39769.050977500003</v>
      </c>
      <c r="Z88" s="1">
        <f>(($C88*'fnd base rates'!H$48)
+($D88*'fnd base rates'!H$49)
+($E88*'fnd base rates'!H$50)
+($F88*'fnd base rates'!H$51)
+($G88*'fnd base rates'!H$52)
+($H88*'fnd base rates'!H$53)
+($I88*'fnd base rates'!H$54)
+($J88*'fnd base rates'!H$55)
+($K88*'fnd base rates'!H$56)
+($L88*'fnd base rates'!H$57)
+($M88*'fnd base rates'!H$58)
+($N88*'fnd base rates'!H$59)
+($O88*VLOOKUP($S88+12,rate_basefnd,8)))</f>
        <v>86333.054999999993</v>
      </c>
      <c r="AA88" s="1">
        <f>(($C88*'fnd base rates'!I$48)
+($D88*'fnd base rates'!I$49)
+($E88*'fnd base rates'!I$50)
+($F88*'fnd base rates'!I$51)
+($G88*'fnd base rates'!I$52)
+($H88*'fnd base rates'!I$53)
+($I88*'fnd base rates'!I$54)
+($J88*'fnd base rates'!I$55)
+($K88*'fnd base rates'!I$56)
+($L88*'fnd base rates'!I$57)
+($M88*'fnd base rates'!I$58)
+($N88*'fnd base rates'!I$59)
+($O88*VLOOKUP($S88+12,rate_basefnd,9)))
*$R88</f>
        <v>60525.102299999991</v>
      </c>
      <c r="AB88" s="1">
        <f>(($C88*'fnd base rates'!J$48)
+($D88*'fnd base rates'!J$49)
+($E88*'fnd base rates'!J$50)
+($F88*'fnd base rates'!J$51)
+($G88*'fnd base rates'!J$52)
+($H88*'fnd base rates'!J$53)
+($I88*'fnd base rates'!J$54)
+($J88*'fnd base rates'!J$55)
+($K88*'fnd base rates'!J$56)
+($L88*'fnd base rates'!J$57)
+($M88*'fnd base rates'!J$58)
+($N88*'fnd base rates'!J$59)
+($O88*VLOOKUP($S88+12,rate_basefnd,10)))
*$R88</f>
        <v>42148.200120000009</v>
      </c>
      <c r="AC88" s="1">
        <f>(($C88*'fnd base rates'!K$48)
+($D88*'fnd base rates'!K$49)
+($E88*'fnd base rates'!K$50)
+($F88*'fnd base rates'!K$51)
+($G88*'fnd base rates'!K$52)
+($H88*'fnd base rates'!K$53)
+($I88*'fnd base rates'!K$54)
+($J88*'fnd base rates'!K$55)
+($K88*'fnd base rates'!K$56)
+($L88*'fnd base rates'!K$57)
+($M88*'fnd base rates'!K$58)
+($N88*'fnd base rates'!K$59)
+($O88*VLOOKUP($S88+12,rate_basefnd,11)))
*$R88</f>
        <v>279080.83997625002</v>
      </c>
      <c r="AD88" s="1">
        <f>(($C88*'fnd base rates'!L$48)
+($D88*'fnd base rates'!L$49)
+($E88*'fnd base rates'!L$50)
+($F88*'fnd base rates'!L$51)
+($G88*'fnd base rates'!L$52)
+($H88*'fnd base rates'!L$53)
+($I88*'fnd base rates'!L$54)
+($J88*'fnd base rates'!L$55)
+($K88*'fnd base rates'!L$56)
+($L88*'fnd base rates'!L$57)
+($M88*'fnd base rates'!L$58)
+($N88*'fnd base rates'!L$59)
+($O88*VLOOKUP($S88+12,rate_basefnd,12)))</f>
        <v>228454.0807911226</v>
      </c>
      <c r="AE88" s="1">
        <f>(($C88*'fnd base rates'!M$48)
+($D88*'fnd base rates'!M$49)
+($E88*'fnd base rates'!M$50)
+($F88*'fnd base rates'!M$51)
+($G88*'fnd base rates'!M$52)
+($H88*'fnd base rates'!M$53)
+($I88*'fnd base rates'!M$54)
+($J88*'fnd base rates'!M$55)
+($K88*'fnd base rates'!M$56)
+($L88*'fnd base rates'!M$57)
+($M88*'fnd base rates'!M$58)
+($N88*'fnd base rates'!M$59)
+($O88*VLOOKUP($S88+12,rate_basefnd,13)))</f>
        <v>0</v>
      </c>
      <c r="AF88" s="4">
        <f t="shared" si="16"/>
        <v>2217918.5729623721</v>
      </c>
      <c r="AH88" s="4">
        <f t="shared" si="17"/>
        <v>419035035</v>
      </c>
      <c r="AI88" s="4" t="str">
        <f t="shared" si="18"/>
        <v>419</v>
      </c>
      <c r="AJ88" s="2" t="str">
        <f t="shared" si="19"/>
        <v>035</v>
      </c>
      <c r="AK88" s="2" t="str">
        <f t="shared" si="20"/>
        <v>035</v>
      </c>
      <c r="AL88" s="4">
        <f t="shared" si="21"/>
        <v>1</v>
      </c>
      <c r="AM88" s="4">
        <f t="shared" si="14"/>
        <v>190</v>
      </c>
      <c r="AN88" s="4">
        <f t="shared" si="22"/>
        <v>2217918.5729623721</v>
      </c>
      <c r="AO88" s="4">
        <f t="shared" si="23"/>
        <v>11673</v>
      </c>
      <c r="AP88" s="4">
        <f t="shared" si="24"/>
        <v>0</v>
      </c>
      <c r="AQ88" s="75">
        <v>11673</v>
      </c>
    </row>
    <row r="89" spans="1:43" s="4" customFormat="1">
      <c r="A89" s="2">
        <v>419035044</v>
      </c>
      <c r="B89" s="382" t="s">
        <v>715</v>
      </c>
      <c r="C89" s="15">
        <f>'fnd enro'!C89</f>
        <v>0</v>
      </c>
      <c r="D89" s="15">
        <f>'fnd enro'!D89</f>
        <v>0</v>
      </c>
      <c r="E89" s="15">
        <f>'fnd enro'!E89</f>
        <v>0</v>
      </c>
      <c r="F89" s="15">
        <f>'fnd enro'!F89</f>
        <v>0</v>
      </c>
      <c r="G89" s="15">
        <f>'fnd enro'!G89</f>
        <v>6</v>
      </c>
      <c r="H89" s="15">
        <f>'fnd enro'!H89</f>
        <v>0</v>
      </c>
      <c r="I89" s="15">
        <f>'fnd enro'!I89</f>
        <v>0.22500000000000001</v>
      </c>
      <c r="J89" s="15">
        <f>'fnd enro'!J89</f>
        <v>0</v>
      </c>
      <c r="K89" s="15">
        <f>'fnd enro'!K89</f>
        <v>0</v>
      </c>
      <c r="L89" s="15">
        <f>'fnd enro'!L89</f>
        <v>0</v>
      </c>
      <c r="M89" s="15">
        <f>'fnd enro'!M89</f>
        <v>0</v>
      </c>
      <c r="N89" s="15">
        <f>'fnd enro'!N89</f>
        <v>0</v>
      </c>
      <c r="O89" s="15">
        <f>'fnd enro'!O89</f>
        <v>2</v>
      </c>
      <c r="P89" s="15"/>
      <c r="Q89" s="15">
        <f>'fnd enro'!R89</f>
        <v>6</v>
      </c>
      <c r="R89" s="16">
        <f t="shared" si="15"/>
        <v>1.079</v>
      </c>
      <c r="S89" s="15">
        <f>'fnd enro'!Q89</f>
        <v>8</v>
      </c>
      <c r="T89" s="2"/>
      <c r="U89" s="1">
        <f>(($C89*'fnd base rates'!C$48)
+($D89*'fnd base rates'!C$49)
+($E89*'fnd base rates'!C$50)
+($F89*'fnd base rates'!C$51)
+($G89*'fnd base rates'!C$52)
+($H89*'fnd base rates'!C$53)
+($I89*'fnd base rates'!C$54)
+($J89*'fnd base rates'!C$55)
+($K89*'fnd base rates'!C$56)
+($L89*'fnd base rates'!C$57)
+($M89*'fnd base rates'!C$58)
+($N89*'fnd base rates'!C$59)
+($O89*VLOOKUP($S89+12,rate_basefnd,3)))
*$R89</f>
        <v>2999.3758762500001</v>
      </c>
      <c r="V89" s="1">
        <f>(($C89*'fnd base rates'!D$48)
+($D89*'fnd base rates'!D$49)
+($E89*'fnd base rates'!D$50)
+($F89*'fnd base rates'!D$51)
+($G89*'fnd base rates'!D$52)
+($H89*'fnd base rates'!D$53)
+($I89*'fnd base rates'!D$54)
+($J89*'fnd base rates'!D$55)
+($K89*'fnd base rates'!D$56)
+($L89*'fnd base rates'!D$57)
+($M89*'fnd base rates'!D$58)
+($N89*'fnd base rates'!D$59)
+($O89*VLOOKUP($S89+12,rate_basefnd,4)))
*$R89</f>
        <v>4303.3972800000001</v>
      </c>
      <c r="W89" s="1">
        <f>(($C89*'fnd base rates'!E$48)
+($D89*'fnd base rates'!E$49)
+($E89*'fnd base rates'!E$50)
+($F89*'fnd base rates'!E$51)
+($G89*'fnd base rates'!E$52)
+($H89*'fnd base rates'!E$53)
+($I89*'fnd base rates'!E$54)
+($J89*'fnd base rates'!E$55)
+($K89*'fnd base rates'!E$56)
+($L89*'fnd base rates'!E$57)
+($M89*'fnd base rates'!E$58)
+($N89*'fnd base rates'!E$59)
+($O89*VLOOKUP($S89+12,rate_basefnd,5)))
*$R89</f>
        <v>26322.848353749996</v>
      </c>
      <c r="X89" s="1">
        <f>(($C89*'fnd base rates'!F$48)
+($D89*'fnd base rates'!F$49)
+($E89*'fnd base rates'!F$50)
+($F89*'fnd base rates'!F$51)
+($G89*'fnd base rates'!F$52)
+($H89*'fnd base rates'!F$53)
+($I89*'fnd base rates'!F$54)
+($J89*'fnd base rates'!F$55)
+($K89*'fnd base rates'!F$56)
+($L89*'fnd base rates'!F$57)
+($M89*'fnd base rates'!F$58)
+($N89*'fnd base rates'!F$59)
+($O89*VLOOKUP($S89+12,rate_basefnd,6)))
*$R89</f>
        <v>5543.0760255000005</v>
      </c>
      <c r="Y89" s="1">
        <f>(($C89*'fnd base rates'!G$48)
+($D89*'fnd base rates'!G$49)
+($E89*'fnd base rates'!G$50)
+($F89*'fnd base rates'!G$51)
+($G89*'fnd base rates'!G$52)
+($H89*'fnd base rates'!G$53)
+($I89*'fnd base rates'!G$54)
+($J89*'fnd base rates'!G$55)
+($K89*'fnd base rates'!G$56)
+($L89*'fnd base rates'!G$57)
+($M89*'fnd base rates'!G$58)
+($N89*'fnd base rates'!G$59)
+($O89*VLOOKUP($S89+12,rate_basefnd,7)))
*$R89</f>
        <v>1097.0802635</v>
      </c>
      <c r="Z89" s="1">
        <f>(($C89*'fnd base rates'!H$48)
+($D89*'fnd base rates'!H$49)
+($E89*'fnd base rates'!H$50)
+($F89*'fnd base rates'!H$51)
+($G89*'fnd base rates'!H$52)
+($H89*'fnd base rates'!H$53)
+($I89*'fnd base rates'!H$54)
+($J89*'fnd base rates'!H$55)
+($K89*'fnd base rates'!H$56)
+($L89*'fnd base rates'!H$57)
+($M89*'fnd base rates'!H$58)
+($N89*'fnd base rates'!H$59)
+($O89*VLOOKUP($S89+12,rate_basefnd,8)))</f>
        <v>2726.3069999999998</v>
      </c>
      <c r="AA89" s="1">
        <f>(($C89*'fnd base rates'!I$48)
+($D89*'fnd base rates'!I$49)
+($E89*'fnd base rates'!I$50)
+($F89*'fnd base rates'!I$51)
+($G89*'fnd base rates'!I$52)
+($H89*'fnd base rates'!I$53)
+($I89*'fnd base rates'!I$54)
+($J89*'fnd base rates'!I$55)
+($K89*'fnd base rates'!I$56)
+($L89*'fnd base rates'!I$57)
+($M89*'fnd base rates'!I$58)
+($N89*'fnd base rates'!I$59)
+($O89*VLOOKUP($S89+12,rate_basefnd,9)))
*$R89</f>
        <v>1911.3190200000001</v>
      </c>
      <c r="AB89" s="1">
        <f>(($C89*'fnd base rates'!J$48)
+($D89*'fnd base rates'!J$49)
+($E89*'fnd base rates'!J$50)
+($F89*'fnd base rates'!J$51)
+($G89*'fnd base rates'!J$52)
+($H89*'fnd base rates'!J$53)
+($I89*'fnd base rates'!J$54)
+($J89*'fnd base rates'!J$55)
+($K89*'fnd base rates'!J$56)
+($L89*'fnd base rates'!J$57)
+($M89*'fnd base rates'!J$58)
+($N89*'fnd base rates'!J$59)
+($O89*VLOOKUP($S89+12,rate_basefnd,10)))
*$R89</f>
        <v>1399.5493199999999</v>
      </c>
      <c r="AC89" s="1">
        <f>(($C89*'fnd base rates'!K$48)
+($D89*'fnd base rates'!K$49)
+($E89*'fnd base rates'!K$50)
+($F89*'fnd base rates'!K$51)
+($G89*'fnd base rates'!K$52)
+($H89*'fnd base rates'!K$53)
+($I89*'fnd base rates'!K$54)
+($J89*'fnd base rates'!K$55)
+($K89*'fnd base rates'!K$56)
+($L89*'fnd base rates'!K$57)
+($M89*'fnd base rates'!K$58)
+($N89*'fnd base rates'!K$59)
+($O89*VLOOKUP($S89+12,rate_basefnd,11)))
*$R89</f>
        <v>7698.6118592499997</v>
      </c>
      <c r="AD89" s="1">
        <f>(($C89*'fnd base rates'!L$48)
+($D89*'fnd base rates'!L$49)
+($E89*'fnd base rates'!L$50)
+($F89*'fnd base rates'!L$51)
+($G89*'fnd base rates'!L$52)
+($H89*'fnd base rates'!L$53)
+($I89*'fnd base rates'!L$54)
+($J89*'fnd base rates'!L$55)
+($K89*'fnd base rates'!L$56)
+($L89*'fnd base rates'!L$57)
+($M89*'fnd base rates'!L$58)
+($N89*'fnd base rates'!L$59)
+($O89*VLOOKUP($S89+12,rate_basefnd,12)))</f>
        <v>6519.4585805609931</v>
      </c>
      <c r="AE89" s="1">
        <f>(($C89*'fnd base rates'!M$48)
+($D89*'fnd base rates'!M$49)
+($E89*'fnd base rates'!M$50)
+($F89*'fnd base rates'!M$51)
+($G89*'fnd base rates'!M$52)
+($H89*'fnd base rates'!M$53)
+($I89*'fnd base rates'!M$54)
+($J89*'fnd base rates'!M$55)
+($K89*'fnd base rates'!M$56)
+($L89*'fnd base rates'!M$57)
+($M89*'fnd base rates'!M$58)
+($N89*'fnd base rates'!M$59)
+($O89*VLOOKUP($S89+12,rate_basefnd,13)))</f>
        <v>0</v>
      </c>
      <c r="AF89" s="4">
        <f t="shared" si="16"/>
        <v>60521.023578810986</v>
      </c>
      <c r="AH89" s="4">
        <f t="shared" si="17"/>
        <v>419035044</v>
      </c>
      <c r="AI89" s="4" t="str">
        <f t="shared" si="18"/>
        <v>419</v>
      </c>
      <c r="AJ89" s="2" t="str">
        <f t="shared" si="19"/>
        <v>035</v>
      </c>
      <c r="AK89" s="2" t="str">
        <f t="shared" si="20"/>
        <v>044</v>
      </c>
      <c r="AL89" s="4">
        <f t="shared" si="21"/>
        <v>1</v>
      </c>
      <c r="AM89" s="4">
        <f t="shared" si="14"/>
        <v>6</v>
      </c>
      <c r="AN89" s="4">
        <f t="shared" si="22"/>
        <v>60521.023578810986</v>
      </c>
      <c r="AO89" s="4">
        <f t="shared" si="23"/>
        <v>10087</v>
      </c>
      <c r="AP89" s="4">
        <f t="shared" si="24"/>
        <v>0</v>
      </c>
      <c r="AQ89" s="75">
        <v>10087</v>
      </c>
    </row>
    <row r="90" spans="1:43" s="4" customFormat="1">
      <c r="A90" s="2">
        <v>419035049</v>
      </c>
      <c r="B90" s="382" t="s">
        <v>715</v>
      </c>
      <c r="C90" s="15">
        <f>'fnd enro'!C90</f>
        <v>0</v>
      </c>
      <c r="D90" s="15">
        <f>'fnd enro'!D90</f>
        <v>0</v>
      </c>
      <c r="E90" s="15">
        <f>'fnd enro'!E90</f>
        <v>0</v>
      </c>
      <c r="F90" s="15">
        <f>'fnd enro'!F90</f>
        <v>0</v>
      </c>
      <c r="G90" s="15">
        <f>'fnd enro'!G90</f>
        <v>5</v>
      </c>
      <c r="H90" s="15">
        <f>'fnd enro'!H90</f>
        <v>0</v>
      </c>
      <c r="I90" s="15">
        <f>'fnd enro'!I90</f>
        <v>0.1875</v>
      </c>
      <c r="J90" s="15">
        <f>'fnd enro'!J90</f>
        <v>0</v>
      </c>
      <c r="K90" s="15">
        <f>'fnd enro'!K90</f>
        <v>0</v>
      </c>
      <c r="L90" s="15">
        <f>'fnd enro'!L90</f>
        <v>0</v>
      </c>
      <c r="M90" s="15">
        <f>'fnd enro'!M90</f>
        <v>0</v>
      </c>
      <c r="N90" s="15">
        <f>'fnd enro'!N90</f>
        <v>0</v>
      </c>
      <c r="O90" s="15">
        <f>'fnd enro'!O90</f>
        <v>2</v>
      </c>
      <c r="P90" s="15"/>
      <c r="Q90" s="15">
        <f>'fnd enro'!R90</f>
        <v>5</v>
      </c>
      <c r="R90" s="16">
        <f t="shared" si="15"/>
        <v>1.079</v>
      </c>
      <c r="S90" s="15">
        <f>'fnd enro'!Q90</f>
        <v>9</v>
      </c>
      <c r="T90" s="2"/>
      <c r="U90" s="1">
        <f>(($C90*'fnd base rates'!C$48)
+($D90*'fnd base rates'!C$49)
+($E90*'fnd base rates'!C$50)
+($F90*'fnd base rates'!C$51)
+($G90*'fnd base rates'!C$52)
+($H90*'fnd base rates'!C$53)
+($I90*'fnd base rates'!C$54)
+($J90*'fnd base rates'!C$55)
+($K90*'fnd base rates'!C$56)
+($L90*'fnd base rates'!C$57)
+($M90*'fnd base rates'!C$58)
+($N90*'fnd base rates'!C$59)
+($O90*VLOOKUP($S90+12,rate_basefnd,3)))
*$R90</f>
        <v>2499.4798968750001</v>
      </c>
      <c r="V90" s="1">
        <f>(($C90*'fnd base rates'!D$48)
+($D90*'fnd base rates'!D$49)
+($E90*'fnd base rates'!D$50)
+($F90*'fnd base rates'!D$51)
+($G90*'fnd base rates'!D$52)
+($H90*'fnd base rates'!D$53)
+($I90*'fnd base rates'!D$54)
+($J90*'fnd base rates'!D$55)
+($K90*'fnd base rates'!D$56)
+($L90*'fnd base rates'!D$57)
+($M90*'fnd base rates'!D$58)
+($N90*'fnd base rates'!D$59)
+($O90*VLOOKUP($S90+12,rate_basefnd,4)))
*$R90</f>
        <v>3586.1644000000001</v>
      </c>
      <c r="W90" s="1">
        <f>(($C90*'fnd base rates'!E$48)
+($D90*'fnd base rates'!E$49)
+($E90*'fnd base rates'!E$50)
+($F90*'fnd base rates'!E$51)
+($G90*'fnd base rates'!E$52)
+($H90*'fnd base rates'!E$53)
+($I90*'fnd base rates'!E$54)
+($J90*'fnd base rates'!E$55)
+($K90*'fnd base rates'!E$56)
+($L90*'fnd base rates'!E$57)
+($M90*'fnd base rates'!E$58)
+($N90*'fnd base rates'!E$59)
+($O90*VLOOKUP($S90+12,rate_basefnd,5)))
*$R90</f>
        <v>23157.904648124997</v>
      </c>
      <c r="X90" s="1">
        <f>(($C90*'fnd base rates'!F$48)
+($D90*'fnd base rates'!F$49)
+($E90*'fnd base rates'!F$50)
+($F90*'fnd base rates'!F$51)
+($G90*'fnd base rates'!F$52)
+($H90*'fnd base rates'!F$53)
+($I90*'fnd base rates'!F$54)
+($J90*'fnd base rates'!F$55)
+($K90*'fnd base rates'!F$56)
+($L90*'fnd base rates'!F$57)
+($M90*'fnd base rates'!F$58)
+($N90*'fnd base rates'!F$59)
+($O90*VLOOKUP($S90+12,rate_basefnd,6)))
*$R90</f>
        <v>4619.2300212500004</v>
      </c>
      <c r="Y90" s="1">
        <f>(($C90*'fnd base rates'!G$48)
+($D90*'fnd base rates'!G$49)
+($E90*'fnd base rates'!G$50)
+($F90*'fnd base rates'!G$51)
+($G90*'fnd base rates'!G$52)
+($H90*'fnd base rates'!G$53)
+($I90*'fnd base rates'!G$54)
+($J90*'fnd base rates'!G$55)
+($K90*'fnd base rates'!G$56)
+($L90*'fnd base rates'!G$57)
+($M90*'fnd base rates'!G$58)
+($N90*'fnd base rates'!G$59)
+($O90*VLOOKUP($S90+12,rate_basefnd,7)))
*$R90</f>
        <v>941.11863625000001</v>
      </c>
      <c r="Z90" s="1">
        <f>(($C90*'fnd base rates'!H$48)
+($D90*'fnd base rates'!H$49)
+($E90*'fnd base rates'!H$50)
+($F90*'fnd base rates'!H$51)
+($G90*'fnd base rates'!H$52)
+($H90*'fnd base rates'!H$53)
+($I90*'fnd base rates'!H$54)
+($J90*'fnd base rates'!H$55)
+($K90*'fnd base rates'!H$56)
+($L90*'fnd base rates'!H$57)
+($M90*'fnd base rates'!H$58)
+($N90*'fnd base rates'!H$59)
+($O90*VLOOKUP($S90+12,rate_basefnd,8)))</f>
        <v>2271.9225000000001</v>
      </c>
      <c r="AA90" s="1">
        <f>(($C90*'fnd base rates'!I$48)
+($D90*'fnd base rates'!I$49)
+($E90*'fnd base rates'!I$50)
+($F90*'fnd base rates'!I$51)
+($G90*'fnd base rates'!I$52)
+($H90*'fnd base rates'!I$53)
+($I90*'fnd base rates'!I$54)
+($J90*'fnd base rates'!I$55)
+($K90*'fnd base rates'!I$56)
+($L90*'fnd base rates'!I$57)
+($M90*'fnd base rates'!I$58)
+($N90*'fnd base rates'!I$59)
+($O90*VLOOKUP($S90+12,rate_basefnd,9)))
*$R90</f>
        <v>1592.76585</v>
      </c>
      <c r="AB90" s="1">
        <f>(($C90*'fnd base rates'!J$48)
+($D90*'fnd base rates'!J$49)
+($E90*'fnd base rates'!J$50)
+($F90*'fnd base rates'!J$51)
+($G90*'fnd base rates'!J$52)
+($H90*'fnd base rates'!J$53)
+($I90*'fnd base rates'!J$54)
+($J90*'fnd base rates'!J$55)
+($K90*'fnd base rates'!J$56)
+($L90*'fnd base rates'!J$57)
+($M90*'fnd base rates'!J$58)
+($N90*'fnd base rates'!J$59)
+($O90*VLOOKUP($S90+12,rate_basefnd,10)))
*$R90</f>
        <v>1166.2911000000001</v>
      </c>
      <c r="AC90" s="1">
        <f>(($C90*'fnd base rates'!K$48)
+($D90*'fnd base rates'!K$49)
+($E90*'fnd base rates'!K$50)
+($F90*'fnd base rates'!K$51)
+($G90*'fnd base rates'!K$52)
+($H90*'fnd base rates'!K$53)
+($I90*'fnd base rates'!K$54)
+($J90*'fnd base rates'!K$55)
+($K90*'fnd base rates'!K$56)
+($L90*'fnd base rates'!K$57)
+($M90*'fnd base rates'!K$58)
+($N90*'fnd base rates'!K$59)
+($O90*VLOOKUP($S90+12,rate_basefnd,11)))
*$R90</f>
        <v>6604.2737393750003</v>
      </c>
      <c r="AD90" s="1">
        <f>(($C90*'fnd base rates'!L$48)
+($D90*'fnd base rates'!L$49)
+($E90*'fnd base rates'!L$50)
+($F90*'fnd base rates'!L$51)
+($G90*'fnd base rates'!L$52)
+($H90*'fnd base rates'!L$53)
+($I90*'fnd base rates'!L$54)
+($J90*'fnd base rates'!L$55)
+($K90*'fnd base rates'!L$56)
+($L90*'fnd base rates'!L$57)
+($M90*'fnd base rates'!L$58)
+($N90*'fnd base rates'!L$59)
+($O90*VLOOKUP($S90+12,rate_basefnd,12)))</f>
        <v>5547.8588171341607</v>
      </c>
      <c r="AE90" s="1">
        <f>(($C90*'fnd base rates'!M$48)
+($D90*'fnd base rates'!M$49)
+($E90*'fnd base rates'!M$50)
+($F90*'fnd base rates'!M$51)
+($G90*'fnd base rates'!M$52)
+($H90*'fnd base rates'!M$53)
+($I90*'fnd base rates'!M$54)
+($J90*'fnd base rates'!M$55)
+($K90*'fnd base rates'!M$56)
+($L90*'fnd base rates'!M$57)
+($M90*'fnd base rates'!M$58)
+($N90*'fnd base rates'!M$59)
+($O90*VLOOKUP($S90+12,rate_basefnd,13)))</f>
        <v>0</v>
      </c>
      <c r="AF90" s="4">
        <f t="shared" si="16"/>
        <v>51987.009609009161</v>
      </c>
      <c r="AH90" s="4">
        <f t="shared" si="17"/>
        <v>419035049</v>
      </c>
      <c r="AI90" s="4" t="str">
        <f t="shared" si="18"/>
        <v>419</v>
      </c>
      <c r="AJ90" s="2" t="str">
        <f t="shared" si="19"/>
        <v>035</v>
      </c>
      <c r="AK90" s="2" t="str">
        <f t="shared" si="20"/>
        <v>049</v>
      </c>
      <c r="AL90" s="4">
        <f t="shared" si="21"/>
        <v>1</v>
      </c>
      <c r="AM90" s="4">
        <f t="shared" si="14"/>
        <v>5</v>
      </c>
      <c r="AN90" s="4">
        <f t="shared" si="22"/>
        <v>51987.009609009161</v>
      </c>
      <c r="AO90" s="4">
        <f t="shared" si="23"/>
        <v>10397</v>
      </c>
      <c r="AP90" s="4">
        <f t="shared" si="24"/>
        <v>0</v>
      </c>
      <c r="AQ90" s="75">
        <v>10397</v>
      </c>
    </row>
    <row r="91" spans="1:43" s="4" customFormat="1">
      <c r="A91" s="2">
        <v>419035093</v>
      </c>
      <c r="B91" s="382" t="s">
        <v>715</v>
      </c>
      <c r="C91" s="15">
        <f>'fnd enro'!C91</f>
        <v>0</v>
      </c>
      <c r="D91" s="15">
        <f>'fnd enro'!D91</f>
        <v>0</v>
      </c>
      <c r="E91" s="15">
        <f>'fnd enro'!E91</f>
        <v>0</v>
      </c>
      <c r="F91" s="15">
        <f>'fnd enro'!F91</f>
        <v>0</v>
      </c>
      <c r="G91" s="15">
        <f>'fnd enro'!G91</f>
        <v>1</v>
      </c>
      <c r="H91" s="15">
        <f>'fnd enro'!H91</f>
        <v>0</v>
      </c>
      <c r="I91" s="15">
        <f>'fnd enro'!I91</f>
        <v>7.4999999999999997E-2</v>
      </c>
      <c r="J91" s="15">
        <f>'fnd enro'!J91</f>
        <v>0</v>
      </c>
      <c r="K91" s="15">
        <f>'fnd enro'!K91</f>
        <v>0</v>
      </c>
      <c r="L91" s="15">
        <f>'fnd enro'!L91</f>
        <v>0</v>
      </c>
      <c r="M91" s="15">
        <f>'fnd enro'!M91</f>
        <v>1</v>
      </c>
      <c r="N91" s="15">
        <f>'fnd enro'!N91</f>
        <v>0</v>
      </c>
      <c r="O91" s="15">
        <f>'fnd enro'!O91</f>
        <v>1</v>
      </c>
      <c r="P91" s="15"/>
      <c r="Q91" s="15">
        <f>'fnd enro'!R91</f>
        <v>2</v>
      </c>
      <c r="R91" s="16">
        <f t="shared" si="15"/>
        <v>1.079</v>
      </c>
      <c r="S91" s="15">
        <f>'fnd enro'!Q91</f>
        <v>10</v>
      </c>
      <c r="T91" s="2"/>
      <c r="U91" s="1">
        <f>(($C91*'fnd base rates'!C$48)
+($D91*'fnd base rates'!C$49)
+($E91*'fnd base rates'!C$50)
+($F91*'fnd base rates'!C$51)
+($G91*'fnd base rates'!C$52)
+($H91*'fnd base rates'!C$53)
+($I91*'fnd base rates'!C$54)
+($J91*'fnd base rates'!C$55)
+($K91*'fnd base rates'!C$56)
+($L91*'fnd base rates'!C$57)
+($M91*'fnd base rates'!C$58)
+($N91*'fnd base rates'!C$59)
+($O91*VLOOKUP($S91+12,rate_basefnd,3)))
*$R91</f>
        <v>999.79195874999994</v>
      </c>
      <c r="V91" s="1">
        <f>(($C91*'fnd base rates'!D$48)
+($D91*'fnd base rates'!D$49)
+($E91*'fnd base rates'!D$50)
+($F91*'fnd base rates'!D$51)
+($G91*'fnd base rates'!D$52)
+($H91*'fnd base rates'!D$53)
+($I91*'fnd base rates'!D$54)
+($J91*'fnd base rates'!D$55)
+($K91*'fnd base rates'!D$56)
+($L91*'fnd base rates'!D$57)
+($M91*'fnd base rates'!D$58)
+($N91*'fnd base rates'!D$59)
+($O91*VLOOKUP($S91+12,rate_basefnd,4)))
*$R91</f>
        <v>1434.46576</v>
      </c>
      <c r="W91" s="1">
        <f>(($C91*'fnd base rates'!E$48)
+($D91*'fnd base rates'!E$49)
+($E91*'fnd base rates'!E$50)
+($F91*'fnd base rates'!E$51)
+($G91*'fnd base rates'!E$52)
+($H91*'fnd base rates'!E$53)
+($I91*'fnd base rates'!E$54)
+($J91*'fnd base rates'!E$55)
+($K91*'fnd base rates'!E$56)
+($L91*'fnd base rates'!E$57)
+($M91*'fnd base rates'!E$58)
+($N91*'fnd base rates'!E$59)
+($O91*VLOOKUP($S91+12,rate_basefnd,5)))
*$R91</f>
        <v>12055.352741249999</v>
      </c>
      <c r="X91" s="1">
        <f>(($C91*'fnd base rates'!F$48)
+($D91*'fnd base rates'!F$49)
+($E91*'fnd base rates'!F$50)
+($F91*'fnd base rates'!F$51)
+($G91*'fnd base rates'!F$52)
+($H91*'fnd base rates'!F$53)
+($I91*'fnd base rates'!F$54)
+($J91*'fnd base rates'!F$55)
+($K91*'fnd base rates'!F$56)
+($L91*'fnd base rates'!F$57)
+($M91*'fnd base rates'!F$58)
+($N91*'fnd base rates'!F$59)
+($O91*VLOOKUP($S91+12,rate_basefnd,6)))
*$R91</f>
        <v>1914.9676585</v>
      </c>
      <c r="Y91" s="1">
        <f>(($C91*'fnd base rates'!G$48)
+($D91*'fnd base rates'!G$49)
+($E91*'fnd base rates'!G$50)
+($F91*'fnd base rates'!G$51)
+($G91*'fnd base rates'!G$52)
+($H91*'fnd base rates'!G$53)
+($I91*'fnd base rates'!G$54)
+($J91*'fnd base rates'!G$55)
+($K91*'fnd base rates'!G$56)
+($L91*'fnd base rates'!G$57)
+($M91*'fnd base rates'!G$58)
+($N91*'fnd base rates'!G$59)
+($O91*VLOOKUP($S91+12,rate_basefnd,7)))
*$R91</f>
        <v>427.65679449999999</v>
      </c>
      <c r="Z91" s="1">
        <f>(($C91*'fnd base rates'!H$48)
+($D91*'fnd base rates'!H$49)
+($E91*'fnd base rates'!H$50)
+($F91*'fnd base rates'!H$51)
+($G91*'fnd base rates'!H$52)
+($H91*'fnd base rates'!H$53)
+($I91*'fnd base rates'!H$54)
+($J91*'fnd base rates'!H$55)
+($K91*'fnd base rates'!H$56)
+($L91*'fnd base rates'!H$57)
+($M91*'fnd base rates'!H$58)
+($N91*'fnd base rates'!H$59)
+($O91*VLOOKUP($S91+12,rate_basefnd,8)))</f>
        <v>908.76900000000001</v>
      </c>
      <c r="AA91" s="1">
        <f>(($C91*'fnd base rates'!I$48)
+($D91*'fnd base rates'!I$49)
+($E91*'fnd base rates'!I$50)
+($F91*'fnd base rates'!I$51)
+($G91*'fnd base rates'!I$52)
+($H91*'fnd base rates'!I$53)
+($I91*'fnd base rates'!I$54)
+($J91*'fnd base rates'!I$55)
+($K91*'fnd base rates'!I$56)
+($L91*'fnd base rates'!I$57)
+($M91*'fnd base rates'!I$58)
+($N91*'fnd base rates'!I$59)
+($O91*VLOOKUP($S91+12,rate_basefnd,9)))
*$R91</f>
        <v>637.10634000000005</v>
      </c>
      <c r="AB91" s="1">
        <f>(($C91*'fnd base rates'!J$48)
+($D91*'fnd base rates'!J$49)
+($E91*'fnd base rates'!J$50)
+($F91*'fnd base rates'!J$51)
+($G91*'fnd base rates'!J$52)
+($H91*'fnd base rates'!J$53)
+($I91*'fnd base rates'!J$54)
+($J91*'fnd base rates'!J$55)
+($K91*'fnd base rates'!J$56)
+($L91*'fnd base rates'!J$57)
+($M91*'fnd base rates'!J$58)
+($N91*'fnd base rates'!J$59)
+($O91*VLOOKUP($S91+12,rate_basefnd,10)))
*$R91</f>
        <v>376.06386999999995</v>
      </c>
      <c r="AC91" s="1">
        <f>(($C91*'fnd base rates'!K$48)
+($D91*'fnd base rates'!K$49)
+($E91*'fnd base rates'!K$50)
+($F91*'fnd base rates'!K$51)
+($G91*'fnd base rates'!K$52)
+($H91*'fnd base rates'!K$53)
+($I91*'fnd base rates'!K$54)
+($J91*'fnd base rates'!K$55)
+($K91*'fnd base rates'!K$56)
+($L91*'fnd base rates'!K$57)
+($M91*'fnd base rates'!K$58)
+($N91*'fnd base rates'!K$59)
+($O91*VLOOKUP($S91+12,rate_basefnd,11)))
*$R91</f>
        <v>3001.2171897499998</v>
      </c>
      <c r="AD91" s="1">
        <f>(($C91*'fnd base rates'!L$48)
+($D91*'fnd base rates'!L$49)
+($E91*'fnd base rates'!L$50)
+($F91*'fnd base rates'!L$51)
+($G91*'fnd base rates'!L$52)
+($H91*'fnd base rates'!L$53)
+($I91*'fnd base rates'!L$54)
+($J91*'fnd base rates'!L$55)
+($K91*'fnd base rates'!L$56)
+($L91*'fnd base rates'!L$57)
+($M91*'fnd base rates'!L$58)
+($N91*'fnd base rates'!L$59)
+($O91*VLOOKUP($S91+12,rate_basefnd,12)))</f>
        <v>2459.2530993546852</v>
      </c>
      <c r="AE91" s="1">
        <f>(($C91*'fnd base rates'!M$48)
+($D91*'fnd base rates'!M$49)
+($E91*'fnd base rates'!M$50)
+($F91*'fnd base rates'!M$51)
+($G91*'fnd base rates'!M$52)
+($H91*'fnd base rates'!M$53)
+($I91*'fnd base rates'!M$54)
+($J91*'fnd base rates'!M$55)
+($K91*'fnd base rates'!M$56)
+($L91*'fnd base rates'!M$57)
+($M91*'fnd base rates'!M$58)
+($N91*'fnd base rates'!M$59)
+($O91*VLOOKUP($S91+12,rate_basefnd,13)))</f>
        <v>0</v>
      </c>
      <c r="AF91" s="4">
        <f t="shared" si="16"/>
        <v>24214.644412104684</v>
      </c>
      <c r="AH91" s="4">
        <f t="shared" si="17"/>
        <v>419035093</v>
      </c>
      <c r="AI91" s="4" t="str">
        <f t="shared" si="18"/>
        <v>419</v>
      </c>
      <c r="AJ91" s="2" t="str">
        <f t="shared" si="19"/>
        <v>035</v>
      </c>
      <c r="AK91" s="2" t="str">
        <f t="shared" si="20"/>
        <v>093</v>
      </c>
      <c r="AL91" s="4">
        <f t="shared" si="21"/>
        <v>1</v>
      </c>
      <c r="AM91" s="4">
        <f t="shared" si="14"/>
        <v>2</v>
      </c>
      <c r="AN91" s="4">
        <f t="shared" si="22"/>
        <v>24214.644412104684</v>
      </c>
      <c r="AO91" s="4">
        <f t="shared" si="23"/>
        <v>12107</v>
      </c>
      <c r="AP91" s="4">
        <f t="shared" si="24"/>
        <v>0</v>
      </c>
      <c r="AQ91" s="75">
        <v>12107</v>
      </c>
    </row>
    <row r="92" spans="1:43" s="4" customFormat="1">
      <c r="A92" s="2">
        <v>419035165</v>
      </c>
      <c r="B92" s="382" t="s">
        <v>715</v>
      </c>
      <c r="C92" s="15">
        <f>'fnd enro'!C92</f>
        <v>0</v>
      </c>
      <c r="D92" s="15">
        <f>'fnd enro'!D92</f>
        <v>0</v>
      </c>
      <c r="E92" s="15">
        <f>'fnd enro'!E92</f>
        <v>0</v>
      </c>
      <c r="F92" s="15">
        <f>'fnd enro'!F92</f>
        <v>0</v>
      </c>
      <c r="G92" s="15">
        <f>'fnd enro'!G92</f>
        <v>1</v>
      </c>
      <c r="H92" s="15">
        <f>'fnd enro'!H92</f>
        <v>0</v>
      </c>
      <c r="I92" s="15">
        <f>'fnd enro'!I92</f>
        <v>3.7499999999999999E-2</v>
      </c>
      <c r="J92" s="15">
        <f>'fnd enro'!J92</f>
        <v>0</v>
      </c>
      <c r="K92" s="15">
        <f>'fnd enro'!K92</f>
        <v>0</v>
      </c>
      <c r="L92" s="15">
        <f>'fnd enro'!L92</f>
        <v>0</v>
      </c>
      <c r="M92" s="15">
        <f>'fnd enro'!M92</f>
        <v>0</v>
      </c>
      <c r="N92" s="15">
        <f>'fnd enro'!N92</f>
        <v>0</v>
      </c>
      <c r="O92" s="15">
        <f>'fnd enro'!O92</f>
        <v>1</v>
      </c>
      <c r="P92" s="15"/>
      <c r="Q92" s="15">
        <f>'fnd enro'!R92</f>
        <v>1</v>
      </c>
      <c r="R92" s="16">
        <f t="shared" si="15"/>
        <v>1.079</v>
      </c>
      <c r="S92" s="15">
        <f>'fnd enro'!Q92</f>
        <v>10</v>
      </c>
      <c r="T92" s="2"/>
      <c r="U92" s="1">
        <f>(($C92*'fnd base rates'!C$48)
+($D92*'fnd base rates'!C$49)
+($E92*'fnd base rates'!C$50)
+($F92*'fnd base rates'!C$51)
+($G92*'fnd base rates'!C$52)
+($H92*'fnd base rates'!C$53)
+($I92*'fnd base rates'!C$54)
+($J92*'fnd base rates'!C$55)
+($K92*'fnd base rates'!C$56)
+($L92*'fnd base rates'!C$57)
+($M92*'fnd base rates'!C$58)
+($N92*'fnd base rates'!C$59)
+($O92*VLOOKUP($S92+12,rate_basefnd,3)))
*$R92</f>
        <v>499.89597937500002</v>
      </c>
      <c r="V92" s="1">
        <f>(($C92*'fnd base rates'!D$48)
+($D92*'fnd base rates'!D$49)
+($E92*'fnd base rates'!D$50)
+($F92*'fnd base rates'!D$51)
+($G92*'fnd base rates'!D$52)
+($H92*'fnd base rates'!D$53)
+($I92*'fnd base rates'!D$54)
+($J92*'fnd base rates'!D$55)
+($K92*'fnd base rates'!D$56)
+($L92*'fnd base rates'!D$57)
+($M92*'fnd base rates'!D$58)
+($N92*'fnd base rates'!D$59)
+($O92*VLOOKUP($S92+12,rate_basefnd,4)))
*$R92</f>
        <v>717.23288000000002</v>
      </c>
      <c r="W92" s="1">
        <f>(($C92*'fnd base rates'!E$48)
+($D92*'fnd base rates'!E$49)
+($E92*'fnd base rates'!E$50)
+($F92*'fnd base rates'!E$51)
+($G92*'fnd base rates'!E$52)
+($H92*'fnd base rates'!E$53)
+($I92*'fnd base rates'!E$54)
+($J92*'fnd base rates'!E$55)
+($K92*'fnd base rates'!E$56)
+($L92*'fnd base rates'!E$57)
+($M92*'fnd base rates'!E$58)
+($N92*'fnd base rates'!E$59)
+($O92*VLOOKUP($S92+12,rate_basefnd,5)))
*$R92</f>
        <v>6763.2360656249994</v>
      </c>
      <c r="X92" s="1">
        <f>(($C92*'fnd base rates'!F$48)
+($D92*'fnd base rates'!F$49)
+($E92*'fnd base rates'!F$50)
+($F92*'fnd base rates'!F$51)
+($G92*'fnd base rates'!F$52)
+($H92*'fnd base rates'!F$53)
+($I92*'fnd base rates'!F$54)
+($J92*'fnd base rates'!F$55)
+($K92*'fnd base rates'!F$56)
+($L92*'fnd base rates'!F$57)
+($M92*'fnd base rates'!F$58)
+($N92*'fnd base rates'!F$59)
+($O92*VLOOKUP($S92+12,rate_basefnd,6)))
*$R92</f>
        <v>923.84600425000008</v>
      </c>
      <c r="Y92" s="1">
        <f>(($C92*'fnd base rates'!G$48)
+($D92*'fnd base rates'!G$49)
+($E92*'fnd base rates'!G$50)
+($F92*'fnd base rates'!G$51)
+($G92*'fnd base rates'!G$52)
+($H92*'fnd base rates'!G$53)
+($I92*'fnd base rates'!G$54)
+($J92*'fnd base rates'!G$55)
+($K92*'fnd base rates'!G$56)
+($L92*'fnd base rates'!G$57)
+($M92*'fnd base rates'!G$58)
+($N92*'fnd base rates'!G$59)
+($O92*VLOOKUP($S92+12,rate_basefnd,7)))
*$R92</f>
        <v>235.13864724999996</v>
      </c>
      <c r="Z92" s="1">
        <f>(($C92*'fnd base rates'!H$48)
+($D92*'fnd base rates'!H$49)
+($E92*'fnd base rates'!H$50)
+($F92*'fnd base rates'!H$51)
+($G92*'fnd base rates'!H$52)
+($H92*'fnd base rates'!H$53)
+($I92*'fnd base rates'!H$54)
+($J92*'fnd base rates'!H$55)
+($K92*'fnd base rates'!H$56)
+($L92*'fnd base rates'!H$57)
+($M92*'fnd base rates'!H$58)
+($N92*'fnd base rates'!H$59)
+($O92*VLOOKUP($S92+12,rate_basefnd,8)))</f>
        <v>454.3845</v>
      </c>
      <c r="AA92" s="1">
        <f>(($C92*'fnd base rates'!I$48)
+($D92*'fnd base rates'!I$49)
+($E92*'fnd base rates'!I$50)
+($F92*'fnd base rates'!I$51)
+($G92*'fnd base rates'!I$52)
+($H92*'fnd base rates'!I$53)
+($I92*'fnd base rates'!I$54)
+($J92*'fnd base rates'!I$55)
+($K92*'fnd base rates'!I$56)
+($L92*'fnd base rates'!I$57)
+($M92*'fnd base rates'!I$58)
+($N92*'fnd base rates'!I$59)
+($O92*VLOOKUP($S92+12,rate_basefnd,9)))
*$R92</f>
        <v>318.55317000000002</v>
      </c>
      <c r="AB92" s="1">
        <f>(($C92*'fnd base rates'!J$48)
+($D92*'fnd base rates'!J$49)
+($E92*'fnd base rates'!J$50)
+($F92*'fnd base rates'!J$51)
+($G92*'fnd base rates'!J$52)
+($H92*'fnd base rates'!J$53)
+($I92*'fnd base rates'!J$54)
+($J92*'fnd base rates'!J$55)
+($K92*'fnd base rates'!J$56)
+($L92*'fnd base rates'!J$57)
+($M92*'fnd base rates'!J$58)
+($N92*'fnd base rates'!J$59)
+($O92*VLOOKUP($S92+12,rate_basefnd,10)))
*$R92</f>
        <v>233.25821999999999</v>
      </c>
      <c r="AC92" s="1">
        <f>(($C92*'fnd base rates'!K$48)
+($D92*'fnd base rates'!K$49)
+($E92*'fnd base rates'!K$50)
+($F92*'fnd base rates'!K$51)
+($G92*'fnd base rates'!K$52)
+($H92*'fnd base rates'!K$53)
+($I92*'fnd base rates'!K$54)
+($J92*'fnd base rates'!K$55)
+($K92*'fnd base rates'!K$56)
+($L92*'fnd base rates'!K$57)
+($M92*'fnd base rates'!K$58)
+($N92*'fnd base rates'!K$59)
+($O92*VLOOKUP($S92+12,rate_basefnd,11)))
*$R92</f>
        <v>1650.0770698749998</v>
      </c>
      <c r="AD92" s="1">
        <f>(($C92*'fnd base rates'!L$48)
+($D92*'fnd base rates'!L$49)
+($E92*'fnd base rates'!L$50)
+($F92*'fnd base rates'!L$51)
+($G92*'fnd base rates'!L$52)
+($H92*'fnd base rates'!L$53)
+($I92*'fnd base rates'!L$54)
+($J92*'fnd base rates'!L$55)
+($K92*'fnd base rates'!L$56)
+($L92*'fnd base rates'!L$57)
+($M92*'fnd base rates'!L$58)
+($N92*'fnd base rates'!L$59)
+($O92*VLOOKUP($S92+12,rate_basefnd,12)))</f>
        <v>1310.1197634268322</v>
      </c>
      <c r="AE92" s="1">
        <f>(($C92*'fnd base rates'!M$48)
+($D92*'fnd base rates'!M$49)
+($E92*'fnd base rates'!M$50)
+($F92*'fnd base rates'!M$51)
+($G92*'fnd base rates'!M$52)
+($H92*'fnd base rates'!M$53)
+($I92*'fnd base rates'!M$54)
+($J92*'fnd base rates'!M$55)
+($K92*'fnd base rates'!M$56)
+($L92*'fnd base rates'!M$57)
+($M92*'fnd base rates'!M$58)
+($N92*'fnd base rates'!M$59)
+($O92*VLOOKUP($S92+12,rate_basefnd,13)))</f>
        <v>0</v>
      </c>
      <c r="AF92" s="4">
        <f t="shared" si="16"/>
        <v>13105.74229980183</v>
      </c>
      <c r="AH92" s="4">
        <f t="shared" si="17"/>
        <v>419035165</v>
      </c>
      <c r="AI92" s="4" t="str">
        <f t="shared" si="18"/>
        <v>419</v>
      </c>
      <c r="AJ92" s="2" t="str">
        <f t="shared" si="19"/>
        <v>035</v>
      </c>
      <c r="AK92" s="2" t="str">
        <f t="shared" si="20"/>
        <v>165</v>
      </c>
      <c r="AL92" s="4">
        <f t="shared" si="21"/>
        <v>1</v>
      </c>
      <c r="AM92" s="4">
        <f t="shared" si="14"/>
        <v>1</v>
      </c>
      <c r="AN92" s="4">
        <f t="shared" si="22"/>
        <v>13105.74229980183</v>
      </c>
      <c r="AO92" s="4">
        <f t="shared" si="23"/>
        <v>13106</v>
      </c>
      <c r="AP92" s="4">
        <f t="shared" si="24"/>
        <v>0</v>
      </c>
      <c r="AQ92" s="75">
        <v>13106</v>
      </c>
    </row>
    <row r="93" spans="1:43" s="4" customFormat="1">
      <c r="A93" s="2">
        <v>419035243</v>
      </c>
      <c r="B93" s="382" t="s">
        <v>715</v>
      </c>
      <c r="C93" s="15">
        <f>'fnd enro'!C93</f>
        <v>0</v>
      </c>
      <c r="D93" s="15">
        <f>'fnd enro'!D93</f>
        <v>0</v>
      </c>
      <c r="E93" s="15">
        <f>'fnd enro'!E93</f>
        <v>0</v>
      </c>
      <c r="F93" s="15">
        <f>'fnd enro'!F93</f>
        <v>0</v>
      </c>
      <c r="G93" s="15">
        <f>'fnd enro'!G93</f>
        <v>4</v>
      </c>
      <c r="H93" s="15">
        <f>'fnd enro'!H93</f>
        <v>0</v>
      </c>
      <c r="I93" s="15">
        <f>'fnd enro'!I93</f>
        <v>0.1875</v>
      </c>
      <c r="J93" s="15">
        <f>'fnd enro'!J93</f>
        <v>0</v>
      </c>
      <c r="K93" s="15">
        <f>'fnd enro'!K93</f>
        <v>0</v>
      </c>
      <c r="L93" s="15">
        <f>'fnd enro'!L93</f>
        <v>0</v>
      </c>
      <c r="M93" s="15">
        <f>'fnd enro'!M93</f>
        <v>1</v>
      </c>
      <c r="N93" s="15">
        <f>'fnd enro'!N93</f>
        <v>0</v>
      </c>
      <c r="O93" s="15">
        <f>'fnd enro'!O93</f>
        <v>4</v>
      </c>
      <c r="P93" s="15"/>
      <c r="Q93" s="15">
        <f>'fnd enro'!R93</f>
        <v>5</v>
      </c>
      <c r="R93" s="16">
        <f t="shared" si="15"/>
        <v>1.079</v>
      </c>
      <c r="S93" s="15">
        <f>'fnd enro'!Q93</f>
        <v>10</v>
      </c>
      <c r="T93" s="2"/>
      <c r="U93" s="1">
        <f>(($C93*'fnd base rates'!C$48)
+($D93*'fnd base rates'!C$49)
+($E93*'fnd base rates'!C$50)
+($F93*'fnd base rates'!C$51)
+($G93*'fnd base rates'!C$52)
+($H93*'fnd base rates'!C$53)
+($I93*'fnd base rates'!C$54)
+($J93*'fnd base rates'!C$55)
+($K93*'fnd base rates'!C$56)
+($L93*'fnd base rates'!C$57)
+($M93*'fnd base rates'!C$58)
+($N93*'fnd base rates'!C$59)
+($O93*VLOOKUP($S93+12,rate_basefnd,3)))
*$R93</f>
        <v>2499.4798968750001</v>
      </c>
      <c r="V93" s="1">
        <f>(($C93*'fnd base rates'!D$48)
+($D93*'fnd base rates'!D$49)
+($E93*'fnd base rates'!D$50)
+($F93*'fnd base rates'!D$51)
+($G93*'fnd base rates'!D$52)
+($H93*'fnd base rates'!D$53)
+($I93*'fnd base rates'!D$54)
+($J93*'fnd base rates'!D$55)
+($K93*'fnd base rates'!D$56)
+($L93*'fnd base rates'!D$57)
+($M93*'fnd base rates'!D$58)
+($N93*'fnd base rates'!D$59)
+($O93*VLOOKUP($S93+12,rate_basefnd,4)))
*$R93</f>
        <v>3586.1644000000001</v>
      </c>
      <c r="W93" s="1">
        <f>(($C93*'fnd base rates'!E$48)
+($D93*'fnd base rates'!E$49)
+($E93*'fnd base rates'!E$50)
+($F93*'fnd base rates'!E$51)
+($G93*'fnd base rates'!E$52)
+($H93*'fnd base rates'!E$53)
+($I93*'fnd base rates'!E$54)
+($J93*'fnd base rates'!E$55)
+($K93*'fnd base rates'!E$56)
+($L93*'fnd base rates'!E$57)
+($M93*'fnd base rates'!E$58)
+($N93*'fnd base rates'!E$59)
+($O93*VLOOKUP($S93+12,rate_basefnd,5)))
*$R93</f>
        <v>32345.060938125</v>
      </c>
      <c r="X93" s="1">
        <f>(($C93*'fnd base rates'!F$48)
+($D93*'fnd base rates'!F$49)
+($E93*'fnd base rates'!F$50)
+($F93*'fnd base rates'!F$51)
+($G93*'fnd base rates'!F$52)
+($H93*'fnd base rates'!F$53)
+($I93*'fnd base rates'!F$54)
+($J93*'fnd base rates'!F$55)
+($K93*'fnd base rates'!F$56)
+($L93*'fnd base rates'!F$57)
+($M93*'fnd base rates'!F$58)
+($N93*'fnd base rates'!F$59)
+($O93*VLOOKUP($S93+12,rate_basefnd,6)))
*$R93</f>
        <v>4686.50567125</v>
      </c>
      <c r="Y93" s="1">
        <f>(($C93*'fnd base rates'!G$48)
+($D93*'fnd base rates'!G$49)
+($E93*'fnd base rates'!G$50)
+($F93*'fnd base rates'!G$51)
+($G93*'fnd base rates'!G$52)
+($H93*'fnd base rates'!G$53)
+($I93*'fnd base rates'!G$54)
+($J93*'fnd base rates'!G$55)
+($K93*'fnd base rates'!G$56)
+($L93*'fnd base rates'!G$57)
+($M93*'fnd base rates'!G$58)
+($N93*'fnd base rates'!G$59)
+($O93*VLOOKUP($S93+12,rate_basefnd,7)))
*$R93</f>
        <v>1133.0727362499999</v>
      </c>
      <c r="Z93" s="1">
        <f>(($C93*'fnd base rates'!H$48)
+($D93*'fnd base rates'!H$49)
+($E93*'fnd base rates'!H$50)
+($F93*'fnd base rates'!H$51)
+($G93*'fnd base rates'!H$52)
+($H93*'fnd base rates'!H$53)
+($I93*'fnd base rates'!H$54)
+($J93*'fnd base rates'!H$55)
+($K93*'fnd base rates'!H$56)
+($L93*'fnd base rates'!H$57)
+($M93*'fnd base rates'!H$58)
+($N93*'fnd base rates'!H$59)
+($O93*VLOOKUP($S93+12,rate_basefnd,8)))</f>
        <v>2271.9224999999997</v>
      </c>
      <c r="AA93" s="1">
        <f>(($C93*'fnd base rates'!I$48)
+($D93*'fnd base rates'!I$49)
+($E93*'fnd base rates'!I$50)
+($F93*'fnd base rates'!I$51)
+($G93*'fnd base rates'!I$52)
+($H93*'fnd base rates'!I$53)
+($I93*'fnd base rates'!I$54)
+($J93*'fnd base rates'!I$55)
+($K93*'fnd base rates'!I$56)
+($L93*'fnd base rates'!I$57)
+($M93*'fnd base rates'!I$58)
+($N93*'fnd base rates'!I$59)
+($O93*VLOOKUP($S93+12,rate_basefnd,9)))
*$R93</f>
        <v>1592.76585</v>
      </c>
      <c r="AB93" s="1">
        <f>(($C93*'fnd base rates'!J$48)
+($D93*'fnd base rates'!J$49)
+($E93*'fnd base rates'!J$50)
+($F93*'fnd base rates'!J$51)
+($G93*'fnd base rates'!J$52)
+($H93*'fnd base rates'!J$53)
+($I93*'fnd base rates'!J$54)
+($J93*'fnd base rates'!J$55)
+($K93*'fnd base rates'!J$56)
+($L93*'fnd base rates'!J$57)
+($M93*'fnd base rates'!J$58)
+($N93*'fnd base rates'!J$59)
+($O93*VLOOKUP($S93+12,rate_basefnd,10)))
*$R93</f>
        <v>1075.83853</v>
      </c>
      <c r="AC93" s="1">
        <f>(($C93*'fnd base rates'!K$48)
+($D93*'fnd base rates'!K$49)
+($E93*'fnd base rates'!K$50)
+($F93*'fnd base rates'!K$51)
+($G93*'fnd base rates'!K$52)
+($H93*'fnd base rates'!K$53)
+($I93*'fnd base rates'!K$54)
+($J93*'fnd base rates'!K$55)
+($K93*'fnd base rates'!K$56)
+($L93*'fnd base rates'!K$57)
+($M93*'fnd base rates'!K$58)
+($N93*'fnd base rates'!K$59)
+($O93*VLOOKUP($S93+12,rate_basefnd,11)))
*$R93</f>
        <v>7951.448399375</v>
      </c>
      <c r="AD93" s="1">
        <f>(($C93*'fnd base rates'!L$48)
+($D93*'fnd base rates'!L$49)
+($E93*'fnd base rates'!L$50)
+($F93*'fnd base rates'!L$51)
+($G93*'fnd base rates'!L$52)
+($H93*'fnd base rates'!L$53)
+($I93*'fnd base rates'!L$54)
+($J93*'fnd base rates'!L$55)
+($K93*'fnd base rates'!L$56)
+($L93*'fnd base rates'!L$57)
+($M93*'fnd base rates'!L$58)
+($N93*'fnd base rates'!L$59)
+($O93*VLOOKUP($S93+12,rate_basefnd,12)))</f>
        <v>6389.6123896351819</v>
      </c>
      <c r="AE93" s="1">
        <f>(($C93*'fnd base rates'!M$48)
+($D93*'fnd base rates'!M$49)
+($E93*'fnd base rates'!M$50)
+($F93*'fnd base rates'!M$51)
+($G93*'fnd base rates'!M$52)
+($H93*'fnd base rates'!M$53)
+($I93*'fnd base rates'!M$54)
+($J93*'fnd base rates'!M$55)
+($K93*'fnd base rates'!M$56)
+($L93*'fnd base rates'!M$57)
+($M93*'fnd base rates'!M$58)
+($N93*'fnd base rates'!M$59)
+($O93*VLOOKUP($S93+12,rate_basefnd,13)))</f>
        <v>0</v>
      </c>
      <c r="AF93" s="4">
        <f t="shared" si="16"/>
        <v>63531.871311510185</v>
      </c>
      <c r="AH93" s="4">
        <f t="shared" si="17"/>
        <v>419035243</v>
      </c>
      <c r="AI93" s="4" t="str">
        <f t="shared" si="18"/>
        <v>419</v>
      </c>
      <c r="AJ93" s="2" t="str">
        <f t="shared" si="19"/>
        <v>035</v>
      </c>
      <c r="AK93" s="2" t="str">
        <f t="shared" si="20"/>
        <v>243</v>
      </c>
      <c r="AL93" s="4">
        <f t="shared" si="21"/>
        <v>1</v>
      </c>
      <c r="AM93" s="4">
        <f t="shared" si="14"/>
        <v>5</v>
      </c>
      <c r="AN93" s="4">
        <f t="shared" si="22"/>
        <v>63531.871311510185</v>
      </c>
      <c r="AO93" s="4">
        <f t="shared" si="23"/>
        <v>12706</v>
      </c>
      <c r="AP93" s="4">
        <f t="shared" si="24"/>
        <v>0</v>
      </c>
      <c r="AQ93" s="75">
        <v>12706</v>
      </c>
    </row>
    <row r="94" spans="1:43" s="4" customFormat="1">
      <c r="A94" s="2">
        <v>419035244</v>
      </c>
      <c r="B94" s="382" t="s">
        <v>715</v>
      </c>
      <c r="C94" s="15">
        <f>'fnd enro'!C94</f>
        <v>0</v>
      </c>
      <c r="D94" s="15">
        <f>'fnd enro'!D94</f>
        <v>0</v>
      </c>
      <c r="E94" s="15">
        <f>'fnd enro'!E94</f>
        <v>0</v>
      </c>
      <c r="F94" s="15">
        <f>'fnd enro'!F94</f>
        <v>0</v>
      </c>
      <c r="G94" s="15">
        <f>'fnd enro'!G94</f>
        <v>3</v>
      </c>
      <c r="H94" s="15">
        <f>'fnd enro'!H94</f>
        <v>0</v>
      </c>
      <c r="I94" s="15">
        <f>'fnd enro'!I94</f>
        <v>0.15</v>
      </c>
      <c r="J94" s="15">
        <f>'fnd enro'!J94</f>
        <v>0</v>
      </c>
      <c r="K94" s="15">
        <f>'fnd enro'!K94</f>
        <v>0</v>
      </c>
      <c r="L94" s="15">
        <f>'fnd enro'!L94</f>
        <v>0</v>
      </c>
      <c r="M94" s="15">
        <f>'fnd enro'!M94</f>
        <v>1</v>
      </c>
      <c r="N94" s="15">
        <f>'fnd enro'!N94</f>
        <v>0</v>
      </c>
      <c r="O94" s="15">
        <f>'fnd enro'!O94</f>
        <v>0</v>
      </c>
      <c r="P94" s="15"/>
      <c r="Q94" s="15">
        <f>'fnd enro'!R94</f>
        <v>4</v>
      </c>
      <c r="R94" s="16">
        <f t="shared" si="15"/>
        <v>1.079</v>
      </c>
      <c r="S94" s="15">
        <f>'fnd enro'!Q94</f>
        <v>1</v>
      </c>
      <c r="T94" s="2"/>
      <c r="U94" s="1">
        <f>(($C94*'fnd base rates'!C$48)
+($D94*'fnd base rates'!C$49)
+($E94*'fnd base rates'!C$50)
+($F94*'fnd base rates'!C$51)
+($G94*'fnd base rates'!C$52)
+($H94*'fnd base rates'!C$53)
+($I94*'fnd base rates'!C$54)
+($J94*'fnd base rates'!C$55)
+($K94*'fnd base rates'!C$56)
+($L94*'fnd base rates'!C$57)
+($M94*'fnd base rates'!C$58)
+($N94*'fnd base rates'!C$59)
+($O94*VLOOKUP($S94+12,rate_basefnd,3)))
*$R94</f>
        <v>1999.5839175000001</v>
      </c>
      <c r="V94" s="1">
        <f>(($C94*'fnd base rates'!D$48)
+($D94*'fnd base rates'!D$49)
+($E94*'fnd base rates'!D$50)
+($F94*'fnd base rates'!D$51)
+($G94*'fnd base rates'!D$52)
+($H94*'fnd base rates'!D$53)
+($I94*'fnd base rates'!D$54)
+($J94*'fnd base rates'!D$55)
+($K94*'fnd base rates'!D$56)
+($L94*'fnd base rates'!D$57)
+($M94*'fnd base rates'!D$58)
+($N94*'fnd base rates'!D$59)
+($O94*VLOOKUP($S94+12,rate_basefnd,4)))
*$R94</f>
        <v>2868.9315200000001</v>
      </c>
      <c r="W94" s="1">
        <f>(($C94*'fnd base rates'!E$48)
+($D94*'fnd base rates'!E$49)
+($E94*'fnd base rates'!E$50)
+($F94*'fnd base rates'!E$51)
+($G94*'fnd base rates'!E$52)
+($H94*'fnd base rates'!E$53)
+($I94*'fnd base rates'!E$54)
+($J94*'fnd base rates'!E$55)
+($K94*'fnd base rates'!E$56)
+($L94*'fnd base rates'!E$57)
+($M94*'fnd base rates'!E$58)
+($N94*'fnd base rates'!E$59)
+($O94*VLOOKUP($S94+12,rate_basefnd,5)))
*$R94</f>
        <v>14991.849892499999</v>
      </c>
      <c r="X94" s="1">
        <f>(($C94*'fnd base rates'!F$48)
+($D94*'fnd base rates'!F$49)
+($E94*'fnd base rates'!F$50)
+($F94*'fnd base rates'!F$51)
+($G94*'fnd base rates'!F$52)
+($H94*'fnd base rates'!F$53)
+($I94*'fnd base rates'!F$54)
+($J94*'fnd base rates'!F$55)
+($K94*'fnd base rates'!F$56)
+($L94*'fnd base rates'!F$57)
+($M94*'fnd base rates'!F$58)
+($N94*'fnd base rates'!F$59)
+($O94*VLOOKUP($S94+12,rate_basefnd,6)))
*$R94</f>
        <v>3762.6596669999994</v>
      </c>
      <c r="Y94" s="1">
        <f>(($C94*'fnd base rates'!G$48)
+($D94*'fnd base rates'!G$49)
+($E94*'fnd base rates'!G$50)
+($F94*'fnd base rates'!G$51)
+($G94*'fnd base rates'!G$52)
+($H94*'fnd base rates'!G$53)
+($I94*'fnd base rates'!G$54)
+($J94*'fnd base rates'!G$55)
+($K94*'fnd base rates'!G$56)
+($L94*'fnd base rates'!G$57)
+($M94*'fnd base rates'!G$58)
+($N94*'fnd base rates'!G$59)
+($O94*VLOOKUP($S94+12,rate_basefnd,7)))
*$R94</f>
        <v>664.87008900000001</v>
      </c>
      <c r="Z94" s="1">
        <f>(($C94*'fnd base rates'!H$48)
+($D94*'fnd base rates'!H$49)
+($E94*'fnd base rates'!H$50)
+($F94*'fnd base rates'!H$51)
+($G94*'fnd base rates'!H$52)
+($H94*'fnd base rates'!H$53)
+($I94*'fnd base rates'!H$54)
+($J94*'fnd base rates'!H$55)
+($K94*'fnd base rates'!H$56)
+($L94*'fnd base rates'!H$57)
+($M94*'fnd base rates'!H$58)
+($N94*'fnd base rates'!H$59)
+($O94*VLOOKUP($S94+12,rate_basefnd,8)))</f>
        <v>1817.538</v>
      </c>
      <c r="AA94" s="1">
        <f>(($C94*'fnd base rates'!I$48)
+($D94*'fnd base rates'!I$49)
+($E94*'fnd base rates'!I$50)
+($F94*'fnd base rates'!I$51)
+($G94*'fnd base rates'!I$52)
+($H94*'fnd base rates'!I$53)
+($I94*'fnd base rates'!I$54)
+($J94*'fnd base rates'!I$55)
+($K94*'fnd base rates'!I$56)
+($L94*'fnd base rates'!I$57)
+($M94*'fnd base rates'!I$58)
+($N94*'fnd base rates'!I$59)
+($O94*VLOOKUP($S94+12,rate_basefnd,9)))
*$R94</f>
        <v>1274.2126800000001</v>
      </c>
      <c r="AB94" s="1">
        <f>(($C94*'fnd base rates'!J$48)
+($D94*'fnd base rates'!J$49)
+($E94*'fnd base rates'!J$50)
+($F94*'fnd base rates'!J$51)
+($G94*'fnd base rates'!J$52)
+($H94*'fnd base rates'!J$53)
+($I94*'fnd base rates'!J$54)
+($J94*'fnd base rates'!J$55)
+($K94*'fnd base rates'!J$56)
+($L94*'fnd base rates'!J$57)
+($M94*'fnd base rates'!J$58)
+($N94*'fnd base rates'!J$59)
+($O94*VLOOKUP($S94+12,rate_basefnd,10)))
*$R94</f>
        <v>842.58030999999994</v>
      </c>
      <c r="AC94" s="1">
        <f>(($C94*'fnd base rates'!K$48)
+($D94*'fnd base rates'!K$49)
+($E94*'fnd base rates'!K$50)
+($F94*'fnd base rates'!K$51)
+($G94*'fnd base rates'!K$52)
+($H94*'fnd base rates'!K$53)
+($I94*'fnd base rates'!K$54)
+($J94*'fnd base rates'!K$55)
+($K94*'fnd base rates'!K$56)
+($L94*'fnd base rates'!K$57)
+($M94*'fnd base rates'!K$58)
+($N94*'fnd base rates'!K$59)
+($O94*VLOOKUP($S94+12,rate_basefnd,11)))
*$R94</f>
        <v>4665.8123394999993</v>
      </c>
      <c r="AD94" s="1">
        <f>(($C94*'fnd base rates'!L$48)
+($D94*'fnd base rates'!L$49)
+($E94*'fnd base rates'!L$50)
+($F94*'fnd base rates'!L$51)
+($G94*'fnd base rates'!L$52)
+($H94*'fnd base rates'!L$53)
+($I94*'fnd base rates'!L$54)
+($J94*'fnd base rates'!L$55)
+($K94*'fnd base rates'!L$56)
+($L94*'fnd base rates'!L$57)
+($M94*'fnd base rates'!L$58)
+($N94*'fnd base rates'!L$59)
+($O94*VLOOKUP($S94+12,rate_basefnd,12)))</f>
        <v>4083.1926262083498</v>
      </c>
      <c r="AE94" s="1">
        <f>(($C94*'fnd base rates'!M$48)
+($D94*'fnd base rates'!M$49)
+($E94*'fnd base rates'!M$50)
+($F94*'fnd base rates'!M$51)
+($G94*'fnd base rates'!M$52)
+($H94*'fnd base rates'!M$53)
+($I94*'fnd base rates'!M$54)
+($J94*'fnd base rates'!M$55)
+($K94*'fnd base rates'!M$56)
+($L94*'fnd base rates'!M$57)
+($M94*'fnd base rates'!M$58)
+($N94*'fnd base rates'!M$59)
+($O94*VLOOKUP($S94+12,rate_basefnd,13)))</f>
        <v>0</v>
      </c>
      <c r="AF94" s="4">
        <f t="shared" si="16"/>
        <v>36971.23104170835</v>
      </c>
      <c r="AH94" s="4">
        <f t="shared" si="17"/>
        <v>419035244</v>
      </c>
      <c r="AI94" s="4" t="str">
        <f t="shared" si="18"/>
        <v>419</v>
      </c>
      <c r="AJ94" s="2" t="str">
        <f t="shared" si="19"/>
        <v>035</v>
      </c>
      <c r="AK94" s="2" t="str">
        <f t="shared" si="20"/>
        <v>244</v>
      </c>
      <c r="AL94" s="4">
        <f t="shared" si="21"/>
        <v>1</v>
      </c>
      <c r="AM94" s="4">
        <f t="shared" si="14"/>
        <v>4</v>
      </c>
      <c r="AN94" s="4">
        <f t="shared" si="22"/>
        <v>36971.23104170835</v>
      </c>
      <c r="AO94" s="4">
        <f t="shared" si="23"/>
        <v>9243</v>
      </c>
      <c r="AP94" s="4">
        <f t="shared" si="24"/>
        <v>0</v>
      </c>
      <c r="AQ94" s="75">
        <v>9243</v>
      </c>
    </row>
    <row r="95" spans="1:43" s="4" customFormat="1">
      <c r="A95" s="2">
        <v>419035248</v>
      </c>
      <c r="B95" s="382" t="s">
        <v>715</v>
      </c>
      <c r="C95" s="15">
        <f>'fnd enro'!C95</f>
        <v>0</v>
      </c>
      <c r="D95" s="15">
        <f>'fnd enro'!D95</f>
        <v>0</v>
      </c>
      <c r="E95" s="15">
        <f>'fnd enro'!E95</f>
        <v>0</v>
      </c>
      <c r="F95" s="15">
        <f>'fnd enro'!F95</f>
        <v>0</v>
      </c>
      <c r="G95" s="15">
        <f>'fnd enro'!G95</f>
        <v>1</v>
      </c>
      <c r="H95" s="15">
        <f>'fnd enro'!H95</f>
        <v>0</v>
      </c>
      <c r="I95" s="15">
        <f>'fnd enro'!I95</f>
        <v>3.7499999999999999E-2</v>
      </c>
      <c r="J95" s="15">
        <f>'fnd enro'!J95</f>
        <v>0</v>
      </c>
      <c r="K95" s="15">
        <f>'fnd enro'!K95</f>
        <v>0</v>
      </c>
      <c r="L95" s="15">
        <f>'fnd enro'!L95</f>
        <v>0</v>
      </c>
      <c r="M95" s="15">
        <f>'fnd enro'!M95</f>
        <v>0</v>
      </c>
      <c r="N95" s="15">
        <f>'fnd enro'!N95</f>
        <v>0</v>
      </c>
      <c r="O95" s="15">
        <f>'fnd enro'!O95</f>
        <v>1</v>
      </c>
      <c r="P95" s="15"/>
      <c r="Q95" s="15">
        <f>'fnd enro'!R95</f>
        <v>1</v>
      </c>
      <c r="R95" s="16">
        <f t="shared" si="15"/>
        <v>1.079</v>
      </c>
      <c r="S95" s="15">
        <f>'fnd enro'!Q95</f>
        <v>10</v>
      </c>
      <c r="T95" s="2"/>
      <c r="U95" s="1">
        <f>(($C95*'fnd base rates'!C$48)
+($D95*'fnd base rates'!C$49)
+($E95*'fnd base rates'!C$50)
+($F95*'fnd base rates'!C$51)
+($G95*'fnd base rates'!C$52)
+($H95*'fnd base rates'!C$53)
+($I95*'fnd base rates'!C$54)
+($J95*'fnd base rates'!C$55)
+($K95*'fnd base rates'!C$56)
+($L95*'fnd base rates'!C$57)
+($M95*'fnd base rates'!C$58)
+($N95*'fnd base rates'!C$59)
+($O95*VLOOKUP($S95+12,rate_basefnd,3)))
*$R95</f>
        <v>499.89597937500002</v>
      </c>
      <c r="V95" s="1">
        <f>(($C95*'fnd base rates'!D$48)
+($D95*'fnd base rates'!D$49)
+($E95*'fnd base rates'!D$50)
+($F95*'fnd base rates'!D$51)
+($G95*'fnd base rates'!D$52)
+($H95*'fnd base rates'!D$53)
+($I95*'fnd base rates'!D$54)
+($J95*'fnd base rates'!D$55)
+($K95*'fnd base rates'!D$56)
+($L95*'fnd base rates'!D$57)
+($M95*'fnd base rates'!D$58)
+($N95*'fnd base rates'!D$59)
+($O95*VLOOKUP($S95+12,rate_basefnd,4)))
*$R95</f>
        <v>717.23288000000002</v>
      </c>
      <c r="W95" s="1">
        <f>(($C95*'fnd base rates'!E$48)
+($D95*'fnd base rates'!E$49)
+($E95*'fnd base rates'!E$50)
+($F95*'fnd base rates'!E$51)
+($G95*'fnd base rates'!E$52)
+($H95*'fnd base rates'!E$53)
+($I95*'fnd base rates'!E$54)
+($J95*'fnd base rates'!E$55)
+($K95*'fnd base rates'!E$56)
+($L95*'fnd base rates'!E$57)
+($M95*'fnd base rates'!E$58)
+($N95*'fnd base rates'!E$59)
+($O95*VLOOKUP($S95+12,rate_basefnd,5)))
*$R95</f>
        <v>6763.2360656249994</v>
      </c>
      <c r="X95" s="1">
        <f>(($C95*'fnd base rates'!F$48)
+($D95*'fnd base rates'!F$49)
+($E95*'fnd base rates'!F$50)
+($F95*'fnd base rates'!F$51)
+($G95*'fnd base rates'!F$52)
+($H95*'fnd base rates'!F$53)
+($I95*'fnd base rates'!F$54)
+($J95*'fnd base rates'!F$55)
+($K95*'fnd base rates'!F$56)
+($L95*'fnd base rates'!F$57)
+($M95*'fnd base rates'!F$58)
+($N95*'fnd base rates'!F$59)
+($O95*VLOOKUP($S95+12,rate_basefnd,6)))
*$R95</f>
        <v>923.84600425000008</v>
      </c>
      <c r="Y95" s="1">
        <f>(($C95*'fnd base rates'!G$48)
+($D95*'fnd base rates'!G$49)
+($E95*'fnd base rates'!G$50)
+($F95*'fnd base rates'!G$51)
+($G95*'fnd base rates'!G$52)
+($H95*'fnd base rates'!G$53)
+($I95*'fnd base rates'!G$54)
+($J95*'fnd base rates'!G$55)
+($K95*'fnd base rates'!G$56)
+($L95*'fnd base rates'!G$57)
+($M95*'fnd base rates'!G$58)
+($N95*'fnd base rates'!G$59)
+($O95*VLOOKUP($S95+12,rate_basefnd,7)))
*$R95</f>
        <v>235.13864724999996</v>
      </c>
      <c r="Z95" s="1">
        <f>(($C95*'fnd base rates'!H$48)
+($D95*'fnd base rates'!H$49)
+($E95*'fnd base rates'!H$50)
+($F95*'fnd base rates'!H$51)
+($G95*'fnd base rates'!H$52)
+($H95*'fnd base rates'!H$53)
+($I95*'fnd base rates'!H$54)
+($J95*'fnd base rates'!H$55)
+($K95*'fnd base rates'!H$56)
+($L95*'fnd base rates'!H$57)
+($M95*'fnd base rates'!H$58)
+($N95*'fnd base rates'!H$59)
+($O95*VLOOKUP($S95+12,rate_basefnd,8)))</f>
        <v>454.3845</v>
      </c>
      <c r="AA95" s="1">
        <f>(($C95*'fnd base rates'!I$48)
+($D95*'fnd base rates'!I$49)
+($E95*'fnd base rates'!I$50)
+($F95*'fnd base rates'!I$51)
+($G95*'fnd base rates'!I$52)
+($H95*'fnd base rates'!I$53)
+($I95*'fnd base rates'!I$54)
+($J95*'fnd base rates'!I$55)
+($K95*'fnd base rates'!I$56)
+($L95*'fnd base rates'!I$57)
+($M95*'fnd base rates'!I$58)
+($N95*'fnd base rates'!I$59)
+($O95*VLOOKUP($S95+12,rate_basefnd,9)))
*$R95</f>
        <v>318.55317000000002</v>
      </c>
      <c r="AB95" s="1">
        <f>(($C95*'fnd base rates'!J$48)
+($D95*'fnd base rates'!J$49)
+($E95*'fnd base rates'!J$50)
+($F95*'fnd base rates'!J$51)
+($G95*'fnd base rates'!J$52)
+($H95*'fnd base rates'!J$53)
+($I95*'fnd base rates'!J$54)
+($J95*'fnd base rates'!J$55)
+($K95*'fnd base rates'!J$56)
+($L95*'fnd base rates'!J$57)
+($M95*'fnd base rates'!J$58)
+($N95*'fnd base rates'!J$59)
+($O95*VLOOKUP($S95+12,rate_basefnd,10)))
*$R95</f>
        <v>233.25821999999999</v>
      </c>
      <c r="AC95" s="1">
        <f>(($C95*'fnd base rates'!K$48)
+($D95*'fnd base rates'!K$49)
+($E95*'fnd base rates'!K$50)
+($F95*'fnd base rates'!K$51)
+($G95*'fnd base rates'!K$52)
+($H95*'fnd base rates'!K$53)
+($I95*'fnd base rates'!K$54)
+($J95*'fnd base rates'!K$55)
+($K95*'fnd base rates'!K$56)
+($L95*'fnd base rates'!K$57)
+($M95*'fnd base rates'!K$58)
+($N95*'fnd base rates'!K$59)
+($O95*VLOOKUP($S95+12,rate_basefnd,11)))
*$R95</f>
        <v>1650.0770698749998</v>
      </c>
      <c r="AD95" s="1">
        <f>(($C95*'fnd base rates'!L$48)
+($D95*'fnd base rates'!L$49)
+($E95*'fnd base rates'!L$50)
+($F95*'fnd base rates'!L$51)
+($G95*'fnd base rates'!L$52)
+($H95*'fnd base rates'!L$53)
+($I95*'fnd base rates'!L$54)
+($J95*'fnd base rates'!L$55)
+($K95*'fnd base rates'!L$56)
+($L95*'fnd base rates'!L$57)
+($M95*'fnd base rates'!L$58)
+($N95*'fnd base rates'!L$59)
+($O95*VLOOKUP($S95+12,rate_basefnd,12)))</f>
        <v>1310.1197634268322</v>
      </c>
      <c r="AE95" s="1">
        <f>(($C95*'fnd base rates'!M$48)
+($D95*'fnd base rates'!M$49)
+($E95*'fnd base rates'!M$50)
+($F95*'fnd base rates'!M$51)
+($G95*'fnd base rates'!M$52)
+($H95*'fnd base rates'!M$53)
+($I95*'fnd base rates'!M$54)
+($J95*'fnd base rates'!M$55)
+($K95*'fnd base rates'!M$56)
+($L95*'fnd base rates'!M$57)
+($M95*'fnd base rates'!M$58)
+($N95*'fnd base rates'!M$59)
+($O95*VLOOKUP($S95+12,rate_basefnd,13)))</f>
        <v>0</v>
      </c>
      <c r="AF95" s="4">
        <f t="shared" si="16"/>
        <v>13105.74229980183</v>
      </c>
      <c r="AH95" s="4">
        <f t="shared" si="17"/>
        <v>419035248</v>
      </c>
      <c r="AI95" s="4" t="str">
        <f t="shared" si="18"/>
        <v>419</v>
      </c>
      <c r="AJ95" s="2" t="str">
        <f t="shared" si="19"/>
        <v>035</v>
      </c>
      <c r="AK95" s="2" t="str">
        <f t="shared" si="20"/>
        <v>248</v>
      </c>
      <c r="AL95" s="4">
        <f t="shared" si="21"/>
        <v>1</v>
      </c>
      <c r="AM95" s="4">
        <f t="shared" si="14"/>
        <v>1</v>
      </c>
      <c r="AN95" s="4">
        <f t="shared" si="22"/>
        <v>13105.74229980183</v>
      </c>
      <c r="AO95" s="4">
        <f t="shared" si="23"/>
        <v>13106</v>
      </c>
      <c r="AP95" s="4">
        <f t="shared" si="24"/>
        <v>0</v>
      </c>
      <c r="AQ95" s="75">
        <v>13106</v>
      </c>
    </row>
    <row r="96" spans="1:43" s="4" customFormat="1">
      <c r="A96" s="2">
        <v>419035258</v>
      </c>
      <c r="B96" s="382" t="s">
        <v>715</v>
      </c>
      <c r="C96" s="15">
        <f>'fnd enro'!C96</f>
        <v>0</v>
      </c>
      <c r="D96" s="15">
        <f>'fnd enro'!D96</f>
        <v>0</v>
      </c>
      <c r="E96" s="15">
        <f>'fnd enro'!E96</f>
        <v>0</v>
      </c>
      <c r="F96" s="15">
        <f>'fnd enro'!F96</f>
        <v>0</v>
      </c>
      <c r="G96" s="15">
        <f>'fnd enro'!G96</f>
        <v>1</v>
      </c>
      <c r="H96" s="15">
        <f>'fnd enro'!H96</f>
        <v>0</v>
      </c>
      <c r="I96" s="15">
        <f>'fnd enro'!I96</f>
        <v>3.7499999999999999E-2</v>
      </c>
      <c r="J96" s="15">
        <f>'fnd enro'!J96</f>
        <v>0</v>
      </c>
      <c r="K96" s="15">
        <f>'fnd enro'!K96</f>
        <v>0</v>
      </c>
      <c r="L96" s="15">
        <f>'fnd enro'!L96</f>
        <v>0</v>
      </c>
      <c r="M96" s="15">
        <f>'fnd enro'!M96</f>
        <v>0</v>
      </c>
      <c r="N96" s="15">
        <f>'fnd enro'!N96</f>
        <v>0</v>
      </c>
      <c r="O96" s="15">
        <f>'fnd enro'!O96</f>
        <v>0</v>
      </c>
      <c r="P96" s="15"/>
      <c r="Q96" s="15">
        <f>'fnd enro'!R96</f>
        <v>1</v>
      </c>
      <c r="R96" s="16">
        <f t="shared" si="15"/>
        <v>1.079</v>
      </c>
      <c r="S96" s="15">
        <f>'fnd enro'!Q96</f>
        <v>1</v>
      </c>
      <c r="T96" s="2"/>
      <c r="U96" s="1">
        <f>(($C96*'fnd base rates'!C$48)
+($D96*'fnd base rates'!C$49)
+($E96*'fnd base rates'!C$50)
+($F96*'fnd base rates'!C$51)
+($G96*'fnd base rates'!C$52)
+($H96*'fnd base rates'!C$53)
+($I96*'fnd base rates'!C$54)
+($J96*'fnd base rates'!C$55)
+($K96*'fnd base rates'!C$56)
+($L96*'fnd base rates'!C$57)
+($M96*'fnd base rates'!C$58)
+($N96*'fnd base rates'!C$59)
+($O96*VLOOKUP($S96+12,rate_basefnd,3)))
*$R96</f>
        <v>499.89597937500002</v>
      </c>
      <c r="V96" s="1">
        <f>(($C96*'fnd base rates'!D$48)
+($D96*'fnd base rates'!D$49)
+($E96*'fnd base rates'!D$50)
+($F96*'fnd base rates'!D$51)
+($G96*'fnd base rates'!D$52)
+($H96*'fnd base rates'!D$53)
+($I96*'fnd base rates'!D$54)
+($J96*'fnd base rates'!D$55)
+($K96*'fnd base rates'!D$56)
+($L96*'fnd base rates'!D$57)
+($M96*'fnd base rates'!D$58)
+($N96*'fnd base rates'!D$59)
+($O96*VLOOKUP($S96+12,rate_basefnd,4)))
*$R96</f>
        <v>717.23288000000002</v>
      </c>
      <c r="W96" s="1">
        <f>(($C96*'fnd base rates'!E$48)
+($D96*'fnd base rates'!E$49)
+($E96*'fnd base rates'!E$50)
+($F96*'fnd base rates'!E$51)
+($G96*'fnd base rates'!E$52)
+($H96*'fnd base rates'!E$53)
+($I96*'fnd base rates'!E$54)
+($J96*'fnd base rates'!E$55)
+($K96*'fnd base rates'!E$56)
+($L96*'fnd base rates'!E$57)
+($M96*'fnd base rates'!E$58)
+($N96*'fnd base rates'!E$59)
+($O96*VLOOKUP($S96+12,rate_basefnd,5)))
*$R96</f>
        <v>3233.2444056249997</v>
      </c>
      <c r="X96" s="1">
        <f>(($C96*'fnd base rates'!F$48)
+($D96*'fnd base rates'!F$49)
+($E96*'fnd base rates'!F$50)
+($F96*'fnd base rates'!F$51)
+($G96*'fnd base rates'!F$52)
+($H96*'fnd base rates'!F$53)
+($I96*'fnd base rates'!F$54)
+($J96*'fnd base rates'!F$55)
+($K96*'fnd base rates'!F$56)
+($L96*'fnd base rates'!F$57)
+($M96*'fnd base rates'!F$58)
+($N96*'fnd base rates'!F$59)
+($O96*VLOOKUP($S96+12,rate_basefnd,6)))
*$R96</f>
        <v>923.84600425000008</v>
      </c>
      <c r="Y96" s="1">
        <f>(($C96*'fnd base rates'!G$48)
+($D96*'fnd base rates'!G$49)
+($E96*'fnd base rates'!G$50)
+($F96*'fnd base rates'!G$51)
+($G96*'fnd base rates'!G$52)
+($H96*'fnd base rates'!G$53)
+($I96*'fnd base rates'!G$54)
+($J96*'fnd base rates'!G$55)
+($K96*'fnd base rates'!G$56)
+($L96*'fnd base rates'!G$57)
+($M96*'fnd base rates'!G$58)
+($N96*'fnd base rates'!G$59)
+($O96*VLOOKUP($S96+12,rate_basefnd,7)))
*$R96</f>
        <v>157.45064724999997</v>
      </c>
      <c r="Z96" s="1">
        <f>(($C96*'fnd base rates'!H$48)
+($D96*'fnd base rates'!H$49)
+($E96*'fnd base rates'!H$50)
+($F96*'fnd base rates'!H$51)
+($G96*'fnd base rates'!H$52)
+($H96*'fnd base rates'!H$53)
+($I96*'fnd base rates'!H$54)
+($J96*'fnd base rates'!H$55)
+($K96*'fnd base rates'!H$56)
+($L96*'fnd base rates'!H$57)
+($M96*'fnd base rates'!H$58)
+($N96*'fnd base rates'!H$59)
+($O96*VLOOKUP($S96+12,rate_basefnd,8)))</f>
        <v>454.3845</v>
      </c>
      <c r="AA96" s="1">
        <f>(($C96*'fnd base rates'!I$48)
+($D96*'fnd base rates'!I$49)
+($E96*'fnd base rates'!I$50)
+($F96*'fnd base rates'!I$51)
+($G96*'fnd base rates'!I$52)
+($H96*'fnd base rates'!I$53)
+($I96*'fnd base rates'!I$54)
+($J96*'fnd base rates'!I$55)
+($K96*'fnd base rates'!I$56)
+($L96*'fnd base rates'!I$57)
+($M96*'fnd base rates'!I$58)
+($N96*'fnd base rates'!I$59)
+($O96*VLOOKUP($S96+12,rate_basefnd,9)))
*$R96</f>
        <v>318.55317000000002</v>
      </c>
      <c r="AB96" s="1">
        <f>(($C96*'fnd base rates'!J$48)
+($D96*'fnd base rates'!J$49)
+($E96*'fnd base rates'!J$50)
+($F96*'fnd base rates'!J$51)
+($G96*'fnd base rates'!J$52)
+($H96*'fnd base rates'!J$53)
+($I96*'fnd base rates'!J$54)
+($J96*'fnd base rates'!J$55)
+($K96*'fnd base rates'!J$56)
+($L96*'fnd base rates'!J$57)
+($M96*'fnd base rates'!J$58)
+($N96*'fnd base rates'!J$59)
+($O96*VLOOKUP($S96+12,rate_basefnd,10)))
*$R96</f>
        <v>233.25821999999999</v>
      </c>
      <c r="AC96" s="1">
        <f>(($C96*'fnd base rates'!K$48)
+($D96*'fnd base rates'!K$49)
+($E96*'fnd base rates'!K$50)
+($F96*'fnd base rates'!K$51)
+($G96*'fnd base rates'!K$52)
+($H96*'fnd base rates'!K$53)
+($I96*'fnd base rates'!K$54)
+($J96*'fnd base rates'!K$55)
+($K96*'fnd base rates'!K$56)
+($L96*'fnd base rates'!K$57)
+($M96*'fnd base rates'!K$58)
+($N96*'fnd base rates'!K$59)
+($O96*VLOOKUP($S96+12,rate_basefnd,11)))
*$R96</f>
        <v>1104.890739875</v>
      </c>
      <c r="AD96" s="1">
        <f>(($C96*'fnd base rates'!L$48)
+($D96*'fnd base rates'!L$49)
+($E96*'fnd base rates'!L$50)
+($F96*'fnd base rates'!L$51)
+($G96*'fnd base rates'!L$52)
+($H96*'fnd base rates'!L$53)
+($I96*'fnd base rates'!L$54)
+($J96*'fnd base rates'!L$55)
+($K96*'fnd base rates'!L$56)
+($L96*'fnd base rates'!L$57)
+($M96*'fnd base rates'!L$58)
+($N96*'fnd base rates'!L$59)
+($O96*VLOOKUP($S96+12,rate_basefnd,12)))</f>
        <v>978.01976342683213</v>
      </c>
      <c r="AE96" s="1">
        <f>(($C96*'fnd base rates'!M$48)
+($D96*'fnd base rates'!M$49)
+($E96*'fnd base rates'!M$50)
+($F96*'fnd base rates'!M$51)
+($G96*'fnd base rates'!M$52)
+($H96*'fnd base rates'!M$53)
+($I96*'fnd base rates'!M$54)
+($J96*'fnd base rates'!M$55)
+($K96*'fnd base rates'!M$56)
+($L96*'fnd base rates'!M$57)
+($M96*'fnd base rates'!M$58)
+($N96*'fnd base rates'!M$59)
+($O96*VLOOKUP($S96+12,rate_basefnd,13)))</f>
        <v>0</v>
      </c>
      <c r="AF96" s="4">
        <f t="shared" si="16"/>
        <v>8620.7763098018313</v>
      </c>
      <c r="AH96" s="4">
        <f t="shared" si="17"/>
        <v>419035258</v>
      </c>
      <c r="AI96" s="4" t="str">
        <f t="shared" si="18"/>
        <v>419</v>
      </c>
      <c r="AJ96" s="2" t="str">
        <f t="shared" si="19"/>
        <v>035</v>
      </c>
      <c r="AK96" s="2" t="str">
        <f t="shared" si="20"/>
        <v>258</v>
      </c>
      <c r="AL96" s="4">
        <f t="shared" si="21"/>
        <v>1</v>
      </c>
      <c r="AM96" s="4">
        <f t="shared" si="14"/>
        <v>1</v>
      </c>
      <c r="AN96" s="4">
        <f t="shared" si="22"/>
        <v>8620.7763098018313</v>
      </c>
      <c r="AO96" s="4">
        <f t="shared" si="23"/>
        <v>8621</v>
      </c>
      <c r="AP96" s="4">
        <f t="shared" si="24"/>
        <v>0</v>
      </c>
      <c r="AQ96" s="75">
        <v>8621</v>
      </c>
    </row>
    <row r="97" spans="1:43" s="4" customFormat="1">
      <c r="A97" s="2">
        <v>419035285</v>
      </c>
      <c r="B97" s="382" t="s">
        <v>715</v>
      </c>
      <c r="C97" s="15">
        <f>'fnd enro'!C97</f>
        <v>0</v>
      </c>
      <c r="D97" s="15">
        <f>'fnd enro'!D97</f>
        <v>0</v>
      </c>
      <c r="E97" s="15">
        <f>'fnd enro'!E97</f>
        <v>0</v>
      </c>
      <c r="F97" s="15">
        <f>'fnd enro'!F97</f>
        <v>0</v>
      </c>
      <c r="G97" s="15">
        <f>'fnd enro'!G97</f>
        <v>1</v>
      </c>
      <c r="H97" s="15">
        <f>'fnd enro'!H97</f>
        <v>0</v>
      </c>
      <c r="I97" s="15">
        <f>'fnd enro'!I97</f>
        <v>3.7499999999999999E-2</v>
      </c>
      <c r="J97" s="15">
        <f>'fnd enro'!J97</f>
        <v>0</v>
      </c>
      <c r="K97" s="15">
        <f>'fnd enro'!K97</f>
        <v>0</v>
      </c>
      <c r="L97" s="15">
        <f>'fnd enro'!L97</f>
        <v>0</v>
      </c>
      <c r="M97" s="15">
        <f>'fnd enro'!M97</f>
        <v>0</v>
      </c>
      <c r="N97" s="15">
        <f>'fnd enro'!N97</f>
        <v>0</v>
      </c>
      <c r="O97" s="15">
        <f>'fnd enro'!O97</f>
        <v>1</v>
      </c>
      <c r="P97" s="15"/>
      <c r="Q97" s="15">
        <f>'fnd enro'!R97</f>
        <v>1</v>
      </c>
      <c r="R97" s="16">
        <f t="shared" si="15"/>
        <v>1.079</v>
      </c>
      <c r="S97" s="15">
        <f>'fnd enro'!Q97</f>
        <v>10</v>
      </c>
      <c r="T97" s="2"/>
      <c r="U97" s="1">
        <f>(($C97*'fnd base rates'!C$48)
+($D97*'fnd base rates'!C$49)
+($E97*'fnd base rates'!C$50)
+($F97*'fnd base rates'!C$51)
+($G97*'fnd base rates'!C$52)
+($H97*'fnd base rates'!C$53)
+($I97*'fnd base rates'!C$54)
+($J97*'fnd base rates'!C$55)
+($K97*'fnd base rates'!C$56)
+($L97*'fnd base rates'!C$57)
+($M97*'fnd base rates'!C$58)
+($N97*'fnd base rates'!C$59)
+($O97*VLOOKUP($S97+12,rate_basefnd,3)))
*$R97</f>
        <v>499.89597937500002</v>
      </c>
      <c r="V97" s="1">
        <f>(($C97*'fnd base rates'!D$48)
+($D97*'fnd base rates'!D$49)
+($E97*'fnd base rates'!D$50)
+($F97*'fnd base rates'!D$51)
+($G97*'fnd base rates'!D$52)
+($H97*'fnd base rates'!D$53)
+($I97*'fnd base rates'!D$54)
+($J97*'fnd base rates'!D$55)
+($K97*'fnd base rates'!D$56)
+($L97*'fnd base rates'!D$57)
+($M97*'fnd base rates'!D$58)
+($N97*'fnd base rates'!D$59)
+($O97*VLOOKUP($S97+12,rate_basefnd,4)))
*$R97</f>
        <v>717.23288000000002</v>
      </c>
      <c r="W97" s="1">
        <f>(($C97*'fnd base rates'!E$48)
+($D97*'fnd base rates'!E$49)
+($E97*'fnd base rates'!E$50)
+($F97*'fnd base rates'!E$51)
+($G97*'fnd base rates'!E$52)
+($H97*'fnd base rates'!E$53)
+($I97*'fnd base rates'!E$54)
+($J97*'fnd base rates'!E$55)
+($K97*'fnd base rates'!E$56)
+($L97*'fnd base rates'!E$57)
+($M97*'fnd base rates'!E$58)
+($N97*'fnd base rates'!E$59)
+($O97*VLOOKUP($S97+12,rate_basefnd,5)))
*$R97</f>
        <v>6763.2360656249994</v>
      </c>
      <c r="X97" s="1">
        <f>(($C97*'fnd base rates'!F$48)
+($D97*'fnd base rates'!F$49)
+($E97*'fnd base rates'!F$50)
+($F97*'fnd base rates'!F$51)
+($G97*'fnd base rates'!F$52)
+($H97*'fnd base rates'!F$53)
+($I97*'fnd base rates'!F$54)
+($J97*'fnd base rates'!F$55)
+($K97*'fnd base rates'!F$56)
+($L97*'fnd base rates'!F$57)
+($M97*'fnd base rates'!F$58)
+($N97*'fnd base rates'!F$59)
+($O97*VLOOKUP($S97+12,rate_basefnd,6)))
*$R97</f>
        <v>923.84600425000008</v>
      </c>
      <c r="Y97" s="1">
        <f>(($C97*'fnd base rates'!G$48)
+($D97*'fnd base rates'!G$49)
+($E97*'fnd base rates'!G$50)
+($F97*'fnd base rates'!G$51)
+($G97*'fnd base rates'!G$52)
+($H97*'fnd base rates'!G$53)
+($I97*'fnd base rates'!G$54)
+($J97*'fnd base rates'!G$55)
+($K97*'fnd base rates'!G$56)
+($L97*'fnd base rates'!G$57)
+($M97*'fnd base rates'!G$58)
+($N97*'fnd base rates'!G$59)
+($O97*VLOOKUP($S97+12,rate_basefnd,7)))
*$R97</f>
        <v>235.13864724999996</v>
      </c>
      <c r="Z97" s="1">
        <f>(($C97*'fnd base rates'!H$48)
+($D97*'fnd base rates'!H$49)
+($E97*'fnd base rates'!H$50)
+($F97*'fnd base rates'!H$51)
+($G97*'fnd base rates'!H$52)
+($H97*'fnd base rates'!H$53)
+($I97*'fnd base rates'!H$54)
+($J97*'fnd base rates'!H$55)
+($K97*'fnd base rates'!H$56)
+($L97*'fnd base rates'!H$57)
+($M97*'fnd base rates'!H$58)
+($N97*'fnd base rates'!H$59)
+($O97*VLOOKUP($S97+12,rate_basefnd,8)))</f>
        <v>454.3845</v>
      </c>
      <c r="AA97" s="1">
        <f>(($C97*'fnd base rates'!I$48)
+($D97*'fnd base rates'!I$49)
+($E97*'fnd base rates'!I$50)
+($F97*'fnd base rates'!I$51)
+($G97*'fnd base rates'!I$52)
+($H97*'fnd base rates'!I$53)
+($I97*'fnd base rates'!I$54)
+($J97*'fnd base rates'!I$55)
+($K97*'fnd base rates'!I$56)
+($L97*'fnd base rates'!I$57)
+($M97*'fnd base rates'!I$58)
+($N97*'fnd base rates'!I$59)
+($O97*VLOOKUP($S97+12,rate_basefnd,9)))
*$R97</f>
        <v>318.55317000000002</v>
      </c>
      <c r="AB97" s="1">
        <f>(($C97*'fnd base rates'!J$48)
+($D97*'fnd base rates'!J$49)
+($E97*'fnd base rates'!J$50)
+($F97*'fnd base rates'!J$51)
+($G97*'fnd base rates'!J$52)
+($H97*'fnd base rates'!J$53)
+($I97*'fnd base rates'!J$54)
+($J97*'fnd base rates'!J$55)
+($K97*'fnd base rates'!J$56)
+($L97*'fnd base rates'!J$57)
+($M97*'fnd base rates'!J$58)
+($N97*'fnd base rates'!J$59)
+($O97*VLOOKUP($S97+12,rate_basefnd,10)))
*$R97</f>
        <v>233.25821999999999</v>
      </c>
      <c r="AC97" s="1">
        <f>(($C97*'fnd base rates'!K$48)
+($D97*'fnd base rates'!K$49)
+($E97*'fnd base rates'!K$50)
+($F97*'fnd base rates'!K$51)
+($G97*'fnd base rates'!K$52)
+($H97*'fnd base rates'!K$53)
+($I97*'fnd base rates'!K$54)
+($J97*'fnd base rates'!K$55)
+($K97*'fnd base rates'!K$56)
+($L97*'fnd base rates'!K$57)
+($M97*'fnd base rates'!K$58)
+($N97*'fnd base rates'!K$59)
+($O97*VLOOKUP($S97+12,rate_basefnd,11)))
*$R97</f>
        <v>1650.0770698749998</v>
      </c>
      <c r="AD97" s="1">
        <f>(($C97*'fnd base rates'!L$48)
+($D97*'fnd base rates'!L$49)
+($E97*'fnd base rates'!L$50)
+($F97*'fnd base rates'!L$51)
+($G97*'fnd base rates'!L$52)
+($H97*'fnd base rates'!L$53)
+($I97*'fnd base rates'!L$54)
+($J97*'fnd base rates'!L$55)
+($K97*'fnd base rates'!L$56)
+($L97*'fnd base rates'!L$57)
+($M97*'fnd base rates'!L$58)
+($N97*'fnd base rates'!L$59)
+($O97*VLOOKUP($S97+12,rate_basefnd,12)))</f>
        <v>1310.1197634268322</v>
      </c>
      <c r="AE97" s="1">
        <f>(($C97*'fnd base rates'!M$48)
+($D97*'fnd base rates'!M$49)
+($E97*'fnd base rates'!M$50)
+($F97*'fnd base rates'!M$51)
+($G97*'fnd base rates'!M$52)
+($H97*'fnd base rates'!M$53)
+($I97*'fnd base rates'!M$54)
+($J97*'fnd base rates'!M$55)
+($K97*'fnd base rates'!M$56)
+($L97*'fnd base rates'!M$57)
+($M97*'fnd base rates'!M$58)
+($N97*'fnd base rates'!M$59)
+($O97*VLOOKUP($S97+12,rate_basefnd,13)))</f>
        <v>0</v>
      </c>
      <c r="AF97" s="4">
        <f t="shared" si="16"/>
        <v>13105.74229980183</v>
      </c>
      <c r="AH97" s="4">
        <f t="shared" si="17"/>
        <v>419035285</v>
      </c>
      <c r="AI97" s="4" t="str">
        <f t="shared" si="18"/>
        <v>419</v>
      </c>
      <c r="AJ97" s="2" t="str">
        <f t="shared" si="19"/>
        <v>035</v>
      </c>
      <c r="AK97" s="2" t="str">
        <f t="shared" si="20"/>
        <v>285</v>
      </c>
      <c r="AL97" s="4">
        <f t="shared" si="21"/>
        <v>1</v>
      </c>
      <c r="AM97" s="4">
        <f t="shared" si="14"/>
        <v>1</v>
      </c>
      <c r="AN97" s="4">
        <f t="shared" si="22"/>
        <v>13105.74229980183</v>
      </c>
      <c r="AO97" s="4">
        <f t="shared" si="23"/>
        <v>13106</v>
      </c>
      <c r="AP97" s="4">
        <f t="shared" si="24"/>
        <v>0</v>
      </c>
      <c r="AQ97" s="75">
        <v>13106</v>
      </c>
    </row>
    <row r="98" spans="1:43" s="4" customFormat="1">
      <c r="A98" s="2">
        <v>420049010</v>
      </c>
      <c r="B98" s="382" t="s">
        <v>681</v>
      </c>
      <c r="C98" s="15">
        <f>'fnd enro'!C98</f>
        <v>0</v>
      </c>
      <c r="D98" s="15">
        <f>'fnd enro'!D98</f>
        <v>0</v>
      </c>
      <c r="E98" s="15">
        <f>'fnd enro'!E98</f>
        <v>1</v>
      </c>
      <c r="F98" s="15">
        <f>'fnd enro'!F98</f>
        <v>3</v>
      </c>
      <c r="G98" s="15">
        <f>'fnd enro'!G98</f>
        <v>1</v>
      </c>
      <c r="H98" s="15">
        <f>'fnd enro'!H98</f>
        <v>0</v>
      </c>
      <c r="I98" s="15">
        <f>'fnd enro'!I98</f>
        <v>0.1875</v>
      </c>
      <c r="J98" s="15">
        <f>'fnd enro'!J98</f>
        <v>0</v>
      </c>
      <c r="K98" s="15">
        <f>'fnd enro'!K98</f>
        <v>0</v>
      </c>
      <c r="L98" s="15">
        <f>'fnd enro'!L98</f>
        <v>0</v>
      </c>
      <c r="M98" s="15">
        <f>'fnd enro'!M98</f>
        <v>0</v>
      </c>
      <c r="N98" s="15">
        <f>'fnd enro'!N98</f>
        <v>0</v>
      </c>
      <c r="O98" s="15">
        <f>'fnd enro'!O98</f>
        <v>2</v>
      </c>
      <c r="P98" s="15"/>
      <c r="Q98" s="15">
        <f>'fnd enro'!R98</f>
        <v>5</v>
      </c>
      <c r="R98" s="16">
        <f t="shared" si="15"/>
        <v>1.0980000000000001</v>
      </c>
      <c r="S98" s="15">
        <f>'fnd enro'!Q98</f>
        <v>9</v>
      </c>
      <c r="T98" s="2"/>
      <c r="U98" s="1">
        <f>(($C98*'fnd base rates'!C$48)
+($D98*'fnd base rates'!C$49)
+($E98*'fnd base rates'!C$50)
+($F98*'fnd base rates'!C$51)
+($G98*'fnd base rates'!C$52)
+($H98*'fnd base rates'!C$53)
+($I98*'fnd base rates'!C$54)
+($J98*'fnd base rates'!C$55)
+($K98*'fnd base rates'!C$56)
+($L98*'fnd base rates'!C$57)
+($M98*'fnd base rates'!C$58)
+($N98*'fnd base rates'!C$59)
+($O98*VLOOKUP($S98+12,rate_basefnd,3)))
*$R98</f>
        <v>2543.4929812500004</v>
      </c>
      <c r="V98" s="1">
        <f>(($C98*'fnd base rates'!D$48)
+($D98*'fnd base rates'!D$49)
+($E98*'fnd base rates'!D$50)
+($F98*'fnd base rates'!D$51)
+($G98*'fnd base rates'!D$52)
+($H98*'fnd base rates'!D$53)
+($I98*'fnd base rates'!D$54)
+($J98*'fnd base rates'!D$55)
+($K98*'fnd base rates'!D$56)
+($L98*'fnd base rates'!D$57)
+($M98*'fnd base rates'!D$58)
+($N98*'fnd base rates'!D$59)
+($O98*VLOOKUP($S98+12,rate_basefnd,4)))
*$R98</f>
        <v>3649.3128000000006</v>
      </c>
      <c r="W98" s="1">
        <f>(($C98*'fnd base rates'!E$48)
+($D98*'fnd base rates'!E$49)
+($E98*'fnd base rates'!E$50)
+($F98*'fnd base rates'!E$51)
+($G98*'fnd base rates'!E$52)
+($H98*'fnd base rates'!E$53)
+($I98*'fnd base rates'!E$54)
+($J98*'fnd base rates'!E$55)
+($K98*'fnd base rates'!E$56)
+($L98*'fnd base rates'!E$57)
+($M98*'fnd base rates'!E$58)
+($N98*'fnd base rates'!E$59)
+($O98*VLOOKUP($S98+12,rate_basefnd,5)))
*$R98</f>
        <v>25172.019888749997</v>
      </c>
      <c r="X98" s="1">
        <f>(($C98*'fnd base rates'!F$48)
+($D98*'fnd base rates'!F$49)
+($E98*'fnd base rates'!F$50)
+($F98*'fnd base rates'!F$51)
+($G98*'fnd base rates'!F$52)
+($H98*'fnd base rates'!F$53)
+($I98*'fnd base rates'!F$54)
+($J98*'fnd base rates'!F$55)
+($K98*'fnd base rates'!F$56)
+($L98*'fnd base rates'!F$57)
+($M98*'fnd base rates'!F$58)
+($N98*'fnd base rates'!F$59)
+($O98*VLOOKUP($S98+12,rate_basefnd,6)))
*$R98</f>
        <v>5662.4614875000007</v>
      </c>
      <c r="Y98" s="1">
        <f>(($C98*'fnd base rates'!G$48)
+($D98*'fnd base rates'!G$49)
+($E98*'fnd base rates'!G$50)
+($F98*'fnd base rates'!G$51)
+($G98*'fnd base rates'!G$52)
+($H98*'fnd base rates'!G$53)
+($I98*'fnd base rates'!G$54)
+($J98*'fnd base rates'!G$55)
+($K98*'fnd base rates'!G$56)
+($L98*'fnd base rates'!G$57)
+($M98*'fnd base rates'!G$58)
+($N98*'fnd base rates'!G$59)
+($O98*VLOOKUP($S98+12,rate_basefnd,7)))
*$R98</f>
        <v>913.1338575000002</v>
      </c>
      <c r="Z98" s="1">
        <f>(($C98*'fnd base rates'!H$48)
+($D98*'fnd base rates'!H$49)
+($E98*'fnd base rates'!H$50)
+($F98*'fnd base rates'!H$51)
+($G98*'fnd base rates'!H$52)
+($H98*'fnd base rates'!H$53)
+($I98*'fnd base rates'!H$54)
+($J98*'fnd base rates'!H$55)
+($K98*'fnd base rates'!H$56)
+($L98*'fnd base rates'!H$57)
+($M98*'fnd base rates'!H$58)
+($N98*'fnd base rates'!H$59)
+($O98*VLOOKUP($S98+12,rate_basefnd,8)))</f>
        <v>2271.9225000000001</v>
      </c>
      <c r="AA98" s="1">
        <f>(($C98*'fnd base rates'!I$48)
+($D98*'fnd base rates'!I$49)
+($E98*'fnd base rates'!I$50)
+($F98*'fnd base rates'!I$51)
+($G98*'fnd base rates'!I$52)
+($H98*'fnd base rates'!I$53)
+($I98*'fnd base rates'!I$54)
+($J98*'fnd base rates'!I$55)
+($K98*'fnd base rates'!I$56)
+($L98*'fnd base rates'!I$57)
+($M98*'fnd base rates'!I$58)
+($N98*'fnd base rates'!I$59)
+($O98*VLOOKUP($S98+12,rate_basefnd,9)))
*$R98</f>
        <v>1298.26422</v>
      </c>
      <c r="AB98" s="1">
        <f>(($C98*'fnd base rates'!J$48)
+($D98*'fnd base rates'!J$49)
+($E98*'fnd base rates'!J$50)
+($F98*'fnd base rates'!J$51)
+($G98*'fnd base rates'!J$52)
+($H98*'fnd base rates'!J$53)
+($I98*'fnd base rates'!J$54)
+($J98*'fnd base rates'!J$55)
+($K98*'fnd base rates'!J$56)
+($L98*'fnd base rates'!J$57)
+($M98*'fnd base rates'!J$58)
+($N98*'fnd base rates'!J$59)
+($O98*VLOOKUP($S98+12,rate_basefnd,10)))
*$R98</f>
        <v>770.21406000000013</v>
      </c>
      <c r="AC98" s="1">
        <f>(($C98*'fnd base rates'!K$48)
+($D98*'fnd base rates'!K$49)
+($E98*'fnd base rates'!K$50)
+($F98*'fnd base rates'!K$51)
+($G98*'fnd base rates'!K$52)
+($H98*'fnd base rates'!K$53)
+($I98*'fnd base rates'!K$54)
+($J98*'fnd base rates'!K$55)
+($K98*'fnd base rates'!K$56)
+($L98*'fnd base rates'!K$57)
+($M98*'fnd base rates'!K$58)
+($N98*'fnd base rates'!K$59)
+($O98*VLOOKUP($S98+12,rate_basefnd,11)))
*$R98</f>
        <v>6407.8133962500006</v>
      </c>
      <c r="AD98" s="1">
        <f>(($C98*'fnd base rates'!L$48)
+($D98*'fnd base rates'!L$49)
+($E98*'fnd base rates'!L$50)
+($F98*'fnd base rates'!L$51)
+($G98*'fnd base rates'!L$52)
+($H98*'fnd base rates'!L$53)
+($I98*'fnd base rates'!L$54)
+($J98*'fnd base rates'!L$55)
+($K98*'fnd base rates'!L$56)
+($L98*'fnd base rates'!L$57)
+($M98*'fnd base rates'!L$58)
+($N98*'fnd base rates'!L$59)
+($O98*VLOOKUP($S98+12,rate_basefnd,12)))</f>
        <v>5587.063122518095</v>
      </c>
      <c r="AE98" s="1">
        <f>(($C98*'fnd base rates'!M$48)
+($D98*'fnd base rates'!M$49)
+($E98*'fnd base rates'!M$50)
+($F98*'fnd base rates'!M$51)
+($G98*'fnd base rates'!M$52)
+($H98*'fnd base rates'!M$53)
+($I98*'fnd base rates'!M$54)
+($J98*'fnd base rates'!M$55)
+($K98*'fnd base rates'!M$56)
+($L98*'fnd base rates'!M$57)
+($M98*'fnd base rates'!M$58)
+($N98*'fnd base rates'!M$59)
+($O98*VLOOKUP($S98+12,rate_basefnd,13)))</f>
        <v>0</v>
      </c>
      <c r="AF98" s="4">
        <f t="shared" si="16"/>
        <v>54275.698313768095</v>
      </c>
      <c r="AH98" s="4">
        <f t="shared" si="17"/>
        <v>420049010</v>
      </c>
      <c r="AI98" s="4" t="str">
        <f t="shared" si="18"/>
        <v>420</v>
      </c>
      <c r="AJ98" s="2" t="str">
        <f t="shared" si="19"/>
        <v>049</v>
      </c>
      <c r="AK98" s="2" t="str">
        <f t="shared" si="20"/>
        <v>010</v>
      </c>
      <c r="AL98" s="4">
        <f t="shared" si="21"/>
        <v>1</v>
      </c>
      <c r="AM98" s="4">
        <f t="shared" si="14"/>
        <v>5</v>
      </c>
      <c r="AN98" s="4">
        <f t="shared" si="22"/>
        <v>54275.698313768095</v>
      </c>
      <c r="AO98" s="4">
        <f t="shared" si="23"/>
        <v>10855</v>
      </c>
      <c r="AP98" s="4">
        <f t="shared" si="24"/>
        <v>0</v>
      </c>
      <c r="AQ98" s="75">
        <v>10855</v>
      </c>
    </row>
    <row r="99" spans="1:43" s="4" customFormat="1">
      <c r="A99" s="2">
        <v>420049026</v>
      </c>
      <c r="B99" s="382" t="s">
        <v>681</v>
      </c>
      <c r="C99" s="15">
        <f>'fnd enro'!C99</f>
        <v>0</v>
      </c>
      <c r="D99" s="15">
        <f>'fnd enro'!D99</f>
        <v>0</v>
      </c>
      <c r="E99" s="15">
        <f>'fnd enro'!E99</f>
        <v>0</v>
      </c>
      <c r="F99" s="15">
        <f>'fnd enro'!F99</f>
        <v>2</v>
      </c>
      <c r="G99" s="15">
        <f>'fnd enro'!G99</f>
        <v>0</v>
      </c>
      <c r="H99" s="15">
        <f>'fnd enro'!H99</f>
        <v>0</v>
      </c>
      <c r="I99" s="15">
        <f>'fnd enro'!I99</f>
        <v>7.4999999999999997E-2</v>
      </c>
      <c r="J99" s="15">
        <f>'fnd enro'!J99</f>
        <v>0</v>
      </c>
      <c r="K99" s="15">
        <f>'fnd enro'!K99</f>
        <v>0</v>
      </c>
      <c r="L99" s="15">
        <f>'fnd enro'!L99</f>
        <v>0</v>
      </c>
      <c r="M99" s="15">
        <f>'fnd enro'!M99</f>
        <v>0</v>
      </c>
      <c r="N99" s="15">
        <f>'fnd enro'!N99</f>
        <v>0</v>
      </c>
      <c r="O99" s="15">
        <f>'fnd enro'!O99</f>
        <v>2</v>
      </c>
      <c r="P99" s="15"/>
      <c r="Q99" s="15">
        <f>'fnd enro'!R99</f>
        <v>2</v>
      </c>
      <c r="R99" s="16">
        <f t="shared" si="15"/>
        <v>1.0980000000000001</v>
      </c>
      <c r="S99" s="15">
        <f>'fnd enro'!Q99</f>
        <v>10</v>
      </c>
      <c r="T99" s="2"/>
      <c r="U99" s="1">
        <f>(($C99*'fnd base rates'!C$48)
+($D99*'fnd base rates'!C$49)
+($E99*'fnd base rates'!C$50)
+($F99*'fnd base rates'!C$51)
+($G99*'fnd base rates'!C$52)
+($H99*'fnd base rates'!C$53)
+($I99*'fnd base rates'!C$54)
+($J99*'fnd base rates'!C$55)
+($K99*'fnd base rates'!C$56)
+($L99*'fnd base rates'!C$57)
+($M99*'fnd base rates'!C$58)
+($N99*'fnd base rates'!C$59)
+($O99*VLOOKUP($S99+12,rate_basefnd,3)))
*$R99</f>
        <v>1017.3971925000002</v>
      </c>
      <c r="V99" s="1">
        <f>(($C99*'fnd base rates'!D$48)
+($D99*'fnd base rates'!D$49)
+($E99*'fnd base rates'!D$50)
+($F99*'fnd base rates'!D$51)
+($G99*'fnd base rates'!D$52)
+($H99*'fnd base rates'!D$53)
+($I99*'fnd base rates'!D$54)
+($J99*'fnd base rates'!D$55)
+($K99*'fnd base rates'!D$56)
+($L99*'fnd base rates'!D$57)
+($M99*'fnd base rates'!D$58)
+($N99*'fnd base rates'!D$59)
+($O99*VLOOKUP($S99+12,rate_basefnd,4)))
*$R99</f>
        <v>1459.7251200000003</v>
      </c>
      <c r="W99" s="1">
        <f>(($C99*'fnd base rates'!E$48)
+($D99*'fnd base rates'!E$49)
+($E99*'fnd base rates'!E$50)
+($F99*'fnd base rates'!E$51)
+($G99*'fnd base rates'!E$52)
+($H99*'fnd base rates'!E$53)
+($I99*'fnd base rates'!E$54)
+($J99*'fnd base rates'!E$55)
+($K99*'fnd base rates'!E$56)
+($L99*'fnd base rates'!E$57)
+($M99*'fnd base rates'!E$58)
+($N99*'fnd base rates'!E$59)
+($O99*VLOOKUP($S99+12,rate_basefnd,5)))
*$R99</f>
        <v>14567.801467500001</v>
      </c>
      <c r="X99" s="1">
        <f>(($C99*'fnd base rates'!F$48)
+($D99*'fnd base rates'!F$49)
+($E99*'fnd base rates'!F$50)
+($F99*'fnd base rates'!F$51)
+($G99*'fnd base rates'!F$52)
+($H99*'fnd base rates'!F$53)
+($I99*'fnd base rates'!F$54)
+($J99*'fnd base rates'!F$55)
+($K99*'fnd base rates'!F$56)
+($L99*'fnd base rates'!F$57)
+($M99*'fnd base rates'!F$58)
+($N99*'fnd base rates'!F$59)
+($O99*VLOOKUP($S99+12,rate_basefnd,6)))
*$R99</f>
        <v>2361.1737870000002</v>
      </c>
      <c r="Y99" s="1">
        <f>(($C99*'fnd base rates'!G$48)
+($D99*'fnd base rates'!G$49)
+($E99*'fnd base rates'!G$50)
+($F99*'fnd base rates'!G$51)
+($G99*'fnd base rates'!G$52)
+($H99*'fnd base rates'!G$53)
+($I99*'fnd base rates'!G$54)
+($J99*'fnd base rates'!G$55)
+($K99*'fnd base rates'!G$56)
+($L99*'fnd base rates'!G$57)
+($M99*'fnd base rates'!G$58)
+($N99*'fnd base rates'!G$59)
+($O99*VLOOKUP($S99+12,rate_basefnd,7)))
*$R99</f>
        <v>456.29091900000003</v>
      </c>
      <c r="Z99" s="1">
        <f>(($C99*'fnd base rates'!H$48)
+($D99*'fnd base rates'!H$49)
+($E99*'fnd base rates'!H$50)
+($F99*'fnd base rates'!H$51)
+($G99*'fnd base rates'!H$52)
+($H99*'fnd base rates'!H$53)
+($I99*'fnd base rates'!H$54)
+($J99*'fnd base rates'!H$55)
+($K99*'fnd base rates'!H$56)
+($L99*'fnd base rates'!H$57)
+($M99*'fnd base rates'!H$58)
+($N99*'fnd base rates'!H$59)
+($O99*VLOOKUP($S99+12,rate_basefnd,8)))</f>
        <v>908.76900000000001</v>
      </c>
      <c r="AA99" s="1">
        <f>(($C99*'fnd base rates'!I$48)
+($D99*'fnd base rates'!I$49)
+($E99*'fnd base rates'!I$50)
+($F99*'fnd base rates'!I$51)
+($G99*'fnd base rates'!I$52)
+($H99*'fnd base rates'!I$53)
+($I99*'fnd base rates'!I$54)
+($J99*'fnd base rates'!I$55)
+($K99*'fnd base rates'!I$56)
+($L99*'fnd base rates'!I$57)
+($M99*'fnd base rates'!I$58)
+($N99*'fnd base rates'!I$59)
+($O99*VLOOKUP($S99+12,rate_basefnd,9)))
*$R99</f>
        <v>487.05083999999999</v>
      </c>
      <c r="AB99" s="1">
        <f>(($C99*'fnd base rates'!J$48)
+($D99*'fnd base rates'!J$49)
+($E99*'fnd base rates'!J$50)
+($F99*'fnd base rates'!J$51)
+($G99*'fnd base rates'!J$52)
+($H99*'fnd base rates'!J$53)
+($I99*'fnd base rates'!J$54)
+($J99*'fnd base rates'!J$55)
+($K99*'fnd base rates'!J$56)
+($L99*'fnd base rates'!J$57)
+($M99*'fnd base rates'!J$58)
+($N99*'fnd base rates'!J$59)
+($O99*VLOOKUP($S99+12,rate_basefnd,10)))
*$R99</f>
        <v>290.64060000000001</v>
      </c>
      <c r="AC99" s="1">
        <f>(($C99*'fnd base rates'!K$48)
+($D99*'fnd base rates'!K$49)
+($E99*'fnd base rates'!K$50)
+($F99*'fnd base rates'!K$51)
+($G99*'fnd base rates'!K$52)
+($H99*'fnd base rates'!K$53)
+($I99*'fnd base rates'!K$54)
+($J99*'fnd base rates'!K$55)
+($K99*'fnd base rates'!K$56)
+($L99*'fnd base rates'!K$57)
+($M99*'fnd base rates'!K$58)
+($N99*'fnd base rates'!K$59)
+($O99*VLOOKUP($S99+12,rate_basefnd,11)))
*$R99</f>
        <v>3201.8890544999999</v>
      </c>
      <c r="AD99" s="1">
        <f>(($C99*'fnd base rates'!L$48)
+($D99*'fnd base rates'!L$49)
+($E99*'fnd base rates'!L$50)
+($F99*'fnd base rates'!L$51)
+($G99*'fnd base rates'!L$52)
+($H99*'fnd base rates'!L$53)
+($I99*'fnd base rates'!L$54)
+($J99*'fnd base rates'!L$55)
+($K99*'fnd base rates'!L$56)
+($L99*'fnd base rates'!L$57)
+($M99*'fnd base rates'!L$58)
+($N99*'fnd base rates'!L$59)
+($O99*VLOOKUP($S99+12,rate_basefnd,12)))</f>
        <v>2639.8629295456312</v>
      </c>
      <c r="AE99" s="1">
        <f>(($C99*'fnd base rates'!M$48)
+($D99*'fnd base rates'!M$49)
+($E99*'fnd base rates'!M$50)
+($F99*'fnd base rates'!M$51)
+($G99*'fnd base rates'!M$52)
+($H99*'fnd base rates'!M$53)
+($I99*'fnd base rates'!M$54)
+($J99*'fnd base rates'!M$55)
+($K99*'fnd base rates'!M$56)
+($L99*'fnd base rates'!M$57)
+($M99*'fnd base rates'!M$58)
+($N99*'fnd base rates'!M$59)
+($O99*VLOOKUP($S99+12,rate_basefnd,13)))</f>
        <v>0</v>
      </c>
      <c r="AF99" s="4">
        <f t="shared" si="16"/>
        <v>27390.600910045629</v>
      </c>
      <c r="AH99" s="4">
        <f t="shared" si="17"/>
        <v>420049026</v>
      </c>
      <c r="AI99" s="4" t="str">
        <f t="shared" si="18"/>
        <v>420</v>
      </c>
      <c r="AJ99" s="2" t="str">
        <f t="shared" si="19"/>
        <v>049</v>
      </c>
      <c r="AK99" s="2" t="str">
        <f t="shared" si="20"/>
        <v>026</v>
      </c>
      <c r="AL99" s="4">
        <f t="shared" si="21"/>
        <v>1</v>
      </c>
      <c r="AM99" s="4">
        <f t="shared" si="14"/>
        <v>2</v>
      </c>
      <c r="AN99" s="4">
        <f t="shared" si="22"/>
        <v>27390.600910045629</v>
      </c>
      <c r="AO99" s="4">
        <f t="shared" si="23"/>
        <v>13695</v>
      </c>
      <c r="AP99" s="4">
        <f t="shared" si="24"/>
        <v>0</v>
      </c>
      <c r="AQ99" s="75">
        <v>13695</v>
      </c>
    </row>
    <row r="100" spans="1:43" s="4" customFormat="1">
      <c r="A100" s="2">
        <v>420049031</v>
      </c>
      <c r="B100" s="382" t="s">
        <v>681</v>
      </c>
      <c r="C100" s="15">
        <f>'fnd enro'!C100</f>
        <v>0</v>
      </c>
      <c r="D100" s="15">
        <f>'fnd enro'!D100</f>
        <v>0</v>
      </c>
      <c r="E100" s="15">
        <f>'fnd enro'!E100</f>
        <v>0</v>
      </c>
      <c r="F100" s="15">
        <f>'fnd enro'!F100</f>
        <v>1</v>
      </c>
      <c r="G100" s="15">
        <f>'fnd enro'!G100</f>
        <v>0</v>
      </c>
      <c r="H100" s="15">
        <f>'fnd enro'!H100</f>
        <v>0</v>
      </c>
      <c r="I100" s="15">
        <f>'fnd enro'!I100</f>
        <v>3.7499999999999999E-2</v>
      </c>
      <c r="J100" s="15">
        <f>'fnd enro'!J100</f>
        <v>0</v>
      </c>
      <c r="K100" s="15">
        <f>'fnd enro'!K100</f>
        <v>0</v>
      </c>
      <c r="L100" s="15">
        <f>'fnd enro'!L100</f>
        <v>0</v>
      </c>
      <c r="M100" s="15">
        <f>'fnd enro'!M100</f>
        <v>0</v>
      </c>
      <c r="N100" s="15">
        <f>'fnd enro'!N100</f>
        <v>0</v>
      </c>
      <c r="O100" s="15">
        <f>'fnd enro'!O100</f>
        <v>0</v>
      </c>
      <c r="P100" s="15"/>
      <c r="Q100" s="15">
        <f>'fnd enro'!R100</f>
        <v>1</v>
      </c>
      <c r="R100" s="16">
        <f t="shared" si="15"/>
        <v>1.0980000000000001</v>
      </c>
      <c r="S100" s="15">
        <f>'fnd enro'!Q100</f>
        <v>1</v>
      </c>
      <c r="T100" s="2"/>
      <c r="U100" s="1">
        <f>(($C100*'fnd base rates'!C$48)
+($D100*'fnd base rates'!C$49)
+($E100*'fnd base rates'!C$50)
+($F100*'fnd base rates'!C$51)
+($G100*'fnd base rates'!C$52)
+($H100*'fnd base rates'!C$53)
+($I100*'fnd base rates'!C$54)
+($J100*'fnd base rates'!C$55)
+($K100*'fnd base rates'!C$56)
+($L100*'fnd base rates'!C$57)
+($M100*'fnd base rates'!C$58)
+($N100*'fnd base rates'!C$59)
+($O100*VLOOKUP($S100+12,rate_basefnd,3)))
*$R100</f>
        <v>508.69859625000009</v>
      </c>
      <c r="V100" s="1">
        <f>(($C100*'fnd base rates'!D$48)
+($D100*'fnd base rates'!D$49)
+($E100*'fnd base rates'!D$50)
+($F100*'fnd base rates'!D$51)
+($G100*'fnd base rates'!D$52)
+($H100*'fnd base rates'!D$53)
+($I100*'fnd base rates'!D$54)
+($J100*'fnd base rates'!D$55)
+($K100*'fnd base rates'!D$56)
+($L100*'fnd base rates'!D$57)
+($M100*'fnd base rates'!D$58)
+($N100*'fnd base rates'!D$59)
+($O100*VLOOKUP($S100+12,rate_basefnd,4)))
*$R100</f>
        <v>729.86256000000014</v>
      </c>
      <c r="W100" s="1">
        <f>(($C100*'fnd base rates'!E$48)
+($D100*'fnd base rates'!E$49)
+($E100*'fnd base rates'!E$50)
+($F100*'fnd base rates'!E$51)
+($G100*'fnd base rates'!E$52)
+($H100*'fnd base rates'!E$53)
+($I100*'fnd base rates'!E$54)
+($J100*'fnd base rates'!E$55)
+($K100*'fnd base rates'!E$56)
+($L100*'fnd base rates'!E$57)
+($M100*'fnd base rates'!E$58)
+($N100*'fnd base rates'!E$59)
+($O100*VLOOKUP($S100+12,rate_basefnd,5)))
*$R100</f>
        <v>3691.7498137500002</v>
      </c>
      <c r="X100" s="1">
        <f>(($C100*'fnd base rates'!F$48)
+($D100*'fnd base rates'!F$49)
+($E100*'fnd base rates'!F$50)
+($F100*'fnd base rates'!F$51)
+($G100*'fnd base rates'!F$52)
+($H100*'fnd base rates'!F$53)
+($I100*'fnd base rates'!F$54)
+($J100*'fnd base rates'!F$55)
+($K100*'fnd base rates'!F$56)
+($L100*'fnd base rates'!F$57)
+($M100*'fnd base rates'!F$58)
+($N100*'fnd base rates'!F$59)
+($O100*VLOOKUP($S100+12,rate_basefnd,6)))
*$R100</f>
        <v>1180.5868935000001</v>
      </c>
      <c r="Y100" s="1">
        <f>(($C100*'fnd base rates'!G$48)
+($D100*'fnd base rates'!G$49)
+($E100*'fnd base rates'!G$50)
+($F100*'fnd base rates'!G$51)
+($G100*'fnd base rates'!G$52)
+($H100*'fnd base rates'!G$53)
+($I100*'fnd base rates'!G$54)
+($J100*'fnd base rates'!G$55)
+($K100*'fnd base rates'!G$56)
+($L100*'fnd base rates'!G$57)
+($M100*'fnd base rates'!G$58)
+($N100*'fnd base rates'!G$59)
+($O100*VLOOKUP($S100+12,rate_basefnd,7)))
*$R100</f>
        <v>149.0894595</v>
      </c>
      <c r="Z100" s="1">
        <f>(($C100*'fnd base rates'!H$48)
+($D100*'fnd base rates'!H$49)
+($E100*'fnd base rates'!H$50)
+($F100*'fnd base rates'!H$51)
+($G100*'fnd base rates'!H$52)
+($H100*'fnd base rates'!H$53)
+($I100*'fnd base rates'!H$54)
+($J100*'fnd base rates'!H$55)
+($K100*'fnd base rates'!H$56)
+($L100*'fnd base rates'!H$57)
+($M100*'fnd base rates'!H$58)
+($N100*'fnd base rates'!H$59)
+($O100*VLOOKUP($S100+12,rate_basefnd,8)))</f>
        <v>454.3845</v>
      </c>
      <c r="AA100" s="1">
        <f>(($C100*'fnd base rates'!I$48)
+($D100*'fnd base rates'!I$49)
+($E100*'fnd base rates'!I$50)
+($F100*'fnd base rates'!I$51)
+($G100*'fnd base rates'!I$52)
+($H100*'fnd base rates'!I$53)
+($I100*'fnd base rates'!I$54)
+($J100*'fnd base rates'!I$55)
+($K100*'fnd base rates'!I$56)
+($L100*'fnd base rates'!I$57)
+($M100*'fnd base rates'!I$58)
+($N100*'fnd base rates'!I$59)
+($O100*VLOOKUP($S100+12,rate_basefnd,9)))
*$R100</f>
        <v>243.52542</v>
      </c>
      <c r="AB100" s="1">
        <f>(($C100*'fnd base rates'!J$48)
+($D100*'fnd base rates'!J$49)
+($E100*'fnd base rates'!J$50)
+($F100*'fnd base rates'!J$51)
+($G100*'fnd base rates'!J$52)
+($H100*'fnd base rates'!J$53)
+($I100*'fnd base rates'!J$54)
+($J100*'fnd base rates'!J$55)
+($K100*'fnd base rates'!J$56)
+($L100*'fnd base rates'!J$57)
+($M100*'fnd base rates'!J$58)
+($N100*'fnd base rates'!J$59)
+($O100*VLOOKUP($S100+12,rate_basefnd,10)))
*$R100</f>
        <v>145.3203</v>
      </c>
      <c r="AC100" s="1">
        <f>(($C100*'fnd base rates'!K$48)
+($D100*'fnd base rates'!K$49)
+($E100*'fnd base rates'!K$50)
+($F100*'fnd base rates'!K$51)
+($G100*'fnd base rates'!K$52)
+($H100*'fnd base rates'!K$53)
+($I100*'fnd base rates'!K$54)
+($J100*'fnd base rates'!K$55)
+($K100*'fnd base rates'!K$56)
+($L100*'fnd base rates'!K$57)
+($M100*'fnd base rates'!K$58)
+($N100*'fnd base rates'!K$59)
+($O100*VLOOKUP($S100+12,rate_basefnd,11)))
*$R100</f>
        <v>1046.1580672500002</v>
      </c>
      <c r="AD100" s="1">
        <f>(($C100*'fnd base rates'!L$48)
+($D100*'fnd base rates'!L$49)
+($E100*'fnd base rates'!L$50)
+($F100*'fnd base rates'!L$51)
+($G100*'fnd base rates'!L$52)
+($H100*'fnd base rates'!L$53)
+($I100*'fnd base rates'!L$54)
+($J100*'fnd base rates'!L$55)
+($K100*'fnd base rates'!L$56)
+($L100*'fnd base rates'!L$57)
+($M100*'fnd base rates'!L$58)
+($N100*'fnd base rates'!L$59)
+($O100*VLOOKUP($S100+12,rate_basefnd,12)))</f>
        <v>987.83146477281571</v>
      </c>
      <c r="AE100" s="1">
        <f>(($C100*'fnd base rates'!M$48)
+($D100*'fnd base rates'!M$49)
+($E100*'fnd base rates'!M$50)
+($F100*'fnd base rates'!M$51)
+($G100*'fnd base rates'!M$52)
+($H100*'fnd base rates'!M$53)
+($I100*'fnd base rates'!M$54)
+($J100*'fnd base rates'!M$55)
+($K100*'fnd base rates'!M$56)
+($L100*'fnd base rates'!M$57)
+($M100*'fnd base rates'!M$58)
+($N100*'fnd base rates'!M$59)
+($O100*VLOOKUP($S100+12,rate_basefnd,13)))</f>
        <v>0</v>
      </c>
      <c r="AF100" s="4">
        <f t="shared" si="16"/>
        <v>9137.2070750228158</v>
      </c>
      <c r="AH100" s="4">
        <f t="shared" si="17"/>
        <v>420049031</v>
      </c>
      <c r="AI100" s="4" t="str">
        <f t="shared" si="18"/>
        <v>420</v>
      </c>
      <c r="AJ100" s="2" t="str">
        <f t="shared" si="19"/>
        <v>049</v>
      </c>
      <c r="AK100" s="2" t="str">
        <f t="shared" si="20"/>
        <v>031</v>
      </c>
      <c r="AL100" s="4">
        <f t="shared" si="21"/>
        <v>1</v>
      </c>
      <c r="AM100" s="4">
        <f t="shared" si="14"/>
        <v>1</v>
      </c>
      <c r="AN100" s="4">
        <f t="shared" si="22"/>
        <v>9137.2070750228158</v>
      </c>
      <c r="AO100" s="4">
        <f t="shared" si="23"/>
        <v>9137</v>
      </c>
      <c r="AP100" s="4">
        <f t="shared" si="24"/>
        <v>0</v>
      </c>
      <c r="AQ100" s="75">
        <v>9137</v>
      </c>
    </row>
    <row r="101" spans="1:43" s="4" customFormat="1">
      <c r="A101" s="2">
        <v>420049035</v>
      </c>
      <c r="B101" s="382" t="s">
        <v>681</v>
      </c>
      <c r="C101" s="15">
        <f>'fnd enro'!C101</f>
        <v>4</v>
      </c>
      <c r="D101" s="15">
        <f>'fnd enro'!D101</f>
        <v>0</v>
      </c>
      <c r="E101" s="15">
        <f>'fnd enro'!E101</f>
        <v>5</v>
      </c>
      <c r="F101" s="15">
        <f>'fnd enro'!F101</f>
        <v>72</v>
      </c>
      <c r="G101" s="15">
        <f>'fnd enro'!G101</f>
        <v>5</v>
      </c>
      <c r="H101" s="15">
        <f>'fnd enro'!H101</f>
        <v>0</v>
      </c>
      <c r="I101" s="15">
        <f>'fnd enro'!I101</f>
        <v>3.1124999999999998</v>
      </c>
      <c r="J101" s="15">
        <f>'fnd enro'!J101</f>
        <v>0</v>
      </c>
      <c r="K101" s="15">
        <f>'fnd enro'!K101</f>
        <v>0</v>
      </c>
      <c r="L101" s="15">
        <f>'fnd enro'!L101</f>
        <v>0</v>
      </c>
      <c r="M101" s="15">
        <f>'fnd enro'!M101</f>
        <v>1</v>
      </c>
      <c r="N101" s="15">
        <f>'fnd enro'!N101</f>
        <v>0</v>
      </c>
      <c r="O101" s="15">
        <f>'fnd enro'!O101</f>
        <v>48</v>
      </c>
      <c r="P101" s="15"/>
      <c r="Q101" s="15">
        <f>'fnd enro'!R101</f>
        <v>85</v>
      </c>
      <c r="R101" s="16">
        <f t="shared" si="15"/>
        <v>1.0980000000000001</v>
      </c>
      <c r="S101" s="15">
        <f>'fnd enro'!Q101</f>
        <v>10</v>
      </c>
      <c r="T101" s="2"/>
      <c r="U101" s="1">
        <f>(($C101*'fnd base rates'!C$48)
+($D101*'fnd base rates'!C$49)
+($E101*'fnd base rates'!C$50)
+($F101*'fnd base rates'!C$51)
+($G101*'fnd base rates'!C$52)
+($H101*'fnd base rates'!C$53)
+($I101*'fnd base rates'!C$54)
+($J101*'fnd base rates'!C$55)
+($K101*'fnd base rates'!C$56)
+($L101*'fnd base rates'!C$57)
+($M101*'fnd base rates'!C$58)
+($N101*'fnd base rates'!C$59)
+($O101*VLOOKUP($S101+12,rate_basefnd,3)))
*$R101</f>
        <v>43030.243248750005</v>
      </c>
      <c r="V101" s="1">
        <f>(($C101*'fnd base rates'!D$48)
+($D101*'fnd base rates'!D$49)
+($E101*'fnd base rates'!D$50)
+($F101*'fnd base rates'!D$51)
+($G101*'fnd base rates'!D$52)
+($H101*'fnd base rates'!D$53)
+($I101*'fnd base rates'!D$54)
+($J101*'fnd base rates'!D$55)
+($K101*'fnd base rates'!D$56)
+($L101*'fnd base rates'!D$57)
+($M101*'fnd base rates'!D$58)
+($N101*'fnd base rates'!D$59)
+($O101*VLOOKUP($S101+12,rate_basefnd,4)))
*$R101</f>
        <v>62038.361520000013</v>
      </c>
      <c r="W101" s="1">
        <f>(($C101*'fnd base rates'!E$48)
+($D101*'fnd base rates'!E$49)
+($E101*'fnd base rates'!E$50)
+($F101*'fnd base rates'!E$51)
+($G101*'fnd base rates'!E$52)
+($H101*'fnd base rates'!E$53)
+($I101*'fnd base rates'!E$54)
+($J101*'fnd base rates'!E$55)
+($K101*'fnd base rates'!E$56)
+($L101*'fnd base rates'!E$57)
+($M101*'fnd base rates'!E$58)
+($N101*'fnd base rates'!E$59)
+($O101*VLOOKUP($S101+12,rate_basefnd,5)))
*$R101</f>
        <v>485217.75988125004</v>
      </c>
      <c r="X101" s="1">
        <f>(($C101*'fnd base rates'!F$48)
+($D101*'fnd base rates'!F$49)
+($E101*'fnd base rates'!F$50)
+($F101*'fnd base rates'!F$51)
+($G101*'fnd base rates'!F$52)
+($H101*'fnd base rates'!F$53)
+($I101*'fnd base rates'!F$54)
+($J101*'fnd base rates'!F$55)
+($K101*'fnd base rates'!F$56)
+($L101*'fnd base rates'!F$57)
+($M101*'fnd base rates'!F$58)
+($N101*'fnd base rates'!F$59)
+($O101*VLOOKUP($S101+12,rate_basefnd,6)))
*$R101</f>
        <v>98330.991700500002</v>
      </c>
      <c r="Y101" s="1">
        <f>(($C101*'fnd base rates'!G$48)
+($D101*'fnd base rates'!G$49)
+($E101*'fnd base rates'!G$50)
+($F101*'fnd base rates'!G$51)
+($G101*'fnd base rates'!G$52)
+($H101*'fnd base rates'!G$53)
+($I101*'fnd base rates'!G$54)
+($J101*'fnd base rates'!G$55)
+($K101*'fnd base rates'!G$56)
+($L101*'fnd base rates'!G$57)
+($M101*'fnd base rates'!G$58)
+($N101*'fnd base rates'!G$59)
+($O101*VLOOKUP($S101+12,rate_basefnd,7)))
*$R101</f>
        <v>16536.196498500001</v>
      </c>
      <c r="Z101" s="1">
        <f>(($C101*'fnd base rates'!H$48)
+($D101*'fnd base rates'!H$49)
+($E101*'fnd base rates'!H$50)
+($F101*'fnd base rates'!H$51)
+($G101*'fnd base rates'!H$52)
+($H101*'fnd base rates'!H$53)
+($I101*'fnd base rates'!H$54)
+($J101*'fnd base rates'!H$55)
+($K101*'fnd base rates'!H$56)
+($L101*'fnd base rates'!H$57)
+($M101*'fnd base rates'!H$58)
+($N101*'fnd base rates'!H$59)
+($O101*VLOOKUP($S101+12,rate_basefnd,8)))</f>
        <v>38596.233500000002</v>
      </c>
      <c r="AA101" s="1">
        <f>(($C101*'fnd base rates'!I$48)
+($D101*'fnd base rates'!I$49)
+($E101*'fnd base rates'!I$50)
+($F101*'fnd base rates'!I$51)
+($G101*'fnd base rates'!I$52)
+($H101*'fnd base rates'!I$53)
+($I101*'fnd base rates'!I$54)
+($J101*'fnd base rates'!I$55)
+($K101*'fnd base rates'!I$56)
+($L101*'fnd base rates'!I$57)
+($M101*'fnd base rates'!I$58)
+($N101*'fnd base rates'!I$59)
+($O101*VLOOKUP($S101+12,rate_basefnd,9)))
*$R101</f>
        <v>21183.417540000002</v>
      </c>
      <c r="AB101" s="1">
        <f>(($C101*'fnd base rates'!J$48)
+($D101*'fnd base rates'!J$49)
+($E101*'fnd base rates'!J$50)
+($F101*'fnd base rates'!J$51)
+($G101*'fnd base rates'!J$52)
+($H101*'fnd base rates'!J$53)
+($I101*'fnd base rates'!J$54)
+($J101*'fnd base rates'!J$55)
+($K101*'fnd base rates'!J$56)
+($L101*'fnd base rates'!J$57)
+($M101*'fnd base rates'!J$58)
+($N101*'fnd base rates'!J$59)
+($O101*VLOOKUP($S101+12,rate_basefnd,10)))
*$R101</f>
        <v>12473.3349</v>
      </c>
      <c r="AC101" s="1">
        <f>(($C101*'fnd base rates'!K$48)
+($D101*'fnd base rates'!K$49)
+($E101*'fnd base rates'!K$50)
+($F101*'fnd base rates'!K$51)
+($G101*'fnd base rates'!K$52)
+($H101*'fnd base rates'!K$53)
+($I101*'fnd base rates'!K$54)
+($J101*'fnd base rates'!K$55)
+($K101*'fnd base rates'!K$56)
+($L101*'fnd base rates'!K$57)
+($M101*'fnd base rates'!K$58)
+($N101*'fnd base rates'!K$59)
+($O101*VLOOKUP($S101+12,rate_basefnd,11)))
*$R101</f>
        <v>116039.28110175001</v>
      </c>
      <c r="AD101" s="1">
        <f>(($C101*'fnd base rates'!L$48)
+($D101*'fnd base rates'!L$49)
+($E101*'fnd base rates'!L$50)
+($F101*'fnd base rates'!L$51)
+($G101*'fnd base rates'!L$52)
+($H101*'fnd base rates'!L$53)
+($I101*'fnd base rates'!L$54)
+($J101*'fnd base rates'!L$55)
+($K101*'fnd base rates'!L$56)
+($L101*'fnd base rates'!L$57)
+($M101*'fnd base rates'!L$58)
+($N101*'fnd base rates'!L$59)
+($O101*VLOOKUP($S101+12,rate_basefnd,12)))</f>
        <v>99771.801429284518</v>
      </c>
      <c r="AE101" s="1">
        <f>(($C101*'fnd base rates'!M$48)
+($D101*'fnd base rates'!M$49)
+($E101*'fnd base rates'!M$50)
+($F101*'fnd base rates'!M$51)
+($G101*'fnd base rates'!M$52)
+($H101*'fnd base rates'!M$53)
+($I101*'fnd base rates'!M$54)
+($J101*'fnd base rates'!M$55)
+($K101*'fnd base rates'!M$56)
+($L101*'fnd base rates'!M$57)
+($M101*'fnd base rates'!M$58)
+($N101*'fnd base rates'!M$59)
+($O101*VLOOKUP($S101+12,rate_basefnd,13)))</f>
        <v>0</v>
      </c>
      <c r="AF101" s="4">
        <f t="shared" si="16"/>
        <v>993217.62132003461</v>
      </c>
      <c r="AH101" s="4">
        <f t="shared" si="17"/>
        <v>420049035</v>
      </c>
      <c r="AI101" s="4" t="str">
        <f t="shared" si="18"/>
        <v>420</v>
      </c>
      <c r="AJ101" s="2" t="str">
        <f t="shared" si="19"/>
        <v>049</v>
      </c>
      <c r="AK101" s="2" t="str">
        <f t="shared" si="20"/>
        <v>035</v>
      </c>
      <c r="AL101" s="4">
        <f t="shared" si="21"/>
        <v>1</v>
      </c>
      <c r="AM101" s="4">
        <f t="shared" si="14"/>
        <v>85</v>
      </c>
      <c r="AN101" s="4">
        <f t="shared" si="22"/>
        <v>993217.62132003461</v>
      </c>
      <c r="AO101" s="4">
        <f t="shared" si="23"/>
        <v>11685</v>
      </c>
      <c r="AP101" s="4">
        <f t="shared" si="24"/>
        <v>0</v>
      </c>
      <c r="AQ101" s="75">
        <v>11685</v>
      </c>
    </row>
    <row r="102" spans="1:43" s="4" customFormat="1">
      <c r="A102" s="2">
        <v>420049044</v>
      </c>
      <c r="B102" s="382" t="s">
        <v>681</v>
      </c>
      <c r="C102" s="15">
        <f>'fnd enro'!C102</f>
        <v>0</v>
      </c>
      <c r="D102" s="15">
        <f>'fnd enro'!D102</f>
        <v>0</v>
      </c>
      <c r="E102" s="15">
        <f>'fnd enro'!E102</f>
        <v>0</v>
      </c>
      <c r="F102" s="15">
        <f>'fnd enro'!F102</f>
        <v>1</v>
      </c>
      <c r="G102" s="15">
        <f>'fnd enro'!G102</f>
        <v>1</v>
      </c>
      <c r="H102" s="15">
        <f>'fnd enro'!H102</f>
        <v>0</v>
      </c>
      <c r="I102" s="15">
        <f>'fnd enro'!I102</f>
        <v>7.4999999999999997E-2</v>
      </c>
      <c r="J102" s="15">
        <f>'fnd enro'!J102</f>
        <v>0</v>
      </c>
      <c r="K102" s="15">
        <f>'fnd enro'!K102</f>
        <v>0</v>
      </c>
      <c r="L102" s="15">
        <f>'fnd enro'!L102</f>
        <v>0</v>
      </c>
      <c r="M102" s="15">
        <f>'fnd enro'!M102</f>
        <v>0</v>
      </c>
      <c r="N102" s="15">
        <f>'fnd enro'!N102</f>
        <v>0</v>
      </c>
      <c r="O102" s="15">
        <f>'fnd enro'!O102</f>
        <v>1</v>
      </c>
      <c r="P102" s="15"/>
      <c r="Q102" s="15">
        <f>'fnd enro'!R102</f>
        <v>2</v>
      </c>
      <c r="R102" s="16">
        <f t="shared" si="15"/>
        <v>1.0980000000000001</v>
      </c>
      <c r="S102" s="15">
        <f>'fnd enro'!Q102</f>
        <v>10</v>
      </c>
      <c r="T102" s="2"/>
      <c r="U102" s="1">
        <f>(($C102*'fnd base rates'!C$48)
+($D102*'fnd base rates'!C$49)
+($E102*'fnd base rates'!C$50)
+($F102*'fnd base rates'!C$51)
+($G102*'fnd base rates'!C$52)
+($H102*'fnd base rates'!C$53)
+($I102*'fnd base rates'!C$54)
+($J102*'fnd base rates'!C$55)
+($K102*'fnd base rates'!C$56)
+($L102*'fnd base rates'!C$57)
+($M102*'fnd base rates'!C$58)
+($N102*'fnd base rates'!C$59)
+($O102*VLOOKUP($S102+12,rate_basefnd,3)))
*$R102</f>
        <v>1017.3971925000002</v>
      </c>
      <c r="V102" s="1">
        <f>(($C102*'fnd base rates'!D$48)
+($D102*'fnd base rates'!D$49)
+($E102*'fnd base rates'!D$50)
+($F102*'fnd base rates'!D$51)
+($G102*'fnd base rates'!D$52)
+($H102*'fnd base rates'!D$53)
+($I102*'fnd base rates'!D$54)
+($J102*'fnd base rates'!D$55)
+($K102*'fnd base rates'!D$56)
+($L102*'fnd base rates'!D$57)
+($M102*'fnd base rates'!D$58)
+($N102*'fnd base rates'!D$59)
+($O102*VLOOKUP($S102+12,rate_basefnd,4)))
*$R102</f>
        <v>1459.7251200000003</v>
      </c>
      <c r="W102" s="1">
        <f>(($C102*'fnd base rates'!E$48)
+($D102*'fnd base rates'!E$49)
+($E102*'fnd base rates'!E$50)
+($F102*'fnd base rates'!E$51)
+($G102*'fnd base rates'!E$52)
+($H102*'fnd base rates'!E$53)
+($I102*'fnd base rates'!E$54)
+($J102*'fnd base rates'!E$55)
+($K102*'fnd base rates'!E$56)
+($L102*'fnd base rates'!E$57)
+($M102*'fnd base rates'!E$58)
+($N102*'fnd base rates'!E$59)
+($O102*VLOOKUP($S102+12,rate_basefnd,5)))
*$R102</f>
        <v>10574.0790075</v>
      </c>
      <c r="X102" s="1">
        <f>(($C102*'fnd base rates'!F$48)
+($D102*'fnd base rates'!F$49)
+($E102*'fnd base rates'!F$50)
+($F102*'fnd base rates'!F$51)
+($G102*'fnd base rates'!F$52)
+($H102*'fnd base rates'!F$53)
+($I102*'fnd base rates'!F$54)
+($J102*'fnd base rates'!F$55)
+($K102*'fnd base rates'!F$56)
+($L102*'fnd base rates'!F$57)
+($M102*'fnd base rates'!F$58)
+($N102*'fnd base rates'!F$59)
+($O102*VLOOKUP($S102+12,rate_basefnd,6)))
*$R102</f>
        <v>2120.7008070000002</v>
      </c>
      <c r="Y102" s="1">
        <f>(($C102*'fnd base rates'!G$48)
+($D102*'fnd base rates'!G$49)
+($E102*'fnd base rates'!G$50)
+($F102*'fnd base rates'!G$51)
+($G102*'fnd base rates'!G$52)
+($H102*'fnd base rates'!G$53)
+($I102*'fnd base rates'!G$54)
+($J102*'fnd base rates'!G$55)
+($K102*'fnd base rates'!G$56)
+($L102*'fnd base rates'!G$57)
+($M102*'fnd base rates'!G$58)
+($N102*'fnd base rates'!G$59)
+($O102*VLOOKUP($S102+12,rate_basefnd,7)))
*$R102</f>
        <v>388.36863899999997</v>
      </c>
      <c r="Z102" s="1">
        <f>(($C102*'fnd base rates'!H$48)
+($D102*'fnd base rates'!H$49)
+($E102*'fnd base rates'!H$50)
+($F102*'fnd base rates'!H$51)
+($G102*'fnd base rates'!H$52)
+($H102*'fnd base rates'!H$53)
+($I102*'fnd base rates'!H$54)
+($J102*'fnd base rates'!H$55)
+($K102*'fnd base rates'!H$56)
+($L102*'fnd base rates'!H$57)
+($M102*'fnd base rates'!H$58)
+($N102*'fnd base rates'!H$59)
+($O102*VLOOKUP($S102+12,rate_basefnd,8)))</f>
        <v>908.76900000000001</v>
      </c>
      <c r="AA102" s="1">
        <f>(($C102*'fnd base rates'!I$48)
+($D102*'fnd base rates'!I$49)
+($E102*'fnd base rates'!I$50)
+($F102*'fnd base rates'!I$51)
+($G102*'fnd base rates'!I$52)
+($H102*'fnd base rates'!I$53)
+($I102*'fnd base rates'!I$54)
+($J102*'fnd base rates'!I$55)
+($K102*'fnd base rates'!I$56)
+($L102*'fnd base rates'!I$57)
+($M102*'fnd base rates'!I$58)
+($N102*'fnd base rates'!I$59)
+($O102*VLOOKUP($S102+12,rate_basefnd,9)))
*$R102</f>
        <v>567.68795999999998</v>
      </c>
      <c r="AB102" s="1">
        <f>(($C102*'fnd base rates'!J$48)
+($D102*'fnd base rates'!J$49)
+($E102*'fnd base rates'!J$50)
+($F102*'fnd base rates'!J$51)
+($G102*'fnd base rates'!J$52)
+($H102*'fnd base rates'!J$53)
+($I102*'fnd base rates'!J$54)
+($J102*'fnd base rates'!J$55)
+($K102*'fnd base rates'!J$56)
+($L102*'fnd base rates'!J$57)
+($M102*'fnd base rates'!J$58)
+($N102*'fnd base rates'!J$59)
+($O102*VLOOKUP($S102+12,rate_basefnd,10)))
*$R102</f>
        <v>382.68594000000002</v>
      </c>
      <c r="AC102" s="1">
        <f>(($C102*'fnd base rates'!K$48)
+($D102*'fnd base rates'!K$49)
+($E102*'fnd base rates'!K$50)
+($F102*'fnd base rates'!K$51)
+($G102*'fnd base rates'!K$52)
+($H102*'fnd base rates'!K$53)
+($I102*'fnd base rates'!K$54)
+($J102*'fnd base rates'!K$55)
+($K102*'fnd base rates'!K$56)
+($L102*'fnd base rates'!K$57)
+($M102*'fnd base rates'!K$58)
+($N102*'fnd base rates'!K$59)
+($O102*VLOOKUP($S102+12,rate_basefnd,11)))
*$R102</f>
        <v>2725.2911745000006</v>
      </c>
      <c r="AD102" s="1">
        <f>(($C102*'fnd base rates'!L$48)
+($D102*'fnd base rates'!L$49)
+($E102*'fnd base rates'!L$50)
+($F102*'fnd base rates'!L$51)
+($G102*'fnd base rates'!L$52)
+($H102*'fnd base rates'!L$53)
+($I102*'fnd base rates'!L$54)
+($J102*'fnd base rates'!L$55)
+($K102*'fnd base rates'!L$56)
+($L102*'fnd base rates'!L$57)
+($M102*'fnd base rates'!L$58)
+($N102*'fnd base rates'!L$59)
+($O102*VLOOKUP($S102+12,rate_basefnd,12)))</f>
        <v>2297.9512281996481</v>
      </c>
      <c r="AE102" s="1">
        <f>(($C102*'fnd base rates'!M$48)
+($D102*'fnd base rates'!M$49)
+($E102*'fnd base rates'!M$50)
+($F102*'fnd base rates'!M$51)
+($G102*'fnd base rates'!M$52)
+($H102*'fnd base rates'!M$53)
+($I102*'fnd base rates'!M$54)
+($J102*'fnd base rates'!M$55)
+($K102*'fnd base rates'!M$56)
+($L102*'fnd base rates'!M$57)
+($M102*'fnd base rates'!M$58)
+($N102*'fnd base rates'!M$59)
+($O102*VLOOKUP($S102+12,rate_basefnd,13)))</f>
        <v>0</v>
      </c>
      <c r="AF102" s="4">
        <f t="shared" si="16"/>
        <v>22442.656068699649</v>
      </c>
      <c r="AH102" s="4">
        <f t="shared" si="17"/>
        <v>420049044</v>
      </c>
      <c r="AI102" s="4" t="str">
        <f t="shared" si="18"/>
        <v>420</v>
      </c>
      <c r="AJ102" s="2" t="str">
        <f t="shared" si="19"/>
        <v>049</v>
      </c>
      <c r="AK102" s="2" t="str">
        <f t="shared" si="20"/>
        <v>044</v>
      </c>
      <c r="AL102" s="4">
        <f t="shared" si="21"/>
        <v>1</v>
      </c>
      <c r="AM102" s="4">
        <f t="shared" si="14"/>
        <v>2</v>
      </c>
      <c r="AN102" s="4">
        <f t="shared" si="22"/>
        <v>22442.656068699649</v>
      </c>
      <c r="AO102" s="4">
        <f t="shared" si="23"/>
        <v>11221</v>
      </c>
      <c r="AP102" s="4">
        <f t="shared" si="24"/>
        <v>0</v>
      </c>
      <c r="AQ102" s="75">
        <v>11221</v>
      </c>
    </row>
    <row r="103" spans="1:43" s="4" customFormat="1">
      <c r="A103" s="2">
        <v>420049049</v>
      </c>
      <c r="B103" s="382" t="s">
        <v>681</v>
      </c>
      <c r="C103" s="15">
        <f>'fnd enro'!C103</f>
        <v>8</v>
      </c>
      <c r="D103" s="15">
        <f>'fnd enro'!D103</f>
        <v>0</v>
      </c>
      <c r="E103" s="15">
        <f>'fnd enro'!E103</f>
        <v>25</v>
      </c>
      <c r="F103" s="15">
        <f>'fnd enro'!F103</f>
        <v>89</v>
      </c>
      <c r="G103" s="15">
        <f>'fnd enro'!G103</f>
        <v>15</v>
      </c>
      <c r="H103" s="15">
        <f>'fnd enro'!H103</f>
        <v>0</v>
      </c>
      <c r="I103" s="15">
        <f>'fnd enro'!I103</f>
        <v>5.1375000000000002</v>
      </c>
      <c r="J103" s="15">
        <f>'fnd enro'!J103</f>
        <v>0</v>
      </c>
      <c r="K103" s="15">
        <f>'fnd enro'!K103</f>
        <v>0</v>
      </c>
      <c r="L103" s="15">
        <f>'fnd enro'!L103</f>
        <v>0</v>
      </c>
      <c r="M103" s="15">
        <f>'fnd enro'!M103</f>
        <v>8</v>
      </c>
      <c r="N103" s="15">
        <f>'fnd enro'!N103</f>
        <v>0</v>
      </c>
      <c r="O103" s="15">
        <f>'fnd enro'!O103</f>
        <v>98</v>
      </c>
      <c r="P103" s="15"/>
      <c r="Q103" s="15">
        <f>'fnd enro'!R103</f>
        <v>141</v>
      </c>
      <c r="R103" s="16">
        <f t="shared" si="15"/>
        <v>1.0980000000000001</v>
      </c>
      <c r="S103" s="15">
        <f>'fnd enro'!Q103</f>
        <v>10</v>
      </c>
      <c r="T103" s="2"/>
      <c r="U103" s="1">
        <f>(($C103*'fnd base rates'!C$48)
+($D103*'fnd base rates'!C$49)
+($E103*'fnd base rates'!C$50)
+($F103*'fnd base rates'!C$51)
+($G103*'fnd base rates'!C$52)
+($H103*'fnd base rates'!C$53)
+($I103*'fnd base rates'!C$54)
+($J103*'fnd base rates'!C$55)
+($K103*'fnd base rates'!C$56)
+($L103*'fnd base rates'!C$57)
+($M103*'fnd base rates'!C$58)
+($N103*'fnd base rates'!C$59)
+($O103*VLOOKUP($S103+12,rate_basefnd,3)))
*$R103</f>
        <v>71308.227206249998</v>
      </c>
      <c r="V103" s="1">
        <f>(($C103*'fnd base rates'!D$48)
+($D103*'fnd base rates'!D$49)
+($E103*'fnd base rates'!D$50)
+($F103*'fnd base rates'!D$51)
+($G103*'fnd base rates'!D$52)
+($H103*'fnd base rates'!D$53)
+($I103*'fnd base rates'!D$54)
+($J103*'fnd base rates'!D$55)
+($K103*'fnd base rates'!D$56)
+($L103*'fnd base rates'!D$57)
+($M103*'fnd base rates'!D$58)
+($N103*'fnd base rates'!D$59)
+($O103*VLOOKUP($S103+12,rate_basefnd,4)))
*$R103</f>
        <v>102910.70880000001</v>
      </c>
      <c r="W103" s="1">
        <f>(($C103*'fnd base rates'!E$48)
+($D103*'fnd base rates'!E$49)
+($E103*'fnd base rates'!E$50)
+($F103*'fnd base rates'!E$51)
+($G103*'fnd base rates'!E$52)
+($H103*'fnd base rates'!E$53)
+($I103*'fnd base rates'!E$54)
+($J103*'fnd base rates'!E$55)
+($K103*'fnd base rates'!E$56)
+($L103*'fnd base rates'!E$57)
+($M103*'fnd base rates'!E$58)
+($N103*'fnd base rates'!E$59)
+($O103*VLOOKUP($S103+12,rate_basefnd,5)))
*$R103</f>
        <v>878713.20930375007</v>
      </c>
      <c r="X103" s="1">
        <f>(($C103*'fnd base rates'!F$48)
+($D103*'fnd base rates'!F$49)
+($E103*'fnd base rates'!F$50)
+($F103*'fnd base rates'!F$51)
+($G103*'fnd base rates'!F$52)
+($H103*'fnd base rates'!F$53)
+($I103*'fnd base rates'!F$54)
+($J103*'fnd base rates'!F$55)
+($K103*'fnd base rates'!F$56)
+($L103*'fnd base rates'!F$57)
+($M103*'fnd base rates'!F$58)
+($N103*'fnd base rates'!F$59)
+($O103*VLOOKUP($S103+12,rate_basefnd,6)))
*$R103</f>
        <v>160190.52250950004</v>
      </c>
      <c r="Y103" s="1">
        <f>(($C103*'fnd base rates'!G$48)
+($D103*'fnd base rates'!G$49)
+($E103*'fnd base rates'!G$50)
+($F103*'fnd base rates'!G$51)
+($G103*'fnd base rates'!G$52)
+($H103*'fnd base rates'!G$53)
+($I103*'fnd base rates'!G$54)
+($J103*'fnd base rates'!G$55)
+($K103*'fnd base rates'!G$56)
+($L103*'fnd base rates'!G$57)
+($M103*'fnd base rates'!G$58)
+($N103*'fnd base rates'!G$59)
+($O103*VLOOKUP($S103+12,rate_basefnd,7)))
*$R103</f>
        <v>29243.162191500003</v>
      </c>
      <c r="Z103" s="1">
        <f>(($C103*'fnd base rates'!H$48)
+($D103*'fnd base rates'!H$49)
+($E103*'fnd base rates'!H$50)
+($F103*'fnd base rates'!H$51)
+($G103*'fnd base rates'!H$52)
+($H103*'fnd base rates'!H$53)
+($I103*'fnd base rates'!H$54)
+($J103*'fnd base rates'!H$55)
+($K103*'fnd base rates'!H$56)
+($L103*'fnd base rates'!H$57)
+($M103*'fnd base rates'!H$58)
+($N103*'fnd base rates'!H$59)
+($O103*VLOOKUP($S103+12,rate_basefnd,8)))</f>
        <v>64015.316499999994</v>
      </c>
      <c r="AA103" s="1">
        <f>(($C103*'fnd base rates'!I$48)
+($D103*'fnd base rates'!I$49)
+($E103*'fnd base rates'!I$50)
+($F103*'fnd base rates'!I$51)
+($G103*'fnd base rates'!I$52)
+($H103*'fnd base rates'!I$53)
+($I103*'fnd base rates'!I$54)
+($J103*'fnd base rates'!I$55)
+($K103*'fnd base rates'!I$56)
+($L103*'fnd base rates'!I$57)
+($M103*'fnd base rates'!I$58)
+($N103*'fnd base rates'!I$59)
+($O103*VLOOKUP($S103+12,rate_basefnd,9)))
*$R103</f>
        <v>36191.606220000001</v>
      </c>
      <c r="AB103" s="1">
        <f>(($C103*'fnd base rates'!J$48)
+($D103*'fnd base rates'!J$49)
+($E103*'fnd base rates'!J$50)
+($F103*'fnd base rates'!J$51)
+($G103*'fnd base rates'!J$52)
+($H103*'fnd base rates'!J$53)
+($I103*'fnd base rates'!J$54)
+($J103*'fnd base rates'!J$55)
+($K103*'fnd base rates'!J$56)
+($L103*'fnd base rates'!J$57)
+($M103*'fnd base rates'!J$58)
+($N103*'fnd base rates'!J$59)
+($O103*VLOOKUP($S103+12,rate_basefnd,10)))
*$R103</f>
        <v>20466.116100000003</v>
      </c>
      <c r="AC103" s="1">
        <f>(($C103*'fnd base rates'!K$48)
+($D103*'fnd base rates'!K$49)
+($E103*'fnd base rates'!K$50)
+($F103*'fnd base rates'!K$51)
+($G103*'fnd base rates'!K$52)
+($H103*'fnd base rates'!K$53)
+($I103*'fnd base rates'!K$54)
+($J103*'fnd base rates'!K$55)
+($K103*'fnd base rates'!K$56)
+($L103*'fnd base rates'!K$57)
+($M103*'fnd base rates'!K$58)
+($N103*'fnd base rates'!K$59)
+($O103*VLOOKUP($S103+12,rate_basefnd,11)))
*$R103</f>
        <v>205213.13891325</v>
      </c>
      <c r="AD103" s="1">
        <f>(($C103*'fnd base rates'!L$48)
+($D103*'fnd base rates'!L$49)
+($E103*'fnd base rates'!L$50)
+($F103*'fnd base rates'!L$51)
+($G103*'fnd base rates'!L$52)
+($H103*'fnd base rates'!L$53)
+($I103*'fnd base rates'!L$54)
+($J103*'fnd base rates'!L$55)
+($K103*'fnd base rates'!L$56)
+($L103*'fnd base rates'!L$57)
+($M103*'fnd base rates'!L$58)
+($N103*'fnd base rates'!L$59)
+($O103*VLOOKUP($S103+12,rate_basefnd,12)))</f>
        <v>172478.80560035771</v>
      </c>
      <c r="AE103" s="1">
        <f>(($C103*'fnd base rates'!M$48)
+($D103*'fnd base rates'!M$49)
+($E103*'fnd base rates'!M$50)
+($F103*'fnd base rates'!M$51)
+($G103*'fnd base rates'!M$52)
+($H103*'fnd base rates'!M$53)
+($I103*'fnd base rates'!M$54)
+($J103*'fnd base rates'!M$55)
+($K103*'fnd base rates'!M$56)
+($L103*'fnd base rates'!M$57)
+($M103*'fnd base rates'!M$58)
+($N103*'fnd base rates'!M$59)
+($O103*VLOOKUP($S103+12,rate_basefnd,13)))</f>
        <v>0</v>
      </c>
      <c r="AF103" s="4">
        <f t="shared" si="16"/>
        <v>1740730.8133446076</v>
      </c>
      <c r="AH103" s="4">
        <f t="shared" si="17"/>
        <v>420049049</v>
      </c>
      <c r="AI103" s="4" t="str">
        <f t="shared" si="18"/>
        <v>420</v>
      </c>
      <c r="AJ103" s="2" t="str">
        <f t="shared" si="19"/>
        <v>049</v>
      </c>
      <c r="AK103" s="2" t="str">
        <f t="shared" si="20"/>
        <v>049</v>
      </c>
      <c r="AL103" s="4">
        <f t="shared" si="21"/>
        <v>1</v>
      </c>
      <c r="AM103" s="4">
        <f t="shared" si="14"/>
        <v>141</v>
      </c>
      <c r="AN103" s="4">
        <f t="shared" si="22"/>
        <v>1740730.8133446076</v>
      </c>
      <c r="AO103" s="4">
        <f t="shared" si="23"/>
        <v>12346</v>
      </c>
      <c r="AP103" s="4">
        <f t="shared" si="24"/>
        <v>0</v>
      </c>
      <c r="AQ103" s="75">
        <v>12346</v>
      </c>
    </row>
    <row r="104" spans="1:43" s="4" customFormat="1">
      <c r="A104" s="2">
        <v>420049057</v>
      </c>
      <c r="B104" s="382" t="s">
        <v>681</v>
      </c>
      <c r="C104" s="15">
        <f>'fnd enro'!C104</f>
        <v>0</v>
      </c>
      <c r="D104" s="15">
        <f>'fnd enro'!D104</f>
        <v>0</v>
      </c>
      <c r="E104" s="15">
        <f>'fnd enro'!E104</f>
        <v>3</v>
      </c>
      <c r="F104" s="15">
        <f>'fnd enro'!F104</f>
        <v>7</v>
      </c>
      <c r="G104" s="15">
        <f>'fnd enro'!G104</f>
        <v>1</v>
      </c>
      <c r="H104" s="15">
        <f>'fnd enro'!H104</f>
        <v>0</v>
      </c>
      <c r="I104" s="15">
        <f>'fnd enro'!I104</f>
        <v>0.41249999999999998</v>
      </c>
      <c r="J104" s="15">
        <f>'fnd enro'!J104</f>
        <v>0</v>
      </c>
      <c r="K104" s="15">
        <f>'fnd enro'!K104</f>
        <v>0</v>
      </c>
      <c r="L104" s="15">
        <f>'fnd enro'!L104</f>
        <v>0</v>
      </c>
      <c r="M104" s="15">
        <f>'fnd enro'!M104</f>
        <v>0</v>
      </c>
      <c r="N104" s="15">
        <f>'fnd enro'!N104</f>
        <v>0</v>
      </c>
      <c r="O104" s="15">
        <f>'fnd enro'!O104</f>
        <v>6</v>
      </c>
      <c r="P104" s="15"/>
      <c r="Q104" s="15">
        <f>'fnd enro'!R104</f>
        <v>11</v>
      </c>
      <c r="R104" s="16">
        <f t="shared" si="15"/>
        <v>1.0980000000000001</v>
      </c>
      <c r="S104" s="15">
        <f>'fnd enro'!Q104</f>
        <v>10</v>
      </c>
      <c r="T104" s="2"/>
      <c r="U104" s="1">
        <f>(($C104*'fnd base rates'!C$48)
+($D104*'fnd base rates'!C$49)
+($E104*'fnd base rates'!C$50)
+($F104*'fnd base rates'!C$51)
+($G104*'fnd base rates'!C$52)
+($H104*'fnd base rates'!C$53)
+($I104*'fnd base rates'!C$54)
+($J104*'fnd base rates'!C$55)
+($K104*'fnd base rates'!C$56)
+($L104*'fnd base rates'!C$57)
+($M104*'fnd base rates'!C$58)
+($N104*'fnd base rates'!C$59)
+($O104*VLOOKUP($S104+12,rate_basefnd,3)))
*$R104</f>
        <v>5595.6845587500002</v>
      </c>
      <c r="V104" s="1">
        <f>(($C104*'fnd base rates'!D$48)
+($D104*'fnd base rates'!D$49)
+($E104*'fnd base rates'!D$50)
+($F104*'fnd base rates'!D$51)
+($G104*'fnd base rates'!D$52)
+($H104*'fnd base rates'!D$53)
+($I104*'fnd base rates'!D$54)
+($J104*'fnd base rates'!D$55)
+($K104*'fnd base rates'!D$56)
+($L104*'fnd base rates'!D$57)
+($M104*'fnd base rates'!D$58)
+($N104*'fnd base rates'!D$59)
+($O104*VLOOKUP($S104+12,rate_basefnd,4)))
*$R104</f>
        <v>8028.4881600000008</v>
      </c>
      <c r="W104" s="1">
        <f>(($C104*'fnd base rates'!E$48)
+($D104*'fnd base rates'!E$49)
+($E104*'fnd base rates'!E$50)
+($F104*'fnd base rates'!E$51)
+($G104*'fnd base rates'!E$52)
+($H104*'fnd base rates'!E$53)
+($I104*'fnd base rates'!E$54)
+($J104*'fnd base rates'!E$55)
+($K104*'fnd base rates'!E$56)
+($L104*'fnd base rates'!E$57)
+($M104*'fnd base rates'!E$58)
+($N104*'fnd base rates'!E$59)
+($O104*VLOOKUP($S104+12,rate_basefnd,5)))
*$R104</f>
        <v>61760.713691249992</v>
      </c>
      <c r="X104" s="1">
        <f>(($C104*'fnd base rates'!F$48)
+($D104*'fnd base rates'!F$49)
+($E104*'fnd base rates'!F$50)
+($F104*'fnd base rates'!F$51)
+($G104*'fnd base rates'!F$52)
+($H104*'fnd base rates'!F$53)
+($I104*'fnd base rates'!F$54)
+($J104*'fnd base rates'!F$55)
+($K104*'fnd base rates'!F$56)
+($L104*'fnd base rates'!F$57)
+($M104*'fnd base rates'!F$58)
+($N104*'fnd base rates'!F$59)
+($O104*VLOOKUP($S104+12,rate_basefnd,6)))
*$R104</f>
        <v>12745.982848500003</v>
      </c>
      <c r="Y104" s="1">
        <f>(($C104*'fnd base rates'!G$48)
+($D104*'fnd base rates'!G$49)
+($E104*'fnd base rates'!G$50)
+($F104*'fnd base rates'!G$51)
+($G104*'fnd base rates'!G$52)
+($H104*'fnd base rates'!G$53)
+($I104*'fnd base rates'!G$54)
+($J104*'fnd base rates'!G$55)
+($K104*'fnd base rates'!G$56)
+($L104*'fnd base rates'!G$57)
+($M104*'fnd base rates'!G$58)
+($N104*'fnd base rates'!G$59)
+($O104*VLOOKUP($S104+12,rate_basefnd,7)))
*$R104</f>
        <v>2125.3878945000001</v>
      </c>
      <c r="Z104" s="1">
        <f>(($C104*'fnd base rates'!H$48)
+($D104*'fnd base rates'!H$49)
+($E104*'fnd base rates'!H$50)
+($F104*'fnd base rates'!H$51)
+($G104*'fnd base rates'!H$52)
+($H104*'fnd base rates'!H$53)
+($I104*'fnd base rates'!H$54)
+($J104*'fnd base rates'!H$55)
+($K104*'fnd base rates'!H$56)
+($L104*'fnd base rates'!H$57)
+($M104*'fnd base rates'!H$58)
+($N104*'fnd base rates'!H$59)
+($O104*VLOOKUP($S104+12,rate_basefnd,8)))</f>
        <v>4998.2294999999995</v>
      </c>
      <c r="AA104" s="1">
        <f>(($C104*'fnd base rates'!I$48)
+($D104*'fnd base rates'!I$49)
+($E104*'fnd base rates'!I$50)
+($F104*'fnd base rates'!I$51)
+($G104*'fnd base rates'!I$52)
+($H104*'fnd base rates'!I$53)
+($I104*'fnd base rates'!I$54)
+($J104*'fnd base rates'!I$55)
+($K104*'fnd base rates'!I$56)
+($L104*'fnd base rates'!I$57)
+($M104*'fnd base rates'!I$58)
+($N104*'fnd base rates'!I$59)
+($O104*VLOOKUP($S104+12,rate_basefnd,9)))
*$R104</f>
        <v>2759.4167400000001</v>
      </c>
      <c r="AB104" s="1">
        <f>(($C104*'fnd base rates'!J$48)
+($D104*'fnd base rates'!J$49)
+($E104*'fnd base rates'!J$50)
+($F104*'fnd base rates'!J$51)
+($G104*'fnd base rates'!J$52)
+($H104*'fnd base rates'!J$53)
+($I104*'fnd base rates'!J$54)
+($J104*'fnd base rates'!J$55)
+($K104*'fnd base rates'!J$56)
+($L104*'fnd base rates'!J$57)
+($M104*'fnd base rates'!J$58)
+($N104*'fnd base rates'!J$59)
+($O104*VLOOKUP($S104+12,rate_basefnd,10)))
*$R104</f>
        <v>1545.2703000000001</v>
      </c>
      <c r="AC104" s="1">
        <f>(($C104*'fnd base rates'!K$48)
+($D104*'fnd base rates'!K$49)
+($E104*'fnd base rates'!K$50)
+($F104*'fnd base rates'!K$51)
+($G104*'fnd base rates'!K$52)
+($H104*'fnd base rates'!K$53)
+($I104*'fnd base rates'!K$54)
+($J104*'fnd base rates'!K$55)
+($K104*'fnd base rates'!K$56)
+($L104*'fnd base rates'!K$57)
+($M104*'fnd base rates'!K$58)
+($N104*'fnd base rates'!K$59)
+($O104*VLOOKUP($S104+12,rate_basefnd,11)))
*$R104</f>
        <v>14914.64607975</v>
      </c>
      <c r="AD104" s="1">
        <f>(($C104*'fnd base rates'!L$48)
+($D104*'fnd base rates'!L$49)
+($E104*'fnd base rates'!L$50)
+($F104*'fnd base rates'!L$51)
+($G104*'fnd base rates'!L$52)
+($H104*'fnd base rates'!L$53)
+($I104*'fnd base rates'!L$54)
+($J104*'fnd base rates'!L$55)
+($K104*'fnd base rates'!L$56)
+($L104*'fnd base rates'!L$57)
+($M104*'fnd base rates'!L$58)
+($N104*'fnd base rates'!L$59)
+($O104*VLOOKUP($S104+12,rate_basefnd,12)))</f>
        <v>12848.806911154988</v>
      </c>
      <c r="AE104" s="1">
        <f>(($C104*'fnd base rates'!M$48)
+($D104*'fnd base rates'!M$49)
+($E104*'fnd base rates'!M$50)
+($F104*'fnd base rates'!M$51)
+($G104*'fnd base rates'!M$52)
+($H104*'fnd base rates'!M$53)
+($I104*'fnd base rates'!M$54)
+($J104*'fnd base rates'!M$55)
+($K104*'fnd base rates'!M$56)
+($L104*'fnd base rates'!M$57)
+($M104*'fnd base rates'!M$58)
+($N104*'fnd base rates'!M$59)
+($O104*VLOOKUP($S104+12,rate_basefnd,13)))</f>
        <v>0</v>
      </c>
      <c r="AF104" s="4">
        <f t="shared" si="16"/>
        <v>127322.62668390499</v>
      </c>
      <c r="AH104" s="4">
        <f t="shared" si="17"/>
        <v>420049057</v>
      </c>
      <c r="AI104" s="4" t="str">
        <f t="shared" si="18"/>
        <v>420</v>
      </c>
      <c r="AJ104" s="2" t="str">
        <f t="shared" si="19"/>
        <v>049</v>
      </c>
      <c r="AK104" s="2" t="str">
        <f t="shared" si="20"/>
        <v>057</v>
      </c>
      <c r="AL104" s="4">
        <f t="shared" si="21"/>
        <v>1</v>
      </c>
      <c r="AM104" s="4">
        <f t="shared" si="14"/>
        <v>11</v>
      </c>
      <c r="AN104" s="4">
        <f t="shared" si="22"/>
        <v>127322.62668390499</v>
      </c>
      <c r="AO104" s="4">
        <f t="shared" si="23"/>
        <v>11575</v>
      </c>
      <c r="AP104" s="4">
        <f t="shared" si="24"/>
        <v>0</v>
      </c>
      <c r="AQ104" s="75">
        <v>11575</v>
      </c>
    </row>
    <row r="105" spans="1:43" s="4" customFormat="1">
      <c r="A105" s="2">
        <v>420049093</v>
      </c>
      <c r="B105" s="382" t="s">
        <v>681</v>
      </c>
      <c r="C105" s="15">
        <f>'fnd enro'!C105</f>
        <v>2</v>
      </c>
      <c r="D105" s="15">
        <f>'fnd enro'!D105</f>
        <v>0</v>
      </c>
      <c r="E105" s="15">
        <f>'fnd enro'!E105</f>
        <v>4</v>
      </c>
      <c r="F105" s="15">
        <f>'fnd enro'!F105</f>
        <v>31</v>
      </c>
      <c r="G105" s="15">
        <f>'fnd enro'!G105</f>
        <v>3</v>
      </c>
      <c r="H105" s="15">
        <f>'fnd enro'!H105</f>
        <v>0</v>
      </c>
      <c r="I105" s="15">
        <f>'fnd enro'!I105</f>
        <v>1.425</v>
      </c>
      <c r="J105" s="15">
        <f>'fnd enro'!J105</f>
        <v>0</v>
      </c>
      <c r="K105" s="15">
        <f>'fnd enro'!K105</f>
        <v>0</v>
      </c>
      <c r="L105" s="15">
        <f>'fnd enro'!L105</f>
        <v>0</v>
      </c>
      <c r="M105" s="15">
        <f>'fnd enro'!M105</f>
        <v>0</v>
      </c>
      <c r="N105" s="15">
        <f>'fnd enro'!N105</f>
        <v>0</v>
      </c>
      <c r="O105" s="15">
        <f>'fnd enro'!O105</f>
        <v>22</v>
      </c>
      <c r="P105" s="15"/>
      <c r="Q105" s="15">
        <f>'fnd enro'!R105</f>
        <v>39</v>
      </c>
      <c r="R105" s="16">
        <f t="shared" si="15"/>
        <v>1.0980000000000001</v>
      </c>
      <c r="S105" s="15">
        <f>'fnd enro'!Q105</f>
        <v>10</v>
      </c>
      <c r="T105" s="2"/>
      <c r="U105" s="1">
        <f>(($C105*'fnd base rates'!C$48)
+($D105*'fnd base rates'!C$49)
+($E105*'fnd base rates'!C$50)
+($F105*'fnd base rates'!C$51)
+($G105*'fnd base rates'!C$52)
+($H105*'fnd base rates'!C$53)
+($I105*'fnd base rates'!C$54)
+($J105*'fnd base rates'!C$55)
+($K105*'fnd base rates'!C$56)
+($L105*'fnd base rates'!C$57)
+($M105*'fnd base rates'!C$58)
+($N105*'fnd base rates'!C$59)
+($O105*VLOOKUP($S105+12,rate_basefnd,3)))
*$R105</f>
        <v>19734.676537500003</v>
      </c>
      <c r="V105" s="1">
        <f>(($C105*'fnd base rates'!D$48)
+($D105*'fnd base rates'!D$49)
+($E105*'fnd base rates'!D$50)
+($F105*'fnd base rates'!D$51)
+($G105*'fnd base rates'!D$52)
+($H105*'fnd base rates'!D$53)
+($I105*'fnd base rates'!D$54)
+($J105*'fnd base rates'!D$55)
+($K105*'fnd base rates'!D$56)
+($L105*'fnd base rates'!D$57)
+($M105*'fnd base rates'!D$58)
+($N105*'fnd base rates'!D$59)
+($O105*VLOOKUP($S105+12,rate_basefnd,4)))
*$R105</f>
        <v>28464.661800000002</v>
      </c>
      <c r="W105" s="1">
        <f>(($C105*'fnd base rates'!E$48)
+($D105*'fnd base rates'!E$49)
+($E105*'fnd base rates'!E$50)
+($F105*'fnd base rates'!E$51)
+($G105*'fnd base rates'!E$52)
+($H105*'fnd base rates'!E$53)
+($I105*'fnd base rates'!E$54)
+($J105*'fnd base rates'!E$55)
+($K105*'fnd base rates'!E$56)
+($L105*'fnd base rates'!E$57)
+($M105*'fnd base rates'!E$58)
+($N105*'fnd base rates'!E$59)
+($O105*VLOOKUP($S105+12,rate_basefnd,5)))
*$R105</f>
        <v>221455.95626250005</v>
      </c>
      <c r="X105" s="1">
        <f>(($C105*'fnd base rates'!F$48)
+($D105*'fnd base rates'!F$49)
+($E105*'fnd base rates'!F$50)
+($F105*'fnd base rates'!F$51)
+($G105*'fnd base rates'!F$52)
+($H105*'fnd base rates'!F$53)
+($I105*'fnd base rates'!F$54)
+($J105*'fnd base rates'!F$55)
+($K105*'fnd base rates'!F$56)
+($L105*'fnd base rates'!F$57)
+($M105*'fnd base rates'!F$58)
+($N105*'fnd base rates'!F$59)
+($O105*VLOOKUP($S105+12,rate_basefnd,6)))
*$R105</f>
        <v>44999.211573000008</v>
      </c>
      <c r="Y105" s="1">
        <f>(($C105*'fnd base rates'!G$48)
+($D105*'fnd base rates'!G$49)
+($E105*'fnd base rates'!G$50)
+($F105*'fnd base rates'!G$51)
+($G105*'fnd base rates'!G$52)
+($H105*'fnd base rates'!G$53)
+($I105*'fnd base rates'!G$54)
+($J105*'fnd base rates'!G$55)
+($K105*'fnd base rates'!G$56)
+($L105*'fnd base rates'!G$57)
+($M105*'fnd base rates'!G$58)
+($N105*'fnd base rates'!G$59)
+($O105*VLOOKUP($S105+12,rate_basefnd,7)))
*$R105</f>
        <v>7570.2977010000004</v>
      </c>
      <c r="Z105" s="1">
        <f>(($C105*'fnd base rates'!H$48)
+($D105*'fnd base rates'!H$49)
+($E105*'fnd base rates'!H$50)
+($F105*'fnd base rates'!H$51)
+($G105*'fnd base rates'!H$52)
+($H105*'fnd base rates'!H$53)
+($I105*'fnd base rates'!H$54)
+($J105*'fnd base rates'!H$55)
+($K105*'fnd base rates'!H$56)
+($L105*'fnd base rates'!H$57)
+($M105*'fnd base rates'!H$58)
+($N105*'fnd base rates'!H$59)
+($O105*VLOOKUP($S105+12,rate_basefnd,8)))</f>
        <v>17707.771000000001</v>
      </c>
      <c r="AA105" s="1">
        <f>(($C105*'fnd base rates'!I$48)
+($D105*'fnd base rates'!I$49)
+($E105*'fnd base rates'!I$50)
+($F105*'fnd base rates'!I$51)
+($G105*'fnd base rates'!I$52)
+($H105*'fnd base rates'!I$53)
+($I105*'fnd base rates'!I$54)
+($J105*'fnd base rates'!I$55)
+($K105*'fnd base rates'!I$56)
+($L105*'fnd base rates'!I$57)
+($M105*'fnd base rates'!I$58)
+($N105*'fnd base rates'!I$59)
+($O105*VLOOKUP($S105+12,rate_basefnd,9)))
*$R105</f>
        <v>9739.3698000000004</v>
      </c>
      <c r="AB105" s="1">
        <f>(($C105*'fnd base rates'!J$48)
+($D105*'fnd base rates'!J$49)
+($E105*'fnd base rates'!J$50)
+($F105*'fnd base rates'!J$51)
+($G105*'fnd base rates'!J$52)
+($H105*'fnd base rates'!J$53)
+($I105*'fnd base rates'!J$54)
+($J105*'fnd base rates'!J$55)
+($K105*'fnd base rates'!J$56)
+($L105*'fnd base rates'!J$57)
+($M105*'fnd base rates'!J$58)
+($N105*'fnd base rates'!J$59)
+($O105*VLOOKUP($S105+12,rate_basefnd,10)))
*$R105</f>
        <v>5701.4198999999999</v>
      </c>
      <c r="AC105" s="1">
        <f>(($C105*'fnd base rates'!K$48)
+($D105*'fnd base rates'!K$49)
+($E105*'fnd base rates'!K$50)
+($F105*'fnd base rates'!K$51)
+($G105*'fnd base rates'!K$52)
+($H105*'fnd base rates'!K$53)
+($I105*'fnd base rates'!K$54)
+($J105*'fnd base rates'!K$55)
+($K105*'fnd base rates'!K$56)
+($L105*'fnd base rates'!K$57)
+($M105*'fnd base rates'!K$58)
+($N105*'fnd base rates'!K$59)
+($O105*VLOOKUP($S105+12,rate_basefnd,11)))
*$R105</f>
        <v>53123.221615499999</v>
      </c>
      <c r="AD105" s="1">
        <f>(($C105*'fnd base rates'!L$48)
+($D105*'fnd base rates'!L$49)
+($E105*'fnd base rates'!L$50)
+($F105*'fnd base rates'!L$51)
+($G105*'fnd base rates'!L$52)
+($H105*'fnd base rates'!L$53)
+($I105*'fnd base rates'!L$54)
+($J105*'fnd base rates'!L$55)
+($K105*'fnd base rates'!L$56)
+($L105*'fnd base rates'!L$57)
+($M105*'fnd base rates'!L$58)
+($N105*'fnd base rates'!L$59)
+($O105*VLOOKUP($S105+12,rate_basefnd,12)))</f>
        <v>45678.670051686888</v>
      </c>
      <c r="AE105" s="1">
        <f>(($C105*'fnd base rates'!M$48)
+($D105*'fnd base rates'!M$49)
+($E105*'fnd base rates'!M$50)
+($F105*'fnd base rates'!M$51)
+($G105*'fnd base rates'!M$52)
+($H105*'fnd base rates'!M$53)
+($I105*'fnd base rates'!M$54)
+($J105*'fnd base rates'!M$55)
+($K105*'fnd base rates'!M$56)
+($L105*'fnd base rates'!M$57)
+($M105*'fnd base rates'!M$58)
+($N105*'fnd base rates'!M$59)
+($O105*VLOOKUP($S105+12,rate_basefnd,13)))</f>
        <v>0</v>
      </c>
      <c r="AF105" s="4">
        <f t="shared" si="16"/>
        <v>454175.25624118693</v>
      </c>
      <c r="AH105" s="4">
        <f t="shared" si="17"/>
        <v>420049093</v>
      </c>
      <c r="AI105" s="4" t="str">
        <f t="shared" si="18"/>
        <v>420</v>
      </c>
      <c r="AJ105" s="2" t="str">
        <f t="shared" si="19"/>
        <v>049</v>
      </c>
      <c r="AK105" s="2" t="str">
        <f t="shared" si="20"/>
        <v>093</v>
      </c>
      <c r="AL105" s="4">
        <f t="shared" si="21"/>
        <v>1</v>
      </c>
      <c r="AM105" s="4">
        <f t="shared" si="14"/>
        <v>39</v>
      </c>
      <c r="AN105" s="4">
        <f t="shared" si="22"/>
        <v>454175.25624118693</v>
      </c>
      <c r="AO105" s="4">
        <f t="shared" si="23"/>
        <v>11646</v>
      </c>
      <c r="AP105" s="4">
        <f t="shared" si="24"/>
        <v>0</v>
      </c>
      <c r="AQ105" s="75">
        <v>11646</v>
      </c>
    </row>
    <row r="106" spans="1:43" s="4" customFormat="1">
      <c r="A106" s="2">
        <v>420049149</v>
      </c>
      <c r="B106" s="382" t="s">
        <v>681</v>
      </c>
      <c r="C106" s="15">
        <f>'fnd enro'!C106</f>
        <v>0</v>
      </c>
      <c r="D106" s="15">
        <f>'fnd enro'!D106</f>
        <v>0</v>
      </c>
      <c r="E106" s="15">
        <f>'fnd enro'!E106</f>
        <v>0</v>
      </c>
      <c r="F106" s="15">
        <f>'fnd enro'!F106</f>
        <v>1</v>
      </c>
      <c r="G106" s="15">
        <f>'fnd enro'!G106</f>
        <v>0</v>
      </c>
      <c r="H106" s="15">
        <f>'fnd enro'!H106</f>
        <v>0</v>
      </c>
      <c r="I106" s="15">
        <f>'fnd enro'!I106</f>
        <v>3.7499999999999999E-2</v>
      </c>
      <c r="J106" s="15">
        <f>'fnd enro'!J106</f>
        <v>0</v>
      </c>
      <c r="K106" s="15">
        <f>'fnd enro'!K106</f>
        <v>0</v>
      </c>
      <c r="L106" s="15">
        <f>'fnd enro'!L106</f>
        <v>0</v>
      </c>
      <c r="M106" s="15">
        <f>'fnd enro'!M106</f>
        <v>0</v>
      </c>
      <c r="N106" s="15">
        <f>'fnd enro'!N106</f>
        <v>0</v>
      </c>
      <c r="O106" s="15">
        <f>'fnd enro'!O106</f>
        <v>0</v>
      </c>
      <c r="P106" s="15"/>
      <c r="Q106" s="15">
        <f>'fnd enro'!R106</f>
        <v>1</v>
      </c>
      <c r="R106" s="16">
        <f t="shared" si="15"/>
        <v>1.0980000000000001</v>
      </c>
      <c r="S106" s="15">
        <f>'fnd enro'!Q106</f>
        <v>1</v>
      </c>
      <c r="T106" s="2"/>
      <c r="U106" s="1">
        <f>(($C106*'fnd base rates'!C$48)
+($D106*'fnd base rates'!C$49)
+($E106*'fnd base rates'!C$50)
+($F106*'fnd base rates'!C$51)
+($G106*'fnd base rates'!C$52)
+($H106*'fnd base rates'!C$53)
+($I106*'fnd base rates'!C$54)
+($J106*'fnd base rates'!C$55)
+($K106*'fnd base rates'!C$56)
+($L106*'fnd base rates'!C$57)
+($M106*'fnd base rates'!C$58)
+($N106*'fnd base rates'!C$59)
+($O106*VLOOKUP($S106+12,rate_basefnd,3)))
*$R106</f>
        <v>508.69859625000009</v>
      </c>
      <c r="V106" s="1">
        <f>(($C106*'fnd base rates'!D$48)
+($D106*'fnd base rates'!D$49)
+($E106*'fnd base rates'!D$50)
+($F106*'fnd base rates'!D$51)
+($G106*'fnd base rates'!D$52)
+($H106*'fnd base rates'!D$53)
+($I106*'fnd base rates'!D$54)
+($J106*'fnd base rates'!D$55)
+($K106*'fnd base rates'!D$56)
+($L106*'fnd base rates'!D$57)
+($M106*'fnd base rates'!D$58)
+($N106*'fnd base rates'!D$59)
+($O106*VLOOKUP($S106+12,rate_basefnd,4)))
*$R106</f>
        <v>729.86256000000014</v>
      </c>
      <c r="W106" s="1">
        <f>(($C106*'fnd base rates'!E$48)
+($D106*'fnd base rates'!E$49)
+($E106*'fnd base rates'!E$50)
+($F106*'fnd base rates'!E$51)
+($G106*'fnd base rates'!E$52)
+($H106*'fnd base rates'!E$53)
+($I106*'fnd base rates'!E$54)
+($J106*'fnd base rates'!E$55)
+($K106*'fnd base rates'!E$56)
+($L106*'fnd base rates'!E$57)
+($M106*'fnd base rates'!E$58)
+($N106*'fnd base rates'!E$59)
+($O106*VLOOKUP($S106+12,rate_basefnd,5)))
*$R106</f>
        <v>3691.7498137500002</v>
      </c>
      <c r="X106" s="1">
        <f>(($C106*'fnd base rates'!F$48)
+($D106*'fnd base rates'!F$49)
+($E106*'fnd base rates'!F$50)
+($F106*'fnd base rates'!F$51)
+($G106*'fnd base rates'!F$52)
+($H106*'fnd base rates'!F$53)
+($I106*'fnd base rates'!F$54)
+($J106*'fnd base rates'!F$55)
+($K106*'fnd base rates'!F$56)
+($L106*'fnd base rates'!F$57)
+($M106*'fnd base rates'!F$58)
+($N106*'fnd base rates'!F$59)
+($O106*VLOOKUP($S106+12,rate_basefnd,6)))
*$R106</f>
        <v>1180.5868935000001</v>
      </c>
      <c r="Y106" s="1">
        <f>(($C106*'fnd base rates'!G$48)
+($D106*'fnd base rates'!G$49)
+($E106*'fnd base rates'!G$50)
+($F106*'fnd base rates'!G$51)
+($G106*'fnd base rates'!G$52)
+($H106*'fnd base rates'!G$53)
+($I106*'fnd base rates'!G$54)
+($J106*'fnd base rates'!G$55)
+($K106*'fnd base rates'!G$56)
+($L106*'fnd base rates'!G$57)
+($M106*'fnd base rates'!G$58)
+($N106*'fnd base rates'!G$59)
+($O106*VLOOKUP($S106+12,rate_basefnd,7)))
*$R106</f>
        <v>149.0894595</v>
      </c>
      <c r="Z106" s="1">
        <f>(($C106*'fnd base rates'!H$48)
+($D106*'fnd base rates'!H$49)
+($E106*'fnd base rates'!H$50)
+($F106*'fnd base rates'!H$51)
+($G106*'fnd base rates'!H$52)
+($H106*'fnd base rates'!H$53)
+($I106*'fnd base rates'!H$54)
+($J106*'fnd base rates'!H$55)
+($K106*'fnd base rates'!H$56)
+($L106*'fnd base rates'!H$57)
+($M106*'fnd base rates'!H$58)
+($N106*'fnd base rates'!H$59)
+($O106*VLOOKUP($S106+12,rate_basefnd,8)))</f>
        <v>454.3845</v>
      </c>
      <c r="AA106" s="1">
        <f>(($C106*'fnd base rates'!I$48)
+($D106*'fnd base rates'!I$49)
+($E106*'fnd base rates'!I$50)
+($F106*'fnd base rates'!I$51)
+($G106*'fnd base rates'!I$52)
+($H106*'fnd base rates'!I$53)
+($I106*'fnd base rates'!I$54)
+($J106*'fnd base rates'!I$55)
+($K106*'fnd base rates'!I$56)
+($L106*'fnd base rates'!I$57)
+($M106*'fnd base rates'!I$58)
+($N106*'fnd base rates'!I$59)
+($O106*VLOOKUP($S106+12,rate_basefnd,9)))
*$R106</f>
        <v>243.52542</v>
      </c>
      <c r="AB106" s="1">
        <f>(($C106*'fnd base rates'!J$48)
+($D106*'fnd base rates'!J$49)
+($E106*'fnd base rates'!J$50)
+($F106*'fnd base rates'!J$51)
+($G106*'fnd base rates'!J$52)
+($H106*'fnd base rates'!J$53)
+($I106*'fnd base rates'!J$54)
+($J106*'fnd base rates'!J$55)
+($K106*'fnd base rates'!J$56)
+($L106*'fnd base rates'!J$57)
+($M106*'fnd base rates'!J$58)
+($N106*'fnd base rates'!J$59)
+($O106*VLOOKUP($S106+12,rate_basefnd,10)))
*$R106</f>
        <v>145.3203</v>
      </c>
      <c r="AC106" s="1">
        <f>(($C106*'fnd base rates'!K$48)
+($D106*'fnd base rates'!K$49)
+($E106*'fnd base rates'!K$50)
+($F106*'fnd base rates'!K$51)
+($G106*'fnd base rates'!K$52)
+($H106*'fnd base rates'!K$53)
+($I106*'fnd base rates'!K$54)
+($J106*'fnd base rates'!K$55)
+($K106*'fnd base rates'!K$56)
+($L106*'fnd base rates'!K$57)
+($M106*'fnd base rates'!K$58)
+($N106*'fnd base rates'!K$59)
+($O106*VLOOKUP($S106+12,rate_basefnd,11)))
*$R106</f>
        <v>1046.1580672500002</v>
      </c>
      <c r="AD106" s="1">
        <f>(($C106*'fnd base rates'!L$48)
+($D106*'fnd base rates'!L$49)
+($E106*'fnd base rates'!L$50)
+($F106*'fnd base rates'!L$51)
+($G106*'fnd base rates'!L$52)
+($H106*'fnd base rates'!L$53)
+($I106*'fnd base rates'!L$54)
+($J106*'fnd base rates'!L$55)
+($K106*'fnd base rates'!L$56)
+($L106*'fnd base rates'!L$57)
+($M106*'fnd base rates'!L$58)
+($N106*'fnd base rates'!L$59)
+($O106*VLOOKUP($S106+12,rate_basefnd,12)))</f>
        <v>987.83146477281571</v>
      </c>
      <c r="AE106" s="1">
        <f>(($C106*'fnd base rates'!M$48)
+($D106*'fnd base rates'!M$49)
+($E106*'fnd base rates'!M$50)
+($F106*'fnd base rates'!M$51)
+($G106*'fnd base rates'!M$52)
+($H106*'fnd base rates'!M$53)
+($I106*'fnd base rates'!M$54)
+($J106*'fnd base rates'!M$55)
+($K106*'fnd base rates'!M$56)
+($L106*'fnd base rates'!M$57)
+($M106*'fnd base rates'!M$58)
+($N106*'fnd base rates'!M$59)
+($O106*VLOOKUP($S106+12,rate_basefnd,13)))</f>
        <v>0</v>
      </c>
      <c r="AF106" s="4">
        <f t="shared" si="16"/>
        <v>9137.2070750228158</v>
      </c>
      <c r="AH106" s="4">
        <f t="shared" si="17"/>
        <v>420049149</v>
      </c>
      <c r="AI106" s="4" t="str">
        <f t="shared" si="18"/>
        <v>420</v>
      </c>
      <c r="AJ106" s="2" t="str">
        <f t="shared" si="19"/>
        <v>049</v>
      </c>
      <c r="AK106" s="2" t="str">
        <f t="shared" si="20"/>
        <v>149</v>
      </c>
      <c r="AL106" s="4">
        <f t="shared" si="21"/>
        <v>1</v>
      </c>
      <c r="AM106" s="4">
        <f t="shared" si="14"/>
        <v>1</v>
      </c>
      <c r="AN106" s="4">
        <f t="shared" si="22"/>
        <v>9137.2070750228158</v>
      </c>
      <c r="AO106" s="4">
        <f t="shared" si="23"/>
        <v>9137</v>
      </c>
      <c r="AP106" s="4">
        <f t="shared" si="24"/>
        <v>0</v>
      </c>
      <c r="AQ106" s="75">
        <v>9137</v>
      </c>
    </row>
    <row r="107" spans="1:43" s="4" customFormat="1">
      <c r="A107" s="2">
        <v>420049160</v>
      </c>
      <c r="B107" s="382" t="s">
        <v>681</v>
      </c>
      <c r="C107" s="15">
        <f>'fnd enro'!C107</f>
        <v>0</v>
      </c>
      <c r="D107" s="15">
        <f>'fnd enro'!D107</f>
        <v>0</v>
      </c>
      <c r="E107" s="15">
        <f>'fnd enro'!E107</f>
        <v>0</v>
      </c>
      <c r="F107" s="15">
        <f>'fnd enro'!F107</f>
        <v>1</v>
      </c>
      <c r="G107" s="15">
        <f>'fnd enro'!G107</f>
        <v>0</v>
      </c>
      <c r="H107" s="15">
        <f>'fnd enro'!H107</f>
        <v>0</v>
      </c>
      <c r="I107" s="15">
        <f>'fnd enro'!I107</f>
        <v>3.7499999999999999E-2</v>
      </c>
      <c r="J107" s="15">
        <f>'fnd enro'!J107</f>
        <v>0</v>
      </c>
      <c r="K107" s="15">
        <f>'fnd enro'!K107</f>
        <v>0</v>
      </c>
      <c r="L107" s="15">
        <f>'fnd enro'!L107</f>
        <v>0</v>
      </c>
      <c r="M107" s="15">
        <f>'fnd enro'!M107</f>
        <v>0</v>
      </c>
      <c r="N107" s="15">
        <f>'fnd enro'!N107</f>
        <v>0</v>
      </c>
      <c r="O107" s="15">
        <f>'fnd enro'!O107</f>
        <v>0</v>
      </c>
      <c r="P107" s="15"/>
      <c r="Q107" s="15">
        <f>'fnd enro'!R107</f>
        <v>1</v>
      </c>
      <c r="R107" s="16">
        <f t="shared" si="15"/>
        <v>1.0980000000000001</v>
      </c>
      <c r="S107" s="15">
        <f>'fnd enro'!Q107</f>
        <v>1</v>
      </c>
      <c r="T107" s="2"/>
      <c r="U107" s="1">
        <f>(($C107*'fnd base rates'!C$48)
+($D107*'fnd base rates'!C$49)
+($E107*'fnd base rates'!C$50)
+($F107*'fnd base rates'!C$51)
+($G107*'fnd base rates'!C$52)
+($H107*'fnd base rates'!C$53)
+($I107*'fnd base rates'!C$54)
+($J107*'fnd base rates'!C$55)
+($K107*'fnd base rates'!C$56)
+($L107*'fnd base rates'!C$57)
+($M107*'fnd base rates'!C$58)
+($N107*'fnd base rates'!C$59)
+($O107*VLOOKUP($S107+12,rate_basefnd,3)))
*$R107</f>
        <v>508.69859625000009</v>
      </c>
      <c r="V107" s="1">
        <f>(($C107*'fnd base rates'!D$48)
+($D107*'fnd base rates'!D$49)
+($E107*'fnd base rates'!D$50)
+($F107*'fnd base rates'!D$51)
+($G107*'fnd base rates'!D$52)
+($H107*'fnd base rates'!D$53)
+($I107*'fnd base rates'!D$54)
+($J107*'fnd base rates'!D$55)
+($K107*'fnd base rates'!D$56)
+($L107*'fnd base rates'!D$57)
+($M107*'fnd base rates'!D$58)
+($N107*'fnd base rates'!D$59)
+($O107*VLOOKUP($S107+12,rate_basefnd,4)))
*$R107</f>
        <v>729.86256000000014</v>
      </c>
      <c r="W107" s="1">
        <f>(($C107*'fnd base rates'!E$48)
+($D107*'fnd base rates'!E$49)
+($E107*'fnd base rates'!E$50)
+($F107*'fnd base rates'!E$51)
+($G107*'fnd base rates'!E$52)
+($H107*'fnd base rates'!E$53)
+($I107*'fnd base rates'!E$54)
+($J107*'fnd base rates'!E$55)
+($K107*'fnd base rates'!E$56)
+($L107*'fnd base rates'!E$57)
+($M107*'fnd base rates'!E$58)
+($N107*'fnd base rates'!E$59)
+($O107*VLOOKUP($S107+12,rate_basefnd,5)))
*$R107</f>
        <v>3691.7498137500002</v>
      </c>
      <c r="X107" s="1">
        <f>(($C107*'fnd base rates'!F$48)
+($D107*'fnd base rates'!F$49)
+($E107*'fnd base rates'!F$50)
+($F107*'fnd base rates'!F$51)
+($G107*'fnd base rates'!F$52)
+($H107*'fnd base rates'!F$53)
+($I107*'fnd base rates'!F$54)
+($J107*'fnd base rates'!F$55)
+($K107*'fnd base rates'!F$56)
+($L107*'fnd base rates'!F$57)
+($M107*'fnd base rates'!F$58)
+($N107*'fnd base rates'!F$59)
+($O107*VLOOKUP($S107+12,rate_basefnd,6)))
*$R107</f>
        <v>1180.5868935000001</v>
      </c>
      <c r="Y107" s="1">
        <f>(($C107*'fnd base rates'!G$48)
+($D107*'fnd base rates'!G$49)
+($E107*'fnd base rates'!G$50)
+($F107*'fnd base rates'!G$51)
+($G107*'fnd base rates'!G$52)
+($H107*'fnd base rates'!G$53)
+($I107*'fnd base rates'!G$54)
+($J107*'fnd base rates'!G$55)
+($K107*'fnd base rates'!G$56)
+($L107*'fnd base rates'!G$57)
+($M107*'fnd base rates'!G$58)
+($N107*'fnd base rates'!G$59)
+($O107*VLOOKUP($S107+12,rate_basefnd,7)))
*$R107</f>
        <v>149.0894595</v>
      </c>
      <c r="Z107" s="1">
        <f>(($C107*'fnd base rates'!H$48)
+($D107*'fnd base rates'!H$49)
+($E107*'fnd base rates'!H$50)
+($F107*'fnd base rates'!H$51)
+($G107*'fnd base rates'!H$52)
+($H107*'fnd base rates'!H$53)
+($I107*'fnd base rates'!H$54)
+($J107*'fnd base rates'!H$55)
+($K107*'fnd base rates'!H$56)
+($L107*'fnd base rates'!H$57)
+($M107*'fnd base rates'!H$58)
+($N107*'fnd base rates'!H$59)
+($O107*VLOOKUP($S107+12,rate_basefnd,8)))</f>
        <v>454.3845</v>
      </c>
      <c r="AA107" s="1">
        <f>(($C107*'fnd base rates'!I$48)
+($D107*'fnd base rates'!I$49)
+($E107*'fnd base rates'!I$50)
+($F107*'fnd base rates'!I$51)
+($G107*'fnd base rates'!I$52)
+($H107*'fnd base rates'!I$53)
+($I107*'fnd base rates'!I$54)
+($J107*'fnd base rates'!I$55)
+($K107*'fnd base rates'!I$56)
+($L107*'fnd base rates'!I$57)
+($M107*'fnd base rates'!I$58)
+($N107*'fnd base rates'!I$59)
+($O107*VLOOKUP($S107+12,rate_basefnd,9)))
*$R107</f>
        <v>243.52542</v>
      </c>
      <c r="AB107" s="1">
        <f>(($C107*'fnd base rates'!J$48)
+($D107*'fnd base rates'!J$49)
+($E107*'fnd base rates'!J$50)
+($F107*'fnd base rates'!J$51)
+($G107*'fnd base rates'!J$52)
+($H107*'fnd base rates'!J$53)
+($I107*'fnd base rates'!J$54)
+($J107*'fnd base rates'!J$55)
+($K107*'fnd base rates'!J$56)
+($L107*'fnd base rates'!J$57)
+($M107*'fnd base rates'!J$58)
+($N107*'fnd base rates'!J$59)
+($O107*VLOOKUP($S107+12,rate_basefnd,10)))
*$R107</f>
        <v>145.3203</v>
      </c>
      <c r="AC107" s="1">
        <f>(($C107*'fnd base rates'!K$48)
+($D107*'fnd base rates'!K$49)
+($E107*'fnd base rates'!K$50)
+($F107*'fnd base rates'!K$51)
+($G107*'fnd base rates'!K$52)
+($H107*'fnd base rates'!K$53)
+($I107*'fnd base rates'!K$54)
+($J107*'fnd base rates'!K$55)
+($K107*'fnd base rates'!K$56)
+($L107*'fnd base rates'!K$57)
+($M107*'fnd base rates'!K$58)
+($N107*'fnd base rates'!K$59)
+($O107*VLOOKUP($S107+12,rate_basefnd,11)))
*$R107</f>
        <v>1046.1580672500002</v>
      </c>
      <c r="AD107" s="1">
        <f>(($C107*'fnd base rates'!L$48)
+($D107*'fnd base rates'!L$49)
+($E107*'fnd base rates'!L$50)
+($F107*'fnd base rates'!L$51)
+($G107*'fnd base rates'!L$52)
+($H107*'fnd base rates'!L$53)
+($I107*'fnd base rates'!L$54)
+($J107*'fnd base rates'!L$55)
+($K107*'fnd base rates'!L$56)
+($L107*'fnd base rates'!L$57)
+($M107*'fnd base rates'!L$58)
+($N107*'fnd base rates'!L$59)
+($O107*VLOOKUP($S107+12,rate_basefnd,12)))</f>
        <v>987.83146477281571</v>
      </c>
      <c r="AE107" s="1">
        <f>(($C107*'fnd base rates'!M$48)
+($D107*'fnd base rates'!M$49)
+($E107*'fnd base rates'!M$50)
+($F107*'fnd base rates'!M$51)
+($G107*'fnd base rates'!M$52)
+($H107*'fnd base rates'!M$53)
+($I107*'fnd base rates'!M$54)
+($J107*'fnd base rates'!M$55)
+($K107*'fnd base rates'!M$56)
+($L107*'fnd base rates'!M$57)
+($M107*'fnd base rates'!M$58)
+($N107*'fnd base rates'!M$59)
+($O107*VLOOKUP($S107+12,rate_basefnd,13)))</f>
        <v>0</v>
      </c>
      <c r="AF107" s="4">
        <f t="shared" si="16"/>
        <v>9137.2070750228158</v>
      </c>
      <c r="AH107" s="4">
        <f t="shared" si="17"/>
        <v>420049160</v>
      </c>
      <c r="AI107" s="4" t="str">
        <f t="shared" si="18"/>
        <v>420</v>
      </c>
      <c r="AJ107" s="2" t="str">
        <f t="shared" si="19"/>
        <v>049</v>
      </c>
      <c r="AK107" s="2" t="str">
        <f t="shared" si="20"/>
        <v>160</v>
      </c>
      <c r="AL107" s="4">
        <f t="shared" si="21"/>
        <v>1</v>
      </c>
      <c r="AM107" s="4">
        <f t="shared" si="14"/>
        <v>1</v>
      </c>
      <c r="AN107" s="4">
        <f t="shared" si="22"/>
        <v>9137.2070750228158</v>
      </c>
      <c r="AO107" s="4">
        <f t="shared" si="23"/>
        <v>9137</v>
      </c>
      <c r="AP107" s="4">
        <f t="shared" si="24"/>
        <v>0</v>
      </c>
      <c r="AQ107" s="75">
        <v>9137</v>
      </c>
    </row>
    <row r="108" spans="1:43" s="4" customFormat="1">
      <c r="A108" s="2">
        <v>420049163</v>
      </c>
      <c r="B108" s="382" t="s">
        <v>681</v>
      </c>
      <c r="C108" s="15">
        <f>'fnd enro'!C108</f>
        <v>0</v>
      </c>
      <c r="D108" s="15">
        <f>'fnd enro'!D108</f>
        <v>0</v>
      </c>
      <c r="E108" s="15">
        <f>'fnd enro'!E108</f>
        <v>0</v>
      </c>
      <c r="F108" s="15">
        <f>'fnd enro'!F108</f>
        <v>1</v>
      </c>
      <c r="G108" s="15">
        <f>'fnd enro'!G108</f>
        <v>2</v>
      </c>
      <c r="H108" s="15">
        <f>'fnd enro'!H108</f>
        <v>0</v>
      </c>
      <c r="I108" s="15">
        <f>'fnd enro'!I108</f>
        <v>0.1125</v>
      </c>
      <c r="J108" s="15">
        <f>'fnd enro'!J108</f>
        <v>0</v>
      </c>
      <c r="K108" s="15">
        <f>'fnd enro'!K108</f>
        <v>0</v>
      </c>
      <c r="L108" s="15">
        <f>'fnd enro'!L108</f>
        <v>0</v>
      </c>
      <c r="M108" s="15">
        <f>'fnd enro'!M108</f>
        <v>0</v>
      </c>
      <c r="N108" s="15">
        <f>'fnd enro'!N108</f>
        <v>0</v>
      </c>
      <c r="O108" s="15">
        <f>'fnd enro'!O108</f>
        <v>0</v>
      </c>
      <c r="P108" s="15"/>
      <c r="Q108" s="15">
        <f>'fnd enro'!R108</f>
        <v>3</v>
      </c>
      <c r="R108" s="16">
        <f t="shared" si="15"/>
        <v>1.0980000000000001</v>
      </c>
      <c r="S108" s="15">
        <f>'fnd enro'!Q108</f>
        <v>1</v>
      </c>
      <c r="T108" s="2"/>
      <c r="U108" s="1">
        <f>(($C108*'fnd base rates'!C$48)
+($D108*'fnd base rates'!C$49)
+($E108*'fnd base rates'!C$50)
+($F108*'fnd base rates'!C$51)
+($G108*'fnd base rates'!C$52)
+($H108*'fnd base rates'!C$53)
+($I108*'fnd base rates'!C$54)
+($J108*'fnd base rates'!C$55)
+($K108*'fnd base rates'!C$56)
+($L108*'fnd base rates'!C$57)
+($M108*'fnd base rates'!C$58)
+($N108*'fnd base rates'!C$59)
+($O108*VLOOKUP($S108+12,rate_basefnd,3)))
*$R108</f>
        <v>1526.0957887500003</v>
      </c>
      <c r="V108" s="1">
        <f>(($C108*'fnd base rates'!D$48)
+($D108*'fnd base rates'!D$49)
+($E108*'fnd base rates'!D$50)
+($F108*'fnd base rates'!D$51)
+($G108*'fnd base rates'!D$52)
+($H108*'fnd base rates'!D$53)
+($I108*'fnd base rates'!D$54)
+($J108*'fnd base rates'!D$55)
+($K108*'fnd base rates'!D$56)
+($L108*'fnd base rates'!D$57)
+($M108*'fnd base rates'!D$58)
+($N108*'fnd base rates'!D$59)
+($O108*VLOOKUP($S108+12,rate_basefnd,4)))
*$R108</f>
        <v>2189.5876800000001</v>
      </c>
      <c r="W108" s="1">
        <f>(($C108*'fnd base rates'!E$48)
+($D108*'fnd base rates'!E$49)
+($E108*'fnd base rates'!E$50)
+($F108*'fnd base rates'!E$51)
+($G108*'fnd base rates'!E$52)
+($H108*'fnd base rates'!E$53)
+($I108*'fnd base rates'!E$54)
+($J108*'fnd base rates'!E$55)
+($K108*'fnd base rates'!E$56)
+($L108*'fnd base rates'!E$57)
+($M108*'fnd base rates'!E$58)
+($N108*'fnd base rates'!E$59)
+($O108*VLOOKUP($S108+12,rate_basefnd,5)))
*$R108</f>
        <v>10272.10636125</v>
      </c>
      <c r="X108" s="1">
        <f>(($C108*'fnd base rates'!F$48)
+($D108*'fnd base rates'!F$49)
+($E108*'fnd base rates'!F$50)
+($F108*'fnd base rates'!F$51)
+($G108*'fnd base rates'!F$52)
+($H108*'fnd base rates'!F$53)
+($I108*'fnd base rates'!F$54)
+($J108*'fnd base rates'!F$55)
+($K108*'fnd base rates'!F$56)
+($L108*'fnd base rates'!F$57)
+($M108*'fnd base rates'!F$58)
+($N108*'fnd base rates'!F$59)
+($O108*VLOOKUP($S108+12,rate_basefnd,6)))
*$R108</f>
        <v>3060.8147205</v>
      </c>
      <c r="Y108" s="1">
        <f>(($C108*'fnd base rates'!G$48)
+($D108*'fnd base rates'!G$49)
+($E108*'fnd base rates'!G$50)
+($F108*'fnd base rates'!G$51)
+($G108*'fnd base rates'!G$52)
+($H108*'fnd base rates'!G$53)
+($I108*'fnd base rates'!G$54)
+($J108*'fnd base rates'!G$55)
+($K108*'fnd base rates'!G$56)
+($L108*'fnd base rates'!G$57)
+($M108*'fnd base rates'!G$58)
+($N108*'fnd base rates'!G$59)
+($O108*VLOOKUP($S108+12,rate_basefnd,7)))
*$R108</f>
        <v>469.5358185</v>
      </c>
      <c r="Z108" s="1">
        <f>(($C108*'fnd base rates'!H$48)
+($D108*'fnd base rates'!H$49)
+($E108*'fnd base rates'!H$50)
+($F108*'fnd base rates'!H$51)
+($G108*'fnd base rates'!H$52)
+($H108*'fnd base rates'!H$53)
+($I108*'fnd base rates'!H$54)
+($J108*'fnd base rates'!H$55)
+($K108*'fnd base rates'!H$56)
+($L108*'fnd base rates'!H$57)
+($M108*'fnd base rates'!H$58)
+($N108*'fnd base rates'!H$59)
+($O108*VLOOKUP($S108+12,rate_basefnd,8)))</f>
        <v>1363.1534999999999</v>
      </c>
      <c r="AA108" s="1">
        <f>(($C108*'fnd base rates'!I$48)
+($D108*'fnd base rates'!I$49)
+($E108*'fnd base rates'!I$50)
+($F108*'fnd base rates'!I$51)
+($G108*'fnd base rates'!I$52)
+($H108*'fnd base rates'!I$53)
+($I108*'fnd base rates'!I$54)
+($J108*'fnd base rates'!I$55)
+($K108*'fnd base rates'!I$56)
+($L108*'fnd base rates'!I$57)
+($M108*'fnd base rates'!I$58)
+($N108*'fnd base rates'!I$59)
+($O108*VLOOKUP($S108+12,rate_basefnd,9)))
*$R108</f>
        <v>891.85050000000012</v>
      </c>
      <c r="AB108" s="1">
        <f>(($C108*'fnd base rates'!J$48)
+($D108*'fnd base rates'!J$49)
+($E108*'fnd base rates'!J$50)
+($F108*'fnd base rates'!J$51)
+($G108*'fnd base rates'!J$52)
+($H108*'fnd base rates'!J$53)
+($I108*'fnd base rates'!J$54)
+($J108*'fnd base rates'!J$55)
+($K108*'fnd base rates'!J$56)
+($L108*'fnd base rates'!J$57)
+($M108*'fnd base rates'!J$58)
+($N108*'fnd base rates'!J$59)
+($O108*VLOOKUP($S108+12,rate_basefnd,10)))
*$R108</f>
        <v>620.05158000000006</v>
      </c>
      <c r="AC108" s="1">
        <f>(($C108*'fnd base rates'!K$48)
+($D108*'fnd base rates'!K$49)
+($E108*'fnd base rates'!K$50)
+($F108*'fnd base rates'!K$51)
+($G108*'fnd base rates'!K$52)
+($H108*'fnd base rates'!K$53)
+($I108*'fnd base rates'!K$54)
+($J108*'fnd base rates'!K$55)
+($K108*'fnd base rates'!K$56)
+($L108*'fnd base rates'!K$57)
+($M108*'fnd base rates'!K$58)
+($N108*'fnd base rates'!K$59)
+($O108*VLOOKUP($S108+12,rate_basefnd,11)))
*$R108</f>
        <v>3294.8513617500003</v>
      </c>
      <c r="AD108" s="1">
        <f>(($C108*'fnd base rates'!L$48)
+($D108*'fnd base rates'!L$49)
+($E108*'fnd base rates'!L$50)
+($F108*'fnd base rates'!L$51)
+($G108*'fnd base rates'!L$52)
+($H108*'fnd base rates'!L$53)
+($I108*'fnd base rates'!L$54)
+($J108*'fnd base rates'!L$55)
+($K108*'fnd base rates'!L$56)
+($L108*'fnd base rates'!L$57)
+($M108*'fnd base rates'!L$58)
+($N108*'fnd base rates'!L$59)
+($O108*VLOOKUP($S108+12,rate_basefnd,12)))</f>
        <v>2943.8709916264797</v>
      </c>
      <c r="AE108" s="1">
        <f>(($C108*'fnd base rates'!M$48)
+($D108*'fnd base rates'!M$49)
+($E108*'fnd base rates'!M$50)
+($F108*'fnd base rates'!M$51)
+($G108*'fnd base rates'!M$52)
+($H108*'fnd base rates'!M$53)
+($I108*'fnd base rates'!M$54)
+($J108*'fnd base rates'!M$55)
+($K108*'fnd base rates'!M$56)
+($L108*'fnd base rates'!M$57)
+($M108*'fnd base rates'!M$58)
+($N108*'fnd base rates'!M$59)
+($O108*VLOOKUP($S108+12,rate_basefnd,13)))</f>
        <v>0</v>
      </c>
      <c r="AF108" s="4">
        <f t="shared" si="16"/>
        <v>26631.918302376478</v>
      </c>
      <c r="AH108" s="4">
        <f t="shared" si="17"/>
        <v>420049163</v>
      </c>
      <c r="AI108" s="4" t="str">
        <f t="shared" si="18"/>
        <v>420</v>
      </c>
      <c r="AJ108" s="2" t="str">
        <f t="shared" si="19"/>
        <v>049</v>
      </c>
      <c r="AK108" s="2" t="str">
        <f t="shared" si="20"/>
        <v>163</v>
      </c>
      <c r="AL108" s="4">
        <f t="shared" si="21"/>
        <v>1</v>
      </c>
      <c r="AM108" s="4">
        <f t="shared" si="14"/>
        <v>3</v>
      </c>
      <c r="AN108" s="4">
        <f t="shared" si="22"/>
        <v>26631.918302376478</v>
      </c>
      <c r="AO108" s="4">
        <f t="shared" si="23"/>
        <v>8877</v>
      </c>
      <c r="AP108" s="4">
        <f t="shared" si="24"/>
        <v>0</v>
      </c>
      <c r="AQ108" s="75">
        <v>8877</v>
      </c>
    </row>
    <row r="109" spans="1:43" s="4" customFormat="1">
      <c r="A109" s="2">
        <v>420049165</v>
      </c>
      <c r="B109" s="382" t="s">
        <v>681</v>
      </c>
      <c r="C109" s="15">
        <f>'fnd enro'!C109</f>
        <v>2</v>
      </c>
      <c r="D109" s="15">
        <f>'fnd enro'!D109</f>
        <v>0</v>
      </c>
      <c r="E109" s="15">
        <f>'fnd enro'!E109</f>
        <v>0</v>
      </c>
      <c r="F109" s="15">
        <f>'fnd enro'!F109</f>
        <v>3</v>
      </c>
      <c r="G109" s="15">
        <f>'fnd enro'!G109</f>
        <v>0</v>
      </c>
      <c r="H109" s="15">
        <f>'fnd enro'!H109</f>
        <v>0</v>
      </c>
      <c r="I109" s="15">
        <f>'fnd enro'!I109</f>
        <v>0.1875</v>
      </c>
      <c r="J109" s="15">
        <f>'fnd enro'!J109</f>
        <v>0</v>
      </c>
      <c r="K109" s="15">
        <f>'fnd enro'!K109</f>
        <v>0</v>
      </c>
      <c r="L109" s="15">
        <f>'fnd enro'!L109</f>
        <v>0</v>
      </c>
      <c r="M109" s="15">
        <f>'fnd enro'!M109</f>
        <v>2</v>
      </c>
      <c r="N109" s="15">
        <f>'fnd enro'!N109</f>
        <v>0</v>
      </c>
      <c r="O109" s="15">
        <f>'fnd enro'!O109</f>
        <v>5</v>
      </c>
      <c r="P109" s="15"/>
      <c r="Q109" s="15">
        <f>'fnd enro'!R109</f>
        <v>6</v>
      </c>
      <c r="R109" s="16">
        <f t="shared" si="15"/>
        <v>1.0980000000000001</v>
      </c>
      <c r="S109" s="15">
        <f>'fnd enro'!Q109</f>
        <v>10</v>
      </c>
      <c r="T109" s="2"/>
      <c r="U109" s="1">
        <f>(($C109*'fnd base rates'!C$48)
+($D109*'fnd base rates'!C$49)
+($E109*'fnd base rates'!C$50)
+($F109*'fnd base rates'!C$51)
+($G109*'fnd base rates'!C$52)
+($H109*'fnd base rates'!C$53)
+($I109*'fnd base rates'!C$54)
+($J109*'fnd base rates'!C$55)
+($K109*'fnd base rates'!C$56)
+($L109*'fnd base rates'!C$57)
+($M109*'fnd base rates'!C$58)
+($N109*'fnd base rates'!C$59)
+($O109*VLOOKUP($S109+12,rate_basefnd,3)))
*$R109</f>
        <v>2947.6228612500004</v>
      </c>
      <c r="V109" s="1">
        <f>(($C109*'fnd base rates'!D$48)
+($D109*'fnd base rates'!D$49)
+($E109*'fnd base rates'!D$50)
+($F109*'fnd base rates'!D$51)
+($G109*'fnd base rates'!D$52)
+($H109*'fnd base rates'!D$53)
+($I109*'fnd base rates'!D$54)
+($J109*'fnd base rates'!D$55)
+($K109*'fnd base rates'!D$56)
+($L109*'fnd base rates'!D$57)
+($M109*'fnd base rates'!D$58)
+($N109*'fnd base rates'!D$59)
+($O109*VLOOKUP($S109+12,rate_basefnd,4)))
*$R109</f>
        <v>4379.1973200000002</v>
      </c>
      <c r="W109" s="1">
        <f>(($C109*'fnd base rates'!E$48)
+($D109*'fnd base rates'!E$49)
+($E109*'fnd base rates'!E$50)
+($F109*'fnd base rates'!E$51)
+($G109*'fnd base rates'!E$52)
+($H109*'fnd base rates'!E$53)
+($I109*'fnd base rates'!E$54)
+($J109*'fnd base rates'!E$55)
+($K109*'fnd base rates'!E$56)
+($L109*'fnd base rates'!E$57)
+($M109*'fnd base rates'!E$58)
+($N109*'fnd base rates'!E$59)
+($O109*VLOOKUP($S109+12,rate_basefnd,5)))
*$R109</f>
        <v>43153.296108750001</v>
      </c>
      <c r="X109" s="1">
        <f>(($C109*'fnd base rates'!F$48)
+($D109*'fnd base rates'!F$49)
+($E109*'fnd base rates'!F$50)
+($F109*'fnd base rates'!F$51)
+($G109*'fnd base rates'!F$52)
+($H109*'fnd base rates'!F$53)
+($I109*'fnd base rates'!F$54)
+($J109*'fnd base rates'!F$55)
+($K109*'fnd base rates'!F$56)
+($L109*'fnd base rates'!F$57)
+($M109*'fnd base rates'!F$58)
+($N109*'fnd base rates'!F$59)
+($O109*VLOOKUP($S109+12,rate_basefnd,6)))
*$R109</f>
        <v>6417.2376675000005</v>
      </c>
      <c r="Y109" s="1">
        <f>(($C109*'fnd base rates'!G$48)
+($D109*'fnd base rates'!G$49)
+($E109*'fnd base rates'!G$50)
+($F109*'fnd base rates'!G$51)
+($G109*'fnd base rates'!G$52)
+($H109*'fnd base rates'!G$53)
+($I109*'fnd base rates'!G$54)
+($J109*'fnd base rates'!G$55)
+($K109*'fnd base rates'!G$56)
+($L109*'fnd base rates'!G$57)
+($M109*'fnd base rates'!G$58)
+($N109*'fnd base rates'!G$59)
+($O109*VLOOKUP($S109+12,rate_basefnd,7)))
*$R109</f>
        <v>1366.7176574999999</v>
      </c>
      <c r="Z109" s="1">
        <f>(($C109*'fnd base rates'!H$48)
+($D109*'fnd base rates'!H$49)
+($E109*'fnd base rates'!H$50)
+($F109*'fnd base rates'!H$51)
+($G109*'fnd base rates'!H$52)
+($H109*'fnd base rates'!H$53)
+($I109*'fnd base rates'!H$54)
+($J109*'fnd base rates'!H$55)
+($K109*'fnd base rates'!H$56)
+($L109*'fnd base rates'!H$57)
+($M109*'fnd base rates'!H$58)
+($N109*'fnd base rates'!H$59)
+($O109*VLOOKUP($S109+12,rate_basefnd,8)))</f>
        <v>2713.0824999999995</v>
      </c>
      <c r="AA109" s="1">
        <f>(($C109*'fnd base rates'!I$48)
+($D109*'fnd base rates'!I$49)
+($E109*'fnd base rates'!I$50)
+($F109*'fnd base rates'!I$51)
+($G109*'fnd base rates'!I$52)
+($H109*'fnd base rates'!I$53)
+($I109*'fnd base rates'!I$54)
+($J109*'fnd base rates'!I$55)
+($K109*'fnd base rates'!I$56)
+($L109*'fnd base rates'!I$57)
+($M109*'fnd base rates'!I$58)
+($N109*'fnd base rates'!I$59)
+($O109*VLOOKUP($S109+12,rate_basefnd,9)))
*$R109</f>
        <v>1622.3938200000002</v>
      </c>
      <c r="AB109" s="1">
        <f>(($C109*'fnd base rates'!J$48)
+($D109*'fnd base rates'!J$49)
+($E109*'fnd base rates'!J$50)
+($F109*'fnd base rates'!J$51)
+($G109*'fnd base rates'!J$52)
+($H109*'fnd base rates'!J$53)
+($I109*'fnd base rates'!J$54)
+($J109*'fnd base rates'!J$55)
+($K109*'fnd base rates'!J$56)
+($L109*'fnd base rates'!J$57)
+($M109*'fnd base rates'!J$58)
+($N109*'fnd base rates'!J$59)
+($O109*VLOOKUP($S109+12,rate_basefnd,10)))
*$R109</f>
        <v>823.44510000000002</v>
      </c>
      <c r="AC109" s="1">
        <f>(($C109*'fnd base rates'!K$48)
+($D109*'fnd base rates'!K$49)
+($E109*'fnd base rates'!K$50)
+($F109*'fnd base rates'!K$51)
+($G109*'fnd base rates'!K$52)
+($H109*'fnd base rates'!K$53)
+($I109*'fnd base rates'!K$54)
+($J109*'fnd base rates'!K$55)
+($K109*'fnd base rates'!K$56)
+($L109*'fnd base rates'!K$57)
+($M109*'fnd base rates'!K$58)
+($N109*'fnd base rates'!K$59)
+($O109*VLOOKUP($S109+12,rate_basefnd,11)))
*$R109</f>
        <v>9591.6181162500015</v>
      </c>
      <c r="AD109" s="1">
        <f>(($C109*'fnd base rates'!L$48)
+($D109*'fnd base rates'!L$49)
+($E109*'fnd base rates'!L$50)
+($F109*'fnd base rates'!L$51)
+($G109*'fnd base rates'!L$52)
+($H109*'fnd base rates'!L$53)
+($I109*'fnd base rates'!L$54)
+($J109*'fnd base rates'!L$55)
+($K109*'fnd base rates'!L$56)
+($L109*'fnd base rates'!L$57)
+($M109*'fnd base rates'!L$58)
+($N109*'fnd base rates'!L$59)
+($O109*VLOOKUP($S109+12,rate_basefnd,12)))</f>
        <v>7786.7405605319964</v>
      </c>
      <c r="AE109" s="1">
        <f>(($C109*'fnd base rates'!M$48)
+($D109*'fnd base rates'!M$49)
+($E109*'fnd base rates'!M$50)
+($F109*'fnd base rates'!M$51)
+($G109*'fnd base rates'!M$52)
+($H109*'fnd base rates'!M$53)
+($I109*'fnd base rates'!M$54)
+($J109*'fnd base rates'!M$55)
+($K109*'fnd base rates'!M$56)
+($L109*'fnd base rates'!M$57)
+($M109*'fnd base rates'!M$58)
+($N109*'fnd base rates'!M$59)
+($O109*VLOOKUP($S109+12,rate_basefnd,13)))</f>
        <v>0</v>
      </c>
      <c r="AF109" s="4">
        <f t="shared" si="16"/>
        <v>80801.351711781987</v>
      </c>
      <c r="AH109" s="4">
        <f t="shared" si="17"/>
        <v>420049165</v>
      </c>
      <c r="AI109" s="4" t="str">
        <f t="shared" si="18"/>
        <v>420</v>
      </c>
      <c r="AJ109" s="2" t="str">
        <f t="shared" si="19"/>
        <v>049</v>
      </c>
      <c r="AK109" s="2" t="str">
        <f t="shared" si="20"/>
        <v>165</v>
      </c>
      <c r="AL109" s="4">
        <f t="shared" si="21"/>
        <v>1</v>
      </c>
      <c r="AM109" s="4">
        <f t="shared" si="14"/>
        <v>6</v>
      </c>
      <c r="AN109" s="4">
        <f t="shared" si="22"/>
        <v>80801.351711781987</v>
      </c>
      <c r="AO109" s="4">
        <f t="shared" si="23"/>
        <v>13467</v>
      </c>
      <c r="AP109" s="4">
        <f t="shared" si="24"/>
        <v>0</v>
      </c>
      <c r="AQ109" s="75">
        <v>13467</v>
      </c>
    </row>
    <row r="110" spans="1:43" s="4" customFormat="1">
      <c r="A110" s="2">
        <v>420049176</v>
      </c>
      <c r="B110" s="382" t="s">
        <v>681</v>
      </c>
      <c r="C110" s="15">
        <f>'fnd enro'!C110</f>
        <v>0</v>
      </c>
      <c r="D110" s="15">
        <f>'fnd enro'!D110</f>
        <v>0</v>
      </c>
      <c r="E110" s="15">
        <f>'fnd enro'!E110</f>
        <v>3</v>
      </c>
      <c r="F110" s="15">
        <f>'fnd enro'!F110</f>
        <v>6</v>
      </c>
      <c r="G110" s="15">
        <f>'fnd enro'!G110</f>
        <v>1</v>
      </c>
      <c r="H110" s="15">
        <f>'fnd enro'!H110</f>
        <v>0</v>
      </c>
      <c r="I110" s="15">
        <f>'fnd enro'!I110</f>
        <v>0.375</v>
      </c>
      <c r="J110" s="15">
        <f>'fnd enro'!J110</f>
        <v>0</v>
      </c>
      <c r="K110" s="15">
        <f>'fnd enro'!K110</f>
        <v>0</v>
      </c>
      <c r="L110" s="15">
        <f>'fnd enro'!L110</f>
        <v>0</v>
      </c>
      <c r="M110" s="15">
        <f>'fnd enro'!M110</f>
        <v>0</v>
      </c>
      <c r="N110" s="15">
        <f>'fnd enro'!N110</f>
        <v>0</v>
      </c>
      <c r="O110" s="15">
        <f>'fnd enro'!O110</f>
        <v>3</v>
      </c>
      <c r="P110" s="15"/>
      <c r="Q110" s="15">
        <f>'fnd enro'!R110</f>
        <v>10</v>
      </c>
      <c r="R110" s="16">
        <f t="shared" si="15"/>
        <v>1.0980000000000001</v>
      </c>
      <c r="S110" s="15">
        <f>'fnd enro'!Q110</f>
        <v>8</v>
      </c>
      <c r="T110" s="2"/>
      <c r="U110" s="1">
        <f>(($C110*'fnd base rates'!C$48)
+($D110*'fnd base rates'!C$49)
+($E110*'fnd base rates'!C$50)
+($F110*'fnd base rates'!C$51)
+($G110*'fnd base rates'!C$52)
+($H110*'fnd base rates'!C$53)
+($I110*'fnd base rates'!C$54)
+($J110*'fnd base rates'!C$55)
+($K110*'fnd base rates'!C$56)
+($L110*'fnd base rates'!C$57)
+($M110*'fnd base rates'!C$58)
+($N110*'fnd base rates'!C$59)
+($O110*VLOOKUP($S110+12,rate_basefnd,3)))
*$R110</f>
        <v>5086.9859625000017</v>
      </c>
      <c r="V110" s="1">
        <f>(($C110*'fnd base rates'!D$48)
+($D110*'fnd base rates'!D$49)
+($E110*'fnd base rates'!D$50)
+($F110*'fnd base rates'!D$51)
+($G110*'fnd base rates'!D$52)
+($H110*'fnd base rates'!D$53)
+($I110*'fnd base rates'!D$54)
+($J110*'fnd base rates'!D$55)
+($K110*'fnd base rates'!D$56)
+($L110*'fnd base rates'!D$57)
+($M110*'fnd base rates'!D$58)
+($N110*'fnd base rates'!D$59)
+($O110*VLOOKUP($S110+12,rate_basefnd,4)))
*$R110</f>
        <v>7298.6256000000012</v>
      </c>
      <c r="W110" s="1">
        <f>(($C110*'fnd base rates'!E$48)
+($D110*'fnd base rates'!E$49)
+($E110*'fnd base rates'!E$50)
+($F110*'fnd base rates'!E$51)
+($G110*'fnd base rates'!E$52)
+($H110*'fnd base rates'!E$53)
+($I110*'fnd base rates'!E$54)
+($J110*'fnd base rates'!E$55)
+($K110*'fnd base rates'!E$56)
+($L110*'fnd base rates'!E$57)
+($M110*'fnd base rates'!E$58)
+($N110*'fnd base rates'!E$59)
+($O110*VLOOKUP($S110+12,rate_basefnd,5)))
*$R110</f>
        <v>47084.000917500009</v>
      </c>
      <c r="X110" s="1">
        <f>(($C110*'fnd base rates'!F$48)
+($D110*'fnd base rates'!F$49)
+($E110*'fnd base rates'!F$50)
+($F110*'fnd base rates'!F$51)
+($G110*'fnd base rates'!F$52)
+($H110*'fnd base rates'!F$53)
+($I110*'fnd base rates'!F$54)
+($J110*'fnd base rates'!F$55)
+($K110*'fnd base rates'!F$56)
+($L110*'fnd base rates'!F$57)
+($M110*'fnd base rates'!F$58)
+($N110*'fnd base rates'!F$59)
+($O110*VLOOKUP($S110+12,rate_basefnd,6)))
*$R110</f>
        <v>11565.395955000002</v>
      </c>
      <c r="Y110" s="1">
        <f>(($C110*'fnd base rates'!G$48)
+($D110*'fnd base rates'!G$49)
+($E110*'fnd base rates'!G$50)
+($F110*'fnd base rates'!G$51)
+($G110*'fnd base rates'!G$52)
+($H110*'fnd base rates'!G$53)
+($I110*'fnd base rates'!G$54)
+($J110*'fnd base rates'!G$55)
+($K110*'fnd base rates'!G$56)
+($L110*'fnd base rates'!G$57)
+($M110*'fnd base rates'!G$58)
+($N110*'fnd base rates'!G$59)
+($O110*VLOOKUP($S110+12,rate_basefnd,7)))
*$R110</f>
        <v>1734.5517750000001</v>
      </c>
      <c r="Z110" s="1">
        <f>(($C110*'fnd base rates'!H$48)
+($D110*'fnd base rates'!H$49)
+($E110*'fnd base rates'!H$50)
+($F110*'fnd base rates'!H$51)
+($G110*'fnd base rates'!H$52)
+($H110*'fnd base rates'!H$53)
+($I110*'fnd base rates'!H$54)
+($J110*'fnd base rates'!H$55)
+($K110*'fnd base rates'!H$56)
+($L110*'fnd base rates'!H$57)
+($M110*'fnd base rates'!H$58)
+($N110*'fnd base rates'!H$59)
+($O110*VLOOKUP($S110+12,rate_basefnd,8)))</f>
        <v>4543.8449999999993</v>
      </c>
      <c r="AA110" s="1">
        <f>(($C110*'fnd base rates'!I$48)
+($D110*'fnd base rates'!I$49)
+($E110*'fnd base rates'!I$50)
+($F110*'fnd base rates'!I$51)
+($G110*'fnd base rates'!I$52)
+($H110*'fnd base rates'!I$53)
+($I110*'fnd base rates'!I$54)
+($J110*'fnd base rates'!I$55)
+($K110*'fnd base rates'!I$56)
+($L110*'fnd base rates'!I$57)
+($M110*'fnd base rates'!I$58)
+($N110*'fnd base rates'!I$59)
+($O110*VLOOKUP($S110+12,rate_basefnd,9)))
*$R110</f>
        <v>2515.8913200000002</v>
      </c>
      <c r="AB110" s="1">
        <f>(($C110*'fnd base rates'!J$48)
+($D110*'fnd base rates'!J$49)
+($E110*'fnd base rates'!J$50)
+($F110*'fnd base rates'!J$51)
+($G110*'fnd base rates'!J$52)
+($H110*'fnd base rates'!J$53)
+($I110*'fnd base rates'!J$54)
+($J110*'fnd base rates'!J$55)
+($K110*'fnd base rates'!J$56)
+($L110*'fnd base rates'!J$57)
+($M110*'fnd base rates'!J$58)
+($N110*'fnd base rates'!J$59)
+($O110*VLOOKUP($S110+12,rate_basefnd,10)))
*$R110</f>
        <v>1399.95</v>
      </c>
      <c r="AC110" s="1">
        <f>(($C110*'fnd base rates'!K$48)
+($D110*'fnd base rates'!K$49)
+($E110*'fnd base rates'!K$50)
+($F110*'fnd base rates'!K$51)
+($G110*'fnd base rates'!K$52)
+($H110*'fnd base rates'!K$53)
+($I110*'fnd base rates'!K$54)
+($J110*'fnd base rates'!K$55)
+($K110*'fnd base rates'!K$56)
+($L110*'fnd base rates'!K$57)
+($M110*'fnd base rates'!K$58)
+($N110*'fnd base rates'!K$59)
+($O110*VLOOKUP($S110+12,rate_basefnd,11)))
*$R110</f>
        <v>12171.913312500001</v>
      </c>
      <c r="AD110" s="1">
        <f>(($C110*'fnd base rates'!L$48)
+($D110*'fnd base rates'!L$49)
+($E110*'fnd base rates'!L$50)
+($F110*'fnd base rates'!L$51)
+($G110*'fnd base rates'!L$52)
+($H110*'fnd base rates'!L$53)
+($I110*'fnd base rates'!L$54)
+($J110*'fnd base rates'!L$55)
+($K110*'fnd base rates'!L$56)
+($L110*'fnd base rates'!L$57)
+($M110*'fnd base rates'!L$58)
+($N110*'fnd base rates'!L$59)
+($O110*VLOOKUP($S110+12,rate_basefnd,12)))</f>
        <v>10845.385446382175</v>
      </c>
      <c r="AE110" s="1">
        <f>(($C110*'fnd base rates'!M$48)
+($D110*'fnd base rates'!M$49)
+($E110*'fnd base rates'!M$50)
+($F110*'fnd base rates'!M$51)
+($G110*'fnd base rates'!M$52)
+($H110*'fnd base rates'!M$53)
+($I110*'fnd base rates'!M$54)
+($J110*'fnd base rates'!M$55)
+($K110*'fnd base rates'!M$56)
+($L110*'fnd base rates'!M$57)
+($M110*'fnd base rates'!M$58)
+($N110*'fnd base rates'!M$59)
+($O110*VLOOKUP($S110+12,rate_basefnd,13)))</f>
        <v>0</v>
      </c>
      <c r="AF110" s="4">
        <f t="shared" si="16"/>
        <v>104246.54528888217</v>
      </c>
      <c r="AH110" s="4">
        <f t="shared" si="17"/>
        <v>420049176</v>
      </c>
      <c r="AI110" s="4" t="str">
        <f t="shared" si="18"/>
        <v>420</v>
      </c>
      <c r="AJ110" s="2" t="str">
        <f t="shared" si="19"/>
        <v>049</v>
      </c>
      <c r="AK110" s="2" t="str">
        <f t="shared" si="20"/>
        <v>176</v>
      </c>
      <c r="AL110" s="4">
        <f t="shared" si="21"/>
        <v>1</v>
      </c>
      <c r="AM110" s="4">
        <f t="shared" si="14"/>
        <v>10</v>
      </c>
      <c r="AN110" s="4">
        <f t="shared" si="22"/>
        <v>104246.54528888217</v>
      </c>
      <c r="AO110" s="4">
        <f t="shared" si="23"/>
        <v>10425</v>
      </c>
      <c r="AP110" s="4">
        <f t="shared" si="24"/>
        <v>0</v>
      </c>
      <c r="AQ110" s="75">
        <v>10425</v>
      </c>
    </row>
    <row r="111" spans="1:43" s="4" customFormat="1">
      <c r="A111" s="2">
        <v>420049181</v>
      </c>
      <c r="B111" s="382" t="s">
        <v>681</v>
      </c>
      <c r="C111" s="15">
        <f>'fnd enro'!C111</f>
        <v>0</v>
      </c>
      <c r="D111" s="15">
        <f>'fnd enro'!D111</f>
        <v>0</v>
      </c>
      <c r="E111" s="15">
        <f>'fnd enro'!E111</f>
        <v>1</v>
      </c>
      <c r="F111" s="15">
        <f>'fnd enro'!F111</f>
        <v>1</v>
      </c>
      <c r="G111" s="15">
        <f>'fnd enro'!G111</f>
        <v>0</v>
      </c>
      <c r="H111" s="15">
        <f>'fnd enro'!H111</f>
        <v>0</v>
      </c>
      <c r="I111" s="15">
        <f>'fnd enro'!I111</f>
        <v>7.4999999999999997E-2</v>
      </c>
      <c r="J111" s="15">
        <f>'fnd enro'!J111</f>
        <v>0</v>
      </c>
      <c r="K111" s="15">
        <f>'fnd enro'!K111</f>
        <v>0</v>
      </c>
      <c r="L111" s="15">
        <f>'fnd enro'!L111</f>
        <v>0</v>
      </c>
      <c r="M111" s="15">
        <f>'fnd enro'!M111</f>
        <v>0</v>
      </c>
      <c r="N111" s="15">
        <f>'fnd enro'!N111</f>
        <v>0</v>
      </c>
      <c r="O111" s="15">
        <f>'fnd enro'!O111</f>
        <v>0</v>
      </c>
      <c r="P111" s="15"/>
      <c r="Q111" s="15">
        <f>'fnd enro'!R111</f>
        <v>2</v>
      </c>
      <c r="R111" s="16">
        <f t="shared" si="15"/>
        <v>1.0980000000000001</v>
      </c>
      <c r="S111" s="15">
        <f>'fnd enro'!Q111</f>
        <v>1</v>
      </c>
      <c r="T111" s="2"/>
      <c r="U111" s="1">
        <f>(($C111*'fnd base rates'!C$48)
+($D111*'fnd base rates'!C$49)
+($E111*'fnd base rates'!C$50)
+($F111*'fnd base rates'!C$51)
+($G111*'fnd base rates'!C$52)
+($H111*'fnd base rates'!C$53)
+($I111*'fnd base rates'!C$54)
+($J111*'fnd base rates'!C$55)
+($K111*'fnd base rates'!C$56)
+($L111*'fnd base rates'!C$57)
+($M111*'fnd base rates'!C$58)
+($N111*'fnd base rates'!C$59)
+($O111*VLOOKUP($S111+12,rate_basefnd,3)))
*$R111</f>
        <v>1017.3971925000002</v>
      </c>
      <c r="V111" s="1">
        <f>(($C111*'fnd base rates'!D$48)
+($D111*'fnd base rates'!D$49)
+($E111*'fnd base rates'!D$50)
+($F111*'fnd base rates'!D$51)
+($G111*'fnd base rates'!D$52)
+($H111*'fnd base rates'!D$53)
+($I111*'fnd base rates'!D$54)
+($J111*'fnd base rates'!D$55)
+($K111*'fnd base rates'!D$56)
+($L111*'fnd base rates'!D$57)
+($M111*'fnd base rates'!D$58)
+($N111*'fnd base rates'!D$59)
+($O111*VLOOKUP($S111+12,rate_basefnd,4)))
*$R111</f>
        <v>1459.7251200000003</v>
      </c>
      <c r="W111" s="1">
        <f>(($C111*'fnd base rates'!E$48)
+($D111*'fnd base rates'!E$49)
+($E111*'fnd base rates'!E$50)
+($F111*'fnd base rates'!E$51)
+($G111*'fnd base rates'!E$52)
+($H111*'fnd base rates'!E$53)
+($I111*'fnd base rates'!E$54)
+($J111*'fnd base rates'!E$55)
+($K111*'fnd base rates'!E$56)
+($L111*'fnd base rates'!E$57)
+($M111*'fnd base rates'!E$58)
+($N111*'fnd base rates'!E$59)
+($O111*VLOOKUP($S111+12,rate_basefnd,5)))
*$R111</f>
        <v>7383.5435475000004</v>
      </c>
      <c r="X111" s="1">
        <f>(($C111*'fnd base rates'!F$48)
+($D111*'fnd base rates'!F$49)
+($E111*'fnd base rates'!F$50)
+($F111*'fnd base rates'!F$51)
+($G111*'fnd base rates'!F$52)
+($H111*'fnd base rates'!F$53)
+($I111*'fnd base rates'!F$54)
+($J111*'fnd base rates'!F$55)
+($K111*'fnd base rates'!F$56)
+($L111*'fnd base rates'!F$57)
+($M111*'fnd base rates'!F$58)
+($N111*'fnd base rates'!F$59)
+($O111*VLOOKUP($S111+12,rate_basefnd,6)))
*$R111</f>
        <v>2361.1737870000002</v>
      </c>
      <c r="Y111" s="1">
        <f>(($C111*'fnd base rates'!G$48)
+($D111*'fnd base rates'!G$49)
+($E111*'fnd base rates'!G$50)
+($F111*'fnd base rates'!G$51)
+($G111*'fnd base rates'!G$52)
+($H111*'fnd base rates'!G$53)
+($I111*'fnd base rates'!G$54)
+($J111*'fnd base rates'!G$55)
+($K111*'fnd base rates'!G$56)
+($L111*'fnd base rates'!G$57)
+($M111*'fnd base rates'!G$58)
+($N111*'fnd base rates'!G$59)
+($O111*VLOOKUP($S111+12,rate_basefnd,7)))
*$R111</f>
        <v>298.15695900000003</v>
      </c>
      <c r="Z111" s="1">
        <f>(($C111*'fnd base rates'!H$48)
+($D111*'fnd base rates'!H$49)
+($E111*'fnd base rates'!H$50)
+($F111*'fnd base rates'!H$51)
+($G111*'fnd base rates'!H$52)
+($H111*'fnd base rates'!H$53)
+($I111*'fnd base rates'!H$54)
+($J111*'fnd base rates'!H$55)
+($K111*'fnd base rates'!H$56)
+($L111*'fnd base rates'!H$57)
+($M111*'fnd base rates'!H$58)
+($N111*'fnd base rates'!H$59)
+($O111*VLOOKUP($S111+12,rate_basefnd,8)))</f>
        <v>908.76900000000001</v>
      </c>
      <c r="AA111" s="1">
        <f>(($C111*'fnd base rates'!I$48)
+($D111*'fnd base rates'!I$49)
+($E111*'fnd base rates'!I$50)
+($F111*'fnd base rates'!I$51)
+($G111*'fnd base rates'!I$52)
+($H111*'fnd base rates'!I$53)
+($I111*'fnd base rates'!I$54)
+($J111*'fnd base rates'!I$55)
+($K111*'fnd base rates'!I$56)
+($L111*'fnd base rates'!I$57)
+($M111*'fnd base rates'!I$58)
+($N111*'fnd base rates'!I$59)
+($O111*VLOOKUP($S111+12,rate_basefnd,9)))
*$R111</f>
        <v>487.05083999999999</v>
      </c>
      <c r="AB111" s="1">
        <f>(($C111*'fnd base rates'!J$48)
+($D111*'fnd base rates'!J$49)
+($E111*'fnd base rates'!J$50)
+($F111*'fnd base rates'!J$51)
+($G111*'fnd base rates'!J$52)
+($H111*'fnd base rates'!J$53)
+($I111*'fnd base rates'!J$54)
+($J111*'fnd base rates'!J$55)
+($K111*'fnd base rates'!J$56)
+($L111*'fnd base rates'!J$57)
+($M111*'fnd base rates'!J$58)
+($N111*'fnd base rates'!J$59)
+($O111*VLOOKUP($S111+12,rate_basefnd,10)))
*$R111</f>
        <v>242.20782</v>
      </c>
      <c r="AC111" s="1">
        <f>(($C111*'fnd base rates'!K$48)
+($D111*'fnd base rates'!K$49)
+($E111*'fnd base rates'!K$50)
+($F111*'fnd base rates'!K$51)
+($G111*'fnd base rates'!K$52)
+($H111*'fnd base rates'!K$53)
+($I111*'fnd base rates'!K$54)
+($J111*'fnd base rates'!K$55)
+($K111*'fnd base rates'!K$56)
+($L111*'fnd base rates'!K$57)
+($M111*'fnd base rates'!K$58)
+($N111*'fnd base rates'!K$59)
+($O111*VLOOKUP($S111+12,rate_basefnd,11)))
*$R111</f>
        <v>2092.3161345000003</v>
      </c>
      <c r="AD111" s="1">
        <f>(($C111*'fnd base rates'!L$48)
+($D111*'fnd base rates'!L$49)
+($E111*'fnd base rates'!L$50)
+($F111*'fnd base rates'!L$51)
+($G111*'fnd base rates'!L$52)
+($H111*'fnd base rates'!L$53)
+($I111*'fnd base rates'!L$54)
+($J111*'fnd base rates'!L$55)
+($K111*'fnd base rates'!L$56)
+($L111*'fnd base rates'!L$57)
+($M111*'fnd base rates'!L$58)
+($N111*'fnd base rates'!L$59)
+($O111*VLOOKUP($S111+12,rate_basefnd,12)))</f>
        <v>1975.6204295456316</v>
      </c>
      <c r="AE111" s="1">
        <f>(($C111*'fnd base rates'!M$48)
+($D111*'fnd base rates'!M$49)
+($E111*'fnd base rates'!M$50)
+($F111*'fnd base rates'!M$51)
+($G111*'fnd base rates'!M$52)
+($H111*'fnd base rates'!M$53)
+($I111*'fnd base rates'!M$54)
+($J111*'fnd base rates'!M$55)
+($K111*'fnd base rates'!M$56)
+($L111*'fnd base rates'!M$57)
+($M111*'fnd base rates'!M$58)
+($N111*'fnd base rates'!M$59)
+($O111*VLOOKUP($S111+12,rate_basefnd,13)))</f>
        <v>0</v>
      </c>
      <c r="AF111" s="4">
        <f t="shared" si="16"/>
        <v>18225.960830045631</v>
      </c>
      <c r="AH111" s="4">
        <f t="shared" si="17"/>
        <v>420049181</v>
      </c>
      <c r="AI111" s="4" t="str">
        <f t="shared" si="18"/>
        <v>420</v>
      </c>
      <c r="AJ111" s="2" t="str">
        <f t="shared" si="19"/>
        <v>049</v>
      </c>
      <c r="AK111" s="2" t="str">
        <f t="shared" si="20"/>
        <v>181</v>
      </c>
      <c r="AL111" s="4">
        <f t="shared" si="21"/>
        <v>1</v>
      </c>
      <c r="AM111" s="4">
        <f t="shared" si="14"/>
        <v>2</v>
      </c>
      <c r="AN111" s="4">
        <f t="shared" si="22"/>
        <v>18225.960830045631</v>
      </c>
      <c r="AO111" s="4">
        <f t="shared" si="23"/>
        <v>9113</v>
      </c>
      <c r="AP111" s="4">
        <f t="shared" si="24"/>
        <v>0</v>
      </c>
      <c r="AQ111" s="75">
        <v>9113</v>
      </c>
    </row>
    <row r="112" spans="1:43" s="4" customFormat="1">
      <c r="A112" s="2">
        <v>420049207</v>
      </c>
      <c r="B112" s="382" t="s">
        <v>681</v>
      </c>
      <c r="C112" s="15">
        <f>'fnd enro'!C112</f>
        <v>0</v>
      </c>
      <c r="D112" s="15">
        <f>'fnd enro'!D112</f>
        <v>0</v>
      </c>
      <c r="E112" s="15">
        <f>'fnd enro'!E112</f>
        <v>1</v>
      </c>
      <c r="F112" s="15">
        <f>'fnd enro'!F112</f>
        <v>3</v>
      </c>
      <c r="G112" s="15">
        <f>'fnd enro'!G112</f>
        <v>0</v>
      </c>
      <c r="H112" s="15">
        <f>'fnd enro'!H112</f>
        <v>0</v>
      </c>
      <c r="I112" s="15">
        <f>'fnd enro'!I112</f>
        <v>0.15</v>
      </c>
      <c r="J112" s="15">
        <f>'fnd enro'!J112</f>
        <v>0</v>
      </c>
      <c r="K112" s="15">
        <f>'fnd enro'!K112</f>
        <v>0</v>
      </c>
      <c r="L112" s="15">
        <f>'fnd enro'!L112</f>
        <v>0</v>
      </c>
      <c r="M112" s="15">
        <f>'fnd enro'!M112</f>
        <v>0</v>
      </c>
      <c r="N112" s="15">
        <f>'fnd enro'!N112</f>
        <v>0</v>
      </c>
      <c r="O112" s="15">
        <f>'fnd enro'!O112</f>
        <v>2</v>
      </c>
      <c r="P112" s="15"/>
      <c r="Q112" s="15">
        <f>'fnd enro'!R112</f>
        <v>4</v>
      </c>
      <c r="R112" s="16">
        <f t="shared" si="15"/>
        <v>1.0980000000000001</v>
      </c>
      <c r="S112" s="15">
        <f>'fnd enro'!Q112</f>
        <v>10</v>
      </c>
      <c r="T112" s="2"/>
      <c r="U112" s="1">
        <f>(($C112*'fnd base rates'!C$48)
+($D112*'fnd base rates'!C$49)
+($E112*'fnd base rates'!C$50)
+($F112*'fnd base rates'!C$51)
+($G112*'fnd base rates'!C$52)
+($H112*'fnd base rates'!C$53)
+($I112*'fnd base rates'!C$54)
+($J112*'fnd base rates'!C$55)
+($K112*'fnd base rates'!C$56)
+($L112*'fnd base rates'!C$57)
+($M112*'fnd base rates'!C$58)
+($N112*'fnd base rates'!C$59)
+($O112*VLOOKUP($S112+12,rate_basefnd,3)))
*$R112</f>
        <v>2034.7943850000004</v>
      </c>
      <c r="V112" s="1">
        <f>(($C112*'fnd base rates'!D$48)
+($D112*'fnd base rates'!D$49)
+($E112*'fnd base rates'!D$50)
+($F112*'fnd base rates'!D$51)
+($G112*'fnd base rates'!D$52)
+($H112*'fnd base rates'!D$53)
+($I112*'fnd base rates'!D$54)
+($J112*'fnd base rates'!D$55)
+($K112*'fnd base rates'!D$56)
+($L112*'fnd base rates'!D$57)
+($M112*'fnd base rates'!D$58)
+($N112*'fnd base rates'!D$59)
+($O112*VLOOKUP($S112+12,rate_basefnd,4)))
*$R112</f>
        <v>2919.4502400000006</v>
      </c>
      <c r="W112" s="1">
        <f>(($C112*'fnd base rates'!E$48)
+($D112*'fnd base rates'!E$49)
+($E112*'fnd base rates'!E$50)
+($F112*'fnd base rates'!E$51)
+($G112*'fnd base rates'!E$52)
+($H112*'fnd base rates'!E$53)
+($I112*'fnd base rates'!E$54)
+($J112*'fnd base rates'!E$55)
+($K112*'fnd base rates'!E$56)
+($L112*'fnd base rates'!E$57)
+($M112*'fnd base rates'!E$58)
+($N112*'fnd base rates'!E$59)
+($O112*VLOOKUP($S112+12,rate_basefnd,5)))
*$R112</f>
        <v>21951.345015000003</v>
      </c>
      <c r="X112" s="1">
        <f>(($C112*'fnd base rates'!F$48)
+($D112*'fnd base rates'!F$49)
+($E112*'fnd base rates'!F$50)
+($F112*'fnd base rates'!F$51)
+($G112*'fnd base rates'!F$52)
+($H112*'fnd base rates'!F$53)
+($I112*'fnd base rates'!F$54)
+($J112*'fnd base rates'!F$55)
+($K112*'fnd base rates'!F$56)
+($L112*'fnd base rates'!F$57)
+($M112*'fnd base rates'!F$58)
+($N112*'fnd base rates'!F$59)
+($O112*VLOOKUP($S112+12,rate_basefnd,6)))
*$R112</f>
        <v>4722.3475740000003</v>
      </c>
      <c r="Y112" s="1">
        <f>(($C112*'fnd base rates'!G$48)
+($D112*'fnd base rates'!G$49)
+($E112*'fnd base rates'!G$50)
+($F112*'fnd base rates'!G$51)
+($G112*'fnd base rates'!G$52)
+($H112*'fnd base rates'!G$53)
+($I112*'fnd base rates'!G$54)
+($J112*'fnd base rates'!G$55)
+($K112*'fnd base rates'!G$56)
+($L112*'fnd base rates'!G$57)
+($M112*'fnd base rates'!G$58)
+($N112*'fnd base rates'!G$59)
+($O112*VLOOKUP($S112+12,rate_basefnd,7)))
*$R112</f>
        <v>754.44787800000006</v>
      </c>
      <c r="Z112" s="1">
        <f>(($C112*'fnd base rates'!H$48)
+($D112*'fnd base rates'!H$49)
+($E112*'fnd base rates'!H$50)
+($F112*'fnd base rates'!H$51)
+($G112*'fnd base rates'!H$52)
+($H112*'fnd base rates'!H$53)
+($I112*'fnd base rates'!H$54)
+($J112*'fnd base rates'!H$55)
+($K112*'fnd base rates'!H$56)
+($L112*'fnd base rates'!H$57)
+($M112*'fnd base rates'!H$58)
+($N112*'fnd base rates'!H$59)
+($O112*VLOOKUP($S112+12,rate_basefnd,8)))</f>
        <v>1817.538</v>
      </c>
      <c r="AA112" s="1">
        <f>(($C112*'fnd base rates'!I$48)
+($D112*'fnd base rates'!I$49)
+($E112*'fnd base rates'!I$50)
+($F112*'fnd base rates'!I$51)
+($G112*'fnd base rates'!I$52)
+($H112*'fnd base rates'!I$53)
+($I112*'fnd base rates'!I$54)
+($J112*'fnd base rates'!I$55)
+($K112*'fnd base rates'!I$56)
+($L112*'fnd base rates'!I$57)
+($M112*'fnd base rates'!I$58)
+($N112*'fnd base rates'!I$59)
+($O112*VLOOKUP($S112+12,rate_basefnd,9)))
*$R112</f>
        <v>974.10167999999999</v>
      </c>
      <c r="AB112" s="1">
        <f>(($C112*'fnd base rates'!J$48)
+($D112*'fnd base rates'!J$49)
+($E112*'fnd base rates'!J$50)
+($F112*'fnd base rates'!J$51)
+($G112*'fnd base rates'!J$52)
+($H112*'fnd base rates'!J$53)
+($I112*'fnd base rates'!J$54)
+($J112*'fnd base rates'!J$55)
+($K112*'fnd base rates'!J$56)
+($L112*'fnd base rates'!J$57)
+($M112*'fnd base rates'!J$58)
+($N112*'fnd base rates'!J$59)
+($O112*VLOOKUP($S112+12,rate_basefnd,10)))
*$R112</f>
        <v>532.84842000000003</v>
      </c>
      <c r="AC112" s="1">
        <f>(($C112*'fnd base rates'!K$48)
+($D112*'fnd base rates'!K$49)
+($E112*'fnd base rates'!K$50)
+($F112*'fnd base rates'!K$51)
+($G112*'fnd base rates'!K$52)
+($H112*'fnd base rates'!K$53)
+($I112*'fnd base rates'!K$54)
+($J112*'fnd base rates'!K$55)
+($K112*'fnd base rates'!K$56)
+($L112*'fnd base rates'!K$57)
+($M112*'fnd base rates'!K$58)
+($N112*'fnd base rates'!K$59)
+($O112*VLOOKUP($S112+12,rate_basefnd,11)))
*$R112</f>
        <v>5294.2051890000012</v>
      </c>
      <c r="AD112" s="1">
        <f>(($C112*'fnd base rates'!L$48)
+($D112*'fnd base rates'!L$49)
+($E112*'fnd base rates'!L$50)
+($F112*'fnd base rates'!L$51)
+($G112*'fnd base rates'!L$52)
+($H112*'fnd base rates'!L$53)
+($I112*'fnd base rates'!L$54)
+($J112*'fnd base rates'!L$55)
+($K112*'fnd base rates'!L$56)
+($L112*'fnd base rates'!L$57)
+($M112*'fnd base rates'!L$58)
+($N112*'fnd base rates'!L$59)
+($O112*VLOOKUP($S112+12,rate_basefnd,12)))</f>
        <v>4615.4833590912631</v>
      </c>
      <c r="AE112" s="1">
        <f>(($C112*'fnd base rates'!M$48)
+($D112*'fnd base rates'!M$49)
+($E112*'fnd base rates'!M$50)
+($F112*'fnd base rates'!M$51)
+($G112*'fnd base rates'!M$52)
+($H112*'fnd base rates'!M$53)
+($I112*'fnd base rates'!M$54)
+($J112*'fnd base rates'!M$55)
+($K112*'fnd base rates'!M$56)
+($L112*'fnd base rates'!M$57)
+($M112*'fnd base rates'!M$58)
+($N112*'fnd base rates'!M$59)
+($O112*VLOOKUP($S112+12,rate_basefnd,13)))</f>
        <v>0</v>
      </c>
      <c r="AF112" s="4">
        <f t="shared" si="16"/>
        <v>45616.561740091267</v>
      </c>
      <c r="AH112" s="4">
        <f t="shared" si="17"/>
        <v>420049207</v>
      </c>
      <c r="AI112" s="4" t="str">
        <f t="shared" si="18"/>
        <v>420</v>
      </c>
      <c r="AJ112" s="2" t="str">
        <f t="shared" si="19"/>
        <v>049</v>
      </c>
      <c r="AK112" s="2" t="str">
        <f t="shared" si="20"/>
        <v>207</v>
      </c>
      <c r="AL112" s="4">
        <f t="shared" si="21"/>
        <v>1</v>
      </c>
      <c r="AM112" s="4">
        <f t="shared" si="14"/>
        <v>4</v>
      </c>
      <c r="AN112" s="4">
        <f t="shared" si="22"/>
        <v>45616.561740091267</v>
      </c>
      <c r="AO112" s="4">
        <f t="shared" si="23"/>
        <v>11404</v>
      </c>
      <c r="AP112" s="4">
        <f t="shared" si="24"/>
        <v>0</v>
      </c>
      <c r="AQ112" s="75">
        <v>11404</v>
      </c>
    </row>
    <row r="113" spans="1:43" s="4" customFormat="1">
      <c r="A113" s="2">
        <v>420049243</v>
      </c>
      <c r="B113" s="382" t="s">
        <v>681</v>
      </c>
      <c r="C113" s="15">
        <f>'fnd enro'!C113</f>
        <v>2</v>
      </c>
      <c r="D113" s="15">
        <f>'fnd enro'!D113</f>
        <v>0</v>
      </c>
      <c r="E113" s="15">
        <f>'fnd enro'!E113</f>
        <v>1</v>
      </c>
      <c r="F113" s="15">
        <f>'fnd enro'!F113</f>
        <v>2</v>
      </c>
      <c r="G113" s="15">
        <f>'fnd enro'!G113</f>
        <v>0</v>
      </c>
      <c r="H113" s="15">
        <f>'fnd enro'!H113</f>
        <v>0</v>
      </c>
      <c r="I113" s="15">
        <f>'fnd enro'!I113</f>
        <v>0.1125</v>
      </c>
      <c r="J113" s="15">
        <f>'fnd enro'!J113</f>
        <v>0</v>
      </c>
      <c r="K113" s="15">
        <f>'fnd enro'!K113</f>
        <v>0</v>
      </c>
      <c r="L113" s="15">
        <f>'fnd enro'!L113</f>
        <v>0</v>
      </c>
      <c r="M113" s="15">
        <f>'fnd enro'!M113</f>
        <v>0</v>
      </c>
      <c r="N113" s="15">
        <f>'fnd enro'!N113</f>
        <v>0</v>
      </c>
      <c r="O113" s="15">
        <f>'fnd enro'!O113</f>
        <v>4</v>
      </c>
      <c r="P113" s="15"/>
      <c r="Q113" s="15">
        <f>'fnd enro'!R113</f>
        <v>4</v>
      </c>
      <c r="R113" s="16">
        <f t="shared" si="15"/>
        <v>1.0980000000000001</v>
      </c>
      <c r="S113" s="15">
        <f>'fnd enro'!Q113</f>
        <v>10</v>
      </c>
      <c r="T113" s="2"/>
      <c r="U113" s="1">
        <f>(($C113*'fnd base rates'!C$48)
+($D113*'fnd base rates'!C$49)
+($E113*'fnd base rates'!C$50)
+($F113*'fnd base rates'!C$51)
+($G113*'fnd base rates'!C$52)
+($H113*'fnd base rates'!C$53)
+($I113*'fnd base rates'!C$54)
+($J113*'fnd base rates'!C$55)
+($K113*'fnd base rates'!C$56)
+($L113*'fnd base rates'!C$57)
+($M113*'fnd base rates'!C$58)
+($N113*'fnd base rates'!C$59)
+($O113*VLOOKUP($S113+12,rate_basefnd,3)))
*$R113</f>
        <v>1930.2256687500003</v>
      </c>
      <c r="V113" s="1">
        <f>(($C113*'fnd base rates'!D$48)
+($D113*'fnd base rates'!D$49)
+($E113*'fnd base rates'!D$50)
+($F113*'fnd base rates'!D$51)
+($G113*'fnd base rates'!D$52)
+($H113*'fnd base rates'!D$53)
+($I113*'fnd base rates'!D$54)
+($J113*'fnd base rates'!D$55)
+($K113*'fnd base rates'!D$56)
+($L113*'fnd base rates'!D$57)
+($M113*'fnd base rates'!D$58)
+($N113*'fnd base rates'!D$59)
+($O113*VLOOKUP($S113+12,rate_basefnd,4)))
*$R113</f>
        <v>2919.4722000000002</v>
      </c>
      <c r="W113" s="1">
        <f>(($C113*'fnd base rates'!E$48)
+($D113*'fnd base rates'!E$49)
+($E113*'fnd base rates'!E$50)
+($F113*'fnd base rates'!E$51)
+($G113*'fnd base rates'!E$52)
+($H113*'fnd base rates'!E$53)
+($I113*'fnd base rates'!E$54)
+($J113*'fnd base rates'!E$55)
+($K113*'fnd base rates'!E$56)
+($L113*'fnd base rates'!E$57)
+($M113*'fnd base rates'!E$58)
+($N113*'fnd base rates'!E$59)
+($O113*VLOOKUP($S113+12,rate_basefnd,5)))
*$R113</f>
        <v>28790.579081250002</v>
      </c>
      <c r="X113" s="1">
        <f>(($C113*'fnd base rates'!F$48)
+($D113*'fnd base rates'!F$49)
+($E113*'fnd base rates'!F$50)
+($F113*'fnd base rates'!F$51)
+($G113*'fnd base rates'!F$52)
+($H113*'fnd base rates'!F$53)
+($I113*'fnd base rates'!F$54)
+($J113*'fnd base rates'!F$55)
+($K113*'fnd base rates'!F$56)
+($L113*'fnd base rates'!F$57)
+($M113*'fnd base rates'!F$58)
+($N113*'fnd base rates'!F$59)
+($O113*VLOOKUP($S113+12,rate_basefnd,6)))
*$R113</f>
        <v>4400.0892405000004</v>
      </c>
      <c r="Y113" s="1">
        <f>(($C113*'fnd base rates'!G$48)
+($D113*'fnd base rates'!G$49)
+($E113*'fnd base rates'!G$50)
+($F113*'fnd base rates'!G$51)
+($G113*'fnd base rates'!G$52)
+($H113*'fnd base rates'!G$53)
+($I113*'fnd base rates'!G$54)
+($J113*'fnd base rates'!G$55)
+($K113*'fnd base rates'!G$56)
+($L113*'fnd base rates'!G$57)
+($M113*'fnd base rates'!G$58)
+($N113*'fnd base rates'!G$59)
+($O113*VLOOKUP($S113+12,rate_basefnd,7)))
*$R113</f>
        <v>895.82333850000009</v>
      </c>
      <c r="Z113" s="1">
        <f>(($C113*'fnd base rates'!H$48)
+($D113*'fnd base rates'!H$49)
+($E113*'fnd base rates'!H$50)
+($F113*'fnd base rates'!H$51)
+($G113*'fnd base rates'!H$52)
+($H113*'fnd base rates'!H$53)
+($I113*'fnd base rates'!H$54)
+($J113*'fnd base rates'!H$55)
+($K113*'fnd base rates'!H$56)
+($L113*'fnd base rates'!H$57)
+($M113*'fnd base rates'!H$58)
+($N113*'fnd base rates'!H$59)
+($O113*VLOOKUP($S113+12,rate_basefnd,8)))</f>
        <v>1804.3135</v>
      </c>
      <c r="AA113" s="1">
        <f>(($C113*'fnd base rates'!I$48)
+($D113*'fnd base rates'!I$49)
+($E113*'fnd base rates'!I$50)
+($F113*'fnd base rates'!I$51)
+($G113*'fnd base rates'!I$52)
+($H113*'fnd base rates'!I$53)
+($I113*'fnd base rates'!I$54)
+($J113*'fnd base rates'!I$55)
+($K113*'fnd base rates'!I$56)
+($L113*'fnd base rates'!I$57)
+($M113*'fnd base rates'!I$58)
+($N113*'fnd base rates'!I$59)
+($O113*VLOOKUP($S113+12,rate_basefnd,9)))
*$R113</f>
        <v>974.06873999999993</v>
      </c>
      <c r="AB113" s="1">
        <f>(($C113*'fnd base rates'!J$48)
+($D113*'fnd base rates'!J$49)
+($E113*'fnd base rates'!J$50)
+($F113*'fnd base rates'!J$51)
+($G113*'fnd base rates'!J$52)
+($H113*'fnd base rates'!J$53)
+($I113*'fnd base rates'!J$54)
+($J113*'fnd base rates'!J$55)
+($K113*'fnd base rates'!J$56)
+($L113*'fnd base rates'!J$57)
+($M113*'fnd base rates'!J$58)
+($N113*'fnd base rates'!J$59)
+($O113*VLOOKUP($S113+12,rate_basefnd,10)))
*$R113</f>
        <v>484.37172000000004</v>
      </c>
      <c r="AC113" s="1">
        <f>(($C113*'fnd base rates'!K$48)
+($D113*'fnd base rates'!K$49)
+($E113*'fnd base rates'!K$50)
+($F113*'fnd base rates'!K$51)
+($G113*'fnd base rates'!K$52)
+($H113*'fnd base rates'!K$53)
+($I113*'fnd base rates'!K$54)
+($J113*'fnd base rates'!K$55)
+($K113*'fnd base rates'!K$56)
+($L113*'fnd base rates'!K$57)
+($M113*'fnd base rates'!K$58)
+($N113*'fnd base rates'!K$59)
+($O113*VLOOKUP($S113+12,rate_basefnd,11)))
*$R113</f>
        <v>6286.9672417500005</v>
      </c>
      <c r="AD113" s="1">
        <f>(($C113*'fnd base rates'!L$48)
+($D113*'fnd base rates'!L$49)
+($E113*'fnd base rates'!L$50)
+($F113*'fnd base rates'!L$51)
+($G113*'fnd base rates'!L$52)
+($H113*'fnd base rates'!L$53)
+($I113*'fnd base rates'!L$54)
+($J113*'fnd base rates'!L$55)
+($K113*'fnd base rates'!L$56)
+($L113*'fnd base rates'!L$57)
+($M113*'fnd base rates'!L$58)
+($N113*'fnd base rates'!L$59)
+($O113*VLOOKUP($S113+12,rate_basefnd,12)))</f>
        <v>5156.3313886762899</v>
      </c>
      <c r="AE113" s="1">
        <f>(($C113*'fnd base rates'!M$48)
+($D113*'fnd base rates'!M$49)
+($E113*'fnd base rates'!M$50)
+($F113*'fnd base rates'!M$51)
+($G113*'fnd base rates'!M$52)
+($H113*'fnd base rates'!M$53)
+($I113*'fnd base rates'!M$54)
+($J113*'fnd base rates'!M$55)
+($K113*'fnd base rates'!M$56)
+($L113*'fnd base rates'!M$57)
+($M113*'fnd base rates'!M$58)
+($N113*'fnd base rates'!M$59)
+($O113*VLOOKUP($S113+12,rate_basefnd,13)))</f>
        <v>0</v>
      </c>
      <c r="AF113" s="4">
        <f t="shared" si="16"/>
        <v>53642.242119426286</v>
      </c>
      <c r="AH113" s="4">
        <f t="shared" si="17"/>
        <v>420049243</v>
      </c>
      <c r="AI113" s="4" t="str">
        <f t="shared" si="18"/>
        <v>420</v>
      </c>
      <c r="AJ113" s="2" t="str">
        <f t="shared" si="19"/>
        <v>049</v>
      </c>
      <c r="AK113" s="2" t="str">
        <f t="shared" si="20"/>
        <v>243</v>
      </c>
      <c r="AL113" s="4">
        <f t="shared" si="21"/>
        <v>1</v>
      </c>
      <c r="AM113" s="4">
        <f t="shared" si="14"/>
        <v>4</v>
      </c>
      <c r="AN113" s="4">
        <f t="shared" si="22"/>
        <v>53642.242119426286</v>
      </c>
      <c r="AO113" s="4">
        <f t="shared" si="23"/>
        <v>13411</v>
      </c>
      <c r="AP113" s="4">
        <f t="shared" si="24"/>
        <v>0</v>
      </c>
      <c r="AQ113" s="75">
        <v>13411</v>
      </c>
    </row>
    <row r="114" spans="1:43" s="4" customFormat="1">
      <c r="A114" s="2">
        <v>420049244</v>
      </c>
      <c r="B114" s="382" t="s">
        <v>681</v>
      </c>
      <c r="C114" s="15">
        <f>'fnd enro'!C114</f>
        <v>1</v>
      </c>
      <c r="D114" s="15">
        <f>'fnd enro'!D114</f>
        <v>0</v>
      </c>
      <c r="E114" s="15">
        <f>'fnd enro'!E114</f>
        <v>2</v>
      </c>
      <c r="F114" s="15">
        <f>'fnd enro'!F114</f>
        <v>3</v>
      </c>
      <c r="G114" s="15">
        <f>'fnd enro'!G114</f>
        <v>0</v>
      </c>
      <c r="H114" s="15">
        <f>'fnd enro'!H114</f>
        <v>0</v>
      </c>
      <c r="I114" s="15">
        <f>'fnd enro'!I114</f>
        <v>0.1875</v>
      </c>
      <c r="J114" s="15">
        <f>'fnd enro'!J114</f>
        <v>0</v>
      </c>
      <c r="K114" s="15">
        <f>'fnd enro'!K114</f>
        <v>0</v>
      </c>
      <c r="L114" s="15">
        <f>'fnd enro'!L114</f>
        <v>0</v>
      </c>
      <c r="M114" s="15">
        <f>'fnd enro'!M114</f>
        <v>0</v>
      </c>
      <c r="N114" s="15">
        <f>'fnd enro'!N114</f>
        <v>0</v>
      </c>
      <c r="O114" s="15">
        <f>'fnd enro'!O114</f>
        <v>1</v>
      </c>
      <c r="P114" s="15"/>
      <c r="Q114" s="15">
        <f>'fnd enro'!R114</f>
        <v>6</v>
      </c>
      <c r="R114" s="16">
        <f t="shared" si="15"/>
        <v>1.0980000000000001</v>
      </c>
      <c r="S114" s="15">
        <f>'fnd enro'!Q114</f>
        <v>4</v>
      </c>
      <c r="T114" s="2"/>
      <c r="U114" s="1">
        <f>(($C114*'fnd base rates'!C$48)
+($D114*'fnd base rates'!C$49)
+($E114*'fnd base rates'!C$50)
+($F114*'fnd base rates'!C$51)
+($G114*'fnd base rates'!C$52)
+($H114*'fnd base rates'!C$53)
+($I114*'fnd base rates'!C$54)
+($J114*'fnd base rates'!C$55)
+($K114*'fnd base rates'!C$56)
+($L114*'fnd base rates'!C$57)
+($M114*'fnd base rates'!C$58)
+($N114*'fnd base rates'!C$59)
+($O114*VLOOKUP($S114+12,rate_basefnd,3)))
*$R114</f>
        <v>2745.5579212500006</v>
      </c>
      <c r="V114" s="1">
        <f>(($C114*'fnd base rates'!D$48)
+($D114*'fnd base rates'!D$49)
+($E114*'fnd base rates'!D$50)
+($F114*'fnd base rates'!D$51)
+($G114*'fnd base rates'!D$52)
+($H114*'fnd base rates'!D$53)
+($I114*'fnd base rates'!D$54)
+($J114*'fnd base rates'!D$55)
+($K114*'fnd base rates'!D$56)
+($L114*'fnd base rates'!D$57)
+($M114*'fnd base rates'!D$58)
+($N114*'fnd base rates'!D$59)
+($O114*VLOOKUP($S114+12,rate_basefnd,4)))
*$R114</f>
        <v>4014.2550600000004</v>
      </c>
      <c r="W114" s="1">
        <f>(($C114*'fnd base rates'!E$48)
+($D114*'fnd base rates'!E$49)
+($E114*'fnd base rates'!E$50)
+($F114*'fnd base rates'!E$51)
+($G114*'fnd base rates'!E$52)
+($H114*'fnd base rates'!E$53)
+($I114*'fnd base rates'!E$54)
+($J114*'fnd base rates'!E$55)
+($K114*'fnd base rates'!E$56)
+($L114*'fnd base rates'!E$57)
+($M114*'fnd base rates'!E$58)
+($N114*'fnd base rates'!E$59)
+($O114*VLOOKUP($S114+12,rate_basefnd,5)))
*$R114</f>
        <v>23515.829628750002</v>
      </c>
      <c r="X114" s="1">
        <f>(($C114*'fnd base rates'!F$48)
+($D114*'fnd base rates'!F$49)
+($E114*'fnd base rates'!F$50)
+($F114*'fnd base rates'!F$51)
+($G114*'fnd base rates'!F$52)
+($H114*'fnd base rates'!F$53)
+($I114*'fnd base rates'!F$54)
+($J114*'fnd base rates'!F$55)
+($K114*'fnd base rates'!F$56)
+($L114*'fnd base rates'!F$57)
+($M114*'fnd base rates'!F$58)
+($N114*'fnd base rates'!F$59)
+($O114*VLOOKUP($S114+12,rate_basefnd,6)))
*$R114</f>
        <v>6332.0987475000011</v>
      </c>
      <c r="Y114" s="1">
        <f>(($C114*'fnd base rates'!G$48)
+($D114*'fnd base rates'!G$49)
+($E114*'fnd base rates'!G$50)
+($F114*'fnd base rates'!G$51)
+($G114*'fnd base rates'!G$52)
+($H114*'fnd base rates'!G$53)
+($I114*'fnd base rates'!G$54)
+($J114*'fnd base rates'!G$55)
+($K114*'fnd base rates'!G$56)
+($L114*'fnd base rates'!G$57)
+($M114*'fnd base rates'!G$58)
+($N114*'fnd base rates'!G$59)
+($O114*VLOOKUP($S114+12,rate_basefnd,7)))
*$R114</f>
        <v>886.04619749999995</v>
      </c>
      <c r="Z114" s="1">
        <f>(($C114*'fnd base rates'!H$48)
+($D114*'fnd base rates'!H$49)
+($E114*'fnd base rates'!H$50)
+($F114*'fnd base rates'!H$51)
+($G114*'fnd base rates'!H$52)
+($H114*'fnd base rates'!H$53)
+($I114*'fnd base rates'!H$54)
+($J114*'fnd base rates'!H$55)
+($K114*'fnd base rates'!H$56)
+($L114*'fnd base rates'!H$57)
+($M114*'fnd base rates'!H$58)
+($N114*'fnd base rates'!H$59)
+($O114*VLOOKUP($S114+12,rate_basefnd,8)))</f>
        <v>2492.5025000000001</v>
      </c>
      <c r="AA114" s="1">
        <f>(($C114*'fnd base rates'!I$48)
+($D114*'fnd base rates'!I$49)
+($E114*'fnd base rates'!I$50)
+($F114*'fnd base rates'!I$51)
+($G114*'fnd base rates'!I$52)
+($H114*'fnd base rates'!I$53)
+($I114*'fnd base rates'!I$54)
+($J114*'fnd base rates'!I$55)
+($K114*'fnd base rates'!I$56)
+($L114*'fnd base rates'!I$57)
+($M114*'fnd base rates'!I$58)
+($N114*'fnd base rates'!I$59)
+($O114*VLOOKUP($S114+12,rate_basefnd,9)))
*$R114</f>
        <v>1339.3733400000001</v>
      </c>
      <c r="AB114" s="1">
        <f>(($C114*'fnd base rates'!J$48)
+($D114*'fnd base rates'!J$49)
+($E114*'fnd base rates'!J$50)
+($F114*'fnd base rates'!J$51)
+($G114*'fnd base rates'!J$52)
+($H114*'fnd base rates'!J$53)
+($I114*'fnd base rates'!J$54)
+($J114*'fnd base rates'!J$55)
+($K114*'fnd base rates'!J$56)
+($L114*'fnd base rates'!J$57)
+($M114*'fnd base rates'!J$58)
+($N114*'fnd base rates'!J$59)
+($O114*VLOOKUP($S114+12,rate_basefnd,10)))
*$R114</f>
        <v>678.15773999999988</v>
      </c>
      <c r="AC114" s="1">
        <f>(($C114*'fnd base rates'!K$48)
+($D114*'fnd base rates'!K$49)
+($E114*'fnd base rates'!K$50)
+($F114*'fnd base rates'!K$51)
+($G114*'fnd base rates'!K$52)
+($H114*'fnd base rates'!K$53)
+($I114*'fnd base rates'!K$54)
+($J114*'fnd base rates'!K$55)
+($K114*'fnd base rates'!K$56)
+($L114*'fnd base rates'!K$57)
+($M114*'fnd base rates'!K$58)
+($N114*'fnd base rates'!K$59)
+($O114*VLOOKUP($S114+12,rate_basefnd,11)))
*$R114</f>
        <v>6218.0460562500011</v>
      </c>
      <c r="AD114" s="1">
        <f>(($C114*'fnd base rates'!L$48)
+($D114*'fnd base rates'!L$49)
+($E114*'fnd base rates'!L$50)
+($F114*'fnd base rates'!L$51)
+($G114*'fnd base rates'!L$52)
+($H114*'fnd base rates'!L$53)
+($I114*'fnd base rates'!L$54)
+($J114*'fnd base rates'!L$55)
+($K114*'fnd base rates'!L$56)
+($L114*'fnd base rates'!L$57)
+($M114*'fnd base rates'!L$58)
+($N114*'fnd base rates'!L$59)
+($O114*VLOOKUP($S114+12,rate_basefnd,12)))</f>
        <v>5684.1220710430007</v>
      </c>
      <c r="AE114" s="1">
        <f>(($C114*'fnd base rates'!M$48)
+($D114*'fnd base rates'!M$49)
+($E114*'fnd base rates'!M$50)
+($F114*'fnd base rates'!M$51)
+($G114*'fnd base rates'!M$52)
+($H114*'fnd base rates'!M$53)
+($I114*'fnd base rates'!M$54)
+($J114*'fnd base rates'!M$55)
+($K114*'fnd base rates'!M$56)
+($L114*'fnd base rates'!M$57)
+($M114*'fnd base rates'!M$58)
+($N114*'fnd base rates'!M$59)
+($O114*VLOOKUP($S114+12,rate_basefnd,13)))</f>
        <v>0</v>
      </c>
      <c r="AF114" s="4">
        <f t="shared" si="16"/>
        <v>53905.989262293006</v>
      </c>
      <c r="AH114" s="4">
        <f t="shared" si="17"/>
        <v>420049244</v>
      </c>
      <c r="AI114" s="4" t="str">
        <f t="shared" si="18"/>
        <v>420</v>
      </c>
      <c r="AJ114" s="2" t="str">
        <f t="shared" si="19"/>
        <v>049</v>
      </c>
      <c r="AK114" s="2" t="str">
        <f t="shared" si="20"/>
        <v>244</v>
      </c>
      <c r="AL114" s="4">
        <f t="shared" si="21"/>
        <v>1</v>
      </c>
      <c r="AM114" s="4">
        <f t="shared" si="14"/>
        <v>6</v>
      </c>
      <c r="AN114" s="4">
        <f t="shared" si="22"/>
        <v>53905.989262293006</v>
      </c>
      <c r="AO114" s="4">
        <f t="shared" si="23"/>
        <v>8984</v>
      </c>
      <c r="AP114" s="4">
        <f t="shared" si="24"/>
        <v>0</v>
      </c>
      <c r="AQ114" s="75">
        <v>8984</v>
      </c>
    </row>
    <row r="115" spans="1:43" s="4" customFormat="1">
      <c r="A115" s="2">
        <v>420049248</v>
      </c>
      <c r="B115" s="382" t="s">
        <v>681</v>
      </c>
      <c r="C115" s="15">
        <f>'fnd enro'!C115</f>
        <v>0</v>
      </c>
      <c r="D115" s="15">
        <f>'fnd enro'!D115</f>
        <v>0</v>
      </c>
      <c r="E115" s="15">
        <f>'fnd enro'!E115</f>
        <v>0</v>
      </c>
      <c r="F115" s="15">
        <f>'fnd enro'!F115</f>
        <v>3</v>
      </c>
      <c r="G115" s="15">
        <f>'fnd enro'!G115</f>
        <v>0</v>
      </c>
      <c r="H115" s="15">
        <f>'fnd enro'!H115</f>
        <v>0</v>
      </c>
      <c r="I115" s="15">
        <f>'fnd enro'!I115</f>
        <v>0.1125</v>
      </c>
      <c r="J115" s="15">
        <f>'fnd enro'!J115</f>
        <v>0</v>
      </c>
      <c r="K115" s="15">
        <f>'fnd enro'!K115</f>
        <v>0</v>
      </c>
      <c r="L115" s="15">
        <f>'fnd enro'!L115</f>
        <v>0</v>
      </c>
      <c r="M115" s="15">
        <f>'fnd enro'!M115</f>
        <v>0</v>
      </c>
      <c r="N115" s="15">
        <f>'fnd enro'!N115</f>
        <v>0</v>
      </c>
      <c r="O115" s="15">
        <f>'fnd enro'!O115</f>
        <v>1</v>
      </c>
      <c r="P115" s="15"/>
      <c r="Q115" s="15">
        <f>'fnd enro'!R115</f>
        <v>3</v>
      </c>
      <c r="R115" s="16">
        <f t="shared" si="15"/>
        <v>1.0980000000000001</v>
      </c>
      <c r="S115" s="15">
        <f>'fnd enro'!Q115</f>
        <v>8</v>
      </c>
      <c r="T115" s="2"/>
      <c r="U115" s="1">
        <f>(($C115*'fnd base rates'!C$48)
+($D115*'fnd base rates'!C$49)
+($E115*'fnd base rates'!C$50)
+($F115*'fnd base rates'!C$51)
+($G115*'fnd base rates'!C$52)
+($H115*'fnd base rates'!C$53)
+($I115*'fnd base rates'!C$54)
+($J115*'fnd base rates'!C$55)
+($K115*'fnd base rates'!C$56)
+($L115*'fnd base rates'!C$57)
+($M115*'fnd base rates'!C$58)
+($N115*'fnd base rates'!C$59)
+($O115*VLOOKUP($S115+12,rate_basefnd,3)))
*$R115</f>
        <v>1526.0957887500003</v>
      </c>
      <c r="V115" s="1">
        <f>(($C115*'fnd base rates'!D$48)
+($D115*'fnd base rates'!D$49)
+($E115*'fnd base rates'!D$50)
+($F115*'fnd base rates'!D$51)
+($G115*'fnd base rates'!D$52)
+($H115*'fnd base rates'!D$53)
+($I115*'fnd base rates'!D$54)
+($J115*'fnd base rates'!D$55)
+($K115*'fnd base rates'!D$56)
+($L115*'fnd base rates'!D$57)
+($M115*'fnd base rates'!D$58)
+($N115*'fnd base rates'!D$59)
+($O115*VLOOKUP($S115+12,rate_basefnd,4)))
*$R115</f>
        <v>2189.5876800000001</v>
      </c>
      <c r="W115" s="1">
        <f>(($C115*'fnd base rates'!E$48)
+($D115*'fnd base rates'!E$49)
+($E115*'fnd base rates'!E$50)
+($F115*'fnd base rates'!E$51)
+($G115*'fnd base rates'!E$52)
+($H115*'fnd base rates'!E$53)
+($I115*'fnd base rates'!E$54)
+($J115*'fnd base rates'!E$55)
+($K115*'fnd base rates'!E$56)
+($L115*'fnd base rates'!E$57)
+($M115*'fnd base rates'!E$58)
+($N115*'fnd base rates'!E$59)
+($O115*VLOOKUP($S115+12,rate_basefnd,5)))
*$R115</f>
        <v>14597.896961249999</v>
      </c>
      <c r="X115" s="1">
        <f>(($C115*'fnd base rates'!F$48)
+($D115*'fnd base rates'!F$49)
+($E115*'fnd base rates'!F$50)
+($F115*'fnd base rates'!F$51)
+($G115*'fnd base rates'!F$52)
+($H115*'fnd base rates'!F$53)
+($I115*'fnd base rates'!F$54)
+($J115*'fnd base rates'!F$55)
+($K115*'fnd base rates'!F$56)
+($L115*'fnd base rates'!F$57)
+($M115*'fnd base rates'!F$58)
+($N115*'fnd base rates'!F$59)
+($O115*VLOOKUP($S115+12,rate_basefnd,6)))
*$R115</f>
        <v>3541.7606805000009</v>
      </c>
      <c r="Y115" s="1">
        <f>(($C115*'fnd base rates'!G$48)
+($D115*'fnd base rates'!G$49)
+($E115*'fnd base rates'!G$50)
+($F115*'fnd base rates'!G$51)
+($G115*'fnd base rates'!G$52)
+($H115*'fnd base rates'!G$53)
+($I115*'fnd base rates'!G$54)
+($J115*'fnd base rates'!G$55)
+($K115*'fnd base rates'!G$56)
+($L115*'fnd base rates'!G$57)
+($M115*'fnd base rates'!G$58)
+($N115*'fnd base rates'!G$59)
+($O115*VLOOKUP($S115+12,rate_basefnd,7)))
*$R115</f>
        <v>524.79815850000011</v>
      </c>
      <c r="Z115" s="1">
        <f>(($C115*'fnd base rates'!H$48)
+($D115*'fnd base rates'!H$49)
+($E115*'fnd base rates'!H$50)
+($F115*'fnd base rates'!H$51)
+($G115*'fnd base rates'!H$52)
+($H115*'fnd base rates'!H$53)
+($I115*'fnd base rates'!H$54)
+($J115*'fnd base rates'!H$55)
+($K115*'fnd base rates'!H$56)
+($L115*'fnd base rates'!H$57)
+($M115*'fnd base rates'!H$58)
+($N115*'fnd base rates'!H$59)
+($O115*VLOOKUP($S115+12,rate_basefnd,8)))</f>
        <v>1363.1534999999999</v>
      </c>
      <c r="AA115" s="1">
        <f>(($C115*'fnd base rates'!I$48)
+($D115*'fnd base rates'!I$49)
+($E115*'fnd base rates'!I$50)
+($F115*'fnd base rates'!I$51)
+($G115*'fnd base rates'!I$52)
+($H115*'fnd base rates'!I$53)
+($I115*'fnd base rates'!I$54)
+($J115*'fnd base rates'!I$55)
+($K115*'fnd base rates'!I$56)
+($L115*'fnd base rates'!I$57)
+($M115*'fnd base rates'!I$58)
+($N115*'fnd base rates'!I$59)
+($O115*VLOOKUP($S115+12,rate_basefnd,9)))
*$R115</f>
        <v>730.57626000000005</v>
      </c>
      <c r="AB115" s="1">
        <f>(($C115*'fnd base rates'!J$48)
+($D115*'fnd base rates'!J$49)
+($E115*'fnd base rates'!J$50)
+($F115*'fnd base rates'!J$51)
+($G115*'fnd base rates'!J$52)
+($H115*'fnd base rates'!J$53)
+($I115*'fnd base rates'!J$54)
+($J115*'fnd base rates'!J$55)
+($K115*'fnd base rates'!J$56)
+($L115*'fnd base rates'!J$57)
+($M115*'fnd base rates'!J$58)
+($N115*'fnd base rates'!J$59)
+($O115*VLOOKUP($S115+12,rate_basefnd,10)))
*$R115</f>
        <v>435.96089999999998</v>
      </c>
      <c r="AC115" s="1">
        <f>(($C115*'fnd base rates'!K$48)
+($D115*'fnd base rates'!K$49)
+($E115*'fnd base rates'!K$50)
+($F115*'fnd base rates'!K$51)
+($G115*'fnd base rates'!K$52)
+($H115*'fnd base rates'!K$53)
+($I115*'fnd base rates'!K$54)
+($J115*'fnd base rates'!K$55)
+($K115*'fnd base rates'!K$56)
+($L115*'fnd base rates'!K$57)
+($M115*'fnd base rates'!K$58)
+($N115*'fnd base rates'!K$59)
+($O115*VLOOKUP($S115+12,rate_basefnd,11)))
*$R115</f>
        <v>3682.52222175</v>
      </c>
      <c r="AD115" s="1">
        <f>(($C115*'fnd base rates'!L$48)
+($D115*'fnd base rates'!L$49)
+($E115*'fnd base rates'!L$50)
+($F115*'fnd base rates'!L$51)
+($G115*'fnd base rates'!L$52)
+($H115*'fnd base rates'!L$53)
+($I115*'fnd base rates'!L$54)
+($J115*'fnd base rates'!L$55)
+($K115*'fnd base rates'!L$56)
+($L115*'fnd base rates'!L$57)
+($M115*'fnd base rates'!L$58)
+($N115*'fnd base rates'!L$59)
+($O115*VLOOKUP($S115+12,rate_basefnd,12)))</f>
        <v>3289.1643943184472</v>
      </c>
      <c r="AE115" s="1">
        <f>(($C115*'fnd base rates'!M$48)
+($D115*'fnd base rates'!M$49)
+($E115*'fnd base rates'!M$50)
+($F115*'fnd base rates'!M$51)
+($G115*'fnd base rates'!M$52)
+($H115*'fnd base rates'!M$53)
+($I115*'fnd base rates'!M$54)
+($J115*'fnd base rates'!M$55)
+($K115*'fnd base rates'!M$56)
+($L115*'fnd base rates'!M$57)
+($M115*'fnd base rates'!M$58)
+($N115*'fnd base rates'!M$59)
+($O115*VLOOKUP($S115+12,rate_basefnd,13)))</f>
        <v>0</v>
      </c>
      <c r="AF115" s="4">
        <f t="shared" si="16"/>
        <v>31881.516545068447</v>
      </c>
      <c r="AH115" s="4">
        <f t="shared" si="17"/>
        <v>420049248</v>
      </c>
      <c r="AI115" s="4" t="str">
        <f t="shared" si="18"/>
        <v>420</v>
      </c>
      <c r="AJ115" s="2" t="str">
        <f t="shared" si="19"/>
        <v>049</v>
      </c>
      <c r="AK115" s="2" t="str">
        <f t="shared" si="20"/>
        <v>248</v>
      </c>
      <c r="AL115" s="4">
        <f t="shared" si="21"/>
        <v>1</v>
      </c>
      <c r="AM115" s="4">
        <f t="shared" si="14"/>
        <v>3</v>
      </c>
      <c r="AN115" s="4">
        <f t="shared" si="22"/>
        <v>31881.516545068447</v>
      </c>
      <c r="AO115" s="4">
        <f t="shared" si="23"/>
        <v>10627</v>
      </c>
      <c r="AP115" s="4">
        <f t="shared" si="24"/>
        <v>0</v>
      </c>
      <c r="AQ115" s="75">
        <v>10627</v>
      </c>
    </row>
    <row r="116" spans="1:43" s="4" customFormat="1">
      <c r="A116" s="2">
        <v>420049262</v>
      </c>
      <c r="B116" s="382" t="s">
        <v>681</v>
      </c>
      <c r="C116" s="15">
        <f>'fnd enro'!C116</f>
        <v>0</v>
      </c>
      <c r="D116" s="15">
        <f>'fnd enro'!D116</f>
        <v>0</v>
      </c>
      <c r="E116" s="15">
        <f>'fnd enro'!E116</f>
        <v>0</v>
      </c>
      <c r="F116" s="15">
        <f>'fnd enro'!F116</f>
        <v>0</v>
      </c>
      <c r="G116" s="15">
        <f>'fnd enro'!G116</f>
        <v>1</v>
      </c>
      <c r="H116" s="15">
        <f>'fnd enro'!H116</f>
        <v>0</v>
      </c>
      <c r="I116" s="15">
        <f>'fnd enro'!I116</f>
        <v>3.7499999999999999E-2</v>
      </c>
      <c r="J116" s="15">
        <f>'fnd enro'!J116</f>
        <v>0</v>
      </c>
      <c r="K116" s="15">
        <f>'fnd enro'!K116</f>
        <v>0</v>
      </c>
      <c r="L116" s="15">
        <f>'fnd enro'!L116</f>
        <v>0</v>
      </c>
      <c r="M116" s="15">
        <f>'fnd enro'!M116</f>
        <v>0</v>
      </c>
      <c r="N116" s="15">
        <f>'fnd enro'!N116</f>
        <v>0</v>
      </c>
      <c r="O116" s="15">
        <f>'fnd enro'!O116</f>
        <v>1</v>
      </c>
      <c r="P116" s="15"/>
      <c r="Q116" s="15">
        <f>'fnd enro'!R116</f>
        <v>1</v>
      </c>
      <c r="R116" s="16">
        <f t="shared" si="15"/>
        <v>1.0980000000000001</v>
      </c>
      <c r="S116" s="15">
        <f>'fnd enro'!Q116</f>
        <v>10</v>
      </c>
      <c r="T116" s="2"/>
      <c r="U116" s="1">
        <f>(($C116*'fnd base rates'!C$48)
+($D116*'fnd base rates'!C$49)
+($E116*'fnd base rates'!C$50)
+($F116*'fnd base rates'!C$51)
+($G116*'fnd base rates'!C$52)
+($H116*'fnd base rates'!C$53)
+($I116*'fnd base rates'!C$54)
+($J116*'fnd base rates'!C$55)
+($K116*'fnd base rates'!C$56)
+($L116*'fnd base rates'!C$57)
+($M116*'fnd base rates'!C$58)
+($N116*'fnd base rates'!C$59)
+($O116*VLOOKUP($S116+12,rate_basefnd,3)))
*$R116</f>
        <v>508.69859625000009</v>
      </c>
      <c r="V116" s="1">
        <f>(($C116*'fnd base rates'!D$48)
+($D116*'fnd base rates'!D$49)
+($E116*'fnd base rates'!D$50)
+($F116*'fnd base rates'!D$51)
+($G116*'fnd base rates'!D$52)
+($H116*'fnd base rates'!D$53)
+($I116*'fnd base rates'!D$54)
+($J116*'fnd base rates'!D$55)
+($K116*'fnd base rates'!D$56)
+($L116*'fnd base rates'!D$57)
+($M116*'fnd base rates'!D$58)
+($N116*'fnd base rates'!D$59)
+($O116*VLOOKUP($S116+12,rate_basefnd,4)))
*$R116</f>
        <v>729.86256000000014</v>
      </c>
      <c r="W116" s="1">
        <f>(($C116*'fnd base rates'!E$48)
+($D116*'fnd base rates'!E$49)
+($E116*'fnd base rates'!E$50)
+($F116*'fnd base rates'!E$51)
+($G116*'fnd base rates'!E$52)
+($H116*'fnd base rates'!E$53)
+($I116*'fnd base rates'!E$54)
+($J116*'fnd base rates'!E$55)
+($K116*'fnd base rates'!E$56)
+($L116*'fnd base rates'!E$57)
+($M116*'fnd base rates'!E$58)
+($N116*'fnd base rates'!E$59)
+($O116*VLOOKUP($S116+12,rate_basefnd,5)))
*$R116</f>
        <v>6882.3291937500007</v>
      </c>
      <c r="X116" s="1">
        <f>(($C116*'fnd base rates'!F$48)
+($D116*'fnd base rates'!F$49)
+($E116*'fnd base rates'!F$50)
+($F116*'fnd base rates'!F$51)
+($G116*'fnd base rates'!F$52)
+($H116*'fnd base rates'!F$53)
+($I116*'fnd base rates'!F$54)
+($J116*'fnd base rates'!F$55)
+($K116*'fnd base rates'!F$56)
+($L116*'fnd base rates'!F$57)
+($M116*'fnd base rates'!F$58)
+($N116*'fnd base rates'!F$59)
+($O116*VLOOKUP($S116+12,rate_basefnd,6)))
*$R116</f>
        <v>940.11391350000019</v>
      </c>
      <c r="Y116" s="1">
        <f>(($C116*'fnd base rates'!G$48)
+($D116*'fnd base rates'!G$49)
+($E116*'fnd base rates'!G$50)
+($F116*'fnd base rates'!G$51)
+($G116*'fnd base rates'!G$52)
+($H116*'fnd base rates'!G$53)
+($I116*'fnd base rates'!G$54)
+($J116*'fnd base rates'!G$55)
+($K116*'fnd base rates'!G$56)
+($L116*'fnd base rates'!G$57)
+($M116*'fnd base rates'!G$58)
+($N116*'fnd base rates'!G$59)
+($O116*VLOOKUP($S116+12,rate_basefnd,7)))
*$R116</f>
        <v>239.2791795</v>
      </c>
      <c r="Z116" s="1">
        <f>(($C116*'fnd base rates'!H$48)
+($D116*'fnd base rates'!H$49)
+($E116*'fnd base rates'!H$50)
+($F116*'fnd base rates'!H$51)
+($G116*'fnd base rates'!H$52)
+($H116*'fnd base rates'!H$53)
+($I116*'fnd base rates'!H$54)
+($J116*'fnd base rates'!H$55)
+($K116*'fnd base rates'!H$56)
+($L116*'fnd base rates'!H$57)
+($M116*'fnd base rates'!H$58)
+($N116*'fnd base rates'!H$59)
+($O116*VLOOKUP($S116+12,rate_basefnd,8)))</f>
        <v>454.3845</v>
      </c>
      <c r="AA116" s="1">
        <f>(($C116*'fnd base rates'!I$48)
+($D116*'fnd base rates'!I$49)
+($E116*'fnd base rates'!I$50)
+($F116*'fnd base rates'!I$51)
+($G116*'fnd base rates'!I$52)
+($H116*'fnd base rates'!I$53)
+($I116*'fnd base rates'!I$54)
+($J116*'fnd base rates'!I$55)
+($K116*'fnd base rates'!I$56)
+($L116*'fnd base rates'!I$57)
+($M116*'fnd base rates'!I$58)
+($N116*'fnd base rates'!I$59)
+($O116*VLOOKUP($S116+12,rate_basefnd,9)))
*$R116</f>
        <v>324.16254000000004</v>
      </c>
      <c r="AB116" s="1">
        <f>(($C116*'fnd base rates'!J$48)
+($D116*'fnd base rates'!J$49)
+($E116*'fnd base rates'!J$50)
+($F116*'fnd base rates'!J$51)
+($G116*'fnd base rates'!J$52)
+($H116*'fnd base rates'!J$53)
+($I116*'fnd base rates'!J$54)
+($J116*'fnd base rates'!J$55)
+($K116*'fnd base rates'!J$56)
+($L116*'fnd base rates'!J$57)
+($M116*'fnd base rates'!J$58)
+($N116*'fnd base rates'!J$59)
+($O116*VLOOKUP($S116+12,rate_basefnd,10)))
*$R116</f>
        <v>237.36564000000001</v>
      </c>
      <c r="AC116" s="1">
        <f>(($C116*'fnd base rates'!K$48)
+($D116*'fnd base rates'!K$49)
+($E116*'fnd base rates'!K$50)
+($F116*'fnd base rates'!K$51)
+($G116*'fnd base rates'!K$52)
+($H116*'fnd base rates'!K$53)
+($I116*'fnd base rates'!K$54)
+($J116*'fnd base rates'!K$55)
+($K116*'fnd base rates'!K$56)
+($L116*'fnd base rates'!K$57)
+($M116*'fnd base rates'!K$58)
+($N116*'fnd base rates'!K$59)
+($O116*VLOOKUP($S116+12,rate_basefnd,11)))
*$R116</f>
        <v>1679.13310725</v>
      </c>
      <c r="AD116" s="1">
        <f>(($C116*'fnd base rates'!L$48)
+($D116*'fnd base rates'!L$49)
+($E116*'fnd base rates'!L$50)
+($F116*'fnd base rates'!L$51)
+($G116*'fnd base rates'!L$52)
+($H116*'fnd base rates'!L$53)
+($I116*'fnd base rates'!L$54)
+($J116*'fnd base rates'!L$55)
+($K116*'fnd base rates'!L$56)
+($L116*'fnd base rates'!L$57)
+($M116*'fnd base rates'!L$58)
+($N116*'fnd base rates'!L$59)
+($O116*VLOOKUP($S116+12,rate_basefnd,12)))</f>
        <v>1310.1197634268322</v>
      </c>
      <c r="AE116" s="1">
        <f>(($C116*'fnd base rates'!M$48)
+($D116*'fnd base rates'!M$49)
+($E116*'fnd base rates'!M$50)
+($F116*'fnd base rates'!M$51)
+($G116*'fnd base rates'!M$52)
+($H116*'fnd base rates'!M$53)
+($I116*'fnd base rates'!M$54)
+($J116*'fnd base rates'!M$55)
+($K116*'fnd base rates'!M$56)
+($L116*'fnd base rates'!M$57)
+($M116*'fnd base rates'!M$58)
+($N116*'fnd base rates'!M$59)
+($O116*VLOOKUP($S116+12,rate_basefnd,13)))</f>
        <v>0</v>
      </c>
      <c r="AF116" s="4">
        <f t="shared" si="16"/>
        <v>13305.448993676831</v>
      </c>
      <c r="AH116" s="4">
        <f t="shared" si="17"/>
        <v>420049262</v>
      </c>
      <c r="AI116" s="4" t="str">
        <f t="shared" si="18"/>
        <v>420</v>
      </c>
      <c r="AJ116" s="2" t="str">
        <f t="shared" si="19"/>
        <v>049</v>
      </c>
      <c r="AK116" s="2" t="str">
        <f t="shared" si="20"/>
        <v>262</v>
      </c>
      <c r="AL116" s="4">
        <f t="shared" si="21"/>
        <v>1</v>
      </c>
      <c r="AM116" s="4">
        <f t="shared" si="14"/>
        <v>1</v>
      </c>
      <c r="AN116" s="4">
        <f t="shared" si="22"/>
        <v>13305.448993676831</v>
      </c>
      <c r="AO116" s="4">
        <f t="shared" si="23"/>
        <v>13305</v>
      </c>
      <c r="AP116" s="4">
        <f t="shared" si="24"/>
        <v>0</v>
      </c>
      <c r="AQ116" s="75">
        <v>13305</v>
      </c>
    </row>
    <row r="117" spans="1:43" s="4" customFormat="1">
      <c r="A117" s="2">
        <v>420049274</v>
      </c>
      <c r="B117" s="382" t="s">
        <v>681</v>
      </c>
      <c r="C117" s="15">
        <f>'fnd enro'!C117</f>
        <v>1</v>
      </c>
      <c r="D117" s="15">
        <f>'fnd enro'!D117</f>
        <v>0</v>
      </c>
      <c r="E117" s="15">
        <f>'fnd enro'!E117</f>
        <v>1</v>
      </c>
      <c r="F117" s="15">
        <f>'fnd enro'!F117</f>
        <v>2</v>
      </c>
      <c r="G117" s="15">
        <f>'fnd enro'!G117</f>
        <v>0</v>
      </c>
      <c r="H117" s="15">
        <f>'fnd enro'!H117</f>
        <v>0</v>
      </c>
      <c r="I117" s="15">
        <f>'fnd enro'!I117</f>
        <v>0.1125</v>
      </c>
      <c r="J117" s="15">
        <f>'fnd enro'!J117</f>
        <v>0</v>
      </c>
      <c r="K117" s="15">
        <f>'fnd enro'!K117</f>
        <v>0</v>
      </c>
      <c r="L117" s="15">
        <f>'fnd enro'!L117</f>
        <v>0</v>
      </c>
      <c r="M117" s="15">
        <f>'fnd enro'!M117</f>
        <v>0</v>
      </c>
      <c r="N117" s="15">
        <f>'fnd enro'!N117</f>
        <v>0</v>
      </c>
      <c r="O117" s="15">
        <f>'fnd enro'!O117</f>
        <v>1</v>
      </c>
      <c r="P117" s="15"/>
      <c r="Q117" s="15">
        <f>'fnd enro'!R117</f>
        <v>4</v>
      </c>
      <c r="R117" s="16">
        <f t="shared" si="15"/>
        <v>1.0980000000000001</v>
      </c>
      <c r="S117" s="15">
        <f>'fnd enro'!Q117</f>
        <v>6</v>
      </c>
      <c r="T117" s="2"/>
      <c r="U117" s="1">
        <f>(($C117*'fnd base rates'!C$48)
+($D117*'fnd base rates'!C$49)
+($E117*'fnd base rates'!C$50)
+($F117*'fnd base rates'!C$51)
+($G117*'fnd base rates'!C$52)
+($H117*'fnd base rates'!C$53)
+($I117*'fnd base rates'!C$54)
+($J117*'fnd base rates'!C$55)
+($K117*'fnd base rates'!C$56)
+($L117*'fnd base rates'!C$57)
+($M117*'fnd base rates'!C$58)
+($N117*'fnd base rates'!C$59)
+($O117*VLOOKUP($S117+12,rate_basefnd,3)))
*$R117</f>
        <v>1728.1607287500003</v>
      </c>
      <c r="V117" s="1">
        <f>(($C117*'fnd base rates'!D$48)
+($D117*'fnd base rates'!D$49)
+($E117*'fnd base rates'!D$50)
+($F117*'fnd base rates'!D$51)
+($G117*'fnd base rates'!D$52)
+($H117*'fnd base rates'!D$53)
+($I117*'fnd base rates'!D$54)
+($J117*'fnd base rates'!D$55)
+($K117*'fnd base rates'!D$56)
+($L117*'fnd base rates'!D$57)
+($M117*'fnd base rates'!D$58)
+($N117*'fnd base rates'!D$59)
+($O117*VLOOKUP($S117+12,rate_basefnd,4)))
*$R117</f>
        <v>2554.5299400000004</v>
      </c>
      <c r="W117" s="1">
        <f>(($C117*'fnd base rates'!E$48)
+($D117*'fnd base rates'!E$49)
+($E117*'fnd base rates'!E$50)
+($F117*'fnd base rates'!E$51)
+($G117*'fnd base rates'!E$52)
+($H117*'fnd base rates'!E$53)
+($I117*'fnd base rates'!E$54)
+($J117*'fnd base rates'!E$55)
+($K117*'fnd base rates'!E$56)
+($L117*'fnd base rates'!E$57)
+($M117*'fnd base rates'!E$58)
+($N117*'fnd base rates'!E$59)
+($O117*VLOOKUP($S117+12,rate_basefnd,5)))
*$R117</f>
        <v>16201.789481250004</v>
      </c>
      <c r="X117" s="1">
        <f>(($C117*'fnd base rates'!F$48)
+($D117*'fnd base rates'!F$49)
+($E117*'fnd base rates'!F$50)
+($F117*'fnd base rates'!F$51)
+($G117*'fnd base rates'!F$52)
+($H117*'fnd base rates'!F$53)
+($I117*'fnd base rates'!F$54)
+($J117*'fnd base rates'!F$55)
+($K117*'fnd base rates'!F$56)
+($L117*'fnd base rates'!F$57)
+($M117*'fnd base rates'!F$58)
+($N117*'fnd base rates'!F$59)
+($O117*VLOOKUP($S117+12,rate_basefnd,6)))
*$R117</f>
        <v>3970.9249605000005</v>
      </c>
      <c r="Y117" s="1">
        <f>(($C117*'fnd base rates'!G$48)
+($D117*'fnd base rates'!G$49)
+($E117*'fnd base rates'!G$50)
+($F117*'fnd base rates'!G$51)
+($G117*'fnd base rates'!G$52)
+($H117*'fnd base rates'!G$53)
+($I117*'fnd base rates'!G$54)
+($J117*'fnd base rates'!G$55)
+($K117*'fnd base rates'!G$56)
+($L117*'fnd base rates'!G$57)
+($M117*'fnd base rates'!G$58)
+($N117*'fnd base rates'!G$59)
+($O117*VLOOKUP($S117+12,rate_basefnd,7)))
*$R117</f>
        <v>589.41545850000011</v>
      </c>
      <c r="Z117" s="1">
        <f>(($C117*'fnd base rates'!H$48)
+($D117*'fnd base rates'!H$49)
+($E117*'fnd base rates'!H$50)
+($F117*'fnd base rates'!H$51)
+($G117*'fnd base rates'!H$52)
+($H117*'fnd base rates'!H$53)
+($I117*'fnd base rates'!H$54)
+($J117*'fnd base rates'!H$55)
+($K117*'fnd base rates'!H$56)
+($L117*'fnd base rates'!H$57)
+($M117*'fnd base rates'!H$58)
+($N117*'fnd base rates'!H$59)
+($O117*VLOOKUP($S117+12,rate_basefnd,8)))</f>
        <v>1583.7335</v>
      </c>
      <c r="AA117" s="1">
        <f>(($C117*'fnd base rates'!I$48)
+($D117*'fnd base rates'!I$49)
+($E117*'fnd base rates'!I$50)
+($F117*'fnd base rates'!I$51)
+($G117*'fnd base rates'!I$52)
+($H117*'fnd base rates'!I$53)
+($I117*'fnd base rates'!I$54)
+($J117*'fnd base rates'!I$55)
+($K117*'fnd base rates'!I$56)
+($L117*'fnd base rates'!I$57)
+($M117*'fnd base rates'!I$58)
+($N117*'fnd base rates'!I$59)
+($O117*VLOOKUP($S117+12,rate_basefnd,9)))
*$R117</f>
        <v>852.3225000000001</v>
      </c>
      <c r="AB117" s="1">
        <f>(($C117*'fnd base rates'!J$48)
+($D117*'fnd base rates'!J$49)
+($E117*'fnd base rates'!J$50)
+($F117*'fnd base rates'!J$51)
+($G117*'fnd base rates'!J$52)
+($H117*'fnd base rates'!J$53)
+($I117*'fnd base rates'!J$54)
+($J117*'fnd base rates'!J$55)
+($K117*'fnd base rates'!J$56)
+($L117*'fnd base rates'!J$57)
+($M117*'fnd base rates'!J$58)
+($N117*'fnd base rates'!J$59)
+($O117*VLOOKUP($S117+12,rate_basefnd,10)))
*$R117</f>
        <v>435.94992000000002</v>
      </c>
      <c r="AC117" s="1">
        <f>(($C117*'fnd base rates'!K$48)
+($D117*'fnd base rates'!K$49)
+($E117*'fnd base rates'!K$50)
+($F117*'fnd base rates'!K$51)
+($G117*'fnd base rates'!K$52)
+($H117*'fnd base rates'!K$53)
+($I117*'fnd base rates'!K$54)
+($J117*'fnd base rates'!K$55)
+($K117*'fnd base rates'!K$56)
+($L117*'fnd base rates'!K$57)
+($M117*'fnd base rates'!K$58)
+($N117*'fnd base rates'!K$59)
+($O117*VLOOKUP($S117+12,rate_basefnd,11)))
*$R117</f>
        <v>4136.4573817500004</v>
      </c>
      <c r="AD117" s="1">
        <f>(($C117*'fnd base rates'!L$48)
+($D117*'fnd base rates'!L$49)
+($E117*'fnd base rates'!L$50)
+($F117*'fnd base rates'!L$51)
+($G117*'fnd base rates'!L$52)
+($H117*'fnd base rates'!L$53)
+($I117*'fnd base rates'!L$54)
+($J117*'fnd base rates'!L$55)
+($K117*'fnd base rates'!L$56)
+($L117*'fnd base rates'!L$57)
+($M117*'fnd base rates'!L$58)
+($N117*'fnd base rates'!L$59)
+($O117*VLOOKUP($S117+12,rate_basefnd,12)))</f>
        <v>3714.9316414973682</v>
      </c>
      <c r="AE117" s="1">
        <f>(($C117*'fnd base rates'!M$48)
+($D117*'fnd base rates'!M$49)
+($E117*'fnd base rates'!M$50)
+($F117*'fnd base rates'!M$51)
+($G117*'fnd base rates'!M$52)
+($H117*'fnd base rates'!M$53)
+($I117*'fnd base rates'!M$54)
+($J117*'fnd base rates'!M$55)
+($K117*'fnd base rates'!M$56)
+($L117*'fnd base rates'!M$57)
+($M117*'fnd base rates'!M$58)
+($N117*'fnd base rates'!M$59)
+($O117*VLOOKUP($S117+12,rate_basefnd,13)))</f>
        <v>0</v>
      </c>
      <c r="AF117" s="4">
        <f t="shared" si="16"/>
        <v>35768.215512247363</v>
      </c>
      <c r="AH117" s="4">
        <f t="shared" si="17"/>
        <v>420049274</v>
      </c>
      <c r="AI117" s="4" t="str">
        <f t="shared" si="18"/>
        <v>420</v>
      </c>
      <c r="AJ117" s="2" t="str">
        <f t="shared" si="19"/>
        <v>049</v>
      </c>
      <c r="AK117" s="2" t="str">
        <f t="shared" si="20"/>
        <v>274</v>
      </c>
      <c r="AL117" s="4">
        <f t="shared" si="21"/>
        <v>1</v>
      </c>
      <c r="AM117" s="4">
        <f t="shared" si="14"/>
        <v>4</v>
      </c>
      <c r="AN117" s="4">
        <f t="shared" si="22"/>
        <v>35768.215512247363</v>
      </c>
      <c r="AO117" s="4">
        <f t="shared" si="23"/>
        <v>8942</v>
      </c>
      <c r="AP117" s="4">
        <f t="shared" si="24"/>
        <v>0</v>
      </c>
      <c r="AQ117" s="75">
        <v>8942</v>
      </c>
    </row>
    <row r="118" spans="1:43" s="4" customFormat="1">
      <c r="A118" s="2">
        <v>420049308</v>
      </c>
      <c r="B118" s="382" t="s">
        <v>681</v>
      </c>
      <c r="C118" s="15">
        <f>'fnd enro'!C118</f>
        <v>0</v>
      </c>
      <c r="D118" s="15">
        <f>'fnd enro'!D118</f>
        <v>0</v>
      </c>
      <c r="E118" s="15">
        <f>'fnd enro'!E118</f>
        <v>0</v>
      </c>
      <c r="F118" s="15">
        <f>'fnd enro'!F118</f>
        <v>1</v>
      </c>
      <c r="G118" s="15">
        <f>'fnd enro'!G118</f>
        <v>0</v>
      </c>
      <c r="H118" s="15">
        <f>'fnd enro'!H118</f>
        <v>0</v>
      </c>
      <c r="I118" s="15">
        <f>'fnd enro'!I118</f>
        <v>3.7499999999999999E-2</v>
      </c>
      <c r="J118" s="15">
        <f>'fnd enro'!J118</f>
        <v>0</v>
      </c>
      <c r="K118" s="15">
        <f>'fnd enro'!K118</f>
        <v>0</v>
      </c>
      <c r="L118" s="15">
        <f>'fnd enro'!L118</f>
        <v>0</v>
      </c>
      <c r="M118" s="15">
        <f>'fnd enro'!M118</f>
        <v>0</v>
      </c>
      <c r="N118" s="15">
        <f>'fnd enro'!N118</f>
        <v>0</v>
      </c>
      <c r="O118" s="15">
        <f>'fnd enro'!O118</f>
        <v>0</v>
      </c>
      <c r="P118" s="15"/>
      <c r="Q118" s="15">
        <f>'fnd enro'!R118</f>
        <v>1</v>
      </c>
      <c r="R118" s="16">
        <f t="shared" si="15"/>
        <v>1.0980000000000001</v>
      </c>
      <c r="S118" s="15">
        <f>'fnd enro'!Q118</f>
        <v>1</v>
      </c>
      <c r="T118" s="2"/>
      <c r="U118" s="1">
        <f>(($C118*'fnd base rates'!C$48)
+($D118*'fnd base rates'!C$49)
+($E118*'fnd base rates'!C$50)
+($F118*'fnd base rates'!C$51)
+($G118*'fnd base rates'!C$52)
+($H118*'fnd base rates'!C$53)
+($I118*'fnd base rates'!C$54)
+($J118*'fnd base rates'!C$55)
+($K118*'fnd base rates'!C$56)
+($L118*'fnd base rates'!C$57)
+($M118*'fnd base rates'!C$58)
+($N118*'fnd base rates'!C$59)
+($O118*VLOOKUP($S118+12,rate_basefnd,3)))
*$R118</f>
        <v>508.69859625000009</v>
      </c>
      <c r="V118" s="1">
        <f>(($C118*'fnd base rates'!D$48)
+($D118*'fnd base rates'!D$49)
+($E118*'fnd base rates'!D$50)
+($F118*'fnd base rates'!D$51)
+($G118*'fnd base rates'!D$52)
+($H118*'fnd base rates'!D$53)
+($I118*'fnd base rates'!D$54)
+($J118*'fnd base rates'!D$55)
+($K118*'fnd base rates'!D$56)
+($L118*'fnd base rates'!D$57)
+($M118*'fnd base rates'!D$58)
+($N118*'fnd base rates'!D$59)
+($O118*VLOOKUP($S118+12,rate_basefnd,4)))
*$R118</f>
        <v>729.86256000000014</v>
      </c>
      <c r="W118" s="1">
        <f>(($C118*'fnd base rates'!E$48)
+($D118*'fnd base rates'!E$49)
+($E118*'fnd base rates'!E$50)
+($F118*'fnd base rates'!E$51)
+($G118*'fnd base rates'!E$52)
+($H118*'fnd base rates'!E$53)
+($I118*'fnd base rates'!E$54)
+($J118*'fnd base rates'!E$55)
+($K118*'fnd base rates'!E$56)
+($L118*'fnd base rates'!E$57)
+($M118*'fnd base rates'!E$58)
+($N118*'fnd base rates'!E$59)
+($O118*VLOOKUP($S118+12,rate_basefnd,5)))
*$R118</f>
        <v>3691.7498137500002</v>
      </c>
      <c r="X118" s="1">
        <f>(($C118*'fnd base rates'!F$48)
+($D118*'fnd base rates'!F$49)
+($E118*'fnd base rates'!F$50)
+($F118*'fnd base rates'!F$51)
+($G118*'fnd base rates'!F$52)
+($H118*'fnd base rates'!F$53)
+($I118*'fnd base rates'!F$54)
+($J118*'fnd base rates'!F$55)
+($K118*'fnd base rates'!F$56)
+($L118*'fnd base rates'!F$57)
+($M118*'fnd base rates'!F$58)
+($N118*'fnd base rates'!F$59)
+($O118*VLOOKUP($S118+12,rate_basefnd,6)))
*$R118</f>
        <v>1180.5868935000001</v>
      </c>
      <c r="Y118" s="1">
        <f>(($C118*'fnd base rates'!G$48)
+($D118*'fnd base rates'!G$49)
+($E118*'fnd base rates'!G$50)
+($F118*'fnd base rates'!G$51)
+($G118*'fnd base rates'!G$52)
+($H118*'fnd base rates'!G$53)
+($I118*'fnd base rates'!G$54)
+($J118*'fnd base rates'!G$55)
+($K118*'fnd base rates'!G$56)
+($L118*'fnd base rates'!G$57)
+($M118*'fnd base rates'!G$58)
+($N118*'fnd base rates'!G$59)
+($O118*VLOOKUP($S118+12,rate_basefnd,7)))
*$R118</f>
        <v>149.0894595</v>
      </c>
      <c r="Z118" s="1">
        <f>(($C118*'fnd base rates'!H$48)
+($D118*'fnd base rates'!H$49)
+($E118*'fnd base rates'!H$50)
+($F118*'fnd base rates'!H$51)
+($G118*'fnd base rates'!H$52)
+($H118*'fnd base rates'!H$53)
+($I118*'fnd base rates'!H$54)
+($J118*'fnd base rates'!H$55)
+($K118*'fnd base rates'!H$56)
+($L118*'fnd base rates'!H$57)
+($M118*'fnd base rates'!H$58)
+($N118*'fnd base rates'!H$59)
+($O118*VLOOKUP($S118+12,rate_basefnd,8)))</f>
        <v>454.3845</v>
      </c>
      <c r="AA118" s="1">
        <f>(($C118*'fnd base rates'!I$48)
+($D118*'fnd base rates'!I$49)
+($E118*'fnd base rates'!I$50)
+($F118*'fnd base rates'!I$51)
+($G118*'fnd base rates'!I$52)
+($H118*'fnd base rates'!I$53)
+($I118*'fnd base rates'!I$54)
+($J118*'fnd base rates'!I$55)
+($K118*'fnd base rates'!I$56)
+($L118*'fnd base rates'!I$57)
+($M118*'fnd base rates'!I$58)
+($N118*'fnd base rates'!I$59)
+($O118*VLOOKUP($S118+12,rate_basefnd,9)))
*$R118</f>
        <v>243.52542</v>
      </c>
      <c r="AB118" s="1">
        <f>(($C118*'fnd base rates'!J$48)
+($D118*'fnd base rates'!J$49)
+($E118*'fnd base rates'!J$50)
+($F118*'fnd base rates'!J$51)
+($G118*'fnd base rates'!J$52)
+($H118*'fnd base rates'!J$53)
+($I118*'fnd base rates'!J$54)
+($J118*'fnd base rates'!J$55)
+($K118*'fnd base rates'!J$56)
+($L118*'fnd base rates'!J$57)
+($M118*'fnd base rates'!J$58)
+($N118*'fnd base rates'!J$59)
+($O118*VLOOKUP($S118+12,rate_basefnd,10)))
*$R118</f>
        <v>145.3203</v>
      </c>
      <c r="AC118" s="1">
        <f>(($C118*'fnd base rates'!K$48)
+($D118*'fnd base rates'!K$49)
+($E118*'fnd base rates'!K$50)
+($F118*'fnd base rates'!K$51)
+($G118*'fnd base rates'!K$52)
+($H118*'fnd base rates'!K$53)
+($I118*'fnd base rates'!K$54)
+($J118*'fnd base rates'!K$55)
+($K118*'fnd base rates'!K$56)
+($L118*'fnd base rates'!K$57)
+($M118*'fnd base rates'!K$58)
+($N118*'fnd base rates'!K$59)
+($O118*VLOOKUP($S118+12,rate_basefnd,11)))
*$R118</f>
        <v>1046.1580672500002</v>
      </c>
      <c r="AD118" s="1">
        <f>(($C118*'fnd base rates'!L$48)
+($D118*'fnd base rates'!L$49)
+($E118*'fnd base rates'!L$50)
+($F118*'fnd base rates'!L$51)
+($G118*'fnd base rates'!L$52)
+($H118*'fnd base rates'!L$53)
+($I118*'fnd base rates'!L$54)
+($J118*'fnd base rates'!L$55)
+($K118*'fnd base rates'!L$56)
+($L118*'fnd base rates'!L$57)
+($M118*'fnd base rates'!L$58)
+($N118*'fnd base rates'!L$59)
+($O118*VLOOKUP($S118+12,rate_basefnd,12)))</f>
        <v>987.83146477281571</v>
      </c>
      <c r="AE118" s="1">
        <f>(($C118*'fnd base rates'!M$48)
+($D118*'fnd base rates'!M$49)
+($E118*'fnd base rates'!M$50)
+($F118*'fnd base rates'!M$51)
+($G118*'fnd base rates'!M$52)
+($H118*'fnd base rates'!M$53)
+($I118*'fnd base rates'!M$54)
+($J118*'fnd base rates'!M$55)
+($K118*'fnd base rates'!M$56)
+($L118*'fnd base rates'!M$57)
+($M118*'fnd base rates'!M$58)
+($N118*'fnd base rates'!M$59)
+($O118*VLOOKUP($S118+12,rate_basefnd,13)))</f>
        <v>0</v>
      </c>
      <c r="AF118" s="4">
        <f t="shared" si="16"/>
        <v>9137.2070750228158</v>
      </c>
      <c r="AH118" s="4">
        <f t="shared" si="17"/>
        <v>420049308</v>
      </c>
      <c r="AI118" s="4" t="str">
        <f t="shared" si="18"/>
        <v>420</v>
      </c>
      <c r="AJ118" s="2" t="str">
        <f t="shared" si="19"/>
        <v>049</v>
      </c>
      <c r="AK118" s="2" t="str">
        <f t="shared" si="20"/>
        <v>308</v>
      </c>
      <c r="AL118" s="4">
        <f t="shared" si="21"/>
        <v>1</v>
      </c>
      <c r="AM118" s="4">
        <f t="shared" si="14"/>
        <v>1</v>
      </c>
      <c r="AN118" s="4">
        <f t="shared" si="22"/>
        <v>9137.2070750228158</v>
      </c>
      <c r="AO118" s="4">
        <f t="shared" si="23"/>
        <v>9137</v>
      </c>
      <c r="AP118" s="4">
        <f t="shared" si="24"/>
        <v>0</v>
      </c>
      <c r="AQ118" s="75">
        <v>9137</v>
      </c>
    </row>
    <row r="119" spans="1:43" s="4" customFormat="1">
      <c r="A119" s="2">
        <v>420049314</v>
      </c>
      <c r="B119" s="382" t="s">
        <v>681</v>
      </c>
      <c r="C119" s="15">
        <f>'fnd enro'!C119</f>
        <v>2</v>
      </c>
      <c r="D119" s="15">
        <f>'fnd enro'!D119</f>
        <v>0</v>
      </c>
      <c r="E119" s="15">
        <f>'fnd enro'!E119</f>
        <v>0</v>
      </c>
      <c r="F119" s="15">
        <f>'fnd enro'!F119</f>
        <v>0</v>
      </c>
      <c r="G119" s="15">
        <f>'fnd enro'!G119</f>
        <v>0</v>
      </c>
      <c r="H119" s="15">
        <f>'fnd enro'!H119</f>
        <v>0</v>
      </c>
      <c r="I119" s="15">
        <f>'fnd enro'!I119</f>
        <v>0</v>
      </c>
      <c r="J119" s="15">
        <f>'fnd enro'!J119</f>
        <v>0</v>
      </c>
      <c r="K119" s="15">
        <f>'fnd enro'!K119</f>
        <v>0</v>
      </c>
      <c r="L119" s="15">
        <f>'fnd enro'!L119</f>
        <v>0</v>
      </c>
      <c r="M119" s="15">
        <f>'fnd enro'!M119</f>
        <v>0</v>
      </c>
      <c r="N119" s="15">
        <f>'fnd enro'!N119</f>
        <v>0</v>
      </c>
      <c r="O119" s="15">
        <f>'fnd enro'!O119</f>
        <v>1</v>
      </c>
      <c r="P119" s="15"/>
      <c r="Q119" s="15">
        <f>'fnd enro'!R119</f>
        <v>1</v>
      </c>
      <c r="R119" s="16">
        <f t="shared" si="15"/>
        <v>1.0980000000000001</v>
      </c>
      <c r="S119" s="15">
        <f>'fnd enro'!Q119</f>
        <v>10</v>
      </c>
      <c r="T119" s="2"/>
      <c r="U119" s="1">
        <f>(($C119*'fnd base rates'!C$48)
+($D119*'fnd base rates'!C$49)
+($E119*'fnd base rates'!C$50)
+($F119*'fnd base rates'!C$51)
+($G119*'fnd base rates'!C$52)
+($H119*'fnd base rates'!C$53)
+($I119*'fnd base rates'!C$54)
+($J119*'fnd base rates'!C$55)
+($K119*'fnd base rates'!C$56)
+($L119*'fnd base rates'!C$57)
+($M119*'fnd base rates'!C$58)
+($N119*'fnd base rates'!C$59)
+($O119*VLOOKUP($S119+12,rate_basefnd,3)))
*$R119</f>
        <v>404.12988000000001</v>
      </c>
      <c r="V119" s="1">
        <f>(($C119*'fnd base rates'!D$48)
+($D119*'fnd base rates'!D$49)
+($E119*'fnd base rates'!D$50)
+($F119*'fnd base rates'!D$51)
+($G119*'fnd base rates'!D$52)
+($H119*'fnd base rates'!D$53)
+($I119*'fnd base rates'!D$54)
+($J119*'fnd base rates'!D$55)
+($K119*'fnd base rates'!D$56)
+($L119*'fnd base rates'!D$57)
+($M119*'fnd base rates'!D$58)
+($N119*'fnd base rates'!D$59)
+($O119*VLOOKUP($S119+12,rate_basefnd,4)))
*$R119</f>
        <v>729.88452000000007</v>
      </c>
      <c r="W119" s="1">
        <f>(($C119*'fnd base rates'!E$48)
+($D119*'fnd base rates'!E$49)
+($E119*'fnd base rates'!E$50)
+($F119*'fnd base rates'!E$51)
+($G119*'fnd base rates'!E$52)
+($H119*'fnd base rates'!E$53)
+($I119*'fnd base rates'!E$54)
+($J119*'fnd base rates'!E$55)
+($K119*'fnd base rates'!E$56)
+($L119*'fnd base rates'!E$57)
+($M119*'fnd base rates'!E$58)
+($N119*'fnd base rates'!E$59)
+($O119*VLOOKUP($S119+12,rate_basefnd,5)))
*$R119</f>
        <v>6938.8329600000006</v>
      </c>
      <c r="X119" s="1">
        <f>(($C119*'fnd base rates'!F$48)
+($D119*'fnd base rates'!F$49)
+($E119*'fnd base rates'!F$50)
+($F119*'fnd base rates'!F$51)
+($G119*'fnd base rates'!F$52)
+($H119*'fnd base rates'!F$53)
+($I119*'fnd base rates'!F$54)
+($J119*'fnd base rates'!F$55)
+($K119*'fnd base rates'!F$56)
+($L119*'fnd base rates'!F$57)
+($M119*'fnd base rates'!F$58)
+($N119*'fnd base rates'!F$59)
+($O119*VLOOKUP($S119+12,rate_basefnd,6)))
*$R119</f>
        <v>858.32856000000015</v>
      </c>
      <c r="Y119" s="1">
        <f>(($C119*'fnd base rates'!G$48)
+($D119*'fnd base rates'!G$49)
+($E119*'fnd base rates'!G$50)
+($F119*'fnd base rates'!G$51)
+($G119*'fnd base rates'!G$52)
+($H119*'fnd base rates'!G$53)
+($I119*'fnd base rates'!G$54)
+($J119*'fnd base rates'!G$55)
+($K119*'fnd base rates'!G$56)
+($L119*'fnd base rates'!G$57)
+($M119*'fnd base rates'!G$58)
+($N119*'fnd base rates'!G$59)
+($O119*VLOOKUP($S119+12,rate_basefnd,7)))
*$R119</f>
        <v>211.40892000000005</v>
      </c>
      <c r="Z119" s="1">
        <f>(($C119*'fnd base rates'!H$48)
+($D119*'fnd base rates'!H$49)
+($E119*'fnd base rates'!H$50)
+($F119*'fnd base rates'!H$51)
+($G119*'fnd base rates'!H$52)
+($H119*'fnd base rates'!H$53)
+($I119*'fnd base rates'!H$54)
+($J119*'fnd base rates'!H$55)
+($K119*'fnd base rates'!H$56)
+($L119*'fnd base rates'!H$57)
+($M119*'fnd base rates'!H$58)
+($N119*'fnd base rates'!H$59)
+($O119*VLOOKUP($S119+12,rate_basefnd,8)))</f>
        <v>441.16</v>
      </c>
      <c r="AA119" s="1">
        <f>(($C119*'fnd base rates'!I$48)
+($D119*'fnd base rates'!I$49)
+($E119*'fnd base rates'!I$50)
+($F119*'fnd base rates'!I$51)
+($G119*'fnd base rates'!I$52)
+($H119*'fnd base rates'!I$53)
+($I119*'fnd base rates'!I$54)
+($J119*'fnd base rates'!I$55)
+($K119*'fnd base rates'!I$56)
+($L119*'fnd base rates'!I$57)
+($M119*'fnd base rates'!I$58)
+($N119*'fnd base rates'!I$59)
+($O119*VLOOKUP($S119+12,rate_basefnd,9)))
*$R119</f>
        <v>243.49248</v>
      </c>
      <c r="AB119" s="1">
        <f>(($C119*'fnd base rates'!J$48)
+($D119*'fnd base rates'!J$49)
+($E119*'fnd base rates'!J$50)
+($F119*'fnd base rates'!J$51)
+($G119*'fnd base rates'!J$52)
+($H119*'fnd base rates'!J$53)
+($I119*'fnd base rates'!J$54)
+($J119*'fnd base rates'!J$55)
+($K119*'fnd base rates'!J$56)
+($L119*'fnd base rates'!J$57)
+($M119*'fnd base rates'!J$58)
+($N119*'fnd base rates'!J$59)
+($O119*VLOOKUP($S119+12,rate_basefnd,10)))
*$R119</f>
        <v>96.843600000000009</v>
      </c>
      <c r="AC119" s="1">
        <f>(($C119*'fnd base rates'!K$48)
+($D119*'fnd base rates'!K$49)
+($E119*'fnd base rates'!K$50)
+($F119*'fnd base rates'!K$51)
+($G119*'fnd base rates'!K$52)
+($H119*'fnd base rates'!K$53)
+($I119*'fnd base rates'!K$54)
+($J119*'fnd base rates'!K$55)
+($K119*'fnd base rates'!K$56)
+($L119*'fnd base rates'!K$57)
+($M119*'fnd base rates'!K$58)
+($N119*'fnd base rates'!K$59)
+($O119*VLOOKUP($S119+12,rate_basefnd,11)))
*$R119</f>
        <v>1484.1336600000002</v>
      </c>
      <c r="AD119" s="1">
        <f>(($C119*'fnd base rates'!L$48)
+($D119*'fnd base rates'!L$49)
+($E119*'fnd base rates'!L$50)
+($F119*'fnd base rates'!L$51)
+($G119*'fnd base rates'!L$52)
+($H119*'fnd base rates'!L$53)
+($I119*'fnd base rates'!L$54)
+($J119*'fnd base rates'!L$55)
+($K119*'fnd base rates'!L$56)
+($L119*'fnd base rates'!L$57)
+($M119*'fnd base rates'!L$58)
+($N119*'fnd base rates'!L$59)
+($O119*VLOOKUP($S119+12,rate_basefnd,12)))</f>
        <v>1196.5794943578421</v>
      </c>
      <c r="AE119" s="1">
        <f>(($C119*'fnd base rates'!M$48)
+($D119*'fnd base rates'!M$49)
+($E119*'fnd base rates'!M$50)
+($F119*'fnd base rates'!M$51)
+($G119*'fnd base rates'!M$52)
+($H119*'fnd base rates'!M$53)
+($I119*'fnd base rates'!M$54)
+($J119*'fnd base rates'!M$55)
+($K119*'fnd base rates'!M$56)
+($L119*'fnd base rates'!M$57)
+($M119*'fnd base rates'!M$58)
+($N119*'fnd base rates'!M$59)
+($O119*VLOOKUP($S119+12,rate_basefnd,13)))</f>
        <v>0</v>
      </c>
      <c r="AF119" s="4">
        <f t="shared" si="16"/>
        <v>12604.794074357844</v>
      </c>
      <c r="AH119" s="4">
        <f t="shared" si="17"/>
        <v>420049314</v>
      </c>
      <c r="AI119" s="4" t="str">
        <f t="shared" si="18"/>
        <v>420</v>
      </c>
      <c r="AJ119" s="2" t="str">
        <f t="shared" si="19"/>
        <v>049</v>
      </c>
      <c r="AK119" s="2" t="str">
        <f t="shared" si="20"/>
        <v>314</v>
      </c>
      <c r="AL119" s="4">
        <f t="shared" si="21"/>
        <v>1</v>
      </c>
      <c r="AM119" s="4">
        <f t="shared" si="14"/>
        <v>1</v>
      </c>
      <c r="AN119" s="4">
        <f t="shared" si="22"/>
        <v>12604.794074357844</v>
      </c>
      <c r="AO119" s="4">
        <f t="shared" si="23"/>
        <v>12605</v>
      </c>
      <c r="AP119" s="4">
        <f t="shared" si="24"/>
        <v>0</v>
      </c>
      <c r="AQ119" s="75">
        <v>12605</v>
      </c>
    </row>
    <row r="120" spans="1:43" s="4" customFormat="1">
      <c r="A120" s="2">
        <v>420049347</v>
      </c>
      <c r="B120" s="382" t="s">
        <v>681</v>
      </c>
      <c r="C120" s="15">
        <f>'fnd enro'!C120</f>
        <v>1</v>
      </c>
      <c r="D120" s="15">
        <f>'fnd enro'!D120</f>
        <v>0</v>
      </c>
      <c r="E120" s="15">
        <f>'fnd enro'!E120</f>
        <v>0</v>
      </c>
      <c r="F120" s="15">
        <f>'fnd enro'!F120</f>
        <v>3</v>
      </c>
      <c r="G120" s="15">
        <f>'fnd enro'!G120</f>
        <v>0</v>
      </c>
      <c r="H120" s="15">
        <f>'fnd enro'!H120</f>
        <v>0</v>
      </c>
      <c r="I120" s="15">
        <f>'fnd enro'!I120</f>
        <v>0.1125</v>
      </c>
      <c r="J120" s="15">
        <f>'fnd enro'!J120</f>
        <v>0</v>
      </c>
      <c r="K120" s="15">
        <f>'fnd enro'!K120</f>
        <v>0</v>
      </c>
      <c r="L120" s="15">
        <f>'fnd enro'!L120</f>
        <v>0</v>
      </c>
      <c r="M120" s="15">
        <f>'fnd enro'!M120</f>
        <v>0</v>
      </c>
      <c r="N120" s="15">
        <f>'fnd enro'!N120</f>
        <v>0</v>
      </c>
      <c r="O120" s="15">
        <f>'fnd enro'!O120</f>
        <v>3</v>
      </c>
      <c r="P120" s="15"/>
      <c r="Q120" s="15">
        <f>'fnd enro'!R120</f>
        <v>4</v>
      </c>
      <c r="R120" s="16">
        <f t="shared" si="15"/>
        <v>1.0980000000000001</v>
      </c>
      <c r="S120" s="15">
        <f>'fnd enro'!Q120</f>
        <v>10</v>
      </c>
      <c r="T120" s="2"/>
      <c r="U120" s="1">
        <f>(($C120*'fnd base rates'!C$48)
+($D120*'fnd base rates'!C$49)
+($E120*'fnd base rates'!C$50)
+($F120*'fnd base rates'!C$51)
+($G120*'fnd base rates'!C$52)
+($H120*'fnd base rates'!C$53)
+($I120*'fnd base rates'!C$54)
+($J120*'fnd base rates'!C$55)
+($K120*'fnd base rates'!C$56)
+($L120*'fnd base rates'!C$57)
+($M120*'fnd base rates'!C$58)
+($N120*'fnd base rates'!C$59)
+($O120*VLOOKUP($S120+12,rate_basefnd,3)))
*$R120</f>
        <v>1728.1607287500003</v>
      </c>
      <c r="V120" s="1">
        <f>(($C120*'fnd base rates'!D$48)
+($D120*'fnd base rates'!D$49)
+($E120*'fnd base rates'!D$50)
+($F120*'fnd base rates'!D$51)
+($G120*'fnd base rates'!D$52)
+($H120*'fnd base rates'!D$53)
+($I120*'fnd base rates'!D$54)
+($J120*'fnd base rates'!D$55)
+($K120*'fnd base rates'!D$56)
+($L120*'fnd base rates'!D$57)
+($M120*'fnd base rates'!D$58)
+($N120*'fnd base rates'!D$59)
+($O120*VLOOKUP($S120+12,rate_basefnd,4)))
*$R120</f>
        <v>2554.5299400000004</v>
      </c>
      <c r="W120" s="1">
        <f>(($C120*'fnd base rates'!E$48)
+($D120*'fnd base rates'!E$49)
+($E120*'fnd base rates'!E$50)
+($F120*'fnd base rates'!E$51)
+($G120*'fnd base rates'!E$52)
+($H120*'fnd base rates'!E$53)
+($I120*'fnd base rates'!E$54)
+($J120*'fnd base rates'!E$55)
+($K120*'fnd base rates'!E$56)
+($L120*'fnd base rates'!E$57)
+($M120*'fnd base rates'!E$58)
+($N120*'fnd base rates'!E$59)
+($O120*VLOOKUP($S120+12,rate_basefnd,5)))
*$R120</f>
        <v>23525.043221250002</v>
      </c>
      <c r="X120" s="1">
        <f>(($C120*'fnd base rates'!F$48)
+($D120*'fnd base rates'!F$49)
+($E120*'fnd base rates'!F$50)
+($F120*'fnd base rates'!F$51)
+($G120*'fnd base rates'!F$52)
+($H120*'fnd base rates'!F$53)
+($I120*'fnd base rates'!F$54)
+($J120*'fnd base rates'!F$55)
+($K120*'fnd base rates'!F$56)
+($L120*'fnd base rates'!F$57)
+($M120*'fnd base rates'!F$58)
+($N120*'fnd base rates'!F$59)
+($O120*VLOOKUP($S120+12,rate_basefnd,6)))
*$R120</f>
        <v>3970.9249605000009</v>
      </c>
      <c r="Y120" s="1">
        <f>(($C120*'fnd base rates'!G$48)
+($D120*'fnd base rates'!G$49)
+($E120*'fnd base rates'!G$50)
+($F120*'fnd base rates'!G$51)
+($G120*'fnd base rates'!G$52)
+($H120*'fnd base rates'!G$53)
+($I120*'fnd base rates'!G$54)
+($J120*'fnd base rates'!G$55)
+($K120*'fnd base rates'!G$56)
+($L120*'fnd base rates'!G$57)
+($M120*'fnd base rates'!G$58)
+($N120*'fnd base rates'!G$59)
+($O120*VLOOKUP($S120+12,rate_basefnd,7)))
*$R120</f>
        <v>750.61283850000007</v>
      </c>
      <c r="Z120" s="1">
        <f>(($C120*'fnd base rates'!H$48)
+($D120*'fnd base rates'!H$49)
+($E120*'fnd base rates'!H$50)
+($F120*'fnd base rates'!H$51)
+($G120*'fnd base rates'!H$52)
+($H120*'fnd base rates'!H$53)
+($I120*'fnd base rates'!H$54)
+($J120*'fnd base rates'!H$55)
+($K120*'fnd base rates'!H$56)
+($L120*'fnd base rates'!H$57)
+($M120*'fnd base rates'!H$58)
+($N120*'fnd base rates'!H$59)
+($O120*VLOOKUP($S120+12,rate_basefnd,8)))</f>
        <v>1583.7334999999998</v>
      </c>
      <c r="AA120" s="1">
        <f>(($C120*'fnd base rates'!I$48)
+($D120*'fnd base rates'!I$49)
+($E120*'fnd base rates'!I$50)
+($F120*'fnd base rates'!I$51)
+($G120*'fnd base rates'!I$52)
+($H120*'fnd base rates'!I$53)
+($I120*'fnd base rates'!I$54)
+($J120*'fnd base rates'!I$55)
+($K120*'fnd base rates'!I$56)
+($L120*'fnd base rates'!I$57)
+($M120*'fnd base rates'!I$58)
+($N120*'fnd base rates'!I$59)
+($O120*VLOOKUP($S120+12,rate_basefnd,9)))
*$R120</f>
        <v>852.3225000000001</v>
      </c>
      <c r="AB120" s="1">
        <f>(($C120*'fnd base rates'!J$48)
+($D120*'fnd base rates'!J$49)
+($E120*'fnd base rates'!J$50)
+($F120*'fnd base rates'!J$51)
+($G120*'fnd base rates'!J$52)
+($H120*'fnd base rates'!J$53)
+($I120*'fnd base rates'!J$54)
+($J120*'fnd base rates'!J$55)
+($K120*'fnd base rates'!J$56)
+($L120*'fnd base rates'!J$57)
+($M120*'fnd base rates'!J$58)
+($N120*'fnd base rates'!J$59)
+($O120*VLOOKUP($S120+12,rate_basefnd,10)))
*$R120</f>
        <v>484.3827</v>
      </c>
      <c r="AC120" s="1">
        <f>(($C120*'fnd base rates'!K$48)
+($D120*'fnd base rates'!K$49)
+($E120*'fnd base rates'!K$50)
+($F120*'fnd base rates'!K$51)
+($G120*'fnd base rates'!K$52)
+($H120*'fnd base rates'!K$53)
+($I120*'fnd base rates'!K$54)
+($J120*'fnd base rates'!K$55)
+($K120*'fnd base rates'!K$56)
+($L120*'fnd base rates'!K$57)
+($M120*'fnd base rates'!K$58)
+($N120*'fnd base rates'!K$59)
+($O120*VLOOKUP($S120+12,rate_basefnd,11)))
*$R120</f>
        <v>5267.5071817500002</v>
      </c>
      <c r="AD120" s="1">
        <f>(($C120*'fnd base rates'!L$48)
+($D120*'fnd base rates'!L$49)
+($E120*'fnd base rates'!L$50)
+($F120*'fnd base rates'!L$51)
+($G120*'fnd base rates'!L$52)
+($H120*'fnd base rates'!L$53)
+($I120*'fnd base rates'!L$54)
+($J120*'fnd base rates'!L$55)
+($K120*'fnd base rates'!L$56)
+($L120*'fnd base rates'!L$57)
+($M120*'fnd base rates'!L$58)
+($N120*'fnd base rates'!L$59)
+($O120*VLOOKUP($S120+12,rate_basefnd,12)))</f>
        <v>4392.0341414973682</v>
      </c>
      <c r="AE120" s="1">
        <f>(($C120*'fnd base rates'!M$48)
+($D120*'fnd base rates'!M$49)
+($E120*'fnd base rates'!M$50)
+($F120*'fnd base rates'!M$51)
+($G120*'fnd base rates'!M$52)
+($H120*'fnd base rates'!M$53)
+($I120*'fnd base rates'!M$54)
+($J120*'fnd base rates'!M$55)
+($K120*'fnd base rates'!M$56)
+($L120*'fnd base rates'!M$57)
+($M120*'fnd base rates'!M$58)
+($N120*'fnd base rates'!M$59)
+($O120*VLOOKUP($S120+12,rate_basefnd,13)))</f>
        <v>0</v>
      </c>
      <c r="AF120" s="4">
        <f t="shared" si="16"/>
        <v>45109.251712247373</v>
      </c>
      <c r="AH120" s="4">
        <f t="shared" si="17"/>
        <v>420049347</v>
      </c>
      <c r="AI120" s="4" t="str">
        <f t="shared" si="18"/>
        <v>420</v>
      </c>
      <c r="AJ120" s="2" t="str">
        <f t="shared" si="19"/>
        <v>049</v>
      </c>
      <c r="AK120" s="2" t="str">
        <f t="shared" si="20"/>
        <v>347</v>
      </c>
      <c r="AL120" s="4">
        <f t="shared" si="21"/>
        <v>1</v>
      </c>
      <c r="AM120" s="4">
        <f t="shared" si="14"/>
        <v>4</v>
      </c>
      <c r="AN120" s="4">
        <f t="shared" si="22"/>
        <v>45109.251712247373</v>
      </c>
      <c r="AO120" s="4">
        <f t="shared" si="23"/>
        <v>11277</v>
      </c>
      <c r="AP120" s="4">
        <f t="shared" si="24"/>
        <v>0</v>
      </c>
      <c r="AQ120" s="75">
        <v>11277</v>
      </c>
    </row>
    <row r="121" spans="1:43" s="4" customFormat="1">
      <c r="A121" s="2">
        <v>426149009</v>
      </c>
      <c r="B121" s="382" t="s">
        <v>708</v>
      </c>
      <c r="C121" s="15">
        <f>'fnd enro'!C121</f>
        <v>0</v>
      </c>
      <c r="D121" s="15">
        <f>'fnd enro'!D121</f>
        <v>0</v>
      </c>
      <c r="E121" s="15">
        <f>'fnd enro'!E121</f>
        <v>1</v>
      </c>
      <c r="F121" s="15">
        <f>'fnd enro'!F121</f>
        <v>0</v>
      </c>
      <c r="G121" s="15">
        <f>'fnd enro'!G121</f>
        <v>0</v>
      </c>
      <c r="H121" s="15">
        <f>'fnd enro'!H121</f>
        <v>0</v>
      </c>
      <c r="I121" s="15">
        <f>'fnd enro'!I121</f>
        <v>3.7499999999999999E-2</v>
      </c>
      <c r="J121" s="15">
        <f>'fnd enro'!J121</f>
        <v>0</v>
      </c>
      <c r="K121" s="15">
        <f>'fnd enro'!K121</f>
        <v>0</v>
      </c>
      <c r="L121" s="15">
        <f>'fnd enro'!L121</f>
        <v>0</v>
      </c>
      <c r="M121" s="15">
        <f>'fnd enro'!M121</f>
        <v>0</v>
      </c>
      <c r="N121" s="15">
        <f>'fnd enro'!N121</f>
        <v>0</v>
      </c>
      <c r="O121" s="15">
        <f>'fnd enro'!O121</f>
        <v>1</v>
      </c>
      <c r="P121" s="15"/>
      <c r="Q121" s="15">
        <f>'fnd enro'!R121</f>
        <v>1</v>
      </c>
      <c r="R121" s="16">
        <f t="shared" si="15"/>
        <v>1</v>
      </c>
      <c r="S121" s="15">
        <f>'fnd enro'!Q121</f>
        <v>10</v>
      </c>
      <c r="T121" s="2"/>
      <c r="U121" s="1">
        <f>(($C121*'fnd base rates'!C$48)
+($D121*'fnd base rates'!C$49)
+($E121*'fnd base rates'!C$50)
+($F121*'fnd base rates'!C$51)
+($G121*'fnd base rates'!C$52)
+($H121*'fnd base rates'!C$53)
+($I121*'fnd base rates'!C$54)
+($J121*'fnd base rates'!C$55)
+($K121*'fnd base rates'!C$56)
+($L121*'fnd base rates'!C$57)
+($M121*'fnd base rates'!C$58)
+($N121*'fnd base rates'!C$59)
+($O121*VLOOKUP($S121+12,rate_basefnd,3)))
*$R121</f>
        <v>463.29562500000003</v>
      </c>
      <c r="V121" s="1">
        <f>(($C121*'fnd base rates'!D$48)
+($D121*'fnd base rates'!D$49)
+($E121*'fnd base rates'!D$50)
+($F121*'fnd base rates'!D$51)
+($G121*'fnd base rates'!D$52)
+($H121*'fnd base rates'!D$53)
+($I121*'fnd base rates'!D$54)
+($J121*'fnd base rates'!D$55)
+($K121*'fnd base rates'!D$56)
+($L121*'fnd base rates'!D$57)
+($M121*'fnd base rates'!D$58)
+($N121*'fnd base rates'!D$59)
+($O121*VLOOKUP($S121+12,rate_basefnd,4)))
*$R121</f>
        <v>664.72</v>
      </c>
      <c r="W121" s="1">
        <f>(($C121*'fnd base rates'!E$48)
+($D121*'fnd base rates'!E$49)
+($E121*'fnd base rates'!E$50)
+($F121*'fnd base rates'!E$51)
+($G121*'fnd base rates'!E$52)
+($H121*'fnd base rates'!E$53)
+($I121*'fnd base rates'!E$54)
+($J121*'fnd base rates'!E$55)
+($K121*'fnd base rates'!E$56)
+($L121*'fnd base rates'!E$57)
+($M121*'fnd base rates'!E$58)
+($N121*'fnd base rates'!E$59)
+($O121*VLOOKUP($S121+12,rate_basefnd,5)))
*$R121</f>
        <v>6633.8293749999993</v>
      </c>
      <c r="X121" s="1">
        <f>(($C121*'fnd base rates'!F$48)
+($D121*'fnd base rates'!F$49)
+($E121*'fnd base rates'!F$50)
+($F121*'fnd base rates'!F$51)
+($G121*'fnd base rates'!F$52)
+($H121*'fnd base rates'!F$53)
+($I121*'fnd base rates'!F$54)
+($J121*'fnd base rates'!F$55)
+($K121*'fnd base rates'!F$56)
+($L121*'fnd base rates'!F$57)
+($M121*'fnd base rates'!F$58)
+($N121*'fnd base rates'!F$59)
+($O121*VLOOKUP($S121+12,rate_basefnd,6)))
*$R121</f>
        <v>1075.2157500000001</v>
      </c>
      <c r="Y121" s="1">
        <f>(($C121*'fnd base rates'!G$48)
+($D121*'fnd base rates'!G$49)
+($E121*'fnd base rates'!G$50)
+($F121*'fnd base rates'!G$51)
+($G121*'fnd base rates'!G$52)
+($H121*'fnd base rates'!G$53)
+($I121*'fnd base rates'!G$54)
+($J121*'fnd base rates'!G$55)
+($K121*'fnd base rates'!G$56)
+($L121*'fnd base rates'!G$57)
+($M121*'fnd base rates'!G$58)
+($N121*'fnd base rates'!G$59)
+($O121*VLOOKUP($S121+12,rate_basefnd,7)))
*$R121</f>
        <v>207.76274999999998</v>
      </c>
      <c r="Z121" s="1">
        <f>(($C121*'fnd base rates'!H$48)
+($D121*'fnd base rates'!H$49)
+($E121*'fnd base rates'!H$50)
+($F121*'fnd base rates'!H$51)
+($G121*'fnd base rates'!H$52)
+($H121*'fnd base rates'!H$53)
+($I121*'fnd base rates'!H$54)
+($J121*'fnd base rates'!H$55)
+($K121*'fnd base rates'!H$56)
+($L121*'fnd base rates'!H$57)
+($M121*'fnd base rates'!H$58)
+($N121*'fnd base rates'!H$59)
+($O121*VLOOKUP($S121+12,rate_basefnd,8)))</f>
        <v>454.3845</v>
      </c>
      <c r="AA121" s="1">
        <f>(($C121*'fnd base rates'!I$48)
+($D121*'fnd base rates'!I$49)
+($E121*'fnd base rates'!I$50)
+($F121*'fnd base rates'!I$51)
+($G121*'fnd base rates'!I$52)
+($H121*'fnd base rates'!I$53)
+($I121*'fnd base rates'!I$54)
+($J121*'fnd base rates'!I$55)
+($K121*'fnd base rates'!I$56)
+($L121*'fnd base rates'!I$57)
+($M121*'fnd base rates'!I$58)
+($N121*'fnd base rates'!I$59)
+($O121*VLOOKUP($S121+12,rate_basefnd,9)))
*$R121</f>
        <v>221.79</v>
      </c>
      <c r="AB121" s="1">
        <f>(($C121*'fnd base rates'!J$48)
+($D121*'fnd base rates'!J$49)
+($E121*'fnd base rates'!J$50)
+($F121*'fnd base rates'!J$51)
+($G121*'fnd base rates'!J$52)
+($H121*'fnd base rates'!J$53)
+($I121*'fnd base rates'!J$54)
+($J121*'fnd base rates'!J$55)
+($K121*'fnd base rates'!J$56)
+($L121*'fnd base rates'!J$57)
+($M121*'fnd base rates'!J$58)
+($N121*'fnd base rates'!J$59)
+($O121*VLOOKUP($S121+12,rate_basefnd,10)))
*$R121</f>
        <v>88.24</v>
      </c>
      <c r="AC121" s="1">
        <f>(($C121*'fnd base rates'!K$48)
+($D121*'fnd base rates'!K$49)
+($E121*'fnd base rates'!K$50)
+($F121*'fnd base rates'!K$51)
+($G121*'fnd base rates'!K$52)
+($H121*'fnd base rates'!K$53)
+($I121*'fnd base rates'!K$54)
+($J121*'fnd base rates'!K$55)
+($K121*'fnd base rates'!K$56)
+($L121*'fnd base rates'!K$57)
+($M121*'fnd base rates'!K$58)
+($N121*'fnd base rates'!K$59)
+($O121*VLOOKUP($S121+12,rate_basefnd,11)))
*$R121</f>
        <v>1458.0551249999999</v>
      </c>
      <c r="AD121" s="1">
        <f>(($C121*'fnd base rates'!L$48)
+($D121*'fnd base rates'!L$49)
+($E121*'fnd base rates'!L$50)
+($F121*'fnd base rates'!L$51)
+($G121*'fnd base rates'!L$52)
+($H121*'fnd base rates'!L$53)
+($I121*'fnd base rates'!L$54)
+($J121*'fnd base rates'!L$55)
+($K121*'fnd base rates'!L$56)
+($L121*'fnd base rates'!L$57)
+($M121*'fnd base rates'!L$58)
+($N121*'fnd base rates'!L$59)
+($O121*VLOOKUP($S121+12,rate_basefnd,12)))</f>
        <v>1319.8889647728158</v>
      </c>
      <c r="AE121" s="1">
        <f>(($C121*'fnd base rates'!M$48)
+($D121*'fnd base rates'!M$49)
+($E121*'fnd base rates'!M$50)
+($F121*'fnd base rates'!M$51)
+($G121*'fnd base rates'!M$52)
+($H121*'fnd base rates'!M$53)
+($I121*'fnd base rates'!M$54)
+($J121*'fnd base rates'!M$55)
+($K121*'fnd base rates'!M$56)
+($L121*'fnd base rates'!M$57)
+($M121*'fnd base rates'!M$58)
+($N121*'fnd base rates'!M$59)
+($O121*VLOOKUP($S121+12,rate_basefnd,13)))</f>
        <v>0</v>
      </c>
      <c r="AF121" s="4">
        <f t="shared" si="16"/>
        <v>12587.182089772816</v>
      </c>
      <c r="AH121" s="4">
        <f t="shared" si="17"/>
        <v>426149009</v>
      </c>
      <c r="AI121" s="4" t="str">
        <f t="shared" si="18"/>
        <v>426</v>
      </c>
      <c r="AJ121" s="2" t="str">
        <f t="shared" si="19"/>
        <v>149</v>
      </c>
      <c r="AK121" s="2" t="str">
        <f t="shared" si="20"/>
        <v>009</v>
      </c>
      <c r="AL121" s="4">
        <f t="shared" si="21"/>
        <v>1</v>
      </c>
      <c r="AM121" s="4">
        <f t="shared" si="14"/>
        <v>1</v>
      </c>
      <c r="AN121" s="4">
        <f t="shared" si="22"/>
        <v>12587.182089772816</v>
      </c>
      <c r="AO121" s="4">
        <f t="shared" si="23"/>
        <v>12587</v>
      </c>
      <c r="AP121" s="4">
        <f t="shared" si="24"/>
        <v>0</v>
      </c>
      <c r="AQ121" s="75">
        <v>12587</v>
      </c>
    </row>
    <row r="122" spans="1:43" s="4" customFormat="1">
      <c r="A122" s="2">
        <v>426149079</v>
      </c>
      <c r="B122" s="382" t="s">
        <v>708</v>
      </c>
      <c r="C122" s="15">
        <f>'fnd enro'!C122</f>
        <v>0</v>
      </c>
      <c r="D122" s="15">
        <f>'fnd enro'!D122</f>
        <v>0</v>
      </c>
      <c r="E122" s="15">
        <f>'fnd enro'!E122</f>
        <v>0</v>
      </c>
      <c r="F122" s="15">
        <f>'fnd enro'!F122</f>
        <v>1</v>
      </c>
      <c r="G122" s="15">
        <f>'fnd enro'!G122</f>
        <v>0</v>
      </c>
      <c r="H122" s="15">
        <f>'fnd enro'!H122</f>
        <v>0</v>
      </c>
      <c r="I122" s="15">
        <f>'fnd enro'!I122</f>
        <v>3.7499999999999999E-2</v>
      </c>
      <c r="J122" s="15">
        <f>'fnd enro'!J122</f>
        <v>0</v>
      </c>
      <c r="K122" s="15">
        <f>'fnd enro'!K122</f>
        <v>0</v>
      </c>
      <c r="L122" s="15">
        <f>'fnd enro'!L122</f>
        <v>0</v>
      </c>
      <c r="M122" s="15">
        <f>'fnd enro'!M122</f>
        <v>0</v>
      </c>
      <c r="N122" s="15">
        <f>'fnd enro'!N122</f>
        <v>0</v>
      </c>
      <c r="O122" s="15">
        <f>'fnd enro'!O122</f>
        <v>0</v>
      </c>
      <c r="P122" s="15"/>
      <c r="Q122" s="15">
        <f>'fnd enro'!R122</f>
        <v>1</v>
      </c>
      <c r="R122" s="16">
        <f t="shared" si="15"/>
        <v>1</v>
      </c>
      <c r="S122" s="15">
        <f>'fnd enro'!Q122</f>
        <v>1</v>
      </c>
      <c r="T122" s="2"/>
      <c r="U122" s="1">
        <f>(($C122*'fnd base rates'!C$48)
+($D122*'fnd base rates'!C$49)
+($E122*'fnd base rates'!C$50)
+($F122*'fnd base rates'!C$51)
+($G122*'fnd base rates'!C$52)
+($H122*'fnd base rates'!C$53)
+($I122*'fnd base rates'!C$54)
+($J122*'fnd base rates'!C$55)
+($K122*'fnd base rates'!C$56)
+($L122*'fnd base rates'!C$57)
+($M122*'fnd base rates'!C$58)
+($N122*'fnd base rates'!C$59)
+($O122*VLOOKUP($S122+12,rate_basefnd,3)))
*$R122</f>
        <v>463.29562500000003</v>
      </c>
      <c r="V122" s="1">
        <f>(($C122*'fnd base rates'!D$48)
+($D122*'fnd base rates'!D$49)
+($E122*'fnd base rates'!D$50)
+($F122*'fnd base rates'!D$51)
+($G122*'fnd base rates'!D$52)
+($H122*'fnd base rates'!D$53)
+($I122*'fnd base rates'!D$54)
+($J122*'fnd base rates'!D$55)
+($K122*'fnd base rates'!D$56)
+($L122*'fnd base rates'!D$57)
+($M122*'fnd base rates'!D$58)
+($N122*'fnd base rates'!D$59)
+($O122*VLOOKUP($S122+12,rate_basefnd,4)))
*$R122</f>
        <v>664.72</v>
      </c>
      <c r="W122" s="1">
        <f>(($C122*'fnd base rates'!E$48)
+($D122*'fnd base rates'!E$49)
+($E122*'fnd base rates'!E$50)
+($F122*'fnd base rates'!E$51)
+($G122*'fnd base rates'!E$52)
+($H122*'fnd base rates'!E$53)
+($I122*'fnd base rates'!E$54)
+($J122*'fnd base rates'!E$55)
+($K122*'fnd base rates'!E$56)
+($L122*'fnd base rates'!E$57)
+($M122*'fnd base rates'!E$58)
+($N122*'fnd base rates'!E$59)
+($O122*VLOOKUP($S122+12,rate_basefnd,5)))
*$R122</f>
        <v>3362.2493749999999</v>
      </c>
      <c r="X122" s="1">
        <f>(($C122*'fnd base rates'!F$48)
+($D122*'fnd base rates'!F$49)
+($E122*'fnd base rates'!F$50)
+($F122*'fnd base rates'!F$51)
+($G122*'fnd base rates'!F$52)
+($H122*'fnd base rates'!F$53)
+($I122*'fnd base rates'!F$54)
+($J122*'fnd base rates'!F$55)
+($K122*'fnd base rates'!F$56)
+($L122*'fnd base rates'!F$57)
+($M122*'fnd base rates'!F$58)
+($N122*'fnd base rates'!F$59)
+($O122*VLOOKUP($S122+12,rate_basefnd,6)))
*$R122</f>
        <v>1075.2157500000001</v>
      </c>
      <c r="Y122" s="1">
        <f>(($C122*'fnd base rates'!G$48)
+($D122*'fnd base rates'!G$49)
+($E122*'fnd base rates'!G$50)
+($F122*'fnd base rates'!G$51)
+($G122*'fnd base rates'!G$52)
+($H122*'fnd base rates'!G$53)
+($I122*'fnd base rates'!G$54)
+($J122*'fnd base rates'!G$55)
+($K122*'fnd base rates'!G$56)
+($L122*'fnd base rates'!G$57)
+($M122*'fnd base rates'!G$58)
+($N122*'fnd base rates'!G$59)
+($O122*VLOOKUP($S122+12,rate_basefnd,7)))
*$R122</f>
        <v>135.78274999999999</v>
      </c>
      <c r="Z122" s="1">
        <f>(($C122*'fnd base rates'!H$48)
+($D122*'fnd base rates'!H$49)
+($E122*'fnd base rates'!H$50)
+($F122*'fnd base rates'!H$51)
+($G122*'fnd base rates'!H$52)
+($H122*'fnd base rates'!H$53)
+($I122*'fnd base rates'!H$54)
+($J122*'fnd base rates'!H$55)
+($K122*'fnd base rates'!H$56)
+($L122*'fnd base rates'!H$57)
+($M122*'fnd base rates'!H$58)
+($N122*'fnd base rates'!H$59)
+($O122*VLOOKUP($S122+12,rate_basefnd,8)))</f>
        <v>454.3845</v>
      </c>
      <c r="AA122" s="1">
        <f>(($C122*'fnd base rates'!I$48)
+($D122*'fnd base rates'!I$49)
+($E122*'fnd base rates'!I$50)
+($F122*'fnd base rates'!I$51)
+($G122*'fnd base rates'!I$52)
+($H122*'fnd base rates'!I$53)
+($I122*'fnd base rates'!I$54)
+($J122*'fnd base rates'!I$55)
+($K122*'fnd base rates'!I$56)
+($L122*'fnd base rates'!I$57)
+($M122*'fnd base rates'!I$58)
+($N122*'fnd base rates'!I$59)
+($O122*VLOOKUP($S122+12,rate_basefnd,9)))
*$R122</f>
        <v>221.79</v>
      </c>
      <c r="AB122" s="1">
        <f>(($C122*'fnd base rates'!J$48)
+($D122*'fnd base rates'!J$49)
+($E122*'fnd base rates'!J$50)
+($F122*'fnd base rates'!J$51)
+($G122*'fnd base rates'!J$52)
+($H122*'fnd base rates'!J$53)
+($I122*'fnd base rates'!J$54)
+($J122*'fnd base rates'!J$55)
+($K122*'fnd base rates'!J$56)
+($L122*'fnd base rates'!J$57)
+($M122*'fnd base rates'!J$58)
+($N122*'fnd base rates'!J$59)
+($O122*VLOOKUP($S122+12,rate_basefnd,10)))
*$R122</f>
        <v>132.35</v>
      </c>
      <c r="AC122" s="1">
        <f>(($C122*'fnd base rates'!K$48)
+($D122*'fnd base rates'!K$49)
+($E122*'fnd base rates'!K$50)
+($F122*'fnd base rates'!K$51)
+($G122*'fnd base rates'!K$52)
+($H122*'fnd base rates'!K$53)
+($I122*'fnd base rates'!K$54)
+($J122*'fnd base rates'!K$55)
+($K122*'fnd base rates'!K$56)
+($L122*'fnd base rates'!K$57)
+($M122*'fnd base rates'!K$58)
+($N122*'fnd base rates'!K$59)
+($O122*VLOOKUP($S122+12,rate_basefnd,11)))
*$R122</f>
        <v>952.78512499999999</v>
      </c>
      <c r="AD122" s="1">
        <f>(($C122*'fnd base rates'!L$48)
+($D122*'fnd base rates'!L$49)
+($E122*'fnd base rates'!L$50)
+($F122*'fnd base rates'!L$51)
+($G122*'fnd base rates'!L$52)
+($H122*'fnd base rates'!L$53)
+($I122*'fnd base rates'!L$54)
+($J122*'fnd base rates'!L$55)
+($K122*'fnd base rates'!L$56)
+($L122*'fnd base rates'!L$57)
+($M122*'fnd base rates'!L$58)
+($N122*'fnd base rates'!L$59)
+($O122*VLOOKUP($S122+12,rate_basefnd,12)))</f>
        <v>987.83146477281571</v>
      </c>
      <c r="AE122" s="1">
        <f>(($C122*'fnd base rates'!M$48)
+($D122*'fnd base rates'!M$49)
+($E122*'fnd base rates'!M$50)
+($F122*'fnd base rates'!M$51)
+($G122*'fnd base rates'!M$52)
+($H122*'fnd base rates'!M$53)
+($I122*'fnd base rates'!M$54)
+($J122*'fnd base rates'!M$55)
+($K122*'fnd base rates'!M$56)
+($L122*'fnd base rates'!M$57)
+($M122*'fnd base rates'!M$58)
+($N122*'fnd base rates'!M$59)
+($O122*VLOOKUP($S122+12,rate_basefnd,13)))</f>
        <v>0</v>
      </c>
      <c r="AF122" s="4">
        <f t="shared" si="16"/>
        <v>8450.4045897728174</v>
      </c>
      <c r="AH122" s="4">
        <f t="shared" si="17"/>
        <v>426149079</v>
      </c>
      <c r="AI122" s="4" t="str">
        <f t="shared" si="18"/>
        <v>426</v>
      </c>
      <c r="AJ122" s="2" t="str">
        <f t="shared" si="19"/>
        <v>149</v>
      </c>
      <c r="AK122" s="2" t="str">
        <f t="shared" si="20"/>
        <v>079</v>
      </c>
      <c r="AL122" s="4">
        <f t="shared" si="21"/>
        <v>1</v>
      </c>
      <c r="AM122" s="4">
        <f t="shared" si="14"/>
        <v>1</v>
      </c>
      <c r="AN122" s="4">
        <f t="shared" si="22"/>
        <v>8450.4045897728174</v>
      </c>
      <c r="AO122" s="4">
        <f t="shared" si="23"/>
        <v>8450</v>
      </c>
      <c r="AP122" s="4">
        <f t="shared" si="24"/>
        <v>0</v>
      </c>
      <c r="AQ122" s="75">
        <v>8450</v>
      </c>
    </row>
    <row r="123" spans="1:43" s="4" customFormat="1">
      <c r="A123" s="2">
        <v>426149128</v>
      </c>
      <c r="B123" s="382" t="s">
        <v>708</v>
      </c>
      <c r="C123" s="15">
        <f>'fnd enro'!C123</f>
        <v>0</v>
      </c>
      <c r="D123" s="15">
        <f>'fnd enro'!D123</f>
        <v>0</v>
      </c>
      <c r="E123" s="15">
        <f>'fnd enro'!E123</f>
        <v>1</v>
      </c>
      <c r="F123" s="15">
        <f>'fnd enro'!F123</f>
        <v>0</v>
      </c>
      <c r="G123" s="15">
        <f>'fnd enro'!G123</f>
        <v>0</v>
      </c>
      <c r="H123" s="15">
        <f>'fnd enro'!H123</f>
        <v>0</v>
      </c>
      <c r="I123" s="15">
        <f>'fnd enro'!I123</f>
        <v>3.7499999999999999E-2</v>
      </c>
      <c r="J123" s="15">
        <f>'fnd enro'!J123</f>
        <v>0</v>
      </c>
      <c r="K123" s="15">
        <f>'fnd enro'!K123</f>
        <v>0</v>
      </c>
      <c r="L123" s="15">
        <f>'fnd enro'!L123</f>
        <v>0</v>
      </c>
      <c r="M123" s="15">
        <f>'fnd enro'!M123</f>
        <v>0</v>
      </c>
      <c r="N123" s="15">
        <f>'fnd enro'!N123</f>
        <v>0</v>
      </c>
      <c r="O123" s="15">
        <f>'fnd enro'!O123</f>
        <v>1</v>
      </c>
      <c r="P123" s="15"/>
      <c r="Q123" s="15">
        <f>'fnd enro'!R123</f>
        <v>1</v>
      </c>
      <c r="R123" s="16">
        <f t="shared" si="15"/>
        <v>1</v>
      </c>
      <c r="S123" s="15">
        <f>'fnd enro'!Q123</f>
        <v>10</v>
      </c>
      <c r="T123" s="2"/>
      <c r="U123" s="1">
        <f>(($C123*'fnd base rates'!C$48)
+($D123*'fnd base rates'!C$49)
+($E123*'fnd base rates'!C$50)
+($F123*'fnd base rates'!C$51)
+($G123*'fnd base rates'!C$52)
+($H123*'fnd base rates'!C$53)
+($I123*'fnd base rates'!C$54)
+($J123*'fnd base rates'!C$55)
+($K123*'fnd base rates'!C$56)
+($L123*'fnd base rates'!C$57)
+($M123*'fnd base rates'!C$58)
+($N123*'fnd base rates'!C$59)
+($O123*VLOOKUP($S123+12,rate_basefnd,3)))
*$R123</f>
        <v>463.29562500000003</v>
      </c>
      <c r="V123" s="1">
        <f>(($C123*'fnd base rates'!D$48)
+($D123*'fnd base rates'!D$49)
+($E123*'fnd base rates'!D$50)
+($F123*'fnd base rates'!D$51)
+($G123*'fnd base rates'!D$52)
+($H123*'fnd base rates'!D$53)
+($I123*'fnd base rates'!D$54)
+($J123*'fnd base rates'!D$55)
+($K123*'fnd base rates'!D$56)
+($L123*'fnd base rates'!D$57)
+($M123*'fnd base rates'!D$58)
+($N123*'fnd base rates'!D$59)
+($O123*VLOOKUP($S123+12,rate_basefnd,4)))
*$R123</f>
        <v>664.72</v>
      </c>
      <c r="W123" s="1">
        <f>(($C123*'fnd base rates'!E$48)
+($D123*'fnd base rates'!E$49)
+($E123*'fnd base rates'!E$50)
+($F123*'fnd base rates'!E$51)
+($G123*'fnd base rates'!E$52)
+($H123*'fnd base rates'!E$53)
+($I123*'fnd base rates'!E$54)
+($J123*'fnd base rates'!E$55)
+($K123*'fnd base rates'!E$56)
+($L123*'fnd base rates'!E$57)
+($M123*'fnd base rates'!E$58)
+($N123*'fnd base rates'!E$59)
+($O123*VLOOKUP($S123+12,rate_basefnd,5)))
*$R123</f>
        <v>6633.8293749999993</v>
      </c>
      <c r="X123" s="1">
        <f>(($C123*'fnd base rates'!F$48)
+($D123*'fnd base rates'!F$49)
+($E123*'fnd base rates'!F$50)
+($F123*'fnd base rates'!F$51)
+($G123*'fnd base rates'!F$52)
+($H123*'fnd base rates'!F$53)
+($I123*'fnd base rates'!F$54)
+($J123*'fnd base rates'!F$55)
+($K123*'fnd base rates'!F$56)
+($L123*'fnd base rates'!F$57)
+($M123*'fnd base rates'!F$58)
+($N123*'fnd base rates'!F$59)
+($O123*VLOOKUP($S123+12,rate_basefnd,6)))
*$R123</f>
        <v>1075.2157500000001</v>
      </c>
      <c r="Y123" s="1">
        <f>(($C123*'fnd base rates'!G$48)
+($D123*'fnd base rates'!G$49)
+($E123*'fnd base rates'!G$50)
+($F123*'fnd base rates'!G$51)
+($G123*'fnd base rates'!G$52)
+($H123*'fnd base rates'!G$53)
+($I123*'fnd base rates'!G$54)
+($J123*'fnd base rates'!G$55)
+($K123*'fnd base rates'!G$56)
+($L123*'fnd base rates'!G$57)
+($M123*'fnd base rates'!G$58)
+($N123*'fnd base rates'!G$59)
+($O123*VLOOKUP($S123+12,rate_basefnd,7)))
*$R123</f>
        <v>207.76274999999998</v>
      </c>
      <c r="Z123" s="1">
        <f>(($C123*'fnd base rates'!H$48)
+($D123*'fnd base rates'!H$49)
+($E123*'fnd base rates'!H$50)
+($F123*'fnd base rates'!H$51)
+($G123*'fnd base rates'!H$52)
+($H123*'fnd base rates'!H$53)
+($I123*'fnd base rates'!H$54)
+($J123*'fnd base rates'!H$55)
+($K123*'fnd base rates'!H$56)
+($L123*'fnd base rates'!H$57)
+($M123*'fnd base rates'!H$58)
+($N123*'fnd base rates'!H$59)
+($O123*VLOOKUP($S123+12,rate_basefnd,8)))</f>
        <v>454.3845</v>
      </c>
      <c r="AA123" s="1">
        <f>(($C123*'fnd base rates'!I$48)
+($D123*'fnd base rates'!I$49)
+($E123*'fnd base rates'!I$50)
+($F123*'fnd base rates'!I$51)
+($G123*'fnd base rates'!I$52)
+($H123*'fnd base rates'!I$53)
+($I123*'fnd base rates'!I$54)
+($J123*'fnd base rates'!I$55)
+($K123*'fnd base rates'!I$56)
+($L123*'fnd base rates'!I$57)
+($M123*'fnd base rates'!I$58)
+($N123*'fnd base rates'!I$59)
+($O123*VLOOKUP($S123+12,rate_basefnd,9)))
*$R123</f>
        <v>221.79</v>
      </c>
      <c r="AB123" s="1">
        <f>(($C123*'fnd base rates'!J$48)
+($D123*'fnd base rates'!J$49)
+($E123*'fnd base rates'!J$50)
+($F123*'fnd base rates'!J$51)
+($G123*'fnd base rates'!J$52)
+($H123*'fnd base rates'!J$53)
+($I123*'fnd base rates'!J$54)
+($J123*'fnd base rates'!J$55)
+($K123*'fnd base rates'!J$56)
+($L123*'fnd base rates'!J$57)
+($M123*'fnd base rates'!J$58)
+($N123*'fnd base rates'!J$59)
+($O123*VLOOKUP($S123+12,rate_basefnd,10)))
*$R123</f>
        <v>88.24</v>
      </c>
      <c r="AC123" s="1">
        <f>(($C123*'fnd base rates'!K$48)
+($D123*'fnd base rates'!K$49)
+($E123*'fnd base rates'!K$50)
+($F123*'fnd base rates'!K$51)
+($G123*'fnd base rates'!K$52)
+($H123*'fnd base rates'!K$53)
+($I123*'fnd base rates'!K$54)
+($J123*'fnd base rates'!K$55)
+($K123*'fnd base rates'!K$56)
+($L123*'fnd base rates'!K$57)
+($M123*'fnd base rates'!K$58)
+($N123*'fnd base rates'!K$59)
+($O123*VLOOKUP($S123+12,rate_basefnd,11)))
*$R123</f>
        <v>1458.0551249999999</v>
      </c>
      <c r="AD123" s="1">
        <f>(($C123*'fnd base rates'!L$48)
+($D123*'fnd base rates'!L$49)
+($E123*'fnd base rates'!L$50)
+($F123*'fnd base rates'!L$51)
+($G123*'fnd base rates'!L$52)
+($H123*'fnd base rates'!L$53)
+($I123*'fnd base rates'!L$54)
+($J123*'fnd base rates'!L$55)
+($K123*'fnd base rates'!L$56)
+($L123*'fnd base rates'!L$57)
+($M123*'fnd base rates'!L$58)
+($N123*'fnd base rates'!L$59)
+($O123*VLOOKUP($S123+12,rate_basefnd,12)))</f>
        <v>1319.8889647728158</v>
      </c>
      <c r="AE123" s="1">
        <f>(($C123*'fnd base rates'!M$48)
+($D123*'fnd base rates'!M$49)
+($E123*'fnd base rates'!M$50)
+($F123*'fnd base rates'!M$51)
+($G123*'fnd base rates'!M$52)
+($H123*'fnd base rates'!M$53)
+($I123*'fnd base rates'!M$54)
+($J123*'fnd base rates'!M$55)
+($K123*'fnd base rates'!M$56)
+($L123*'fnd base rates'!M$57)
+($M123*'fnd base rates'!M$58)
+($N123*'fnd base rates'!M$59)
+($O123*VLOOKUP($S123+12,rate_basefnd,13)))</f>
        <v>0</v>
      </c>
      <c r="AF123" s="4">
        <f t="shared" si="16"/>
        <v>12587.182089772816</v>
      </c>
      <c r="AH123" s="4">
        <f t="shared" si="17"/>
        <v>426149128</v>
      </c>
      <c r="AI123" s="4" t="str">
        <f t="shared" si="18"/>
        <v>426</v>
      </c>
      <c r="AJ123" s="2" t="str">
        <f t="shared" si="19"/>
        <v>149</v>
      </c>
      <c r="AK123" s="2" t="str">
        <f t="shared" si="20"/>
        <v>128</v>
      </c>
      <c r="AL123" s="4">
        <f t="shared" si="21"/>
        <v>1</v>
      </c>
      <c r="AM123" s="4">
        <f t="shared" si="14"/>
        <v>1</v>
      </c>
      <c r="AN123" s="4">
        <f t="shared" si="22"/>
        <v>12587.182089772816</v>
      </c>
      <c r="AO123" s="4">
        <f t="shared" si="23"/>
        <v>12587</v>
      </c>
      <c r="AP123" s="4">
        <f t="shared" si="24"/>
        <v>0</v>
      </c>
      <c r="AQ123" s="75">
        <v>12587</v>
      </c>
    </row>
    <row r="124" spans="1:43" s="4" customFormat="1">
      <c r="A124" s="2">
        <v>426149149</v>
      </c>
      <c r="B124" s="382" t="s">
        <v>708</v>
      </c>
      <c r="C124" s="15">
        <f>'fnd enro'!C124</f>
        <v>17</v>
      </c>
      <c r="D124" s="15">
        <f>'fnd enro'!D124</f>
        <v>0</v>
      </c>
      <c r="E124" s="15">
        <f>'fnd enro'!E124</f>
        <v>20</v>
      </c>
      <c r="F124" s="15">
        <f>'fnd enro'!F124</f>
        <v>67</v>
      </c>
      <c r="G124" s="15">
        <f>'fnd enro'!G124</f>
        <v>0</v>
      </c>
      <c r="H124" s="15">
        <f>'fnd enro'!H124</f>
        <v>0</v>
      </c>
      <c r="I124" s="15">
        <f>'fnd enro'!I124</f>
        <v>8.25</v>
      </c>
      <c r="J124" s="15">
        <f>'fnd enro'!J124</f>
        <v>0</v>
      </c>
      <c r="K124" s="15">
        <f>'fnd enro'!K124</f>
        <v>21</v>
      </c>
      <c r="L124" s="15">
        <f>'fnd enro'!L124</f>
        <v>0</v>
      </c>
      <c r="M124" s="15">
        <f>'fnd enro'!M124</f>
        <v>133</v>
      </c>
      <c r="N124" s="15">
        <f>'fnd enro'!N124</f>
        <v>0</v>
      </c>
      <c r="O124" s="15">
        <f>'fnd enro'!O124</f>
        <v>139</v>
      </c>
      <c r="P124" s="15"/>
      <c r="Q124" s="15">
        <f>'fnd enro'!R124</f>
        <v>240</v>
      </c>
      <c r="R124" s="16">
        <f t="shared" si="15"/>
        <v>1</v>
      </c>
      <c r="S124" s="15">
        <f>'fnd enro'!Q124</f>
        <v>10</v>
      </c>
      <c r="T124" s="2"/>
      <c r="U124" s="1">
        <f>(($C124*'fnd base rates'!C$48)
+($D124*'fnd base rates'!C$49)
+($E124*'fnd base rates'!C$50)
+($F124*'fnd base rates'!C$51)
+($G124*'fnd base rates'!C$52)
+($H124*'fnd base rates'!C$53)
+($I124*'fnd base rates'!C$54)
+($J124*'fnd base rates'!C$55)
+($K124*'fnd base rates'!C$56)
+($L124*'fnd base rates'!C$57)
+($M124*'fnd base rates'!C$58)
+($N124*'fnd base rates'!C$59)
+($O124*VLOOKUP($S124+12,rate_basefnd,3)))
*$R124</f>
        <v>108918.38750000001</v>
      </c>
      <c r="V124" s="1">
        <f>(($C124*'fnd base rates'!D$48)
+($D124*'fnd base rates'!D$49)
+($E124*'fnd base rates'!D$50)
+($F124*'fnd base rates'!D$51)
+($G124*'fnd base rates'!D$52)
+($H124*'fnd base rates'!D$53)
+($I124*'fnd base rates'!D$54)
+($J124*'fnd base rates'!D$55)
+($K124*'fnd base rates'!D$56)
+($L124*'fnd base rates'!D$57)
+($M124*'fnd base rates'!D$58)
+($N124*'fnd base rates'!D$59)
+($O124*VLOOKUP($S124+12,rate_basefnd,4)))
*$R124</f>
        <v>158868.46000000002</v>
      </c>
      <c r="W124" s="1">
        <f>(($C124*'fnd base rates'!E$48)
+($D124*'fnd base rates'!E$49)
+($E124*'fnd base rates'!E$50)
+($F124*'fnd base rates'!E$51)
+($G124*'fnd base rates'!E$52)
+($H124*'fnd base rates'!E$53)
+($I124*'fnd base rates'!E$54)
+($J124*'fnd base rates'!E$55)
+($K124*'fnd base rates'!E$56)
+($L124*'fnd base rates'!E$57)
+($M124*'fnd base rates'!E$58)
+($N124*'fnd base rates'!E$59)
+($O124*VLOOKUP($S124+12,rate_basefnd,5)))
*$R124</f>
        <v>1473685.5325</v>
      </c>
      <c r="X124" s="1">
        <f>(($C124*'fnd base rates'!F$48)
+($D124*'fnd base rates'!F$49)
+($E124*'fnd base rates'!F$50)
+($F124*'fnd base rates'!F$51)
+($G124*'fnd base rates'!F$52)
+($H124*'fnd base rates'!F$53)
+($I124*'fnd base rates'!F$54)
+($J124*'fnd base rates'!F$55)
+($K124*'fnd base rates'!F$56)
+($L124*'fnd base rates'!F$57)
+($M124*'fnd base rates'!F$58)
+($N124*'fnd base rates'!F$59)
+($O124*VLOOKUP($S124+12,rate_basefnd,6)))
*$R124</f>
        <v>228919.64500000002</v>
      </c>
      <c r="Y124" s="1">
        <f>(($C124*'fnd base rates'!G$48)
+($D124*'fnd base rates'!G$49)
+($E124*'fnd base rates'!G$50)
+($F124*'fnd base rates'!G$51)
+($G124*'fnd base rates'!G$52)
+($H124*'fnd base rates'!G$53)
+($I124*'fnd base rates'!G$54)
+($J124*'fnd base rates'!G$55)
+($K124*'fnd base rates'!G$56)
+($L124*'fnd base rates'!G$57)
+($M124*'fnd base rates'!G$58)
+($N124*'fnd base rates'!G$59)
+($O124*VLOOKUP($S124+12,rate_basefnd,7)))
*$R124</f>
        <v>48290.165000000001</v>
      </c>
      <c r="Z124" s="1">
        <f>(($C124*'fnd base rates'!H$48)
+($D124*'fnd base rates'!H$49)
+($E124*'fnd base rates'!H$50)
+($F124*'fnd base rates'!H$51)
+($G124*'fnd base rates'!H$52)
+($H124*'fnd base rates'!H$53)
+($I124*'fnd base rates'!H$54)
+($J124*'fnd base rates'!H$55)
+($K124*'fnd base rates'!H$56)
+($L124*'fnd base rates'!H$57)
+($M124*'fnd base rates'!H$58)
+($N124*'fnd base rates'!H$59)
+($O124*VLOOKUP($S124+12,rate_basefnd,8)))</f>
        <v>108346.63</v>
      </c>
      <c r="AA124" s="1">
        <f>(($C124*'fnd base rates'!I$48)
+($D124*'fnd base rates'!I$49)
+($E124*'fnd base rates'!I$50)
+($F124*'fnd base rates'!I$51)
+($G124*'fnd base rates'!I$52)
+($H124*'fnd base rates'!I$53)
+($I124*'fnd base rates'!I$54)
+($J124*'fnd base rates'!I$55)
+($K124*'fnd base rates'!I$56)
+($L124*'fnd base rates'!I$57)
+($M124*'fnd base rates'!I$58)
+($N124*'fnd base rates'!I$59)
+($O124*VLOOKUP($S124+12,rate_basefnd,9)))
*$R124</f>
        <v>63545.880000000005</v>
      </c>
      <c r="AB124" s="1">
        <f>(($C124*'fnd base rates'!J$48)
+($D124*'fnd base rates'!J$49)
+($E124*'fnd base rates'!J$50)
+($F124*'fnd base rates'!J$51)
+($G124*'fnd base rates'!J$52)
+($H124*'fnd base rates'!J$53)
+($I124*'fnd base rates'!J$54)
+($J124*'fnd base rates'!J$55)
+($K124*'fnd base rates'!J$56)
+($L124*'fnd base rates'!J$57)
+($M124*'fnd base rates'!J$58)
+($N124*'fnd base rates'!J$59)
+($O124*VLOOKUP($S124+12,rate_basefnd,10)))
*$R124</f>
        <v>30374.07</v>
      </c>
      <c r="AC124" s="1">
        <f>(($C124*'fnd base rates'!K$48)
+($D124*'fnd base rates'!K$49)
+($E124*'fnd base rates'!K$50)
+($F124*'fnd base rates'!K$51)
+($G124*'fnd base rates'!K$52)
+($H124*'fnd base rates'!K$53)
+($I124*'fnd base rates'!K$54)
+($J124*'fnd base rates'!K$55)
+($K124*'fnd base rates'!K$56)
+($L124*'fnd base rates'!K$57)
+($M124*'fnd base rates'!K$58)
+($N124*'fnd base rates'!K$59)
+($O124*VLOOKUP($S124+12,rate_basefnd,11)))
*$R124</f>
        <v>338895.37749999994</v>
      </c>
      <c r="AD124" s="1">
        <f>(($C124*'fnd base rates'!L$48)
+($D124*'fnd base rates'!L$49)
+($E124*'fnd base rates'!L$50)
+($F124*'fnd base rates'!L$51)
+($G124*'fnd base rates'!L$52)
+($H124*'fnd base rates'!L$53)
+($I124*'fnd base rates'!L$54)
+($J124*'fnd base rates'!L$55)
+($K124*'fnd base rates'!L$56)
+($L124*'fnd base rates'!L$57)
+($M124*'fnd base rates'!L$58)
+($N124*'fnd base rates'!L$59)
+($O124*VLOOKUP($S124+12,rate_basefnd,12)))</f>
        <v>303206.22240728681</v>
      </c>
      <c r="AE124" s="1">
        <f>(($C124*'fnd base rates'!M$48)
+($D124*'fnd base rates'!M$49)
+($E124*'fnd base rates'!M$50)
+($F124*'fnd base rates'!M$51)
+($G124*'fnd base rates'!M$52)
+($H124*'fnd base rates'!M$53)
+($I124*'fnd base rates'!M$54)
+($J124*'fnd base rates'!M$55)
+($K124*'fnd base rates'!M$56)
+($L124*'fnd base rates'!M$57)
+($M124*'fnd base rates'!M$58)
+($N124*'fnd base rates'!M$59)
+($O124*VLOOKUP($S124+12,rate_basefnd,13)))</f>
        <v>0</v>
      </c>
      <c r="AF124" s="4">
        <f t="shared" si="16"/>
        <v>2863050.3699072865</v>
      </c>
      <c r="AH124" s="4">
        <f t="shared" si="17"/>
        <v>426149149</v>
      </c>
      <c r="AI124" s="4" t="str">
        <f t="shared" si="18"/>
        <v>426</v>
      </c>
      <c r="AJ124" s="2" t="str">
        <f t="shared" si="19"/>
        <v>149</v>
      </c>
      <c r="AK124" s="2" t="str">
        <f t="shared" si="20"/>
        <v>149</v>
      </c>
      <c r="AL124" s="4">
        <f t="shared" si="21"/>
        <v>1</v>
      </c>
      <c r="AM124" s="4">
        <f t="shared" si="14"/>
        <v>240</v>
      </c>
      <c r="AN124" s="4">
        <f t="shared" si="22"/>
        <v>2863050.3699072865</v>
      </c>
      <c r="AO124" s="4">
        <f t="shared" si="23"/>
        <v>11929</v>
      </c>
      <c r="AP124" s="4">
        <f t="shared" si="24"/>
        <v>0</v>
      </c>
      <c r="AQ124" s="75">
        <v>11929</v>
      </c>
    </row>
    <row r="125" spans="1:43" s="4" customFormat="1">
      <c r="A125" s="2">
        <v>426149181</v>
      </c>
      <c r="B125" s="382" t="s">
        <v>708</v>
      </c>
      <c r="C125" s="15">
        <f>'fnd enro'!C125</f>
        <v>1</v>
      </c>
      <c r="D125" s="15">
        <f>'fnd enro'!D125</f>
        <v>0</v>
      </c>
      <c r="E125" s="15">
        <f>'fnd enro'!E125</f>
        <v>2</v>
      </c>
      <c r="F125" s="15">
        <f>'fnd enro'!F125</f>
        <v>4</v>
      </c>
      <c r="G125" s="15">
        <f>'fnd enro'!G125</f>
        <v>0</v>
      </c>
      <c r="H125" s="15">
        <f>'fnd enro'!H125</f>
        <v>0</v>
      </c>
      <c r="I125" s="15">
        <f>'fnd enro'!I125</f>
        <v>0.52500000000000002</v>
      </c>
      <c r="J125" s="15">
        <f>'fnd enro'!J125</f>
        <v>0</v>
      </c>
      <c r="K125" s="15">
        <f>'fnd enro'!K125</f>
        <v>1</v>
      </c>
      <c r="L125" s="15">
        <f>'fnd enro'!L125</f>
        <v>0</v>
      </c>
      <c r="M125" s="15">
        <f>'fnd enro'!M125</f>
        <v>8</v>
      </c>
      <c r="N125" s="15">
        <f>'fnd enro'!N125</f>
        <v>0</v>
      </c>
      <c r="O125" s="15">
        <f>'fnd enro'!O125</f>
        <v>8</v>
      </c>
      <c r="P125" s="15"/>
      <c r="Q125" s="15">
        <f>'fnd enro'!R125</f>
        <v>16</v>
      </c>
      <c r="R125" s="16">
        <f t="shared" si="15"/>
        <v>1</v>
      </c>
      <c r="S125" s="15">
        <f>'fnd enro'!Q125</f>
        <v>10</v>
      </c>
      <c r="T125" s="2"/>
      <c r="U125" s="1">
        <f>(($C125*'fnd base rates'!C$48)
+($D125*'fnd base rates'!C$49)
+($E125*'fnd base rates'!C$50)
+($F125*'fnd base rates'!C$51)
+($G125*'fnd base rates'!C$52)
+($H125*'fnd base rates'!C$53)
+($I125*'fnd base rates'!C$54)
+($J125*'fnd base rates'!C$55)
+($K125*'fnd base rates'!C$56)
+($L125*'fnd base rates'!C$57)
+($M125*'fnd base rates'!C$58)
+($N125*'fnd base rates'!C$59)
+($O125*VLOOKUP($S125+12,rate_basefnd,3)))
*$R125</f>
        <v>6854.2087499999998</v>
      </c>
      <c r="V125" s="1">
        <f>(($C125*'fnd base rates'!D$48)
+($D125*'fnd base rates'!D$49)
+($E125*'fnd base rates'!D$50)
+($F125*'fnd base rates'!D$51)
+($G125*'fnd base rates'!D$52)
+($H125*'fnd base rates'!D$53)
+($I125*'fnd base rates'!D$54)
+($J125*'fnd base rates'!D$55)
+($K125*'fnd base rates'!D$56)
+($L125*'fnd base rates'!D$57)
+($M125*'fnd base rates'!D$58)
+($N125*'fnd base rates'!D$59)
+($O125*VLOOKUP($S125+12,rate_basefnd,4)))
*$R125</f>
        <v>9970.82</v>
      </c>
      <c r="W125" s="1">
        <f>(($C125*'fnd base rates'!E$48)
+($D125*'fnd base rates'!E$49)
+($E125*'fnd base rates'!E$50)
+($F125*'fnd base rates'!E$51)
+($G125*'fnd base rates'!E$52)
+($H125*'fnd base rates'!E$53)
+($I125*'fnd base rates'!E$54)
+($J125*'fnd base rates'!E$55)
+($K125*'fnd base rates'!E$56)
+($L125*'fnd base rates'!E$57)
+($M125*'fnd base rates'!E$58)
+($N125*'fnd base rates'!E$59)
+($O125*VLOOKUP($S125+12,rate_basefnd,5)))
*$R125</f>
        <v>89402.261249999996</v>
      </c>
      <c r="X125" s="1">
        <f>(($C125*'fnd base rates'!F$48)
+($D125*'fnd base rates'!F$49)
+($E125*'fnd base rates'!F$50)
+($F125*'fnd base rates'!F$51)
+($G125*'fnd base rates'!F$52)
+($H125*'fnd base rates'!F$53)
+($I125*'fnd base rates'!F$54)
+($J125*'fnd base rates'!F$55)
+($K125*'fnd base rates'!F$56)
+($L125*'fnd base rates'!F$57)
+($M125*'fnd base rates'!F$58)
+($N125*'fnd base rates'!F$59)
+($O125*VLOOKUP($S125+12,rate_basefnd,6)))
*$R125</f>
        <v>14503.140500000001</v>
      </c>
      <c r="Y125" s="1">
        <f>(($C125*'fnd base rates'!G$48)
+($D125*'fnd base rates'!G$49)
+($E125*'fnd base rates'!G$50)
+($F125*'fnd base rates'!G$51)
+($G125*'fnd base rates'!G$52)
+($H125*'fnd base rates'!G$53)
+($I125*'fnd base rates'!G$54)
+($J125*'fnd base rates'!G$55)
+($K125*'fnd base rates'!G$56)
+($L125*'fnd base rates'!G$57)
+($M125*'fnd base rates'!G$58)
+($N125*'fnd base rates'!G$59)
+($O125*VLOOKUP($S125+12,rate_basefnd,7)))
*$R125</f>
        <v>2959.9584999999997</v>
      </c>
      <c r="Z125" s="1">
        <f>(($C125*'fnd base rates'!H$48)
+($D125*'fnd base rates'!H$49)
+($E125*'fnd base rates'!H$50)
+($F125*'fnd base rates'!H$51)
+($G125*'fnd base rates'!H$52)
+($H125*'fnd base rates'!H$53)
+($I125*'fnd base rates'!H$54)
+($J125*'fnd base rates'!H$55)
+($K125*'fnd base rates'!H$56)
+($L125*'fnd base rates'!H$57)
+($M125*'fnd base rates'!H$58)
+($N125*'fnd base rates'!H$59)
+($O125*VLOOKUP($S125+12,rate_basefnd,8)))</f>
        <v>6802.5429999999997</v>
      </c>
      <c r="AA125" s="1">
        <f>(($C125*'fnd base rates'!I$48)
+($D125*'fnd base rates'!I$49)
+($E125*'fnd base rates'!I$50)
+($F125*'fnd base rates'!I$51)
+($G125*'fnd base rates'!I$52)
+($H125*'fnd base rates'!I$53)
+($I125*'fnd base rates'!I$54)
+($J125*'fnd base rates'!I$55)
+($K125*'fnd base rates'!I$56)
+($L125*'fnd base rates'!I$57)
+($M125*'fnd base rates'!I$58)
+($N125*'fnd base rates'!I$59)
+($O125*VLOOKUP($S125+12,rate_basefnd,9)))
*$R125</f>
        <v>3951.06</v>
      </c>
      <c r="AB125" s="1">
        <f>(($C125*'fnd base rates'!J$48)
+($D125*'fnd base rates'!J$49)
+($E125*'fnd base rates'!J$50)
+($F125*'fnd base rates'!J$51)
+($G125*'fnd base rates'!J$52)
+($H125*'fnd base rates'!J$53)
+($I125*'fnd base rates'!J$54)
+($J125*'fnd base rates'!J$55)
+($K125*'fnd base rates'!J$56)
+($L125*'fnd base rates'!J$57)
+($M125*'fnd base rates'!J$58)
+($N125*'fnd base rates'!J$59)
+($O125*VLOOKUP($S125+12,rate_basefnd,10)))
*$R125</f>
        <v>1874.9499999999998</v>
      </c>
      <c r="AC125" s="1">
        <f>(($C125*'fnd base rates'!K$48)
+($D125*'fnd base rates'!K$49)
+($E125*'fnd base rates'!K$50)
+($F125*'fnd base rates'!K$51)
+($G125*'fnd base rates'!K$52)
+($H125*'fnd base rates'!K$53)
+($I125*'fnd base rates'!K$54)
+($J125*'fnd base rates'!K$55)
+($K125*'fnd base rates'!K$56)
+($L125*'fnd base rates'!K$57)
+($M125*'fnd base rates'!K$58)
+($N125*'fnd base rates'!K$59)
+($O125*VLOOKUP($S125+12,rate_basefnd,11)))
*$R125</f>
        <v>20772.721750000001</v>
      </c>
      <c r="AD125" s="1">
        <f>(($C125*'fnd base rates'!L$48)
+($D125*'fnd base rates'!L$49)
+($E125*'fnd base rates'!L$50)
+($F125*'fnd base rates'!L$51)
+($G125*'fnd base rates'!L$52)
+($H125*'fnd base rates'!L$53)
+($I125*'fnd base rates'!L$54)
+($J125*'fnd base rates'!L$55)
+($K125*'fnd base rates'!L$56)
+($L125*'fnd base rates'!L$57)
+($M125*'fnd base rates'!L$58)
+($N125*'fnd base rates'!L$59)
+($O125*VLOOKUP($S125+12,rate_basefnd,12)))</f>
        <v>18729.059060934149</v>
      </c>
      <c r="AE125" s="1">
        <f>(($C125*'fnd base rates'!M$48)
+($D125*'fnd base rates'!M$49)
+($E125*'fnd base rates'!M$50)
+($F125*'fnd base rates'!M$51)
+($G125*'fnd base rates'!M$52)
+($H125*'fnd base rates'!M$53)
+($I125*'fnd base rates'!M$54)
+($J125*'fnd base rates'!M$55)
+($K125*'fnd base rates'!M$56)
+($L125*'fnd base rates'!M$57)
+($M125*'fnd base rates'!M$58)
+($N125*'fnd base rates'!M$59)
+($O125*VLOOKUP($S125+12,rate_basefnd,13)))</f>
        <v>0</v>
      </c>
      <c r="AF125" s="4">
        <f t="shared" si="16"/>
        <v>175820.72281093415</v>
      </c>
      <c r="AH125" s="4">
        <f t="shared" si="17"/>
        <v>426149181</v>
      </c>
      <c r="AI125" s="4" t="str">
        <f t="shared" si="18"/>
        <v>426</v>
      </c>
      <c r="AJ125" s="2" t="str">
        <f t="shared" si="19"/>
        <v>149</v>
      </c>
      <c r="AK125" s="2" t="str">
        <f t="shared" si="20"/>
        <v>181</v>
      </c>
      <c r="AL125" s="4">
        <f t="shared" si="21"/>
        <v>1</v>
      </c>
      <c r="AM125" s="4">
        <f t="shared" si="14"/>
        <v>16</v>
      </c>
      <c r="AN125" s="4">
        <f t="shared" si="22"/>
        <v>175820.72281093415</v>
      </c>
      <c r="AO125" s="4">
        <f t="shared" si="23"/>
        <v>10989</v>
      </c>
      <c r="AP125" s="4">
        <f t="shared" si="24"/>
        <v>0</v>
      </c>
      <c r="AQ125" s="75">
        <v>10989</v>
      </c>
    </row>
    <row r="126" spans="1:43" s="4" customFormat="1">
      <c r="A126" s="2">
        <v>426149211</v>
      </c>
      <c r="B126" s="382" t="s">
        <v>708</v>
      </c>
      <c r="C126" s="15">
        <f>'fnd enro'!C126</f>
        <v>0</v>
      </c>
      <c r="D126" s="15">
        <f>'fnd enro'!D126</f>
        <v>0</v>
      </c>
      <c r="E126" s="15">
        <f>'fnd enro'!E126</f>
        <v>0</v>
      </c>
      <c r="F126" s="15">
        <f>'fnd enro'!F126</f>
        <v>0</v>
      </c>
      <c r="G126" s="15">
        <f>'fnd enro'!G126</f>
        <v>0</v>
      </c>
      <c r="H126" s="15">
        <f>'fnd enro'!H126</f>
        <v>0</v>
      </c>
      <c r="I126" s="15">
        <f>'fnd enro'!I126</f>
        <v>0.1125</v>
      </c>
      <c r="J126" s="15">
        <f>'fnd enro'!J126</f>
        <v>0</v>
      </c>
      <c r="K126" s="15">
        <f>'fnd enro'!K126</f>
        <v>0</v>
      </c>
      <c r="L126" s="15">
        <f>'fnd enro'!L126</f>
        <v>0</v>
      </c>
      <c r="M126" s="15">
        <f>'fnd enro'!M126</f>
        <v>3</v>
      </c>
      <c r="N126" s="15">
        <f>'fnd enro'!N126</f>
        <v>0</v>
      </c>
      <c r="O126" s="15">
        <f>'fnd enro'!O126</f>
        <v>3</v>
      </c>
      <c r="P126" s="15"/>
      <c r="Q126" s="15">
        <f>'fnd enro'!R126</f>
        <v>3</v>
      </c>
      <c r="R126" s="16">
        <f t="shared" si="15"/>
        <v>1</v>
      </c>
      <c r="S126" s="15">
        <f>'fnd enro'!Q126</f>
        <v>10</v>
      </c>
      <c r="T126" s="2"/>
      <c r="U126" s="1">
        <f>(($C126*'fnd base rates'!C$48)
+($D126*'fnd base rates'!C$49)
+($E126*'fnd base rates'!C$50)
+($F126*'fnd base rates'!C$51)
+($G126*'fnd base rates'!C$52)
+($H126*'fnd base rates'!C$53)
+($I126*'fnd base rates'!C$54)
+($J126*'fnd base rates'!C$55)
+($K126*'fnd base rates'!C$56)
+($L126*'fnd base rates'!C$57)
+($M126*'fnd base rates'!C$58)
+($N126*'fnd base rates'!C$59)
+($O126*VLOOKUP($S126+12,rate_basefnd,3)))
*$R126</f>
        <v>1389.8868750000001</v>
      </c>
      <c r="V126" s="1">
        <f>(($C126*'fnd base rates'!D$48)
+($D126*'fnd base rates'!D$49)
+($E126*'fnd base rates'!D$50)
+($F126*'fnd base rates'!D$51)
+($G126*'fnd base rates'!D$52)
+($H126*'fnd base rates'!D$53)
+($I126*'fnd base rates'!D$54)
+($J126*'fnd base rates'!D$55)
+($K126*'fnd base rates'!D$56)
+($L126*'fnd base rates'!D$57)
+($M126*'fnd base rates'!D$58)
+($N126*'fnd base rates'!D$59)
+($O126*VLOOKUP($S126+12,rate_basefnd,4)))
*$R126</f>
        <v>1994.16</v>
      </c>
      <c r="W126" s="1">
        <f>(($C126*'fnd base rates'!E$48)
+($D126*'fnd base rates'!E$49)
+($E126*'fnd base rates'!E$50)
+($F126*'fnd base rates'!E$51)
+($G126*'fnd base rates'!E$52)
+($H126*'fnd base rates'!E$53)
+($I126*'fnd base rates'!E$54)
+($J126*'fnd base rates'!E$55)
+($K126*'fnd base rates'!E$56)
+($L126*'fnd base rates'!E$57)
+($M126*'fnd base rates'!E$58)
+($N126*'fnd base rates'!E$59)
+($O126*VLOOKUP($S126+12,rate_basefnd,5)))
*$R126</f>
        <v>24528.568124999998</v>
      </c>
      <c r="X126" s="1">
        <f>(($C126*'fnd base rates'!F$48)
+($D126*'fnd base rates'!F$49)
+($E126*'fnd base rates'!F$50)
+($F126*'fnd base rates'!F$51)
+($G126*'fnd base rates'!F$52)
+($H126*'fnd base rates'!F$53)
+($I126*'fnd base rates'!F$54)
+($J126*'fnd base rates'!F$55)
+($K126*'fnd base rates'!F$56)
+($L126*'fnd base rates'!F$57)
+($M126*'fnd base rates'!F$58)
+($N126*'fnd base rates'!F$59)
+($O126*VLOOKUP($S126+12,rate_basefnd,6)))
*$R126</f>
        <v>2755.6672500000004</v>
      </c>
      <c r="Y126" s="1">
        <f>(($C126*'fnd base rates'!G$48)
+($D126*'fnd base rates'!G$49)
+($E126*'fnd base rates'!G$50)
+($F126*'fnd base rates'!G$51)
+($G126*'fnd base rates'!G$52)
+($H126*'fnd base rates'!G$53)
+($I126*'fnd base rates'!G$54)
+($J126*'fnd base rates'!G$55)
+($K126*'fnd base rates'!G$56)
+($L126*'fnd base rates'!G$57)
+($M126*'fnd base rates'!G$58)
+($N126*'fnd base rates'!G$59)
+($O126*VLOOKUP($S126+12,rate_basefnd,7)))
*$R126</f>
        <v>751.26824999999997</v>
      </c>
      <c r="Z126" s="1">
        <f>(($C126*'fnd base rates'!H$48)
+($D126*'fnd base rates'!H$49)
+($E126*'fnd base rates'!H$50)
+($F126*'fnd base rates'!H$51)
+($G126*'fnd base rates'!H$52)
+($H126*'fnd base rates'!H$53)
+($I126*'fnd base rates'!H$54)
+($J126*'fnd base rates'!H$55)
+($K126*'fnd base rates'!H$56)
+($L126*'fnd base rates'!H$57)
+($M126*'fnd base rates'!H$58)
+($N126*'fnd base rates'!H$59)
+($O126*VLOOKUP($S126+12,rate_basefnd,8)))</f>
        <v>1363.1534999999999</v>
      </c>
      <c r="AA126" s="1">
        <f>(($C126*'fnd base rates'!I$48)
+($D126*'fnd base rates'!I$49)
+($E126*'fnd base rates'!I$50)
+($F126*'fnd base rates'!I$51)
+($G126*'fnd base rates'!I$52)
+($H126*'fnd base rates'!I$53)
+($I126*'fnd base rates'!I$54)
+($J126*'fnd base rates'!I$55)
+($K126*'fnd base rates'!I$56)
+($L126*'fnd base rates'!I$57)
+($M126*'fnd base rates'!I$58)
+($N126*'fnd base rates'!I$59)
+($O126*VLOOKUP($S126+12,rate_basefnd,9)))
*$R126</f>
        <v>885.69</v>
      </c>
      <c r="AB126" s="1">
        <f>(($C126*'fnd base rates'!J$48)
+($D126*'fnd base rates'!J$49)
+($E126*'fnd base rates'!J$50)
+($F126*'fnd base rates'!J$51)
+($G126*'fnd base rates'!J$52)
+($H126*'fnd base rates'!J$53)
+($I126*'fnd base rates'!J$54)
+($J126*'fnd base rates'!J$55)
+($K126*'fnd base rates'!J$56)
+($L126*'fnd base rates'!J$57)
+($M126*'fnd base rates'!J$58)
+($N126*'fnd base rates'!J$59)
+($O126*VLOOKUP($S126+12,rate_basefnd,10)))
*$R126</f>
        <v>397.04999999999995</v>
      </c>
      <c r="AC126" s="1">
        <f>(($C126*'fnd base rates'!K$48)
+($D126*'fnd base rates'!K$49)
+($E126*'fnd base rates'!K$50)
+($F126*'fnd base rates'!K$51)
+($G126*'fnd base rates'!K$52)
+($H126*'fnd base rates'!K$53)
+($I126*'fnd base rates'!K$54)
+($J126*'fnd base rates'!K$55)
+($K126*'fnd base rates'!K$56)
+($L126*'fnd base rates'!K$57)
+($M126*'fnd base rates'!K$58)
+($N126*'fnd base rates'!K$59)
+($O126*VLOOKUP($S126+12,rate_basefnd,11)))
*$R126</f>
        <v>5272.4553749999995</v>
      </c>
      <c r="AD126" s="1">
        <f>(($C126*'fnd base rates'!L$48)
+($D126*'fnd base rates'!L$49)
+($E126*'fnd base rates'!L$50)
+($F126*'fnd base rates'!L$51)
+($G126*'fnd base rates'!L$52)
+($H126*'fnd base rates'!L$53)
+($I126*'fnd base rates'!L$54)
+($J126*'fnd base rates'!L$55)
+($K126*'fnd base rates'!L$56)
+($L126*'fnd base rates'!L$57)
+($M126*'fnd base rates'!L$58)
+($N126*'fnd base rates'!L$59)
+($O126*VLOOKUP($S126+12,rate_basefnd,12)))</f>
        <v>4443.7000077835592</v>
      </c>
      <c r="AE126" s="1">
        <f>(($C126*'fnd base rates'!M$48)
+($D126*'fnd base rates'!M$49)
+($E126*'fnd base rates'!M$50)
+($F126*'fnd base rates'!M$51)
+($G126*'fnd base rates'!M$52)
+($H126*'fnd base rates'!M$53)
+($I126*'fnd base rates'!M$54)
+($J126*'fnd base rates'!M$55)
+($K126*'fnd base rates'!M$56)
+($L126*'fnd base rates'!M$57)
+($M126*'fnd base rates'!M$58)
+($N126*'fnd base rates'!M$59)
+($O126*VLOOKUP($S126+12,rate_basefnd,13)))</f>
        <v>0</v>
      </c>
      <c r="AF126" s="4">
        <f t="shared" si="16"/>
        <v>43781.599382783563</v>
      </c>
      <c r="AH126" s="4">
        <f t="shared" si="17"/>
        <v>426149211</v>
      </c>
      <c r="AI126" s="4" t="str">
        <f t="shared" si="18"/>
        <v>426</v>
      </c>
      <c r="AJ126" s="2" t="str">
        <f t="shared" si="19"/>
        <v>149</v>
      </c>
      <c r="AK126" s="2" t="str">
        <f t="shared" si="20"/>
        <v>211</v>
      </c>
      <c r="AL126" s="4">
        <f t="shared" si="21"/>
        <v>1</v>
      </c>
      <c r="AM126" s="4">
        <f t="shared" si="14"/>
        <v>3</v>
      </c>
      <c r="AN126" s="4">
        <f t="shared" si="22"/>
        <v>43781.599382783563</v>
      </c>
      <c r="AO126" s="4">
        <f t="shared" si="23"/>
        <v>14594</v>
      </c>
      <c r="AP126" s="4">
        <f t="shared" si="24"/>
        <v>0</v>
      </c>
      <c r="AQ126" s="75">
        <v>14594</v>
      </c>
    </row>
    <row r="127" spans="1:43" s="4" customFormat="1">
      <c r="A127" s="2">
        <v>428035035</v>
      </c>
      <c r="B127" s="382" t="s">
        <v>745</v>
      </c>
      <c r="C127" s="15">
        <f>'fnd enro'!C127</f>
        <v>0</v>
      </c>
      <c r="D127" s="15">
        <f>'fnd enro'!D127</f>
        <v>0</v>
      </c>
      <c r="E127" s="15">
        <f>'fnd enro'!E127</f>
        <v>131</v>
      </c>
      <c r="F127" s="15">
        <f>'fnd enro'!F127</f>
        <v>750</v>
      </c>
      <c r="G127" s="15">
        <f>'fnd enro'!G127</f>
        <v>355</v>
      </c>
      <c r="H127" s="15">
        <f>'fnd enro'!H127</f>
        <v>66</v>
      </c>
      <c r="I127" s="15">
        <f>'fnd enro'!I127</f>
        <v>51.712499999999999</v>
      </c>
      <c r="J127" s="15">
        <f>'fnd enro'!J127</f>
        <v>0</v>
      </c>
      <c r="K127" s="15">
        <f>'fnd enro'!K127</f>
        <v>0</v>
      </c>
      <c r="L127" s="15">
        <f>'fnd enro'!L127</f>
        <v>0</v>
      </c>
      <c r="M127" s="15">
        <f>'fnd enro'!M127</f>
        <v>77</v>
      </c>
      <c r="N127" s="15">
        <f>'fnd enro'!N127</f>
        <v>0</v>
      </c>
      <c r="O127" s="15">
        <f>'fnd enro'!O127</f>
        <v>728</v>
      </c>
      <c r="P127" s="15"/>
      <c r="Q127" s="15">
        <f>'fnd enro'!R127</f>
        <v>1379</v>
      </c>
      <c r="R127" s="16">
        <f t="shared" si="15"/>
        <v>1.079</v>
      </c>
      <c r="S127" s="15">
        <f>'fnd enro'!Q127</f>
        <v>10</v>
      </c>
      <c r="T127" s="2"/>
      <c r="U127" s="1">
        <f>(($C127*'fnd base rates'!C$48)
+($D127*'fnd base rates'!C$49)
+($E127*'fnd base rates'!C$50)
+($F127*'fnd base rates'!C$51)
+($G127*'fnd base rates'!C$52)
+($H127*'fnd base rates'!C$53)
+($I127*'fnd base rates'!C$54)
+($J127*'fnd base rates'!C$55)
+($K127*'fnd base rates'!C$56)
+($L127*'fnd base rates'!C$57)
+($M127*'fnd base rates'!C$58)
+($N127*'fnd base rates'!C$59)
+($O127*VLOOKUP($S127+12,rate_basefnd,3)))
*$R127</f>
        <v>689356.55555812502</v>
      </c>
      <c r="V127" s="1">
        <f>(($C127*'fnd base rates'!D$48)
+($D127*'fnd base rates'!D$49)
+($E127*'fnd base rates'!D$50)
+($F127*'fnd base rates'!D$51)
+($G127*'fnd base rates'!D$52)
+($H127*'fnd base rates'!D$53)
+($I127*'fnd base rates'!D$54)
+($J127*'fnd base rates'!D$55)
+($K127*'fnd base rates'!D$56)
+($L127*'fnd base rates'!D$57)
+($M127*'fnd base rates'!D$58)
+($N127*'fnd base rates'!D$59)
+($O127*VLOOKUP($S127+12,rate_basefnd,4)))
*$R127</f>
        <v>989064.14152000006</v>
      </c>
      <c r="W127" s="1">
        <f>(($C127*'fnd base rates'!E$48)
+($D127*'fnd base rates'!E$49)
+($E127*'fnd base rates'!E$50)
+($F127*'fnd base rates'!E$51)
+($G127*'fnd base rates'!E$52)
+($H127*'fnd base rates'!E$53)
+($I127*'fnd base rates'!E$54)
+($J127*'fnd base rates'!E$55)
+($K127*'fnd base rates'!E$56)
+($L127*'fnd base rates'!E$57)
+($M127*'fnd base rates'!E$58)
+($N127*'fnd base rates'!E$59)
+($O127*VLOOKUP($S127+12,rate_basefnd,5)))
*$R127</f>
        <v>7624564.9535168745</v>
      </c>
      <c r="X127" s="1">
        <f>(($C127*'fnd base rates'!F$48)
+($D127*'fnd base rates'!F$49)
+($E127*'fnd base rates'!F$50)
+($F127*'fnd base rates'!F$51)
+($G127*'fnd base rates'!F$52)
+($H127*'fnd base rates'!F$53)
+($I127*'fnd base rates'!F$54)
+($J127*'fnd base rates'!F$55)
+($K127*'fnd base rates'!F$56)
+($L127*'fnd base rates'!F$57)
+($M127*'fnd base rates'!F$58)
+($N127*'fnd base rates'!F$59)
+($O127*VLOOKUP($S127+12,rate_basefnd,6)))
*$R127</f>
        <v>1480642.6324007497</v>
      </c>
      <c r="Y127" s="1">
        <f>(($C127*'fnd base rates'!G$48)
+($D127*'fnd base rates'!G$49)
+($E127*'fnd base rates'!G$50)
+($F127*'fnd base rates'!G$51)
+($G127*'fnd base rates'!G$52)
+($H127*'fnd base rates'!G$53)
+($I127*'fnd base rates'!G$54)
+($J127*'fnd base rates'!G$55)
+($K127*'fnd base rates'!G$56)
+($L127*'fnd base rates'!G$57)
+($M127*'fnd base rates'!G$58)
+($N127*'fnd base rates'!G$59)
+($O127*VLOOKUP($S127+12,rate_basefnd,7)))
*$R127</f>
        <v>266456.17149774998</v>
      </c>
      <c r="Z127" s="1">
        <f>(($C127*'fnd base rates'!H$48)
+($D127*'fnd base rates'!H$49)
+($E127*'fnd base rates'!H$50)
+($F127*'fnd base rates'!H$51)
+($G127*'fnd base rates'!H$52)
+($H127*'fnd base rates'!H$53)
+($I127*'fnd base rates'!H$54)
+($J127*'fnd base rates'!H$55)
+($K127*'fnd base rates'!H$56)
+($L127*'fnd base rates'!H$57)
+($M127*'fnd base rates'!H$58)
+($N127*'fnd base rates'!H$59)
+($O127*VLOOKUP($S127+12,rate_basefnd,8)))</f>
        <v>644066.42550000001</v>
      </c>
      <c r="AA127" s="1">
        <f>(($C127*'fnd base rates'!I$48)
+($D127*'fnd base rates'!I$49)
+($E127*'fnd base rates'!I$50)
+($F127*'fnd base rates'!I$51)
+($G127*'fnd base rates'!I$52)
+($H127*'fnd base rates'!I$53)
+($I127*'fnd base rates'!I$54)
+($J127*'fnd base rates'!I$55)
+($K127*'fnd base rates'!I$56)
+($L127*'fnd base rates'!I$57)
+($M127*'fnd base rates'!I$58)
+($N127*'fnd base rates'!I$59)
+($O127*VLOOKUP($S127+12,rate_basefnd,9)))
*$R127</f>
        <v>374803.19877000008</v>
      </c>
      <c r="AB127" s="1">
        <f>(($C127*'fnd base rates'!J$48)
+($D127*'fnd base rates'!J$49)
+($E127*'fnd base rates'!J$50)
+($F127*'fnd base rates'!J$51)
+($G127*'fnd base rates'!J$52)
+($H127*'fnd base rates'!J$53)
+($I127*'fnd base rates'!J$54)
+($J127*'fnd base rates'!J$55)
+($K127*'fnd base rates'!J$56)
+($L127*'fnd base rates'!J$57)
+($M127*'fnd base rates'!J$58)
+($N127*'fnd base rates'!J$59)
+($O127*VLOOKUP($S127+12,rate_basefnd,10)))
*$R127</f>
        <v>248879.75541000004</v>
      </c>
      <c r="AC127" s="1">
        <f>(($C127*'fnd base rates'!K$48)
+($D127*'fnd base rates'!K$49)
+($E127*'fnd base rates'!K$50)
+($F127*'fnd base rates'!K$51)
+($G127*'fnd base rates'!K$52)
+($H127*'fnd base rates'!K$53)
+($I127*'fnd base rates'!K$54)
+($J127*'fnd base rates'!K$55)
+($K127*'fnd base rates'!K$56)
+($L127*'fnd base rates'!K$57)
+($M127*'fnd base rates'!K$58)
+($N127*'fnd base rates'!K$59)
+($O127*VLOOKUP($S127+12,rate_basefnd,11)))
*$R127</f>
        <v>1869822.8675376249</v>
      </c>
      <c r="AD127" s="1">
        <f>(($C127*'fnd base rates'!L$48)
+($D127*'fnd base rates'!L$49)
+($E127*'fnd base rates'!L$50)
+($F127*'fnd base rates'!L$51)
+($G127*'fnd base rates'!L$52)
+($H127*'fnd base rates'!L$53)
+($I127*'fnd base rates'!L$54)
+($J127*'fnd base rates'!L$55)
+($K127*'fnd base rates'!L$56)
+($L127*'fnd base rates'!L$57)
+($M127*'fnd base rates'!L$58)
+($N127*'fnd base rates'!L$59)
+($O127*VLOOKUP($S127+12,rate_basefnd,12)))</f>
        <v>1608394.0664455439</v>
      </c>
      <c r="AE127" s="1">
        <f>(($C127*'fnd base rates'!M$48)
+($D127*'fnd base rates'!M$49)
+($E127*'fnd base rates'!M$50)
+($F127*'fnd base rates'!M$51)
+($G127*'fnd base rates'!M$52)
+($H127*'fnd base rates'!M$53)
+($I127*'fnd base rates'!M$54)
+($J127*'fnd base rates'!M$55)
+($K127*'fnd base rates'!M$56)
+($L127*'fnd base rates'!M$57)
+($M127*'fnd base rates'!M$58)
+($N127*'fnd base rates'!M$59)
+($O127*VLOOKUP($S127+12,rate_basefnd,13)))</f>
        <v>0</v>
      </c>
      <c r="AF127" s="4">
        <f t="shared" si="16"/>
        <v>15796050.768156668</v>
      </c>
      <c r="AH127" s="4">
        <f t="shared" si="17"/>
        <v>428035035</v>
      </c>
      <c r="AI127" s="4" t="str">
        <f t="shared" si="18"/>
        <v>428</v>
      </c>
      <c r="AJ127" s="2" t="str">
        <f t="shared" si="19"/>
        <v>035</v>
      </c>
      <c r="AK127" s="2" t="str">
        <f t="shared" si="20"/>
        <v>035</v>
      </c>
      <c r="AL127" s="4">
        <f t="shared" si="21"/>
        <v>1</v>
      </c>
      <c r="AM127" s="4">
        <f t="shared" si="14"/>
        <v>1379</v>
      </c>
      <c r="AN127" s="4">
        <f t="shared" si="22"/>
        <v>15796050.768156668</v>
      </c>
      <c r="AO127" s="4">
        <f t="shared" si="23"/>
        <v>11455</v>
      </c>
      <c r="AP127" s="4">
        <f t="shared" si="24"/>
        <v>0</v>
      </c>
      <c r="AQ127" s="75">
        <v>11455</v>
      </c>
    </row>
    <row r="128" spans="1:43" s="4" customFormat="1">
      <c r="A128" s="2">
        <v>428035040</v>
      </c>
      <c r="B128" s="382" t="s">
        <v>745</v>
      </c>
      <c r="C128" s="15">
        <f>'fnd enro'!C128</f>
        <v>0</v>
      </c>
      <c r="D128" s="15">
        <f>'fnd enro'!D128</f>
        <v>0</v>
      </c>
      <c r="E128" s="15">
        <f>'fnd enro'!E128</f>
        <v>0</v>
      </c>
      <c r="F128" s="15">
        <f>'fnd enro'!F128</f>
        <v>0</v>
      </c>
      <c r="G128" s="15">
        <f>'fnd enro'!G128</f>
        <v>1</v>
      </c>
      <c r="H128" s="15">
        <f>'fnd enro'!H128</f>
        <v>0</v>
      </c>
      <c r="I128" s="15">
        <f>'fnd enro'!I128</f>
        <v>3.7499999999999999E-2</v>
      </c>
      <c r="J128" s="15">
        <f>'fnd enro'!J128</f>
        <v>0</v>
      </c>
      <c r="K128" s="15">
        <f>'fnd enro'!K128</f>
        <v>0</v>
      </c>
      <c r="L128" s="15">
        <f>'fnd enro'!L128</f>
        <v>0</v>
      </c>
      <c r="M128" s="15">
        <f>'fnd enro'!M128</f>
        <v>0</v>
      </c>
      <c r="N128" s="15">
        <f>'fnd enro'!N128</f>
        <v>0</v>
      </c>
      <c r="O128" s="15">
        <f>'fnd enro'!O128</f>
        <v>1</v>
      </c>
      <c r="P128" s="15"/>
      <c r="Q128" s="15">
        <f>'fnd enro'!R128</f>
        <v>1</v>
      </c>
      <c r="R128" s="16">
        <f t="shared" si="15"/>
        <v>1.079</v>
      </c>
      <c r="S128" s="15">
        <f>'fnd enro'!Q128</f>
        <v>10</v>
      </c>
      <c r="T128" s="2"/>
      <c r="U128" s="1">
        <f>(($C128*'fnd base rates'!C$48)
+($D128*'fnd base rates'!C$49)
+($E128*'fnd base rates'!C$50)
+($F128*'fnd base rates'!C$51)
+($G128*'fnd base rates'!C$52)
+($H128*'fnd base rates'!C$53)
+($I128*'fnd base rates'!C$54)
+($J128*'fnd base rates'!C$55)
+($K128*'fnd base rates'!C$56)
+($L128*'fnd base rates'!C$57)
+($M128*'fnd base rates'!C$58)
+($N128*'fnd base rates'!C$59)
+($O128*VLOOKUP($S128+12,rate_basefnd,3)))
*$R128</f>
        <v>499.89597937500002</v>
      </c>
      <c r="V128" s="1">
        <f>(($C128*'fnd base rates'!D$48)
+($D128*'fnd base rates'!D$49)
+($E128*'fnd base rates'!D$50)
+($F128*'fnd base rates'!D$51)
+($G128*'fnd base rates'!D$52)
+($H128*'fnd base rates'!D$53)
+($I128*'fnd base rates'!D$54)
+($J128*'fnd base rates'!D$55)
+($K128*'fnd base rates'!D$56)
+($L128*'fnd base rates'!D$57)
+($M128*'fnd base rates'!D$58)
+($N128*'fnd base rates'!D$59)
+($O128*VLOOKUP($S128+12,rate_basefnd,4)))
*$R128</f>
        <v>717.23288000000002</v>
      </c>
      <c r="W128" s="1">
        <f>(($C128*'fnd base rates'!E$48)
+($D128*'fnd base rates'!E$49)
+($E128*'fnd base rates'!E$50)
+($F128*'fnd base rates'!E$51)
+($G128*'fnd base rates'!E$52)
+($H128*'fnd base rates'!E$53)
+($I128*'fnd base rates'!E$54)
+($J128*'fnd base rates'!E$55)
+($K128*'fnd base rates'!E$56)
+($L128*'fnd base rates'!E$57)
+($M128*'fnd base rates'!E$58)
+($N128*'fnd base rates'!E$59)
+($O128*VLOOKUP($S128+12,rate_basefnd,5)))
*$R128</f>
        <v>6763.2360656249994</v>
      </c>
      <c r="X128" s="1">
        <f>(($C128*'fnd base rates'!F$48)
+($D128*'fnd base rates'!F$49)
+($E128*'fnd base rates'!F$50)
+($F128*'fnd base rates'!F$51)
+($G128*'fnd base rates'!F$52)
+($H128*'fnd base rates'!F$53)
+($I128*'fnd base rates'!F$54)
+($J128*'fnd base rates'!F$55)
+($K128*'fnd base rates'!F$56)
+($L128*'fnd base rates'!F$57)
+($M128*'fnd base rates'!F$58)
+($N128*'fnd base rates'!F$59)
+($O128*VLOOKUP($S128+12,rate_basefnd,6)))
*$R128</f>
        <v>923.84600425000008</v>
      </c>
      <c r="Y128" s="1">
        <f>(($C128*'fnd base rates'!G$48)
+($D128*'fnd base rates'!G$49)
+($E128*'fnd base rates'!G$50)
+($F128*'fnd base rates'!G$51)
+($G128*'fnd base rates'!G$52)
+($H128*'fnd base rates'!G$53)
+($I128*'fnd base rates'!G$54)
+($J128*'fnd base rates'!G$55)
+($K128*'fnd base rates'!G$56)
+($L128*'fnd base rates'!G$57)
+($M128*'fnd base rates'!G$58)
+($N128*'fnd base rates'!G$59)
+($O128*VLOOKUP($S128+12,rate_basefnd,7)))
*$R128</f>
        <v>235.13864724999996</v>
      </c>
      <c r="Z128" s="1">
        <f>(($C128*'fnd base rates'!H$48)
+($D128*'fnd base rates'!H$49)
+($E128*'fnd base rates'!H$50)
+($F128*'fnd base rates'!H$51)
+($G128*'fnd base rates'!H$52)
+($H128*'fnd base rates'!H$53)
+($I128*'fnd base rates'!H$54)
+($J128*'fnd base rates'!H$55)
+($K128*'fnd base rates'!H$56)
+($L128*'fnd base rates'!H$57)
+($M128*'fnd base rates'!H$58)
+($N128*'fnd base rates'!H$59)
+($O128*VLOOKUP($S128+12,rate_basefnd,8)))</f>
        <v>454.3845</v>
      </c>
      <c r="AA128" s="1">
        <f>(($C128*'fnd base rates'!I$48)
+($D128*'fnd base rates'!I$49)
+($E128*'fnd base rates'!I$50)
+($F128*'fnd base rates'!I$51)
+($G128*'fnd base rates'!I$52)
+($H128*'fnd base rates'!I$53)
+($I128*'fnd base rates'!I$54)
+($J128*'fnd base rates'!I$55)
+($K128*'fnd base rates'!I$56)
+($L128*'fnd base rates'!I$57)
+($M128*'fnd base rates'!I$58)
+($N128*'fnd base rates'!I$59)
+($O128*VLOOKUP($S128+12,rate_basefnd,9)))
*$R128</f>
        <v>318.55317000000002</v>
      </c>
      <c r="AB128" s="1">
        <f>(($C128*'fnd base rates'!J$48)
+($D128*'fnd base rates'!J$49)
+($E128*'fnd base rates'!J$50)
+($F128*'fnd base rates'!J$51)
+($G128*'fnd base rates'!J$52)
+($H128*'fnd base rates'!J$53)
+($I128*'fnd base rates'!J$54)
+($J128*'fnd base rates'!J$55)
+($K128*'fnd base rates'!J$56)
+($L128*'fnd base rates'!J$57)
+($M128*'fnd base rates'!J$58)
+($N128*'fnd base rates'!J$59)
+($O128*VLOOKUP($S128+12,rate_basefnd,10)))
*$R128</f>
        <v>233.25821999999999</v>
      </c>
      <c r="AC128" s="1">
        <f>(($C128*'fnd base rates'!K$48)
+($D128*'fnd base rates'!K$49)
+($E128*'fnd base rates'!K$50)
+($F128*'fnd base rates'!K$51)
+($G128*'fnd base rates'!K$52)
+($H128*'fnd base rates'!K$53)
+($I128*'fnd base rates'!K$54)
+($J128*'fnd base rates'!K$55)
+($K128*'fnd base rates'!K$56)
+($L128*'fnd base rates'!K$57)
+($M128*'fnd base rates'!K$58)
+($N128*'fnd base rates'!K$59)
+($O128*VLOOKUP($S128+12,rate_basefnd,11)))
*$R128</f>
        <v>1650.0770698749998</v>
      </c>
      <c r="AD128" s="1">
        <f>(($C128*'fnd base rates'!L$48)
+($D128*'fnd base rates'!L$49)
+($E128*'fnd base rates'!L$50)
+($F128*'fnd base rates'!L$51)
+($G128*'fnd base rates'!L$52)
+($H128*'fnd base rates'!L$53)
+($I128*'fnd base rates'!L$54)
+($J128*'fnd base rates'!L$55)
+($K128*'fnd base rates'!L$56)
+($L128*'fnd base rates'!L$57)
+($M128*'fnd base rates'!L$58)
+($N128*'fnd base rates'!L$59)
+($O128*VLOOKUP($S128+12,rate_basefnd,12)))</f>
        <v>1310.1197634268322</v>
      </c>
      <c r="AE128" s="1">
        <f>(($C128*'fnd base rates'!M$48)
+($D128*'fnd base rates'!M$49)
+($E128*'fnd base rates'!M$50)
+($F128*'fnd base rates'!M$51)
+($G128*'fnd base rates'!M$52)
+($H128*'fnd base rates'!M$53)
+($I128*'fnd base rates'!M$54)
+($J128*'fnd base rates'!M$55)
+($K128*'fnd base rates'!M$56)
+($L128*'fnd base rates'!M$57)
+($M128*'fnd base rates'!M$58)
+($N128*'fnd base rates'!M$59)
+($O128*VLOOKUP($S128+12,rate_basefnd,13)))</f>
        <v>0</v>
      </c>
      <c r="AF128" s="4">
        <f t="shared" si="16"/>
        <v>13105.74229980183</v>
      </c>
      <c r="AH128" s="4">
        <f t="shared" si="17"/>
        <v>428035040</v>
      </c>
      <c r="AI128" s="4" t="str">
        <f t="shared" si="18"/>
        <v>428</v>
      </c>
      <c r="AJ128" s="2" t="str">
        <f t="shared" si="19"/>
        <v>035</v>
      </c>
      <c r="AK128" s="2" t="str">
        <f t="shared" si="20"/>
        <v>040</v>
      </c>
      <c r="AL128" s="4">
        <f t="shared" si="21"/>
        <v>1</v>
      </c>
      <c r="AM128" s="4">
        <f t="shared" si="14"/>
        <v>1</v>
      </c>
      <c r="AN128" s="4">
        <f t="shared" si="22"/>
        <v>13105.74229980183</v>
      </c>
      <c r="AO128" s="4">
        <f t="shared" si="23"/>
        <v>13106</v>
      </c>
      <c r="AP128" s="4">
        <f t="shared" si="24"/>
        <v>0</v>
      </c>
      <c r="AQ128" s="75">
        <v>13106</v>
      </c>
    </row>
    <row r="129" spans="1:43" s="4" customFormat="1">
      <c r="A129" s="2">
        <v>428035044</v>
      </c>
      <c r="B129" s="382" t="s">
        <v>745</v>
      </c>
      <c r="C129" s="15">
        <f>'fnd enro'!C129</f>
        <v>0</v>
      </c>
      <c r="D129" s="15">
        <f>'fnd enro'!D129</f>
        <v>0</v>
      </c>
      <c r="E129" s="15">
        <f>'fnd enro'!E129</f>
        <v>0</v>
      </c>
      <c r="F129" s="15">
        <f>'fnd enro'!F129</f>
        <v>5</v>
      </c>
      <c r="G129" s="15">
        <f>'fnd enro'!G129</f>
        <v>4</v>
      </c>
      <c r="H129" s="15">
        <f>'fnd enro'!H129</f>
        <v>0</v>
      </c>
      <c r="I129" s="15">
        <f>'fnd enro'!I129</f>
        <v>0.33750000000000002</v>
      </c>
      <c r="J129" s="15">
        <f>'fnd enro'!J129</f>
        <v>0</v>
      </c>
      <c r="K129" s="15">
        <f>'fnd enro'!K129</f>
        <v>0</v>
      </c>
      <c r="L129" s="15">
        <f>'fnd enro'!L129</f>
        <v>0</v>
      </c>
      <c r="M129" s="15">
        <f>'fnd enro'!M129</f>
        <v>0</v>
      </c>
      <c r="N129" s="15">
        <f>'fnd enro'!N129</f>
        <v>0</v>
      </c>
      <c r="O129" s="15">
        <f>'fnd enro'!O129</f>
        <v>1</v>
      </c>
      <c r="P129" s="15"/>
      <c r="Q129" s="15">
        <f>'fnd enro'!R129</f>
        <v>9</v>
      </c>
      <c r="R129" s="16">
        <f t="shared" si="15"/>
        <v>1.079</v>
      </c>
      <c r="S129" s="15">
        <f>'fnd enro'!Q129</f>
        <v>3</v>
      </c>
      <c r="T129" s="2"/>
      <c r="U129" s="1">
        <f>(($C129*'fnd base rates'!C$48)
+($D129*'fnd base rates'!C$49)
+($E129*'fnd base rates'!C$50)
+($F129*'fnd base rates'!C$51)
+($G129*'fnd base rates'!C$52)
+($H129*'fnd base rates'!C$53)
+($I129*'fnd base rates'!C$54)
+($J129*'fnd base rates'!C$55)
+($K129*'fnd base rates'!C$56)
+($L129*'fnd base rates'!C$57)
+($M129*'fnd base rates'!C$58)
+($N129*'fnd base rates'!C$59)
+($O129*VLOOKUP($S129+12,rate_basefnd,3)))
*$R129</f>
        <v>4499.0638143750002</v>
      </c>
      <c r="V129" s="1">
        <f>(($C129*'fnd base rates'!D$48)
+($D129*'fnd base rates'!D$49)
+($E129*'fnd base rates'!D$50)
+($F129*'fnd base rates'!D$51)
+($G129*'fnd base rates'!D$52)
+($H129*'fnd base rates'!D$53)
+($I129*'fnd base rates'!D$54)
+($J129*'fnd base rates'!D$55)
+($K129*'fnd base rates'!D$56)
+($L129*'fnd base rates'!D$57)
+($M129*'fnd base rates'!D$58)
+($N129*'fnd base rates'!D$59)
+($O129*VLOOKUP($S129+12,rate_basefnd,4)))
*$R129</f>
        <v>6455.0959200000007</v>
      </c>
      <c r="W129" s="1">
        <f>(($C129*'fnd base rates'!E$48)
+($D129*'fnd base rates'!E$49)
+($E129*'fnd base rates'!E$50)
+($F129*'fnd base rates'!E$51)
+($G129*'fnd base rates'!E$52)
+($H129*'fnd base rates'!E$53)
+($I129*'fnd base rates'!E$54)
+($J129*'fnd base rates'!E$55)
+($K129*'fnd base rates'!E$56)
+($L129*'fnd base rates'!E$57)
+($M129*'fnd base rates'!E$58)
+($N129*'fnd base rates'!E$59)
+($O129*VLOOKUP($S129+12,rate_basefnd,5)))
*$R129</f>
        <v>34363.263000624996</v>
      </c>
      <c r="X129" s="1">
        <f>(($C129*'fnd base rates'!F$48)
+($D129*'fnd base rates'!F$49)
+($E129*'fnd base rates'!F$50)
+($F129*'fnd base rates'!F$51)
+($G129*'fnd base rates'!F$52)
+($H129*'fnd base rates'!F$53)
+($I129*'fnd base rates'!F$54)
+($J129*'fnd base rates'!F$55)
+($K129*'fnd base rates'!F$56)
+($L129*'fnd base rates'!F$57)
+($M129*'fnd base rates'!F$58)
+($N129*'fnd base rates'!F$59)
+($O129*VLOOKUP($S129+12,rate_basefnd,6)))
*$R129</f>
        <v>9496.1729882500003</v>
      </c>
      <c r="Y129" s="1">
        <f>(($C129*'fnd base rates'!G$48)
+($D129*'fnd base rates'!G$49)
+($E129*'fnd base rates'!G$50)
+($F129*'fnd base rates'!G$51)
+($G129*'fnd base rates'!G$52)
+($H129*'fnd base rates'!G$53)
+($I129*'fnd base rates'!G$54)
+($J129*'fnd base rates'!G$55)
+($K129*'fnd base rates'!G$56)
+($L129*'fnd base rates'!G$57)
+($M129*'fnd base rates'!G$58)
+($N129*'fnd base rates'!G$59)
+($O129*VLOOKUP($S129+12,rate_basefnd,7)))
*$R129</f>
        <v>1434.7837952500001</v>
      </c>
      <c r="Z129" s="1">
        <f>(($C129*'fnd base rates'!H$48)
+($D129*'fnd base rates'!H$49)
+($E129*'fnd base rates'!H$50)
+($F129*'fnd base rates'!H$51)
+($G129*'fnd base rates'!H$52)
+($H129*'fnd base rates'!H$53)
+($I129*'fnd base rates'!H$54)
+($J129*'fnd base rates'!H$55)
+($K129*'fnd base rates'!H$56)
+($L129*'fnd base rates'!H$57)
+($M129*'fnd base rates'!H$58)
+($N129*'fnd base rates'!H$59)
+($O129*VLOOKUP($S129+12,rate_basefnd,8)))</f>
        <v>4089.4605000000001</v>
      </c>
      <c r="AA129" s="1">
        <f>(($C129*'fnd base rates'!I$48)
+($D129*'fnd base rates'!I$49)
+($E129*'fnd base rates'!I$50)
+($F129*'fnd base rates'!I$51)
+($G129*'fnd base rates'!I$52)
+($H129*'fnd base rates'!I$53)
+($I129*'fnd base rates'!I$54)
+($J129*'fnd base rates'!I$55)
+($K129*'fnd base rates'!I$56)
+($L129*'fnd base rates'!I$57)
+($M129*'fnd base rates'!I$58)
+($N129*'fnd base rates'!I$59)
+($O129*VLOOKUP($S129+12,rate_basefnd,9)))
*$R129</f>
        <v>2470.76973</v>
      </c>
      <c r="AB129" s="1">
        <f>(($C129*'fnd base rates'!J$48)
+($D129*'fnd base rates'!J$49)
+($E129*'fnd base rates'!J$50)
+($F129*'fnd base rates'!J$51)
+($G129*'fnd base rates'!J$52)
+($H129*'fnd base rates'!J$53)
+($I129*'fnd base rates'!J$54)
+($J129*'fnd base rates'!J$55)
+($K129*'fnd base rates'!J$56)
+($L129*'fnd base rates'!J$57)
+($M129*'fnd base rates'!J$58)
+($N129*'fnd base rates'!J$59)
+($O129*VLOOKUP($S129+12,rate_basefnd,10)))
*$R129</f>
        <v>1647.06113</v>
      </c>
      <c r="AC129" s="1">
        <f>(($C129*'fnd base rates'!K$48)
+($D129*'fnd base rates'!K$49)
+($E129*'fnd base rates'!K$50)
+($F129*'fnd base rates'!K$51)
+($G129*'fnd base rates'!K$52)
+($H129*'fnd base rates'!K$53)
+($I129*'fnd base rates'!K$54)
+($J129*'fnd base rates'!K$55)
+($K129*'fnd base rates'!K$56)
+($L129*'fnd base rates'!K$57)
+($M129*'fnd base rates'!K$58)
+($N129*'fnd base rates'!K$59)
+($O129*VLOOKUP($S129+12,rate_basefnd,11)))
*$R129</f>
        <v>10068.101658874999</v>
      </c>
      <c r="AD129" s="1">
        <f>(($C129*'fnd base rates'!L$48)
+($D129*'fnd base rates'!L$49)
+($E129*'fnd base rates'!L$50)
+($F129*'fnd base rates'!L$51)
+($G129*'fnd base rates'!L$52)
+($H129*'fnd base rates'!L$53)
+($I129*'fnd base rates'!L$54)
+($J129*'fnd base rates'!L$55)
+($K129*'fnd base rates'!L$56)
+($L129*'fnd base rates'!L$57)
+($M129*'fnd base rates'!L$58)
+($N129*'fnd base rates'!L$59)
+($O129*VLOOKUP($S129+12,rate_basefnd,12)))</f>
        <v>9160.8363775714079</v>
      </c>
      <c r="AE129" s="1">
        <f>(($C129*'fnd base rates'!M$48)
+($D129*'fnd base rates'!M$49)
+($E129*'fnd base rates'!M$50)
+($F129*'fnd base rates'!M$51)
+($G129*'fnd base rates'!M$52)
+($H129*'fnd base rates'!M$53)
+($I129*'fnd base rates'!M$54)
+($J129*'fnd base rates'!M$55)
+($K129*'fnd base rates'!M$56)
+($L129*'fnd base rates'!M$57)
+($M129*'fnd base rates'!M$58)
+($N129*'fnd base rates'!M$59)
+($O129*VLOOKUP($S129+12,rate_basefnd,13)))</f>
        <v>0</v>
      </c>
      <c r="AF129" s="4">
        <f t="shared" si="16"/>
        <v>83684.60891494641</v>
      </c>
      <c r="AH129" s="4">
        <f t="shared" si="17"/>
        <v>428035044</v>
      </c>
      <c r="AI129" s="4" t="str">
        <f t="shared" si="18"/>
        <v>428</v>
      </c>
      <c r="AJ129" s="2" t="str">
        <f t="shared" si="19"/>
        <v>035</v>
      </c>
      <c r="AK129" s="2" t="str">
        <f t="shared" si="20"/>
        <v>044</v>
      </c>
      <c r="AL129" s="4">
        <f t="shared" si="21"/>
        <v>1</v>
      </c>
      <c r="AM129" s="4">
        <f t="shared" si="14"/>
        <v>9</v>
      </c>
      <c r="AN129" s="4">
        <f t="shared" si="22"/>
        <v>83684.60891494641</v>
      </c>
      <c r="AO129" s="4">
        <f t="shared" si="23"/>
        <v>9298</v>
      </c>
      <c r="AP129" s="4">
        <f t="shared" si="24"/>
        <v>0</v>
      </c>
      <c r="AQ129" s="75">
        <v>9298</v>
      </c>
    </row>
    <row r="130" spans="1:43" s="4" customFormat="1">
      <c r="A130" s="2">
        <v>428035050</v>
      </c>
      <c r="B130" s="382" t="s">
        <v>745</v>
      </c>
      <c r="C130" s="15">
        <f>'fnd enro'!C130</f>
        <v>0</v>
      </c>
      <c r="D130" s="15">
        <f>'fnd enro'!D130</f>
        <v>0</v>
      </c>
      <c r="E130" s="15">
        <f>'fnd enro'!E130</f>
        <v>0</v>
      </c>
      <c r="F130" s="15">
        <f>'fnd enro'!F130</f>
        <v>1</v>
      </c>
      <c r="G130" s="15">
        <f>'fnd enro'!G130</f>
        <v>0</v>
      </c>
      <c r="H130" s="15">
        <f>'fnd enro'!H130</f>
        <v>0</v>
      </c>
      <c r="I130" s="15">
        <f>'fnd enro'!I130</f>
        <v>3.7499999999999999E-2</v>
      </c>
      <c r="J130" s="15">
        <f>'fnd enro'!J130</f>
        <v>0</v>
      </c>
      <c r="K130" s="15">
        <f>'fnd enro'!K130</f>
        <v>0</v>
      </c>
      <c r="L130" s="15">
        <f>'fnd enro'!L130</f>
        <v>0</v>
      </c>
      <c r="M130" s="15">
        <f>'fnd enro'!M130</f>
        <v>0</v>
      </c>
      <c r="N130" s="15">
        <f>'fnd enro'!N130</f>
        <v>0</v>
      </c>
      <c r="O130" s="15">
        <f>'fnd enro'!O130</f>
        <v>1</v>
      </c>
      <c r="P130" s="15"/>
      <c r="Q130" s="15">
        <f>'fnd enro'!R130</f>
        <v>1</v>
      </c>
      <c r="R130" s="16">
        <f t="shared" si="15"/>
        <v>1.079</v>
      </c>
      <c r="S130" s="15">
        <f>'fnd enro'!Q130</f>
        <v>10</v>
      </c>
      <c r="T130" s="2"/>
      <c r="U130" s="1">
        <f>(($C130*'fnd base rates'!C$48)
+($D130*'fnd base rates'!C$49)
+($E130*'fnd base rates'!C$50)
+($F130*'fnd base rates'!C$51)
+($G130*'fnd base rates'!C$52)
+($H130*'fnd base rates'!C$53)
+($I130*'fnd base rates'!C$54)
+($J130*'fnd base rates'!C$55)
+($K130*'fnd base rates'!C$56)
+($L130*'fnd base rates'!C$57)
+($M130*'fnd base rates'!C$58)
+($N130*'fnd base rates'!C$59)
+($O130*VLOOKUP($S130+12,rate_basefnd,3)))
*$R130</f>
        <v>499.89597937500002</v>
      </c>
      <c r="V130" s="1">
        <f>(($C130*'fnd base rates'!D$48)
+($D130*'fnd base rates'!D$49)
+($E130*'fnd base rates'!D$50)
+($F130*'fnd base rates'!D$51)
+($G130*'fnd base rates'!D$52)
+($H130*'fnd base rates'!D$53)
+($I130*'fnd base rates'!D$54)
+($J130*'fnd base rates'!D$55)
+($K130*'fnd base rates'!D$56)
+($L130*'fnd base rates'!D$57)
+($M130*'fnd base rates'!D$58)
+($N130*'fnd base rates'!D$59)
+($O130*VLOOKUP($S130+12,rate_basefnd,4)))
*$R130</f>
        <v>717.23288000000002</v>
      </c>
      <c r="W130" s="1">
        <f>(($C130*'fnd base rates'!E$48)
+($D130*'fnd base rates'!E$49)
+($E130*'fnd base rates'!E$50)
+($F130*'fnd base rates'!E$51)
+($G130*'fnd base rates'!E$52)
+($H130*'fnd base rates'!E$53)
+($I130*'fnd base rates'!E$54)
+($J130*'fnd base rates'!E$55)
+($K130*'fnd base rates'!E$56)
+($L130*'fnd base rates'!E$57)
+($M130*'fnd base rates'!E$58)
+($N130*'fnd base rates'!E$59)
+($O130*VLOOKUP($S130+12,rate_basefnd,5)))
*$R130</f>
        <v>7157.858735625</v>
      </c>
      <c r="X130" s="1">
        <f>(($C130*'fnd base rates'!F$48)
+($D130*'fnd base rates'!F$49)
+($E130*'fnd base rates'!F$50)
+($F130*'fnd base rates'!F$51)
+($G130*'fnd base rates'!F$52)
+($H130*'fnd base rates'!F$53)
+($I130*'fnd base rates'!F$54)
+($J130*'fnd base rates'!F$55)
+($K130*'fnd base rates'!F$56)
+($L130*'fnd base rates'!F$57)
+($M130*'fnd base rates'!F$58)
+($N130*'fnd base rates'!F$59)
+($O130*VLOOKUP($S130+12,rate_basefnd,6)))
*$R130</f>
        <v>1160.1577942500001</v>
      </c>
      <c r="Y130" s="1">
        <f>(($C130*'fnd base rates'!G$48)
+($D130*'fnd base rates'!G$49)
+($E130*'fnd base rates'!G$50)
+($F130*'fnd base rates'!G$51)
+($G130*'fnd base rates'!G$52)
+($H130*'fnd base rates'!G$53)
+($I130*'fnd base rates'!G$54)
+($J130*'fnd base rates'!G$55)
+($K130*'fnd base rates'!G$56)
+($L130*'fnd base rates'!G$57)
+($M130*'fnd base rates'!G$58)
+($N130*'fnd base rates'!G$59)
+($O130*VLOOKUP($S130+12,rate_basefnd,7)))
*$R130</f>
        <v>224.19758725</v>
      </c>
      <c r="Z130" s="1">
        <f>(($C130*'fnd base rates'!H$48)
+($D130*'fnd base rates'!H$49)
+($E130*'fnd base rates'!H$50)
+($F130*'fnd base rates'!H$51)
+($G130*'fnd base rates'!H$52)
+($H130*'fnd base rates'!H$53)
+($I130*'fnd base rates'!H$54)
+($J130*'fnd base rates'!H$55)
+($K130*'fnd base rates'!H$56)
+($L130*'fnd base rates'!H$57)
+($M130*'fnd base rates'!H$58)
+($N130*'fnd base rates'!H$59)
+($O130*VLOOKUP($S130+12,rate_basefnd,8)))</f>
        <v>454.3845</v>
      </c>
      <c r="AA130" s="1">
        <f>(($C130*'fnd base rates'!I$48)
+($D130*'fnd base rates'!I$49)
+($E130*'fnd base rates'!I$50)
+($F130*'fnd base rates'!I$51)
+($G130*'fnd base rates'!I$52)
+($H130*'fnd base rates'!I$53)
+($I130*'fnd base rates'!I$54)
+($J130*'fnd base rates'!I$55)
+($K130*'fnd base rates'!I$56)
+($L130*'fnd base rates'!I$57)
+($M130*'fnd base rates'!I$58)
+($N130*'fnd base rates'!I$59)
+($O130*VLOOKUP($S130+12,rate_basefnd,9)))
*$R130</f>
        <v>239.31141</v>
      </c>
      <c r="AB130" s="1">
        <f>(($C130*'fnd base rates'!J$48)
+($D130*'fnd base rates'!J$49)
+($E130*'fnd base rates'!J$50)
+($F130*'fnd base rates'!J$51)
+($G130*'fnd base rates'!J$52)
+($H130*'fnd base rates'!J$53)
+($I130*'fnd base rates'!J$54)
+($J130*'fnd base rates'!J$55)
+($K130*'fnd base rates'!J$56)
+($L130*'fnd base rates'!J$57)
+($M130*'fnd base rates'!J$58)
+($N130*'fnd base rates'!J$59)
+($O130*VLOOKUP($S130+12,rate_basefnd,10)))
*$R130</f>
        <v>142.80564999999999</v>
      </c>
      <c r="AC130" s="1">
        <f>(($C130*'fnd base rates'!K$48)
+($D130*'fnd base rates'!K$49)
+($E130*'fnd base rates'!K$50)
+($F130*'fnd base rates'!K$51)
+($G130*'fnd base rates'!K$52)
+($H130*'fnd base rates'!K$53)
+($I130*'fnd base rates'!K$54)
+($J130*'fnd base rates'!K$55)
+($K130*'fnd base rates'!K$56)
+($L130*'fnd base rates'!K$57)
+($M130*'fnd base rates'!K$58)
+($N130*'fnd base rates'!K$59)
+($O130*VLOOKUP($S130+12,rate_basefnd,11)))
*$R130</f>
        <v>1573.2414798749999</v>
      </c>
      <c r="AD130" s="1">
        <f>(($C130*'fnd base rates'!L$48)
+($D130*'fnd base rates'!L$49)
+($E130*'fnd base rates'!L$50)
+($F130*'fnd base rates'!L$51)
+($G130*'fnd base rates'!L$52)
+($H130*'fnd base rates'!L$53)
+($I130*'fnd base rates'!L$54)
+($J130*'fnd base rates'!L$55)
+($K130*'fnd base rates'!L$56)
+($L130*'fnd base rates'!L$57)
+($M130*'fnd base rates'!L$58)
+($N130*'fnd base rates'!L$59)
+($O130*VLOOKUP($S130+12,rate_basefnd,12)))</f>
        <v>1319.9314647728156</v>
      </c>
      <c r="AE130" s="1">
        <f>(($C130*'fnd base rates'!M$48)
+($D130*'fnd base rates'!M$49)
+($E130*'fnd base rates'!M$50)
+($F130*'fnd base rates'!M$51)
+($G130*'fnd base rates'!M$52)
+($H130*'fnd base rates'!M$53)
+($I130*'fnd base rates'!M$54)
+($J130*'fnd base rates'!M$55)
+($K130*'fnd base rates'!M$56)
+($L130*'fnd base rates'!M$57)
+($M130*'fnd base rates'!M$58)
+($N130*'fnd base rates'!M$59)
+($O130*VLOOKUP($S130+12,rate_basefnd,13)))</f>
        <v>0</v>
      </c>
      <c r="AF130" s="4">
        <f t="shared" si="16"/>
        <v>13489.017481147817</v>
      </c>
      <c r="AH130" s="4">
        <f t="shared" si="17"/>
        <v>428035050</v>
      </c>
      <c r="AI130" s="4" t="str">
        <f t="shared" si="18"/>
        <v>428</v>
      </c>
      <c r="AJ130" s="2" t="str">
        <f t="shared" si="19"/>
        <v>035</v>
      </c>
      <c r="AK130" s="2" t="str">
        <f t="shared" si="20"/>
        <v>050</v>
      </c>
      <c r="AL130" s="4">
        <f t="shared" si="21"/>
        <v>1</v>
      </c>
      <c r="AM130" s="4">
        <f t="shared" si="14"/>
        <v>1</v>
      </c>
      <c r="AN130" s="4">
        <f t="shared" si="22"/>
        <v>13489.017481147817</v>
      </c>
      <c r="AO130" s="4">
        <f t="shared" si="23"/>
        <v>13489</v>
      </c>
      <c r="AP130" s="4">
        <f t="shared" si="24"/>
        <v>0</v>
      </c>
      <c r="AQ130" s="75">
        <v>13489</v>
      </c>
    </row>
    <row r="131" spans="1:43" s="4" customFormat="1">
      <c r="A131" s="2">
        <v>428035057</v>
      </c>
      <c r="B131" s="382" t="s">
        <v>745</v>
      </c>
      <c r="C131" s="15">
        <f>'fnd enro'!C131</f>
        <v>0</v>
      </c>
      <c r="D131" s="15">
        <f>'fnd enro'!D131</f>
        <v>0</v>
      </c>
      <c r="E131" s="15">
        <f>'fnd enro'!E131</f>
        <v>12</v>
      </c>
      <c r="F131" s="15">
        <f>'fnd enro'!F131</f>
        <v>70</v>
      </c>
      <c r="G131" s="15">
        <f>'fnd enro'!G131</f>
        <v>42</v>
      </c>
      <c r="H131" s="15">
        <f>'fnd enro'!H131</f>
        <v>2</v>
      </c>
      <c r="I131" s="15">
        <f>'fnd enro'!I131</f>
        <v>5.625</v>
      </c>
      <c r="J131" s="15">
        <f>'fnd enro'!J131</f>
        <v>0</v>
      </c>
      <c r="K131" s="15">
        <f>'fnd enro'!K131</f>
        <v>0</v>
      </c>
      <c r="L131" s="15">
        <f>'fnd enro'!L131</f>
        <v>0</v>
      </c>
      <c r="M131" s="15">
        <f>'fnd enro'!M131</f>
        <v>24</v>
      </c>
      <c r="N131" s="15">
        <f>'fnd enro'!N131</f>
        <v>0</v>
      </c>
      <c r="O131" s="15">
        <f>'fnd enro'!O131</f>
        <v>81</v>
      </c>
      <c r="P131" s="15"/>
      <c r="Q131" s="15">
        <f>'fnd enro'!R131</f>
        <v>150</v>
      </c>
      <c r="R131" s="16">
        <f t="shared" si="15"/>
        <v>1.079</v>
      </c>
      <c r="S131" s="15">
        <f>'fnd enro'!Q131</f>
        <v>10</v>
      </c>
      <c r="T131" s="2"/>
      <c r="U131" s="1">
        <f>(($C131*'fnd base rates'!C$48)
+($D131*'fnd base rates'!C$49)
+($E131*'fnd base rates'!C$50)
+($F131*'fnd base rates'!C$51)
+($G131*'fnd base rates'!C$52)
+($H131*'fnd base rates'!C$53)
+($I131*'fnd base rates'!C$54)
+($J131*'fnd base rates'!C$55)
+($K131*'fnd base rates'!C$56)
+($L131*'fnd base rates'!C$57)
+($M131*'fnd base rates'!C$58)
+($N131*'fnd base rates'!C$59)
+($O131*VLOOKUP($S131+12,rate_basefnd,3)))
*$R131</f>
        <v>74984.396906250011</v>
      </c>
      <c r="V131" s="1">
        <f>(($C131*'fnd base rates'!D$48)
+($D131*'fnd base rates'!D$49)
+($E131*'fnd base rates'!D$50)
+($F131*'fnd base rates'!D$51)
+($G131*'fnd base rates'!D$52)
+($H131*'fnd base rates'!D$53)
+($I131*'fnd base rates'!D$54)
+($J131*'fnd base rates'!D$55)
+($K131*'fnd base rates'!D$56)
+($L131*'fnd base rates'!D$57)
+($M131*'fnd base rates'!D$58)
+($N131*'fnd base rates'!D$59)
+($O131*VLOOKUP($S131+12,rate_basefnd,4)))
*$R131</f>
        <v>107584.932</v>
      </c>
      <c r="W131" s="1">
        <f>(($C131*'fnd base rates'!E$48)
+($D131*'fnd base rates'!E$49)
+($E131*'fnd base rates'!E$50)
+($F131*'fnd base rates'!E$51)
+($G131*'fnd base rates'!E$52)
+($H131*'fnd base rates'!E$53)
+($I131*'fnd base rates'!E$54)
+($J131*'fnd base rates'!E$55)
+($K131*'fnd base rates'!E$56)
+($L131*'fnd base rates'!E$57)
+($M131*'fnd base rates'!E$58)
+($N131*'fnd base rates'!E$59)
+($O131*VLOOKUP($S131+12,rate_basefnd,5)))
*$R131</f>
        <v>855412.30266375002</v>
      </c>
      <c r="X131" s="1">
        <f>(($C131*'fnd base rates'!F$48)
+($D131*'fnd base rates'!F$49)
+($E131*'fnd base rates'!F$50)
+($F131*'fnd base rates'!F$51)
+($G131*'fnd base rates'!F$52)
+($H131*'fnd base rates'!F$53)
+($I131*'fnd base rates'!F$54)
+($J131*'fnd base rates'!F$55)
+($K131*'fnd base rates'!F$56)
+($L131*'fnd base rates'!F$57)
+($M131*'fnd base rates'!F$58)
+($N131*'fnd base rates'!F$59)
+($O131*VLOOKUP($S131+12,rate_basefnd,6)))
*$R131</f>
        <v>159365.69151750003</v>
      </c>
      <c r="Y131" s="1">
        <f>(($C131*'fnd base rates'!G$48)
+($D131*'fnd base rates'!G$49)
+($E131*'fnd base rates'!G$50)
+($F131*'fnd base rates'!G$51)
+($G131*'fnd base rates'!G$52)
+($H131*'fnd base rates'!G$53)
+($I131*'fnd base rates'!G$54)
+($J131*'fnd base rates'!G$55)
+($K131*'fnd base rates'!G$56)
+($L131*'fnd base rates'!G$57)
+($M131*'fnd base rates'!G$58)
+($N131*'fnd base rates'!G$59)
+($O131*VLOOKUP($S131+12,rate_basefnd,7)))
*$R131</f>
        <v>29845.930367499997</v>
      </c>
      <c r="Z131" s="1">
        <f>(($C131*'fnd base rates'!H$48)
+($D131*'fnd base rates'!H$49)
+($E131*'fnd base rates'!H$50)
+($F131*'fnd base rates'!H$51)
+($G131*'fnd base rates'!H$52)
+($H131*'fnd base rates'!H$53)
+($I131*'fnd base rates'!H$54)
+($J131*'fnd base rates'!H$55)
+($K131*'fnd base rates'!H$56)
+($L131*'fnd base rates'!H$57)
+($M131*'fnd base rates'!H$58)
+($N131*'fnd base rates'!H$59)
+($O131*VLOOKUP($S131+12,rate_basefnd,8)))</f>
        <v>68687.075000000012</v>
      </c>
      <c r="AA131" s="1">
        <f>(($C131*'fnd base rates'!I$48)
+($D131*'fnd base rates'!I$49)
+($E131*'fnd base rates'!I$50)
+($F131*'fnd base rates'!I$51)
+($G131*'fnd base rates'!I$52)
+($H131*'fnd base rates'!I$53)
+($I131*'fnd base rates'!I$54)
+($J131*'fnd base rates'!I$55)
+($K131*'fnd base rates'!I$56)
+($L131*'fnd base rates'!I$57)
+($M131*'fnd base rates'!I$58)
+($N131*'fnd base rates'!I$59)
+($O131*VLOOKUP($S131+12,rate_basefnd,9)))
*$R131</f>
        <v>41446.677479999991</v>
      </c>
      <c r="AB131" s="1">
        <f>(($C131*'fnd base rates'!J$48)
+($D131*'fnd base rates'!J$49)
+($E131*'fnd base rates'!J$50)
+($F131*'fnd base rates'!J$51)
+($G131*'fnd base rates'!J$52)
+($H131*'fnd base rates'!J$53)
+($I131*'fnd base rates'!J$54)
+($J131*'fnd base rates'!J$55)
+($K131*'fnd base rates'!J$56)
+($L131*'fnd base rates'!J$57)
+($M131*'fnd base rates'!J$58)
+($N131*'fnd base rates'!J$59)
+($O131*VLOOKUP($S131+12,rate_basefnd,10)))
*$R131</f>
        <v>25438.870859999995</v>
      </c>
      <c r="AC131" s="1">
        <f>(($C131*'fnd base rates'!K$48)
+($D131*'fnd base rates'!K$49)
+($E131*'fnd base rates'!K$50)
+($F131*'fnd base rates'!K$51)
+($G131*'fnd base rates'!K$52)
+($H131*'fnd base rates'!K$53)
+($I131*'fnd base rates'!K$54)
+($J131*'fnd base rates'!K$55)
+($K131*'fnd base rates'!K$56)
+($L131*'fnd base rates'!K$57)
+($M131*'fnd base rates'!K$58)
+($N131*'fnd base rates'!K$59)
+($O131*VLOOKUP($S131+12,rate_basefnd,11)))
*$R131</f>
        <v>209442.98383124996</v>
      </c>
      <c r="AD131" s="1">
        <f>(($C131*'fnd base rates'!L$48)
+($D131*'fnd base rates'!L$49)
+($E131*'fnd base rates'!L$50)
+($F131*'fnd base rates'!L$51)
+($G131*'fnd base rates'!L$52)
+($H131*'fnd base rates'!L$53)
+($I131*'fnd base rates'!L$54)
+($J131*'fnd base rates'!L$55)
+($K131*'fnd base rates'!L$56)
+($L131*'fnd base rates'!L$57)
+($M131*'fnd base rates'!L$58)
+($N131*'fnd base rates'!L$59)
+($O131*VLOOKUP($S131+12,rate_basefnd,12)))</f>
        <v>178396.3163162852</v>
      </c>
      <c r="AE131" s="1">
        <f>(($C131*'fnd base rates'!M$48)
+($D131*'fnd base rates'!M$49)
+($E131*'fnd base rates'!M$50)
+($F131*'fnd base rates'!M$51)
+($G131*'fnd base rates'!M$52)
+($H131*'fnd base rates'!M$53)
+($I131*'fnd base rates'!M$54)
+($J131*'fnd base rates'!M$55)
+($K131*'fnd base rates'!M$56)
+($L131*'fnd base rates'!M$57)
+($M131*'fnd base rates'!M$58)
+($N131*'fnd base rates'!M$59)
+($O131*VLOOKUP($S131+12,rate_basefnd,13)))</f>
        <v>0</v>
      </c>
      <c r="AF131" s="4">
        <f t="shared" si="16"/>
        <v>1750605.176942535</v>
      </c>
      <c r="AH131" s="4">
        <f t="shared" si="17"/>
        <v>428035057</v>
      </c>
      <c r="AI131" s="4" t="str">
        <f t="shared" si="18"/>
        <v>428</v>
      </c>
      <c r="AJ131" s="2" t="str">
        <f t="shared" si="19"/>
        <v>035</v>
      </c>
      <c r="AK131" s="2" t="str">
        <f t="shared" si="20"/>
        <v>057</v>
      </c>
      <c r="AL131" s="4">
        <f t="shared" si="21"/>
        <v>1</v>
      </c>
      <c r="AM131" s="4">
        <f t="shared" si="14"/>
        <v>150</v>
      </c>
      <c r="AN131" s="4">
        <f t="shared" si="22"/>
        <v>1750605.176942535</v>
      </c>
      <c r="AO131" s="4">
        <f t="shared" si="23"/>
        <v>11671</v>
      </c>
      <c r="AP131" s="4">
        <f t="shared" si="24"/>
        <v>0</v>
      </c>
      <c r="AQ131" s="75">
        <v>11671</v>
      </c>
    </row>
    <row r="132" spans="1:43" s="4" customFormat="1">
      <c r="A132" s="2">
        <v>428035073</v>
      </c>
      <c r="B132" s="382" t="s">
        <v>745</v>
      </c>
      <c r="C132" s="15">
        <f>'fnd enro'!C132</f>
        <v>0</v>
      </c>
      <c r="D132" s="15">
        <f>'fnd enro'!D132</f>
        <v>0</v>
      </c>
      <c r="E132" s="15">
        <f>'fnd enro'!E132</f>
        <v>1</v>
      </c>
      <c r="F132" s="15">
        <f>'fnd enro'!F132</f>
        <v>4</v>
      </c>
      <c r="G132" s="15">
        <f>'fnd enro'!G132</f>
        <v>2</v>
      </c>
      <c r="H132" s="15">
        <f>'fnd enro'!H132</f>
        <v>0</v>
      </c>
      <c r="I132" s="15">
        <f>'fnd enro'!I132</f>
        <v>0.26250000000000001</v>
      </c>
      <c r="J132" s="15">
        <f>'fnd enro'!J132</f>
        <v>0</v>
      </c>
      <c r="K132" s="15">
        <f>'fnd enro'!K132</f>
        <v>0</v>
      </c>
      <c r="L132" s="15">
        <f>'fnd enro'!L132</f>
        <v>0</v>
      </c>
      <c r="M132" s="15">
        <f>'fnd enro'!M132</f>
        <v>0</v>
      </c>
      <c r="N132" s="15">
        <f>'fnd enro'!N132</f>
        <v>0</v>
      </c>
      <c r="O132" s="15">
        <f>'fnd enro'!O132</f>
        <v>1</v>
      </c>
      <c r="P132" s="15"/>
      <c r="Q132" s="15">
        <f>'fnd enro'!R132</f>
        <v>7</v>
      </c>
      <c r="R132" s="16">
        <f t="shared" si="15"/>
        <v>1.079</v>
      </c>
      <c r="S132" s="15">
        <f>'fnd enro'!Q132</f>
        <v>3</v>
      </c>
      <c r="T132" s="2"/>
      <c r="U132" s="1">
        <f>(($C132*'fnd base rates'!C$48)
+($D132*'fnd base rates'!C$49)
+($E132*'fnd base rates'!C$50)
+($F132*'fnd base rates'!C$51)
+($G132*'fnd base rates'!C$52)
+($H132*'fnd base rates'!C$53)
+($I132*'fnd base rates'!C$54)
+($J132*'fnd base rates'!C$55)
+($K132*'fnd base rates'!C$56)
+($L132*'fnd base rates'!C$57)
+($M132*'fnd base rates'!C$58)
+($N132*'fnd base rates'!C$59)
+($O132*VLOOKUP($S132+12,rate_basefnd,3)))
*$R132</f>
        <v>3499.2718556249997</v>
      </c>
      <c r="V132" s="1">
        <f>(($C132*'fnd base rates'!D$48)
+($D132*'fnd base rates'!D$49)
+($E132*'fnd base rates'!D$50)
+($F132*'fnd base rates'!D$51)
+($G132*'fnd base rates'!D$52)
+($H132*'fnd base rates'!D$53)
+($I132*'fnd base rates'!D$54)
+($J132*'fnd base rates'!D$55)
+($K132*'fnd base rates'!D$56)
+($L132*'fnd base rates'!D$57)
+($M132*'fnd base rates'!D$58)
+($N132*'fnd base rates'!D$59)
+($O132*VLOOKUP($S132+12,rate_basefnd,4)))
*$R132</f>
        <v>5020.6301600000006</v>
      </c>
      <c r="W132" s="1">
        <f>(($C132*'fnd base rates'!E$48)
+($D132*'fnd base rates'!E$49)
+($E132*'fnd base rates'!E$50)
+($F132*'fnd base rates'!E$51)
+($G132*'fnd base rates'!E$52)
+($H132*'fnd base rates'!E$53)
+($I132*'fnd base rates'!E$54)
+($J132*'fnd base rates'!E$55)
+($K132*'fnd base rates'!E$56)
+($L132*'fnd base rates'!E$57)
+($M132*'fnd base rates'!E$58)
+($N132*'fnd base rates'!E$59)
+($O132*VLOOKUP($S132+12,rate_basefnd,5)))
*$R132</f>
        <v>27896.817349374996</v>
      </c>
      <c r="X132" s="1">
        <f>(($C132*'fnd base rates'!F$48)
+($D132*'fnd base rates'!F$49)
+($E132*'fnd base rates'!F$50)
+($F132*'fnd base rates'!F$51)
+($G132*'fnd base rates'!F$52)
+($H132*'fnd base rates'!F$53)
+($I132*'fnd base rates'!F$54)
+($J132*'fnd base rates'!F$55)
+($K132*'fnd base rates'!F$56)
+($L132*'fnd base rates'!F$57)
+($M132*'fnd base rates'!F$58)
+($N132*'fnd base rates'!F$59)
+($O132*VLOOKUP($S132+12,rate_basefnd,6)))
*$R132</f>
        <v>7648.4809797499993</v>
      </c>
      <c r="Y132" s="1">
        <f>(($C132*'fnd base rates'!G$48)
+($D132*'fnd base rates'!G$49)
+($E132*'fnd base rates'!G$50)
+($F132*'fnd base rates'!G$51)
+($G132*'fnd base rates'!G$52)
+($H132*'fnd base rates'!G$53)
+($I132*'fnd base rates'!G$54)
+($J132*'fnd base rates'!G$55)
+($K132*'fnd base rates'!G$56)
+($L132*'fnd base rates'!G$57)
+($M132*'fnd base rates'!G$58)
+($N132*'fnd base rates'!G$59)
+($O132*VLOOKUP($S132+12,rate_basefnd,7)))
*$R132</f>
        <v>1119.8609207500001</v>
      </c>
      <c r="Z132" s="1">
        <f>(($C132*'fnd base rates'!H$48)
+($D132*'fnd base rates'!H$49)
+($E132*'fnd base rates'!H$50)
+($F132*'fnd base rates'!H$51)
+($G132*'fnd base rates'!H$52)
+($H132*'fnd base rates'!H$53)
+($I132*'fnd base rates'!H$54)
+($J132*'fnd base rates'!H$55)
+($K132*'fnd base rates'!H$56)
+($L132*'fnd base rates'!H$57)
+($M132*'fnd base rates'!H$58)
+($N132*'fnd base rates'!H$59)
+($O132*VLOOKUP($S132+12,rate_basefnd,8)))</f>
        <v>3180.6915000000004</v>
      </c>
      <c r="AA132" s="1">
        <f>(($C132*'fnd base rates'!I$48)
+($D132*'fnd base rates'!I$49)
+($E132*'fnd base rates'!I$50)
+($F132*'fnd base rates'!I$51)
+($G132*'fnd base rates'!I$52)
+($H132*'fnd base rates'!I$53)
+($I132*'fnd base rates'!I$54)
+($J132*'fnd base rates'!I$55)
+($K132*'fnd base rates'!I$56)
+($L132*'fnd base rates'!I$57)
+($M132*'fnd base rates'!I$58)
+($N132*'fnd base rates'!I$59)
+($O132*VLOOKUP($S132+12,rate_basefnd,9)))
*$R132</f>
        <v>1833.6633899999999</v>
      </c>
      <c r="AB132" s="1">
        <f>(($C132*'fnd base rates'!J$48)
+($D132*'fnd base rates'!J$49)
+($E132*'fnd base rates'!J$50)
+($F132*'fnd base rates'!J$51)
+($G132*'fnd base rates'!J$52)
+($H132*'fnd base rates'!J$53)
+($I132*'fnd base rates'!J$54)
+($J132*'fnd base rates'!J$55)
+($K132*'fnd base rates'!J$56)
+($L132*'fnd base rates'!J$57)
+($M132*'fnd base rates'!J$58)
+($N132*'fnd base rates'!J$59)
+($O132*VLOOKUP($S132+12,rate_basefnd,10)))
*$R132</f>
        <v>1132.95</v>
      </c>
      <c r="AC132" s="1">
        <f>(($C132*'fnd base rates'!K$48)
+($D132*'fnd base rates'!K$49)
+($E132*'fnd base rates'!K$50)
+($F132*'fnd base rates'!K$51)
+($G132*'fnd base rates'!K$52)
+($H132*'fnd base rates'!K$53)
+($I132*'fnd base rates'!K$54)
+($J132*'fnd base rates'!K$55)
+($K132*'fnd base rates'!K$56)
+($L132*'fnd base rates'!K$57)
+($M132*'fnd base rates'!K$58)
+($N132*'fnd base rates'!K$59)
+($O132*VLOOKUP($S132+12,rate_basefnd,11)))
*$R132</f>
        <v>7858.3201791249994</v>
      </c>
      <c r="AD132" s="1">
        <f>(($C132*'fnd base rates'!L$48)
+($D132*'fnd base rates'!L$49)
+($E132*'fnd base rates'!L$50)
+($F132*'fnd base rates'!L$51)
+($G132*'fnd base rates'!L$52)
+($H132*'fnd base rates'!L$53)
+($I132*'fnd base rates'!L$54)
+($J132*'fnd base rates'!L$55)
+($K132*'fnd base rates'!L$56)
+($L132*'fnd base rates'!L$57)
+($M132*'fnd base rates'!L$58)
+($N132*'fnd base rates'!L$59)
+($O132*VLOOKUP($S132+12,rate_basefnd,12)))</f>
        <v>7204.7543507177443</v>
      </c>
      <c r="AE132" s="1">
        <f>(($C132*'fnd base rates'!M$48)
+($D132*'fnd base rates'!M$49)
+($E132*'fnd base rates'!M$50)
+($F132*'fnd base rates'!M$51)
+($G132*'fnd base rates'!M$52)
+($H132*'fnd base rates'!M$53)
+($I132*'fnd base rates'!M$54)
+($J132*'fnd base rates'!M$55)
+($K132*'fnd base rates'!M$56)
+($L132*'fnd base rates'!M$57)
+($M132*'fnd base rates'!M$58)
+($N132*'fnd base rates'!M$59)
+($O132*VLOOKUP($S132+12,rate_basefnd,13)))</f>
        <v>0</v>
      </c>
      <c r="AF132" s="4">
        <f t="shared" si="16"/>
        <v>66395.440685342735</v>
      </c>
      <c r="AH132" s="4">
        <f t="shared" si="17"/>
        <v>428035073</v>
      </c>
      <c r="AI132" s="4" t="str">
        <f t="shared" si="18"/>
        <v>428</v>
      </c>
      <c r="AJ132" s="2" t="str">
        <f t="shared" si="19"/>
        <v>035</v>
      </c>
      <c r="AK132" s="2" t="str">
        <f t="shared" si="20"/>
        <v>073</v>
      </c>
      <c r="AL132" s="4">
        <f t="shared" si="21"/>
        <v>1</v>
      </c>
      <c r="AM132" s="4">
        <f t="shared" si="14"/>
        <v>7</v>
      </c>
      <c r="AN132" s="4">
        <f t="shared" si="22"/>
        <v>66395.440685342735</v>
      </c>
      <c r="AO132" s="4">
        <f t="shared" si="23"/>
        <v>9485</v>
      </c>
      <c r="AP132" s="4">
        <f t="shared" si="24"/>
        <v>0</v>
      </c>
      <c r="AQ132" s="75">
        <v>9485</v>
      </c>
    </row>
    <row r="133" spans="1:43" s="4" customFormat="1">
      <c r="A133" s="2">
        <v>428035093</v>
      </c>
      <c r="B133" s="382" t="s">
        <v>745</v>
      </c>
      <c r="C133" s="15">
        <f>'fnd enro'!C133</f>
        <v>0</v>
      </c>
      <c r="D133" s="15">
        <f>'fnd enro'!D133</f>
        <v>0</v>
      </c>
      <c r="E133" s="15">
        <f>'fnd enro'!E133</f>
        <v>0</v>
      </c>
      <c r="F133" s="15">
        <f>'fnd enro'!F133</f>
        <v>3</v>
      </c>
      <c r="G133" s="15">
        <f>'fnd enro'!G133</f>
        <v>2</v>
      </c>
      <c r="H133" s="15">
        <f>'fnd enro'!H133</f>
        <v>0</v>
      </c>
      <c r="I133" s="15">
        <f>'fnd enro'!I133</f>
        <v>0.1875</v>
      </c>
      <c r="J133" s="15">
        <f>'fnd enro'!J133</f>
        <v>0</v>
      </c>
      <c r="K133" s="15">
        <f>'fnd enro'!K133</f>
        <v>0</v>
      </c>
      <c r="L133" s="15">
        <f>'fnd enro'!L133</f>
        <v>0</v>
      </c>
      <c r="M133" s="15">
        <f>'fnd enro'!M133</f>
        <v>0</v>
      </c>
      <c r="N133" s="15">
        <f>'fnd enro'!N133</f>
        <v>0</v>
      </c>
      <c r="O133" s="15">
        <f>'fnd enro'!O133</f>
        <v>4</v>
      </c>
      <c r="P133" s="15"/>
      <c r="Q133" s="15">
        <f>'fnd enro'!R133</f>
        <v>5</v>
      </c>
      <c r="R133" s="16">
        <f t="shared" si="15"/>
        <v>1.079</v>
      </c>
      <c r="S133" s="15">
        <f>'fnd enro'!Q133</f>
        <v>10</v>
      </c>
      <c r="T133" s="2"/>
      <c r="U133" s="1">
        <f>(($C133*'fnd base rates'!C$48)
+($D133*'fnd base rates'!C$49)
+($E133*'fnd base rates'!C$50)
+($F133*'fnd base rates'!C$51)
+($G133*'fnd base rates'!C$52)
+($H133*'fnd base rates'!C$53)
+($I133*'fnd base rates'!C$54)
+($J133*'fnd base rates'!C$55)
+($K133*'fnd base rates'!C$56)
+($L133*'fnd base rates'!C$57)
+($M133*'fnd base rates'!C$58)
+($N133*'fnd base rates'!C$59)
+($O133*VLOOKUP($S133+12,rate_basefnd,3)))
*$R133</f>
        <v>2499.4798968750006</v>
      </c>
      <c r="V133" s="1">
        <f>(($C133*'fnd base rates'!D$48)
+($D133*'fnd base rates'!D$49)
+($E133*'fnd base rates'!D$50)
+($F133*'fnd base rates'!D$51)
+($G133*'fnd base rates'!D$52)
+($H133*'fnd base rates'!D$53)
+($I133*'fnd base rates'!D$54)
+($J133*'fnd base rates'!D$55)
+($K133*'fnd base rates'!D$56)
+($L133*'fnd base rates'!D$57)
+($M133*'fnd base rates'!D$58)
+($N133*'fnd base rates'!D$59)
+($O133*VLOOKUP($S133+12,rate_basefnd,4)))
*$R133</f>
        <v>3586.1644000000001</v>
      </c>
      <c r="W133" s="1">
        <f>(($C133*'fnd base rates'!E$48)
+($D133*'fnd base rates'!E$49)
+($E133*'fnd base rates'!E$50)
+($F133*'fnd base rates'!E$51)
+($G133*'fnd base rates'!E$52)
+($H133*'fnd base rates'!E$53)
+($I133*'fnd base rates'!E$54)
+($J133*'fnd base rates'!E$55)
+($K133*'fnd base rates'!E$56)
+($L133*'fnd base rates'!E$57)
+($M133*'fnd base rates'!E$58)
+($N133*'fnd base rates'!E$59)
+($O133*VLOOKUP($S133+12,rate_basefnd,5)))
*$R133</f>
        <v>31470.056678124998</v>
      </c>
      <c r="X133" s="1">
        <f>(($C133*'fnd base rates'!F$48)
+($D133*'fnd base rates'!F$49)
+($E133*'fnd base rates'!F$50)
+($F133*'fnd base rates'!F$51)
+($G133*'fnd base rates'!F$52)
+($H133*'fnd base rates'!F$53)
+($I133*'fnd base rates'!F$54)
+($J133*'fnd base rates'!F$55)
+($K133*'fnd base rates'!F$56)
+($L133*'fnd base rates'!F$57)
+($M133*'fnd base rates'!F$58)
+($N133*'fnd base rates'!F$59)
+($O133*VLOOKUP($S133+12,rate_basefnd,6)))
*$R133</f>
        <v>5328.1653912499996</v>
      </c>
      <c r="Y133" s="1">
        <f>(($C133*'fnd base rates'!G$48)
+($D133*'fnd base rates'!G$49)
+($E133*'fnd base rates'!G$50)
+($F133*'fnd base rates'!G$51)
+($G133*'fnd base rates'!G$52)
+($H133*'fnd base rates'!G$53)
+($I133*'fnd base rates'!G$54)
+($J133*'fnd base rates'!G$55)
+($K133*'fnd base rates'!G$56)
+($L133*'fnd base rates'!G$57)
+($M133*'fnd base rates'!G$58)
+($N133*'fnd base rates'!G$59)
+($O133*VLOOKUP($S133+12,rate_basefnd,7)))
*$R133</f>
        <v>1065.18205625</v>
      </c>
      <c r="Z133" s="1">
        <f>(($C133*'fnd base rates'!H$48)
+($D133*'fnd base rates'!H$49)
+($E133*'fnd base rates'!H$50)
+($F133*'fnd base rates'!H$51)
+($G133*'fnd base rates'!H$52)
+($H133*'fnd base rates'!H$53)
+($I133*'fnd base rates'!H$54)
+($J133*'fnd base rates'!H$55)
+($K133*'fnd base rates'!H$56)
+($L133*'fnd base rates'!H$57)
+($M133*'fnd base rates'!H$58)
+($N133*'fnd base rates'!H$59)
+($O133*VLOOKUP($S133+12,rate_basefnd,8)))</f>
        <v>2271.9225000000001</v>
      </c>
      <c r="AA133" s="1">
        <f>(($C133*'fnd base rates'!I$48)
+($D133*'fnd base rates'!I$49)
+($E133*'fnd base rates'!I$50)
+($F133*'fnd base rates'!I$51)
+($G133*'fnd base rates'!I$52)
+($H133*'fnd base rates'!I$53)
+($I133*'fnd base rates'!I$54)
+($J133*'fnd base rates'!I$55)
+($K133*'fnd base rates'!I$56)
+($L133*'fnd base rates'!I$57)
+($M133*'fnd base rates'!I$58)
+($N133*'fnd base rates'!I$59)
+($O133*VLOOKUP($S133+12,rate_basefnd,9)))
*$R133</f>
        <v>1355.0405699999999</v>
      </c>
      <c r="AB133" s="1">
        <f>(($C133*'fnd base rates'!J$48)
+($D133*'fnd base rates'!J$49)
+($E133*'fnd base rates'!J$50)
+($F133*'fnd base rates'!J$51)
+($G133*'fnd base rates'!J$52)
+($H133*'fnd base rates'!J$53)
+($I133*'fnd base rates'!J$54)
+($J133*'fnd base rates'!J$55)
+($K133*'fnd base rates'!J$56)
+($L133*'fnd base rates'!J$57)
+($M133*'fnd base rates'!J$58)
+($N133*'fnd base rates'!J$59)
+($O133*VLOOKUP($S133+12,rate_basefnd,10)))
*$R133</f>
        <v>894.93338999999992</v>
      </c>
      <c r="AC133" s="1">
        <f>(($C133*'fnd base rates'!K$48)
+($D133*'fnd base rates'!K$49)
+($E133*'fnd base rates'!K$50)
+($F133*'fnd base rates'!K$51)
+($G133*'fnd base rates'!K$52)
+($H133*'fnd base rates'!K$53)
+($I133*'fnd base rates'!K$54)
+($J133*'fnd base rates'!K$55)
+($K133*'fnd base rates'!K$56)
+($L133*'fnd base rates'!K$57)
+($M133*'fnd base rates'!K$58)
+($N133*'fnd base rates'!K$59)
+($O133*VLOOKUP($S133+12,rate_basefnd,11)))
*$R133</f>
        <v>7474.6922493749998</v>
      </c>
      <c r="AD133" s="1">
        <f>(($C133*'fnd base rates'!L$48)
+($D133*'fnd base rates'!L$49)
+($E133*'fnd base rates'!L$50)
+($F133*'fnd base rates'!L$51)
+($G133*'fnd base rates'!L$52)
+($H133*'fnd base rates'!L$53)
+($I133*'fnd base rates'!L$54)
+($J133*'fnd base rates'!L$55)
+($K133*'fnd base rates'!L$56)
+($L133*'fnd base rates'!L$57)
+($M133*'fnd base rates'!L$58)
+($N133*'fnd base rates'!L$59)
+($O133*VLOOKUP($S133+12,rate_basefnd,12)))</f>
        <v>6247.9339211721108</v>
      </c>
      <c r="AE133" s="1">
        <f>(($C133*'fnd base rates'!M$48)
+($D133*'fnd base rates'!M$49)
+($E133*'fnd base rates'!M$50)
+($F133*'fnd base rates'!M$51)
+($G133*'fnd base rates'!M$52)
+($H133*'fnd base rates'!M$53)
+($I133*'fnd base rates'!M$54)
+($J133*'fnd base rates'!M$55)
+($K133*'fnd base rates'!M$56)
+($L133*'fnd base rates'!M$57)
+($M133*'fnd base rates'!M$58)
+($N133*'fnd base rates'!M$59)
+($O133*VLOOKUP($S133+12,rate_basefnd,13)))</f>
        <v>0</v>
      </c>
      <c r="AF133" s="4">
        <f t="shared" si="16"/>
        <v>62193.571053047104</v>
      </c>
      <c r="AH133" s="4">
        <f t="shared" si="17"/>
        <v>428035093</v>
      </c>
      <c r="AI133" s="4" t="str">
        <f t="shared" si="18"/>
        <v>428</v>
      </c>
      <c r="AJ133" s="2" t="str">
        <f t="shared" si="19"/>
        <v>035</v>
      </c>
      <c r="AK133" s="2" t="str">
        <f t="shared" si="20"/>
        <v>093</v>
      </c>
      <c r="AL133" s="4">
        <f t="shared" si="21"/>
        <v>1</v>
      </c>
      <c r="AM133" s="4">
        <f t="shared" si="14"/>
        <v>5</v>
      </c>
      <c r="AN133" s="4">
        <f t="shared" si="22"/>
        <v>62193.571053047104</v>
      </c>
      <c r="AO133" s="4">
        <f t="shared" si="23"/>
        <v>12439</v>
      </c>
      <c r="AP133" s="4">
        <f t="shared" si="24"/>
        <v>0</v>
      </c>
      <c r="AQ133" s="75">
        <v>12439</v>
      </c>
    </row>
    <row r="134" spans="1:43" s="4" customFormat="1">
      <c r="A134" s="2">
        <v>428035163</v>
      </c>
      <c r="B134" s="382" t="s">
        <v>745</v>
      </c>
      <c r="C134" s="15">
        <f>'fnd enro'!C134</f>
        <v>0</v>
      </c>
      <c r="D134" s="15">
        <f>'fnd enro'!D134</f>
        <v>0</v>
      </c>
      <c r="E134" s="15">
        <f>'fnd enro'!E134</f>
        <v>0</v>
      </c>
      <c r="F134" s="15">
        <f>'fnd enro'!F134</f>
        <v>3</v>
      </c>
      <c r="G134" s="15">
        <f>'fnd enro'!G134</f>
        <v>3</v>
      </c>
      <c r="H134" s="15">
        <f>'fnd enro'!H134</f>
        <v>0</v>
      </c>
      <c r="I134" s="15">
        <f>'fnd enro'!I134</f>
        <v>0.26250000000000001</v>
      </c>
      <c r="J134" s="15">
        <f>'fnd enro'!J134</f>
        <v>0</v>
      </c>
      <c r="K134" s="15">
        <f>'fnd enro'!K134</f>
        <v>0</v>
      </c>
      <c r="L134" s="15">
        <f>'fnd enro'!L134</f>
        <v>0</v>
      </c>
      <c r="M134" s="15">
        <f>'fnd enro'!M134</f>
        <v>1</v>
      </c>
      <c r="N134" s="15">
        <f>'fnd enro'!N134</f>
        <v>0</v>
      </c>
      <c r="O134" s="15">
        <f>'fnd enro'!O134</f>
        <v>1</v>
      </c>
      <c r="P134" s="15"/>
      <c r="Q134" s="15">
        <f>'fnd enro'!R134</f>
        <v>7</v>
      </c>
      <c r="R134" s="16">
        <f t="shared" si="15"/>
        <v>1.079</v>
      </c>
      <c r="S134" s="15">
        <f>'fnd enro'!Q134</f>
        <v>3</v>
      </c>
      <c r="T134" s="2"/>
      <c r="U134" s="1">
        <f>(($C134*'fnd base rates'!C$48)
+($D134*'fnd base rates'!C$49)
+($E134*'fnd base rates'!C$50)
+($F134*'fnd base rates'!C$51)
+($G134*'fnd base rates'!C$52)
+($H134*'fnd base rates'!C$53)
+($I134*'fnd base rates'!C$54)
+($J134*'fnd base rates'!C$55)
+($K134*'fnd base rates'!C$56)
+($L134*'fnd base rates'!C$57)
+($M134*'fnd base rates'!C$58)
+($N134*'fnd base rates'!C$59)
+($O134*VLOOKUP($S134+12,rate_basefnd,3)))
*$R134</f>
        <v>3499.2718556249997</v>
      </c>
      <c r="V134" s="1">
        <f>(($C134*'fnd base rates'!D$48)
+($D134*'fnd base rates'!D$49)
+($E134*'fnd base rates'!D$50)
+($F134*'fnd base rates'!D$51)
+($G134*'fnd base rates'!D$52)
+($H134*'fnd base rates'!D$53)
+($I134*'fnd base rates'!D$54)
+($J134*'fnd base rates'!D$55)
+($K134*'fnd base rates'!D$56)
+($L134*'fnd base rates'!D$57)
+($M134*'fnd base rates'!D$58)
+($N134*'fnd base rates'!D$59)
+($O134*VLOOKUP($S134+12,rate_basefnd,4)))
*$R134</f>
        <v>5020.6301599999997</v>
      </c>
      <c r="W134" s="1">
        <f>(($C134*'fnd base rates'!E$48)
+($D134*'fnd base rates'!E$49)
+($E134*'fnd base rates'!E$50)
+($F134*'fnd base rates'!E$51)
+($G134*'fnd base rates'!E$52)
+($H134*'fnd base rates'!E$53)
+($I134*'fnd base rates'!E$54)
+($J134*'fnd base rates'!E$55)
+($K134*'fnd base rates'!E$56)
+($L134*'fnd base rates'!E$57)
+($M134*'fnd base rates'!E$58)
+($N134*'fnd base rates'!E$59)
+($O134*VLOOKUP($S134+12,rate_basefnd,5)))
*$R134</f>
        <v>29166.401119375001</v>
      </c>
      <c r="X134" s="1">
        <f>(($C134*'fnd base rates'!F$48)
+($D134*'fnd base rates'!F$49)
+($E134*'fnd base rates'!F$50)
+($F134*'fnd base rates'!F$51)
+($G134*'fnd base rates'!F$52)
+($H134*'fnd base rates'!F$53)
+($I134*'fnd base rates'!F$54)
+($J134*'fnd base rates'!F$55)
+($K134*'fnd base rates'!F$56)
+($L134*'fnd base rates'!F$57)
+($M134*'fnd base rates'!F$58)
+($N134*'fnd base rates'!F$59)
+($O134*VLOOKUP($S134+12,rate_basefnd,6)))
*$R134</f>
        <v>7243.1330497500003</v>
      </c>
      <c r="Y134" s="1">
        <f>(($C134*'fnd base rates'!G$48)
+($D134*'fnd base rates'!G$49)
+($E134*'fnd base rates'!G$50)
+($F134*'fnd base rates'!G$51)
+($G134*'fnd base rates'!G$52)
+($H134*'fnd base rates'!G$53)
+($I134*'fnd base rates'!G$54)
+($J134*'fnd base rates'!G$55)
+($K134*'fnd base rates'!G$56)
+($L134*'fnd base rates'!G$57)
+($M134*'fnd base rates'!G$58)
+($N134*'fnd base rates'!G$59)
+($O134*VLOOKUP($S134+12,rate_basefnd,7)))
*$R134</f>
        <v>1176.8321207499998</v>
      </c>
      <c r="Z134" s="1">
        <f>(($C134*'fnd base rates'!H$48)
+($D134*'fnd base rates'!H$49)
+($E134*'fnd base rates'!H$50)
+($F134*'fnd base rates'!H$51)
+($G134*'fnd base rates'!H$52)
+($H134*'fnd base rates'!H$53)
+($I134*'fnd base rates'!H$54)
+($J134*'fnd base rates'!H$55)
+($K134*'fnd base rates'!H$56)
+($L134*'fnd base rates'!H$57)
+($M134*'fnd base rates'!H$58)
+($N134*'fnd base rates'!H$59)
+($O134*VLOOKUP($S134+12,rate_basefnd,8)))</f>
        <v>3180.6914999999999</v>
      </c>
      <c r="AA134" s="1">
        <f>(($C134*'fnd base rates'!I$48)
+($D134*'fnd base rates'!I$49)
+($E134*'fnd base rates'!I$50)
+($F134*'fnd base rates'!I$51)
+($G134*'fnd base rates'!I$52)
+($H134*'fnd base rates'!I$53)
+($I134*'fnd base rates'!I$54)
+($J134*'fnd base rates'!I$55)
+($K134*'fnd base rates'!I$56)
+($L134*'fnd base rates'!I$57)
+($M134*'fnd base rates'!I$58)
+($N134*'fnd base rates'!I$59)
+($O134*VLOOKUP($S134+12,rate_basefnd,9)))
*$R134</f>
        <v>1992.1469099999999</v>
      </c>
      <c r="AB134" s="1">
        <f>(($C134*'fnd base rates'!J$48)
+($D134*'fnd base rates'!J$49)
+($E134*'fnd base rates'!J$50)
+($F134*'fnd base rates'!J$51)
+($G134*'fnd base rates'!J$52)
+($H134*'fnd base rates'!J$53)
+($I134*'fnd base rates'!J$54)
+($J134*'fnd base rates'!J$55)
+($K134*'fnd base rates'!J$56)
+($L134*'fnd base rates'!J$57)
+($M134*'fnd base rates'!J$58)
+($N134*'fnd base rates'!J$59)
+($O134*VLOOKUP($S134+12,rate_basefnd,10)))
*$R134</f>
        <v>1270.9972599999999</v>
      </c>
      <c r="AC134" s="1">
        <f>(($C134*'fnd base rates'!K$48)
+($D134*'fnd base rates'!K$49)
+($E134*'fnd base rates'!K$50)
+($F134*'fnd base rates'!K$51)
+($G134*'fnd base rates'!K$52)
+($H134*'fnd base rates'!K$53)
+($I134*'fnd base rates'!K$54)
+($J134*'fnd base rates'!K$55)
+($K134*'fnd base rates'!K$56)
+($L134*'fnd base rates'!K$57)
+($M134*'fnd base rates'!K$58)
+($N134*'fnd base rates'!K$59)
+($O134*VLOOKUP($S134+12,rate_basefnd,11)))
*$R134</f>
        <v>8258.2407391249999</v>
      </c>
      <c r="AD134" s="1">
        <f>(($C134*'fnd base rates'!L$48)
+($D134*'fnd base rates'!L$49)
+($E134*'fnd base rates'!L$50)
+($F134*'fnd base rates'!L$51)
+($G134*'fnd base rates'!L$52)
+($H134*'fnd base rates'!L$53)
+($I134*'fnd base rates'!L$54)
+($J134*'fnd base rates'!L$55)
+($K134*'fnd base rates'!L$56)
+($L134*'fnd base rates'!L$57)
+($M134*'fnd base rates'!L$58)
+($N134*'fnd base rates'!L$59)
+($O134*VLOOKUP($S134+12,rate_basefnd,12)))</f>
        <v>7356.2870205267973</v>
      </c>
      <c r="AE134" s="1">
        <f>(($C134*'fnd base rates'!M$48)
+($D134*'fnd base rates'!M$49)
+($E134*'fnd base rates'!M$50)
+($F134*'fnd base rates'!M$51)
+($G134*'fnd base rates'!M$52)
+($H134*'fnd base rates'!M$53)
+($I134*'fnd base rates'!M$54)
+($J134*'fnd base rates'!M$55)
+($K134*'fnd base rates'!M$56)
+($L134*'fnd base rates'!M$57)
+($M134*'fnd base rates'!M$58)
+($N134*'fnd base rates'!M$59)
+($O134*VLOOKUP($S134+12,rate_basefnd,13)))</f>
        <v>0</v>
      </c>
      <c r="AF134" s="4">
        <f t="shared" si="16"/>
        <v>68164.631735151808</v>
      </c>
      <c r="AH134" s="4">
        <f t="shared" si="17"/>
        <v>428035163</v>
      </c>
      <c r="AI134" s="4" t="str">
        <f t="shared" si="18"/>
        <v>428</v>
      </c>
      <c r="AJ134" s="2" t="str">
        <f t="shared" si="19"/>
        <v>035</v>
      </c>
      <c r="AK134" s="2" t="str">
        <f t="shared" si="20"/>
        <v>163</v>
      </c>
      <c r="AL134" s="4">
        <f t="shared" si="21"/>
        <v>1</v>
      </c>
      <c r="AM134" s="4">
        <f t="shared" si="14"/>
        <v>7</v>
      </c>
      <c r="AN134" s="4">
        <f t="shared" si="22"/>
        <v>68164.631735151808</v>
      </c>
      <c r="AO134" s="4">
        <f t="shared" si="23"/>
        <v>9738</v>
      </c>
      <c r="AP134" s="4">
        <f t="shared" si="24"/>
        <v>0</v>
      </c>
      <c r="AQ134" s="75">
        <v>9738</v>
      </c>
    </row>
    <row r="135" spans="1:43" s="4" customFormat="1">
      <c r="A135" s="2">
        <v>428035165</v>
      </c>
      <c r="B135" s="382" t="s">
        <v>745</v>
      </c>
      <c r="C135" s="15">
        <f>'fnd enro'!C135</f>
        <v>0</v>
      </c>
      <c r="D135" s="15">
        <f>'fnd enro'!D135</f>
        <v>0</v>
      </c>
      <c r="E135" s="15">
        <f>'fnd enro'!E135</f>
        <v>0</v>
      </c>
      <c r="F135" s="15">
        <f>'fnd enro'!F135</f>
        <v>1</v>
      </c>
      <c r="G135" s="15">
        <f>'fnd enro'!G135</f>
        <v>2</v>
      </c>
      <c r="H135" s="15">
        <f>'fnd enro'!H135</f>
        <v>0</v>
      </c>
      <c r="I135" s="15">
        <f>'fnd enro'!I135</f>
        <v>0.1125</v>
      </c>
      <c r="J135" s="15">
        <f>'fnd enro'!J135</f>
        <v>0</v>
      </c>
      <c r="K135" s="15">
        <f>'fnd enro'!K135</f>
        <v>0</v>
      </c>
      <c r="L135" s="15">
        <f>'fnd enro'!L135</f>
        <v>0</v>
      </c>
      <c r="M135" s="15">
        <f>'fnd enro'!M135</f>
        <v>0</v>
      </c>
      <c r="N135" s="15">
        <f>'fnd enro'!N135</f>
        <v>0</v>
      </c>
      <c r="O135" s="15">
        <f>'fnd enro'!O135</f>
        <v>2</v>
      </c>
      <c r="P135" s="15"/>
      <c r="Q135" s="15">
        <f>'fnd enro'!R135</f>
        <v>3</v>
      </c>
      <c r="R135" s="16">
        <f t="shared" si="15"/>
        <v>1.079</v>
      </c>
      <c r="S135" s="15">
        <f>'fnd enro'!Q135</f>
        <v>10</v>
      </c>
      <c r="T135" s="2"/>
      <c r="U135" s="1">
        <f>(($C135*'fnd base rates'!C$48)
+($D135*'fnd base rates'!C$49)
+($E135*'fnd base rates'!C$50)
+($F135*'fnd base rates'!C$51)
+($G135*'fnd base rates'!C$52)
+($H135*'fnd base rates'!C$53)
+($I135*'fnd base rates'!C$54)
+($J135*'fnd base rates'!C$55)
+($K135*'fnd base rates'!C$56)
+($L135*'fnd base rates'!C$57)
+($M135*'fnd base rates'!C$58)
+($N135*'fnd base rates'!C$59)
+($O135*VLOOKUP($S135+12,rate_basefnd,3)))
*$R135</f>
        <v>1499.6879381250001</v>
      </c>
      <c r="V135" s="1">
        <f>(($C135*'fnd base rates'!D$48)
+($D135*'fnd base rates'!D$49)
+($E135*'fnd base rates'!D$50)
+($F135*'fnd base rates'!D$51)
+($G135*'fnd base rates'!D$52)
+($H135*'fnd base rates'!D$53)
+($I135*'fnd base rates'!D$54)
+($J135*'fnd base rates'!D$55)
+($K135*'fnd base rates'!D$56)
+($L135*'fnd base rates'!D$57)
+($M135*'fnd base rates'!D$58)
+($N135*'fnd base rates'!D$59)
+($O135*VLOOKUP($S135+12,rate_basefnd,4)))
*$R135</f>
        <v>2151.6986400000001</v>
      </c>
      <c r="W135" s="1">
        <f>(($C135*'fnd base rates'!E$48)
+($D135*'fnd base rates'!E$49)
+($E135*'fnd base rates'!E$50)
+($F135*'fnd base rates'!E$51)
+($G135*'fnd base rates'!E$52)
+($H135*'fnd base rates'!E$53)
+($I135*'fnd base rates'!E$54)
+($J135*'fnd base rates'!E$55)
+($K135*'fnd base rates'!E$56)
+($L135*'fnd base rates'!E$57)
+($M135*'fnd base rates'!E$58)
+($N135*'fnd base rates'!E$59)
+($O135*VLOOKUP($S135+12,rate_basefnd,5)))
*$R135</f>
        <v>17154.339206875</v>
      </c>
      <c r="X135" s="1">
        <f>(($C135*'fnd base rates'!F$48)
+($D135*'fnd base rates'!F$49)
+($E135*'fnd base rates'!F$50)
+($F135*'fnd base rates'!F$51)
+($G135*'fnd base rates'!F$52)
+($H135*'fnd base rates'!F$53)
+($I135*'fnd base rates'!F$54)
+($J135*'fnd base rates'!F$55)
+($K135*'fnd base rates'!F$56)
+($L135*'fnd base rates'!F$57)
+($M135*'fnd base rates'!F$58)
+($N135*'fnd base rates'!F$59)
+($O135*VLOOKUP($S135+12,rate_basefnd,6)))
*$R135</f>
        <v>3007.84980275</v>
      </c>
      <c r="Y135" s="1">
        <f>(($C135*'fnd base rates'!G$48)
+($D135*'fnd base rates'!G$49)
+($E135*'fnd base rates'!G$50)
+($F135*'fnd base rates'!G$51)
+($G135*'fnd base rates'!G$52)
+($H135*'fnd base rates'!G$53)
+($I135*'fnd base rates'!G$54)
+($J135*'fnd base rates'!G$55)
+($K135*'fnd base rates'!G$56)
+($L135*'fnd base rates'!G$57)
+($M135*'fnd base rates'!G$58)
+($N135*'fnd base rates'!G$59)
+($O135*VLOOKUP($S135+12,rate_basefnd,7)))
*$R135</f>
        <v>616.78688174999991</v>
      </c>
      <c r="Z135" s="1">
        <f>(($C135*'fnd base rates'!H$48)
+($D135*'fnd base rates'!H$49)
+($E135*'fnd base rates'!H$50)
+($F135*'fnd base rates'!H$51)
+($G135*'fnd base rates'!H$52)
+($H135*'fnd base rates'!H$53)
+($I135*'fnd base rates'!H$54)
+($J135*'fnd base rates'!H$55)
+($K135*'fnd base rates'!H$56)
+($L135*'fnd base rates'!H$57)
+($M135*'fnd base rates'!H$58)
+($N135*'fnd base rates'!H$59)
+($O135*VLOOKUP($S135+12,rate_basefnd,8)))</f>
        <v>1363.1534999999999</v>
      </c>
      <c r="AA135" s="1">
        <f>(($C135*'fnd base rates'!I$48)
+($D135*'fnd base rates'!I$49)
+($E135*'fnd base rates'!I$50)
+($F135*'fnd base rates'!I$51)
+($G135*'fnd base rates'!I$52)
+($H135*'fnd base rates'!I$53)
+($I135*'fnd base rates'!I$54)
+($J135*'fnd base rates'!I$55)
+($K135*'fnd base rates'!I$56)
+($L135*'fnd base rates'!I$57)
+($M135*'fnd base rates'!I$58)
+($N135*'fnd base rates'!I$59)
+($O135*VLOOKUP($S135+12,rate_basefnd,9)))
*$R135</f>
        <v>876.41774999999996</v>
      </c>
      <c r="AB135" s="1">
        <f>(($C135*'fnd base rates'!J$48)
+($D135*'fnd base rates'!J$49)
+($E135*'fnd base rates'!J$50)
+($F135*'fnd base rates'!J$51)
+($G135*'fnd base rates'!J$52)
+($H135*'fnd base rates'!J$53)
+($I135*'fnd base rates'!J$54)
+($J135*'fnd base rates'!J$55)
+($K135*'fnd base rates'!J$56)
+($L135*'fnd base rates'!J$57)
+($M135*'fnd base rates'!J$58)
+($N135*'fnd base rates'!J$59)
+($O135*VLOOKUP($S135+12,rate_basefnd,10)))
*$R135</f>
        <v>609.32209</v>
      </c>
      <c r="AC135" s="1">
        <f>(($C135*'fnd base rates'!K$48)
+($D135*'fnd base rates'!K$49)
+($E135*'fnd base rates'!K$50)
+($F135*'fnd base rates'!K$51)
+($G135*'fnd base rates'!K$52)
+($H135*'fnd base rates'!K$53)
+($I135*'fnd base rates'!K$54)
+($J135*'fnd base rates'!K$55)
+($K135*'fnd base rates'!K$56)
+($L135*'fnd base rates'!K$57)
+($M135*'fnd base rates'!K$58)
+($N135*'fnd base rates'!K$59)
+($O135*VLOOKUP($S135+12,rate_basefnd,11)))
*$R135</f>
        <v>4328.2092896249997</v>
      </c>
      <c r="AD135" s="1">
        <f>(($C135*'fnd base rates'!L$48)
+($D135*'fnd base rates'!L$49)
+($E135*'fnd base rates'!L$50)
+($F135*'fnd base rates'!L$51)
+($G135*'fnd base rates'!L$52)
+($H135*'fnd base rates'!L$53)
+($I135*'fnd base rates'!L$54)
+($J135*'fnd base rates'!L$55)
+($K135*'fnd base rates'!L$56)
+($L135*'fnd base rates'!L$57)
+($M135*'fnd base rates'!L$58)
+($N135*'fnd base rates'!L$59)
+($O135*VLOOKUP($S135+12,rate_basefnd,12)))</f>
        <v>3608.0709916264796</v>
      </c>
      <c r="AE135" s="1">
        <f>(($C135*'fnd base rates'!M$48)
+($D135*'fnd base rates'!M$49)
+($E135*'fnd base rates'!M$50)
+($F135*'fnd base rates'!M$51)
+($G135*'fnd base rates'!M$52)
+($H135*'fnd base rates'!M$53)
+($I135*'fnd base rates'!M$54)
+($J135*'fnd base rates'!M$55)
+($K135*'fnd base rates'!M$56)
+($L135*'fnd base rates'!M$57)
+($M135*'fnd base rates'!M$58)
+($N135*'fnd base rates'!M$59)
+($O135*VLOOKUP($S135+12,rate_basefnd,13)))</f>
        <v>0</v>
      </c>
      <c r="AF135" s="4">
        <f t="shared" si="16"/>
        <v>35215.536090751477</v>
      </c>
      <c r="AH135" s="4">
        <f t="shared" si="17"/>
        <v>428035165</v>
      </c>
      <c r="AI135" s="4" t="str">
        <f t="shared" si="18"/>
        <v>428</v>
      </c>
      <c r="AJ135" s="2" t="str">
        <f t="shared" si="19"/>
        <v>035</v>
      </c>
      <c r="AK135" s="2" t="str">
        <f t="shared" si="20"/>
        <v>165</v>
      </c>
      <c r="AL135" s="4">
        <f t="shared" si="21"/>
        <v>1</v>
      </c>
      <c r="AM135" s="4">
        <f t="shared" si="14"/>
        <v>3</v>
      </c>
      <c r="AN135" s="4">
        <f t="shared" si="22"/>
        <v>35215.536090751477</v>
      </c>
      <c r="AO135" s="4">
        <f t="shared" si="23"/>
        <v>11739</v>
      </c>
      <c r="AP135" s="4">
        <f t="shared" si="24"/>
        <v>0</v>
      </c>
      <c r="AQ135" s="75">
        <v>11739</v>
      </c>
    </row>
    <row r="136" spans="1:43" s="4" customFormat="1">
      <c r="A136" s="2">
        <v>428035176</v>
      </c>
      <c r="B136" s="382" t="s">
        <v>745</v>
      </c>
      <c r="C136" s="15">
        <f>'fnd enro'!C136</f>
        <v>0</v>
      </c>
      <c r="D136" s="15">
        <f>'fnd enro'!D136</f>
        <v>0</v>
      </c>
      <c r="E136" s="15">
        <f>'fnd enro'!E136</f>
        <v>0</v>
      </c>
      <c r="F136" s="15">
        <f>'fnd enro'!F136</f>
        <v>0</v>
      </c>
      <c r="G136" s="15">
        <f>'fnd enro'!G136</f>
        <v>0</v>
      </c>
      <c r="H136" s="15">
        <f>'fnd enro'!H136</f>
        <v>0</v>
      </c>
      <c r="I136" s="15">
        <f>'fnd enro'!I136</f>
        <v>3.7499999999999999E-2</v>
      </c>
      <c r="J136" s="15">
        <f>'fnd enro'!J136</f>
        <v>0</v>
      </c>
      <c r="K136" s="15">
        <f>'fnd enro'!K136</f>
        <v>0</v>
      </c>
      <c r="L136" s="15">
        <f>'fnd enro'!L136</f>
        <v>0</v>
      </c>
      <c r="M136" s="15">
        <f>'fnd enro'!M136</f>
        <v>1</v>
      </c>
      <c r="N136" s="15">
        <f>'fnd enro'!N136</f>
        <v>0</v>
      </c>
      <c r="O136" s="15">
        <f>'fnd enro'!O136</f>
        <v>0</v>
      </c>
      <c r="P136" s="15"/>
      <c r="Q136" s="15">
        <f>'fnd enro'!R136</f>
        <v>1</v>
      </c>
      <c r="R136" s="16">
        <f t="shared" si="15"/>
        <v>1.079</v>
      </c>
      <c r="S136" s="15">
        <f>'fnd enro'!Q136</f>
        <v>1</v>
      </c>
      <c r="T136" s="2"/>
      <c r="U136" s="1">
        <f>(($C136*'fnd base rates'!C$48)
+($D136*'fnd base rates'!C$49)
+($E136*'fnd base rates'!C$50)
+($F136*'fnd base rates'!C$51)
+($G136*'fnd base rates'!C$52)
+($H136*'fnd base rates'!C$53)
+($I136*'fnd base rates'!C$54)
+($J136*'fnd base rates'!C$55)
+($K136*'fnd base rates'!C$56)
+($L136*'fnd base rates'!C$57)
+($M136*'fnd base rates'!C$58)
+($N136*'fnd base rates'!C$59)
+($O136*VLOOKUP($S136+12,rate_basefnd,3)))
*$R136</f>
        <v>499.89597937500002</v>
      </c>
      <c r="V136" s="1">
        <f>(($C136*'fnd base rates'!D$48)
+($D136*'fnd base rates'!D$49)
+($E136*'fnd base rates'!D$50)
+($F136*'fnd base rates'!D$51)
+($G136*'fnd base rates'!D$52)
+($H136*'fnd base rates'!D$53)
+($I136*'fnd base rates'!D$54)
+($J136*'fnd base rates'!D$55)
+($K136*'fnd base rates'!D$56)
+($L136*'fnd base rates'!D$57)
+($M136*'fnd base rates'!D$58)
+($N136*'fnd base rates'!D$59)
+($O136*VLOOKUP($S136+12,rate_basefnd,4)))
*$R136</f>
        <v>717.23288000000002</v>
      </c>
      <c r="W136" s="1">
        <f>(($C136*'fnd base rates'!E$48)
+($D136*'fnd base rates'!E$49)
+($E136*'fnd base rates'!E$50)
+($F136*'fnd base rates'!E$51)
+($G136*'fnd base rates'!E$52)
+($H136*'fnd base rates'!E$53)
+($I136*'fnd base rates'!E$54)
+($J136*'fnd base rates'!E$55)
+($K136*'fnd base rates'!E$56)
+($L136*'fnd base rates'!E$57)
+($M136*'fnd base rates'!E$58)
+($N136*'fnd base rates'!E$59)
+($O136*VLOOKUP($S136+12,rate_basefnd,5)))
*$R136</f>
        <v>5292.1166756249995</v>
      </c>
      <c r="X136" s="1">
        <f>(($C136*'fnd base rates'!F$48)
+($D136*'fnd base rates'!F$49)
+($E136*'fnd base rates'!F$50)
+($F136*'fnd base rates'!F$51)
+($G136*'fnd base rates'!F$52)
+($H136*'fnd base rates'!F$53)
+($I136*'fnd base rates'!F$54)
+($J136*'fnd base rates'!F$55)
+($K136*'fnd base rates'!F$56)
+($L136*'fnd base rates'!F$57)
+($M136*'fnd base rates'!F$58)
+($N136*'fnd base rates'!F$59)
+($O136*VLOOKUP($S136+12,rate_basefnd,6)))
*$R136</f>
        <v>991.12165425000001</v>
      </c>
      <c r="Y136" s="1">
        <f>(($C136*'fnd base rates'!G$48)
+($D136*'fnd base rates'!G$49)
+($E136*'fnd base rates'!G$50)
+($F136*'fnd base rates'!G$51)
+($G136*'fnd base rates'!G$52)
+($H136*'fnd base rates'!G$53)
+($I136*'fnd base rates'!G$54)
+($J136*'fnd base rates'!G$55)
+($K136*'fnd base rates'!G$56)
+($L136*'fnd base rates'!G$57)
+($M136*'fnd base rates'!G$58)
+($N136*'fnd base rates'!G$59)
+($O136*VLOOKUP($S136+12,rate_basefnd,7)))
*$R136</f>
        <v>192.51814724999997</v>
      </c>
      <c r="Z136" s="1">
        <f>(($C136*'fnd base rates'!H$48)
+($D136*'fnd base rates'!H$49)
+($E136*'fnd base rates'!H$50)
+($F136*'fnd base rates'!H$51)
+($G136*'fnd base rates'!H$52)
+($H136*'fnd base rates'!H$53)
+($I136*'fnd base rates'!H$54)
+($J136*'fnd base rates'!H$55)
+($K136*'fnd base rates'!H$56)
+($L136*'fnd base rates'!H$57)
+($M136*'fnd base rates'!H$58)
+($N136*'fnd base rates'!H$59)
+($O136*VLOOKUP($S136+12,rate_basefnd,8)))</f>
        <v>454.3845</v>
      </c>
      <c r="AA136" s="1">
        <f>(($C136*'fnd base rates'!I$48)
+($D136*'fnd base rates'!I$49)
+($E136*'fnd base rates'!I$50)
+($F136*'fnd base rates'!I$51)
+($G136*'fnd base rates'!I$52)
+($H136*'fnd base rates'!I$53)
+($I136*'fnd base rates'!I$54)
+($J136*'fnd base rates'!I$55)
+($K136*'fnd base rates'!I$56)
+($L136*'fnd base rates'!I$57)
+($M136*'fnd base rates'!I$58)
+($N136*'fnd base rates'!I$59)
+($O136*VLOOKUP($S136+12,rate_basefnd,9)))
*$R136</f>
        <v>318.55317000000002</v>
      </c>
      <c r="AB136" s="1">
        <f>(($C136*'fnd base rates'!J$48)
+($D136*'fnd base rates'!J$49)
+($E136*'fnd base rates'!J$50)
+($F136*'fnd base rates'!J$51)
+($G136*'fnd base rates'!J$52)
+($H136*'fnd base rates'!J$53)
+($I136*'fnd base rates'!J$54)
+($J136*'fnd base rates'!J$55)
+($K136*'fnd base rates'!J$56)
+($L136*'fnd base rates'!J$57)
+($M136*'fnd base rates'!J$58)
+($N136*'fnd base rates'!J$59)
+($O136*VLOOKUP($S136+12,rate_basefnd,10)))
*$R136</f>
        <v>142.80564999999999</v>
      </c>
      <c r="AC136" s="1">
        <f>(($C136*'fnd base rates'!K$48)
+($D136*'fnd base rates'!K$49)
+($E136*'fnd base rates'!K$50)
+($F136*'fnd base rates'!K$51)
+($G136*'fnd base rates'!K$52)
+($H136*'fnd base rates'!K$53)
+($I136*'fnd base rates'!K$54)
+($J136*'fnd base rates'!K$55)
+($K136*'fnd base rates'!K$56)
+($L136*'fnd base rates'!K$57)
+($M136*'fnd base rates'!K$58)
+($N136*'fnd base rates'!K$59)
+($O136*VLOOKUP($S136+12,rate_basefnd,11)))
*$R136</f>
        <v>1351.140119875</v>
      </c>
      <c r="AD136" s="1">
        <f>(($C136*'fnd base rates'!L$48)
+($D136*'fnd base rates'!L$49)
+($E136*'fnd base rates'!L$50)
+($F136*'fnd base rates'!L$51)
+($G136*'fnd base rates'!L$52)
+($H136*'fnd base rates'!L$53)
+($I136*'fnd base rates'!L$54)
+($J136*'fnd base rates'!L$55)
+($K136*'fnd base rates'!L$56)
+($L136*'fnd base rates'!L$57)
+($M136*'fnd base rates'!L$58)
+($N136*'fnd base rates'!L$59)
+($O136*VLOOKUP($S136+12,rate_basefnd,12)))</f>
        <v>1149.1333359278533</v>
      </c>
      <c r="AE136" s="1">
        <f>(($C136*'fnd base rates'!M$48)
+($D136*'fnd base rates'!M$49)
+($E136*'fnd base rates'!M$50)
+($F136*'fnd base rates'!M$51)
+($G136*'fnd base rates'!M$52)
+($H136*'fnd base rates'!M$53)
+($I136*'fnd base rates'!M$54)
+($J136*'fnd base rates'!M$55)
+($K136*'fnd base rates'!M$56)
+($L136*'fnd base rates'!M$57)
+($M136*'fnd base rates'!M$58)
+($N136*'fnd base rates'!M$59)
+($O136*VLOOKUP($S136+12,rate_basefnd,13)))</f>
        <v>0</v>
      </c>
      <c r="AF136" s="4">
        <f t="shared" si="16"/>
        <v>11108.902112302854</v>
      </c>
      <c r="AH136" s="4">
        <f t="shared" si="17"/>
        <v>428035176</v>
      </c>
      <c r="AI136" s="4" t="str">
        <f t="shared" si="18"/>
        <v>428</v>
      </c>
      <c r="AJ136" s="2" t="str">
        <f t="shared" si="19"/>
        <v>035</v>
      </c>
      <c r="AK136" s="2" t="str">
        <f t="shared" si="20"/>
        <v>176</v>
      </c>
      <c r="AL136" s="4">
        <f t="shared" si="21"/>
        <v>1</v>
      </c>
      <c r="AM136" s="4">
        <f t="shared" si="14"/>
        <v>1</v>
      </c>
      <c r="AN136" s="4">
        <f t="shared" si="22"/>
        <v>11108.902112302854</v>
      </c>
      <c r="AO136" s="4">
        <f t="shared" si="23"/>
        <v>11109</v>
      </c>
      <c r="AP136" s="4">
        <f t="shared" si="24"/>
        <v>0</v>
      </c>
      <c r="AQ136" s="75">
        <v>11109</v>
      </c>
    </row>
    <row r="137" spans="1:43" s="4" customFormat="1">
      <c r="A137" s="2">
        <v>428035189</v>
      </c>
      <c r="B137" s="382" t="s">
        <v>745</v>
      </c>
      <c r="C137" s="15">
        <f>'fnd enro'!C137</f>
        <v>0</v>
      </c>
      <c r="D137" s="15">
        <f>'fnd enro'!D137</f>
        <v>0</v>
      </c>
      <c r="E137" s="15">
        <f>'fnd enro'!E137</f>
        <v>0</v>
      </c>
      <c r="F137" s="15">
        <f>'fnd enro'!F137</f>
        <v>3</v>
      </c>
      <c r="G137" s="15">
        <f>'fnd enro'!G137</f>
        <v>0</v>
      </c>
      <c r="H137" s="15">
        <f>'fnd enro'!H137</f>
        <v>0</v>
      </c>
      <c r="I137" s="15">
        <f>'fnd enro'!I137</f>
        <v>0.1125</v>
      </c>
      <c r="J137" s="15">
        <f>'fnd enro'!J137</f>
        <v>0</v>
      </c>
      <c r="K137" s="15">
        <f>'fnd enro'!K137</f>
        <v>0</v>
      </c>
      <c r="L137" s="15">
        <f>'fnd enro'!L137</f>
        <v>0</v>
      </c>
      <c r="M137" s="15">
        <f>'fnd enro'!M137</f>
        <v>0</v>
      </c>
      <c r="N137" s="15">
        <f>'fnd enro'!N137</f>
        <v>0</v>
      </c>
      <c r="O137" s="15">
        <f>'fnd enro'!O137</f>
        <v>1</v>
      </c>
      <c r="P137" s="15"/>
      <c r="Q137" s="15">
        <f>'fnd enro'!R137</f>
        <v>3</v>
      </c>
      <c r="R137" s="16">
        <f t="shared" si="15"/>
        <v>1.079</v>
      </c>
      <c r="S137" s="15">
        <f>'fnd enro'!Q137</f>
        <v>8</v>
      </c>
      <c r="T137" s="2"/>
      <c r="U137" s="1">
        <f>(($C137*'fnd base rates'!C$48)
+($D137*'fnd base rates'!C$49)
+($E137*'fnd base rates'!C$50)
+($F137*'fnd base rates'!C$51)
+($G137*'fnd base rates'!C$52)
+($H137*'fnd base rates'!C$53)
+($I137*'fnd base rates'!C$54)
+($J137*'fnd base rates'!C$55)
+($K137*'fnd base rates'!C$56)
+($L137*'fnd base rates'!C$57)
+($M137*'fnd base rates'!C$58)
+($N137*'fnd base rates'!C$59)
+($O137*VLOOKUP($S137+12,rate_basefnd,3)))
*$R137</f>
        <v>1499.6879381250001</v>
      </c>
      <c r="V137" s="1">
        <f>(($C137*'fnd base rates'!D$48)
+($D137*'fnd base rates'!D$49)
+($E137*'fnd base rates'!D$50)
+($F137*'fnd base rates'!D$51)
+($G137*'fnd base rates'!D$52)
+($H137*'fnd base rates'!D$53)
+($I137*'fnd base rates'!D$54)
+($J137*'fnd base rates'!D$55)
+($K137*'fnd base rates'!D$56)
+($L137*'fnd base rates'!D$57)
+($M137*'fnd base rates'!D$58)
+($N137*'fnd base rates'!D$59)
+($O137*VLOOKUP($S137+12,rate_basefnd,4)))
*$R137</f>
        <v>2151.6986400000001</v>
      </c>
      <c r="W137" s="1">
        <f>(($C137*'fnd base rates'!E$48)
+($D137*'fnd base rates'!E$49)
+($E137*'fnd base rates'!E$50)
+($F137*'fnd base rates'!E$51)
+($G137*'fnd base rates'!E$52)
+($H137*'fnd base rates'!E$53)
+($I137*'fnd base rates'!E$54)
+($J137*'fnd base rates'!E$55)
+($K137*'fnd base rates'!E$56)
+($L137*'fnd base rates'!E$57)
+($M137*'fnd base rates'!E$58)
+($N137*'fnd base rates'!E$59)
+($O137*VLOOKUP($S137+12,rate_basefnd,5)))
*$R137</f>
        <v>14345.292186874998</v>
      </c>
      <c r="X137" s="1">
        <f>(($C137*'fnd base rates'!F$48)
+($D137*'fnd base rates'!F$49)
+($E137*'fnd base rates'!F$50)
+($F137*'fnd base rates'!F$51)
+($G137*'fnd base rates'!F$52)
+($H137*'fnd base rates'!F$53)
+($I137*'fnd base rates'!F$54)
+($J137*'fnd base rates'!F$55)
+($K137*'fnd base rates'!F$56)
+($L137*'fnd base rates'!F$57)
+($M137*'fnd base rates'!F$58)
+($N137*'fnd base rates'!F$59)
+($O137*VLOOKUP($S137+12,rate_basefnd,6)))
*$R137</f>
        <v>3480.4733827500004</v>
      </c>
      <c r="Y137" s="1">
        <f>(($C137*'fnd base rates'!G$48)
+($D137*'fnd base rates'!G$49)
+($E137*'fnd base rates'!G$50)
+($F137*'fnd base rates'!G$51)
+($G137*'fnd base rates'!G$52)
+($H137*'fnd base rates'!G$53)
+($I137*'fnd base rates'!G$54)
+($J137*'fnd base rates'!G$55)
+($K137*'fnd base rates'!G$56)
+($L137*'fnd base rates'!G$57)
+($M137*'fnd base rates'!G$58)
+($N137*'fnd base rates'!G$59)
+($O137*VLOOKUP($S137+12,rate_basefnd,7)))
*$R137</f>
        <v>515.71695175000002</v>
      </c>
      <c r="Z137" s="1">
        <f>(($C137*'fnd base rates'!H$48)
+($D137*'fnd base rates'!H$49)
+($E137*'fnd base rates'!H$50)
+($F137*'fnd base rates'!H$51)
+($G137*'fnd base rates'!H$52)
+($H137*'fnd base rates'!H$53)
+($I137*'fnd base rates'!H$54)
+($J137*'fnd base rates'!H$55)
+($K137*'fnd base rates'!H$56)
+($L137*'fnd base rates'!H$57)
+($M137*'fnd base rates'!H$58)
+($N137*'fnd base rates'!H$59)
+($O137*VLOOKUP($S137+12,rate_basefnd,8)))</f>
        <v>1363.1534999999999</v>
      </c>
      <c r="AA137" s="1">
        <f>(($C137*'fnd base rates'!I$48)
+($D137*'fnd base rates'!I$49)
+($E137*'fnd base rates'!I$50)
+($F137*'fnd base rates'!I$51)
+($G137*'fnd base rates'!I$52)
+($H137*'fnd base rates'!I$53)
+($I137*'fnd base rates'!I$54)
+($J137*'fnd base rates'!I$55)
+($K137*'fnd base rates'!I$56)
+($L137*'fnd base rates'!I$57)
+($M137*'fnd base rates'!I$58)
+($N137*'fnd base rates'!I$59)
+($O137*VLOOKUP($S137+12,rate_basefnd,9)))
*$R137</f>
        <v>717.93422999999996</v>
      </c>
      <c r="AB137" s="1">
        <f>(($C137*'fnd base rates'!J$48)
+($D137*'fnd base rates'!J$49)
+($E137*'fnd base rates'!J$50)
+($F137*'fnd base rates'!J$51)
+($G137*'fnd base rates'!J$52)
+($H137*'fnd base rates'!J$53)
+($I137*'fnd base rates'!J$54)
+($J137*'fnd base rates'!J$55)
+($K137*'fnd base rates'!J$56)
+($L137*'fnd base rates'!J$57)
+($M137*'fnd base rates'!J$58)
+($N137*'fnd base rates'!J$59)
+($O137*VLOOKUP($S137+12,rate_basefnd,10)))
*$R137</f>
        <v>428.41694999999993</v>
      </c>
      <c r="AC137" s="1">
        <f>(($C137*'fnd base rates'!K$48)
+($D137*'fnd base rates'!K$49)
+($E137*'fnd base rates'!K$50)
+($F137*'fnd base rates'!K$51)
+($G137*'fnd base rates'!K$52)
+($H137*'fnd base rates'!K$53)
+($I137*'fnd base rates'!K$54)
+($J137*'fnd base rates'!K$55)
+($K137*'fnd base rates'!K$56)
+($L137*'fnd base rates'!K$57)
+($M137*'fnd base rates'!K$58)
+($N137*'fnd base rates'!K$59)
+($O137*VLOOKUP($S137+12,rate_basefnd,11)))
*$R137</f>
        <v>3618.7991596249999</v>
      </c>
      <c r="AD137" s="1">
        <f>(($C137*'fnd base rates'!L$48)
+($D137*'fnd base rates'!L$49)
+($E137*'fnd base rates'!L$50)
+($F137*'fnd base rates'!L$51)
+($G137*'fnd base rates'!L$52)
+($H137*'fnd base rates'!L$53)
+($I137*'fnd base rates'!L$54)
+($J137*'fnd base rates'!L$55)
+($K137*'fnd base rates'!L$56)
+($L137*'fnd base rates'!L$57)
+($M137*'fnd base rates'!L$58)
+($N137*'fnd base rates'!L$59)
+($O137*VLOOKUP($S137+12,rate_basefnd,12)))</f>
        <v>3289.1643943184472</v>
      </c>
      <c r="AE137" s="1">
        <f>(($C137*'fnd base rates'!M$48)
+($D137*'fnd base rates'!M$49)
+($E137*'fnd base rates'!M$50)
+($F137*'fnd base rates'!M$51)
+($G137*'fnd base rates'!M$52)
+($H137*'fnd base rates'!M$53)
+($I137*'fnd base rates'!M$54)
+($J137*'fnd base rates'!M$55)
+($K137*'fnd base rates'!M$56)
+($L137*'fnd base rates'!M$57)
+($M137*'fnd base rates'!M$58)
+($N137*'fnd base rates'!M$59)
+($O137*VLOOKUP($S137+12,rate_basefnd,13)))</f>
        <v>0</v>
      </c>
      <c r="AF137" s="4">
        <f t="shared" si="16"/>
        <v>31410.337333443444</v>
      </c>
      <c r="AH137" s="4">
        <f t="shared" si="17"/>
        <v>428035189</v>
      </c>
      <c r="AI137" s="4" t="str">
        <f t="shared" si="18"/>
        <v>428</v>
      </c>
      <c r="AJ137" s="2" t="str">
        <f t="shared" si="19"/>
        <v>035</v>
      </c>
      <c r="AK137" s="2" t="str">
        <f t="shared" si="20"/>
        <v>189</v>
      </c>
      <c r="AL137" s="4">
        <f t="shared" si="21"/>
        <v>1</v>
      </c>
      <c r="AM137" s="4">
        <f t="shared" si="14"/>
        <v>3</v>
      </c>
      <c r="AN137" s="4">
        <f t="shared" si="22"/>
        <v>31410.337333443444</v>
      </c>
      <c r="AO137" s="4">
        <f t="shared" si="23"/>
        <v>10470</v>
      </c>
      <c r="AP137" s="4">
        <f t="shared" si="24"/>
        <v>0</v>
      </c>
      <c r="AQ137" s="75">
        <v>10470</v>
      </c>
    </row>
    <row r="138" spans="1:43" s="4" customFormat="1">
      <c r="A138" s="2">
        <v>428035220</v>
      </c>
      <c r="B138" s="382" t="s">
        <v>745</v>
      </c>
      <c r="C138" s="15">
        <f>'fnd enro'!C138</f>
        <v>0</v>
      </c>
      <c r="D138" s="15">
        <f>'fnd enro'!D138</f>
        <v>0</v>
      </c>
      <c r="E138" s="15">
        <f>'fnd enro'!E138</f>
        <v>0</v>
      </c>
      <c r="F138" s="15">
        <f>'fnd enro'!F138</f>
        <v>1</v>
      </c>
      <c r="G138" s="15">
        <f>'fnd enro'!G138</f>
        <v>3</v>
      </c>
      <c r="H138" s="15">
        <f>'fnd enro'!H138</f>
        <v>0</v>
      </c>
      <c r="I138" s="15">
        <f>'fnd enro'!I138</f>
        <v>0.15</v>
      </c>
      <c r="J138" s="15">
        <f>'fnd enro'!J138</f>
        <v>0</v>
      </c>
      <c r="K138" s="15">
        <f>'fnd enro'!K138</f>
        <v>0</v>
      </c>
      <c r="L138" s="15">
        <f>'fnd enro'!L138</f>
        <v>0</v>
      </c>
      <c r="M138" s="15">
        <f>'fnd enro'!M138</f>
        <v>0</v>
      </c>
      <c r="N138" s="15">
        <f>'fnd enro'!N138</f>
        <v>0</v>
      </c>
      <c r="O138" s="15">
        <f>'fnd enro'!O138</f>
        <v>3</v>
      </c>
      <c r="P138" s="15"/>
      <c r="Q138" s="15">
        <f>'fnd enro'!R138</f>
        <v>4</v>
      </c>
      <c r="R138" s="16">
        <f t="shared" si="15"/>
        <v>1.079</v>
      </c>
      <c r="S138" s="15">
        <f>'fnd enro'!Q138</f>
        <v>10</v>
      </c>
      <c r="T138" s="2"/>
      <c r="U138" s="1">
        <f>(($C138*'fnd base rates'!C$48)
+($D138*'fnd base rates'!C$49)
+($E138*'fnd base rates'!C$50)
+($F138*'fnd base rates'!C$51)
+($G138*'fnd base rates'!C$52)
+($H138*'fnd base rates'!C$53)
+($I138*'fnd base rates'!C$54)
+($J138*'fnd base rates'!C$55)
+($K138*'fnd base rates'!C$56)
+($L138*'fnd base rates'!C$57)
+($M138*'fnd base rates'!C$58)
+($N138*'fnd base rates'!C$59)
+($O138*VLOOKUP($S138+12,rate_basefnd,3)))
*$R138</f>
        <v>1999.5839175000001</v>
      </c>
      <c r="V138" s="1">
        <f>(($C138*'fnd base rates'!D$48)
+($D138*'fnd base rates'!D$49)
+($E138*'fnd base rates'!D$50)
+($F138*'fnd base rates'!D$51)
+($G138*'fnd base rates'!D$52)
+($H138*'fnd base rates'!D$53)
+($I138*'fnd base rates'!D$54)
+($J138*'fnd base rates'!D$55)
+($K138*'fnd base rates'!D$56)
+($L138*'fnd base rates'!D$57)
+($M138*'fnd base rates'!D$58)
+($N138*'fnd base rates'!D$59)
+($O138*VLOOKUP($S138+12,rate_basefnd,4)))
*$R138</f>
        <v>2868.9315200000001</v>
      </c>
      <c r="W138" s="1">
        <f>(($C138*'fnd base rates'!E$48)
+($D138*'fnd base rates'!E$49)
+($E138*'fnd base rates'!E$50)
+($F138*'fnd base rates'!E$51)
+($G138*'fnd base rates'!E$52)
+($H138*'fnd base rates'!E$53)
+($I138*'fnd base rates'!E$54)
+($J138*'fnd base rates'!E$55)
+($K138*'fnd base rates'!E$56)
+($L138*'fnd base rates'!E$57)
+($M138*'fnd base rates'!E$58)
+($N138*'fnd base rates'!E$59)
+($O138*VLOOKUP($S138+12,rate_basefnd,5)))
*$R138</f>
        <v>23917.575272499998</v>
      </c>
      <c r="X138" s="1">
        <f>(($C138*'fnd base rates'!F$48)
+($D138*'fnd base rates'!F$49)
+($E138*'fnd base rates'!F$50)
+($F138*'fnd base rates'!F$51)
+($G138*'fnd base rates'!F$52)
+($H138*'fnd base rates'!F$53)
+($I138*'fnd base rates'!F$54)
+($J138*'fnd base rates'!F$55)
+($K138*'fnd base rates'!F$56)
+($L138*'fnd base rates'!F$57)
+($M138*'fnd base rates'!F$58)
+($N138*'fnd base rates'!F$59)
+($O138*VLOOKUP($S138+12,rate_basefnd,6)))
*$R138</f>
        <v>3931.6958070000005</v>
      </c>
      <c r="Y138" s="1">
        <f>(($C138*'fnd base rates'!G$48)
+($D138*'fnd base rates'!G$49)
+($E138*'fnd base rates'!G$50)
+($F138*'fnd base rates'!G$51)
+($G138*'fnd base rates'!G$52)
+($H138*'fnd base rates'!G$53)
+($I138*'fnd base rates'!G$54)
+($J138*'fnd base rates'!G$55)
+($K138*'fnd base rates'!G$56)
+($L138*'fnd base rates'!G$57)
+($M138*'fnd base rates'!G$58)
+($N138*'fnd base rates'!G$59)
+($O138*VLOOKUP($S138+12,rate_basefnd,7)))
*$R138</f>
        <v>851.92552899999987</v>
      </c>
      <c r="Z138" s="1">
        <f>(($C138*'fnd base rates'!H$48)
+($D138*'fnd base rates'!H$49)
+($E138*'fnd base rates'!H$50)
+($F138*'fnd base rates'!H$51)
+($G138*'fnd base rates'!H$52)
+($H138*'fnd base rates'!H$53)
+($I138*'fnd base rates'!H$54)
+($J138*'fnd base rates'!H$55)
+($K138*'fnd base rates'!H$56)
+($L138*'fnd base rates'!H$57)
+($M138*'fnd base rates'!H$58)
+($N138*'fnd base rates'!H$59)
+($O138*VLOOKUP($S138+12,rate_basefnd,8)))</f>
        <v>1817.538</v>
      </c>
      <c r="AA138" s="1">
        <f>(($C138*'fnd base rates'!I$48)
+($D138*'fnd base rates'!I$49)
+($E138*'fnd base rates'!I$50)
+($F138*'fnd base rates'!I$51)
+($G138*'fnd base rates'!I$52)
+($H138*'fnd base rates'!I$53)
+($I138*'fnd base rates'!I$54)
+($J138*'fnd base rates'!I$55)
+($K138*'fnd base rates'!I$56)
+($L138*'fnd base rates'!I$57)
+($M138*'fnd base rates'!I$58)
+($N138*'fnd base rates'!I$59)
+($O138*VLOOKUP($S138+12,rate_basefnd,9)))
*$R138</f>
        <v>1194.97092</v>
      </c>
      <c r="AB138" s="1">
        <f>(($C138*'fnd base rates'!J$48)
+($D138*'fnd base rates'!J$49)
+($E138*'fnd base rates'!J$50)
+($F138*'fnd base rates'!J$51)
+($G138*'fnd base rates'!J$52)
+($H138*'fnd base rates'!J$53)
+($I138*'fnd base rates'!J$54)
+($J138*'fnd base rates'!J$55)
+($K138*'fnd base rates'!J$56)
+($L138*'fnd base rates'!J$57)
+($M138*'fnd base rates'!J$58)
+($N138*'fnd base rates'!J$59)
+($O138*VLOOKUP($S138+12,rate_basefnd,10)))
*$R138</f>
        <v>842.58030999999994</v>
      </c>
      <c r="AC138" s="1">
        <f>(($C138*'fnd base rates'!K$48)
+($D138*'fnd base rates'!K$49)
+($E138*'fnd base rates'!K$50)
+($F138*'fnd base rates'!K$51)
+($G138*'fnd base rates'!K$52)
+($H138*'fnd base rates'!K$53)
+($I138*'fnd base rates'!K$54)
+($J138*'fnd base rates'!K$55)
+($K138*'fnd base rates'!K$56)
+($L138*'fnd base rates'!K$57)
+($M138*'fnd base rates'!K$58)
+($N138*'fnd base rates'!K$59)
+($O138*VLOOKUP($S138+12,rate_basefnd,11)))
*$R138</f>
        <v>5978.2863594999999</v>
      </c>
      <c r="AD138" s="1">
        <f>(($C138*'fnd base rates'!L$48)
+($D138*'fnd base rates'!L$49)
+($E138*'fnd base rates'!L$50)
+($F138*'fnd base rates'!L$51)
+($G138*'fnd base rates'!L$52)
+($H138*'fnd base rates'!L$53)
+($I138*'fnd base rates'!L$54)
+($J138*'fnd base rates'!L$55)
+($K138*'fnd base rates'!L$56)
+($L138*'fnd base rates'!L$57)
+($M138*'fnd base rates'!L$58)
+($N138*'fnd base rates'!L$59)
+($O138*VLOOKUP($S138+12,rate_basefnd,12)))</f>
        <v>4918.1907550533124</v>
      </c>
      <c r="AE138" s="1">
        <f>(($C138*'fnd base rates'!M$48)
+($D138*'fnd base rates'!M$49)
+($E138*'fnd base rates'!M$50)
+($F138*'fnd base rates'!M$51)
+($G138*'fnd base rates'!M$52)
+($H138*'fnd base rates'!M$53)
+($I138*'fnd base rates'!M$54)
+($J138*'fnd base rates'!M$55)
+($K138*'fnd base rates'!M$56)
+($L138*'fnd base rates'!M$57)
+($M138*'fnd base rates'!M$58)
+($N138*'fnd base rates'!M$59)
+($O138*VLOOKUP($S138+12,rate_basefnd,13)))</f>
        <v>0</v>
      </c>
      <c r="AF138" s="4">
        <f t="shared" si="16"/>
        <v>48321.278390553307</v>
      </c>
      <c r="AH138" s="4">
        <f t="shared" si="17"/>
        <v>428035220</v>
      </c>
      <c r="AI138" s="4" t="str">
        <f t="shared" si="18"/>
        <v>428</v>
      </c>
      <c r="AJ138" s="2" t="str">
        <f t="shared" si="19"/>
        <v>035</v>
      </c>
      <c r="AK138" s="2" t="str">
        <f t="shared" si="20"/>
        <v>220</v>
      </c>
      <c r="AL138" s="4">
        <f t="shared" si="21"/>
        <v>1</v>
      </c>
      <c r="AM138" s="4">
        <f t="shared" ref="AM138:AM201" si="25">enro</f>
        <v>4</v>
      </c>
      <c r="AN138" s="4">
        <f t="shared" si="22"/>
        <v>48321.278390553307</v>
      </c>
      <c r="AO138" s="4">
        <f t="shared" si="23"/>
        <v>12080</v>
      </c>
      <c r="AP138" s="4">
        <f t="shared" si="24"/>
        <v>0</v>
      </c>
      <c r="AQ138" s="75">
        <v>12080</v>
      </c>
    </row>
    <row r="139" spans="1:43" s="4" customFormat="1">
      <c r="A139" s="2">
        <v>428035243</v>
      </c>
      <c r="B139" s="382" t="s">
        <v>745</v>
      </c>
      <c r="C139" s="15">
        <f>'fnd enro'!C139</f>
        <v>0</v>
      </c>
      <c r="D139" s="15">
        <f>'fnd enro'!D139</f>
        <v>0</v>
      </c>
      <c r="E139" s="15">
        <f>'fnd enro'!E139</f>
        <v>1</v>
      </c>
      <c r="F139" s="15">
        <f>'fnd enro'!F139</f>
        <v>3</v>
      </c>
      <c r="G139" s="15">
        <f>'fnd enro'!G139</f>
        <v>1</v>
      </c>
      <c r="H139" s="15">
        <f>'fnd enro'!H139</f>
        <v>0</v>
      </c>
      <c r="I139" s="15">
        <f>'fnd enro'!I139</f>
        <v>0.1875</v>
      </c>
      <c r="J139" s="15">
        <f>'fnd enro'!J139</f>
        <v>0</v>
      </c>
      <c r="K139" s="15">
        <f>'fnd enro'!K139</f>
        <v>0</v>
      </c>
      <c r="L139" s="15">
        <f>'fnd enro'!L139</f>
        <v>0</v>
      </c>
      <c r="M139" s="15">
        <f>'fnd enro'!M139</f>
        <v>0</v>
      </c>
      <c r="N139" s="15">
        <f>'fnd enro'!N139</f>
        <v>0</v>
      </c>
      <c r="O139" s="15">
        <f>'fnd enro'!O139</f>
        <v>2</v>
      </c>
      <c r="P139" s="15"/>
      <c r="Q139" s="15">
        <f>'fnd enro'!R139</f>
        <v>5</v>
      </c>
      <c r="R139" s="16">
        <f t="shared" ref="R139:R202" si="26">VLOOKUP(A139,charterinfo_b,6)</f>
        <v>1.079</v>
      </c>
      <c r="S139" s="15">
        <f>'fnd enro'!Q139</f>
        <v>9</v>
      </c>
      <c r="T139" s="2"/>
      <c r="U139" s="1">
        <f>(($C139*'fnd base rates'!C$48)
+($D139*'fnd base rates'!C$49)
+($E139*'fnd base rates'!C$50)
+($F139*'fnd base rates'!C$51)
+($G139*'fnd base rates'!C$52)
+($H139*'fnd base rates'!C$53)
+($I139*'fnd base rates'!C$54)
+($J139*'fnd base rates'!C$55)
+($K139*'fnd base rates'!C$56)
+($L139*'fnd base rates'!C$57)
+($M139*'fnd base rates'!C$58)
+($N139*'fnd base rates'!C$59)
+($O139*VLOOKUP($S139+12,rate_basefnd,3)))
*$R139</f>
        <v>2499.4798968750001</v>
      </c>
      <c r="V139" s="1">
        <f>(($C139*'fnd base rates'!D$48)
+($D139*'fnd base rates'!D$49)
+($E139*'fnd base rates'!D$50)
+($F139*'fnd base rates'!D$51)
+($G139*'fnd base rates'!D$52)
+($H139*'fnd base rates'!D$53)
+($I139*'fnd base rates'!D$54)
+($J139*'fnd base rates'!D$55)
+($K139*'fnd base rates'!D$56)
+($L139*'fnd base rates'!D$57)
+($M139*'fnd base rates'!D$58)
+($N139*'fnd base rates'!D$59)
+($O139*VLOOKUP($S139+12,rate_basefnd,4)))
*$R139</f>
        <v>3586.1644000000001</v>
      </c>
      <c r="W139" s="1">
        <f>(($C139*'fnd base rates'!E$48)
+($D139*'fnd base rates'!E$49)
+($E139*'fnd base rates'!E$50)
+($F139*'fnd base rates'!E$51)
+($G139*'fnd base rates'!E$52)
+($H139*'fnd base rates'!E$53)
+($I139*'fnd base rates'!E$54)
+($J139*'fnd base rates'!E$55)
+($K139*'fnd base rates'!E$56)
+($L139*'fnd base rates'!E$57)
+($M139*'fnd base rates'!E$58)
+($N139*'fnd base rates'!E$59)
+($O139*VLOOKUP($S139+12,rate_basefnd,5)))
*$R139</f>
        <v>24736.438488124997</v>
      </c>
      <c r="X139" s="1">
        <f>(($C139*'fnd base rates'!F$48)
+($D139*'fnd base rates'!F$49)
+($E139*'fnd base rates'!F$50)
+($F139*'fnd base rates'!F$51)
+($G139*'fnd base rates'!F$52)
+($H139*'fnd base rates'!F$53)
+($I139*'fnd base rates'!F$54)
+($J139*'fnd base rates'!F$55)
+($K139*'fnd base rates'!F$56)
+($L139*'fnd base rates'!F$57)
+($M139*'fnd base rates'!F$58)
+($N139*'fnd base rates'!F$59)
+($O139*VLOOKUP($S139+12,rate_basefnd,6)))
*$R139</f>
        <v>5564.4771812500003</v>
      </c>
      <c r="Y139" s="1">
        <f>(($C139*'fnd base rates'!G$48)
+($D139*'fnd base rates'!G$49)
+($E139*'fnd base rates'!G$50)
+($F139*'fnd base rates'!G$51)
+($G139*'fnd base rates'!G$52)
+($H139*'fnd base rates'!G$53)
+($I139*'fnd base rates'!G$54)
+($J139*'fnd base rates'!G$55)
+($K139*'fnd base rates'!G$56)
+($L139*'fnd base rates'!G$57)
+($M139*'fnd base rates'!G$58)
+($N139*'fnd base rates'!G$59)
+($O139*VLOOKUP($S139+12,rate_basefnd,7)))
*$R139</f>
        <v>897.33281625000006</v>
      </c>
      <c r="Z139" s="1">
        <f>(($C139*'fnd base rates'!H$48)
+($D139*'fnd base rates'!H$49)
+($E139*'fnd base rates'!H$50)
+($F139*'fnd base rates'!H$51)
+($G139*'fnd base rates'!H$52)
+($H139*'fnd base rates'!H$53)
+($I139*'fnd base rates'!H$54)
+($J139*'fnd base rates'!H$55)
+($K139*'fnd base rates'!H$56)
+($L139*'fnd base rates'!H$57)
+($M139*'fnd base rates'!H$58)
+($N139*'fnd base rates'!H$59)
+($O139*VLOOKUP($S139+12,rate_basefnd,8)))</f>
        <v>2271.9225000000001</v>
      </c>
      <c r="AA139" s="1">
        <f>(($C139*'fnd base rates'!I$48)
+($D139*'fnd base rates'!I$49)
+($E139*'fnd base rates'!I$50)
+($F139*'fnd base rates'!I$51)
+($G139*'fnd base rates'!I$52)
+($H139*'fnd base rates'!I$53)
+($I139*'fnd base rates'!I$54)
+($J139*'fnd base rates'!I$55)
+($K139*'fnd base rates'!I$56)
+($L139*'fnd base rates'!I$57)
+($M139*'fnd base rates'!I$58)
+($N139*'fnd base rates'!I$59)
+($O139*VLOOKUP($S139+12,rate_basefnd,9)))
*$R139</f>
        <v>1275.7988099999998</v>
      </c>
      <c r="AB139" s="1">
        <f>(($C139*'fnd base rates'!J$48)
+($D139*'fnd base rates'!J$49)
+($E139*'fnd base rates'!J$50)
+($F139*'fnd base rates'!J$51)
+($G139*'fnd base rates'!J$52)
+($H139*'fnd base rates'!J$53)
+($I139*'fnd base rates'!J$54)
+($J139*'fnd base rates'!J$55)
+($K139*'fnd base rates'!J$56)
+($L139*'fnd base rates'!J$57)
+($M139*'fnd base rates'!J$58)
+($N139*'fnd base rates'!J$59)
+($O139*VLOOKUP($S139+12,rate_basefnd,10)))
*$R139</f>
        <v>756.88612999999998</v>
      </c>
      <c r="AC139" s="1">
        <f>(($C139*'fnd base rates'!K$48)
+($D139*'fnd base rates'!K$49)
+($E139*'fnd base rates'!K$50)
+($F139*'fnd base rates'!K$51)
+($G139*'fnd base rates'!K$52)
+($H139*'fnd base rates'!K$53)
+($I139*'fnd base rates'!K$54)
+($J139*'fnd base rates'!K$55)
+($K139*'fnd base rates'!K$56)
+($L139*'fnd base rates'!K$57)
+($M139*'fnd base rates'!K$58)
+($N139*'fnd base rates'!K$59)
+($O139*VLOOKUP($S139+12,rate_basefnd,11)))
*$R139</f>
        <v>6296.9313793749998</v>
      </c>
      <c r="AD139" s="1">
        <f>(($C139*'fnd base rates'!L$48)
+($D139*'fnd base rates'!L$49)
+($E139*'fnd base rates'!L$50)
+($F139*'fnd base rates'!L$51)
+($G139*'fnd base rates'!L$52)
+($H139*'fnd base rates'!L$53)
+($I139*'fnd base rates'!L$54)
+($J139*'fnd base rates'!L$55)
+($K139*'fnd base rates'!L$56)
+($L139*'fnd base rates'!L$57)
+($M139*'fnd base rates'!L$58)
+($N139*'fnd base rates'!L$59)
+($O139*VLOOKUP($S139+12,rate_basefnd,12)))</f>
        <v>5587.063122518095</v>
      </c>
      <c r="AE139" s="1">
        <f>(($C139*'fnd base rates'!M$48)
+($D139*'fnd base rates'!M$49)
+($E139*'fnd base rates'!M$50)
+($F139*'fnd base rates'!M$51)
+($G139*'fnd base rates'!M$52)
+($H139*'fnd base rates'!M$53)
+($I139*'fnd base rates'!M$54)
+($J139*'fnd base rates'!M$55)
+($K139*'fnd base rates'!M$56)
+($L139*'fnd base rates'!M$57)
+($M139*'fnd base rates'!M$58)
+($N139*'fnd base rates'!M$59)
+($O139*VLOOKUP($S139+12,rate_basefnd,13)))</f>
        <v>0</v>
      </c>
      <c r="AF139" s="4">
        <f t="shared" ref="AF139:AF202" si="27">SUM(U139:AE139)</f>
        <v>53472.494724393095</v>
      </c>
      <c r="AH139" s="4">
        <f t="shared" ref="AH139:AH202" si="28">A139</f>
        <v>428035243</v>
      </c>
      <c r="AI139" s="4" t="str">
        <f t="shared" ref="AI139:AI202" si="29">IF($A139&lt;499999999,MID($A139,1,3),MID($A139,1,4))</f>
        <v>428</v>
      </c>
      <c r="AJ139" s="2" t="str">
        <f t="shared" ref="AJ139:AJ202" si="30">IF($A139&lt;499999999,MID($A139,4,3),MID($A139,5,3))</f>
        <v>035</v>
      </c>
      <c r="AK139" s="2" t="str">
        <f t="shared" ref="AK139:AK202" si="31">IF($A139&lt;499999999,MID($A139,7,3),MID($A139,8,3))</f>
        <v>243</v>
      </c>
      <c r="AL139" s="4">
        <f t="shared" ref="AL139:AL202" si="32">IF(VLOOKUP(VALUE(IF(AH139&lt;499999999,MID(AH139,4,3),MID(AH139,5,3))),distinfo,4)=R139,1,0)</f>
        <v>1</v>
      </c>
      <c r="AM139" s="4">
        <f t="shared" si="25"/>
        <v>5</v>
      </c>
      <c r="AN139" s="4">
        <f t="shared" ref="AN139:AN202" si="33">AF139</f>
        <v>53472.494724393095</v>
      </c>
      <c r="AO139" s="4">
        <f t="shared" ref="AO139:AO202" si="34">IF(OR(AF139=0,AM139=0),0,ROUND(AN139/AM139,0))</f>
        <v>10694</v>
      </c>
      <c r="AP139" s="4">
        <f t="shared" ref="AP139:AP202" si="35">AQ139-AO139</f>
        <v>0</v>
      </c>
      <c r="AQ139" s="75">
        <v>10694</v>
      </c>
    </row>
    <row r="140" spans="1:43" s="4" customFormat="1">
      <c r="A140" s="2">
        <v>428035244</v>
      </c>
      <c r="B140" s="382" t="s">
        <v>745</v>
      </c>
      <c r="C140" s="15">
        <f>'fnd enro'!C140</f>
        <v>0</v>
      </c>
      <c r="D140" s="15">
        <f>'fnd enro'!D140</f>
        <v>0</v>
      </c>
      <c r="E140" s="15">
        <f>'fnd enro'!E140</f>
        <v>0</v>
      </c>
      <c r="F140" s="15">
        <f>'fnd enro'!F140</f>
        <v>8</v>
      </c>
      <c r="G140" s="15">
        <f>'fnd enro'!G140</f>
        <v>2</v>
      </c>
      <c r="H140" s="15">
        <f>'fnd enro'!H140</f>
        <v>0</v>
      </c>
      <c r="I140" s="15">
        <f>'fnd enro'!I140</f>
        <v>0.375</v>
      </c>
      <c r="J140" s="15">
        <f>'fnd enro'!J140</f>
        <v>0</v>
      </c>
      <c r="K140" s="15">
        <f>'fnd enro'!K140</f>
        <v>0</v>
      </c>
      <c r="L140" s="15">
        <f>'fnd enro'!L140</f>
        <v>0</v>
      </c>
      <c r="M140" s="15">
        <f>'fnd enro'!M140</f>
        <v>0</v>
      </c>
      <c r="N140" s="15">
        <f>'fnd enro'!N140</f>
        <v>0</v>
      </c>
      <c r="O140" s="15">
        <f>'fnd enro'!O140</f>
        <v>5</v>
      </c>
      <c r="P140" s="15"/>
      <c r="Q140" s="15">
        <f>'fnd enro'!R140</f>
        <v>10</v>
      </c>
      <c r="R140" s="16">
        <f t="shared" si="26"/>
        <v>1.079</v>
      </c>
      <c r="S140" s="15">
        <f>'fnd enro'!Q140</f>
        <v>10</v>
      </c>
      <c r="T140" s="2"/>
      <c r="U140" s="1">
        <f>(($C140*'fnd base rates'!C$48)
+($D140*'fnd base rates'!C$49)
+($E140*'fnd base rates'!C$50)
+($F140*'fnd base rates'!C$51)
+($G140*'fnd base rates'!C$52)
+($H140*'fnd base rates'!C$53)
+($I140*'fnd base rates'!C$54)
+($J140*'fnd base rates'!C$55)
+($K140*'fnd base rates'!C$56)
+($L140*'fnd base rates'!C$57)
+($M140*'fnd base rates'!C$58)
+($N140*'fnd base rates'!C$59)
+($O140*VLOOKUP($S140+12,rate_basefnd,3)))
*$R140</f>
        <v>4998.9597937500002</v>
      </c>
      <c r="V140" s="1">
        <f>(($C140*'fnd base rates'!D$48)
+($D140*'fnd base rates'!D$49)
+($E140*'fnd base rates'!D$50)
+($F140*'fnd base rates'!D$51)
+($G140*'fnd base rates'!D$52)
+($H140*'fnd base rates'!D$53)
+($I140*'fnd base rates'!D$54)
+($J140*'fnd base rates'!D$55)
+($K140*'fnd base rates'!D$56)
+($L140*'fnd base rates'!D$57)
+($M140*'fnd base rates'!D$58)
+($N140*'fnd base rates'!D$59)
+($O140*VLOOKUP($S140+12,rate_basefnd,4)))
*$R140</f>
        <v>7172.3288000000002</v>
      </c>
      <c r="W140" s="1">
        <f>(($C140*'fnd base rates'!E$48)
+($D140*'fnd base rates'!E$49)
+($E140*'fnd base rates'!E$50)
+($F140*'fnd base rates'!E$51)
+($G140*'fnd base rates'!E$52)
+($H140*'fnd base rates'!E$53)
+($I140*'fnd base rates'!E$54)
+($J140*'fnd base rates'!E$55)
+($K140*'fnd base rates'!E$56)
+($L140*'fnd base rates'!E$57)
+($M140*'fnd base rates'!E$58)
+($N140*'fnd base rates'!E$59)
+($O140*VLOOKUP($S140+12,rate_basefnd,5)))
*$R140</f>
        <v>53139.383716249999</v>
      </c>
      <c r="X140" s="1">
        <f>(($C140*'fnd base rates'!F$48)
+($D140*'fnd base rates'!F$49)
+($E140*'fnd base rates'!F$50)
+($F140*'fnd base rates'!F$51)
+($G140*'fnd base rates'!F$52)
+($H140*'fnd base rates'!F$53)
+($I140*'fnd base rates'!F$54)
+($J140*'fnd base rates'!F$55)
+($K140*'fnd base rates'!F$56)
+($L140*'fnd base rates'!F$57)
+($M140*'fnd base rates'!F$58)
+($N140*'fnd base rates'!F$59)
+($O140*VLOOKUP($S140+12,rate_basefnd,6)))
*$R140</f>
        <v>11128.954362500001</v>
      </c>
      <c r="Y140" s="1">
        <f>(($C140*'fnd base rates'!G$48)
+($D140*'fnd base rates'!G$49)
+($E140*'fnd base rates'!G$50)
+($F140*'fnd base rates'!G$51)
+($G140*'fnd base rates'!G$52)
+($H140*'fnd base rates'!G$53)
+($I140*'fnd base rates'!G$54)
+($J140*'fnd base rates'!G$55)
+($K140*'fnd base rates'!G$56)
+($L140*'fnd base rates'!G$57)
+($M140*'fnd base rates'!G$58)
+($N140*'fnd base rates'!G$59)
+($O140*VLOOKUP($S140+12,rate_basefnd,7)))
*$R140</f>
        <v>1875.4179925000001</v>
      </c>
      <c r="Z140" s="1">
        <f>(($C140*'fnd base rates'!H$48)
+($D140*'fnd base rates'!H$49)
+($E140*'fnd base rates'!H$50)
+($F140*'fnd base rates'!H$51)
+($G140*'fnd base rates'!H$52)
+($H140*'fnd base rates'!H$53)
+($I140*'fnd base rates'!H$54)
+($J140*'fnd base rates'!H$55)
+($K140*'fnd base rates'!H$56)
+($L140*'fnd base rates'!H$57)
+($M140*'fnd base rates'!H$58)
+($N140*'fnd base rates'!H$59)
+($O140*VLOOKUP($S140+12,rate_basefnd,8)))</f>
        <v>4543.8450000000003</v>
      </c>
      <c r="AA140" s="1">
        <f>(($C140*'fnd base rates'!I$48)
+($D140*'fnd base rates'!I$49)
+($E140*'fnd base rates'!I$50)
+($F140*'fnd base rates'!I$51)
+($G140*'fnd base rates'!I$52)
+($H140*'fnd base rates'!I$53)
+($I140*'fnd base rates'!I$54)
+($J140*'fnd base rates'!I$55)
+($K140*'fnd base rates'!I$56)
+($L140*'fnd base rates'!I$57)
+($M140*'fnd base rates'!I$58)
+($N140*'fnd base rates'!I$59)
+($O140*VLOOKUP($S140+12,rate_basefnd,9)))
*$R140</f>
        <v>2551.5976199999996</v>
      </c>
      <c r="AB140" s="1">
        <f>(($C140*'fnd base rates'!J$48)
+($D140*'fnd base rates'!J$49)
+($E140*'fnd base rates'!J$50)
+($F140*'fnd base rates'!J$51)
+($G140*'fnd base rates'!J$52)
+($H140*'fnd base rates'!J$53)
+($I140*'fnd base rates'!J$54)
+($J140*'fnd base rates'!J$55)
+($K140*'fnd base rates'!J$56)
+($L140*'fnd base rates'!J$57)
+($M140*'fnd base rates'!J$58)
+($N140*'fnd base rates'!J$59)
+($O140*VLOOKUP($S140+12,rate_basefnd,10)))
*$R140</f>
        <v>1608.9616399999998</v>
      </c>
      <c r="AC140" s="1">
        <f>(($C140*'fnd base rates'!K$48)
+($D140*'fnd base rates'!K$49)
+($E140*'fnd base rates'!K$50)
+($F140*'fnd base rates'!K$51)
+($G140*'fnd base rates'!K$52)
+($H140*'fnd base rates'!K$53)
+($I140*'fnd base rates'!K$54)
+($J140*'fnd base rates'!K$55)
+($K140*'fnd base rates'!K$56)
+($L140*'fnd base rates'!K$57)
+($M140*'fnd base rates'!K$58)
+($N140*'fnd base rates'!K$59)
+($O140*VLOOKUP($S140+12,rate_basefnd,11)))
*$R140</f>
        <v>13160.154328749999</v>
      </c>
      <c r="AD140" s="1">
        <f>(($C140*'fnd base rates'!L$48)
+($D140*'fnd base rates'!L$49)
+($E140*'fnd base rates'!L$50)
+($F140*'fnd base rates'!L$51)
+($G140*'fnd base rates'!L$52)
+($H140*'fnd base rates'!L$53)
+($I140*'fnd base rates'!L$54)
+($J140*'fnd base rates'!L$55)
+($K140*'fnd base rates'!L$56)
+($L140*'fnd base rates'!L$57)
+($M140*'fnd base rates'!L$58)
+($N140*'fnd base rates'!L$59)
+($O140*VLOOKUP($S140+12,rate_basefnd,12)))</f>
        <v>11519.191245036191</v>
      </c>
      <c r="AE140" s="1">
        <f>(($C140*'fnd base rates'!M$48)
+($D140*'fnd base rates'!M$49)
+($E140*'fnd base rates'!M$50)
+($F140*'fnd base rates'!M$51)
+($G140*'fnd base rates'!M$52)
+($H140*'fnd base rates'!M$53)
+($I140*'fnd base rates'!M$54)
+($J140*'fnd base rates'!M$55)
+($K140*'fnd base rates'!M$56)
+($L140*'fnd base rates'!M$57)
+($M140*'fnd base rates'!M$58)
+($N140*'fnd base rates'!M$59)
+($O140*VLOOKUP($S140+12,rate_basefnd,13)))</f>
        <v>0</v>
      </c>
      <c r="AF140" s="4">
        <f t="shared" si="27"/>
        <v>111698.79449878617</v>
      </c>
      <c r="AH140" s="4">
        <f t="shared" si="28"/>
        <v>428035244</v>
      </c>
      <c r="AI140" s="4" t="str">
        <f t="shared" si="29"/>
        <v>428</v>
      </c>
      <c r="AJ140" s="2" t="str">
        <f t="shared" si="30"/>
        <v>035</v>
      </c>
      <c r="AK140" s="2" t="str">
        <f t="shared" si="31"/>
        <v>244</v>
      </c>
      <c r="AL140" s="4">
        <f t="shared" si="32"/>
        <v>1</v>
      </c>
      <c r="AM140" s="4">
        <f t="shared" si="25"/>
        <v>10</v>
      </c>
      <c r="AN140" s="4">
        <f t="shared" si="33"/>
        <v>111698.79449878617</v>
      </c>
      <c r="AO140" s="4">
        <f t="shared" si="34"/>
        <v>11170</v>
      </c>
      <c r="AP140" s="4">
        <f t="shared" si="35"/>
        <v>0</v>
      </c>
      <c r="AQ140" s="75">
        <v>11170</v>
      </c>
    </row>
    <row r="141" spans="1:43" s="4" customFormat="1">
      <c r="A141" s="2">
        <v>428035248</v>
      </c>
      <c r="B141" s="382" t="s">
        <v>745</v>
      </c>
      <c r="C141" s="15">
        <f>'fnd enro'!C141</f>
        <v>0</v>
      </c>
      <c r="D141" s="15">
        <f>'fnd enro'!D141</f>
        <v>0</v>
      </c>
      <c r="E141" s="15">
        <f>'fnd enro'!E141</f>
        <v>0</v>
      </c>
      <c r="F141" s="15">
        <f>'fnd enro'!F141</f>
        <v>10</v>
      </c>
      <c r="G141" s="15">
        <f>'fnd enro'!G141</f>
        <v>4</v>
      </c>
      <c r="H141" s="15">
        <f>'fnd enro'!H141</f>
        <v>0</v>
      </c>
      <c r="I141" s="15">
        <f>'fnd enro'!I141</f>
        <v>0.63749999999999996</v>
      </c>
      <c r="J141" s="15">
        <f>'fnd enro'!J141</f>
        <v>0</v>
      </c>
      <c r="K141" s="15">
        <f>'fnd enro'!K141</f>
        <v>0</v>
      </c>
      <c r="L141" s="15">
        <f>'fnd enro'!L141</f>
        <v>0</v>
      </c>
      <c r="M141" s="15">
        <f>'fnd enro'!M141</f>
        <v>3</v>
      </c>
      <c r="N141" s="15">
        <f>'fnd enro'!N141</f>
        <v>0</v>
      </c>
      <c r="O141" s="15">
        <f>'fnd enro'!O141</f>
        <v>10</v>
      </c>
      <c r="P141" s="15"/>
      <c r="Q141" s="15">
        <f>'fnd enro'!R141</f>
        <v>17</v>
      </c>
      <c r="R141" s="16">
        <f t="shared" si="26"/>
        <v>1.079</v>
      </c>
      <c r="S141" s="15">
        <f>'fnd enro'!Q141</f>
        <v>10</v>
      </c>
      <c r="T141" s="2"/>
      <c r="U141" s="1">
        <f>(($C141*'fnd base rates'!C$48)
+($D141*'fnd base rates'!C$49)
+($E141*'fnd base rates'!C$50)
+($F141*'fnd base rates'!C$51)
+($G141*'fnd base rates'!C$52)
+($H141*'fnd base rates'!C$53)
+($I141*'fnd base rates'!C$54)
+($J141*'fnd base rates'!C$55)
+($K141*'fnd base rates'!C$56)
+($L141*'fnd base rates'!C$57)
+($M141*'fnd base rates'!C$58)
+($N141*'fnd base rates'!C$59)
+($O141*VLOOKUP($S141+12,rate_basefnd,3)))
*$R141</f>
        <v>8498.2316493750004</v>
      </c>
      <c r="V141" s="1">
        <f>(($C141*'fnd base rates'!D$48)
+($D141*'fnd base rates'!D$49)
+($E141*'fnd base rates'!D$50)
+($F141*'fnd base rates'!D$51)
+($G141*'fnd base rates'!D$52)
+($H141*'fnd base rates'!D$53)
+($I141*'fnd base rates'!D$54)
+($J141*'fnd base rates'!D$55)
+($K141*'fnd base rates'!D$56)
+($L141*'fnd base rates'!D$57)
+($M141*'fnd base rates'!D$58)
+($N141*'fnd base rates'!D$59)
+($O141*VLOOKUP($S141+12,rate_basefnd,4)))
*$R141</f>
        <v>12192.958960000002</v>
      </c>
      <c r="W141" s="1">
        <f>(($C141*'fnd base rates'!E$48)
+($D141*'fnd base rates'!E$49)
+($E141*'fnd base rates'!E$50)
+($F141*'fnd base rates'!E$51)
+($G141*'fnd base rates'!E$52)
+($H141*'fnd base rates'!E$53)
+($I141*'fnd base rates'!E$54)
+($J141*'fnd base rates'!E$55)
+($K141*'fnd base rates'!E$56)
+($L141*'fnd base rates'!E$57)
+($M141*'fnd base rates'!E$58)
+($N141*'fnd base rates'!E$59)
+($O141*VLOOKUP($S141+12,rate_basefnd,5)))
*$R141</f>
        <v>100387.91500562499</v>
      </c>
      <c r="X141" s="1">
        <f>(($C141*'fnd base rates'!F$48)
+($D141*'fnd base rates'!F$49)
+($E141*'fnd base rates'!F$50)
+($F141*'fnd base rates'!F$51)
+($G141*'fnd base rates'!F$52)
+($H141*'fnd base rates'!F$53)
+($I141*'fnd base rates'!F$54)
+($J141*'fnd base rates'!F$55)
+($K141*'fnd base rates'!F$56)
+($L141*'fnd base rates'!F$57)
+($M141*'fnd base rates'!F$58)
+($N141*'fnd base rates'!F$59)
+($O141*VLOOKUP($S141+12,rate_basefnd,6)))
*$R141</f>
        <v>18270.326922249998</v>
      </c>
      <c r="Y141" s="1">
        <f>(($C141*'fnd base rates'!G$48)
+($D141*'fnd base rates'!G$49)
+($E141*'fnd base rates'!G$50)
+($F141*'fnd base rates'!G$51)
+($G141*'fnd base rates'!G$52)
+($H141*'fnd base rates'!G$53)
+($I141*'fnd base rates'!G$54)
+($J141*'fnd base rates'!G$55)
+($K141*'fnd base rates'!G$56)
+($L141*'fnd base rates'!G$57)
+($M141*'fnd base rates'!G$58)
+($N141*'fnd base rates'!G$59)
+($O141*VLOOKUP($S141+12,rate_basefnd,7)))
*$R141</f>
        <v>3449.3329032500001</v>
      </c>
      <c r="Z141" s="1">
        <f>(($C141*'fnd base rates'!H$48)
+($D141*'fnd base rates'!H$49)
+($E141*'fnd base rates'!H$50)
+($F141*'fnd base rates'!H$51)
+($G141*'fnd base rates'!H$52)
+($H141*'fnd base rates'!H$53)
+($I141*'fnd base rates'!H$54)
+($J141*'fnd base rates'!H$55)
+($K141*'fnd base rates'!H$56)
+($L141*'fnd base rates'!H$57)
+($M141*'fnd base rates'!H$58)
+($N141*'fnd base rates'!H$59)
+($O141*VLOOKUP($S141+12,rate_basefnd,8)))</f>
        <v>7724.5365000000002</v>
      </c>
      <c r="AA141" s="1">
        <f>(($C141*'fnd base rates'!I$48)
+($D141*'fnd base rates'!I$49)
+($E141*'fnd base rates'!I$50)
+($F141*'fnd base rates'!I$51)
+($G141*'fnd base rates'!I$52)
+($H141*'fnd base rates'!I$53)
+($I141*'fnd base rates'!I$54)
+($J141*'fnd base rates'!I$55)
+($K141*'fnd base rates'!I$56)
+($L141*'fnd base rates'!I$57)
+($M141*'fnd base rates'!I$58)
+($N141*'fnd base rates'!I$59)
+($O141*VLOOKUP($S141+12,rate_basefnd,9)))
*$R141</f>
        <v>4622.9862899999998</v>
      </c>
      <c r="AB141" s="1">
        <f>(($C141*'fnd base rates'!J$48)
+($D141*'fnd base rates'!J$49)
+($E141*'fnd base rates'!J$50)
+($F141*'fnd base rates'!J$51)
+($G141*'fnd base rates'!J$52)
+($H141*'fnd base rates'!J$53)
+($I141*'fnd base rates'!J$54)
+($J141*'fnd base rates'!J$55)
+($K141*'fnd base rates'!J$56)
+($L141*'fnd base rates'!J$57)
+($M141*'fnd base rates'!J$58)
+($N141*'fnd base rates'!J$59)
+($O141*VLOOKUP($S141+12,rate_basefnd,10)))
*$R141</f>
        <v>2789.5063300000002</v>
      </c>
      <c r="AC141" s="1">
        <f>(($C141*'fnd base rates'!K$48)
+($D141*'fnd base rates'!K$49)
+($E141*'fnd base rates'!K$50)
+($F141*'fnd base rates'!K$51)
+($G141*'fnd base rates'!K$52)
+($H141*'fnd base rates'!K$53)
+($I141*'fnd base rates'!K$54)
+($J141*'fnd base rates'!K$55)
+($K141*'fnd base rates'!K$56)
+($L141*'fnd base rates'!K$57)
+($M141*'fnd base rates'!K$58)
+($N141*'fnd base rates'!K$59)
+($O141*VLOOKUP($S141+12,rate_basefnd,11)))
*$R141</f>
        <v>24205.398117874996</v>
      </c>
      <c r="AD141" s="1">
        <f>(($C141*'fnd base rates'!L$48)
+($D141*'fnd base rates'!L$49)
+($E141*'fnd base rates'!L$50)
+($F141*'fnd base rates'!L$51)
+($G141*'fnd base rates'!L$52)
+($H141*'fnd base rates'!L$53)
+($I141*'fnd base rates'!L$54)
+($J141*'fnd base rates'!L$55)
+($K141*'fnd base rates'!L$56)
+($L141*'fnd base rates'!L$57)
+($M141*'fnd base rates'!L$58)
+($N141*'fnd base rates'!L$59)
+($O141*VLOOKUP($S141+12,rate_basefnd,12)))</f>
        <v>20558.793709219044</v>
      </c>
      <c r="AE141" s="1">
        <f>(($C141*'fnd base rates'!M$48)
+($D141*'fnd base rates'!M$49)
+($E141*'fnd base rates'!M$50)
+($F141*'fnd base rates'!M$51)
+($G141*'fnd base rates'!M$52)
+($H141*'fnd base rates'!M$53)
+($I141*'fnd base rates'!M$54)
+($J141*'fnd base rates'!M$55)
+($K141*'fnd base rates'!M$56)
+($L141*'fnd base rates'!M$57)
+($M141*'fnd base rates'!M$58)
+($N141*'fnd base rates'!M$59)
+($O141*VLOOKUP($S141+12,rate_basefnd,13)))</f>
        <v>0</v>
      </c>
      <c r="AF141" s="4">
        <f t="shared" si="27"/>
        <v>202699.98638759405</v>
      </c>
      <c r="AH141" s="4">
        <f t="shared" si="28"/>
        <v>428035248</v>
      </c>
      <c r="AI141" s="4" t="str">
        <f t="shared" si="29"/>
        <v>428</v>
      </c>
      <c r="AJ141" s="2" t="str">
        <f t="shared" si="30"/>
        <v>035</v>
      </c>
      <c r="AK141" s="2" t="str">
        <f t="shared" si="31"/>
        <v>248</v>
      </c>
      <c r="AL141" s="4">
        <f t="shared" si="32"/>
        <v>1</v>
      </c>
      <c r="AM141" s="4">
        <f t="shared" si="25"/>
        <v>17</v>
      </c>
      <c r="AN141" s="4">
        <f t="shared" si="33"/>
        <v>202699.98638759405</v>
      </c>
      <c r="AO141" s="4">
        <f t="shared" si="34"/>
        <v>11924</v>
      </c>
      <c r="AP141" s="4">
        <f t="shared" si="35"/>
        <v>0</v>
      </c>
      <c r="AQ141" s="75">
        <v>11924</v>
      </c>
    </row>
    <row r="142" spans="1:43" s="4" customFormat="1">
      <c r="A142" s="2">
        <v>428035285</v>
      </c>
      <c r="B142" s="382" t="s">
        <v>745</v>
      </c>
      <c r="C142" s="15">
        <f>'fnd enro'!C142</f>
        <v>0</v>
      </c>
      <c r="D142" s="15">
        <f>'fnd enro'!D142</f>
        <v>0</v>
      </c>
      <c r="E142" s="15">
        <f>'fnd enro'!E142</f>
        <v>0</v>
      </c>
      <c r="F142" s="15">
        <f>'fnd enro'!F142</f>
        <v>1</v>
      </c>
      <c r="G142" s="15">
        <f>'fnd enro'!G142</f>
        <v>1</v>
      </c>
      <c r="H142" s="15">
        <f>'fnd enro'!H142</f>
        <v>0</v>
      </c>
      <c r="I142" s="15">
        <f>'fnd enro'!I142</f>
        <v>7.4999999999999997E-2</v>
      </c>
      <c r="J142" s="15">
        <f>'fnd enro'!J142</f>
        <v>0</v>
      </c>
      <c r="K142" s="15">
        <f>'fnd enro'!K142</f>
        <v>0</v>
      </c>
      <c r="L142" s="15">
        <f>'fnd enro'!L142</f>
        <v>0</v>
      </c>
      <c r="M142" s="15">
        <f>'fnd enro'!M142</f>
        <v>0</v>
      </c>
      <c r="N142" s="15">
        <f>'fnd enro'!N142</f>
        <v>0</v>
      </c>
      <c r="O142" s="15">
        <f>'fnd enro'!O142</f>
        <v>2</v>
      </c>
      <c r="P142" s="15"/>
      <c r="Q142" s="15">
        <f>'fnd enro'!R142</f>
        <v>2</v>
      </c>
      <c r="R142" s="16">
        <f t="shared" si="26"/>
        <v>1.079</v>
      </c>
      <c r="S142" s="15">
        <f>'fnd enro'!Q142</f>
        <v>10</v>
      </c>
      <c r="T142" s="2"/>
      <c r="U142" s="1">
        <f>(($C142*'fnd base rates'!C$48)
+($D142*'fnd base rates'!C$49)
+($E142*'fnd base rates'!C$50)
+($F142*'fnd base rates'!C$51)
+($G142*'fnd base rates'!C$52)
+($H142*'fnd base rates'!C$53)
+($I142*'fnd base rates'!C$54)
+($J142*'fnd base rates'!C$55)
+($K142*'fnd base rates'!C$56)
+($L142*'fnd base rates'!C$57)
+($M142*'fnd base rates'!C$58)
+($N142*'fnd base rates'!C$59)
+($O142*VLOOKUP($S142+12,rate_basefnd,3)))
*$R142</f>
        <v>999.79195875000005</v>
      </c>
      <c r="V142" s="1">
        <f>(($C142*'fnd base rates'!D$48)
+($D142*'fnd base rates'!D$49)
+($E142*'fnd base rates'!D$50)
+($F142*'fnd base rates'!D$51)
+($G142*'fnd base rates'!D$52)
+($H142*'fnd base rates'!D$53)
+($I142*'fnd base rates'!D$54)
+($J142*'fnd base rates'!D$55)
+($K142*'fnd base rates'!D$56)
+($L142*'fnd base rates'!D$57)
+($M142*'fnd base rates'!D$58)
+($N142*'fnd base rates'!D$59)
+($O142*VLOOKUP($S142+12,rate_basefnd,4)))
*$R142</f>
        <v>1434.46576</v>
      </c>
      <c r="W142" s="1">
        <f>(($C142*'fnd base rates'!E$48)
+($D142*'fnd base rates'!E$49)
+($E142*'fnd base rates'!E$50)
+($F142*'fnd base rates'!E$51)
+($G142*'fnd base rates'!E$52)
+($H142*'fnd base rates'!E$53)
+($I142*'fnd base rates'!E$54)
+($J142*'fnd base rates'!E$55)
+($K142*'fnd base rates'!E$56)
+($L142*'fnd base rates'!E$57)
+($M142*'fnd base rates'!E$58)
+($N142*'fnd base rates'!E$59)
+($O142*VLOOKUP($S142+12,rate_basefnd,5)))
*$R142</f>
        <v>13921.094801249999</v>
      </c>
      <c r="X142" s="1">
        <f>(($C142*'fnd base rates'!F$48)
+($D142*'fnd base rates'!F$49)
+($E142*'fnd base rates'!F$50)
+($F142*'fnd base rates'!F$51)
+($G142*'fnd base rates'!F$52)
+($H142*'fnd base rates'!F$53)
+($I142*'fnd base rates'!F$54)
+($J142*'fnd base rates'!F$55)
+($K142*'fnd base rates'!F$56)
+($L142*'fnd base rates'!F$57)
+($M142*'fnd base rates'!F$58)
+($N142*'fnd base rates'!F$59)
+($O142*VLOOKUP($S142+12,rate_basefnd,6)))
*$R142</f>
        <v>2084.0037984999999</v>
      </c>
      <c r="Y142" s="1">
        <f>(($C142*'fnd base rates'!G$48)
+($D142*'fnd base rates'!G$49)
+($E142*'fnd base rates'!G$50)
+($F142*'fnd base rates'!G$51)
+($G142*'fnd base rates'!G$52)
+($H142*'fnd base rates'!G$53)
+($I142*'fnd base rates'!G$54)
+($J142*'fnd base rates'!G$55)
+($K142*'fnd base rates'!G$56)
+($L142*'fnd base rates'!G$57)
+($M142*'fnd base rates'!G$58)
+($N142*'fnd base rates'!G$59)
+($O142*VLOOKUP($S142+12,rate_basefnd,7)))
*$R142</f>
        <v>459.33623449999993</v>
      </c>
      <c r="Z142" s="1">
        <f>(($C142*'fnd base rates'!H$48)
+($D142*'fnd base rates'!H$49)
+($E142*'fnd base rates'!H$50)
+($F142*'fnd base rates'!H$51)
+($G142*'fnd base rates'!H$52)
+($H142*'fnd base rates'!H$53)
+($I142*'fnd base rates'!H$54)
+($J142*'fnd base rates'!H$55)
+($K142*'fnd base rates'!H$56)
+($L142*'fnd base rates'!H$57)
+($M142*'fnd base rates'!H$58)
+($N142*'fnd base rates'!H$59)
+($O142*VLOOKUP($S142+12,rate_basefnd,8)))</f>
        <v>908.76900000000001</v>
      </c>
      <c r="AA142" s="1">
        <f>(($C142*'fnd base rates'!I$48)
+($D142*'fnd base rates'!I$49)
+($E142*'fnd base rates'!I$50)
+($F142*'fnd base rates'!I$51)
+($G142*'fnd base rates'!I$52)
+($H142*'fnd base rates'!I$53)
+($I142*'fnd base rates'!I$54)
+($J142*'fnd base rates'!I$55)
+($K142*'fnd base rates'!I$56)
+($L142*'fnd base rates'!I$57)
+($M142*'fnd base rates'!I$58)
+($N142*'fnd base rates'!I$59)
+($O142*VLOOKUP($S142+12,rate_basefnd,9)))
*$R142</f>
        <v>557.86457999999993</v>
      </c>
      <c r="AB142" s="1">
        <f>(($C142*'fnd base rates'!J$48)
+($D142*'fnd base rates'!J$49)
+($E142*'fnd base rates'!J$50)
+($F142*'fnd base rates'!J$51)
+($G142*'fnd base rates'!J$52)
+($H142*'fnd base rates'!J$53)
+($I142*'fnd base rates'!J$54)
+($J142*'fnd base rates'!J$55)
+($K142*'fnd base rates'!J$56)
+($L142*'fnd base rates'!J$57)
+($M142*'fnd base rates'!J$58)
+($N142*'fnd base rates'!J$59)
+($O142*VLOOKUP($S142+12,rate_basefnd,10)))
*$R142</f>
        <v>376.06386999999995</v>
      </c>
      <c r="AC142" s="1">
        <f>(($C142*'fnd base rates'!K$48)
+($D142*'fnd base rates'!K$49)
+($E142*'fnd base rates'!K$50)
+($F142*'fnd base rates'!K$51)
+($G142*'fnd base rates'!K$52)
+($H142*'fnd base rates'!K$53)
+($I142*'fnd base rates'!K$54)
+($J142*'fnd base rates'!K$55)
+($K142*'fnd base rates'!K$56)
+($L142*'fnd base rates'!K$57)
+($M142*'fnd base rates'!K$58)
+($N142*'fnd base rates'!K$59)
+($O142*VLOOKUP($S142+12,rate_basefnd,11)))
*$R142</f>
        <v>3223.3185497499994</v>
      </c>
      <c r="AD142" s="1">
        <f>(($C142*'fnd base rates'!L$48)
+($D142*'fnd base rates'!L$49)
+($E142*'fnd base rates'!L$50)
+($F142*'fnd base rates'!L$51)
+($G142*'fnd base rates'!L$52)
+($H142*'fnd base rates'!L$53)
+($I142*'fnd base rates'!L$54)
+($J142*'fnd base rates'!L$55)
+($K142*'fnd base rates'!L$56)
+($L142*'fnd base rates'!L$57)
+($M142*'fnd base rates'!L$58)
+($N142*'fnd base rates'!L$59)
+($O142*VLOOKUP($S142+12,rate_basefnd,12)))</f>
        <v>2630.051228199648</v>
      </c>
      <c r="AE142" s="1">
        <f>(($C142*'fnd base rates'!M$48)
+($D142*'fnd base rates'!M$49)
+($E142*'fnd base rates'!M$50)
+($F142*'fnd base rates'!M$51)
+($G142*'fnd base rates'!M$52)
+($H142*'fnd base rates'!M$53)
+($I142*'fnd base rates'!M$54)
+($J142*'fnd base rates'!M$55)
+($K142*'fnd base rates'!M$56)
+($L142*'fnd base rates'!M$57)
+($M142*'fnd base rates'!M$58)
+($N142*'fnd base rates'!M$59)
+($O142*VLOOKUP($S142+12,rate_basefnd,13)))</f>
        <v>0</v>
      </c>
      <c r="AF142" s="4">
        <f t="shared" si="27"/>
        <v>26594.759780949647</v>
      </c>
      <c r="AH142" s="4">
        <f t="shared" si="28"/>
        <v>428035285</v>
      </c>
      <c r="AI142" s="4" t="str">
        <f t="shared" si="29"/>
        <v>428</v>
      </c>
      <c r="AJ142" s="2" t="str">
        <f t="shared" si="30"/>
        <v>035</v>
      </c>
      <c r="AK142" s="2" t="str">
        <f t="shared" si="31"/>
        <v>285</v>
      </c>
      <c r="AL142" s="4">
        <f t="shared" si="32"/>
        <v>1</v>
      </c>
      <c r="AM142" s="4">
        <f t="shared" si="25"/>
        <v>2</v>
      </c>
      <c r="AN142" s="4">
        <f t="shared" si="33"/>
        <v>26594.759780949647</v>
      </c>
      <c r="AO142" s="4">
        <f t="shared" si="34"/>
        <v>13297</v>
      </c>
      <c r="AP142" s="4">
        <f t="shared" si="35"/>
        <v>0</v>
      </c>
      <c r="AQ142" s="75">
        <v>13297</v>
      </c>
    </row>
    <row r="143" spans="1:43" s="4" customFormat="1">
      <c r="A143" s="2">
        <v>428035308</v>
      </c>
      <c r="B143" s="382" t="s">
        <v>745</v>
      </c>
      <c r="C143" s="15">
        <f>'fnd enro'!C143</f>
        <v>0</v>
      </c>
      <c r="D143" s="15">
        <f>'fnd enro'!D143</f>
        <v>0</v>
      </c>
      <c r="E143" s="15">
        <f>'fnd enro'!E143</f>
        <v>0</v>
      </c>
      <c r="F143" s="15">
        <f>'fnd enro'!F143</f>
        <v>0</v>
      </c>
      <c r="G143" s="15">
        <f>'fnd enro'!G143</f>
        <v>0</v>
      </c>
      <c r="H143" s="15">
        <f>'fnd enro'!H143</f>
        <v>0</v>
      </c>
      <c r="I143" s="15">
        <f>'fnd enro'!I143</f>
        <v>3.7499999999999999E-2</v>
      </c>
      <c r="J143" s="15">
        <f>'fnd enro'!J143</f>
        <v>0</v>
      </c>
      <c r="K143" s="15">
        <f>'fnd enro'!K143</f>
        <v>0</v>
      </c>
      <c r="L143" s="15">
        <f>'fnd enro'!L143</f>
        <v>0</v>
      </c>
      <c r="M143" s="15">
        <f>'fnd enro'!M143</f>
        <v>1</v>
      </c>
      <c r="N143" s="15">
        <f>'fnd enro'!N143</f>
        <v>0</v>
      </c>
      <c r="O143" s="15">
        <f>'fnd enro'!O143</f>
        <v>1</v>
      </c>
      <c r="P143" s="15"/>
      <c r="Q143" s="15">
        <f>'fnd enro'!R143</f>
        <v>1</v>
      </c>
      <c r="R143" s="16">
        <f t="shared" si="26"/>
        <v>1.079</v>
      </c>
      <c r="S143" s="15">
        <f>'fnd enro'!Q143</f>
        <v>10</v>
      </c>
      <c r="T143" s="2"/>
      <c r="U143" s="1">
        <f>(($C143*'fnd base rates'!C$48)
+($D143*'fnd base rates'!C$49)
+($E143*'fnd base rates'!C$50)
+($F143*'fnd base rates'!C$51)
+($G143*'fnd base rates'!C$52)
+($H143*'fnd base rates'!C$53)
+($I143*'fnd base rates'!C$54)
+($J143*'fnd base rates'!C$55)
+($K143*'fnd base rates'!C$56)
+($L143*'fnd base rates'!C$57)
+($M143*'fnd base rates'!C$58)
+($N143*'fnd base rates'!C$59)
+($O143*VLOOKUP($S143+12,rate_basefnd,3)))
*$R143</f>
        <v>499.89597937500002</v>
      </c>
      <c r="V143" s="1">
        <f>(($C143*'fnd base rates'!D$48)
+($D143*'fnd base rates'!D$49)
+($E143*'fnd base rates'!D$50)
+($F143*'fnd base rates'!D$51)
+($G143*'fnd base rates'!D$52)
+($H143*'fnd base rates'!D$53)
+($I143*'fnd base rates'!D$54)
+($J143*'fnd base rates'!D$55)
+($K143*'fnd base rates'!D$56)
+($L143*'fnd base rates'!D$57)
+($M143*'fnd base rates'!D$58)
+($N143*'fnd base rates'!D$59)
+($O143*VLOOKUP($S143+12,rate_basefnd,4)))
*$R143</f>
        <v>717.23288000000002</v>
      </c>
      <c r="W143" s="1">
        <f>(($C143*'fnd base rates'!E$48)
+($D143*'fnd base rates'!E$49)
+($E143*'fnd base rates'!E$50)
+($F143*'fnd base rates'!E$51)
+($G143*'fnd base rates'!E$52)
+($H143*'fnd base rates'!E$53)
+($I143*'fnd base rates'!E$54)
+($J143*'fnd base rates'!E$55)
+($K143*'fnd base rates'!E$56)
+($L143*'fnd base rates'!E$57)
+($M143*'fnd base rates'!E$58)
+($N143*'fnd base rates'!E$59)
+($O143*VLOOKUP($S143+12,rate_basefnd,5)))
*$R143</f>
        <v>8822.1083356250001</v>
      </c>
      <c r="X143" s="1">
        <f>(($C143*'fnd base rates'!F$48)
+($D143*'fnd base rates'!F$49)
+($E143*'fnd base rates'!F$50)
+($F143*'fnd base rates'!F$51)
+($G143*'fnd base rates'!F$52)
+($H143*'fnd base rates'!F$53)
+($I143*'fnd base rates'!F$54)
+($J143*'fnd base rates'!F$55)
+($K143*'fnd base rates'!F$56)
+($L143*'fnd base rates'!F$57)
+($M143*'fnd base rates'!F$58)
+($N143*'fnd base rates'!F$59)
+($O143*VLOOKUP($S143+12,rate_basefnd,6)))
*$R143</f>
        <v>991.12165425000001</v>
      </c>
      <c r="Y143" s="1">
        <f>(($C143*'fnd base rates'!G$48)
+($D143*'fnd base rates'!G$49)
+($E143*'fnd base rates'!G$50)
+($F143*'fnd base rates'!G$51)
+($G143*'fnd base rates'!G$52)
+($H143*'fnd base rates'!G$53)
+($I143*'fnd base rates'!G$54)
+($J143*'fnd base rates'!G$55)
+($K143*'fnd base rates'!G$56)
+($L143*'fnd base rates'!G$57)
+($M143*'fnd base rates'!G$58)
+($N143*'fnd base rates'!G$59)
+($O143*VLOOKUP($S143+12,rate_basefnd,7)))
*$R143</f>
        <v>270.20614724999996</v>
      </c>
      <c r="Z143" s="1">
        <f>(($C143*'fnd base rates'!H$48)
+($D143*'fnd base rates'!H$49)
+($E143*'fnd base rates'!H$50)
+($F143*'fnd base rates'!H$51)
+($G143*'fnd base rates'!H$52)
+($H143*'fnd base rates'!H$53)
+($I143*'fnd base rates'!H$54)
+($J143*'fnd base rates'!H$55)
+($K143*'fnd base rates'!H$56)
+($L143*'fnd base rates'!H$57)
+($M143*'fnd base rates'!H$58)
+($N143*'fnd base rates'!H$59)
+($O143*VLOOKUP($S143+12,rate_basefnd,8)))</f>
        <v>454.3845</v>
      </c>
      <c r="AA143" s="1">
        <f>(($C143*'fnd base rates'!I$48)
+($D143*'fnd base rates'!I$49)
+($E143*'fnd base rates'!I$50)
+($F143*'fnd base rates'!I$51)
+($G143*'fnd base rates'!I$52)
+($H143*'fnd base rates'!I$53)
+($I143*'fnd base rates'!I$54)
+($J143*'fnd base rates'!I$55)
+($K143*'fnd base rates'!I$56)
+($L143*'fnd base rates'!I$57)
+($M143*'fnd base rates'!I$58)
+($N143*'fnd base rates'!I$59)
+($O143*VLOOKUP($S143+12,rate_basefnd,9)))
*$R143</f>
        <v>318.55317000000002</v>
      </c>
      <c r="AB143" s="1">
        <f>(($C143*'fnd base rates'!J$48)
+($D143*'fnd base rates'!J$49)
+($E143*'fnd base rates'!J$50)
+($F143*'fnd base rates'!J$51)
+($G143*'fnd base rates'!J$52)
+($H143*'fnd base rates'!J$53)
+($I143*'fnd base rates'!J$54)
+($J143*'fnd base rates'!J$55)
+($K143*'fnd base rates'!J$56)
+($L143*'fnd base rates'!J$57)
+($M143*'fnd base rates'!J$58)
+($N143*'fnd base rates'!J$59)
+($O143*VLOOKUP($S143+12,rate_basefnd,10)))
*$R143</f>
        <v>142.80564999999999</v>
      </c>
      <c r="AC143" s="1">
        <f>(($C143*'fnd base rates'!K$48)
+($D143*'fnd base rates'!K$49)
+($E143*'fnd base rates'!K$50)
+($F143*'fnd base rates'!K$51)
+($G143*'fnd base rates'!K$52)
+($H143*'fnd base rates'!K$53)
+($I143*'fnd base rates'!K$54)
+($J143*'fnd base rates'!K$55)
+($K143*'fnd base rates'!K$56)
+($L143*'fnd base rates'!K$57)
+($M143*'fnd base rates'!K$58)
+($N143*'fnd base rates'!K$59)
+($O143*VLOOKUP($S143+12,rate_basefnd,11)))
*$R143</f>
        <v>1896.3264498749998</v>
      </c>
      <c r="AD143" s="1">
        <f>(($C143*'fnd base rates'!L$48)
+($D143*'fnd base rates'!L$49)
+($E143*'fnd base rates'!L$50)
+($F143*'fnd base rates'!L$51)
+($G143*'fnd base rates'!L$52)
+($H143*'fnd base rates'!L$53)
+($I143*'fnd base rates'!L$54)
+($J143*'fnd base rates'!L$55)
+($K143*'fnd base rates'!L$56)
+($L143*'fnd base rates'!L$57)
+($M143*'fnd base rates'!L$58)
+($N143*'fnd base rates'!L$59)
+($O143*VLOOKUP($S143+12,rate_basefnd,12)))</f>
        <v>1481.2333359278532</v>
      </c>
      <c r="AE143" s="1">
        <f>(($C143*'fnd base rates'!M$48)
+($D143*'fnd base rates'!M$49)
+($E143*'fnd base rates'!M$50)
+($F143*'fnd base rates'!M$51)
+($G143*'fnd base rates'!M$52)
+($H143*'fnd base rates'!M$53)
+($I143*'fnd base rates'!M$54)
+($J143*'fnd base rates'!M$55)
+($K143*'fnd base rates'!M$56)
+($L143*'fnd base rates'!M$57)
+($M143*'fnd base rates'!M$58)
+($N143*'fnd base rates'!M$59)
+($O143*VLOOKUP($S143+12,rate_basefnd,13)))</f>
        <v>0</v>
      </c>
      <c r="AF143" s="4">
        <f t="shared" si="27"/>
        <v>15593.868102302853</v>
      </c>
      <c r="AH143" s="4">
        <f t="shared" si="28"/>
        <v>428035308</v>
      </c>
      <c r="AI143" s="4" t="str">
        <f t="shared" si="29"/>
        <v>428</v>
      </c>
      <c r="AJ143" s="2" t="str">
        <f t="shared" si="30"/>
        <v>035</v>
      </c>
      <c r="AK143" s="2" t="str">
        <f t="shared" si="31"/>
        <v>308</v>
      </c>
      <c r="AL143" s="4">
        <f t="shared" si="32"/>
        <v>1</v>
      </c>
      <c r="AM143" s="4">
        <f t="shared" si="25"/>
        <v>1</v>
      </c>
      <c r="AN143" s="4">
        <f t="shared" si="33"/>
        <v>15593.868102302853</v>
      </c>
      <c r="AO143" s="4">
        <f t="shared" si="34"/>
        <v>15594</v>
      </c>
      <c r="AP143" s="4">
        <f t="shared" si="35"/>
        <v>0</v>
      </c>
      <c r="AQ143" s="75">
        <v>15594</v>
      </c>
    </row>
    <row r="144" spans="1:43" s="4" customFormat="1">
      <c r="A144" s="2">
        <v>428035346</v>
      </c>
      <c r="B144" s="382" t="s">
        <v>745</v>
      </c>
      <c r="C144" s="15">
        <f>'fnd enro'!C144</f>
        <v>0</v>
      </c>
      <c r="D144" s="15">
        <f>'fnd enro'!D144</f>
        <v>0</v>
      </c>
      <c r="E144" s="15">
        <f>'fnd enro'!E144</f>
        <v>0</v>
      </c>
      <c r="F144" s="15">
        <f>'fnd enro'!F144</f>
        <v>1</v>
      </c>
      <c r="G144" s="15">
        <f>'fnd enro'!G144</f>
        <v>2</v>
      </c>
      <c r="H144" s="15">
        <f>'fnd enro'!H144</f>
        <v>0</v>
      </c>
      <c r="I144" s="15">
        <f>'fnd enro'!I144</f>
        <v>0.1125</v>
      </c>
      <c r="J144" s="15">
        <f>'fnd enro'!J144</f>
        <v>0</v>
      </c>
      <c r="K144" s="15">
        <f>'fnd enro'!K144</f>
        <v>0</v>
      </c>
      <c r="L144" s="15">
        <f>'fnd enro'!L144</f>
        <v>0</v>
      </c>
      <c r="M144" s="15">
        <f>'fnd enro'!M144</f>
        <v>0</v>
      </c>
      <c r="N144" s="15">
        <f>'fnd enro'!N144</f>
        <v>0</v>
      </c>
      <c r="O144" s="15">
        <f>'fnd enro'!O144</f>
        <v>1</v>
      </c>
      <c r="P144" s="15"/>
      <c r="Q144" s="15">
        <f>'fnd enro'!R144</f>
        <v>3</v>
      </c>
      <c r="R144" s="16">
        <f t="shared" si="26"/>
        <v>1.079</v>
      </c>
      <c r="S144" s="15">
        <f>'fnd enro'!Q144</f>
        <v>8</v>
      </c>
      <c r="T144" s="2"/>
      <c r="U144" s="1">
        <f>(($C144*'fnd base rates'!C$48)
+($D144*'fnd base rates'!C$49)
+($E144*'fnd base rates'!C$50)
+($F144*'fnd base rates'!C$51)
+($G144*'fnd base rates'!C$52)
+($H144*'fnd base rates'!C$53)
+($I144*'fnd base rates'!C$54)
+($J144*'fnd base rates'!C$55)
+($K144*'fnd base rates'!C$56)
+($L144*'fnd base rates'!C$57)
+($M144*'fnd base rates'!C$58)
+($N144*'fnd base rates'!C$59)
+($O144*VLOOKUP($S144+12,rate_basefnd,3)))
*$R144</f>
        <v>1499.6879381250001</v>
      </c>
      <c r="V144" s="1">
        <f>(($C144*'fnd base rates'!D$48)
+($D144*'fnd base rates'!D$49)
+($E144*'fnd base rates'!D$50)
+($F144*'fnd base rates'!D$51)
+($G144*'fnd base rates'!D$52)
+($H144*'fnd base rates'!D$53)
+($I144*'fnd base rates'!D$54)
+($J144*'fnd base rates'!D$55)
+($K144*'fnd base rates'!D$56)
+($L144*'fnd base rates'!D$57)
+($M144*'fnd base rates'!D$58)
+($N144*'fnd base rates'!D$59)
+($O144*VLOOKUP($S144+12,rate_basefnd,4)))
*$R144</f>
        <v>2151.6986400000001</v>
      </c>
      <c r="W144" s="1">
        <f>(($C144*'fnd base rates'!E$48)
+($D144*'fnd base rates'!E$49)
+($E144*'fnd base rates'!E$50)
+($F144*'fnd base rates'!E$51)
+($G144*'fnd base rates'!E$52)
+($H144*'fnd base rates'!E$53)
+($I144*'fnd base rates'!E$54)
+($J144*'fnd base rates'!E$55)
+($K144*'fnd base rates'!E$56)
+($L144*'fnd base rates'!E$57)
+($M144*'fnd base rates'!E$58)
+($N144*'fnd base rates'!E$59)
+($O144*VLOOKUP($S144+12,rate_basefnd,5)))
*$R144</f>
        <v>13556.046846874999</v>
      </c>
      <c r="X144" s="1">
        <f>(($C144*'fnd base rates'!F$48)
+($D144*'fnd base rates'!F$49)
+($E144*'fnd base rates'!F$50)
+($F144*'fnd base rates'!F$51)
+($G144*'fnd base rates'!F$52)
+($H144*'fnd base rates'!F$53)
+($I144*'fnd base rates'!F$54)
+($J144*'fnd base rates'!F$55)
+($K144*'fnd base rates'!F$56)
+($L144*'fnd base rates'!F$57)
+($M144*'fnd base rates'!F$58)
+($N144*'fnd base rates'!F$59)
+($O144*VLOOKUP($S144+12,rate_basefnd,6)))
*$R144</f>
        <v>3007.84980275</v>
      </c>
      <c r="Y144" s="1">
        <f>(($C144*'fnd base rates'!G$48)
+($D144*'fnd base rates'!G$49)
+($E144*'fnd base rates'!G$50)
+($F144*'fnd base rates'!G$51)
+($G144*'fnd base rates'!G$52)
+($H144*'fnd base rates'!G$53)
+($I144*'fnd base rates'!G$54)
+($J144*'fnd base rates'!G$55)
+($K144*'fnd base rates'!G$56)
+($L144*'fnd base rates'!G$57)
+($M144*'fnd base rates'!G$58)
+($N144*'fnd base rates'!G$59)
+($O144*VLOOKUP($S144+12,rate_basefnd,7)))
*$R144</f>
        <v>537.59907175000001</v>
      </c>
      <c r="Z144" s="1">
        <f>(($C144*'fnd base rates'!H$48)
+($D144*'fnd base rates'!H$49)
+($E144*'fnd base rates'!H$50)
+($F144*'fnd base rates'!H$51)
+($G144*'fnd base rates'!H$52)
+($H144*'fnd base rates'!H$53)
+($I144*'fnd base rates'!H$54)
+($J144*'fnd base rates'!H$55)
+($K144*'fnd base rates'!H$56)
+($L144*'fnd base rates'!H$57)
+($M144*'fnd base rates'!H$58)
+($N144*'fnd base rates'!H$59)
+($O144*VLOOKUP($S144+12,rate_basefnd,8)))</f>
        <v>1363.1534999999999</v>
      </c>
      <c r="AA144" s="1">
        <f>(($C144*'fnd base rates'!I$48)
+($D144*'fnd base rates'!I$49)
+($E144*'fnd base rates'!I$50)
+($F144*'fnd base rates'!I$51)
+($G144*'fnd base rates'!I$52)
+($H144*'fnd base rates'!I$53)
+($I144*'fnd base rates'!I$54)
+($J144*'fnd base rates'!I$55)
+($K144*'fnd base rates'!I$56)
+($L144*'fnd base rates'!I$57)
+($M144*'fnd base rates'!I$58)
+($N144*'fnd base rates'!I$59)
+($O144*VLOOKUP($S144+12,rate_basefnd,9)))
*$R144</f>
        <v>876.41774999999996</v>
      </c>
      <c r="AB144" s="1">
        <f>(($C144*'fnd base rates'!J$48)
+($D144*'fnd base rates'!J$49)
+($E144*'fnd base rates'!J$50)
+($F144*'fnd base rates'!J$51)
+($G144*'fnd base rates'!J$52)
+($H144*'fnd base rates'!J$53)
+($I144*'fnd base rates'!J$54)
+($J144*'fnd base rates'!J$55)
+($K144*'fnd base rates'!J$56)
+($L144*'fnd base rates'!J$57)
+($M144*'fnd base rates'!J$58)
+($N144*'fnd base rates'!J$59)
+($O144*VLOOKUP($S144+12,rate_basefnd,10)))
*$R144</f>
        <v>609.32209</v>
      </c>
      <c r="AC144" s="1">
        <f>(($C144*'fnd base rates'!K$48)
+($D144*'fnd base rates'!K$49)
+($E144*'fnd base rates'!K$50)
+($F144*'fnd base rates'!K$51)
+($G144*'fnd base rates'!K$52)
+($H144*'fnd base rates'!K$53)
+($I144*'fnd base rates'!K$54)
+($J144*'fnd base rates'!K$55)
+($K144*'fnd base rates'!K$56)
+($L144*'fnd base rates'!K$57)
+($M144*'fnd base rates'!K$58)
+($N144*'fnd base rates'!K$59)
+($O144*VLOOKUP($S144+12,rate_basefnd,11)))
*$R144</f>
        <v>3772.4703396249997</v>
      </c>
      <c r="AD144" s="1">
        <f>(($C144*'fnd base rates'!L$48)
+($D144*'fnd base rates'!L$49)
+($E144*'fnd base rates'!L$50)
+($F144*'fnd base rates'!L$51)
+($G144*'fnd base rates'!L$52)
+($H144*'fnd base rates'!L$53)
+($I144*'fnd base rates'!L$54)
+($J144*'fnd base rates'!L$55)
+($K144*'fnd base rates'!L$56)
+($L144*'fnd base rates'!L$57)
+($M144*'fnd base rates'!L$58)
+($N144*'fnd base rates'!L$59)
+($O144*VLOOKUP($S144+12,rate_basefnd,12)))</f>
        <v>3269.5409916264798</v>
      </c>
      <c r="AE144" s="1">
        <f>(($C144*'fnd base rates'!M$48)
+($D144*'fnd base rates'!M$49)
+($E144*'fnd base rates'!M$50)
+($F144*'fnd base rates'!M$51)
+($G144*'fnd base rates'!M$52)
+($H144*'fnd base rates'!M$53)
+($I144*'fnd base rates'!M$54)
+($J144*'fnd base rates'!M$55)
+($K144*'fnd base rates'!M$56)
+($L144*'fnd base rates'!M$57)
+($M144*'fnd base rates'!M$58)
+($N144*'fnd base rates'!M$59)
+($O144*VLOOKUP($S144+12,rate_basefnd,13)))</f>
        <v>0</v>
      </c>
      <c r="AF144" s="4">
        <f t="shared" si="27"/>
        <v>30643.78697075148</v>
      </c>
      <c r="AH144" s="4">
        <f t="shared" si="28"/>
        <v>428035346</v>
      </c>
      <c r="AI144" s="4" t="str">
        <f t="shared" si="29"/>
        <v>428</v>
      </c>
      <c r="AJ144" s="2" t="str">
        <f t="shared" si="30"/>
        <v>035</v>
      </c>
      <c r="AK144" s="2" t="str">
        <f t="shared" si="31"/>
        <v>346</v>
      </c>
      <c r="AL144" s="4">
        <f t="shared" si="32"/>
        <v>1</v>
      </c>
      <c r="AM144" s="4">
        <f t="shared" si="25"/>
        <v>3</v>
      </c>
      <c r="AN144" s="4">
        <f t="shared" si="33"/>
        <v>30643.78697075148</v>
      </c>
      <c r="AO144" s="4">
        <f t="shared" si="34"/>
        <v>10215</v>
      </c>
      <c r="AP144" s="4">
        <f t="shared" si="35"/>
        <v>0</v>
      </c>
      <c r="AQ144" s="75">
        <v>10215</v>
      </c>
    </row>
    <row r="145" spans="1:43" s="4" customFormat="1">
      <c r="A145" s="2">
        <v>429163030</v>
      </c>
      <c r="B145" s="382" t="s">
        <v>77</v>
      </c>
      <c r="C145" s="15">
        <f>'fnd enro'!C145</f>
        <v>0</v>
      </c>
      <c r="D145" s="15">
        <f>'fnd enro'!D145</f>
        <v>0</v>
      </c>
      <c r="E145" s="15">
        <f>'fnd enro'!E145</f>
        <v>0</v>
      </c>
      <c r="F145" s="15">
        <f>'fnd enro'!F145</f>
        <v>0</v>
      </c>
      <c r="G145" s="15">
        <f>'fnd enro'!G145</f>
        <v>2</v>
      </c>
      <c r="H145" s="15">
        <f>'fnd enro'!H145</f>
        <v>3</v>
      </c>
      <c r="I145" s="15">
        <f>'fnd enro'!I145</f>
        <v>0.1875</v>
      </c>
      <c r="J145" s="15">
        <f>'fnd enro'!J145</f>
        <v>0</v>
      </c>
      <c r="K145" s="15">
        <f>'fnd enro'!K145</f>
        <v>0</v>
      </c>
      <c r="L145" s="15">
        <f>'fnd enro'!L145</f>
        <v>0</v>
      </c>
      <c r="M145" s="15">
        <f>'fnd enro'!M145</f>
        <v>0</v>
      </c>
      <c r="N145" s="15">
        <f>'fnd enro'!N145</f>
        <v>0</v>
      </c>
      <c r="O145" s="15">
        <f>'fnd enro'!O145</f>
        <v>5</v>
      </c>
      <c r="P145" s="15"/>
      <c r="Q145" s="15">
        <f>'fnd enro'!R145</f>
        <v>5</v>
      </c>
      <c r="R145" s="16">
        <f t="shared" si="26"/>
        <v>1</v>
      </c>
      <c r="S145" s="15">
        <f>'fnd enro'!Q145</f>
        <v>10</v>
      </c>
      <c r="T145" s="2"/>
      <c r="U145" s="1">
        <f>(($C145*'fnd base rates'!C$48)
+($D145*'fnd base rates'!C$49)
+($E145*'fnd base rates'!C$50)
+($F145*'fnd base rates'!C$51)
+($G145*'fnd base rates'!C$52)
+($H145*'fnd base rates'!C$53)
+($I145*'fnd base rates'!C$54)
+($J145*'fnd base rates'!C$55)
+($K145*'fnd base rates'!C$56)
+($L145*'fnd base rates'!C$57)
+($M145*'fnd base rates'!C$58)
+($N145*'fnd base rates'!C$59)
+($O145*VLOOKUP($S145+12,rate_basefnd,3)))
*$R145</f>
        <v>2316.4781250000005</v>
      </c>
      <c r="V145" s="1">
        <f>(($C145*'fnd base rates'!D$48)
+($D145*'fnd base rates'!D$49)
+($E145*'fnd base rates'!D$50)
+($F145*'fnd base rates'!D$51)
+($G145*'fnd base rates'!D$52)
+($H145*'fnd base rates'!D$53)
+($I145*'fnd base rates'!D$54)
+($J145*'fnd base rates'!D$55)
+($K145*'fnd base rates'!D$56)
+($L145*'fnd base rates'!D$57)
+($M145*'fnd base rates'!D$58)
+($N145*'fnd base rates'!D$59)
+($O145*VLOOKUP($S145+12,rate_basefnd,4)))
*$R145</f>
        <v>3323.6000000000004</v>
      </c>
      <c r="W145" s="1">
        <f>(($C145*'fnd base rates'!E$48)
+($D145*'fnd base rates'!E$49)
+($E145*'fnd base rates'!E$50)
+($F145*'fnd base rates'!E$51)
+($G145*'fnd base rates'!E$52)
+($H145*'fnd base rates'!E$53)
+($I145*'fnd base rates'!E$54)
+($J145*'fnd base rates'!E$55)
+($K145*'fnd base rates'!E$56)
+($L145*'fnd base rates'!E$57)
+($M145*'fnd base rates'!E$58)
+($N145*'fnd base rates'!E$59)
+($O145*VLOOKUP($S145+12,rate_basefnd,5)))
*$R145</f>
        <v>35126.866875</v>
      </c>
      <c r="X145" s="1">
        <f>(($C145*'fnd base rates'!F$48)
+($D145*'fnd base rates'!F$49)
+($E145*'fnd base rates'!F$50)
+($F145*'fnd base rates'!F$51)
+($G145*'fnd base rates'!F$52)
+($H145*'fnd base rates'!F$53)
+($I145*'fnd base rates'!F$54)
+($J145*'fnd base rates'!F$55)
+($K145*'fnd base rates'!F$56)
+($L145*'fnd base rates'!F$57)
+($M145*'fnd base rates'!F$58)
+($N145*'fnd base rates'!F$59)
+($O145*VLOOKUP($S145+12,rate_basefnd,6)))
*$R145</f>
        <v>3998.2787500000004</v>
      </c>
      <c r="Y145" s="1">
        <f>(($C145*'fnd base rates'!G$48)
+($D145*'fnd base rates'!G$49)
+($E145*'fnd base rates'!G$50)
+($F145*'fnd base rates'!G$51)
+($G145*'fnd base rates'!G$52)
+($H145*'fnd base rates'!G$53)
+($I145*'fnd base rates'!G$54)
+($J145*'fnd base rates'!G$55)
+($K145*'fnd base rates'!G$56)
+($L145*'fnd base rates'!G$57)
+($M145*'fnd base rates'!G$58)
+($N145*'fnd base rates'!G$59)
+($O145*VLOOKUP($S145+12,rate_basefnd,7)))
*$R145</f>
        <v>1077.6737499999999</v>
      </c>
      <c r="Z145" s="1">
        <f>(($C145*'fnd base rates'!H$48)
+($D145*'fnd base rates'!H$49)
+($E145*'fnd base rates'!H$50)
+($F145*'fnd base rates'!H$51)
+($G145*'fnd base rates'!H$52)
+($H145*'fnd base rates'!H$53)
+($I145*'fnd base rates'!H$54)
+($J145*'fnd base rates'!H$55)
+($K145*'fnd base rates'!H$56)
+($L145*'fnd base rates'!H$57)
+($M145*'fnd base rates'!H$58)
+($N145*'fnd base rates'!H$59)
+($O145*VLOOKUP($S145+12,rate_basefnd,8)))</f>
        <v>3066.0225000000005</v>
      </c>
      <c r="AA145" s="1">
        <f>(($C145*'fnd base rates'!I$48)
+($D145*'fnd base rates'!I$49)
+($E145*'fnd base rates'!I$50)
+($F145*'fnd base rates'!I$51)
+($G145*'fnd base rates'!I$52)
+($H145*'fnd base rates'!I$53)
+($I145*'fnd base rates'!I$54)
+($J145*'fnd base rates'!I$55)
+($K145*'fnd base rates'!I$56)
+($L145*'fnd base rates'!I$57)
+($M145*'fnd base rates'!I$58)
+($N145*'fnd base rates'!I$59)
+($O145*VLOOKUP($S145+12,rate_basefnd,9)))
*$R145</f>
        <v>1700.7</v>
      </c>
      <c r="AB145" s="1">
        <f>(($C145*'fnd base rates'!J$48)
+($D145*'fnd base rates'!J$49)
+($E145*'fnd base rates'!J$50)
+($F145*'fnd base rates'!J$51)
+($G145*'fnd base rates'!J$52)
+($H145*'fnd base rates'!J$53)
+($I145*'fnd base rates'!J$54)
+($J145*'fnd base rates'!J$55)
+($K145*'fnd base rates'!J$56)
+($L145*'fnd base rates'!J$57)
+($M145*'fnd base rates'!J$58)
+($N145*'fnd base rates'!J$59)
+($O145*VLOOKUP($S145+12,rate_basefnd,10)))
*$R145</f>
        <v>1927.8600000000001</v>
      </c>
      <c r="AC145" s="1">
        <f>(($C145*'fnd base rates'!K$48)
+($D145*'fnd base rates'!K$49)
+($E145*'fnd base rates'!K$50)
+($F145*'fnd base rates'!K$51)
+($G145*'fnd base rates'!K$52)
+($H145*'fnd base rates'!K$53)
+($I145*'fnd base rates'!K$54)
+($J145*'fnd base rates'!K$55)
+($K145*'fnd base rates'!K$56)
+($L145*'fnd base rates'!K$57)
+($M145*'fnd base rates'!K$58)
+($N145*'fnd base rates'!K$59)
+($O145*VLOOKUP($S145+12,rate_basefnd,11)))
*$R145</f>
        <v>7562.6556250000012</v>
      </c>
      <c r="AD145" s="1">
        <f>(($C145*'fnd base rates'!L$48)
+($D145*'fnd base rates'!L$49)
+($E145*'fnd base rates'!L$50)
+($F145*'fnd base rates'!L$51)
+($G145*'fnd base rates'!L$52)
+($H145*'fnd base rates'!L$53)
+($I145*'fnd base rates'!L$54)
+($J145*'fnd base rates'!L$55)
+($K145*'fnd base rates'!L$56)
+($L145*'fnd base rates'!L$57)
+($M145*'fnd base rates'!L$58)
+($N145*'fnd base rates'!L$59)
+($O145*VLOOKUP($S145+12,rate_basefnd,12)))</f>
        <v>6374.3136449319891</v>
      </c>
      <c r="AE145" s="1">
        <f>(($C145*'fnd base rates'!M$48)
+($D145*'fnd base rates'!M$49)
+($E145*'fnd base rates'!M$50)
+($F145*'fnd base rates'!M$51)
+($G145*'fnd base rates'!M$52)
+($H145*'fnd base rates'!M$53)
+($I145*'fnd base rates'!M$54)
+($J145*'fnd base rates'!M$55)
+($K145*'fnd base rates'!M$56)
+($L145*'fnd base rates'!M$57)
+($M145*'fnd base rates'!M$58)
+($N145*'fnd base rates'!M$59)
+($O145*VLOOKUP($S145+12,rate_basefnd,13)))</f>
        <v>0</v>
      </c>
      <c r="AF145" s="4">
        <f t="shared" si="27"/>
        <v>66474.449269931982</v>
      </c>
      <c r="AH145" s="4">
        <f t="shared" si="28"/>
        <v>429163030</v>
      </c>
      <c r="AI145" s="4" t="str">
        <f t="shared" si="29"/>
        <v>429</v>
      </c>
      <c r="AJ145" s="2" t="str">
        <f t="shared" si="30"/>
        <v>163</v>
      </c>
      <c r="AK145" s="2" t="str">
        <f t="shared" si="31"/>
        <v>030</v>
      </c>
      <c r="AL145" s="4">
        <f t="shared" si="32"/>
        <v>1</v>
      </c>
      <c r="AM145" s="4">
        <f t="shared" si="25"/>
        <v>5</v>
      </c>
      <c r="AN145" s="4">
        <f t="shared" si="33"/>
        <v>66474.449269931982</v>
      </c>
      <c r="AO145" s="4">
        <f t="shared" si="34"/>
        <v>13295</v>
      </c>
      <c r="AP145" s="4">
        <f t="shared" si="35"/>
        <v>0</v>
      </c>
      <c r="AQ145" s="75">
        <v>13295</v>
      </c>
    </row>
    <row r="146" spans="1:43" s="4" customFormat="1">
      <c r="A146" s="2">
        <v>429163035</v>
      </c>
      <c r="B146" s="382" t="s">
        <v>77</v>
      </c>
      <c r="C146" s="15">
        <f>'fnd enro'!C146</f>
        <v>0</v>
      </c>
      <c r="D146" s="15">
        <f>'fnd enro'!D146</f>
        <v>0</v>
      </c>
      <c r="E146" s="15">
        <f>'fnd enro'!E146</f>
        <v>0</v>
      </c>
      <c r="F146" s="15">
        <f>'fnd enro'!F146</f>
        <v>0</v>
      </c>
      <c r="G146" s="15">
        <f>'fnd enro'!G146</f>
        <v>0</v>
      </c>
      <c r="H146" s="15">
        <f>'fnd enro'!H146</f>
        <v>1</v>
      </c>
      <c r="I146" s="15">
        <f>'fnd enro'!I146</f>
        <v>7.4999999999999997E-2</v>
      </c>
      <c r="J146" s="15">
        <f>'fnd enro'!J146</f>
        <v>0</v>
      </c>
      <c r="K146" s="15">
        <f>'fnd enro'!K146</f>
        <v>0</v>
      </c>
      <c r="L146" s="15">
        <f>'fnd enro'!L146</f>
        <v>0</v>
      </c>
      <c r="M146" s="15">
        <f>'fnd enro'!M146</f>
        <v>1</v>
      </c>
      <c r="N146" s="15">
        <f>'fnd enro'!N146</f>
        <v>0</v>
      </c>
      <c r="O146" s="15">
        <f>'fnd enro'!O146</f>
        <v>2</v>
      </c>
      <c r="P146" s="15"/>
      <c r="Q146" s="15">
        <f>'fnd enro'!R146</f>
        <v>2</v>
      </c>
      <c r="R146" s="16">
        <f t="shared" si="26"/>
        <v>1</v>
      </c>
      <c r="S146" s="15">
        <f>'fnd enro'!Q146</f>
        <v>10</v>
      </c>
      <c r="T146" s="2"/>
      <c r="U146" s="1">
        <f>(($C146*'fnd base rates'!C$48)
+($D146*'fnd base rates'!C$49)
+($E146*'fnd base rates'!C$50)
+($F146*'fnd base rates'!C$51)
+($G146*'fnd base rates'!C$52)
+($H146*'fnd base rates'!C$53)
+($I146*'fnd base rates'!C$54)
+($J146*'fnd base rates'!C$55)
+($K146*'fnd base rates'!C$56)
+($L146*'fnd base rates'!C$57)
+($M146*'fnd base rates'!C$58)
+($N146*'fnd base rates'!C$59)
+($O146*VLOOKUP($S146+12,rate_basefnd,3)))
*$R146</f>
        <v>926.59124999999995</v>
      </c>
      <c r="V146" s="1">
        <f>(($C146*'fnd base rates'!D$48)
+($D146*'fnd base rates'!D$49)
+($E146*'fnd base rates'!D$50)
+($F146*'fnd base rates'!D$51)
+($G146*'fnd base rates'!D$52)
+($H146*'fnd base rates'!D$53)
+($I146*'fnd base rates'!D$54)
+($J146*'fnd base rates'!D$55)
+($K146*'fnd base rates'!D$56)
+($L146*'fnd base rates'!D$57)
+($M146*'fnd base rates'!D$58)
+($N146*'fnd base rates'!D$59)
+($O146*VLOOKUP($S146+12,rate_basefnd,4)))
*$R146</f>
        <v>1329.44</v>
      </c>
      <c r="W146" s="1">
        <f>(($C146*'fnd base rates'!E$48)
+($D146*'fnd base rates'!E$49)
+($E146*'fnd base rates'!E$50)
+($F146*'fnd base rates'!E$51)
+($G146*'fnd base rates'!E$52)
+($H146*'fnd base rates'!E$53)
+($I146*'fnd base rates'!E$54)
+($J146*'fnd base rates'!E$55)
+($K146*'fnd base rates'!E$56)
+($L146*'fnd base rates'!E$57)
+($M146*'fnd base rates'!E$58)
+($N146*'fnd base rates'!E$59)
+($O146*VLOOKUP($S146+12,rate_basefnd,5)))
*$R146</f>
        <v>15706.438749999999</v>
      </c>
      <c r="X146" s="1">
        <f>(($C146*'fnd base rates'!F$48)
+($D146*'fnd base rates'!F$49)
+($E146*'fnd base rates'!F$50)
+($F146*'fnd base rates'!F$51)
+($G146*'fnd base rates'!F$52)
+($H146*'fnd base rates'!F$53)
+($I146*'fnd base rates'!F$54)
+($J146*'fnd base rates'!F$55)
+($K146*'fnd base rates'!F$56)
+($L146*'fnd base rates'!F$57)
+($M146*'fnd base rates'!F$58)
+($N146*'fnd base rates'!F$59)
+($O146*VLOOKUP($S146+12,rate_basefnd,6)))
*$R146</f>
        <v>1680.5115000000001</v>
      </c>
      <c r="Y146" s="1">
        <f>(($C146*'fnd base rates'!G$48)
+($D146*'fnd base rates'!G$49)
+($E146*'fnd base rates'!G$50)
+($F146*'fnd base rates'!G$51)
+($G146*'fnd base rates'!G$52)
+($H146*'fnd base rates'!G$53)
+($I146*'fnd base rates'!G$54)
+($J146*'fnd base rates'!G$55)
+($K146*'fnd base rates'!G$56)
+($L146*'fnd base rates'!G$57)
+($M146*'fnd base rates'!G$58)
+($N146*'fnd base rates'!G$59)
+($O146*VLOOKUP($S146+12,rate_basefnd,7)))
*$R146</f>
        <v>464.3655</v>
      </c>
      <c r="Z146" s="1">
        <f>(($C146*'fnd base rates'!H$48)
+($D146*'fnd base rates'!H$49)
+($E146*'fnd base rates'!H$50)
+($F146*'fnd base rates'!H$51)
+($G146*'fnd base rates'!H$52)
+($H146*'fnd base rates'!H$53)
+($I146*'fnd base rates'!H$54)
+($J146*'fnd base rates'!H$55)
+($K146*'fnd base rates'!H$56)
+($L146*'fnd base rates'!H$57)
+($M146*'fnd base rates'!H$58)
+($N146*'fnd base rates'!H$59)
+($O146*VLOOKUP($S146+12,rate_basefnd,8)))</f>
        <v>1173.4690000000001</v>
      </c>
      <c r="AA146" s="1">
        <f>(($C146*'fnd base rates'!I$48)
+($D146*'fnd base rates'!I$49)
+($E146*'fnd base rates'!I$50)
+($F146*'fnd base rates'!I$51)
+($G146*'fnd base rates'!I$52)
+($H146*'fnd base rates'!I$53)
+($I146*'fnd base rates'!I$54)
+($J146*'fnd base rates'!I$55)
+($K146*'fnd base rates'!I$56)
+($L146*'fnd base rates'!I$57)
+($M146*'fnd base rates'!I$58)
+($N146*'fnd base rates'!I$59)
+($O146*VLOOKUP($S146+12,rate_basefnd,9)))
*$R146</f>
        <v>665.31</v>
      </c>
      <c r="AB146" s="1">
        <f>(($C146*'fnd base rates'!J$48)
+($D146*'fnd base rates'!J$49)
+($E146*'fnd base rates'!J$50)
+($F146*'fnd base rates'!J$51)
+($G146*'fnd base rates'!J$52)
+($H146*'fnd base rates'!J$53)
+($I146*'fnd base rates'!J$54)
+($J146*'fnd base rates'!J$55)
+($K146*'fnd base rates'!J$56)
+($L146*'fnd base rates'!J$57)
+($M146*'fnd base rates'!J$58)
+($N146*'fnd base rates'!J$59)
+($O146*VLOOKUP($S146+12,rate_basefnd,10)))
*$R146</f>
        <v>630.85</v>
      </c>
      <c r="AC146" s="1">
        <f>(($C146*'fnd base rates'!K$48)
+($D146*'fnd base rates'!K$49)
+($E146*'fnd base rates'!K$50)
+($F146*'fnd base rates'!K$51)
+($G146*'fnd base rates'!K$52)
+($H146*'fnd base rates'!K$53)
+($I146*'fnd base rates'!K$54)
+($J146*'fnd base rates'!K$55)
+($K146*'fnd base rates'!K$56)
+($L146*'fnd base rates'!K$57)
+($M146*'fnd base rates'!K$58)
+($N146*'fnd base rates'!K$59)
+($O146*VLOOKUP($S146+12,rate_basefnd,11)))
*$R146</f>
        <v>3258.8602499999997</v>
      </c>
      <c r="AD146" s="1">
        <f>(($C146*'fnd base rates'!L$48)
+($D146*'fnd base rates'!L$49)
+($E146*'fnd base rates'!L$50)
+($F146*'fnd base rates'!L$51)
+($G146*'fnd base rates'!L$52)
+($H146*'fnd base rates'!L$53)
+($I146*'fnd base rates'!L$54)
+($J146*'fnd base rates'!L$55)
+($K146*'fnd base rates'!L$56)
+($L146*'fnd base rates'!L$57)
+($M146*'fnd base rates'!L$58)
+($N146*'fnd base rates'!L$59)
+($O146*VLOOKUP($S146+12,rate_basefnd,12)))</f>
        <v>2732.5913752872948</v>
      </c>
      <c r="AE146" s="1">
        <f>(($C146*'fnd base rates'!M$48)
+($D146*'fnd base rates'!M$49)
+($E146*'fnd base rates'!M$50)
+($F146*'fnd base rates'!M$51)
+($G146*'fnd base rates'!M$52)
+($H146*'fnd base rates'!M$53)
+($I146*'fnd base rates'!M$54)
+($J146*'fnd base rates'!M$55)
+($K146*'fnd base rates'!M$56)
+($L146*'fnd base rates'!M$57)
+($M146*'fnd base rates'!M$58)
+($N146*'fnd base rates'!M$59)
+($O146*VLOOKUP($S146+12,rate_basefnd,13)))</f>
        <v>0</v>
      </c>
      <c r="AF146" s="4">
        <f t="shared" si="27"/>
        <v>28568.427625287295</v>
      </c>
      <c r="AH146" s="4">
        <f t="shared" si="28"/>
        <v>429163035</v>
      </c>
      <c r="AI146" s="4" t="str">
        <f t="shared" si="29"/>
        <v>429</v>
      </c>
      <c r="AJ146" s="2" t="str">
        <f t="shared" si="30"/>
        <v>163</v>
      </c>
      <c r="AK146" s="2" t="str">
        <f t="shared" si="31"/>
        <v>035</v>
      </c>
      <c r="AL146" s="4">
        <f t="shared" si="32"/>
        <v>1</v>
      </c>
      <c r="AM146" s="4">
        <f t="shared" si="25"/>
        <v>2</v>
      </c>
      <c r="AN146" s="4">
        <f t="shared" si="33"/>
        <v>28568.427625287295</v>
      </c>
      <c r="AO146" s="4">
        <f t="shared" si="34"/>
        <v>14284</v>
      </c>
      <c r="AP146" s="4">
        <f t="shared" si="35"/>
        <v>0</v>
      </c>
      <c r="AQ146" s="75">
        <v>14284</v>
      </c>
    </row>
    <row r="147" spans="1:43" s="4" customFormat="1">
      <c r="A147" s="2">
        <v>429163057</v>
      </c>
      <c r="B147" s="382" t="s">
        <v>77</v>
      </c>
      <c r="C147" s="15">
        <f>'fnd enro'!C147</f>
        <v>0</v>
      </c>
      <c r="D147" s="15">
        <f>'fnd enro'!D147</f>
        <v>0</v>
      </c>
      <c r="E147" s="15">
        <f>'fnd enro'!E147</f>
        <v>0</v>
      </c>
      <c r="F147" s="15">
        <f>'fnd enro'!F147</f>
        <v>0</v>
      </c>
      <c r="G147" s="15">
        <f>'fnd enro'!G147</f>
        <v>0</v>
      </c>
      <c r="H147" s="15">
        <f>'fnd enro'!H147</f>
        <v>0</v>
      </c>
      <c r="I147" s="15">
        <f>'fnd enro'!I147</f>
        <v>3.7499999999999999E-2</v>
      </c>
      <c r="J147" s="15">
        <f>'fnd enro'!J147</f>
        <v>0</v>
      </c>
      <c r="K147" s="15">
        <f>'fnd enro'!K147</f>
        <v>0</v>
      </c>
      <c r="L147" s="15">
        <f>'fnd enro'!L147</f>
        <v>0</v>
      </c>
      <c r="M147" s="15">
        <f>'fnd enro'!M147</f>
        <v>1</v>
      </c>
      <c r="N147" s="15">
        <f>'fnd enro'!N147</f>
        <v>0</v>
      </c>
      <c r="O147" s="15">
        <f>'fnd enro'!O147</f>
        <v>1</v>
      </c>
      <c r="P147" s="15"/>
      <c r="Q147" s="15">
        <f>'fnd enro'!R147</f>
        <v>1</v>
      </c>
      <c r="R147" s="16">
        <f t="shared" si="26"/>
        <v>1</v>
      </c>
      <c r="S147" s="15">
        <f>'fnd enro'!Q147</f>
        <v>10</v>
      </c>
      <c r="T147" s="2"/>
      <c r="U147" s="1">
        <f>(($C147*'fnd base rates'!C$48)
+($D147*'fnd base rates'!C$49)
+($E147*'fnd base rates'!C$50)
+($F147*'fnd base rates'!C$51)
+($G147*'fnd base rates'!C$52)
+($H147*'fnd base rates'!C$53)
+($I147*'fnd base rates'!C$54)
+($J147*'fnd base rates'!C$55)
+($K147*'fnd base rates'!C$56)
+($L147*'fnd base rates'!C$57)
+($M147*'fnd base rates'!C$58)
+($N147*'fnd base rates'!C$59)
+($O147*VLOOKUP($S147+12,rate_basefnd,3)))
*$R147</f>
        <v>463.29562500000003</v>
      </c>
      <c r="V147" s="1">
        <f>(($C147*'fnd base rates'!D$48)
+($D147*'fnd base rates'!D$49)
+($E147*'fnd base rates'!D$50)
+($F147*'fnd base rates'!D$51)
+($G147*'fnd base rates'!D$52)
+($H147*'fnd base rates'!D$53)
+($I147*'fnd base rates'!D$54)
+($J147*'fnd base rates'!D$55)
+($K147*'fnd base rates'!D$56)
+($L147*'fnd base rates'!D$57)
+($M147*'fnd base rates'!D$58)
+($N147*'fnd base rates'!D$59)
+($O147*VLOOKUP($S147+12,rate_basefnd,4)))
*$R147</f>
        <v>664.72</v>
      </c>
      <c r="W147" s="1">
        <f>(($C147*'fnd base rates'!E$48)
+($D147*'fnd base rates'!E$49)
+($E147*'fnd base rates'!E$50)
+($F147*'fnd base rates'!E$51)
+($G147*'fnd base rates'!E$52)
+($H147*'fnd base rates'!E$53)
+($I147*'fnd base rates'!E$54)
+($J147*'fnd base rates'!E$55)
+($K147*'fnd base rates'!E$56)
+($L147*'fnd base rates'!E$57)
+($M147*'fnd base rates'!E$58)
+($N147*'fnd base rates'!E$59)
+($O147*VLOOKUP($S147+12,rate_basefnd,5)))
*$R147</f>
        <v>8176.1893749999999</v>
      </c>
      <c r="X147" s="1">
        <f>(($C147*'fnd base rates'!F$48)
+($D147*'fnd base rates'!F$49)
+($E147*'fnd base rates'!F$50)
+($F147*'fnd base rates'!F$51)
+($G147*'fnd base rates'!F$52)
+($H147*'fnd base rates'!F$53)
+($I147*'fnd base rates'!F$54)
+($J147*'fnd base rates'!F$55)
+($K147*'fnd base rates'!F$56)
+($L147*'fnd base rates'!F$57)
+($M147*'fnd base rates'!F$58)
+($N147*'fnd base rates'!F$59)
+($O147*VLOOKUP($S147+12,rate_basefnd,6)))
*$R147</f>
        <v>918.55574999999999</v>
      </c>
      <c r="Y147" s="1">
        <f>(($C147*'fnd base rates'!G$48)
+($D147*'fnd base rates'!G$49)
+($E147*'fnd base rates'!G$50)
+($F147*'fnd base rates'!G$51)
+($G147*'fnd base rates'!G$52)
+($H147*'fnd base rates'!G$53)
+($I147*'fnd base rates'!G$54)
+($J147*'fnd base rates'!G$55)
+($K147*'fnd base rates'!G$56)
+($L147*'fnd base rates'!G$57)
+($M147*'fnd base rates'!G$58)
+($N147*'fnd base rates'!G$59)
+($O147*VLOOKUP($S147+12,rate_basefnd,7)))
*$R147</f>
        <v>250.42274999999998</v>
      </c>
      <c r="Z147" s="1">
        <f>(($C147*'fnd base rates'!H$48)
+($D147*'fnd base rates'!H$49)
+($E147*'fnd base rates'!H$50)
+($F147*'fnd base rates'!H$51)
+($G147*'fnd base rates'!H$52)
+($H147*'fnd base rates'!H$53)
+($I147*'fnd base rates'!H$54)
+($J147*'fnd base rates'!H$55)
+($K147*'fnd base rates'!H$56)
+($L147*'fnd base rates'!H$57)
+($M147*'fnd base rates'!H$58)
+($N147*'fnd base rates'!H$59)
+($O147*VLOOKUP($S147+12,rate_basefnd,8)))</f>
        <v>454.3845</v>
      </c>
      <c r="AA147" s="1">
        <f>(($C147*'fnd base rates'!I$48)
+($D147*'fnd base rates'!I$49)
+($E147*'fnd base rates'!I$50)
+($F147*'fnd base rates'!I$51)
+($G147*'fnd base rates'!I$52)
+($H147*'fnd base rates'!I$53)
+($I147*'fnd base rates'!I$54)
+($J147*'fnd base rates'!I$55)
+($K147*'fnd base rates'!I$56)
+($L147*'fnd base rates'!I$57)
+($M147*'fnd base rates'!I$58)
+($N147*'fnd base rates'!I$59)
+($O147*VLOOKUP($S147+12,rate_basefnd,9)))
*$R147</f>
        <v>295.23</v>
      </c>
      <c r="AB147" s="1">
        <f>(($C147*'fnd base rates'!J$48)
+($D147*'fnd base rates'!J$49)
+($E147*'fnd base rates'!J$50)
+($F147*'fnd base rates'!J$51)
+($G147*'fnd base rates'!J$52)
+($H147*'fnd base rates'!J$53)
+($I147*'fnd base rates'!J$54)
+($J147*'fnd base rates'!J$55)
+($K147*'fnd base rates'!J$56)
+($L147*'fnd base rates'!J$57)
+($M147*'fnd base rates'!J$58)
+($N147*'fnd base rates'!J$59)
+($O147*VLOOKUP($S147+12,rate_basefnd,10)))
*$R147</f>
        <v>132.35</v>
      </c>
      <c r="AC147" s="1">
        <f>(($C147*'fnd base rates'!K$48)
+($D147*'fnd base rates'!K$49)
+($E147*'fnd base rates'!K$50)
+($F147*'fnd base rates'!K$51)
+($G147*'fnd base rates'!K$52)
+($H147*'fnd base rates'!K$53)
+($I147*'fnd base rates'!K$54)
+($J147*'fnd base rates'!K$55)
+($K147*'fnd base rates'!K$56)
+($L147*'fnd base rates'!K$57)
+($M147*'fnd base rates'!K$58)
+($N147*'fnd base rates'!K$59)
+($O147*VLOOKUP($S147+12,rate_basefnd,11)))
*$R147</f>
        <v>1757.4851249999999</v>
      </c>
      <c r="AD147" s="1">
        <f>(($C147*'fnd base rates'!L$48)
+($D147*'fnd base rates'!L$49)
+($E147*'fnd base rates'!L$50)
+($F147*'fnd base rates'!L$51)
+($G147*'fnd base rates'!L$52)
+($H147*'fnd base rates'!L$53)
+($I147*'fnd base rates'!L$54)
+($J147*'fnd base rates'!L$55)
+($K147*'fnd base rates'!L$56)
+($L147*'fnd base rates'!L$57)
+($M147*'fnd base rates'!L$58)
+($N147*'fnd base rates'!L$59)
+($O147*VLOOKUP($S147+12,rate_basefnd,12)))</f>
        <v>1481.2333359278532</v>
      </c>
      <c r="AE147" s="1">
        <f>(($C147*'fnd base rates'!M$48)
+($D147*'fnd base rates'!M$49)
+($E147*'fnd base rates'!M$50)
+($F147*'fnd base rates'!M$51)
+($G147*'fnd base rates'!M$52)
+($H147*'fnd base rates'!M$53)
+($I147*'fnd base rates'!M$54)
+($J147*'fnd base rates'!M$55)
+($K147*'fnd base rates'!M$56)
+($L147*'fnd base rates'!M$57)
+($M147*'fnd base rates'!M$58)
+($N147*'fnd base rates'!M$59)
+($O147*VLOOKUP($S147+12,rate_basefnd,13)))</f>
        <v>0</v>
      </c>
      <c r="AF147" s="4">
        <f t="shared" si="27"/>
        <v>14593.866460927851</v>
      </c>
      <c r="AH147" s="4">
        <f t="shared" si="28"/>
        <v>429163057</v>
      </c>
      <c r="AI147" s="4" t="str">
        <f t="shared" si="29"/>
        <v>429</v>
      </c>
      <c r="AJ147" s="2" t="str">
        <f t="shared" si="30"/>
        <v>163</v>
      </c>
      <c r="AK147" s="2" t="str">
        <f t="shared" si="31"/>
        <v>057</v>
      </c>
      <c r="AL147" s="4">
        <f t="shared" si="32"/>
        <v>1</v>
      </c>
      <c r="AM147" s="4">
        <f t="shared" si="25"/>
        <v>1</v>
      </c>
      <c r="AN147" s="4">
        <f t="shared" si="33"/>
        <v>14593.866460927851</v>
      </c>
      <c r="AO147" s="4">
        <f t="shared" si="34"/>
        <v>14594</v>
      </c>
      <c r="AP147" s="4">
        <f t="shared" si="35"/>
        <v>0</v>
      </c>
      <c r="AQ147" s="75">
        <v>14594</v>
      </c>
    </row>
    <row r="148" spans="1:43" s="4" customFormat="1">
      <c r="A148" s="2">
        <v>429163163</v>
      </c>
      <c r="B148" s="382" t="s">
        <v>77</v>
      </c>
      <c r="C148" s="15">
        <f>'fnd enro'!C148</f>
        <v>0</v>
      </c>
      <c r="D148" s="15">
        <f>'fnd enro'!D148</f>
        <v>0</v>
      </c>
      <c r="E148" s="15">
        <f>'fnd enro'!E148</f>
        <v>71</v>
      </c>
      <c r="F148" s="15">
        <f>'fnd enro'!F148</f>
        <v>123</v>
      </c>
      <c r="G148" s="15">
        <f>'fnd enro'!G148</f>
        <v>271</v>
      </c>
      <c r="H148" s="15">
        <f>'fnd enro'!H148</f>
        <v>371</v>
      </c>
      <c r="I148" s="15">
        <f>'fnd enro'!I148</f>
        <v>43.3125</v>
      </c>
      <c r="J148" s="15">
        <f>'fnd enro'!J148</f>
        <v>0</v>
      </c>
      <c r="K148" s="15">
        <f>'fnd enro'!K148</f>
        <v>0</v>
      </c>
      <c r="L148" s="15">
        <f>'fnd enro'!L148</f>
        <v>0</v>
      </c>
      <c r="M148" s="15">
        <f>'fnd enro'!M148</f>
        <v>319</v>
      </c>
      <c r="N148" s="15">
        <f>'fnd enro'!N148</f>
        <v>0</v>
      </c>
      <c r="O148" s="15">
        <f>'fnd enro'!O148</f>
        <v>632</v>
      </c>
      <c r="P148" s="15"/>
      <c r="Q148" s="15">
        <f>'fnd enro'!R148</f>
        <v>1155</v>
      </c>
      <c r="R148" s="16">
        <f t="shared" si="26"/>
        <v>1</v>
      </c>
      <c r="S148" s="15">
        <f>'fnd enro'!Q148</f>
        <v>10</v>
      </c>
      <c r="T148" s="2"/>
      <c r="U148" s="1">
        <f>(($C148*'fnd base rates'!C$48)
+($D148*'fnd base rates'!C$49)
+($E148*'fnd base rates'!C$50)
+($F148*'fnd base rates'!C$51)
+($G148*'fnd base rates'!C$52)
+($H148*'fnd base rates'!C$53)
+($I148*'fnd base rates'!C$54)
+($J148*'fnd base rates'!C$55)
+($K148*'fnd base rates'!C$56)
+($L148*'fnd base rates'!C$57)
+($M148*'fnd base rates'!C$58)
+($N148*'fnd base rates'!C$59)
+($O148*VLOOKUP($S148+12,rate_basefnd,3)))
*$R148</f>
        <v>535106.44687500014</v>
      </c>
      <c r="V148" s="1">
        <f>(($C148*'fnd base rates'!D$48)
+($D148*'fnd base rates'!D$49)
+($E148*'fnd base rates'!D$50)
+($F148*'fnd base rates'!D$51)
+($G148*'fnd base rates'!D$52)
+($H148*'fnd base rates'!D$53)
+($I148*'fnd base rates'!D$54)
+($J148*'fnd base rates'!D$55)
+($K148*'fnd base rates'!D$56)
+($L148*'fnd base rates'!D$57)
+($M148*'fnd base rates'!D$58)
+($N148*'fnd base rates'!D$59)
+($O148*VLOOKUP($S148+12,rate_basefnd,4)))
*$R148</f>
        <v>767751.60000000009</v>
      </c>
      <c r="W148" s="1">
        <f>(($C148*'fnd base rates'!E$48)
+($D148*'fnd base rates'!E$49)
+($E148*'fnd base rates'!E$50)
+($F148*'fnd base rates'!E$51)
+($G148*'fnd base rates'!E$52)
+($H148*'fnd base rates'!E$53)
+($I148*'fnd base rates'!E$54)
+($J148*'fnd base rates'!E$55)
+($K148*'fnd base rates'!E$56)
+($L148*'fnd base rates'!E$57)
+($M148*'fnd base rates'!E$58)
+($N148*'fnd base rates'!E$59)
+($O148*VLOOKUP($S148+12,rate_basefnd,5)))
*$R148</f>
        <v>6676513.578125</v>
      </c>
      <c r="X148" s="1">
        <f>(($C148*'fnd base rates'!F$48)
+($D148*'fnd base rates'!F$49)
+($E148*'fnd base rates'!F$50)
+($F148*'fnd base rates'!F$51)
+($G148*'fnd base rates'!F$52)
+($H148*'fnd base rates'!F$53)
+($I148*'fnd base rates'!F$54)
+($J148*'fnd base rates'!F$55)
+($K148*'fnd base rates'!F$56)
+($L148*'fnd base rates'!F$57)
+($M148*'fnd base rates'!F$58)
+($N148*'fnd base rates'!F$59)
+($O148*VLOOKUP($S148+12,rate_basefnd,6)))
*$R148</f>
        <v>1016328.4812500001</v>
      </c>
      <c r="Y148" s="1">
        <f>(($C148*'fnd base rates'!G$48)
+($D148*'fnd base rates'!G$49)
+($E148*'fnd base rates'!G$50)
+($F148*'fnd base rates'!G$51)
+($G148*'fnd base rates'!G$52)
+($H148*'fnd base rates'!G$53)
+($I148*'fnd base rates'!G$54)
+($J148*'fnd base rates'!G$55)
+($K148*'fnd base rates'!G$56)
+($L148*'fnd base rates'!G$57)
+($M148*'fnd base rates'!G$58)
+($N148*'fnd base rates'!G$59)
+($O148*VLOOKUP($S148+12,rate_basefnd,7)))
*$R148</f>
        <v>220967.11624999999</v>
      </c>
      <c r="Z148" s="1">
        <f>(($C148*'fnd base rates'!H$48)
+($D148*'fnd base rates'!H$49)
+($E148*'fnd base rates'!H$50)
+($F148*'fnd base rates'!H$51)
+($G148*'fnd base rates'!H$52)
+($H148*'fnd base rates'!H$53)
+($I148*'fnd base rates'!H$54)
+($J148*'fnd base rates'!H$55)
+($K148*'fnd base rates'!H$56)
+($L148*'fnd base rates'!H$57)
+($M148*'fnd base rates'!H$58)
+($N148*'fnd base rates'!H$59)
+($O148*VLOOKUP($S148+12,rate_basefnd,8)))</f>
        <v>623017.79749999999</v>
      </c>
      <c r="AA148" s="1">
        <f>(($C148*'fnd base rates'!I$48)
+($D148*'fnd base rates'!I$49)
+($E148*'fnd base rates'!I$50)
+($F148*'fnd base rates'!I$51)
+($G148*'fnd base rates'!I$52)
+($H148*'fnd base rates'!I$53)
+($I148*'fnd base rates'!I$54)
+($J148*'fnd base rates'!I$55)
+($K148*'fnd base rates'!I$56)
+($L148*'fnd base rates'!I$57)
+($M148*'fnd base rates'!I$58)
+($N148*'fnd base rates'!I$59)
+($O148*VLOOKUP($S148+12,rate_basefnd,9)))
*$R148</f>
        <v>354512.64000000001</v>
      </c>
      <c r="AB148" s="1">
        <f>(($C148*'fnd base rates'!J$48)
+($D148*'fnd base rates'!J$49)
+($E148*'fnd base rates'!J$50)
+($F148*'fnd base rates'!J$51)
+($G148*'fnd base rates'!J$52)
+($H148*'fnd base rates'!J$53)
+($I148*'fnd base rates'!J$54)
+($J148*'fnd base rates'!J$55)
+($K148*'fnd base rates'!J$56)
+($L148*'fnd base rates'!J$57)
+($M148*'fnd base rates'!J$58)
+($N148*'fnd base rates'!J$59)
+($O148*VLOOKUP($S148+12,rate_basefnd,10)))
*$R148</f>
        <v>308292.02</v>
      </c>
      <c r="AC148" s="1">
        <f>(($C148*'fnd base rates'!K$48)
+($D148*'fnd base rates'!K$49)
+($E148*'fnd base rates'!K$50)
+($F148*'fnd base rates'!K$51)
+($G148*'fnd base rates'!K$52)
+($H148*'fnd base rates'!K$53)
+($I148*'fnd base rates'!K$54)
+($J148*'fnd base rates'!K$55)
+($K148*'fnd base rates'!K$56)
+($L148*'fnd base rates'!K$57)
+($M148*'fnd base rates'!K$58)
+($N148*'fnd base rates'!K$59)
+($O148*VLOOKUP($S148+12,rate_basefnd,11)))
*$R148</f>
        <v>1550685.2593749999</v>
      </c>
      <c r="AD148" s="1">
        <f>(($C148*'fnd base rates'!L$48)
+($D148*'fnd base rates'!L$49)
+($E148*'fnd base rates'!L$50)
+($F148*'fnd base rates'!L$51)
+($G148*'fnd base rates'!L$52)
+($H148*'fnd base rates'!L$53)
+($I148*'fnd base rates'!L$54)
+($J148*'fnd base rates'!L$55)
+($K148*'fnd base rates'!L$56)
+($L148*'fnd base rates'!L$57)
+($M148*'fnd base rates'!L$58)
+($N148*'fnd base rates'!L$59)
+($O148*VLOOKUP($S148+12,rate_basefnd,12)))</f>
        <v>1374185.1093179358</v>
      </c>
      <c r="AE148" s="1">
        <f>(($C148*'fnd base rates'!M$48)
+($D148*'fnd base rates'!M$49)
+($E148*'fnd base rates'!M$50)
+($F148*'fnd base rates'!M$51)
+($G148*'fnd base rates'!M$52)
+($H148*'fnd base rates'!M$53)
+($I148*'fnd base rates'!M$54)
+($J148*'fnd base rates'!M$55)
+($K148*'fnd base rates'!M$56)
+($L148*'fnd base rates'!M$57)
+($M148*'fnd base rates'!M$58)
+($N148*'fnd base rates'!M$59)
+($O148*VLOOKUP($S148+12,rate_basefnd,13)))</f>
        <v>0</v>
      </c>
      <c r="AF148" s="4">
        <f t="shared" si="27"/>
        <v>13427360.048692936</v>
      </c>
      <c r="AH148" s="4">
        <f t="shared" si="28"/>
        <v>429163163</v>
      </c>
      <c r="AI148" s="4" t="str">
        <f t="shared" si="29"/>
        <v>429</v>
      </c>
      <c r="AJ148" s="2" t="str">
        <f t="shared" si="30"/>
        <v>163</v>
      </c>
      <c r="AK148" s="2" t="str">
        <f t="shared" si="31"/>
        <v>163</v>
      </c>
      <c r="AL148" s="4">
        <f t="shared" si="32"/>
        <v>1</v>
      </c>
      <c r="AM148" s="4">
        <f t="shared" si="25"/>
        <v>1155</v>
      </c>
      <c r="AN148" s="4">
        <f t="shared" si="33"/>
        <v>13427360.048692936</v>
      </c>
      <c r="AO148" s="4">
        <f t="shared" si="34"/>
        <v>11625</v>
      </c>
      <c r="AP148" s="4">
        <f t="shared" si="35"/>
        <v>0</v>
      </c>
      <c r="AQ148" s="75">
        <v>11625</v>
      </c>
    </row>
    <row r="149" spans="1:43" s="4" customFormat="1">
      <c r="A149" s="2">
        <v>429163164</v>
      </c>
      <c r="B149" s="382" t="s">
        <v>77</v>
      </c>
      <c r="C149" s="15">
        <f>'fnd enro'!C149</f>
        <v>0</v>
      </c>
      <c r="D149" s="15">
        <f>'fnd enro'!D149</f>
        <v>0</v>
      </c>
      <c r="E149" s="15">
        <f>'fnd enro'!E149</f>
        <v>0</v>
      </c>
      <c r="F149" s="15">
        <f>'fnd enro'!F149</f>
        <v>0</v>
      </c>
      <c r="G149" s="15">
        <f>'fnd enro'!G149</f>
        <v>0</v>
      </c>
      <c r="H149" s="15">
        <f>'fnd enro'!H149</f>
        <v>1</v>
      </c>
      <c r="I149" s="15">
        <f>'fnd enro'!I149</f>
        <v>7.4999999999999997E-2</v>
      </c>
      <c r="J149" s="15">
        <f>'fnd enro'!J149</f>
        <v>0</v>
      </c>
      <c r="K149" s="15">
        <f>'fnd enro'!K149</f>
        <v>0</v>
      </c>
      <c r="L149" s="15">
        <f>'fnd enro'!L149</f>
        <v>0</v>
      </c>
      <c r="M149" s="15">
        <f>'fnd enro'!M149</f>
        <v>1</v>
      </c>
      <c r="N149" s="15">
        <f>'fnd enro'!N149</f>
        <v>0</v>
      </c>
      <c r="O149" s="15">
        <f>'fnd enro'!O149</f>
        <v>1</v>
      </c>
      <c r="P149" s="15"/>
      <c r="Q149" s="15">
        <f>'fnd enro'!R149</f>
        <v>2</v>
      </c>
      <c r="R149" s="16">
        <f t="shared" si="26"/>
        <v>1</v>
      </c>
      <c r="S149" s="15">
        <f>'fnd enro'!Q149</f>
        <v>10</v>
      </c>
      <c r="T149" s="2"/>
      <c r="U149" s="1">
        <f>(($C149*'fnd base rates'!C$48)
+($D149*'fnd base rates'!C$49)
+($E149*'fnd base rates'!C$50)
+($F149*'fnd base rates'!C$51)
+($G149*'fnd base rates'!C$52)
+($H149*'fnd base rates'!C$53)
+($I149*'fnd base rates'!C$54)
+($J149*'fnd base rates'!C$55)
+($K149*'fnd base rates'!C$56)
+($L149*'fnd base rates'!C$57)
+($M149*'fnd base rates'!C$58)
+($N149*'fnd base rates'!C$59)
+($O149*VLOOKUP($S149+12,rate_basefnd,3)))
*$R149</f>
        <v>926.59124999999995</v>
      </c>
      <c r="V149" s="1">
        <f>(($C149*'fnd base rates'!D$48)
+($D149*'fnd base rates'!D$49)
+($E149*'fnd base rates'!D$50)
+($F149*'fnd base rates'!D$51)
+($G149*'fnd base rates'!D$52)
+($H149*'fnd base rates'!D$53)
+($I149*'fnd base rates'!D$54)
+($J149*'fnd base rates'!D$55)
+($K149*'fnd base rates'!D$56)
+($L149*'fnd base rates'!D$57)
+($M149*'fnd base rates'!D$58)
+($N149*'fnd base rates'!D$59)
+($O149*VLOOKUP($S149+12,rate_basefnd,4)))
*$R149</f>
        <v>1329.44</v>
      </c>
      <c r="W149" s="1">
        <f>(($C149*'fnd base rates'!E$48)
+($D149*'fnd base rates'!E$49)
+($E149*'fnd base rates'!E$50)
+($F149*'fnd base rates'!E$51)
+($G149*'fnd base rates'!E$52)
+($H149*'fnd base rates'!E$53)
+($I149*'fnd base rates'!E$54)
+($J149*'fnd base rates'!E$55)
+($K149*'fnd base rates'!E$56)
+($L149*'fnd base rates'!E$57)
+($M149*'fnd base rates'!E$58)
+($N149*'fnd base rates'!E$59)
+($O149*VLOOKUP($S149+12,rate_basefnd,5)))
*$R149</f>
        <v>12434.89875</v>
      </c>
      <c r="X149" s="1">
        <f>(($C149*'fnd base rates'!F$48)
+($D149*'fnd base rates'!F$49)
+($E149*'fnd base rates'!F$50)
+($F149*'fnd base rates'!F$51)
+($G149*'fnd base rates'!F$52)
+($H149*'fnd base rates'!F$53)
+($I149*'fnd base rates'!F$54)
+($J149*'fnd base rates'!F$55)
+($K149*'fnd base rates'!F$56)
+($L149*'fnd base rates'!F$57)
+($M149*'fnd base rates'!F$58)
+($N149*'fnd base rates'!F$59)
+($O149*VLOOKUP($S149+12,rate_basefnd,6)))
*$R149</f>
        <v>1680.5115000000001</v>
      </c>
      <c r="Y149" s="1">
        <f>(($C149*'fnd base rates'!G$48)
+($D149*'fnd base rates'!G$49)
+($E149*'fnd base rates'!G$50)
+($F149*'fnd base rates'!G$51)
+($G149*'fnd base rates'!G$52)
+($H149*'fnd base rates'!G$53)
+($I149*'fnd base rates'!G$54)
+($J149*'fnd base rates'!G$55)
+($K149*'fnd base rates'!G$56)
+($L149*'fnd base rates'!G$57)
+($M149*'fnd base rates'!G$58)
+($N149*'fnd base rates'!G$59)
+($O149*VLOOKUP($S149+12,rate_basefnd,7)))
*$R149</f>
        <v>392.3655</v>
      </c>
      <c r="Z149" s="1">
        <f>(($C149*'fnd base rates'!H$48)
+($D149*'fnd base rates'!H$49)
+($E149*'fnd base rates'!H$50)
+($F149*'fnd base rates'!H$51)
+($G149*'fnd base rates'!H$52)
+($H149*'fnd base rates'!H$53)
+($I149*'fnd base rates'!H$54)
+($J149*'fnd base rates'!H$55)
+($K149*'fnd base rates'!H$56)
+($L149*'fnd base rates'!H$57)
+($M149*'fnd base rates'!H$58)
+($N149*'fnd base rates'!H$59)
+($O149*VLOOKUP($S149+12,rate_basefnd,8)))</f>
        <v>1173.4690000000001</v>
      </c>
      <c r="AA149" s="1">
        <f>(($C149*'fnd base rates'!I$48)
+($D149*'fnd base rates'!I$49)
+($E149*'fnd base rates'!I$50)
+($F149*'fnd base rates'!I$51)
+($G149*'fnd base rates'!I$52)
+($H149*'fnd base rates'!I$53)
+($I149*'fnd base rates'!I$54)
+($J149*'fnd base rates'!I$55)
+($K149*'fnd base rates'!I$56)
+($L149*'fnd base rates'!I$57)
+($M149*'fnd base rates'!I$58)
+($N149*'fnd base rates'!I$59)
+($O149*VLOOKUP($S149+12,rate_basefnd,9)))
*$R149</f>
        <v>665.31</v>
      </c>
      <c r="AB149" s="1">
        <f>(($C149*'fnd base rates'!J$48)
+($D149*'fnd base rates'!J$49)
+($E149*'fnd base rates'!J$50)
+($F149*'fnd base rates'!J$51)
+($G149*'fnd base rates'!J$52)
+($H149*'fnd base rates'!J$53)
+($I149*'fnd base rates'!J$54)
+($J149*'fnd base rates'!J$55)
+($K149*'fnd base rates'!J$56)
+($L149*'fnd base rates'!J$57)
+($M149*'fnd base rates'!J$58)
+($N149*'fnd base rates'!J$59)
+($O149*VLOOKUP($S149+12,rate_basefnd,10)))
*$R149</f>
        <v>630.85</v>
      </c>
      <c r="AC149" s="1">
        <f>(($C149*'fnd base rates'!K$48)
+($D149*'fnd base rates'!K$49)
+($E149*'fnd base rates'!K$50)
+($F149*'fnd base rates'!K$51)
+($G149*'fnd base rates'!K$52)
+($H149*'fnd base rates'!K$53)
+($I149*'fnd base rates'!K$54)
+($J149*'fnd base rates'!K$55)
+($K149*'fnd base rates'!K$56)
+($L149*'fnd base rates'!K$57)
+($M149*'fnd base rates'!K$58)
+($N149*'fnd base rates'!K$59)
+($O149*VLOOKUP($S149+12,rate_basefnd,11)))
*$R149</f>
        <v>2753.5902499999997</v>
      </c>
      <c r="AD149" s="1">
        <f>(($C149*'fnd base rates'!L$48)
+($D149*'fnd base rates'!L$49)
+($E149*'fnd base rates'!L$50)
+($F149*'fnd base rates'!L$51)
+($G149*'fnd base rates'!L$52)
+($H149*'fnd base rates'!L$53)
+($I149*'fnd base rates'!L$54)
+($J149*'fnd base rates'!L$55)
+($K149*'fnd base rates'!L$56)
+($L149*'fnd base rates'!L$57)
+($M149*'fnd base rates'!L$58)
+($N149*'fnd base rates'!L$59)
+($O149*VLOOKUP($S149+12,rate_basefnd,12)))</f>
        <v>2400.4913752872949</v>
      </c>
      <c r="AE149" s="1">
        <f>(($C149*'fnd base rates'!M$48)
+($D149*'fnd base rates'!M$49)
+($E149*'fnd base rates'!M$50)
+($F149*'fnd base rates'!M$51)
+($G149*'fnd base rates'!M$52)
+($H149*'fnd base rates'!M$53)
+($I149*'fnd base rates'!M$54)
+($J149*'fnd base rates'!M$55)
+($K149*'fnd base rates'!M$56)
+($L149*'fnd base rates'!M$57)
+($M149*'fnd base rates'!M$58)
+($N149*'fnd base rates'!M$59)
+($O149*VLOOKUP($S149+12,rate_basefnd,13)))</f>
        <v>0</v>
      </c>
      <c r="AF149" s="4">
        <f t="shared" si="27"/>
        <v>24387.517625287299</v>
      </c>
      <c r="AH149" s="4">
        <f t="shared" si="28"/>
        <v>429163164</v>
      </c>
      <c r="AI149" s="4" t="str">
        <f t="shared" si="29"/>
        <v>429</v>
      </c>
      <c r="AJ149" s="2" t="str">
        <f t="shared" si="30"/>
        <v>163</v>
      </c>
      <c r="AK149" s="2" t="str">
        <f t="shared" si="31"/>
        <v>164</v>
      </c>
      <c r="AL149" s="4">
        <f t="shared" si="32"/>
        <v>1</v>
      </c>
      <c r="AM149" s="4">
        <f t="shared" si="25"/>
        <v>2</v>
      </c>
      <c r="AN149" s="4">
        <f t="shared" si="33"/>
        <v>24387.517625287299</v>
      </c>
      <c r="AO149" s="4">
        <f t="shared" si="34"/>
        <v>12194</v>
      </c>
      <c r="AP149" s="4">
        <f t="shared" si="35"/>
        <v>0</v>
      </c>
      <c r="AQ149" s="75">
        <v>12194</v>
      </c>
    </row>
    <row r="150" spans="1:43" s="4" customFormat="1">
      <c r="A150" s="2">
        <v>429163168</v>
      </c>
      <c r="B150" s="382" t="s">
        <v>77</v>
      </c>
      <c r="C150" s="15">
        <f>'fnd enro'!C150</f>
        <v>0</v>
      </c>
      <c r="D150" s="15">
        <f>'fnd enro'!D150</f>
        <v>0</v>
      </c>
      <c r="E150" s="15">
        <f>'fnd enro'!E150</f>
        <v>0</v>
      </c>
      <c r="F150" s="15">
        <f>'fnd enro'!F150</f>
        <v>0</v>
      </c>
      <c r="G150" s="15">
        <f>'fnd enro'!G150</f>
        <v>1</v>
      </c>
      <c r="H150" s="15">
        <f>'fnd enro'!H150</f>
        <v>1</v>
      </c>
      <c r="I150" s="15">
        <f>'fnd enro'!I150</f>
        <v>7.4999999999999997E-2</v>
      </c>
      <c r="J150" s="15">
        <f>'fnd enro'!J150</f>
        <v>0</v>
      </c>
      <c r="K150" s="15">
        <f>'fnd enro'!K150</f>
        <v>0</v>
      </c>
      <c r="L150" s="15">
        <f>'fnd enro'!L150</f>
        <v>0</v>
      </c>
      <c r="M150" s="15">
        <f>'fnd enro'!M150</f>
        <v>0</v>
      </c>
      <c r="N150" s="15">
        <f>'fnd enro'!N150</f>
        <v>0</v>
      </c>
      <c r="O150" s="15">
        <f>'fnd enro'!O150</f>
        <v>0</v>
      </c>
      <c r="P150" s="15"/>
      <c r="Q150" s="15">
        <f>'fnd enro'!R150</f>
        <v>2</v>
      </c>
      <c r="R150" s="16">
        <f t="shared" si="26"/>
        <v>1</v>
      </c>
      <c r="S150" s="15">
        <f>'fnd enro'!Q150</f>
        <v>1</v>
      </c>
      <c r="T150" s="2"/>
      <c r="U150" s="1">
        <f>(($C150*'fnd base rates'!C$48)
+($D150*'fnd base rates'!C$49)
+($E150*'fnd base rates'!C$50)
+($F150*'fnd base rates'!C$51)
+($G150*'fnd base rates'!C$52)
+($H150*'fnd base rates'!C$53)
+($I150*'fnd base rates'!C$54)
+($J150*'fnd base rates'!C$55)
+($K150*'fnd base rates'!C$56)
+($L150*'fnd base rates'!C$57)
+($M150*'fnd base rates'!C$58)
+($N150*'fnd base rates'!C$59)
+($O150*VLOOKUP($S150+12,rate_basefnd,3)))
*$R150</f>
        <v>926.59125000000006</v>
      </c>
      <c r="V150" s="1">
        <f>(($C150*'fnd base rates'!D$48)
+($D150*'fnd base rates'!D$49)
+($E150*'fnd base rates'!D$50)
+($F150*'fnd base rates'!D$51)
+($G150*'fnd base rates'!D$52)
+($H150*'fnd base rates'!D$53)
+($I150*'fnd base rates'!D$54)
+($J150*'fnd base rates'!D$55)
+($K150*'fnd base rates'!D$56)
+($L150*'fnd base rates'!D$57)
+($M150*'fnd base rates'!D$58)
+($N150*'fnd base rates'!D$59)
+($O150*VLOOKUP($S150+12,rate_basefnd,4)))
*$R150</f>
        <v>1329.44</v>
      </c>
      <c r="W150" s="1">
        <f>(($C150*'fnd base rates'!E$48)
+($D150*'fnd base rates'!E$49)
+($E150*'fnd base rates'!E$50)
+($F150*'fnd base rates'!E$51)
+($G150*'fnd base rates'!E$52)
+($H150*'fnd base rates'!E$53)
+($I150*'fnd base rates'!E$54)
+($J150*'fnd base rates'!E$55)
+($K150*'fnd base rates'!E$56)
+($L150*'fnd base rates'!E$57)
+($M150*'fnd base rates'!E$58)
+($N150*'fnd base rates'!E$59)
+($O150*VLOOKUP($S150+12,rate_basefnd,5)))
*$R150</f>
        <v>7255.2287500000002</v>
      </c>
      <c r="X150" s="1">
        <f>(($C150*'fnd base rates'!F$48)
+($D150*'fnd base rates'!F$49)
+($E150*'fnd base rates'!F$50)
+($F150*'fnd base rates'!F$51)
+($G150*'fnd base rates'!F$52)
+($H150*'fnd base rates'!F$53)
+($I150*'fnd base rates'!F$54)
+($J150*'fnd base rates'!F$55)
+($K150*'fnd base rates'!F$56)
+($L150*'fnd base rates'!F$57)
+($M150*'fnd base rates'!F$58)
+($N150*'fnd base rates'!F$59)
+($O150*VLOOKUP($S150+12,rate_basefnd,6)))
*$R150</f>
        <v>1618.1615000000002</v>
      </c>
      <c r="Y150" s="1">
        <f>(($C150*'fnd base rates'!G$48)
+($D150*'fnd base rates'!G$49)
+($E150*'fnd base rates'!G$50)
+($F150*'fnd base rates'!G$51)
+($G150*'fnd base rates'!G$52)
+($H150*'fnd base rates'!G$53)
+($I150*'fnd base rates'!G$54)
+($J150*'fnd base rates'!G$55)
+($K150*'fnd base rates'!G$56)
+($L150*'fnd base rates'!G$57)
+($M150*'fnd base rates'!G$58)
+($N150*'fnd base rates'!G$59)
+($O150*VLOOKUP($S150+12,rate_basefnd,7)))
*$R150</f>
        <v>287.86549999999994</v>
      </c>
      <c r="Z150" s="1">
        <f>(($C150*'fnd base rates'!H$48)
+($D150*'fnd base rates'!H$49)
+($E150*'fnd base rates'!H$50)
+($F150*'fnd base rates'!H$51)
+($G150*'fnd base rates'!H$52)
+($H150*'fnd base rates'!H$53)
+($I150*'fnd base rates'!H$54)
+($J150*'fnd base rates'!H$55)
+($K150*'fnd base rates'!H$56)
+($L150*'fnd base rates'!H$57)
+($M150*'fnd base rates'!H$58)
+($N150*'fnd base rates'!H$59)
+($O150*VLOOKUP($S150+12,rate_basefnd,8)))</f>
        <v>1173.4690000000001</v>
      </c>
      <c r="AA150" s="1">
        <f>(($C150*'fnd base rates'!I$48)
+($D150*'fnd base rates'!I$49)
+($E150*'fnd base rates'!I$50)
+($F150*'fnd base rates'!I$51)
+($G150*'fnd base rates'!I$52)
+($H150*'fnd base rates'!I$53)
+($I150*'fnd base rates'!I$54)
+($J150*'fnd base rates'!I$55)
+($K150*'fnd base rates'!I$56)
+($L150*'fnd base rates'!I$57)
+($M150*'fnd base rates'!I$58)
+($N150*'fnd base rates'!I$59)
+($O150*VLOOKUP($S150+12,rate_basefnd,9)))
*$R150</f>
        <v>665.31</v>
      </c>
      <c r="AB150" s="1">
        <f>(($C150*'fnd base rates'!J$48)
+($D150*'fnd base rates'!J$49)
+($E150*'fnd base rates'!J$50)
+($F150*'fnd base rates'!J$51)
+($G150*'fnd base rates'!J$52)
+($H150*'fnd base rates'!J$53)
+($I150*'fnd base rates'!J$54)
+($J150*'fnd base rates'!J$55)
+($K150*'fnd base rates'!J$56)
+($L150*'fnd base rates'!J$57)
+($M150*'fnd base rates'!J$58)
+($N150*'fnd base rates'!J$59)
+($O150*VLOOKUP($S150+12,rate_basefnd,10)))
*$R150</f>
        <v>714.68000000000006</v>
      </c>
      <c r="AC150" s="1">
        <f>(($C150*'fnd base rates'!K$48)
+($D150*'fnd base rates'!K$49)
+($E150*'fnd base rates'!K$50)
+($F150*'fnd base rates'!K$51)
+($G150*'fnd base rates'!K$52)
+($H150*'fnd base rates'!K$53)
+($I150*'fnd base rates'!K$54)
+($J150*'fnd base rates'!K$55)
+($K150*'fnd base rates'!K$56)
+($L150*'fnd base rates'!K$57)
+($M150*'fnd base rates'!K$58)
+($N150*'fnd base rates'!K$59)
+($O150*VLOOKUP($S150+12,rate_basefnd,11)))
*$R150</f>
        <v>2020.10025</v>
      </c>
      <c r="AD150" s="1">
        <f>(($C150*'fnd base rates'!L$48)
+($D150*'fnd base rates'!L$49)
+($E150*'fnd base rates'!L$50)
+($F150*'fnd base rates'!L$51)
+($G150*'fnd base rates'!L$52)
+($H150*'fnd base rates'!L$53)
+($I150*'fnd base rates'!L$54)
+($J150*'fnd base rates'!L$55)
+($K150*'fnd base rates'!L$56)
+($L150*'fnd base rates'!L$57)
+($M150*'fnd base rates'!L$58)
+($N150*'fnd base rates'!L$59)
+($O150*VLOOKUP($S150+12,rate_basefnd,12)))</f>
        <v>1897.2778027862737</v>
      </c>
      <c r="AE150" s="1">
        <f>(($C150*'fnd base rates'!M$48)
+($D150*'fnd base rates'!M$49)
+($E150*'fnd base rates'!M$50)
+($F150*'fnd base rates'!M$51)
+($G150*'fnd base rates'!M$52)
+($H150*'fnd base rates'!M$53)
+($I150*'fnd base rates'!M$54)
+($J150*'fnd base rates'!M$55)
+($K150*'fnd base rates'!M$56)
+($L150*'fnd base rates'!M$57)
+($M150*'fnd base rates'!M$58)
+($N150*'fnd base rates'!M$59)
+($O150*VLOOKUP($S150+12,rate_basefnd,13)))</f>
        <v>0</v>
      </c>
      <c r="AF150" s="4">
        <f t="shared" si="27"/>
        <v>17888.124052786276</v>
      </c>
      <c r="AH150" s="4">
        <f t="shared" si="28"/>
        <v>429163168</v>
      </c>
      <c r="AI150" s="4" t="str">
        <f t="shared" si="29"/>
        <v>429</v>
      </c>
      <c r="AJ150" s="2" t="str">
        <f t="shared" si="30"/>
        <v>163</v>
      </c>
      <c r="AK150" s="2" t="str">
        <f t="shared" si="31"/>
        <v>168</v>
      </c>
      <c r="AL150" s="4">
        <f t="shared" si="32"/>
        <v>1</v>
      </c>
      <c r="AM150" s="4">
        <f t="shared" si="25"/>
        <v>2</v>
      </c>
      <c r="AN150" s="4">
        <f t="shared" si="33"/>
        <v>17888.124052786276</v>
      </c>
      <c r="AO150" s="4">
        <f t="shared" si="34"/>
        <v>8944</v>
      </c>
      <c r="AP150" s="4">
        <f t="shared" si="35"/>
        <v>0</v>
      </c>
      <c r="AQ150" s="75">
        <v>8944</v>
      </c>
    </row>
    <row r="151" spans="1:43" s="4" customFormat="1">
      <c r="A151" s="2">
        <v>429163176</v>
      </c>
      <c r="B151" s="382" t="s">
        <v>77</v>
      </c>
      <c r="C151" s="15">
        <f>'fnd enro'!C151</f>
        <v>0</v>
      </c>
      <c r="D151" s="15">
        <f>'fnd enro'!D151</f>
        <v>0</v>
      </c>
      <c r="E151" s="15">
        <f>'fnd enro'!E151</f>
        <v>0</v>
      </c>
      <c r="F151" s="15">
        <f>'fnd enro'!F151</f>
        <v>0</v>
      </c>
      <c r="G151" s="15">
        <f>'fnd enro'!G151</f>
        <v>0</v>
      </c>
      <c r="H151" s="15">
        <f>'fnd enro'!H151</f>
        <v>1</v>
      </c>
      <c r="I151" s="15">
        <f>'fnd enro'!I151</f>
        <v>3.7499999999999999E-2</v>
      </c>
      <c r="J151" s="15">
        <f>'fnd enro'!J151</f>
        <v>0</v>
      </c>
      <c r="K151" s="15">
        <f>'fnd enro'!K151</f>
        <v>0</v>
      </c>
      <c r="L151" s="15">
        <f>'fnd enro'!L151</f>
        <v>0</v>
      </c>
      <c r="M151" s="15">
        <f>'fnd enro'!M151</f>
        <v>0</v>
      </c>
      <c r="N151" s="15">
        <f>'fnd enro'!N151</f>
        <v>0</v>
      </c>
      <c r="O151" s="15">
        <f>'fnd enro'!O151</f>
        <v>0</v>
      </c>
      <c r="P151" s="15"/>
      <c r="Q151" s="15">
        <f>'fnd enro'!R151</f>
        <v>1</v>
      </c>
      <c r="R151" s="16">
        <f t="shared" si="26"/>
        <v>1</v>
      </c>
      <c r="S151" s="15">
        <f>'fnd enro'!Q151</f>
        <v>1</v>
      </c>
      <c r="T151" s="2"/>
      <c r="U151" s="1">
        <f>(($C151*'fnd base rates'!C$48)
+($D151*'fnd base rates'!C$49)
+($E151*'fnd base rates'!C$50)
+($F151*'fnd base rates'!C$51)
+($G151*'fnd base rates'!C$52)
+($H151*'fnd base rates'!C$53)
+($I151*'fnd base rates'!C$54)
+($J151*'fnd base rates'!C$55)
+($K151*'fnd base rates'!C$56)
+($L151*'fnd base rates'!C$57)
+($M151*'fnd base rates'!C$58)
+($N151*'fnd base rates'!C$59)
+($O151*VLOOKUP($S151+12,rate_basefnd,3)))
*$R151</f>
        <v>463.29562500000003</v>
      </c>
      <c r="V151" s="1">
        <f>(($C151*'fnd base rates'!D$48)
+($D151*'fnd base rates'!D$49)
+($E151*'fnd base rates'!D$50)
+($F151*'fnd base rates'!D$51)
+($G151*'fnd base rates'!D$52)
+($H151*'fnd base rates'!D$53)
+($I151*'fnd base rates'!D$54)
+($J151*'fnd base rates'!D$55)
+($K151*'fnd base rates'!D$56)
+($L151*'fnd base rates'!D$57)
+($M151*'fnd base rates'!D$58)
+($N151*'fnd base rates'!D$59)
+($O151*VLOOKUP($S151+12,rate_basefnd,4)))
*$R151</f>
        <v>664.72</v>
      </c>
      <c r="W151" s="1">
        <f>(($C151*'fnd base rates'!E$48)
+($D151*'fnd base rates'!E$49)
+($E151*'fnd base rates'!E$50)
+($F151*'fnd base rates'!E$51)
+($G151*'fnd base rates'!E$52)
+($H151*'fnd base rates'!E$53)
+($I151*'fnd base rates'!E$54)
+($J151*'fnd base rates'!E$55)
+($K151*'fnd base rates'!E$56)
+($L151*'fnd base rates'!E$57)
+($M151*'fnd base rates'!E$58)
+($N151*'fnd base rates'!E$59)
+($O151*VLOOKUP($S151+12,rate_basefnd,5)))
*$R151</f>
        <v>4258.7093749999995</v>
      </c>
      <c r="X151" s="1">
        <f>(($C151*'fnd base rates'!F$48)
+($D151*'fnd base rates'!F$49)
+($E151*'fnd base rates'!F$50)
+($F151*'fnd base rates'!F$51)
+($G151*'fnd base rates'!F$52)
+($H151*'fnd base rates'!F$53)
+($I151*'fnd base rates'!F$54)
+($J151*'fnd base rates'!F$55)
+($K151*'fnd base rates'!F$56)
+($L151*'fnd base rates'!F$57)
+($M151*'fnd base rates'!F$58)
+($N151*'fnd base rates'!F$59)
+($O151*VLOOKUP($S151+12,rate_basefnd,6)))
*$R151</f>
        <v>761.95575000000008</v>
      </c>
      <c r="Y151" s="1">
        <f>(($C151*'fnd base rates'!G$48)
+($D151*'fnd base rates'!G$49)
+($E151*'fnd base rates'!G$50)
+($F151*'fnd base rates'!G$51)
+($G151*'fnd base rates'!G$52)
+($H151*'fnd base rates'!G$53)
+($I151*'fnd base rates'!G$54)
+($J151*'fnd base rates'!G$55)
+($K151*'fnd base rates'!G$56)
+($L151*'fnd base rates'!G$57)
+($M151*'fnd base rates'!G$58)
+($N151*'fnd base rates'!G$59)
+($O151*VLOOKUP($S151+12,rate_basefnd,7)))
*$R151</f>
        <v>141.94274999999999</v>
      </c>
      <c r="Z151" s="1">
        <f>(($C151*'fnd base rates'!H$48)
+($D151*'fnd base rates'!H$49)
+($E151*'fnd base rates'!H$50)
+($F151*'fnd base rates'!H$51)
+($G151*'fnd base rates'!H$52)
+($H151*'fnd base rates'!H$53)
+($I151*'fnd base rates'!H$54)
+($J151*'fnd base rates'!H$55)
+($K151*'fnd base rates'!H$56)
+($L151*'fnd base rates'!H$57)
+($M151*'fnd base rates'!H$58)
+($N151*'fnd base rates'!H$59)
+($O151*VLOOKUP($S151+12,rate_basefnd,8)))</f>
        <v>719.08450000000005</v>
      </c>
      <c r="AA151" s="1">
        <f>(($C151*'fnd base rates'!I$48)
+($D151*'fnd base rates'!I$49)
+($E151*'fnd base rates'!I$50)
+($F151*'fnd base rates'!I$51)
+($G151*'fnd base rates'!I$52)
+($H151*'fnd base rates'!I$53)
+($I151*'fnd base rates'!I$54)
+($J151*'fnd base rates'!I$55)
+($K151*'fnd base rates'!I$56)
+($L151*'fnd base rates'!I$57)
+($M151*'fnd base rates'!I$58)
+($N151*'fnd base rates'!I$59)
+($O151*VLOOKUP($S151+12,rate_basefnd,9)))
*$R151</f>
        <v>370.08</v>
      </c>
      <c r="AB151" s="1">
        <f>(($C151*'fnd base rates'!J$48)
+($D151*'fnd base rates'!J$49)
+($E151*'fnd base rates'!J$50)
+($F151*'fnd base rates'!J$51)
+($G151*'fnd base rates'!J$52)
+($H151*'fnd base rates'!J$53)
+($I151*'fnd base rates'!J$54)
+($J151*'fnd base rates'!J$55)
+($K151*'fnd base rates'!J$56)
+($L151*'fnd base rates'!J$57)
+($M151*'fnd base rates'!J$58)
+($N151*'fnd base rates'!J$59)
+($O151*VLOOKUP($S151+12,rate_basefnd,10)))
*$R151</f>
        <v>498.5</v>
      </c>
      <c r="AC151" s="1">
        <f>(($C151*'fnd base rates'!K$48)
+($D151*'fnd base rates'!K$49)
+($E151*'fnd base rates'!K$50)
+($F151*'fnd base rates'!K$51)
+($G151*'fnd base rates'!K$52)
+($H151*'fnd base rates'!K$53)
+($I151*'fnd base rates'!K$54)
+($J151*'fnd base rates'!K$55)
+($K151*'fnd base rates'!K$56)
+($L151*'fnd base rates'!K$57)
+($M151*'fnd base rates'!K$58)
+($N151*'fnd base rates'!K$59)
+($O151*VLOOKUP($S151+12,rate_basefnd,11)))
*$R151</f>
        <v>996.10512500000004</v>
      </c>
      <c r="AD151" s="1">
        <f>(($C151*'fnd base rates'!L$48)
+($D151*'fnd base rates'!L$49)
+($E151*'fnd base rates'!L$50)
+($F151*'fnd base rates'!L$51)
+($G151*'fnd base rates'!L$52)
+($H151*'fnd base rates'!L$53)
+($I151*'fnd base rates'!L$54)
+($J151*'fnd base rates'!L$55)
+($K151*'fnd base rates'!L$56)
+($L151*'fnd base rates'!L$57)
+($M151*'fnd base rates'!L$58)
+($N151*'fnd base rates'!L$59)
+($O151*VLOOKUP($S151+12,rate_basefnd,12)))</f>
        <v>919.25803935944157</v>
      </c>
      <c r="AE151" s="1">
        <f>(($C151*'fnd base rates'!M$48)
+($D151*'fnd base rates'!M$49)
+($E151*'fnd base rates'!M$50)
+($F151*'fnd base rates'!M$51)
+($G151*'fnd base rates'!M$52)
+($H151*'fnd base rates'!M$53)
+($I151*'fnd base rates'!M$54)
+($J151*'fnd base rates'!M$55)
+($K151*'fnd base rates'!M$56)
+($L151*'fnd base rates'!M$57)
+($M151*'fnd base rates'!M$58)
+($N151*'fnd base rates'!M$59)
+($O151*VLOOKUP($S151+12,rate_basefnd,13)))</f>
        <v>0</v>
      </c>
      <c r="AF151" s="4">
        <f t="shared" si="27"/>
        <v>9793.6511643594404</v>
      </c>
      <c r="AH151" s="4">
        <f t="shared" si="28"/>
        <v>429163176</v>
      </c>
      <c r="AI151" s="4" t="str">
        <f t="shared" si="29"/>
        <v>429</v>
      </c>
      <c r="AJ151" s="2" t="str">
        <f t="shared" si="30"/>
        <v>163</v>
      </c>
      <c r="AK151" s="2" t="str">
        <f t="shared" si="31"/>
        <v>176</v>
      </c>
      <c r="AL151" s="4">
        <f t="shared" si="32"/>
        <v>1</v>
      </c>
      <c r="AM151" s="4">
        <f t="shared" si="25"/>
        <v>1</v>
      </c>
      <c r="AN151" s="4">
        <f t="shared" si="33"/>
        <v>9793.6511643594404</v>
      </c>
      <c r="AO151" s="4">
        <f t="shared" si="34"/>
        <v>9794</v>
      </c>
      <c r="AP151" s="4">
        <f t="shared" si="35"/>
        <v>0</v>
      </c>
      <c r="AQ151" s="75">
        <v>9794</v>
      </c>
    </row>
    <row r="152" spans="1:43" s="4" customFormat="1">
      <c r="A152" s="2">
        <v>429163229</v>
      </c>
      <c r="B152" s="382" t="s">
        <v>77</v>
      </c>
      <c r="C152" s="15">
        <f>'fnd enro'!C152</f>
        <v>0</v>
      </c>
      <c r="D152" s="15">
        <f>'fnd enro'!D152</f>
        <v>0</v>
      </c>
      <c r="E152" s="15">
        <f>'fnd enro'!E152</f>
        <v>1</v>
      </c>
      <c r="F152" s="15">
        <f>'fnd enro'!F152</f>
        <v>0</v>
      </c>
      <c r="G152" s="15">
        <f>'fnd enro'!G152</f>
        <v>0</v>
      </c>
      <c r="H152" s="15">
        <f>'fnd enro'!H152</f>
        <v>5</v>
      </c>
      <c r="I152" s="15">
        <f>'fnd enro'!I152</f>
        <v>0.26250000000000001</v>
      </c>
      <c r="J152" s="15">
        <f>'fnd enro'!J152</f>
        <v>0</v>
      </c>
      <c r="K152" s="15">
        <f>'fnd enro'!K152</f>
        <v>0</v>
      </c>
      <c r="L152" s="15">
        <f>'fnd enro'!L152</f>
        <v>0</v>
      </c>
      <c r="M152" s="15">
        <f>'fnd enro'!M152</f>
        <v>1</v>
      </c>
      <c r="N152" s="15">
        <f>'fnd enro'!N152</f>
        <v>0</v>
      </c>
      <c r="O152" s="15">
        <f>'fnd enro'!O152</f>
        <v>6</v>
      </c>
      <c r="P152" s="15"/>
      <c r="Q152" s="15">
        <f>'fnd enro'!R152</f>
        <v>7</v>
      </c>
      <c r="R152" s="16">
        <f t="shared" si="26"/>
        <v>1</v>
      </c>
      <c r="S152" s="15">
        <f>'fnd enro'!Q152</f>
        <v>10</v>
      </c>
      <c r="T152" s="2"/>
      <c r="U152" s="1">
        <f>(($C152*'fnd base rates'!C$48)
+($D152*'fnd base rates'!C$49)
+($E152*'fnd base rates'!C$50)
+($F152*'fnd base rates'!C$51)
+($G152*'fnd base rates'!C$52)
+($H152*'fnd base rates'!C$53)
+($I152*'fnd base rates'!C$54)
+($J152*'fnd base rates'!C$55)
+($K152*'fnd base rates'!C$56)
+($L152*'fnd base rates'!C$57)
+($M152*'fnd base rates'!C$58)
+($N152*'fnd base rates'!C$59)
+($O152*VLOOKUP($S152+12,rate_basefnd,3)))
*$R152</f>
        <v>3243.069375</v>
      </c>
      <c r="V152" s="1">
        <f>(($C152*'fnd base rates'!D$48)
+($D152*'fnd base rates'!D$49)
+($E152*'fnd base rates'!D$50)
+($F152*'fnd base rates'!D$51)
+($G152*'fnd base rates'!D$52)
+($H152*'fnd base rates'!D$53)
+($I152*'fnd base rates'!D$54)
+($J152*'fnd base rates'!D$55)
+($K152*'fnd base rates'!D$56)
+($L152*'fnd base rates'!D$57)
+($M152*'fnd base rates'!D$58)
+($N152*'fnd base rates'!D$59)
+($O152*VLOOKUP($S152+12,rate_basefnd,4)))
*$R152</f>
        <v>4653.0400000000009</v>
      </c>
      <c r="W152" s="1">
        <f>(($C152*'fnd base rates'!E$48)
+($D152*'fnd base rates'!E$49)
+($E152*'fnd base rates'!E$50)
+($F152*'fnd base rates'!E$51)
+($G152*'fnd base rates'!E$52)
+($H152*'fnd base rates'!E$53)
+($I152*'fnd base rates'!E$54)
+($J152*'fnd base rates'!E$55)
+($K152*'fnd base rates'!E$56)
+($L152*'fnd base rates'!E$57)
+($M152*'fnd base rates'!E$58)
+($N152*'fnd base rates'!E$59)
+($O152*VLOOKUP($S152+12,rate_basefnd,5)))
*$R152</f>
        <v>49189.725624999999</v>
      </c>
      <c r="X152" s="1">
        <f>(($C152*'fnd base rates'!F$48)
+($D152*'fnd base rates'!F$49)
+($E152*'fnd base rates'!F$50)
+($F152*'fnd base rates'!F$51)
+($G152*'fnd base rates'!F$52)
+($H152*'fnd base rates'!F$53)
+($I152*'fnd base rates'!F$54)
+($J152*'fnd base rates'!F$55)
+($K152*'fnd base rates'!F$56)
+($L152*'fnd base rates'!F$57)
+($M152*'fnd base rates'!F$58)
+($N152*'fnd base rates'!F$59)
+($O152*VLOOKUP($S152+12,rate_basefnd,6)))
*$R152</f>
        <v>5803.5502500000002</v>
      </c>
      <c r="Y152" s="1">
        <f>(($C152*'fnd base rates'!G$48)
+($D152*'fnd base rates'!G$49)
+($E152*'fnd base rates'!G$50)
+($F152*'fnd base rates'!G$51)
+($G152*'fnd base rates'!G$52)
+($H152*'fnd base rates'!G$53)
+($I152*'fnd base rates'!G$54)
+($J152*'fnd base rates'!G$55)
+($K152*'fnd base rates'!G$56)
+($L152*'fnd base rates'!G$57)
+($M152*'fnd base rates'!G$58)
+($N152*'fnd base rates'!G$59)
+($O152*VLOOKUP($S152+12,rate_basefnd,7)))
*$R152</f>
        <v>1455.8992499999999</v>
      </c>
      <c r="Z152" s="1">
        <f>(($C152*'fnd base rates'!H$48)
+($D152*'fnd base rates'!H$49)
+($E152*'fnd base rates'!H$50)
+($F152*'fnd base rates'!H$51)
+($G152*'fnd base rates'!H$52)
+($H152*'fnd base rates'!H$53)
+($I152*'fnd base rates'!H$54)
+($J152*'fnd base rates'!H$55)
+($K152*'fnd base rates'!H$56)
+($L152*'fnd base rates'!H$57)
+($M152*'fnd base rates'!H$58)
+($N152*'fnd base rates'!H$59)
+($O152*VLOOKUP($S152+12,rate_basefnd,8)))</f>
        <v>4504.1914999999999</v>
      </c>
      <c r="AA152" s="1">
        <f>(($C152*'fnd base rates'!I$48)
+($D152*'fnd base rates'!I$49)
+($E152*'fnd base rates'!I$50)
+($F152*'fnd base rates'!I$51)
+($G152*'fnd base rates'!I$52)
+($H152*'fnd base rates'!I$53)
+($I152*'fnd base rates'!I$54)
+($J152*'fnd base rates'!I$55)
+($K152*'fnd base rates'!I$56)
+($L152*'fnd base rates'!I$57)
+($M152*'fnd base rates'!I$58)
+($N152*'fnd base rates'!I$59)
+($O152*VLOOKUP($S152+12,rate_basefnd,9)))
*$R152</f>
        <v>2367.42</v>
      </c>
      <c r="AB152" s="1">
        <f>(($C152*'fnd base rates'!J$48)
+($D152*'fnd base rates'!J$49)
+($E152*'fnd base rates'!J$50)
+($F152*'fnd base rates'!J$51)
+($G152*'fnd base rates'!J$52)
+($H152*'fnd base rates'!J$53)
+($I152*'fnd base rates'!J$54)
+($J152*'fnd base rates'!J$55)
+($K152*'fnd base rates'!J$56)
+($L152*'fnd base rates'!J$57)
+($M152*'fnd base rates'!J$58)
+($N152*'fnd base rates'!J$59)
+($O152*VLOOKUP($S152+12,rate_basefnd,10)))
*$R152</f>
        <v>2713.0899999999997</v>
      </c>
      <c r="AC152" s="1">
        <f>(($C152*'fnd base rates'!K$48)
+($D152*'fnd base rates'!K$49)
+($E152*'fnd base rates'!K$50)
+($F152*'fnd base rates'!K$51)
+($G152*'fnd base rates'!K$52)
+($H152*'fnd base rates'!K$53)
+($I152*'fnd base rates'!K$54)
+($J152*'fnd base rates'!K$55)
+($K152*'fnd base rates'!K$56)
+($L152*'fnd base rates'!K$57)
+($M152*'fnd base rates'!K$58)
+($N152*'fnd base rates'!K$59)
+($O152*VLOOKUP($S152+12,rate_basefnd,11)))
*$R152</f>
        <v>10217.145874999998</v>
      </c>
      <c r="AD152" s="1">
        <f>(($C152*'fnd base rates'!L$48)
+($D152*'fnd base rates'!L$49)
+($E152*'fnd base rates'!L$50)
+($F152*'fnd base rates'!L$51)
+($G152*'fnd base rates'!L$52)
+($H152*'fnd base rates'!L$53)
+($I152*'fnd base rates'!L$54)
+($J152*'fnd base rates'!L$55)
+($K152*'fnd base rates'!L$56)
+($L152*'fnd base rates'!L$57)
+($M152*'fnd base rates'!L$58)
+($N152*'fnd base rates'!L$59)
+($O152*VLOOKUP($S152+12,rate_basefnd,12)))</f>
        <v>8725.8124974978782</v>
      </c>
      <c r="AE152" s="1">
        <f>(($C152*'fnd base rates'!M$48)
+($D152*'fnd base rates'!M$49)
+($E152*'fnd base rates'!M$50)
+($F152*'fnd base rates'!M$51)
+($G152*'fnd base rates'!M$52)
+($H152*'fnd base rates'!M$53)
+($I152*'fnd base rates'!M$54)
+($J152*'fnd base rates'!M$55)
+($K152*'fnd base rates'!M$56)
+($L152*'fnd base rates'!M$57)
+($M152*'fnd base rates'!M$58)
+($N152*'fnd base rates'!M$59)
+($O152*VLOOKUP($S152+12,rate_basefnd,13)))</f>
        <v>0</v>
      </c>
      <c r="AF152" s="4">
        <f t="shared" si="27"/>
        <v>92872.944372497877</v>
      </c>
      <c r="AH152" s="4">
        <f t="shared" si="28"/>
        <v>429163229</v>
      </c>
      <c r="AI152" s="4" t="str">
        <f t="shared" si="29"/>
        <v>429</v>
      </c>
      <c r="AJ152" s="2" t="str">
        <f t="shared" si="30"/>
        <v>163</v>
      </c>
      <c r="AK152" s="2" t="str">
        <f t="shared" si="31"/>
        <v>229</v>
      </c>
      <c r="AL152" s="4">
        <f t="shared" si="32"/>
        <v>1</v>
      </c>
      <c r="AM152" s="4">
        <f t="shared" si="25"/>
        <v>7</v>
      </c>
      <c r="AN152" s="4">
        <f t="shared" si="33"/>
        <v>92872.944372497877</v>
      </c>
      <c r="AO152" s="4">
        <f t="shared" si="34"/>
        <v>13268</v>
      </c>
      <c r="AP152" s="4">
        <f t="shared" si="35"/>
        <v>0</v>
      </c>
      <c r="AQ152" s="75">
        <v>13268</v>
      </c>
    </row>
    <row r="153" spans="1:43" s="4" customFormat="1">
      <c r="A153" s="2">
        <v>429163248</v>
      </c>
      <c r="B153" s="382" t="s">
        <v>77</v>
      </c>
      <c r="C153" s="15">
        <f>'fnd enro'!C153</f>
        <v>0</v>
      </c>
      <c r="D153" s="15">
        <f>'fnd enro'!D153</f>
        <v>0</v>
      </c>
      <c r="E153" s="15">
        <f>'fnd enro'!E153</f>
        <v>0</v>
      </c>
      <c r="F153" s="15">
        <f>'fnd enro'!F153</f>
        <v>0</v>
      </c>
      <c r="G153" s="15">
        <f>'fnd enro'!G153</f>
        <v>0</v>
      </c>
      <c r="H153" s="15">
        <f>'fnd enro'!H153</f>
        <v>0</v>
      </c>
      <c r="I153" s="15">
        <f>'fnd enro'!I153</f>
        <v>3.7499999999999999E-2</v>
      </c>
      <c r="J153" s="15">
        <f>'fnd enro'!J153</f>
        <v>0</v>
      </c>
      <c r="K153" s="15">
        <f>'fnd enro'!K153</f>
        <v>0</v>
      </c>
      <c r="L153" s="15">
        <f>'fnd enro'!L153</f>
        <v>0</v>
      </c>
      <c r="M153" s="15">
        <f>'fnd enro'!M153</f>
        <v>1</v>
      </c>
      <c r="N153" s="15">
        <f>'fnd enro'!N153</f>
        <v>0</v>
      </c>
      <c r="O153" s="15">
        <f>'fnd enro'!O153</f>
        <v>0</v>
      </c>
      <c r="P153" s="15"/>
      <c r="Q153" s="15">
        <f>'fnd enro'!R153</f>
        <v>1</v>
      </c>
      <c r="R153" s="16">
        <f t="shared" si="26"/>
        <v>1</v>
      </c>
      <c r="S153" s="15">
        <f>'fnd enro'!Q153</f>
        <v>1</v>
      </c>
      <c r="T153" s="2"/>
      <c r="U153" s="1">
        <f>(($C153*'fnd base rates'!C$48)
+($D153*'fnd base rates'!C$49)
+($E153*'fnd base rates'!C$50)
+($F153*'fnd base rates'!C$51)
+($G153*'fnd base rates'!C$52)
+($H153*'fnd base rates'!C$53)
+($I153*'fnd base rates'!C$54)
+($J153*'fnd base rates'!C$55)
+($K153*'fnd base rates'!C$56)
+($L153*'fnd base rates'!C$57)
+($M153*'fnd base rates'!C$58)
+($N153*'fnd base rates'!C$59)
+($O153*VLOOKUP($S153+12,rate_basefnd,3)))
*$R153</f>
        <v>463.29562500000003</v>
      </c>
      <c r="V153" s="1">
        <f>(($C153*'fnd base rates'!D$48)
+($D153*'fnd base rates'!D$49)
+($E153*'fnd base rates'!D$50)
+($F153*'fnd base rates'!D$51)
+($G153*'fnd base rates'!D$52)
+($H153*'fnd base rates'!D$53)
+($I153*'fnd base rates'!D$54)
+($J153*'fnd base rates'!D$55)
+($K153*'fnd base rates'!D$56)
+($L153*'fnd base rates'!D$57)
+($M153*'fnd base rates'!D$58)
+($N153*'fnd base rates'!D$59)
+($O153*VLOOKUP($S153+12,rate_basefnd,4)))
*$R153</f>
        <v>664.72</v>
      </c>
      <c r="W153" s="1">
        <f>(($C153*'fnd base rates'!E$48)
+($D153*'fnd base rates'!E$49)
+($E153*'fnd base rates'!E$50)
+($F153*'fnd base rates'!E$51)
+($G153*'fnd base rates'!E$52)
+($H153*'fnd base rates'!E$53)
+($I153*'fnd base rates'!E$54)
+($J153*'fnd base rates'!E$55)
+($K153*'fnd base rates'!E$56)
+($L153*'fnd base rates'!E$57)
+($M153*'fnd base rates'!E$58)
+($N153*'fnd base rates'!E$59)
+($O153*VLOOKUP($S153+12,rate_basefnd,5)))
*$R153</f>
        <v>4904.649375</v>
      </c>
      <c r="X153" s="1">
        <f>(($C153*'fnd base rates'!F$48)
+($D153*'fnd base rates'!F$49)
+($E153*'fnd base rates'!F$50)
+($F153*'fnd base rates'!F$51)
+($G153*'fnd base rates'!F$52)
+($H153*'fnd base rates'!F$53)
+($I153*'fnd base rates'!F$54)
+($J153*'fnd base rates'!F$55)
+($K153*'fnd base rates'!F$56)
+($L153*'fnd base rates'!F$57)
+($M153*'fnd base rates'!F$58)
+($N153*'fnd base rates'!F$59)
+($O153*VLOOKUP($S153+12,rate_basefnd,6)))
*$R153</f>
        <v>918.55574999999999</v>
      </c>
      <c r="Y153" s="1">
        <f>(($C153*'fnd base rates'!G$48)
+($D153*'fnd base rates'!G$49)
+($E153*'fnd base rates'!G$50)
+($F153*'fnd base rates'!G$51)
+($G153*'fnd base rates'!G$52)
+($H153*'fnd base rates'!G$53)
+($I153*'fnd base rates'!G$54)
+($J153*'fnd base rates'!G$55)
+($K153*'fnd base rates'!G$56)
+($L153*'fnd base rates'!G$57)
+($M153*'fnd base rates'!G$58)
+($N153*'fnd base rates'!G$59)
+($O153*VLOOKUP($S153+12,rate_basefnd,7)))
*$R153</f>
        <v>178.42274999999998</v>
      </c>
      <c r="Z153" s="1">
        <f>(($C153*'fnd base rates'!H$48)
+($D153*'fnd base rates'!H$49)
+($E153*'fnd base rates'!H$50)
+($F153*'fnd base rates'!H$51)
+($G153*'fnd base rates'!H$52)
+($H153*'fnd base rates'!H$53)
+($I153*'fnd base rates'!H$54)
+($J153*'fnd base rates'!H$55)
+($K153*'fnd base rates'!H$56)
+($L153*'fnd base rates'!H$57)
+($M153*'fnd base rates'!H$58)
+($N153*'fnd base rates'!H$59)
+($O153*VLOOKUP($S153+12,rate_basefnd,8)))</f>
        <v>454.3845</v>
      </c>
      <c r="AA153" s="1">
        <f>(($C153*'fnd base rates'!I$48)
+($D153*'fnd base rates'!I$49)
+($E153*'fnd base rates'!I$50)
+($F153*'fnd base rates'!I$51)
+($G153*'fnd base rates'!I$52)
+($H153*'fnd base rates'!I$53)
+($I153*'fnd base rates'!I$54)
+($J153*'fnd base rates'!I$55)
+($K153*'fnd base rates'!I$56)
+($L153*'fnd base rates'!I$57)
+($M153*'fnd base rates'!I$58)
+($N153*'fnd base rates'!I$59)
+($O153*VLOOKUP($S153+12,rate_basefnd,9)))
*$R153</f>
        <v>295.23</v>
      </c>
      <c r="AB153" s="1">
        <f>(($C153*'fnd base rates'!J$48)
+($D153*'fnd base rates'!J$49)
+($E153*'fnd base rates'!J$50)
+($F153*'fnd base rates'!J$51)
+($G153*'fnd base rates'!J$52)
+($H153*'fnd base rates'!J$53)
+($I153*'fnd base rates'!J$54)
+($J153*'fnd base rates'!J$55)
+($K153*'fnd base rates'!J$56)
+($L153*'fnd base rates'!J$57)
+($M153*'fnd base rates'!J$58)
+($N153*'fnd base rates'!J$59)
+($O153*VLOOKUP($S153+12,rate_basefnd,10)))
*$R153</f>
        <v>132.35</v>
      </c>
      <c r="AC153" s="1">
        <f>(($C153*'fnd base rates'!K$48)
+($D153*'fnd base rates'!K$49)
+($E153*'fnd base rates'!K$50)
+($F153*'fnd base rates'!K$51)
+($G153*'fnd base rates'!K$52)
+($H153*'fnd base rates'!K$53)
+($I153*'fnd base rates'!K$54)
+($J153*'fnd base rates'!K$55)
+($K153*'fnd base rates'!K$56)
+($L153*'fnd base rates'!K$57)
+($M153*'fnd base rates'!K$58)
+($N153*'fnd base rates'!K$59)
+($O153*VLOOKUP($S153+12,rate_basefnd,11)))
*$R153</f>
        <v>1252.2151249999999</v>
      </c>
      <c r="AD153" s="1">
        <f>(($C153*'fnd base rates'!L$48)
+($D153*'fnd base rates'!L$49)
+($E153*'fnd base rates'!L$50)
+($F153*'fnd base rates'!L$51)
+($G153*'fnd base rates'!L$52)
+($H153*'fnd base rates'!L$53)
+($I153*'fnd base rates'!L$54)
+($J153*'fnd base rates'!L$55)
+($K153*'fnd base rates'!L$56)
+($L153*'fnd base rates'!L$57)
+($M153*'fnd base rates'!L$58)
+($N153*'fnd base rates'!L$59)
+($O153*VLOOKUP($S153+12,rate_basefnd,12)))</f>
        <v>1149.1333359278533</v>
      </c>
      <c r="AE153" s="1">
        <f>(($C153*'fnd base rates'!M$48)
+($D153*'fnd base rates'!M$49)
+($E153*'fnd base rates'!M$50)
+($F153*'fnd base rates'!M$51)
+($G153*'fnd base rates'!M$52)
+($H153*'fnd base rates'!M$53)
+($I153*'fnd base rates'!M$54)
+($J153*'fnd base rates'!M$55)
+($K153*'fnd base rates'!M$56)
+($L153*'fnd base rates'!M$57)
+($M153*'fnd base rates'!M$58)
+($N153*'fnd base rates'!M$59)
+($O153*VLOOKUP($S153+12,rate_basefnd,13)))</f>
        <v>0</v>
      </c>
      <c r="AF153" s="4">
        <f t="shared" si="27"/>
        <v>10412.956460927853</v>
      </c>
      <c r="AH153" s="4">
        <f t="shared" si="28"/>
        <v>429163248</v>
      </c>
      <c r="AI153" s="4" t="str">
        <f t="shared" si="29"/>
        <v>429</v>
      </c>
      <c r="AJ153" s="2" t="str">
        <f t="shared" si="30"/>
        <v>163</v>
      </c>
      <c r="AK153" s="2" t="str">
        <f t="shared" si="31"/>
        <v>248</v>
      </c>
      <c r="AL153" s="4">
        <f t="shared" si="32"/>
        <v>1</v>
      </c>
      <c r="AM153" s="4">
        <f t="shared" si="25"/>
        <v>1</v>
      </c>
      <c r="AN153" s="4">
        <f t="shared" si="33"/>
        <v>10412.956460927853</v>
      </c>
      <c r="AO153" s="4">
        <f t="shared" si="34"/>
        <v>10413</v>
      </c>
      <c r="AP153" s="4">
        <f t="shared" si="35"/>
        <v>0</v>
      </c>
      <c r="AQ153" s="75">
        <v>10413</v>
      </c>
    </row>
    <row r="154" spans="1:43" s="4" customFormat="1">
      <c r="A154" s="2">
        <v>429163258</v>
      </c>
      <c r="B154" s="382" t="s">
        <v>77</v>
      </c>
      <c r="C154" s="15">
        <f>'fnd enro'!C154</f>
        <v>0</v>
      </c>
      <c r="D154" s="15">
        <f>'fnd enro'!D154</f>
        <v>0</v>
      </c>
      <c r="E154" s="15">
        <f>'fnd enro'!E154</f>
        <v>0</v>
      </c>
      <c r="F154" s="15">
        <f>'fnd enro'!F154</f>
        <v>0</v>
      </c>
      <c r="G154" s="15">
        <f>'fnd enro'!G154</f>
        <v>0</v>
      </c>
      <c r="H154" s="15">
        <f>'fnd enro'!H154</f>
        <v>6</v>
      </c>
      <c r="I154" s="15">
        <f>'fnd enro'!I154</f>
        <v>0.33750000000000002</v>
      </c>
      <c r="J154" s="15">
        <f>'fnd enro'!J154</f>
        <v>0</v>
      </c>
      <c r="K154" s="15">
        <f>'fnd enro'!K154</f>
        <v>0</v>
      </c>
      <c r="L154" s="15">
        <f>'fnd enro'!L154</f>
        <v>0</v>
      </c>
      <c r="M154" s="15">
        <f>'fnd enro'!M154</f>
        <v>3</v>
      </c>
      <c r="N154" s="15">
        <f>'fnd enro'!N154</f>
        <v>0</v>
      </c>
      <c r="O154" s="15">
        <f>'fnd enro'!O154</f>
        <v>6</v>
      </c>
      <c r="P154" s="15"/>
      <c r="Q154" s="15">
        <f>'fnd enro'!R154</f>
        <v>9</v>
      </c>
      <c r="R154" s="16">
        <f t="shared" si="26"/>
        <v>1</v>
      </c>
      <c r="S154" s="15">
        <f>'fnd enro'!Q154</f>
        <v>10</v>
      </c>
      <c r="T154" s="2"/>
      <c r="U154" s="1">
        <f>(($C154*'fnd base rates'!C$48)
+($D154*'fnd base rates'!C$49)
+($E154*'fnd base rates'!C$50)
+($F154*'fnd base rates'!C$51)
+($G154*'fnd base rates'!C$52)
+($H154*'fnd base rates'!C$53)
+($I154*'fnd base rates'!C$54)
+($J154*'fnd base rates'!C$55)
+($K154*'fnd base rates'!C$56)
+($L154*'fnd base rates'!C$57)
+($M154*'fnd base rates'!C$58)
+($N154*'fnd base rates'!C$59)
+($O154*VLOOKUP($S154+12,rate_basefnd,3)))
*$R154</f>
        <v>4169.6606250000004</v>
      </c>
      <c r="V154" s="1">
        <f>(($C154*'fnd base rates'!D$48)
+($D154*'fnd base rates'!D$49)
+($E154*'fnd base rates'!D$50)
+($F154*'fnd base rates'!D$51)
+($G154*'fnd base rates'!D$52)
+($H154*'fnd base rates'!D$53)
+($I154*'fnd base rates'!D$54)
+($J154*'fnd base rates'!D$55)
+($K154*'fnd base rates'!D$56)
+($L154*'fnd base rates'!D$57)
+($M154*'fnd base rates'!D$58)
+($N154*'fnd base rates'!D$59)
+($O154*VLOOKUP($S154+12,rate_basefnd,4)))
*$R154</f>
        <v>5982.4800000000005</v>
      </c>
      <c r="W154" s="1">
        <f>(($C154*'fnd base rates'!E$48)
+($D154*'fnd base rates'!E$49)
+($E154*'fnd base rates'!E$50)
+($F154*'fnd base rates'!E$51)
+($G154*'fnd base rates'!E$52)
+($H154*'fnd base rates'!E$53)
+($I154*'fnd base rates'!E$54)
+($J154*'fnd base rates'!E$55)
+($K154*'fnd base rates'!E$56)
+($L154*'fnd base rates'!E$57)
+($M154*'fnd base rates'!E$58)
+($N154*'fnd base rates'!E$59)
+($O154*VLOOKUP($S154+12,rate_basefnd,5)))
*$R154</f>
        <v>59895.444374999999</v>
      </c>
      <c r="X154" s="1">
        <f>(($C154*'fnd base rates'!F$48)
+($D154*'fnd base rates'!F$49)
+($E154*'fnd base rates'!F$50)
+($F154*'fnd base rates'!F$51)
+($G154*'fnd base rates'!F$52)
+($H154*'fnd base rates'!F$53)
+($I154*'fnd base rates'!F$54)
+($J154*'fnd base rates'!F$55)
+($K154*'fnd base rates'!F$56)
+($L154*'fnd base rates'!F$57)
+($M154*'fnd base rates'!F$58)
+($N154*'fnd base rates'!F$59)
+($O154*VLOOKUP($S154+12,rate_basefnd,6)))
*$R154</f>
        <v>7327.4017500000009</v>
      </c>
      <c r="Y154" s="1">
        <f>(($C154*'fnd base rates'!G$48)
+($D154*'fnd base rates'!G$49)
+($E154*'fnd base rates'!G$50)
+($F154*'fnd base rates'!G$51)
+($G154*'fnd base rates'!G$52)
+($H154*'fnd base rates'!G$53)
+($I154*'fnd base rates'!G$54)
+($J154*'fnd base rates'!G$55)
+($K154*'fnd base rates'!G$56)
+($L154*'fnd base rates'!G$57)
+($M154*'fnd base rates'!G$58)
+($N154*'fnd base rates'!G$59)
+($O154*VLOOKUP($S154+12,rate_basefnd,7)))
*$R154</f>
        <v>1818.9247500000001</v>
      </c>
      <c r="Z154" s="1">
        <f>(($C154*'fnd base rates'!H$48)
+($D154*'fnd base rates'!H$49)
+($E154*'fnd base rates'!H$50)
+($F154*'fnd base rates'!H$51)
+($G154*'fnd base rates'!H$52)
+($H154*'fnd base rates'!H$53)
+($I154*'fnd base rates'!H$54)
+($J154*'fnd base rates'!H$55)
+($K154*'fnd base rates'!H$56)
+($L154*'fnd base rates'!H$57)
+($M154*'fnd base rates'!H$58)
+($N154*'fnd base rates'!H$59)
+($O154*VLOOKUP($S154+12,rate_basefnd,8)))</f>
        <v>5677.6605</v>
      </c>
      <c r="AA154" s="1">
        <f>(($C154*'fnd base rates'!I$48)
+($D154*'fnd base rates'!I$49)
+($E154*'fnd base rates'!I$50)
+($F154*'fnd base rates'!I$51)
+($G154*'fnd base rates'!I$52)
+($H154*'fnd base rates'!I$53)
+($I154*'fnd base rates'!I$54)
+($J154*'fnd base rates'!I$55)
+($K154*'fnd base rates'!I$56)
+($L154*'fnd base rates'!I$57)
+($M154*'fnd base rates'!I$58)
+($N154*'fnd base rates'!I$59)
+($O154*VLOOKUP($S154+12,rate_basefnd,9)))
*$R154</f>
        <v>3106.17</v>
      </c>
      <c r="AB154" s="1">
        <f>(($C154*'fnd base rates'!J$48)
+($D154*'fnd base rates'!J$49)
+($E154*'fnd base rates'!J$50)
+($F154*'fnd base rates'!J$51)
+($G154*'fnd base rates'!J$52)
+($H154*'fnd base rates'!J$53)
+($I154*'fnd base rates'!J$54)
+($J154*'fnd base rates'!J$55)
+($K154*'fnd base rates'!J$56)
+($L154*'fnd base rates'!J$57)
+($M154*'fnd base rates'!J$58)
+($N154*'fnd base rates'!J$59)
+($O154*VLOOKUP($S154+12,rate_basefnd,10)))
*$R154</f>
        <v>3388.05</v>
      </c>
      <c r="AC154" s="1">
        <f>(($C154*'fnd base rates'!K$48)
+($D154*'fnd base rates'!K$49)
+($E154*'fnd base rates'!K$50)
+($F154*'fnd base rates'!K$51)
+($G154*'fnd base rates'!K$52)
+($H154*'fnd base rates'!K$53)
+($I154*'fnd base rates'!K$54)
+($J154*'fnd base rates'!K$55)
+($K154*'fnd base rates'!K$56)
+($L154*'fnd base rates'!K$57)
+($M154*'fnd base rates'!K$58)
+($N154*'fnd base rates'!K$59)
+($O154*VLOOKUP($S154+12,rate_basefnd,11)))
*$R154</f>
        <v>12764.896124999999</v>
      </c>
      <c r="AD154" s="1">
        <f>(($C154*'fnd base rates'!L$48)
+($D154*'fnd base rates'!L$49)
+($E154*'fnd base rates'!L$50)
+($F154*'fnd base rates'!L$51)
+($G154*'fnd base rates'!L$52)
+($H154*'fnd base rates'!L$53)
+($I154*'fnd base rates'!L$54)
+($J154*'fnd base rates'!L$55)
+($K154*'fnd base rates'!L$56)
+($L154*'fnd base rates'!L$57)
+($M154*'fnd base rates'!L$58)
+($N154*'fnd base rates'!L$59)
+($O154*VLOOKUP($S154+12,rate_basefnd,12)))</f>
        <v>10955.548243940209</v>
      </c>
      <c r="AE154" s="1">
        <f>(($C154*'fnd base rates'!M$48)
+($D154*'fnd base rates'!M$49)
+($E154*'fnd base rates'!M$50)
+($F154*'fnd base rates'!M$51)
+($G154*'fnd base rates'!M$52)
+($H154*'fnd base rates'!M$53)
+($I154*'fnd base rates'!M$54)
+($J154*'fnd base rates'!M$55)
+($K154*'fnd base rates'!M$56)
+($L154*'fnd base rates'!M$57)
+($M154*'fnd base rates'!M$58)
+($N154*'fnd base rates'!M$59)
+($O154*VLOOKUP($S154+12,rate_basefnd,13)))</f>
        <v>0</v>
      </c>
      <c r="AF154" s="4">
        <f t="shared" si="27"/>
        <v>115086.23636894021</v>
      </c>
      <c r="AH154" s="4">
        <f t="shared" si="28"/>
        <v>429163258</v>
      </c>
      <c r="AI154" s="4" t="str">
        <f t="shared" si="29"/>
        <v>429</v>
      </c>
      <c r="AJ154" s="2" t="str">
        <f t="shared" si="30"/>
        <v>163</v>
      </c>
      <c r="AK154" s="2" t="str">
        <f t="shared" si="31"/>
        <v>258</v>
      </c>
      <c r="AL154" s="4">
        <f t="shared" si="32"/>
        <v>1</v>
      </c>
      <c r="AM154" s="4">
        <f t="shared" si="25"/>
        <v>9</v>
      </c>
      <c r="AN154" s="4">
        <f t="shared" si="33"/>
        <v>115086.23636894021</v>
      </c>
      <c r="AO154" s="4">
        <f t="shared" si="34"/>
        <v>12787</v>
      </c>
      <c r="AP154" s="4">
        <f t="shared" si="35"/>
        <v>0</v>
      </c>
      <c r="AQ154" s="75">
        <v>12787</v>
      </c>
    </row>
    <row r="155" spans="1:43" s="4" customFormat="1">
      <c r="A155" s="2">
        <v>429163262</v>
      </c>
      <c r="B155" s="382" t="s">
        <v>77</v>
      </c>
      <c r="C155" s="15">
        <f>'fnd enro'!C155</f>
        <v>0</v>
      </c>
      <c r="D155" s="15">
        <f>'fnd enro'!D155</f>
        <v>0</v>
      </c>
      <c r="E155" s="15">
        <f>'fnd enro'!E155</f>
        <v>0</v>
      </c>
      <c r="F155" s="15">
        <f>'fnd enro'!F155</f>
        <v>0</v>
      </c>
      <c r="G155" s="15">
        <f>'fnd enro'!G155</f>
        <v>2</v>
      </c>
      <c r="H155" s="15">
        <f>'fnd enro'!H155</f>
        <v>2</v>
      </c>
      <c r="I155" s="15">
        <f>'fnd enro'!I155</f>
        <v>0.1875</v>
      </c>
      <c r="J155" s="15">
        <f>'fnd enro'!J155</f>
        <v>0</v>
      </c>
      <c r="K155" s="15">
        <f>'fnd enro'!K155</f>
        <v>0</v>
      </c>
      <c r="L155" s="15">
        <f>'fnd enro'!L155</f>
        <v>0</v>
      </c>
      <c r="M155" s="15">
        <f>'fnd enro'!M155</f>
        <v>1</v>
      </c>
      <c r="N155" s="15">
        <f>'fnd enro'!N155</f>
        <v>0</v>
      </c>
      <c r="O155" s="15">
        <f>'fnd enro'!O155</f>
        <v>3</v>
      </c>
      <c r="P155" s="15"/>
      <c r="Q155" s="15">
        <f>'fnd enro'!R155</f>
        <v>5</v>
      </c>
      <c r="R155" s="16">
        <f t="shared" si="26"/>
        <v>1</v>
      </c>
      <c r="S155" s="15">
        <f>'fnd enro'!Q155</f>
        <v>10</v>
      </c>
      <c r="T155" s="2"/>
      <c r="U155" s="1">
        <f>(($C155*'fnd base rates'!C$48)
+($D155*'fnd base rates'!C$49)
+($E155*'fnd base rates'!C$50)
+($F155*'fnd base rates'!C$51)
+($G155*'fnd base rates'!C$52)
+($H155*'fnd base rates'!C$53)
+($I155*'fnd base rates'!C$54)
+($J155*'fnd base rates'!C$55)
+($K155*'fnd base rates'!C$56)
+($L155*'fnd base rates'!C$57)
+($M155*'fnd base rates'!C$58)
+($N155*'fnd base rates'!C$59)
+($O155*VLOOKUP($S155+12,rate_basefnd,3)))
*$R155</f>
        <v>2316.4781250000001</v>
      </c>
      <c r="V155" s="1">
        <f>(($C155*'fnd base rates'!D$48)
+($D155*'fnd base rates'!D$49)
+($E155*'fnd base rates'!D$50)
+($F155*'fnd base rates'!D$51)
+($G155*'fnd base rates'!D$52)
+($H155*'fnd base rates'!D$53)
+($I155*'fnd base rates'!D$54)
+($J155*'fnd base rates'!D$55)
+($K155*'fnd base rates'!D$56)
+($L155*'fnd base rates'!D$57)
+($M155*'fnd base rates'!D$58)
+($N155*'fnd base rates'!D$59)
+($O155*VLOOKUP($S155+12,rate_basefnd,4)))
*$R155</f>
        <v>3323.6000000000004</v>
      </c>
      <c r="W155" s="1">
        <f>(($C155*'fnd base rates'!E$48)
+($D155*'fnd base rates'!E$49)
+($E155*'fnd base rates'!E$50)
+($F155*'fnd base rates'!E$51)
+($G155*'fnd base rates'!E$52)
+($H155*'fnd base rates'!E$53)
+($I155*'fnd base rates'!E$54)
+($J155*'fnd base rates'!E$55)
+($K155*'fnd base rates'!E$56)
+($L155*'fnd base rates'!E$57)
+($M155*'fnd base rates'!E$58)
+($N155*'fnd base rates'!E$59)
+($O155*VLOOKUP($S155+12,rate_basefnd,5)))
*$R155</f>
        <v>29229.726874999997</v>
      </c>
      <c r="X155" s="1">
        <f>(($C155*'fnd base rates'!F$48)
+($D155*'fnd base rates'!F$49)
+($E155*'fnd base rates'!F$50)
+($F155*'fnd base rates'!F$51)
+($G155*'fnd base rates'!F$52)
+($H155*'fnd base rates'!F$53)
+($I155*'fnd base rates'!F$54)
+($J155*'fnd base rates'!F$55)
+($K155*'fnd base rates'!F$56)
+($L155*'fnd base rates'!F$57)
+($M155*'fnd base rates'!F$58)
+($N155*'fnd base rates'!F$59)
+($O155*VLOOKUP($S155+12,rate_basefnd,6)))
*$R155</f>
        <v>4154.8787499999999</v>
      </c>
      <c r="Y155" s="1">
        <f>(($C155*'fnd base rates'!G$48)
+($D155*'fnd base rates'!G$49)
+($E155*'fnd base rates'!G$50)
+($F155*'fnd base rates'!G$51)
+($G155*'fnd base rates'!G$52)
+($H155*'fnd base rates'!G$53)
+($I155*'fnd base rates'!G$54)
+($J155*'fnd base rates'!G$55)
+($K155*'fnd base rates'!G$56)
+($L155*'fnd base rates'!G$57)
+($M155*'fnd base rates'!G$58)
+($N155*'fnd base rates'!G$59)
+($O155*VLOOKUP($S155+12,rate_basefnd,7)))
*$R155</f>
        <v>970.15374999999995</v>
      </c>
      <c r="Z155" s="1">
        <f>(($C155*'fnd base rates'!H$48)
+($D155*'fnd base rates'!H$49)
+($E155*'fnd base rates'!H$50)
+($F155*'fnd base rates'!H$51)
+($G155*'fnd base rates'!H$52)
+($H155*'fnd base rates'!H$53)
+($I155*'fnd base rates'!H$54)
+($J155*'fnd base rates'!H$55)
+($K155*'fnd base rates'!H$56)
+($L155*'fnd base rates'!H$57)
+($M155*'fnd base rates'!H$58)
+($N155*'fnd base rates'!H$59)
+($O155*VLOOKUP($S155+12,rate_basefnd,8)))</f>
        <v>2801.3225000000002</v>
      </c>
      <c r="AA155" s="1">
        <f>(($C155*'fnd base rates'!I$48)
+($D155*'fnd base rates'!I$49)
+($E155*'fnd base rates'!I$50)
+($F155*'fnd base rates'!I$51)
+($G155*'fnd base rates'!I$52)
+($H155*'fnd base rates'!I$53)
+($I155*'fnd base rates'!I$54)
+($J155*'fnd base rates'!I$55)
+($K155*'fnd base rates'!I$56)
+($L155*'fnd base rates'!I$57)
+($M155*'fnd base rates'!I$58)
+($N155*'fnd base rates'!I$59)
+($O155*VLOOKUP($S155+12,rate_basefnd,9)))
*$R155</f>
        <v>1625.85</v>
      </c>
      <c r="AB155" s="1">
        <f>(($C155*'fnd base rates'!J$48)
+($D155*'fnd base rates'!J$49)
+($E155*'fnd base rates'!J$50)
+($F155*'fnd base rates'!J$51)
+($G155*'fnd base rates'!J$52)
+($H155*'fnd base rates'!J$53)
+($I155*'fnd base rates'!J$54)
+($J155*'fnd base rates'!J$55)
+($K155*'fnd base rates'!J$56)
+($L155*'fnd base rates'!J$57)
+($M155*'fnd base rates'!J$58)
+($N155*'fnd base rates'!J$59)
+($O155*VLOOKUP($S155+12,rate_basefnd,10)))
*$R155</f>
        <v>1561.71</v>
      </c>
      <c r="AC155" s="1">
        <f>(($C155*'fnd base rates'!K$48)
+($D155*'fnd base rates'!K$49)
+($E155*'fnd base rates'!K$50)
+($F155*'fnd base rates'!K$51)
+($G155*'fnd base rates'!K$52)
+($H155*'fnd base rates'!K$53)
+($I155*'fnd base rates'!K$54)
+($J155*'fnd base rates'!K$55)
+($K155*'fnd base rates'!K$56)
+($L155*'fnd base rates'!K$57)
+($M155*'fnd base rates'!K$58)
+($N155*'fnd base rates'!K$59)
+($O155*VLOOKUP($S155+12,rate_basefnd,11)))
*$R155</f>
        <v>6808.2256249999991</v>
      </c>
      <c r="AD155" s="1">
        <f>(($C155*'fnd base rates'!L$48)
+($D155*'fnd base rates'!L$49)
+($E155*'fnd base rates'!L$50)
+($F155*'fnd base rates'!L$51)
+($G155*'fnd base rates'!L$52)
+($H155*'fnd base rates'!L$53)
+($I155*'fnd base rates'!L$54)
+($J155*'fnd base rates'!L$55)
+($K155*'fnd base rates'!L$56)
+($L155*'fnd base rates'!L$57)
+($M155*'fnd base rates'!L$58)
+($N155*'fnd base rates'!L$59)
+($O155*VLOOKUP($S155+12,rate_basefnd,12)))</f>
        <v>5939.9889415004009</v>
      </c>
      <c r="AE155" s="1">
        <f>(($C155*'fnd base rates'!M$48)
+($D155*'fnd base rates'!M$49)
+($E155*'fnd base rates'!M$50)
+($F155*'fnd base rates'!M$51)
+($G155*'fnd base rates'!M$52)
+($H155*'fnd base rates'!M$53)
+($I155*'fnd base rates'!M$54)
+($J155*'fnd base rates'!M$55)
+($K155*'fnd base rates'!M$56)
+($L155*'fnd base rates'!M$57)
+($M155*'fnd base rates'!M$58)
+($N155*'fnd base rates'!M$59)
+($O155*VLOOKUP($S155+12,rate_basefnd,13)))</f>
        <v>0</v>
      </c>
      <c r="AF155" s="4">
        <f t="shared" si="27"/>
        <v>58731.934566500393</v>
      </c>
      <c r="AH155" s="4">
        <f t="shared" si="28"/>
        <v>429163262</v>
      </c>
      <c r="AI155" s="4" t="str">
        <f t="shared" si="29"/>
        <v>429</v>
      </c>
      <c r="AJ155" s="2" t="str">
        <f t="shared" si="30"/>
        <v>163</v>
      </c>
      <c r="AK155" s="2" t="str">
        <f t="shared" si="31"/>
        <v>262</v>
      </c>
      <c r="AL155" s="4">
        <f t="shared" si="32"/>
        <v>1</v>
      </c>
      <c r="AM155" s="4">
        <f t="shared" si="25"/>
        <v>5</v>
      </c>
      <c r="AN155" s="4">
        <f t="shared" si="33"/>
        <v>58731.934566500393</v>
      </c>
      <c r="AO155" s="4">
        <f t="shared" si="34"/>
        <v>11746</v>
      </c>
      <c r="AP155" s="4">
        <f t="shared" si="35"/>
        <v>0</v>
      </c>
      <c r="AQ155" s="75">
        <v>11746</v>
      </c>
    </row>
    <row r="156" spans="1:43" s="4" customFormat="1">
      <c r="A156" s="2">
        <v>429163291</v>
      </c>
      <c r="B156" s="382" t="s">
        <v>77</v>
      </c>
      <c r="C156" s="15">
        <f>'fnd enro'!C156</f>
        <v>0</v>
      </c>
      <c r="D156" s="15">
        <f>'fnd enro'!D156</f>
        <v>0</v>
      </c>
      <c r="E156" s="15">
        <f>'fnd enro'!E156</f>
        <v>0</v>
      </c>
      <c r="F156" s="15">
        <f>'fnd enro'!F156</f>
        <v>1</v>
      </c>
      <c r="G156" s="15">
        <f>'fnd enro'!G156</f>
        <v>1</v>
      </c>
      <c r="H156" s="15">
        <f>'fnd enro'!H156</f>
        <v>4</v>
      </c>
      <c r="I156" s="15">
        <f>'fnd enro'!I156</f>
        <v>0.22500000000000001</v>
      </c>
      <c r="J156" s="15">
        <f>'fnd enro'!J156</f>
        <v>0</v>
      </c>
      <c r="K156" s="15">
        <f>'fnd enro'!K156</f>
        <v>0</v>
      </c>
      <c r="L156" s="15">
        <f>'fnd enro'!L156</f>
        <v>0</v>
      </c>
      <c r="M156" s="15">
        <f>'fnd enro'!M156</f>
        <v>0</v>
      </c>
      <c r="N156" s="15">
        <f>'fnd enro'!N156</f>
        <v>0</v>
      </c>
      <c r="O156" s="15">
        <f>'fnd enro'!O156</f>
        <v>5</v>
      </c>
      <c r="P156" s="15"/>
      <c r="Q156" s="15">
        <f>'fnd enro'!R156</f>
        <v>6</v>
      </c>
      <c r="R156" s="16">
        <f t="shared" si="26"/>
        <v>1</v>
      </c>
      <c r="S156" s="15">
        <f>'fnd enro'!Q156</f>
        <v>10</v>
      </c>
      <c r="T156" s="2"/>
      <c r="U156" s="1">
        <f>(($C156*'fnd base rates'!C$48)
+($D156*'fnd base rates'!C$49)
+($E156*'fnd base rates'!C$50)
+($F156*'fnd base rates'!C$51)
+($G156*'fnd base rates'!C$52)
+($H156*'fnd base rates'!C$53)
+($I156*'fnd base rates'!C$54)
+($J156*'fnd base rates'!C$55)
+($K156*'fnd base rates'!C$56)
+($L156*'fnd base rates'!C$57)
+($M156*'fnd base rates'!C$58)
+($N156*'fnd base rates'!C$59)
+($O156*VLOOKUP($S156+12,rate_basefnd,3)))
*$R156</f>
        <v>2779.7737500000003</v>
      </c>
      <c r="V156" s="1">
        <f>(($C156*'fnd base rates'!D$48)
+($D156*'fnd base rates'!D$49)
+($E156*'fnd base rates'!D$50)
+($F156*'fnd base rates'!D$51)
+($G156*'fnd base rates'!D$52)
+($H156*'fnd base rates'!D$53)
+($I156*'fnd base rates'!D$54)
+($J156*'fnd base rates'!D$55)
+($K156*'fnd base rates'!D$56)
+($L156*'fnd base rates'!D$57)
+($M156*'fnd base rates'!D$58)
+($N156*'fnd base rates'!D$59)
+($O156*VLOOKUP($S156+12,rate_basefnd,4)))
*$R156</f>
        <v>3988.32</v>
      </c>
      <c r="W156" s="1">
        <f>(($C156*'fnd base rates'!E$48)
+($D156*'fnd base rates'!E$49)
+($E156*'fnd base rates'!E$50)
+($F156*'fnd base rates'!E$51)
+($G156*'fnd base rates'!E$52)
+($H156*'fnd base rates'!E$53)
+($I156*'fnd base rates'!E$54)
+($J156*'fnd base rates'!E$55)
+($K156*'fnd base rates'!E$56)
+($L156*'fnd base rates'!E$57)
+($M156*'fnd base rates'!E$58)
+($N156*'fnd base rates'!E$59)
+($O156*VLOOKUP($S156+12,rate_basefnd,5)))
*$R156</f>
        <v>39751.306249999994</v>
      </c>
      <c r="X156" s="1">
        <f>(($C156*'fnd base rates'!F$48)
+($D156*'fnd base rates'!F$49)
+($E156*'fnd base rates'!F$50)
+($F156*'fnd base rates'!F$51)
+($G156*'fnd base rates'!F$52)
+($H156*'fnd base rates'!F$53)
+($I156*'fnd base rates'!F$54)
+($J156*'fnd base rates'!F$55)
+($K156*'fnd base rates'!F$56)
+($L156*'fnd base rates'!F$57)
+($M156*'fnd base rates'!F$58)
+($N156*'fnd base rates'!F$59)
+($O156*VLOOKUP($S156+12,rate_basefnd,6)))
*$R156</f>
        <v>4979.2445000000007</v>
      </c>
      <c r="Y156" s="1">
        <f>(($C156*'fnd base rates'!G$48)
+($D156*'fnd base rates'!G$49)
+($E156*'fnd base rates'!G$50)
+($F156*'fnd base rates'!G$51)
+($G156*'fnd base rates'!G$52)
+($H156*'fnd base rates'!G$53)
+($I156*'fnd base rates'!G$54)
+($J156*'fnd base rates'!G$55)
+($K156*'fnd base rates'!G$56)
+($L156*'fnd base rates'!G$57)
+($M156*'fnd base rates'!G$58)
+($N156*'fnd base rates'!G$59)
+($O156*VLOOKUP($S156+12,rate_basefnd,7)))
*$R156</f>
        <v>1209.4765</v>
      </c>
      <c r="Z156" s="1">
        <f>(($C156*'fnd base rates'!H$48)
+($D156*'fnd base rates'!H$49)
+($E156*'fnd base rates'!H$50)
+($F156*'fnd base rates'!H$51)
+($G156*'fnd base rates'!H$52)
+($H156*'fnd base rates'!H$53)
+($I156*'fnd base rates'!H$54)
+($J156*'fnd base rates'!H$55)
+($K156*'fnd base rates'!H$56)
+($L156*'fnd base rates'!H$57)
+($M156*'fnd base rates'!H$58)
+($N156*'fnd base rates'!H$59)
+($O156*VLOOKUP($S156+12,rate_basefnd,8)))</f>
        <v>3785.107</v>
      </c>
      <c r="AA156" s="1">
        <f>(($C156*'fnd base rates'!I$48)
+($D156*'fnd base rates'!I$49)
+($E156*'fnd base rates'!I$50)
+($F156*'fnd base rates'!I$51)
+($G156*'fnd base rates'!I$52)
+($H156*'fnd base rates'!I$53)
+($I156*'fnd base rates'!I$54)
+($J156*'fnd base rates'!I$55)
+($K156*'fnd base rates'!I$56)
+($L156*'fnd base rates'!I$57)
+($M156*'fnd base rates'!I$58)
+($N156*'fnd base rates'!I$59)
+($O156*VLOOKUP($S156+12,rate_basefnd,9)))
*$R156</f>
        <v>1997.34</v>
      </c>
      <c r="AB156" s="1">
        <f>(($C156*'fnd base rates'!J$48)
+($D156*'fnd base rates'!J$49)
+($E156*'fnd base rates'!J$50)
+($F156*'fnd base rates'!J$51)
+($G156*'fnd base rates'!J$52)
+($H156*'fnd base rates'!J$53)
+($I156*'fnd base rates'!J$54)
+($J156*'fnd base rates'!J$55)
+($K156*'fnd base rates'!J$56)
+($L156*'fnd base rates'!J$57)
+($M156*'fnd base rates'!J$58)
+($N156*'fnd base rates'!J$59)
+($O156*VLOOKUP($S156+12,rate_basefnd,10)))
*$R156</f>
        <v>2342.5299999999997</v>
      </c>
      <c r="AC156" s="1">
        <f>(($C156*'fnd base rates'!K$48)
+($D156*'fnd base rates'!K$49)
+($E156*'fnd base rates'!K$50)
+($F156*'fnd base rates'!K$51)
+($G156*'fnd base rates'!K$52)
+($H156*'fnd base rates'!K$53)
+($I156*'fnd base rates'!K$54)
+($J156*'fnd base rates'!K$55)
+($K156*'fnd base rates'!K$56)
+($L156*'fnd base rates'!K$57)
+($M156*'fnd base rates'!K$58)
+($N156*'fnd base rates'!K$59)
+($O156*VLOOKUP($S156+12,rate_basefnd,11)))
*$R156</f>
        <v>8487.5507500000003</v>
      </c>
      <c r="AD156" s="1">
        <f>(($C156*'fnd base rates'!L$48)
+($D156*'fnd base rates'!L$49)
+($E156*'fnd base rates'!L$50)
+($F156*'fnd base rates'!L$51)
+($G156*'fnd base rates'!L$52)
+($H156*'fnd base rates'!L$53)
+($I156*'fnd base rates'!L$54)
+($J156*'fnd base rates'!L$55)
+($K156*'fnd base rates'!L$56)
+($L156*'fnd base rates'!L$57)
+($M156*'fnd base rates'!L$58)
+($N156*'fnd base rates'!L$59)
+($O156*VLOOKUP($S156+12,rate_basefnd,12)))</f>
        <v>7303.383385637414</v>
      </c>
      <c r="AE156" s="1">
        <f>(($C156*'fnd base rates'!M$48)
+($D156*'fnd base rates'!M$49)
+($E156*'fnd base rates'!M$50)
+($F156*'fnd base rates'!M$51)
+($G156*'fnd base rates'!M$52)
+($H156*'fnd base rates'!M$53)
+($I156*'fnd base rates'!M$54)
+($J156*'fnd base rates'!M$55)
+($K156*'fnd base rates'!M$56)
+($L156*'fnd base rates'!M$57)
+($M156*'fnd base rates'!M$58)
+($N156*'fnd base rates'!M$59)
+($O156*VLOOKUP($S156+12,rate_basefnd,13)))</f>
        <v>0</v>
      </c>
      <c r="AF156" s="4">
        <f t="shared" si="27"/>
        <v>76624.03213563739</v>
      </c>
      <c r="AH156" s="4">
        <f t="shared" si="28"/>
        <v>429163291</v>
      </c>
      <c r="AI156" s="4" t="str">
        <f t="shared" si="29"/>
        <v>429</v>
      </c>
      <c r="AJ156" s="2" t="str">
        <f t="shared" si="30"/>
        <v>163</v>
      </c>
      <c r="AK156" s="2" t="str">
        <f t="shared" si="31"/>
        <v>291</v>
      </c>
      <c r="AL156" s="4">
        <f t="shared" si="32"/>
        <v>1</v>
      </c>
      <c r="AM156" s="4">
        <f t="shared" si="25"/>
        <v>6</v>
      </c>
      <c r="AN156" s="4">
        <f t="shared" si="33"/>
        <v>76624.03213563739</v>
      </c>
      <c r="AO156" s="4">
        <f t="shared" si="34"/>
        <v>12771</v>
      </c>
      <c r="AP156" s="4">
        <f t="shared" si="35"/>
        <v>0</v>
      </c>
      <c r="AQ156" s="75">
        <v>12771</v>
      </c>
    </row>
    <row r="157" spans="1:43" s="4" customFormat="1">
      <c r="A157" s="2">
        <v>430170009</v>
      </c>
      <c r="B157" s="382" t="s">
        <v>672</v>
      </c>
      <c r="C157" s="15">
        <f>'fnd enro'!C157</f>
        <v>0</v>
      </c>
      <c r="D157" s="15">
        <f>'fnd enro'!D157</f>
        <v>0</v>
      </c>
      <c r="E157" s="15">
        <f>'fnd enro'!E157</f>
        <v>0</v>
      </c>
      <c r="F157" s="15">
        <f>'fnd enro'!F157</f>
        <v>0</v>
      </c>
      <c r="G157" s="15">
        <f>'fnd enro'!G157</f>
        <v>1</v>
      </c>
      <c r="H157" s="15">
        <f>'fnd enro'!H157</f>
        <v>0</v>
      </c>
      <c r="I157" s="15">
        <f>'fnd enro'!I157</f>
        <v>3.7499999999999999E-2</v>
      </c>
      <c r="J157" s="15">
        <f>'fnd enro'!J157</f>
        <v>0</v>
      </c>
      <c r="K157" s="15">
        <f>'fnd enro'!K157</f>
        <v>0</v>
      </c>
      <c r="L157" s="15">
        <f>'fnd enro'!L157</f>
        <v>0</v>
      </c>
      <c r="M157" s="15">
        <f>'fnd enro'!M157</f>
        <v>0</v>
      </c>
      <c r="N157" s="15">
        <f>'fnd enro'!N157</f>
        <v>0</v>
      </c>
      <c r="O157" s="15">
        <f>'fnd enro'!O157</f>
        <v>0</v>
      </c>
      <c r="P157" s="15"/>
      <c r="Q157" s="15">
        <f>'fnd enro'!R157</f>
        <v>1</v>
      </c>
      <c r="R157" s="16">
        <f t="shared" si="26"/>
        <v>1.0529999999999999</v>
      </c>
      <c r="S157" s="15">
        <f>'fnd enro'!Q157</f>
        <v>1</v>
      </c>
      <c r="T157" s="2"/>
      <c r="U157" s="1">
        <f>(($C157*'fnd base rates'!C$48)
+($D157*'fnd base rates'!C$49)
+($E157*'fnd base rates'!C$50)
+($F157*'fnd base rates'!C$51)
+($G157*'fnd base rates'!C$52)
+($H157*'fnd base rates'!C$53)
+($I157*'fnd base rates'!C$54)
+($J157*'fnd base rates'!C$55)
+($K157*'fnd base rates'!C$56)
+($L157*'fnd base rates'!C$57)
+($M157*'fnd base rates'!C$58)
+($N157*'fnd base rates'!C$59)
+($O157*VLOOKUP($S157+12,rate_basefnd,3)))
*$R157</f>
        <v>487.85029312500001</v>
      </c>
      <c r="V157" s="1">
        <f>(($C157*'fnd base rates'!D$48)
+($D157*'fnd base rates'!D$49)
+($E157*'fnd base rates'!D$50)
+($F157*'fnd base rates'!D$51)
+($G157*'fnd base rates'!D$52)
+($H157*'fnd base rates'!D$53)
+($I157*'fnd base rates'!D$54)
+($J157*'fnd base rates'!D$55)
+($K157*'fnd base rates'!D$56)
+($L157*'fnd base rates'!D$57)
+($M157*'fnd base rates'!D$58)
+($N157*'fnd base rates'!D$59)
+($O157*VLOOKUP($S157+12,rate_basefnd,4)))
*$R157</f>
        <v>699.95015999999998</v>
      </c>
      <c r="W157" s="1">
        <f>(($C157*'fnd base rates'!E$48)
+($D157*'fnd base rates'!E$49)
+($E157*'fnd base rates'!E$50)
+($F157*'fnd base rates'!E$51)
+($G157*'fnd base rates'!E$52)
+($H157*'fnd base rates'!E$53)
+($I157*'fnd base rates'!E$54)
+($J157*'fnd base rates'!E$55)
+($K157*'fnd base rates'!E$56)
+($L157*'fnd base rates'!E$57)
+($M157*'fnd base rates'!E$58)
+($N157*'fnd base rates'!E$59)
+($O157*VLOOKUP($S157+12,rate_basefnd,5)))
*$R157</f>
        <v>3155.3349018749996</v>
      </c>
      <c r="X157" s="1">
        <f>(($C157*'fnd base rates'!F$48)
+($D157*'fnd base rates'!F$49)
+($E157*'fnd base rates'!F$50)
+($F157*'fnd base rates'!F$51)
+($G157*'fnd base rates'!F$52)
+($H157*'fnd base rates'!F$53)
+($I157*'fnd base rates'!F$54)
+($J157*'fnd base rates'!F$55)
+($K157*'fnd base rates'!F$56)
+($L157*'fnd base rates'!F$57)
+($M157*'fnd base rates'!F$58)
+($N157*'fnd base rates'!F$59)
+($O157*VLOOKUP($S157+12,rate_basefnd,6)))
*$R157</f>
        <v>901.58465475000003</v>
      </c>
      <c r="Y157" s="1">
        <f>(($C157*'fnd base rates'!G$48)
+($D157*'fnd base rates'!G$49)
+($E157*'fnd base rates'!G$50)
+($F157*'fnd base rates'!G$51)
+($G157*'fnd base rates'!G$52)
+($H157*'fnd base rates'!G$53)
+($I157*'fnd base rates'!G$54)
+($J157*'fnd base rates'!G$55)
+($K157*'fnd base rates'!G$56)
+($L157*'fnd base rates'!G$57)
+($M157*'fnd base rates'!G$58)
+($N157*'fnd base rates'!G$59)
+($O157*VLOOKUP($S157+12,rate_basefnd,7)))
*$R157</f>
        <v>153.65665574999997</v>
      </c>
      <c r="Z157" s="1">
        <f>(($C157*'fnd base rates'!H$48)
+($D157*'fnd base rates'!H$49)
+($E157*'fnd base rates'!H$50)
+($F157*'fnd base rates'!H$51)
+($G157*'fnd base rates'!H$52)
+($H157*'fnd base rates'!H$53)
+($I157*'fnd base rates'!H$54)
+($J157*'fnd base rates'!H$55)
+($K157*'fnd base rates'!H$56)
+($L157*'fnd base rates'!H$57)
+($M157*'fnd base rates'!H$58)
+($N157*'fnd base rates'!H$59)
+($O157*VLOOKUP($S157+12,rate_basefnd,8)))</f>
        <v>454.3845</v>
      </c>
      <c r="AA157" s="1">
        <f>(($C157*'fnd base rates'!I$48)
+($D157*'fnd base rates'!I$49)
+($E157*'fnd base rates'!I$50)
+($F157*'fnd base rates'!I$51)
+($G157*'fnd base rates'!I$52)
+($H157*'fnd base rates'!I$53)
+($I157*'fnd base rates'!I$54)
+($J157*'fnd base rates'!I$55)
+($K157*'fnd base rates'!I$56)
+($L157*'fnd base rates'!I$57)
+($M157*'fnd base rates'!I$58)
+($N157*'fnd base rates'!I$59)
+($O157*VLOOKUP($S157+12,rate_basefnd,9)))
*$R157</f>
        <v>310.87718999999998</v>
      </c>
      <c r="AB157" s="1">
        <f>(($C157*'fnd base rates'!J$48)
+($D157*'fnd base rates'!J$49)
+($E157*'fnd base rates'!J$50)
+($F157*'fnd base rates'!J$51)
+($G157*'fnd base rates'!J$52)
+($H157*'fnd base rates'!J$53)
+($I157*'fnd base rates'!J$54)
+($J157*'fnd base rates'!J$55)
+($K157*'fnd base rates'!J$56)
+($L157*'fnd base rates'!J$57)
+($M157*'fnd base rates'!J$58)
+($N157*'fnd base rates'!J$59)
+($O157*VLOOKUP($S157+12,rate_basefnd,10)))
*$R157</f>
        <v>227.63754</v>
      </c>
      <c r="AC157" s="1">
        <f>(($C157*'fnd base rates'!K$48)
+($D157*'fnd base rates'!K$49)
+($E157*'fnd base rates'!K$50)
+($F157*'fnd base rates'!K$51)
+($G157*'fnd base rates'!K$52)
+($H157*'fnd base rates'!K$53)
+($I157*'fnd base rates'!K$54)
+($J157*'fnd base rates'!K$55)
+($K157*'fnd base rates'!K$56)
+($L157*'fnd base rates'!K$57)
+($M157*'fnd base rates'!K$58)
+($N157*'fnd base rates'!K$59)
+($O157*VLOOKUP($S157+12,rate_basefnd,11)))
*$R157</f>
        <v>1078.2668666249999</v>
      </c>
      <c r="AD157" s="1">
        <f>(($C157*'fnd base rates'!L$48)
+($D157*'fnd base rates'!L$49)
+($E157*'fnd base rates'!L$50)
+($F157*'fnd base rates'!L$51)
+($G157*'fnd base rates'!L$52)
+($H157*'fnd base rates'!L$53)
+($I157*'fnd base rates'!L$54)
+($J157*'fnd base rates'!L$55)
+($K157*'fnd base rates'!L$56)
+($L157*'fnd base rates'!L$57)
+($M157*'fnd base rates'!L$58)
+($N157*'fnd base rates'!L$59)
+($O157*VLOOKUP($S157+12,rate_basefnd,12)))</f>
        <v>978.01976342683213</v>
      </c>
      <c r="AE157" s="1">
        <f>(($C157*'fnd base rates'!M$48)
+($D157*'fnd base rates'!M$49)
+($E157*'fnd base rates'!M$50)
+($F157*'fnd base rates'!M$51)
+($G157*'fnd base rates'!M$52)
+($H157*'fnd base rates'!M$53)
+($I157*'fnd base rates'!M$54)
+($J157*'fnd base rates'!M$55)
+($K157*'fnd base rates'!M$56)
+($L157*'fnd base rates'!M$57)
+($M157*'fnd base rates'!M$58)
+($N157*'fnd base rates'!M$59)
+($O157*VLOOKUP($S157+12,rate_basefnd,13)))</f>
        <v>0</v>
      </c>
      <c r="AF157" s="4">
        <f t="shared" si="27"/>
        <v>8447.5625255518316</v>
      </c>
      <c r="AH157" s="4">
        <f t="shared" si="28"/>
        <v>430170009</v>
      </c>
      <c r="AI157" s="4" t="str">
        <f t="shared" si="29"/>
        <v>430</v>
      </c>
      <c r="AJ157" s="2" t="str">
        <f t="shared" si="30"/>
        <v>170</v>
      </c>
      <c r="AK157" s="2" t="str">
        <f t="shared" si="31"/>
        <v>009</v>
      </c>
      <c r="AL157" s="4">
        <f t="shared" si="32"/>
        <v>1</v>
      </c>
      <c r="AM157" s="4">
        <f t="shared" si="25"/>
        <v>1</v>
      </c>
      <c r="AN157" s="4">
        <f t="shared" si="33"/>
        <v>8447.5625255518316</v>
      </c>
      <c r="AO157" s="4">
        <f t="shared" si="34"/>
        <v>8448</v>
      </c>
      <c r="AP157" s="4">
        <f t="shared" si="35"/>
        <v>0</v>
      </c>
      <c r="AQ157" s="75">
        <v>8448</v>
      </c>
    </row>
    <row r="158" spans="1:43" s="4" customFormat="1">
      <c r="A158" s="2">
        <v>430170014</v>
      </c>
      <c r="B158" s="382" t="s">
        <v>672</v>
      </c>
      <c r="C158" s="15">
        <f>'fnd enro'!C158</f>
        <v>0</v>
      </c>
      <c r="D158" s="15">
        <f>'fnd enro'!D158</f>
        <v>0</v>
      </c>
      <c r="E158" s="15">
        <f>'fnd enro'!E158</f>
        <v>0</v>
      </c>
      <c r="F158" s="15">
        <f>'fnd enro'!F158</f>
        <v>0</v>
      </c>
      <c r="G158" s="15">
        <f>'fnd enro'!G158</f>
        <v>5</v>
      </c>
      <c r="H158" s="15">
        <f>'fnd enro'!H158</f>
        <v>18</v>
      </c>
      <c r="I158" s="15">
        <f>'fnd enro'!I158</f>
        <v>0.86250000000000004</v>
      </c>
      <c r="J158" s="15">
        <f>'fnd enro'!J158</f>
        <v>0</v>
      </c>
      <c r="K158" s="15">
        <f>'fnd enro'!K158</f>
        <v>0</v>
      </c>
      <c r="L158" s="15">
        <f>'fnd enro'!L158</f>
        <v>0</v>
      </c>
      <c r="M158" s="15">
        <f>'fnd enro'!M158</f>
        <v>0</v>
      </c>
      <c r="N158" s="15">
        <f>'fnd enro'!N158</f>
        <v>0</v>
      </c>
      <c r="O158" s="15">
        <f>'fnd enro'!O158</f>
        <v>2</v>
      </c>
      <c r="P158" s="15"/>
      <c r="Q158" s="15">
        <f>'fnd enro'!R158</f>
        <v>23</v>
      </c>
      <c r="R158" s="16">
        <f t="shared" si="26"/>
        <v>1.0529999999999999</v>
      </c>
      <c r="S158" s="15">
        <f>'fnd enro'!Q158</f>
        <v>2</v>
      </c>
      <c r="T158" s="2"/>
      <c r="U158" s="1">
        <f>(($C158*'fnd base rates'!C$48)
+($D158*'fnd base rates'!C$49)
+($E158*'fnd base rates'!C$50)
+($F158*'fnd base rates'!C$51)
+($G158*'fnd base rates'!C$52)
+($H158*'fnd base rates'!C$53)
+($I158*'fnd base rates'!C$54)
+($J158*'fnd base rates'!C$55)
+($K158*'fnd base rates'!C$56)
+($L158*'fnd base rates'!C$57)
+($M158*'fnd base rates'!C$58)
+($N158*'fnd base rates'!C$59)
+($O158*VLOOKUP($S158+12,rate_basefnd,3)))
*$R158</f>
        <v>11220.556741875</v>
      </c>
      <c r="V158" s="1">
        <f>(($C158*'fnd base rates'!D$48)
+($D158*'fnd base rates'!D$49)
+($E158*'fnd base rates'!D$50)
+($F158*'fnd base rates'!D$51)
+($G158*'fnd base rates'!D$52)
+($H158*'fnd base rates'!D$53)
+($I158*'fnd base rates'!D$54)
+($J158*'fnd base rates'!D$55)
+($K158*'fnd base rates'!D$56)
+($L158*'fnd base rates'!D$57)
+($M158*'fnd base rates'!D$58)
+($N158*'fnd base rates'!D$59)
+($O158*VLOOKUP($S158+12,rate_basefnd,4)))
*$R158</f>
        <v>16098.85368</v>
      </c>
      <c r="W158" s="1">
        <f>(($C158*'fnd base rates'!E$48)
+($D158*'fnd base rates'!E$49)
+($E158*'fnd base rates'!E$50)
+($F158*'fnd base rates'!E$51)
+($G158*'fnd base rates'!E$52)
+($H158*'fnd base rates'!E$53)
+($I158*'fnd base rates'!E$54)
+($J158*'fnd base rates'!E$55)
+($K158*'fnd base rates'!E$56)
+($L158*'fnd base rates'!E$57)
+($M158*'fnd base rates'!E$58)
+($N158*'fnd base rates'!E$59)
+($O158*VLOOKUP($S158+12,rate_basefnd,5)))
*$R158</f>
        <v>102852.918163125</v>
      </c>
      <c r="X158" s="1">
        <f>(($C158*'fnd base rates'!F$48)
+($D158*'fnd base rates'!F$49)
+($E158*'fnd base rates'!F$50)
+($F158*'fnd base rates'!F$51)
+($G158*'fnd base rates'!F$52)
+($H158*'fnd base rates'!F$53)
+($I158*'fnd base rates'!F$54)
+($J158*'fnd base rates'!F$55)
+($K158*'fnd base rates'!F$56)
+($L158*'fnd base rates'!F$57)
+($M158*'fnd base rates'!F$58)
+($N158*'fnd base rates'!F$59)
+($O158*VLOOKUP($S158+12,rate_basefnd,6)))
*$R158</f>
        <v>18950.032559250001</v>
      </c>
      <c r="Y158" s="1">
        <f>(($C158*'fnd base rates'!G$48)
+($D158*'fnd base rates'!G$49)
+($E158*'fnd base rates'!G$50)
+($F158*'fnd base rates'!G$51)
+($G158*'fnd base rates'!G$52)
+($H158*'fnd base rates'!G$53)
+($I158*'fnd base rates'!G$54)
+($J158*'fnd base rates'!G$55)
+($K158*'fnd base rates'!G$56)
+($L158*'fnd base rates'!G$57)
+($M158*'fnd base rates'!G$58)
+($N158*'fnd base rates'!G$59)
+($O158*VLOOKUP($S158+12,rate_basefnd,7)))
*$R158</f>
        <v>3598.5677422500003</v>
      </c>
      <c r="Z158" s="1">
        <f>(($C158*'fnd base rates'!H$48)
+($D158*'fnd base rates'!H$49)
+($E158*'fnd base rates'!H$50)
+($F158*'fnd base rates'!H$51)
+($G158*'fnd base rates'!H$52)
+($H158*'fnd base rates'!H$53)
+($I158*'fnd base rates'!H$54)
+($J158*'fnd base rates'!H$55)
+($K158*'fnd base rates'!H$56)
+($L158*'fnd base rates'!H$57)
+($M158*'fnd base rates'!H$58)
+($N158*'fnd base rates'!H$59)
+($O158*VLOOKUP($S158+12,rate_basefnd,8)))</f>
        <v>15215.443500000001</v>
      </c>
      <c r="AA158" s="1">
        <f>(($C158*'fnd base rates'!I$48)
+($D158*'fnd base rates'!I$49)
+($E158*'fnd base rates'!I$50)
+($F158*'fnd base rates'!I$51)
+($G158*'fnd base rates'!I$52)
+($H158*'fnd base rates'!I$53)
+($I158*'fnd base rates'!I$54)
+($J158*'fnd base rates'!I$55)
+($K158*'fnd base rates'!I$56)
+($L158*'fnd base rates'!I$57)
+($M158*'fnd base rates'!I$58)
+($N158*'fnd base rates'!I$59)
+($O158*VLOOKUP($S158+12,rate_basefnd,9)))
*$R158</f>
        <v>8568.8822700000001</v>
      </c>
      <c r="AB158" s="1">
        <f>(($C158*'fnd base rates'!J$48)
+($D158*'fnd base rates'!J$49)
+($E158*'fnd base rates'!J$50)
+($F158*'fnd base rates'!J$51)
+($G158*'fnd base rates'!J$52)
+($H158*'fnd base rates'!J$53)
+($I158*'fnd base rates'!J$54)
+($J158*'fnd base rates'!J$55)
+($K158*'fnd base rates'!J$56)
+($L158*'fnd base rates'!J$57)
+($M158*'fnd base rates'!J$58)
+($N158*'fnd base rates'!J$59)
+($O158*VLOOKUP($S158+12,rate_basefnd,10)))
*$R158</f>
        <v>10586.756699999998</v>
      </c>
      <c r="AC158" s="1">
        <f>(($C158*'fnd base rates'!K$48)
+($D158*'fnd base rates'!K$49)
+($E158*'fnd base rates'!K$50)
+($F158*'fnd base rates'!K$51)
+($G158*'fnd base rates'!K$52)
+($H158*'fnd base rates'!K$53)
+($I158*'fnd base rates'!K$54)
+($J158*'fnd base rates'!K$55)
+($K158*'fnd base rates'!K$56)
+($L158*'fnd base rates'!K$57)
+($M158*'fnd base rates'!K$58)
+($N158*'fnd base rates'!K$59)
+($O158*VLOOKUP($S158+12,rate_basefnd,11)))
*$R158</f>
        <v>25253.264892374998</v>
      </c>
      <c r="AD158" s="1">
        <f>(($C158*'fnd base rates'!L$48)
+($D158*'fnd base rates'!L$49)
+($E158*'fnd base rates'!L$50)
+($F158*'fnd base rates'!L$51)
+($G158*'fnd base rates'!L$52)
+($H158*'fnd base rates'!L$53)
+($I158*'fnd base rates'!L$54)
+($J158*'fnd base rates'!L$55)
+($K158*'fnd base rates'!L$56)
+($L158*'fnd base rates'!L$57)
+($M158*'fnd base rates'!L$58)
+($N158*'fnd base rates'!L$59)
+($O158*VLOOKUP($S158+12,rate_basefnd,12)))</f>
        <v>22049.523525604109</v>
      </c>
      <c r="AE158" s="1">
        <f>(($C158*'fnd base rates'!M$48)
+($D158*'fnd base rates'!M$49)
+($E158*'fnd base rates'!M$50)
+($F158*'fnd base rates'!M$51)
+($G158*'fnd base rates'!M$52)
+($H158*'fnd base rates'!M$53)
+($I158*'fnd base rates'!M$54)
+($J158*'fnd base rates'!M$55)
+($K158*'fnd base rates'!M$56)
+($L158*'fnd base rates'!M$57)
+($M158*'fnd base rates'!M$58)
+($N158*'fnd base rates'!M$59)
+($O158*VLOOKUP($S158+12,rate_basefnd,13)))</f>
        <v>0</v>
      </c>
      <c r="AF158" s="4">
        <f t="shared" si="27"/>
        <v>234394.79977447909</v>
      </c>
      <c r="AH158" s="4">
        <f t="shared" si="28"/>
        <v>430170014</v>
      </c>
      <c r="AI158" s="4" t="str">
        <f t="shared" si="29"/>
        <v>430</v>
      </c>
      <c r="AJ158" s="2" t="str">
        <f t="shared" si="30"/>
        <v>170</v>
      </c>
      <c r="AK158" s="2" t="str">
        <f t="shared" si="31"/>
        <v>014</v>
      </c>
      <c r="AL158" s="4">
        <f t="shared" si="32"/>
        <v>1</v>
      </c>
      <c r="AM158" s="4">
        <f t="shared" si="25"/>
        <v>23</v>
      </c>
      <c r="AN158" s="4">
        <f t="shared" si="33"/>
        <v>234394.79977447909</v>
      </c>
      <c r="AO158" s="4">
        <f t="shared" si="34"/>
        <v>10191</v>
      </c>
      <c r="AP158" s="4">
        <f t="shared" si="35"/>
        <v>0</v>
      </c>
      <c r="AQ158" s="75">
        <v>10191</v>
      </c>
    </row>
    <row r="159" spans="1:43" s="4" customFormat="1">
      <c r="A159" s="2">
        <v>430170031</v>
      </c>
      <c r="B159" s="382" t="s">
        <v>672</v>
      </c>
      <c r="C159" s="15">
        <f>'fnd enro'!C159</f>
        <v>0</v>
      </c>
      <c r="D159" s="15">
        <f>'fnd enro'!D159</f>
        <v>0</v>
      </c>
      <c r="E159" s="15">
        <f>'fnd enro'!E159</f>
        <v>0</v>
      </c>
      <c r="F159" s="15">
        <f>'fnd enro'!F159</f>
        <v>0</v>
      </c>
      <c r="G159" s="15">
        <f>'fnd enro'!G159</f>
        <v>0</v>
      </c>
      <c r="H159" s="15">
        <f>'fnd enro'!H159</f>
        <v>2</v>
      </c>
      <c r="I159" s="15">
        <f>'fnd enro'!I159</f>
        <v>7.4999999999999997E-2</v>
      </c>
      <c r="J159" s="15">
        <f>'fnd enro'!J159</f>
        <v>0</v>
      </c>
      <c r="K159" s="15">
        <f>'fnd enro'!K159</f>
        <v>0</v>
      </c>
      <c r="L159" s="15">
        <f>'fnd enro'!L159</f>
        <v>0</v>
      </c>
      <c r="M159" s="15">
        <f>'fnd enro'!M159</f>
        <v>0</v>
      </c>
      <c r="N159" s="15">
        <f>'fnd enro'!N159</f>
        <v>0</v>
      </c>
      <c r="O159" s="15">
        <f>'fnd enro'!O159</f>
        <v>0</v>
      </c>
      <c r="P159" s="15"/>
      <c r="Q159" s="15">
        <f>'fnd enro'!R159</f>
        <v>2</v>
      </c>
      <c r="R159" s="16">
        <f t="shared" si="26"/>
        <v>1.0529999999999999</v>
      </c>
      <c r="S159" s="15">
        <f>'fnd enro'!Q159</f>
        <v>1</v>
      </c>
      <c r="T159" s="2"/>
      <c r="U159" s="1">
        <f>(($C159*'fnd base rates'!C$48)
+($D159*'fnd base rates'!C$49)
+($E159*'fnd base rates'!C$50)
+($F159*'fnd base rates'!C$51)
+($G159*'fnd base rates'!C$52)
+($H159*'fnd base rates'!C$53)
+($I159*'fnd base rates'!C$54)
+($J159*'fnd base rates'!C$55)
+($K159*'fnd base rates'!C$56)
+($L159*'fnd base rates'!C$57)
+($M159*'fnd base rates'!C$58)
+($N159*'fnd base rates'!C$59)
+($O159*VLOOKUP($S159+12,rate_basefnd,3)))
*$R159</f>
        <v>975.70058625000001</v>
      </c>
      <c r="V159" s="1">
        <f>(($C159*'fnd base rates'!D$48)
+($D159*'fnd base rates'!D$49)
+($E159*'fnd base rates'!D$50)
+($F159*'fnd base rates'!D$51)
+($G159*'fnd base rates'!D$52)
+($H159*'fnd base rates'!D$53)
+($I159*'fnd base rates'!D$54)
+($J159*'fnd base rates'!D$55)
+($K159*'fnd base rates'!D$56)
+($L159*'fnd base rates'!D$57)
+($M159*'fnd base rates'!D$58)
+($N159*'fnd base rates'!D$59)
+($O159*VLOOKUP($S159+12,rate_basefnd,4)))
*$R159</f>
        <v>1399.90032</v>
      </c>
      <c r="W159" s="1">
        <f>(($C159*'fnd base rates'!E$48)
+($D159*'fnd base rates'!E$49)
+($E159*'fnd base rates'!E$50)
+($F159*'fnd base rates'!E$51)
+($G159*'fnd base rates'!E$52)
+($H159*'fnd base rates'!E$53)
+($I159*'fnd base rates'!E$54)
+($J159*'fnd base rates'!E$55)
+($K159*'fnd base rates'!E$56)
+($L159*'fnd base rates'!E$57)
+($M159*'fnd base rates'!E$58)
+($N159*'fnd base rates'!E$59)
+($O159*VLOOKUP($S159+12,rate_basefnd,5)))
*$R159</f>
        <v>8968.8419437499979</v>
      </c>
      <c r="X159" s="1">
        <f>(($C159*'fnd base rates'!F$48)
+($D159*'fnd base rates'!F$49)
+($E159*'fnd base rates'!F$50)
+($F159*'fnd base rates'!F$51)
+($G159*'fnd base rates'!F$52)
+($H159*'fnd base rates'!F$53)
+($I159*'fnd base rates'!F$54)
+($J159*'fnd base rates'!F$55)
+($K159*'fnd base rates'!F$56)
+($L159*'fnd base rates'!F$57)
+($M159*'fnd base rates'!F$58)
+($N159*'fnd base rates'!F$59)
+($O159*VLOOKUP($S159+12,rate_basefnd,6)))
*$R159</f>
        <v>1604.6788095000002</v>
      </c>
      <c r="Y159" s="1">
        <f>(($C159*'fnd base rates'!G$48)
+($D159*'fnd base rates'!G$49)
+($E159*'fnd base rates'!G$50)
+($F159*'fnd base rates'!G$51)
+($G159*'fnd base rates'!G$52)
+($H159*'fnd base rates'!G$53)
+($I159*'fnd base rates'!G$54)
+($J159*'fnd base rates'!G$55)
+($K159*'fnd base rates'!G$56)
+($L159*'fnd base rates'!G$57)
+($M159*'fnd base rates'!G$58)
+($N159*'fnd base rates'!G$59)
+($O159*VLOOKUP($S159+12,rate_basefnd,7)))
*$R159</f>
        <v>298.93143149999997</v>
      </c>
      <c r="Z159" s="1">
        <f>(($C159*'fnd base rates'!H$48)
+($D159*'fnd base rates'!H$49)
+($E159*'fnd base rates'!H$50)
+($F159*'fnd base rates'!H$51)
+($G159*'fnd base rates'!H$52)
+($H159*'fnd base rates'!H$53)
+($I159*'fnd base rates'!H$54)
+($J159*'fnd base rates'!H$55)
+($K159*'fnd base rates'!H$56)
+($L159*'fnd base rates'!H$57)
+($M159*'fnd base rates'!H$58)
+($N159*'fnd base rates'!H$59)
+($O159*VLOOKUP($S159+12,rate_basefnd,8)))</f>
        <v>1438.1690000000001</v>
      </c>
      <c r="AA159" s="1">
        <f>(($C159*'fnd base rates'!I$48)
+($D159*'fnd base rates'!I$49)
+($E159*'fnd base rates'!I$50)
+($F159*'fnd base rates'!I$51)
+($G159*'fnd base rates'!I$52)
+($H159*'fnd base rates'!I$53)
+($I159*'fnd base rates'!I$54)
+($J159*'fnd base rates'!I$55)
+($K159*'fnd base rates'!I$56)
+($L159*'fnd base rates'!I$57)
+($M159*'fnd base rates'!I$58)
+($N159*'fnd base rates'!I$59)
+($O159*VLOOKUP($S159+12,rate_basefnd,9)))
*$R159</f>
        <v>779.38847999999996</v>
      </c>
      <c r="AB159" s="1">
        <f>(($C159*'fnd base rates'!J$48)
+($D159*'fnd base rates'!J$49)
+($E159*'fnd base rates'!J$50)
+($F159*'fnd base rates'!J$51)
+($G159*'fnd base rates'!J$52)
+($H159*'fnd base rates'!J$53)
+($I159*'fnd base rates'!J$54)
+($J159*'fnd base rates'!J$55)
+($K159*'fnd base rates'!J$56)
+($L159*'fnd base rates'!J$57)
+($M159*'fnd base rates'!J$58)
+($N159*'fnd base rates'!J$59)
+($O159*VLOOKUP($S159+12,rate_basefnd,10)))
*$R159</f>
        <v>1049.8409999999999</v>
      </c>
      <c r="AC159" s="1">
        <f>(($C159*'fnd base rates'!K$48)
+($D159*'fnd base rates'!K$49)
+($E159*'fnd base rates'!K$50)
+($F159*'fnd base rates'!K$51)
+($G159*'fnd base rates'!K$52)
+($H159*'fnd base rates'!K$53)
+($I159*'fnd base rates'!K$54)
+($J159*'fnd base rates'!K$55)
+($K159*'fnd base rates'!K$56)
+($L159*'fnd base rates'!K$57)
+($M159*'fnd base rates'!K$58)
+($N159*'fnd base rates'!K$59)
+($O159*VLOOKUP($S159+12,rate_basefnd,11)))
*$R159</f>
        <v>2097.7973932499999</v>
      </c>
      <c r="AD159" s="1">
        <f>(($C159*'fnd base rates'!L$48)
+($D159*'fnd base rates'!L$49)
+($E159*'fnd base rates'!L$50)
+($F159*'fnd base rates'!L$51)
+($G159*'fnd base rates'!L$52)
+($H159*'fnd base rates'!L$53)
+($I159*'fnd base rates'!L$54)
+($J159*'fnd base rates'!L$55)
+($K159*'fnd base rates'!L$56)
+($L159*'fnd base rates'!L$57)
+($M159*'fnd base rates'!L$58)
+($N159*'fnd base rates'!L$59)
+($O159*VLOOKUP($S159+12,rate_basefnd,12)))</f>
        <v>1838.5160787188831</v>
      </c>
      <c r="AE159" s="1">
        <f>(($C159*'fnd base rates'!M$48)
+($D159*'fnd base rates'!M$49)
+($E159*'fnd base rates'!M$50)
+($F159*'fnd base rates'!M$51)
+($G159*'fnd base rates'!M$52)
+($H159*'fnd base rates'!M$53)
+($I159*'fnd base rates'!M$54)
+($J159*'fnd base rates'!M$55)
+($K159*'fnd base rates'!M$56)
+($L159*'fnd base rates'!M$57)
+($M159*'fnd base rates'!M$58)
+($N159*'fnd base rates'!M$59)
+($O159*VLOOKUP($S159+12,rate_basefnd,13)))</f>
        <v>0</v>
      </c>
      <c r="AF159" s="4">
        <f t="shared" si="27"/>
        <v>20451.765042968877</v>
      </c>
      <c r="AH159" s="4">
        <f t="shared" si="28"/>
        <v>430170031</v>
      </c>
      <c r="AI159" s="4" t="str">
        <f t="shared" si="29"/>
        <v>430</v>
      </c>
      <c r="AJ159" s="2" t="str">
        <f t="shared" si="30"/>
        <v>170</v>
      </c>
      <c r="AK159" s="2" t="str">
        <f t="shared" si="31"/>
        <v>031</v>
      </c>
      <c r="AL159" s="4">
        <f t="shared" si="32"/>
        <v>1</v>
      </c>
      <c r="AM159" s="4">
        <f t="shared" si="25"/>
        <v>2</v>
      </c>
      <c r="AN159" s="4">
        <f t="shared" si="33"/>
        <v>20451.765042968877</v>
      </c>
      <c r="AO159" s="4">
        <f t="shared" si="34"/>
        <v>10226</v>
      </c>
      <c r="AP159" s="4">
        <f t="shared" si="35"/>
        <v>0</v>
      </c>
      <c r="AQ159" s="75">
        <v>10226</v>
      </c>
    </row>
    <row r="160" spans="1:43" s="4" customFormat="1">
      <c r="A160" s="2">
        <v>430170064</v>
      </c>
      <c r="B160" s="382" t="s">
        <v>672</v>
      </c>
      <c r="C160" s="15">
        <f>'fnd enro'!C160</f>
        <v>0</v>
      </c>
      <c r="D160" s="15">
        <f>'fnd enro'!D160</f>
        <v>0</v>
      </c>
      <c r="E160" s="15">
        <f>'fnd enro'!E160</f>
        <v>0</v>
      </c>
      <c r="F160" s="15">
        <f>'fnd enro'!F160</f>
        <v>0</v>
      </c>
      <c r="G160" s="15">
        <f>'fnd enro'!G160</f>
        <v>29</v>
      </c>
      <c r="H160" s="15">
        <f>'fnd enro'!H160</f>
        <v>27</v>
      </c>
      <c r="I160" s="15">
        <f>'fnd enro'!I160</f>
        <v>2.1</v>
      </c>
      <c r="J160" s="15">
        <f>'fnd enro'!J160</f>
        <v>0</v>
      </c>
      <c r="K160" s="15">
        <f>'fnd enro'!K160</f>
        <v>0</v>
      </c>
      <c r="L160" s="15">
        <f>'fnd enro'!L160</f>
        <v>0</v>
      </c>
      <c r="M160" s="15">
        <f>'fnd enro'!M160</f>
        <v>0</v>
      </c>
      <c r="N160" s="15">
        <f>'fnd enro'!N160</f>
        <v>0</v>
      </c>
      <c r="O160" s="15">
        <f>'fnd enro'!O160</f>
        <v>3</v>
      </c>
      <c r="P160" s="15"/>
      <c r="Q160" s="15">
        <f>'fnd enro'!R160</f>
        <v>56</v>
      </c>
      <c r="R160" s="16">
        <f t="shared" si="26"/>
        <v>1.0529999999999999</v>
      </c>
      <c r="S160" s="15">
        <f>'fnd enro'!Q160</f>
        <v>1</v>
      </c>
      <c r="T160" s="2"/>
      <c r="U160" s="1">
        <f>(($C160*'fnd base rates'!C$48)
+($D160*'fnd base rates'!C$49)
+($E160*'fnd base rates'!C$50)
+($F160*'fnd base rates'!C$51)
+($G160*'fnd base rates'!C$52)
+($H160*'fnd base rates'!C$53)
+($I160*'fnd base rates'!C$54)
+($J160*'fnd base rates'!C$55)
+($K160*'fnd base rates'!C$56)
+($L160*'fnd base rates'!C$57)
+($M160*'fnd base rates'!C$58)
+($N160*'fnd base rates'!C$59)
+($O160*VLOOKUP($S160+12,rate_basefnd,3)))
*$R160</f>
        <v>27319.616415</v>
      </c>
      <c r="V160" s="1">
        <f>(($C160*'fnd base rates'!D$48)
+($D160*'fnd base rates'!D$49)
+($E160*'fnd base rates'!D$50)
+($F160*'fnd base rates'!D$51)
+($G160*'fnd base rates'!D$52)
+($H160*'fnd base rates'!D$53)
+($I160*'fnd base rates'!D$54)
+($J160*'fnd base rates'!D$55)
+($K160*'fnd base rates'!D$56)
+($L160*'fnd base rates'!D$57)
+($M160*'fnd base rates'!D$58)
+($N160*'fnd base rates'!D$59)
+($O160*VLOOKUP($S160+12,rate_basefnd,4)))
*$R160</f>
        <v>39197.208960000004</v>
      </c>
      <c r="W160" s="1">
        <f>(($C160*'fnd base rates'!E$48)
+($D160*'fnd base rates'!E$49)
+($E160*'fnd base rates'!E$50)
+($F160*'fnd base rates'!E$51)
+($G160*'fnd base rates'!E$52)
+($H160*'fnd base rates'!E$53)
+($I160*'fnd base rates'!E$54)
+($J160*'fnd base rates'!E$55)
+($K160*'fnd base rates'!E$56)
+($L160*'fnd base rates'!E$57)
+($M160*'fnd base rates'!E$58)
+($N160*'fnd base rates'!E$59)
+($O160*VLOOKUP($S160+12,rate_basefnd,5)))
*$R160</f>
        <v>222019.09528499999</v>
      </c>
      <c r="X160" s="1">
        <f>(($C160*'fnd base rates'!F$48)
+($D160*'fnd base rates'!F$49)
+($E160*'fnd base rates'!F$50)
+($F160*'fnd base rates'!F$51)
+($G160*'fnd base rates'!F$52)
+($H160*'fnd base rates'!F$53)
+($I160*'fnd base rates'!F$54)
+($J160*'fnd base rates'!F$55)
+($K160*'fnd base rates'!F$56)
+($L160*'fnd base rates'!F$57)
+($M160*'fnd base rates'!F$58)
+($N160*'fnd base rates'!F$59)
+($O160*VLOOKUP($S160+12,rate_basefnd,6)))
*$R160</f>
        <v>47809.118915999992</v>
      </c>
      <c r="Y160" s="1">
        <f>(($C160*'fnd base rates'!G$48)
+($D160*'fnd base rates'!G$49)
+($E160*'fnd base rates'!G$50)
+($F160*'fnd base rates'!G$51)
+($G160*'fnd base rates'!G$52)
+($H160*'fnd base rates'!G$53)
+($I160*'fnd base rates'!G$54)
+($J160*'fnd base rates'!G$55)
+($K160*'fnd base rates'!G$56)
+($L160*'fnd base rates'!G$57)
+($M160*'fnd base rates'!G$58)
+($N160*'fnd base rates'!G$59)
+($O160*VLOOKUP($S160+12,rate_basefnd,7)))
*$R160</f>
        <v>8699.2584119999992</v>
      </c>
      <c r="Z160" s="1">
        <f>(($C160*'fnd base rates'!H$48)
+($D160*'fnd base rates'!H$49)
+($E160*'fnd base rates'!H$50)
+($F160*'fnd base rates'!H$51)
+($G160*'fnd base rates'!H$52)
+($H160*'fnd base rates'!H$53)
+($I160*'fnd base rates'!H$54)
+($J160*'fnd base rates'!H$55)
+($K160*'fnd base rates'!H$56)
+($L160*'fnd base rates'!H$57)
+($M160*'fnd base rates'!H$58)
+($N160*'fnd base rates'!H$59)
+($O160*VLOOKUP($S160+12,rate_basefnd,8)))</f>
        <v>32592.432000000001</v>
      </c>
      <c r="AA160" s="1">
        <f>(($C160*'fnd base rates'!I$48)
+($D160*'fnd base rates'!I$49)
+($E160*'fnd base rates'!I$50)
+($F160*'fnd base rates'!I$51)
+($G160*'fnd base rates'!I$52)
+($H160*'fnd base rates'!I$53)
+($I160*'fnd base rates'!I$54)
+($J160*'fnd base rates'!I$55)
+($K160*'fnd base rates'!I$56)
+($L160*'fnd base rates'!I$57)
+($M160*'fnd base rates'!I$58)
+($N160*'fnd base rates'!I$59)
+($O160*VLOOKUP($S160+12,rate_basefnd,9)))
*$R160</f>
        <v>19537.182990000001</v>
      </c>
      <c r="AB160" s="1">
        <f>(($C160*'fnd base rates'!J$48)
+($D160*'fnd base rates'!J$49)
+($E160*'fnd base rates'!J$50)
+($F160*'fnd base rates'!J$51)
+($G160*'fnd base rates'!J$52)
+($H160*'fnd base rates'!J$53)
+($I160*'fnd base rates'!J$54)
+($J160*'fnd base rates'!J$55)
+($K160*'fnd base rates'!J$56)
+($L160*'fnd base rates'!J$57)
+($M160*'fnd base rates'!J$58)
+($N160*'fnd base rates'!J$59)
+($O160*VLOOKUP($S160+12,rate_basefnd,10)))
*$R160</f>
        <v>20774.34216</v>
      </c>
      <c r="AC160" s="1">
        <f>(($C160*'fnd base rates'!K$48)
+($D160*'fnd base rates'!K$49)
+($E160*'fnd base rates'!K$50)
+($F160*'fnd base rates'!K$51)
+($G160*'fnd base rates'!K$52)
+($H160*'fnd base rates'!K$53)
+($I160*'fnd base rates'!K$54)
+($J160*'fnd base rates'!K$55)
+($K160*'fnd base rates'!K$56)
+($L160*'fnd base rates'!K$57)
+($M160*'fnd base rates'!K$58)
+($N160*'fnd base rates'!K$59)
+($O160*VLOOKUP($S160+12,rate_basefnd,11)))
*$R160</f>
        <v>61047.155870999995</v>
      </c>
      <c r="AD160" s="1">
        <f>(($C160*'fnd base rates'!L$48)
+($D160*'fnd base rates'!L$49)
+($E160*'fnd base rates'!L$50)
+($F160*'fnd base rates'!L$51)
+($G160*'fnd base rates'!L$52)
+($H160*'fnd base rates'!L$53)
+($I160*'fnd base rates'!L$54)
+($J160*'fnd base rates'!L$55)
+($K160*'fnd base rates'!L$56)
+($L160*'fnd base rates'!L$57)
+($M160*'fnd base rates'!L$58)
+($N160*'fnd base rates'!L$59)
+($O160*VLOOKUP($S160+12,rate_basefnd,12)))</f>
        <v>54092.08020208306</v>
      </c>
      <c r="AE160" s="1">
        <f>(($C160*'fnd base rates'!M$48)
+($D160*'fnd base rates'!M$49)
+($E160*'fnd base rates'!M$50)
+($F160*'fnd base rates'!M$51)
+($G160*'fnd base rates'!M$52)
+($H160*'fnd base rates'!M$53)
+($I160*'fnd base rates'!M$54)
+($J160*'fnd base rates'!M$55)
+($K160*'fnd base rates'!M$56)
+($L160*'fnd base rates'!M$57)
+($M160*'fnd base rates'!M$58)
+($N160*'fnd base rates'!M$59)
+($O160*VLOOKUP($S160+12,rate_basefnd,13)))</f>
        <v>0</v>
      </c>
      <c r="AF160" s="4">
        <f t="shared" si="27"/>
        <v>533087.49121108314</v>
      </c>
      <c r="AH160" s="4">
        <f t="shared" si="28"/>
        <v>430170064</v>
      </c>
      <c r="AI160" s="4" t="str">
        <f t="shared" si="29"/>
        <v>430</v>
      </c>
      <c r="AJ160" s="2" t="str">
        <f t="shared" si="30"/>
        <v>170</v>
      </c>
      <c r="AK160" s="2" t="str">
        <f t="shared" si="31"/>
        <v>064</v>
      </c>
      <c r="AL160" s="4">
        <f t="shared" si="32"/>
        <v>1</v>
      </c>
      <c r="AM160" s="4">
        <f t="shared" si="25"/>
        <v>56</v>
      </c>
      <c r="AN160" s="4">
        <f t="shared" si="33"/>
        <v>533087.49121108314</v>
      </c>
      <c r="AO160" s="4">
        <f t="shared" si="34"/>
        <v>9519</v>
      </c>
      <c r="AP160" s="4">
        <f t="shared" si="35"/>
        <v>0</v>
      </c>
      <c r="AQ160" s="75">
        <v>9519</v>
      </c>
    </row>
    <row r="161" spans="1:43" s="4" customFormat="1">
      <c r="A161" s="2">
        <v>430170100</v>
      </c>
      <c r="B161" s="382" t="s">
        <v>672</v>
      </c>
      <c r="C161" s="15">
        <f>'fnd enro'!C161</f>
        <v>0</v>
      </c>
      <c r="D161" s="15">
        <f>'fnd enro'!D161</f>
        <v>0</v>
      </c>
      <c r="E161" s="15">
        <f>'fnd enro'!E161</f>
        <v>0</v>
      </c>
      <c r="F161" s="15">
        <f>'fnd enro'!F161</f>
        <v>0</v>
      </c>
      <c r="G161" s="15">
        <f>'fnd enro'!G161</f>
        <v>5</v>
      </c>
      <c r="H161" s="15">
        <f>'fnd enro'!H161</f>
        <v>21</v>
      </c>
      <c r="I161" s="15">
        <f>'fnd enro'!I161</f>
        <v>0.97499999999999998</v>
      </c>
      <c r="J161" s="15">
        <f>'fnd enro'!J161</f>
        <v>0</v>
      </c>
      <c r="K161" s="15">
        <f>'fnd enro'!K161</f>
        <v>0</v>
      </c>
      <c r="L161" s="15">
        <f>'fnd enro'!L161</f>
        <v>0</v>
      </c>
      <c r="M161" s="15">
        <f>'fnd enro'!M161</f>
        <v>0</v>
      </c>
      <c r="N161" s="15">
        <f>'fnd enro'!N161</f>
        <v>0</v>
      </c>
      <c r="O161" s="15">
        <f>'fnd enro'!O161</f>
        <v>0</v>
      </c>
      <c r="P161" s="15"/>
      <c r="Q161" s="15">
        <f>'fnd enro'!R161</f>
        <v>26</v>
      </c>
      <c r="R161" s="16">
        <f t="shared" si="26"/>
        <v>1.0529999999999999</v>
      </c>
      <c r="S161" s="15">
        <f>'fnd enro'!Q161</f>
        <v>1</v>
      </c>
      <c r="T161" s="2"/>
      <c r="U161" s="1">
        <f>(($C161*'fnd base rates'!C$48)
+($D161*'fnd base rates'!C$49)
+($E161*'fnd base rates'!C$50)
+($F161*'fnd base rates'!C$51)
+($G161*'fnd base rates'!C$52)
+($H161*'fnd base rates'!C$53)
+($I161*'fnd base rates'!C$54)
+($J161*'fnd base rates'!C$55)
+($K161*'fnd base rates'!C$56)
+($L161*'fnd base rates'!C$57)
+($M161*'fnd base rates'!C$58)
+($N161*'fnd base rates'!C$59)
+($O161*VLOOKUP($S161+12,rate_basefnd,3)))
*$R161</f>
        <v>12684.107621249999</v>
      </c>
      <c r="V161" s="1">
        <f>(($C161*'fnd base rates'!D$48)
+($D161*'fnd base rates'!D$49)
+($E161*'fnd base rates'!D$50)
+($F161*'fnd base rates'!D$51)
+($G161*'fnd base rates'!D$52)
+($H161*'fnd base rates'!D$53)
+($I161*'fnd base rates'!D$54)
+($J161*'fnd base rates'!D$55)
+($K161*'fnd base rates'!D$56)
+($L161*'fnd base rates'!D$57)
+($M161*'fnd base rates'!D$58)
+($N161*'fnd base rates'!D$59)
+($O161*VLOOKUP($S161+12,rate_basefnd,4)))
*$R161</f>
        <v>18198.704160000001</v>
      </c>
      <c r="W161" s="1">
        <f>(($C161*'fnd base rates'!E$48)
+($D161*'fnd base rates'!E$49)
+($E161*'fnd base rates'!E$50)
+($F161*'fnd base rates'!E$51)
+($G161*'fnd base rates'!E$52)
+($H161*'fnd base rates'!E$53)
+($I161*'fnd base rates'!E$54)
+($J161*'fnd base rates'!E$55)
+($K161*'fnd base rates'!E$56)
+($L161*'fnd base rates'!E$57)
+($M161*'fnd base rates'!E$58)
+($N161*'fnd base rates'!E$59)
+($O161*VLOOKUP($S161+12,rate_basefnd,5)))
*$R161</f>
        <v>109949.51491875001</v>
      </c>
      <c r="X161" s="1">
        <f>(($C161*'fnd base rates'!F$48)
+($D161*'fnd base rates'!F$49)
+($E161*'fnd base rates'!F$50)
+($F161*'fnd base rates'!F$51)
+($G161*'fnd base rates'!F$52)
+($H161*'fnd base rates'!F$53)
+($I161*'fnd base rates'!F$54)
+($J161*'fnd base rates'!F$55)
+($K161*'fnd base rates'!F$56)
+($L161*'fnd base rates'!F$57)
+($M161*'fnd base rates'!F$58)
+($N161*'fnd base rates'!F$59)
+($O161*VLOOKUP($S161+12,rate_basefnd,6)))
*$R161</f>
        <v>21357.050773499999</v>
      </c>
      <c r="Y161" s="1">
        <f>(($C161*'fnd base rates'!G$48)
+($D161*'fnd base rates'!G$49)
+($E161*'fnd base rates'!G$50)
+($F161*'fnd base rates'!G$51)
+($G161*'fnd base rates'!G$52)
+($H161*'fnd base rates'!G$53)
+($I161*'fnd base rates'!G$54)
+($J161*'fnd base rates'!G$55)
+($K161*'fnd base rates'!G$56)
+($L161*'fnd base rates'!G$57)
+($M161*'fnd base rates'!G$58)
+($N161*'fnd base rates'!G$59)
+($O161*VLOOKUP($S161+12,rate_basefnd,7)))
*$R161</f>
        <v>3907.0633094999998</v>
      </c>
      <c r="Z161" s="1">
        <f>(($C161*'fnd base rates'!H$48)
+($D161*'fnd base rates'!H$49)
+($E161*'fnd base rates'!H$50)
+($F161*'fnd base rates'!H$51)
+($G161*'fnd base rates'!H$52)
+($H161*'fnd base rates'!H$53)
+($I161*'fnd base rates'!H$54)
+($J161*'fnd base rates'!H$55)
+($K161*'fnd base rates'!H$56)
+($L161*'fnd base rates'!H$57)
+($M161*'fnd base rates'!H$58)
+($N161*'fnd base rates'!H$59)
+($O161*VLOOKUP($S161+12,rate_basefnd,8)))</f>
        <v>17372.697</v>
      </c>
      <c r="AA161" s="1">
        <f>(($C161*'fnd base rates'!I$48)
+($D161*'fnd base rates'!I$49)
+($E161*'fnd base rates'!I$50)
+($F161*'fnd base rates'!I$51)
+($G161*'fnd base rates'!I$52)
+($H161*'fnd base rates'!I$53)
+($I161*'fnd base rates'!I$54)
+($J161*'fnd base rates'!I$55)
+($K161*'fnd base rates'!I$56)
+($L161*'fnd base rates'!I$57)
+($M161*'fnd base rates'!I$58)
+($N161*'fnd base rates'!I$59)
+($O161*VLOOKUP($S161+12,rate_basefnd,9)))
*$R161</f>
        <v>9737.9649899999986</v>
      </c>
      <c r="AB161" s="1">
        <f>(($C161*'fnd base rates'!J$48)
+($D161*'fnd base rates'!J$49)
+($E161*'fnd base rates'!J$50)
+($F161*'fnd base rates'!J$51)
+($G161*'fnd base rates'!J$52)
+($H161*'fnd base rates'!J$53)
+($I161*'fnd base rates'!J$54)
+($J161*'fnd base rates'!J$55)
+($K161*'fnd base rates'!J$56)
+($L161*'fnd base rates'!J$57)
+($M161*'fnd base rates'!J$58)
+($N161*'fnd base rates'!J$59)
+($O161*VLOOKUP($S161+12,rate_basefnd,10)))
*$R161</f>
        <v>12161.518199999999</v>
      </c>
      <c r="AC161" s="1">
        <f>(($C161*'fnd base rates'!K$48)
+($D161*'fnd base rates'!K$49)
+($E161*'fnd base rates'!K$50)
+($F161*'fnd base rates'!K$51)
+($G161*'fnd base rates'!K$52)
+($H161*'fnd base rates'!K$53)
+($I161*'fnd base rates'!K$54)
+($J161*'fnd base rates'!K$55)
+($K161*'fnd base rates'!K$56)
+($L161*'fnd base rates'!K$57)
+($M161*'fnd base rates'!K$58)
+($N161*'fnd base rates'!K$59)
+($O161*VLOOKUP($S161+12,rate_basefnd,11)))
*$R161</f>
        <v>27418.206962250002</v>
      </c>
      <c r="AD161" s="1">
        <f>(($C161*'fnd base rates'!L$48)
+($D161*'fnd base rates'!L$49)
+($E161*'fnd base rates'!L$50)
+($F161*'fnd base rates'!L$51)
+($G161*'fnd base rates'!L$52)
+($H161*'fnd base rates'!L$53)
+($I161*'fnd base rates'!L$54)
+($J161*'fnd base rates'!L$55)
+($K161*'fnd base rates'!L$56)
+($L161*'fnd base rates'!L$57)
+($M161*'fnd base rates'!L$58)
+($N161*'fnd base rates'!L$59)
+($O161*VLOOKUP($S161+12,rate_basefnd,12)))</f>
        <v>24194.517643682433</v>
      </c>
      <c r="AE161" s="1">
        <f>(($C161*'fnd base rates'!M$48)
+($D161*'fnd base rates'!M$49)
+($E161*'fnd base rates'!M$50)
+($F161*'fnd base rates'!M$51)
+($G161*'fnd base rates'!M$52)
+($H161*'fnd base rates'!M$53)
+($I161*'fnd base rates'!M$54)
+($J161*'fnd base rates'!M$55)
+($K161*'fnd base rates'!M$56)
+($L161*'fnd base rates'!M$57)
+($M161*'fnd base rates'!M$58)
+($N161*'fnd base rates'!M$59)
+($O161*VLOOKUP($S161+12,rate_basefnd,13)))</f>
        <v>0</v>
      </c>
      <c r="AF161" s="4">
        <f t="shared" si="27"/>
        <v>256981.34557893244</v>
      </c>
      <c r="AH161" s="4">
        <f t="shared" si="28"/>
        <v>430170100</v>
      </c>
      <c r="AI161" s="4" t="str">
        <f t="shared" si="29"/>
        <v>430</v>
      </c>
      <c r="AJ161" s="2" t="str">
        <f t="shared" si="30"/>
        <v>170</v>
      </c>
      <c r="AK161" s="2" t="str">
        <f t="shared" si="31"/>
        <v>100</v>
      </c>
      <c r="AL161" s="4">
        <f t="shared" si="32"/>
        <v>1</v>
      </c>
      <c r="AM161" s="4">
        <f t="shared" si="25"/>
        <v>26</v>
      </c>
      <c r="AN161" s="4">
        <f t="shared" si="33"/>
        <v>256981.34557893244</v>
      </c>
      <c r="AO161" s="4">
        <f t="shared" si="34"/>
        <v>9884</v>
      </c>
      <c r="AP161" s="4">
        <f t="shared" si="35"/>
        <v>0</v>
      </c>
      <c r="AQ161" s="75">
        <v>9884</v>
      </c>
    </row>
    <row r="162" spans="1:43" s="4" customFormat="1">
      <c r="A162" s="2">
        <v>430170101</v>
      </c>
      <c r="B162" s="382" t="s">
        <v>672</v>
      </c>
      <c r="C162" s="15">
        <f>'fnd enro'!C162</f>
        <v>0</v>
      </c>
      <c r="D162" s="15">
        <f>'fnd enro'!D162</f>
        <v>0</v>
      </c>
      <c r="E162" s="15">
        <f>'fnd enro'!E162</f>
        <v>0</v>
      </c>
      <c r="F162" s="15">
        <f>'fnd enro'!F162</f>
        <v>0</v>
      </c>
      <c r="G162" s="15">
        <f>'fnd enro'!G162</f>
        <v>1</v>
      </c>
      <c r="H162" s="15">
        <f>'fnd enro'!H162</f>
        <v>0</v>
      </c>
      <c r="I162" s="15">
        <f>'fnd enro'!I162</f>
        <v>3.7499999999999999E-2</v>
      </c>
      <c r="J162" s="15">
        <f>'fnd enro'!J162</f>
        <v>0</v>
      </c>
      <c r="K162" s="15">
        <f>'fnd enro'!K162</f>
        <v>0</v>
      </c>
      <c r="L162" s="15">
        <f>'fnd enro'!L162</f>
        <v>0</v>
      </c>
      <c r="M162" s="15">
        <f>'fnd enro'!M162</f>
        <v>0</v>
      </c>
      <c r="N162" s="15">
        <f>'fnd enro'!N162</f>
        <v>0</v>
      </c>
      <c r="O162" s="15">
        <f>'fnd enro'!O162</f>
        <v>0</v>
      </c>
      <c r="P162" s="15"/>
      <c r="Q162" s="15">
        <f>'fnd enro'!R162</f>
        <v>1</v>
      </c>
      <c r="R162" s="16">
        <f t="shared" si="26"/>
        <v>1.0529999999999999</v>
      </c>
      <c r="S162" s="15">
        <f>'fnd enro'!Q162</f>
        <v>1</v>
      </c>
      <c r="T162" s="2"/>
      <c r="U162" s="1">
        <f>(($C162*'fnd base rates'!C$48)
+($D162*'fnd base rates'!C$49)
+($E162*'fnd base rates'!C$50)
+($F162*'fnd base rates'!C$51)
+($G162*'fnd base rates'!C$52)
+($H162*'fnd base rates'!C$53)
+($I162*'fnd base rates'!C$54)
+($J162*'fnd base rates'!C$55)
+($K162*'fnd base rates'!C$56)
+($L162*'fnd base rates'!C$57)
+($M162*'fnd base rates'!C$58)
+($N162*'fnd base rates'!C$59)
+($O162*VLOOKUP($S162+12,rate_basefnd,3)))
*$R162</f>
        <v>487.85029312500001</v>
      </c>
      <c r="V162" s="1">
        <f>(($C162*'fnd base rates'!D$48)
+($D162*'fnd base rates'!D$49)
+($E162*'fnd base rates'!D$50)
+($F162*'fnd base rates'!D$51)
+($G162*'fnd base rates'!D$52)
+($H162*'fnd base rates'!D$53)
+($I162*'fnd base rates'!D$54)
+($J162*'fnd base rates'!D$55)
+($K162*'fnd base rates'!D$56)
+($L162*'fnd base rates'!D$57)
+($M162*'fnd base rates'!D$58)
+($N162*'fnd base rates'!D$59)
+($O162*VLOOKUP($S162+12,rate_basefnd,4)))
*$R162</f>
        <v>699.95015999999998</v>
      </c>
      <c r="W162" s="1">
        <f>(($C162*'fnd base rates'!E$48)
+($D162*'fnd base rates'!E$49)
+($E162*'fnd base rates'!E$50)
+($F162*'fnd base rates'!E$51)
+($G162*'fnd base rates'!E$52)
+($H162*'fnd base rates'!E$53)
+($I162*'fnd base rates'!E$54)
+($J162*'fnd base rates'!E$55)
+($K162*'fnd base rates'!E$56)
+($L162*'fnd base rates'!E$57)
+($M162*'fnd base rates'!E$58)
+($N162*'fnd base rates'!E$59)
+($O162*VLOOKUP($S162+12,rate_basefnd,5)))
*$R162</f>
        <v>3155.3349018749996</v>
      </c>
      <c r="X162" s="1">
        <f>(($C162*'fnd base rates'!F$48)
+($D162*'fnd base rates'!F$49)
+($E162*'fnd base rates'!F$50)
+($F162*'fnd base rates'!F$51)
+($G162*'fnd base rates'!F$52)
+($H162*'fnd base rates'!F$53)
+($I162*'fnd base rates'!F$54)
+($J162*'fnd base rates'!F$55)
+($K162*'fnd base rates'!F$56)
+($L162*'fnd base rates'!F$57)
+($M162*'fnd base rates'!F$58)
+($N162*'fnd base rates'!F$59)
+($O162*VLOOKUP($S162+12,rate_basefnd,6)))
*$R162</f>
        <v>901.58465475000003</v>
      </c>
      <c r="Y162" s="1">
        <f>(($C162*'fnd base rates'!G$48)
+($D162*'fnd base rates'!G$49)
+($E162*'fnd base rates'!G$50)
+($F162*'fnd base rates'!G$51)
+($G162*'fnd base rates'!G$52)
+($H162*'fnd base rates'!G$53)
+($I162*'fnd base rates'!G$54)
+($J162*'fnd base rates'!G$55)
+($K162*'fnd base rates'!G$56)
+($L162*'fnd base rates'!G$57)
+($M162*'fnd base rates'!G$58)
+($N162*'fnd base rates'!G$59)
+($O162*VLOOKUP($S162+12,rate_basefnd,7)))
*$R162</f>
        <v>153.65665574999997</v>
      </c>
      <c r="Z162" s="1">
        <f>(($C162*'fnd base rates'!H$48)
+($D162*'fnd base rates'!H$49)
+($E162*'fnd base rates'!H$50)
+($F162*'fnd base rates'!H$51)
+($G162*'fnd base rates'!H$52)
+($H162*'fnd base rates'!H$53)
+($I162*'fnd base rates'!H$54)
+($J162*'fnd base rates'!H$55)
+($K162*'fnd base rates'!H$56)
+($L162*'fnd base rates'!H$57)
+($M162*'fnd base rates'!H$58)
+($N162*'fnd base rates'!H$59)
+($O162*VLOOKUP($S162+12,rate_basefnd,8)))</f>
        <v>454.3845</v>
      </c>
      <c r="AA162" s="1">
        <f>(($C162*'fnd base rates'!I$48)
+($D162*'fnd base rates'!I$49)
+($E162*'fnd base rates'!I$50)
+($F162*'fnd base rates'!I$51)
+($G162*'fnd base rates'!I$52)
+($H162*'fnd base rates'!I$53)
+($I162*'fnd base rates'!I$54)
+($J162*'fnd base rates'!I$55)
+($K162*'fnd base rates'!I$56)
+($L162*'fnd base rates'!I$57)
+($M162*'fnd base rates'!I$58)
+($N162*'fnd base rates'!I$59)
+($O162*VLOOKUP($S162+12,rate_basefnd,9)))
*$R162</f>
        <v>310.87718999999998</v>
      </c>
      <c r="AB162" s="1">
        <f>(($C162*'fnd base rates'!J$48)
+($D162*'fnd base rates'!J$49)
+($E162*'fnd base rates'!J$50)
+($F162*'fnd base rates'!J$51)
+($G162*'fnd base rates'!J$52)
+($H162*'fnd base rates'!J$53)
+($I162*'fnd base rates'!J$54)
+($J162*'fnd base rates'!J$55)
+($K162*'fnd base rates'!J$56)
+($L162*'fnd base rates'!J$57)
+($M162*'fnd base rates'!J$58)
+($N162*'fnd base rates'!J$59)
+($O162*VLOOKUP($S162+12,rate_basefnd,10)))
*$R162</f>
        <v>227.63754</v>
      </c>
      <c r="AC162" s="1">
        <f>(($C162*'fnd base rates'!K$48)
+($D162*'fnd base rates'!K$49)
+($E162*'fnd base rates'!K$50)
+($F162*'fnd base rates'!K$51)
+($G162*'fnd base rates'!K$52)
+($H162*'fnd base rates'!K$53)
+($I162*'fnd base rates'!K$54)
+($J162*'fnd base rates'!K$55)
+($K162*'fnd base rates'!K$56)
+($L162*'fnd base rates'!K$57)
+($M162*'fnd base rates'!K$58)
+($N162*'fnd base rates'!K$59)
+($O162*VLOOKUP($S162+12,rate_basefnd,11)))
*$R162</f>
        <v>1078.2668666249999</v>
      </c>
      <c r="AD162" s="1">
        <f>(($C162*'fnd base rates'!L$48)
+($D162*'fnd base rates'!L$49)
+($E162*'fnd base rates'!L$50)
+($F162*'fnd base rates'!L$51)
+($G162*'fnd base rates'!L$52)
+($H162*'fnd base rates'!L$53)
+($I162*'fnd base rates'!L$54)
+($J162*'fnd base rates'!L$55)
+($K162*'fnd base rates'!L$56)
+($L162*'fnd base rates'!L$57)
+($M162*'fnd base rates'!L$58)
+($N162*'fnd base rates'!L$59)
+($O162*VLOOKUP($S162+12,rate_basefnd,12)))</f>
        <v>978.01976342683213</v>
      </c>
      <c r="AE162" s="1">
        <f>(($C162*'fnd base rates'!M$48)
+($D162*'fnd base rates'!M$49)
+($E162*'fnd base rates'!M$50)
+($F162*'fnd base rates'!M$51)
+($G162*'fnd base rates'!M$52)
+($H162*'fnd base rates'!M$53)
+($I162*'fnd base rates'!M$54)
+($J162*'fnd base rates'!M$55)
+($K162*'fnd base rates'!M$56)
+($L162*'fnd base rates'!M$57)
+($M162*'fnd base rates'!M$58)
+($N162*'fnd base rates'!M$59)
+($O162*VLOOKUP($S162+12,rate_basefnd,13)))</f>
        <v>0</v>
      </c>
      <c r="AF162" s="4">
        <f t="shared" si="27"/>
        <v>8447.5625255518316</v>
      </c>
      <c r="AH162" s="4">
        <f t="shared" si="28"/>
        <v>430170101</v>
      </c>
      <c r="AI162" s="4" t="str">
        <f t="shared" si="29"/>
        <v>430</v>
      </c>
      <c r="AJ162" s="2" t="str">
        <f t="shared" si="30"/>
        <v>170</v>
      </c>
      <c r="AK162" s="2" t="str">
        <f t="shared" si="31"/>
        <v>101</v>
      </c>
      <c r="AL162" s="4">
        <f t="shared" si="32"/>
        <v>1</v>
      </c>
      <c r="AM162" s="4">
        <f t="shared" si="25"/>
        <v>1</v>
      </c>
      <c r="AN162" s="4">
        <f t="shared" si="33"/>
        <v>8447.5625255518316</v>
      </c>
      <c r="AO162" s="4">
        <f t="shared" si="34"/>
        <v>8448</v>
      </c>
      <c r="AP162" s="4">
        <f t="shared" si="35"/>
        <v>0</v>
      </c>
      <c r="AQ162" s="75">
        <v>8448</v>
      </c>
    </row>
    <row r="163" spans="1:43" s="4" customFormat="1">
      <c r="A163" s="2">
        <v>430170110</v>
      </c>
      <c r="B163" s="382" t="s">
        <v>672</v>
      </c>
      <c r="C163" s="15">
        <f>'fnd enro'!C163</f>
        <v>0</v>
      </c>
      <c r="D163" s="15">
        <f>'fnd enro'!D163</f>
        <v>0</v>
      </c>
      <c r="E163" s="15">
        <f>'fnd enro'!E163</f>
        <v>0</v>
      </c>
      <c r="F163" s="15">
        <f>'fnd enro'!F163</f>
        <v>0</v>
      </c>
      <c r="G163" s="15">
        <f>'fnd enro'!G163</f>
        <v>12</v>
      </c>
      <c r="H163" s="15">
        <f>'fnd enro'!H163</f>
        <v>19</v>
      </c>
      <c r="I163" s="15">
        <f>'fnd enro'!I163</f>
        <v>1.1625000000000001</v>
      </c>
      <c r="J163" s="15">
        <f>'fnd enro'!J163</f>
        <v>0</v>
      </c>
      <c r="K163" s="15">
        <f>'fnd enro'!K163</f>
        <v>0</v>
      </c>
      <c r="L163" s="15">
        <f>'fnd enro'!L163</f>
        <v>0</v>
      </c>
      <c r="M163" s="15">
        <f>'fnd enro'!M163</f>
        <v>0</v>
      </c>
      <c r="N163" s="15">
        <f>'fnd enro'!N163</f>
        <v>0</v>
      </c>
      <c r="O163" s="15">
        <f>'fnd enro'!O163</f>
        <v>3</v>
      </c>
      <c r="P163" s="15"/>
      <c r="Q163" s="15">
        <f>'fnd enro'!R163</f>
        <v>31</v>
      </c>
      <c r="R163" s="16">
        <f t="shared" si="26"/>
        <v>1.0529999999999999</v>
      </c>
      <c r="S163" s="15">
        <f>'fnd enro'!Q163</f>
        <v>2</v>
      </c>
      <c r="T163" s="2"/>
      <c r="U163" s="1">
        <f>(($C163*'fnd base rates'!C$48)
+($D163*'fnd base rates'!C$49)
+($E163*'fnd base rates'!C$50)
+($F163*'fnd base rates'!C$51)
+($G163*'fnd base rates'!C$52)
+($H163*'fnd base rates'!C$53)
+($I163*'fnd base rates'!C$54)
+($J163*'fnd base rates'!C$55)
+($K163*'fnd base rates'!C$56)
+($L163*'fnd base rates'!C$57)
+($M163*'fnd base rates'!C$58)
+($N163*'fnd base rates'!C$59)
+($O163*VLOOKUP($S163+12,rate_basefnd,3)))
*$R163</f>
        <v>15123.359086875002</v>
      </c>
      <c r="V163" s="1">
        <f>(($C163*'fnd base rates'!D$48)
+($D163*'fnd base rates'!D$49)
+($E163*'fnd base rates'!D$50)
+($F163*'fnd base rates'!D$51)
+($G163*'fnd base rates'!D$52)
+($H163*'fnd base rates'!D$53)
+($I163*'fnd base rates'!D$54)
+($J163*'fnd base rates'!D$55)
+($K163*'fnd base rates'!D$56)
+($L163*'fnd base rates'!D$57)
+($M163*'fnd base rates'!D$58)
+($N163*'fnd base rates'!D$59)
+($O163*VLOOKUP($S163+12,rate_basefnd,4)))
*$R163</f>
        <v>21698.454959999999</v>
      </c>
      <c r="W163" s="1">
        <f>(($C163*'fnd base rates'!E$48)
+($D163*'fnd base rates'!E$49)
+($E163*'fnd base rates'!E$50)
+($F163*'fnd base rates'!E$51)
+($G163*'fnd base rates'!E$52)
+($H163*'fnd base rates'!E$53)
+($I163*'fnd base rates'!E$54)
+($J163*'fnd base rates'!E$55)
+($K163*'fnd base rates'!E$56)
+($L163*'fnd base rates'!E$57)
+($M163*'fnd base rates'!E$58)
+($N163*'fnd base rates'!E$59)
+($O163*VLOOKUP($S163+12,rate_basefnd,5)))
*$R163</f>
        <v>132603.01652812501</v>
      </c>
      <c r="X163" s="1">
        <f>(($C163*'fnd base rates'!F$48)
+($D163*'fnd base rates'!F$49)
+($E163*'fnd base rates'!F$50)
+($F163*'fnd base rates'!F$51)
+($G163*'fnd base rates'!F$52)
+($H163*'fnd base rates'!F$53)
+($I163*'fnd base rates'!F$54)
+($J163*'fnd base rates'!F$55)
+($K163*'fnd base rates'!F$56)
+($L163*'fnd base rates'!F$57)
+($M163*'fnd base rates'!F$58)
+($N163*'fnd base rates'!F$59)
+($O163*VLOOKUP($S163+12,rate_basefnd,6)))
*$R163</f>
        <v>26063.464547250001</v>
      </c>
      <c r="Y163" s="1">
        <f>(($C163*'fnd base rates'!G$48)
+($D163*'fnd base rates'!G$49)
+($E163*'fnd base rates'!G$50)
+($F163*'fnd base rates'!G$51)
+($G163*'fnd base rates'!G$52)
+($H163*'fnd base rates'!G$53)
+($I163*'fnd base rates'!G$54)
+($J163*'fnd base rates'!G$55)
+($K163*'fnd base rates'!G$56)
+($L163*'fnd base rates'!G$57)
+($M163*'fnd base rates'!G$58)
+($N163*'fnd base rates'!G$59)
+($O163*VLOOKUP($S163+12,rate_basefnd,7)))
*$R163</f>
        <v>4893.580838249999</v>
      </c>
      <c r="Z163" s="1">
        <f>(($C163*'fnd base rates'!H$48)
+($D163*'fnd base rates'!H$49)
+($E163*'fnd base rates'!H$50)
+($F163*'fnd base rates'!H$51)
+($G163*'fnd base rates'!H$52)
+($H163*'fnd base rates'!H$53)
+($I163*'fnd base rates'!H$54)
+($J163*'fnd base rates'!H$55)
+($K163*'fnd base rates'!H$56)
+($L163*'fnd base rates'!H$57)
+($M163*'fnd base rates'!H$58)
+($N163*'fnd base rates'!H$59)
+($O163*VLOOKUP($S163+12,rate_basefnd,8)))</f>
        <v>19115.219499999996</v>
      </c>
      <c r="AA163" s="1">
        <f>(($C163*'fnd base rates'!I$48)
+($D163*'fnd base rates'!I$49)
+($E163*'fnd base rates'!I$50)
+($F163*'fnd base rates'!I$51)
+($G163*'fnd base rates'!I$52)
+($H163*'fnd base rates'!I$53)
+($I163*'fnd base rates'!I$54)
+($J163*'fnd base rates'!I$55)
+($K163*'fnd base rates'!I$56)
+($L163*'fnd base rates'!I$57)
+($M163*'fnd base rates'!I$58)
+($N163*'fnd base rates'!I$59)
+($O163*VLOOKUP($S163+12,rate_basefnd,9)))
*$R163</f>
        <v>11134.716839999997</v>
      </c>
      <c r="AB163" s="1">
        <f>(($C163*'fnd base rates'!J$48)
+($D163*'fnd base rates'!J$49)
+($E163*'fnd base rates'!J$50)
+($F163*'fnd base rates'!J$51)
+($G163*'fnd base rates'!J$52)
+($H163*'fnd base rates'!J$53)
+($I163*'fnd base rates'!J$54)
+($J163*'fnd base rates'!J$55)
+($K163*'fnd base rates'!J$56)
+($L163*'fnd base rates'!J$57)
+($M163*'fnd base rates'!J$58)
+($N163*'fnd base rates'!J$59)
+($O163*VLOOKUP($S163+12,rate_basefnd,10)))
*$R163</f>
        <v>12705.13998</v>
      </c>
      <c r="AC163" s="1">
        <f>(($C163*'fnd base rates'!K$48)
+($D163*'fnd base rates'!K$49)
+($E163*'fnd base rates'!K$50)
+($F163*'fnd base rates'!K$51)
+($G163*'fnd base rates'!K$52)
+($H163*'fnd base rates'!K$53)
+($I163*'fnd base rates'!K$54)
+($J163*'fnd base rates'!K$55)
+($K163*'fnd base rates'!K$56)
+($L163*'fnd base rates'!K$57)
+($M163*'fnd base rates'!K$58)
+($N163*'fnd base rates'!K$59)
+($O163*VLOOKUP($S163+12,rate_basefnd,11)))
*$R163</f>
        <v>34340.908665374991</v>
      </c>
      <c r="AD163" s="1">
        <f>(($C163*'fnd base rates'!L$48)
+($D163*'fnd base rates'!L$49)
+($E163*'fnd base rates'!L$50)
+($F163*'fnd base rates'!L$51)
+($G163*'fnd base rates'!L$52)
+($H163*'fnd base rates'!L$53)
+($I163*'fnd base rates'!L$54)
+($J163*'fnd base rates'!L$55)
+($K163*'fnd base rates'!L$56)
+($L163*'fnd base rates'!L$57)
+($M163*'fnd base rates'!L$58)
+($N163*'fnd base rates'!L$59)
+($O163*VLOOKUP($S163+12,rate_basefnd,12)))</f>
        <v>30121.309908951374</v>
      </c>
      <c r="AE163" s="1">
        <f>(($C163*'fnd base rates'!M$48)
+($D163*'fnd base rates'!M$49)
+($E163*'fnd base rates'!M$50)
+($F163*'fnd base rates'!M$51)
+($G163*'fnd base rates'!M$52)
+($H163*'fnd base rates'!M$53)
+($I163*'fnd base rates'!M$54)
+($J163*'fnd base rates'!M$55)
+($K163*'fnd base rates'!M$56)
+($L163*'fnd base rates'!M$57)
+($M163*'fnd base rates'!M$58)
+($N163*'fnd base rates'!M$59)
+($O163*VLOOKUP($S163+12,rate_basefnd,13)))</f>
        <v>0</v>
      </c>
      <c r="AF163" s="4">
        <f t="shared" si="27"/>
        <v>307799.1708548264</v>
      </c>
      <c r="AH163" s="4">
        <f t="shared" si="28"/>
        <v>430170110</v>
      </c>
      <c r="AI163" s="4" t="str">
        <f t="shared" si="29"/>
        <v>430</v>
      </c>
      <c r="AJ163" s="2" t="str">
        <f t="shared" si="30"/>
        <v>170</v>
      </c>
      <c r="AK163" s="2" t="str">
        <f t="shared" si="31"/>
        <v>110</v>
      </c>
      <c r="AL163" s="4">
        <f t="shared" si="32"/>
        <v>1</v>
      </c>
      <c r="AM163" s="4">
        <f t="shared" si="25"/>
        <v>31</v>
      </c>
      <c r="AN163" s="4">
        <f t="shared" si="33"/>
        <v>307799.1708548264</v>
      </c>
      <c r="AO163" s="4">
        <f t="shared" si="34"/>
        <v>9929</v>
      </c>
      <c r="AP163" s="4">
        <f t="shared" si="35"/>
        <v>0</v>
      </c>
      <c r="AQ163" s="75">
        <v>9929</v>
      </c>
    </row>
    <row r="164" spans="1:43" s="4" customFormat="1">
      <c r="A164" s="2">
        <v>430170125</v>
      </c>
      <c r="B164" s="382" t="s">
        <v>672</v>
      </c>
      <c r="C164" s="15">
        <f>'fnd enro'!C164</f>
        <v>0</v>
      </c>
      <c r="D164" s="15">
        <f>'fnd enro'!D164</f>
        <v>0</v>
      </c>
      <c r="E164" s="15">
        <f>'fnd enro'!E164</f>
        <v>0</v>
      </c>
      <c r="F164" s="15">
        <f>'fnd enro'!F164</f>
        <v>0</v>
      </c>
      <c r="G164" s="15">
        <f>'fnd enro'!G164</f>
        <v>0</v>
      </c>
      <c r="H164" s="15">
        <f>'fnd enro'!H164</f>
        <v>1</v>
      </c>
      <c r="I164" s="15">
        <f>'fnd enro'!I164</f>
        <v>3.7499999999999999E-2</v>
      </c>
      <c r="J164" s="15">
        <f>'fnd enro'!J164</f>
        <v>0</v>
      </c>
      <c r="K164" s="15">
        <f>'fnd enro'!K164</f>
        <v>0</v>
      </c>
      <c r="L164" s="15">
        <f>'fnd enro'!L164</f>
        <v>0</v>
      </c>
      <c r="M164" s="15">
        <f>'fnd enro'!M164</f>
        <v>0</v>
      </c>
      <c r="N164" s="15">
        <f>'fnd enro'!N164</f>
        <v>0</v>
      </c>
      <c r="O164" s="15">
        <f>'fnd enro'!O164</f>
        <v>0</v>
      </c>
      <c r="P164" s="15"/>
      <c r="Q164" s="15">
        <f>'fnd enro'!R164</f>
        <v>1</v>
      </c>
      <c r="R164" s="16">
        <f t="shared" si="26"/>
        <v>1.0529999999999999</v>
      </c>
      <c r="S164" s="15">
        <f>'fnd enro'!Q164</f>
        <v>1</v>
      </c>
      <c r="T164" s="2"/>
      <c r="U164" s="1">
        <f>(($C164*'fnd base rates'!C$48)
+($D164*'fnd base rates'!C$49)
+($E164*'fnd base rates'!C$50)
+($F164*'fnd base rates'!C$51)
+($G164*'fnd base rates'!C$52)
+($H164*'fnd base rates'!C$53)
+($I164*'fnd base rates'!C$54)
+($J164*'fnd base rates'!C$55)
+($K164*'fnd base rates'!C$56)
+($L164*'fnd base rates'!C$57)
+($M164*'fnd base rates'!C$58)
+($N164*'fnd base rates'!C$59)
+($O164*VLOOKUP($S164+12,rate_basefnd,3)))
*$R164</f>
        <v>487.85029312500001</v>
      </c>
      <c r="V164" s="1">
        <f>(($C164*'fnd base rates'!D$48)
+($D164*'fnd base rates'!D$49)
+($E164*'fnd base rates'!D$50)
+($F164*'fnd base rates'!D$51)
+($G164*'fnd base rates'!D$52)
+($H164*'fnd base rates'!D$53)
+($I164*'fnd base rates'!D$54)
+($J164*'fnd base rates'!D$55)
+($K164*'fnd base rates'!D$56)
+($L164*'fnd base rates'!D$57)
+($M164*'fnd base rates'!D$58)
+($N164*'fnd base rates'!D$59)
+($O164*VLOOKUP($S164+12,rate_basefnd,4)))
*$R164</f>
        <v>699.95015999999998</v>
      </c>
      <c r="W164" s="1">
        <f>(($C164*'fnd base rates'!E$48)
+($D164*'fnd base rates'!E$49)
+($E164*'fnd base rates'!E$50)
+($F164*'fnd base rates'!E$51)
+($G164*'fnd base rates'!E$52)
+($H164*'fnd base rates'!E$53)
+($I164*'fnd base rates'!E$54)
+($J164*'fnd base rates'!E$55)
+($K164*'fnd base rates'!E$56)
+($L164*'fnd base rates'!E$57)
+($M164*'fnd base rates'!E$58)
+($N164*'fnd base rates'!E$59)
+($O164*VLOOKUP($S164+12,rate_basefnd,5)))
*$R164</f>
        <v>4484.4209718749989</v>
      </c>
      <c r="X164" s="1">
        <f>(($C164*'fnd base rates'!F$48)
+($D164*'fnd base rates'!F$49)
+($E164*'fnd base rates'!F$50)
+($F164*'fnd base rates'!F$51)
+($G164*'fnd base rates'!F$52)
+($H164*'fnd base rates'!F$53)
+($I164*'fnd base rates'!F$54)
+($J164*'fnd base rates'!F$55)
+($K164*'fnd base rates'!F$56)
+($L164*'fnd base rates'!F$57)
+($M164*'fnd base rates'!F$58)
+($N164*'fnd base rates'!F$59)
+($O164*VLOOKUP($S164+12,rate_basefnd,6)))
*$R164</f>
        <v>802.33940475000009</v>
      </c>
      <c r="Y164" s="1">
        <f>(($C164*'fnd base rates'!G$48)
+($D164*'fnd base rates'!G$49)
+($E164*'fnd base rates'!G$50)
+($F164*'fnd base rates'!G$51)
+($G164*'fnd base rates'!G$52)
+($H164*'fnd base rates'!G$53)
+($I164*'fnd base rates'!G$54)
+($J164*'fnd base rates'!G$55)
+($K164*'fnd base rates'!G$56)
+($L164*'fnd base rates'!G$57)
+($M164*'fnd base rates'!G$58)
+($N164*'fnd base rates'!G$59)
+($O164*VLOOKUP($S164+12,rate_basefnd,7)))
*$R164</f>
        <v>149.46571574999999</v>
      </c>
      <c r="Z164" s="1">
        <f>(($C164*'fnd base rates'!H$48)
+($D164*'fnd base rates'!H$49)
+($E164*'fnd base rates'!H$50)
+($F164*'fnd base rates'!H$51)
+($G164*'fnd base rates'!H$52)
+($H164*'fnd base rates'!H$53)
+($I164*'fnd base rates'!H$54)
+($J164*'fnd base rates'!H$55)
+($K164*'fnd base rates'!H$56)
+($L164*'fnd base rates'!H$57)
+($M164*'fnd base rates'!H$58)
+($N164*'fnd base rates'!H$59)
+($O164*VLOOKUP($S164+12,rate_basefnd,8)))</f>
        <v>719.08450000000005</v>
      </c>
      <c r="AA164" s="1">
        <f>(($C164*'fnd base rates'!I$48)
+($D164*'fnd base rates'!I$49)
+($E164*'fnd base rates'!I$50)
+($F164*'fnd base rates'!I$51)
+($G164*'fnd base rates'!I$52)
+($H164*'fnd base rates'!I$53)
+($I164*'fnd base rates'!I$54)
+($J164*'fnd base rates'!I$55)
+($K164*'fnd base rates'!I$56)
+($L164*'fnd base rates'!I$57)
+($M164*'fnd base rates'!I$58)
+($N164*'fnd base rates'!I$59)
+($O164*VLOOKUP($S164+12,rate_basefnd,9)))
*$R164</f>
        <v>389.69423999999998</v>
      </c>
      <c r="AB164" s="1">
        <f>(($C164*'fnd base rates'!J$48)
+($D164*'fnd base rates'!J$49)
+($E164*'fnd base rates'!J$50)
+($F164*'fnd base rates'!J$51)
+($G164*'fnd base rates'!J$52)
+($H164*'fnd base rates'!J$53)
+($I164*'fnd base rates'!J$54)
+($J164*'fnd base rates'!J$55)
+($K164*'fnd base rates'!J$56)
+($L164*'fnd base rates'!J$57)
+($M164*'fnd base rates'!J$58)
+($N164*'fnd base rates'!J$59)
+($O164*VLOOKUP($S164+12,rate_basefnd,10)))
*$R164</f>
        <v>524.92049999999995</v>
      </c>
      <c r="AC164" s="1">
        <f>(($C164*'fnd base rates'!K$48)
+($D164*'fnd base rates'!K$49)
+($E164*'fnd base rates'!K$50)
+($F164*'fnd base rates'!K$51)
+($G164*'fnd base rates'!K$52)
+($H164*'fnd base rates'!K$53)
+($I164*'fnd base rates'!K$54)
+($J164*'fnd base rates'!K$55)
+($K164*'fnd base rates'!K$56)
+($L164*'fnd base rates'!K$57)
+($M164*'fnd base rates'!K$58)
+($N164*'fnd base rates'!K$59)
+($O164*VLOOKUP($S164+12,rate_basefnd,11)))
*$R164</f>
        <v>1048.898696625</v>
      </c>
      <c r="AD164" s="1">
        <f>(($C164*'fnd base rates'!L$48)
+($D164*'fnd base rates'!L$49)
+($E164*'fnd base rates'!L$50)
+($F164*'fnd base rates'!L$51)
+($G164*'fnd base rates'!L$52)
+($H164*'fnd base rates'!L$53)
+($I164*'fnd base rates'!L$54)
+($J164*'fnd base rates'!L$55)
+($K164*'fnd base rates'!L$56)
+($L164*'fnd base rates'!L$57)
+($M164*'fnd base rates'!L$58)
+($N164*'fnd base rates'!L$59)
+($O164*VLOOKUP($S164+12,rate_basefnd,12)))</f>
        <v>919.25803935944157</v>
      </c>
      <c r="AE164" s="1">
        <f>(($C164*'fnd base rates'!M$48)
+($D164*'fnd base rates'!M$49)
+($E164*'fnd base rates'!M$50)
+($F164*'fnd base rates'!M$51)
+($G164*'fnd base rates'!M$52)
+($H164*'fnd base rates'!M$53)
+($I164*'fnd base rates'!M$54)
+($J164*'fnd base rates'!M$55)
+($K164*'fnd base rates'!M$56)
+($L164*'fnd base rates'!M$57)
+($M164*'fnd base rates'!M$58)
+($N164*'fnd base rates'!M$59)
+($O164*VLOOKUP($S164+12,rate_basefnd,13)))</f>
        <v>0</v>
      </c>
      <c r="AF164" s="4">
        <f t="shared" si="27"/>
        <v>10225.882521484438</v>
      </c>
      <c r="AH164" s="4">
        <f t="shared" si="28"/>
        <v>430170125</v>
      </c>
      <c r="AI164" s="4" t="str">
        <f t="shared" si="29"/>
        <v>430</v>
      </c>
      <c r="AJ164" s="2" t="str">
        <f t="shared" si="30"/>
        <v>170</v>
      </c>
      <c r="AK164" s="2" t="str">
        <f t="shared" si="31"/>
        <v>125</v>
      </c>
      <c r="AL164" s="4">
        <f t="shared" si="32"/>
        <v>1</v>
      </c>
      <c r="AM164" s="4">
        <f t="shared" si="25"/>
        <v>1</v>
      </c>
      <c r="AN164" s="4">
        <f t="shared" si="33"/>
        <v>10225.882521484438</v>
      </c>
      <c r="AO164" s="4">
        <f t="shared" si="34"/>
        <v>10226</v>
      </c>
      <c r="AP164" s="4">
        <f t="shared" si="35"/>
        <v>0</v>
      </c>
      <c r="AQ164" s="75">
        <v>10226</v>
      </c>
    </row>
    <row r="165" spans="1:43" s="4" customFormat="1">
      <c r="A165" s="2">
        <v>430170136</v>
      </c>
      <c r="B165" s="382" t="s">
        <v>672</v>
      </c>
      <c r="C165" s="15">
        <f>'fnd enro'!C165</f>
        <v>0</v>
      </c>
      <c r="D165" s="15">
        <f>'fnd enro'!D165</f>
        <v>0</v>
      </c>
      <c r="E165" s="15">
        <f>'fnd enro'!E165</f>
        <v>0</v>
      </c>
      <c r="F165" s="15">
        <f>'fnd enro'!F165</f>
        <v>0</v>
      </c>
      <c r="G165" s="15">
        <f>'fnd enro'!G165</f>
        <v>0</v>
      </c>
      <c r="H165" s="15">
        <f>'fnd enro'!H165</f>
        <v>1</v>
      </c>
      <c r="I165" s="15">
        <f>'fnd enro'!I165</f>
        <v>3.7499999999999999E-2</v>
      </c>
      <c r="J165" s="15">
        <f>'fnd enro'!J165</f>
        <v>0</v>
      </c>
      <c r="K165" s="15">
        <f>'fnd enro'!K165</f>
        <v>0</v>
      </c>
      <c r="L165" s="15">
        <f>'fnd enro'!L165</f>
        <v>0</v>
      </c>
      <c r="M165" s="15">
        <f>'fnd enro'!M165</f>
        <v>0</v>
      </c>
      <c r="N165" s="15">
        <f>'fnd enro'!N165</f>
        <v>0</v>
      </c>
      <c r="O165" s="15">
        <f>'fnd enro'!O165</f>
        <v>0</v>
      </c>
      <c r="P165" s="15"/>
      <c r="Q165" s="15">
        <f>'fnd enro'!R165</f>
        <v>1</v>
      </c>
      <c r="R165" s="16">
        <f t="shared" si="26"/>
        <v>1.0529999999999999</v>
      </c>
      <c r="S165" s="15">
        <f>'fnd enro'!Q165</f>
        <v>1</v>
      </c>
      <c r="T165" s="2"/>
      <c r="U165" s="1">
        <f>(($C165*'fnd base rates'!C$48)
+($D165*'fnd base rates'!C$49)
+($E165*'fnd base rates'!C$50)
+($F165*'fnd base rates'!C$51)
+($G165*'fnd base rates'!C$52)
+($H165*'fnd base rates'!C$53)
+($I165*'fnd base rates'!C$54)
+($J165*'fnd base rates'!C$55)
+($K165*'fnd base rates'!C$56)
+($L165*'fnd base rates'!C$57)
+($M165*'fnd base rates'!C$58)
+($N165*'fnd base rates'!C$59)
+($O165*VLOOKUP($S165+12,rate_basefnd,3)))
*$R165</f>
        <v>487.85029312500001</v>
      </c>
      <c r="V165" s="1">
        <f>(($C165*'fnd base rates'!D$48)
+($D165*'fnd base rates'!D$49)
+($E165*'fnd base rates'!D$50)
+($F165*'fnd base rates'!D$51)
+($G165*'fnd base rates'!D$52)
+($H165*'fnd base rates'!D$53)
+($I165*'fnd base rates'!D$54)
+($J165*'fnd base rates'!D$55)
+($K165*'fnd base rates'!D$56)
+($L165*'fnd base rates'!D$57)
+($M165*'fnd base rates'!D$58)
+($N165*'fnd base rates'!D$59)
+($O165*VLOOKUP($S165+12,rate_basefnd,4)))
*$R165</f>
        <v>699.95015999999998</v>
      </c>
      <c r="W165" s="1">
        <f>(($C165*'fnd base rates'!E$48)
+($D165*'fnd base rates'!E$49)
+($E165*'fnd base rates'!E$50)
+($F165*'fnd base rates'!E$51)
+($G165*'fnd base rates'!E$52)
+($H165*'fnd base rates'!E$53)
+($I165*'fnd base rates'!E$54)
+($J165*'fnd base rates'!E$55)
+($K165*'fnd base rates'!E$56)
+($L165*'fnd base rates'!E$57)
+($M165*'fnd base rates'!E$58)
+($N165*'fnd base rates'!E$59)
+($O165*VLOOKUP($S165+12,rate_basefnd,5)))
*$R165</f>
        <v>4484.4209718749989</v>
      </c>
      <c r="X165" s="1">
        <f>(($C165*'fnd base rates'!F$48)
+($D165*'fnd base rates'!F$49)
+($E165*'fnd base rates'!F$50)
+($F165*'fnd base rates'!F$51)
+($G165*'fnd base rates'!F$52)
+($H165*'fnd base rates'!F$53)
+($I165*'fnd base rates'!F$54)
+($J165*'fnd base rates'!F$55)
+($K165*'fnd base rates'!F$56)
+($L165*'fnd base rates'!F$57)
+($M165*'fnd base rates'!F$58)
+($N165*'fnd base rates'!F$59)
+($O165*VLOOKUP($S165+12,rate_basefnd,6)))
*$R165</f>
        <v>802.33940475000009</v>
      </c>
      <c r="Y165" s="1">
        <f>(($C165*'fnd base rates'!G$48)
+($D165*'fnd base rates'!G$49)
+($E165*'fnd base rates'!G$50)
+($F165*'fnd base rates'!G$51)
+($G165*'fnd base rates'!G$52)
+($H165*'fnd base rates'!G$53)
+($I165*'fnd base rates'!G$54)
+($J165*'fnd base rates'!G$55)
+($K165*'fnd base rates'!G$56)
+($L165*'fnd base rates'!G$57)
+($M165*'fnd base rates'!G$58)
+($N165*'fnd base rates'!G$59)
+($O165*VLOOKUP($S165+12,rate_basefnd,7)))
*$R165</f>
        <v>149.46571574999999</v>
      </c>
      <c r="Z165" s="1">
        <f>(($C165*'fnd base rates'!H$48)
+($D165*'fnd base rates'!H$49)
+($E165*'fnd base rates'!H$50)
+($F165*'fnd base rates'!H$51)
+($G165*'fnd base rates'!H$52)
+($H165*'fnd base rates'!H$53)
+($I165*'fnd base rates'!H$54)
+($J165*'fnd base rates'!H$55)
+($K165*'fnd base rates'!H$56)
+($L165*'fnd base rates'!H$57)
+($M165*'fnd base rates'!H$58)
+($N165*'fnd base rates'!H$59)
+($O165*VLOOKUP($S165+12,rate_basefnd,8)))</f>
        <v>719.08450000000005</v>
      </c>
      <c r="AA165" s="1">
        <f>(($C165*'fnd base rates'!I$48)
+($D165*'fnd base rates'!I$49)
+($E165*'fnd base rates'!I$50)
+($F165*'fnd base rates'!I$51)
+($G165*'fnd base rates'!I$52)
+($H165*'fnd base rates'!I$53)
+($I165*'fnd base rates'!I$54)
+($J165*'fnd base rates'!I$55)
+($K165*'fnd base rates'!I$56)
+($L165*'fnd base rates'!I$57)
+($M165*'fnd base rates'!I$58)
+($N165*'fnd base rates'!I$59)
+($O165*VLOOKUP($S165+12,rate_basefnd,9)))
*$R165</f>
        <v>389.69423999999998</v>
      </c>
      <c r="AB165" s="1">
        <f>(($C165*'fnd base rates'!J$48)
+($D165*'fnd base rates'!J$49)
+($E165*'fnd base rates'!J$50)
+($F165*'fnd base rates'!J$51)
+($G165*'fnd base rates'!J$52)
+($H165*'fnd base rates'!J$53)
+($I165*'fnd base rates'!J$54)
+($J165*'fnd base rates'!J$55)
+($K165*'fnd base rates'!J$56)
+($L165*'fnd base rates'!J$57)
+($M165*'fnd base rates'!J$58)
+($N165*'fnd base rates'!J$59)
+($O165*VLOOKUP($S165+12,rate_basefnd,10)))
*$R165</f>
        <v>524.92049999999995</v>
      </c>
      <c r="AC165" s="1">
        <f>(($C165*'fnd base rates'!K$48)
+($D165*'fnd base rates'!K$49)
+($E165*'fnd base rates'!K$50)
+($F165*'fnd base rates'!K$51)
+($G165*'fnd base rates'!K$52)
+($H165*'fnd base rates'!K$53)
+($I165*'fnd base rates'!K$54)
+($J165*'fnd base rates'!K$55)
+($K165*'fnd base rates'!K$56)
+($L165*'fnd base rates'!K$57)
+($M165*'fnd base rates'!K$58)
+($N165*'fnd base rates'!K$59)
+($O165*VLOOKUP($S165+12,rate_basefnd,11)))
*$R165</f>
        <v>1048.898696625</v>
      </c>
      <c r="AD165" s="1">
        <f>(($C165*'fnd base rates'!L$48)
+($D165*'fnd base rates'!L$49)
+($E165*'fnd base rates'!L$50)
+($F165*'fnd base rates'!L$51)
+($G165*'fnd base rates'!L$52)
+($H165*'fnd base rates'!L$53)
+($I165*'fnd base rates'!L$54)
+($J165*'fnd base rates'!L$55)
+($K165*'fnd base rates'!L$56)
+($L165*'fnd base rates'!L$57)
+($M165*'fnd base rates'!L$58)
+($N165*'fnd base rates'!L$59)
+($O165*VLOOKUP($S165+12,rate_basefnd,12)))</f>
        <v>919.25803935944157</v>
      </c>
      <c r="AE165" s="1">
        <f>(($C165*'fnd base rates'!M$48)
+($D165*'fnd base rates'!M$49)
+($E165*'fnd base rates'!M$50)
+($F165*'fnd base rates'!M$51)
+($G165*'fnd base rates'!M$52)
+($H165*'fnd base rates'!M$53)
+($I165*'fnd base rates'!M$54)
+($J165*'fnd base rates'!M$55)
+($K165*'fnd base rates'!M$56)
+($L165*'fnd base rates'!M$57)
+($M165*'fnd base rates'!M$58)
+($N165*'fnd base rates'!M$59)
+($O165*VLOOKUP($S165+12,rate_basefnd,13)))</f>
        <v>0</v>
      </c>
      <c r="AF165" s="4">
        <f t="shared" si="27"/>
        <v>10225.882521484438</v>
      </c>
      <c r="AH165" s="4">
        <f t="shared" si="28"/>
        <v>430170136</v>
      </c>
      <c r="AI165" s="4" t="str">
        <f t="shared" si="29"/>
        <v>430</v>
      </c>
      <c r="AJ165" s="2" t="str">
        <f t="shared" si="30"/>
        <v>170</v>
      </c>
      <c r="AK165" s="2" t="str">
        <f t="shared" si="31"/>
        <v>136</v>
      </c>
      <c r="AL165" s="4">
        <f t="shared" si="32"/>
        <v>1</v>
      </c>
      <c r="AM165" s="4">
        <f t="shared" si="25"/>
        <v>1</v>
      </c>
      <c r="AN165" s="4">
        <f t="shared" si="33"/>
        <v>10225.882521484438</v>
      </c>
      <c r="AO165" s="4">
        <f t="shared" si="34"/>
        <v>10226</v>
      </c>
      <c r="AP165" s="4">
        <f t="shared" si="35"/>
        <v>0</v>
      </c>
      <c r="AQ165" s="75">
        <v>10226</v>
      </c>
    </row>
    <row r="166" spans="1:43" s="4" customFormat="1">
      <c r="A166" s="2">
        <v>430170139</v>
      </c>
      <c r="B166" s="382" t="s">
        <v>672</v>
      </c>
      <c r="C166" s="15">
        <f>'fnd enro'!C166</f>
        <v>0</v>
      </c>
      <c r="D166" s="15">
        <f>'fnd enro'!D166</f>
        <v>0</v>
      </c>
      <c r="E166" s="15">
        <f>'fnd enro'!E166</f>
        <v>0</v>
      </c>
      <c r="F166" s="15">
        <f>'fnd enro'!F166</f>
        <v>0</v>
      </c>
      <c r="G166" s="15">
        <f>'fnd enro'!G166</f>
        <v>1</v>
      </c>
      <c r="H166" s="15">
        <f>'fnd enro'!H166</f>
        <v>6</v>
      </c>
      <c r="I166" s="15">
        <f>'fnd enro'!I166</f>
        <v>0.26250000000000001</v>
      </c>
      <c r="J166" s="15">
        <f>'fnd enro'!J166</f>
        <v>0</v>
      </c>
      <c r="K166" s="15">
        <f>'fnd enro'!K166</f>
        <v>0</v>
      </c>
      <c r="L166" s="15">
        <f>'fnd enro'!L166</f>
        <v>0</v>
      </c>
      <c r="M166" s="15">
        <f>'fnd enro'!M166</f>
        <v>0</v>
      </c>
      <c r="N166" s="15">
        <f>'fnd enro'!N166</f>
        <v>0</v>
      </c>
      <c r="O166" s="15">
        <f>'fnd enro'!O166</f>
        <v>0</v>
      </c>
      <c r="P166" s="15"/>
      <c r="Q166" s="15">
        <f>'fnd enro'!R166</f>
        <v>7</v>
      </c>
      <c r="R166" s="16">
        <f t="shared" si="26"/>
        <v>1.0529999999999999</v>
      </c>
      <c r="S166" s="15">
        <f>'fnd enro'!Q166</f>
        <v>1</v>
      </c>
      <c r="T166" s="2"/>
      <c r="U166" s="1">
        <f>(($C166*'fnd base rates'!C$48)
+($D166*'fnd base rates'!C$49)
+($E166*'fnd base rates'!C$50)
+($F166*'fnd base rates'!C$51)
+($G166*'fnd base rates'!C$52)
+($H166*'fnd base rates'!C$53)
+($I166*'fnd base rates'!C$54)
+($J166*'fnd base rates'!C$55)
+($K166*'fnd base rates'!C$56)
+($L166*'fnd base rates'!C$57)
+($M166*'fnd base rates'!C$58)
+($N166*'fnd base rates'!C$59)
+($O166*VLOOKUP($S166+12,rate_basefnd,3)))
*$R166</f>
        <v>3414.9520518750001</v>
      </c>
      <c r="V166" s="1">
        <f>(($C166*'fnd base rates'!D$48)
+($D166*'fnd base rates'!D$49)
+($E166*'fnd base rates'!D$50)
+($F166*'fnd base rates'!D$51)
+($G166*'fnd base rates'!D$52)
+($H166*'fnd base rates'!D$53)
+($I166*'fnd base rates'!D$54)
+($J166*'fnd base rates'!D$55)
+($K166*'fnd base rates'!D$56)
+($L166*'fnd base rates'!D$57)
+($M166*'fnd base rates'!D$58)
+($N166*'fnd base rates'!D$59)
+($O166*VLOOKUP($S166+12,rate_basefnd,4)))
*$R166</f>
        <v>4899.6511199999995</v>
      </c>
      <c r="W166" s="1">
        <f>(($C166*'fnd base rates'!E$48)
+($D166*'fnd base rates'!E$49)
+($E166*'fnd base rates'!E$50)
+($F166*'fnd base rates'!E$51)
+($G166*'fnd base rates'!E$52)
+($H166*'fnd base rates'!E$53)
+($I166*'fnd base rates'!E$54)
+($J166*'fnd base rates'!E$55)
+($K166*'fnd base rates'!E$56)
+($L166*'fnd base rates'!E$57)
+($M166*'fnd base rates'!E$58)
+($N166*'fnd base rates'!E$59)
+($O166*VLOOKUP($S166+12,rate_basefnd,5)))
*$R166</f>
        <v>30061.860733124999</v>
      </c>
      <c r="X166" s="1">
        <f>(($C166*'fnd base rates'!F$48)
+($D166*'fnd base rates'!F$49)
+($E166*'fnd base rates'!F$50)
+($F166*'fnd base rates'!F$51)
+($G166*'fnd base rates'!F$52)
+($H166*'fnd base rates'!F$53)
+($I166*'fnd base rates'!F$54)
+($J166*'fnd base rates'!F$55)
+($K166*'fnd base rates'!F$56)
+($L166*'fnd base rates'!F$57)
+($M166*'fnd base rates'!F$58)
+($N166*'fnd base rates'!F$59)
+($O166*VLOOKUP($S166+12,rate_basefnd,6)))
*$R166</f>
        <v>5715.6210832499992</v>
      </c>
      <c r="Y166" s="1">
        <f>(($C166*'fnd base rates'!G$48)
+($D166*'fnd base rates'!G$49)
+($E166*'fnd base rates'!G$50)
+($F166*'fnd base rates'!G$51)
+($G166*'fnd base rates'!G$52)
+($H166*'fnd base rates'!G$53)
+($I166*'fnd base rates'!G$54)
+($J166*'fnd base rates'!G$55)
+($K166*'fnd base rates'!G$56)
+($L166*'fnd base rates'!G$57)
+($M166*'fnd base rates'!G$58)
+($N166*'fnd base rates'!G$59)
+($O166*VLOOKUP($S166+12,rate_basefnd,7)))
*$R166</f>
        <v>1050.45095025</v>
      </c>
      <c r="Z166" s="1">
        <f>(($C166*'fnd base rates'!H$48)
+($D166*'fnd base rates'!H$49)
+($E166*'fnd base rates'!H$50)
+($F166*'fnd base rates'!H$51)
+($G166*'fnd base rates'!H$52)
+($H166*'fnd base rates'!H$53)
+($I166*'fnd base rates'!H$54)
+($J166*'fnd base rates'!H$55)
+($K166*'fnd base rates'!H$56)
+($L166*'fnd base rates'!H$57)
+($M166*'fnd base rates'!H$58)
+($N166*'fnd base rates'!H$59)
+($O166*VLOOKUP($S166+12,rate_basefnd,8)))</f>
        <v>4768.8914999999997</v>
      </c>
      <c r="AA166" s="1">
        <f>(($C166*'fnd base rates'!I$48)
+($D166*'fnd base rates'!I$49)
+($E166*'fnd base rates'!I$50)
+($F166*'fnd base rates'!I$51)
+($G166*'fnd base rates'!I$52)
+($H166*'fnd base rates'!I$53)
+($I166*'fnd base rates'!I$54)
+($J166*'fnd base rates'!I$55)
+($K166*'fnd base rates'!I$56)
+($L166*'fnd base rates'!I$57)
+($M166*'fnd base rates'!I$58)
+($N166*'fnd base rates'!I$59)
+($O166*VLOOKUP($S166+12,rate_basefnd,9)))
*$R166</f>
        <v>2649.0426299999999</v>
      </c>
      <c r="AB166" s="1">
        <f>(($C166*'fnd base rates'!J$48)
+($D166*'fnd base rates'!J$49)
+($E166*'fnd base rates'!J$50)
+($F166*'fnd base rates'!J$51)
+($G166*'fnd base rates'!J$52)
+($H166*'fnd base rates'!J$53)
+($I166*'fnd base rates'!J$54)
+($J166*'fnd base rates'!J$55)
+($K166*'fnd base rates'!J$56)
+($L166*'fnd base rates'!J$57)
+($M166*'fnd base rates'!J$58)
+($N166*'fnd base rates'!J$59)
+($O166*VLOOKUP($S166+12,rate_basefnd,10)))
*$R166</f>
        <v>3377.1605399999994</v>
      </c>
      <c r="AC166" s="1">
        <f>(($C166*'fnd base rates'!K$48)
+($D166*'fnd base rates'!K$49)
+($E166*'fnd base rates'!K$50)
+($F166*'fnd base rates'!K$51)
+($G166*'fnd base rates'!K$52)
+($H166*'fnd base rates'!K$53)
+($I166*'fnd base rates'!K$54)
+($J166*'fnd base rates'!K$55)
+($K166*'fnd base rates'!K$56)
+($L166*'fnd base rates'!K$57)
+($M166*'fnd base rates'!K$58)
+($N166*'fnd base rates'!K$59)
+($O166*VLOOKUP($S166+12,rate_basefnd,11)))
*$R166</f>
        <v>7371.6590463749999</v>
      </c>
      <c r="AD166" s="1">
        <f>(($C166*'fnd base rates'!L$48)
+($D166*'fnd base rates'!L$49)
+($E166*'fnd base rates'!L$50)
+($F166*'fnd base rates'!L$51)
+($G166*'fnd base rates'!L$52)
+($H166*'fnd base rates'!L$53)
+($I166*'fnd base rates'!L$54)
+($J166*'fnd base rates'!L$55)
+($K166*'fnd base rates'!L$56)
+($L166*'fnd base rates'!L$57)
+($M166*'fnd base rates'!L$58)
+($N166*'fnd base rates'!L$59)
+($O166*VLOOKUP($S166+12,rate_basefnd,12)))</f>
        <v>6493.5679995834817</v>
      </c>
      <c r="AE166" s="1">
        <f>(($C166*'fnd base rates'!M$48)
+($D166*'fnd base rates'!M$49)
+($E166*'fnd base rates'!M$50)
+($F166*'fnd base rates'!M$51)
+($G166*'fnd base rates'!M$52)
+($H166*'fnd base rates'!M$53)
+($I166*'fnd base rates'!M$54)
+($J166*'fnd base rates'!M$55)
+($K166*'fnd base rates'!M$56)
+($L166*'fnd base rates'!M$57)
+($M166*'fnd base rates'!M$58)
+($N166*'fnd base rates'!M$59)
+($O166*VLOOKUP($S166+12,rate_basefnd,13)))</f>
        <v>0</v>
      </c>
      <c r="AF166" s="4">
        <f t="shared" si="27"/>
        <v>69802.857654458479</v>
      </c>
      <c r="AH166" s="4">
        <f t="shared" si="28"/>
        <v>430170139</v>
      </c>
      <c r="AI166" s="4" t="str">
        <f t="shared" si="29"/>
        <v>430</v>
      </c>
      <c r="AJ166" s="2" t="str">
        <f t="shared" si="30"/>
        <v>170</v>
      </c>
      <c r="AK166" s="2" t="str">
        <f t="shared" si="31"/>
        <v>139</v>
      </c>
      <c r="AL166" s="4">
        <f t="shared" si="32"/>
        <v>1</v>
      </c>
      <c r="AM166" s="4">
        <f t="shared" si="25"/>
        <v>7</v>
      </c>
      <c r="AN166" s="4">
        <f t="shared" si="33"/>
        <v>69802.857654458479</v>
      </c>
      <c r="AO166" s="4">
        <f t="shared" si="34"/>
        <v>9972</v>
      </c>
      <c r="AP166" s="4">
        <f t="shared" si="35"/>
        <v>0</v>
      </c>
      <c r="AQ166" s="75">
        <v>9972</v>
      </c>
    </row>
    <row r="167" spans="1:43" s="4" customFormat="1">
      <c r="A167" s="2">
        <v>430170141</v>
      </c>
      <c r="B167" s="382" t="s">
        <v>672</v>
      </c>
      <c r="C167" s="15">
        <f>'fnd enro'!C167</f>
        <v>0</v>
      </c>
      <c r="D167" s="15">
        <f>'fnd enro'!D167</f>
        <v>0</v>
      </c>
      <c r="E167" s="15">
        <f>'fnd enro'!E167</f>
        <v>0</v>
      </c>
      <c r="F167" s="15">
        <f>'fnd enro'!F167</f>
        <v>0</v>
      </c>
      <c r="G167" s="15">
        <f>'fnd enro'!G167</f>
        <v>57</v>
      </c>
      <c r="H167" s="15">
        <f>'fnd enro'!H167</f>
        <v>43</v>
      </c>
      <c r="I167" s="15">
        <f>'fnd enro'!I167</f>
        <v>3.7875000000000001</v>
      </c>
      <c r="J167" s="15">
        <f>'fnd enro'!J167</f>
        <v>0</v>
      </c>
      <c r="K167" s="15">
        <f>'fnd enro'!K167</f>
        <v>0</v>
      </c>
      <c r="L167" s="15">
        <f>'fnd enro'!L167</f>
        <v>0</v>
      </c>
      <c r="M167" s="15">
        <f>'fnd enro'!M167</f>
        <v>1</v>
      </c>
      <c r="N167" s="15">
        <f>'fnd enro'!N167</f>
        <v>0</v>
      </c>
      <c r="O167" s="15">
        <f>'fnd enro'!O167</f>
        <v>10</v>
      </c>
      <c r="P167" s="15"/>
      <c r="Q167" s="15">
        <f>'fnd enro'!R167</f>
        <v>101</v>
      </c>
      <c r="R167" s="16">
        <f t="shared" si="26"/>
        <v>1.0529999999999999</v>
      </c>
      <c r="S167" s="15">
        <f>'fnd enro'!Q167</f>
        <v>2</v>
      </c>
      <c r="T167" s="2"/>
      <c r="U167" s="1">
        <f>(($C167*'fnd base rates'!C$48)
+($D167*'fnd base rates'!C$49)
+($E167*'fnd base rates'!C$50)
+($F167*'fnd base rates'!C$51)
+($G167*'fnd base rates'!C$52)
+($H167*'fnd base rates'!C$53)
+($I167*'fnd base rates'!C$54)
+($J167*'fnd base rates'!C$55)
+($K167*'fnd base rates'!C$56)
+($L167*'fnd base rates'!C$57)
+($M167*'fnd base rates'!C$58)
+($N167*'fnd base rates'!C$59)
+($O167*VLOOKUP($S167+12,rate_basefnd,3)))
*$R167</f>
        <v>49272.879605624999</v>
      </c>
      <c r="V167" s="1">
        <f>(($C167*'fnd base rates'!D$48)
+($D167*'fnd base rates'!D$49)
+($E167*'fnd base rates'!D$50)
+($F167*'fnd base rates'!D$51)
+($G167*'fnd base rates'!D$52)
+($H167*'fnd base rates'!D$53)
+($I167*'fnd base rates'!D$54)
+($J167*'fnd base rates'!D$55)
+($K167*'fnd base rates'!D$56)
+($L167*'fnd base rates'!D$57)
+($M167*'fnd base rates'!D$58)
+($N167*'fnd base rates'!D$59)
+($O167*VLOOKUP($S167+12,rate_basefnd,4)))
*$R167</f>
        <v>70694.966159999996</v>
      </c>
      <c r="W167" s="1">
        <f>(($C167*'fnd base rates'!E$48)
+($D167*'fnd base rates'!E$49)
+($E167*'fnd base rates'!E$50)
+($F167*'fnd base rates'!E$51)
+($G167*'fnd base rates'!E$52)
+($H167*'fnd base rates'!E$53)
+($I167*'fnd base rates'!E$54)
+($J167*'fnd base rates'!E$55)
+($K167*'fnd base rates'!E$56)
+($L167*'fnd base rates'!E$57)
+($M167*'fnd base rates'!E$58)
+($N167*'fnd base rates'!E$59)
+($O167*VLOOKUP($S167+12,rate_basefnd,5)))
*$R167</f>
        <v>409632.11778937496</v>
      </c>
      <c r="X167" s="1">
        <f>(($C167*'fnd base rates'!F$48)
+($D167*'fnd base rates'!F$49)
+($E167*'fnd base rates'!F$50)
+($F167*'fnd base rates'!F$51)
+($G167*'fnd base rates'!F$52)
+($H167*'fnd base rates'!F$53)
+($I167*'fnd base rates'!F$54)
+($J167*'fnd base rates'!F$55)
+($K167*'fnd base rates'!F$56)
+($L167*'fnd base rates'!F$57)
+($M167*'fnd base rates'!F$58)
+($N167*'fnd base rates'!F$59)
+($O167*VLOOKUP($S167+12,rate_basefnd,6)))
*$R167</f>
        <v>86858.158929749989</v>
      </c>
      <c r="Y167" s="1">
        <f>(($C167*'fnd base rates'!G$48)
+($D167*'fnd base rates'!G$49)
+($E167*'fnd base rates'!G$50)
+($F167*'fnd base rates'!G$51)
+($G167*'fnd base rates'!G$52)
+($H167*'fnd base rates'!G$53)
+($I167*'fnd base rates'!G$54)
+($J167*'fnd base rates'!G$55)
+($K167*'fnd base rates'!G$56)
+($L167*'fnd base rates'!G$57)
+($M167*'fnd base rates'!G$58)
+($N167*'fnd base rates'!G$59)
+($O167*VLOOKUP($S167+12,rate_basefnd,7)))
*$R167</f>
        <v>16072.842210750001</v>
      </c>
      <c r="Z167" s="1">
        <f>(($C167*'fnd base rates'!H$48)
+($D167*'fnd base rates'!H$49)
+($E167*'fnd base rates'!H$50)
+($F167*'fnd base rates'!H$51)
+($G167*'fnd base rates'!H$52)
+($H167*'fnd base rates'!H$53)
+($I167*'fnd base rates'!H$54)
+($J167*'fnd base rates'!H$55)
+($K167*'fnd base rates'!H$56)
+($L167*'fnd base rates'!H$57)
+($M167*'fnd base rates'!H$58)
+($N167*'fnd base rates'!H$59)
+($O167*VLOOKUP($S167+12,rate_basefnd,8)))</f>
        <v>57274.934500000003</v>
      </c>
      <c r="AA167" s="1">
        <f>(($C167*'fnd base rates'!I$48)
+($D167*'fnd base rates'!I$49)
+($E167*'fnd base rates'!I$50)
+($F167*'fnd base rates'!I$51)
+($G167*'fnd base rates'!I$52)
+($H167*'fnd base rates'!I$53)
+($I167*'fnd base rates'!I$54)
+($J167*'fnd base rates'!I$55)
+($K167*'fnd base rates'!I$56)
+($L167*'fnd base rates'!I$57)
+($M167*'fnd base rates'!I$58)
+($N167*'fnd base rates'!I$59)
+($O167*VLOOKUP($S167+12,rate_basefnd,9)))
*$R167</f>
        <v>34787.729339999998</v>
      </c>
      <c r="AB167" s="1">
        <f>(($C167*'fnd base rates'!J$48)
+($D167*'fnd base rates'!J$49)
+($E167*'fnd base rates'!J$50)
+($F167*'fnd base rates'!J$51)
+($G167*'fnd base rates'!J$52)
+($H167*'fnd base rates'!J$53)
+($I167*'fnd base rates'!J$54)
+($J167*'fnd base rates'!J$55)
+($K167*'fnd base rates'!J$56)
+($L167*'fnd base rates'!J$57)
+($M167*'fnd base rates'!J$58)
+($N167*'fnd base rates'!J$59)
+($O167*VLOOKUP($S167+12,rate_basefnd,10)))
*$R167</f>
        <v>35686.285830000001</v>
      </c>
      <c r="AC167" s="1">
        <f>(($C167*'fnd base rates'!K$48)
+($D167*'fnd base rates'!K$49)
+($E167*'fnd base rates'!K$50)
+($F167*'fnd base rates'!K$51)
+($G167*'fnd base rates'!K$52)
+($H167*'fnd base rates'!K$53)
+($I167*'fnd base rates'!K$54)
+($J167*'fnd base rates'!K$55)
+($K167*'fnd base rates'!K$56)
+($L167*'fnd base rates'!K$57)
+($M167*'fnd base rates'!K$58)
+($N167*'fnd base rates'!K$59)
+($O167*VLOOKUP($S167+12,rate_basefnd,11)))
*$R167</f>
        <v>112791.207979125</v>
      </c>
      <c r="AD167" s="1">
        <f>(($C167*'fnd base rates'!L$48)
+($D167*'fnd base rates'!L$49)
+($E167*'fnd base rates'!L$50)
+($F167*'fnd base rates'!L$51)
+($G167*'fnd base rates'!L$52)
+($H167*'fnd base rates'!L$53)
+($I167*'fnd base rates'!L$54)
+($J167*'fnd base rates'!L$55)
+($K167*'fnd base rates'!L$56)
+($L167*'fnd base rates'!L$57)
+($M167*'fnd base rates'!L$58)
+($N167*'fnd base rates'!L$59)
+($O167*VLOOKUP($S167+12,rate_basefnd,12)))</f>
        <v>99488.255543713254</v>
      </c>
      <c r="AE167" s="1">
        <f>(($C167*'fnd base rates'!M$48)
+($D167*'fnd base rates'!M$49)
+($E167*'fnd base rates'!M$50)
+($F167*'fnd base rates'!M$51)
+($G167*'fnd base rates'!M$52)
+($H167*'fnd base rates'!M$53)
+($I167*'fnd base rates'!M$54)
+($J167*'fnd base rates'!M$55)
+($K167*'fnd base rates'!M$56)
+($L167*'fnd base rates'!M$57)
+($M167*'fnd base rates'!M$58)
+($N167*'fnd base rates'!M$59)
+($O167*VLOOKUP($S167+12,rate_basefnd,13)))</f>
        <v>0</v>
      </c>
      <c r="AF167" s="4">
        <f t="shared" si="27"/>
        <v>972559.37788833794</v>
      </c>
      <c r="AH167" s="4">
        <f t="shared" si="28"/>
        <v>430170141</v>
      </c>
      <c r="AI167" s="4" t="str">
        <f t="shared" si="29"/>
        <v>430</v>
      </c>
      <c r="AJ167" s="2" t="str">
        <f t="shared" si="30"/>
        <v>170</v>
      </c>
      <c r="AK167" s="2" t="str">
        <f t="shared" si="31"/>
        <v>141</v>
      </c>
      <c r="AL167" s="4">
        <f t="shared" si="32"/>
        <v>1</v>
      </c>
      <c r="AM167" s="4">
        <f t="shared" si="25"/>
        <v>101</v>
      </c>
      <c r="AN167" s="4">
        <f t="shared" si="33"/>
        <v>972559.37788833794</v>
      </c>
      <c r="AO167" s="4">
        <f t="shared" si="34"/>
        <v>9629</v>
      </c>
      <c r="AP167" s="4">
        <f t="shared" si="35"/>
        <v>0</v>
      </c>
      <c r="AQ167" s="75">
        <v>9629</v>
      </c>
    </row>
    <row r="168" spans="1:43" s="4" customFormat="1">
      <c r="A168" s="2">
        <v>430170153</v>
      </c>
      <c r="B168" s="382" t="s">
        <v>672</v>
      </c>
      <c r="C168" s="15">
        <f>'fnd enro'!C168</f>
        <v>0</v>
      </c>
      <c r="D168" s="15">
        <f>'fnd enro'!D168</f>
        <v>0</v>
      </c>
      <c r="E168" s="15">
        <f>'fnd enro'!E168</f>
        <v>0</v>
      </c>
      <c r="F168" s="15">
        <f>'fnd enro'!F168</f>
        <v>0</v>
      </c>
      <c r="G168" s="15">
        <f>'fnd enro'!G168</f>
        <v>1</v>
      </c>
      <c r="H168" s="15">
        <f>'fnd enro'!H168</f>
        <v>2</v>
      </c>
      <c r="I168" s="15">
        <f>'fnd enro'!I168</f>
        <v>0.1125</v>
      </c>
      <c r="J168" s="15">
        <f>'fnd enro'!J168</f>
        <v>0</v>
      </c>
      <c r="K168" s="15">
        <f>'fnd enro'!K168</f>
        <v>0</v>
      </c>
      <c r="L168" s="15">
        <f>'fnd enro'!L168</f>
        <v>0</v>
      </c>
      <c r="M168" s="15">
        <f>'fnd enro'!M168</f>
        <v>0</v>
      </c>
      <c r="N168" s="15">
        <f>'fnd enro'!N168</f>
        <v>0</v>
      </c>
      <c r="O168" s="15">
        <f>'fnd enro'!O168</f>
        <v>1</v>
      </c>
      <c r="P168" s="15"/>
      <c r="Q168" s="15">
        <f>'fnd enro'!R168</f>
        <v>3</v>
      </c>
      <c r="R168" s="16">
        <f t="shared" si="26"/>
        <v>1.0529999999999999</v>
      </c>
      <c r="S168" s="15">
        <f>'fnd enro'!Q168</f>
        <v>8</v>
      </c>
      <c r="T168" s="2"/>
      <c r="U168" s="1">
        <f>(($C168*'fnd base rates'!C$48)
+($D168*'fnd base rates'!C$49)
+($E168*'fnd base rates'!C$50)
+($F168*'fnd base rates'!C$51)
+($G168*'fnd base rates'!C$52)
+($H168*'fnd base rates'!C$53)
+($I168*'fnd base rates'!C$54)
+($J168*'fnd base rates'!C$55)
+($K168*'fnd base rates'!C$56)
+($L168*'fnd base rates'!C$57)
+($M168*'fnd base rates'!C$58)
+($N168*'fnd base rates'!C$59)
+($O168*VLOOKUP($S168+12,rate_basefnd,3)))
*$R168</f>
        <v>1463.550879375</v>
      </c>
      <c r="V168" s="1">
        <f>(($C168*'fnd base rates'!D$48)
+($D168*'fnd base rates'!D$49)
+($E168*'fnd base rates'!D$50)
+($F168*'fnd base rates'!D$51)
+($G168*'fnd base rates'!D$52)
+($H168*'fnd base rates'!D$53)
+($I168*'fnd base rates'!D$54)
+($J168*'fnd base rates'!D$55)
+($K168*'fnd base rates'!D$56)
+($L168*'fnd base rates'!D$57)
+($M168*'fnd base rates'!D$58)
+($N168*'fnd base rates'!D$59)
+($O168*VLOOKUP($S168+12,rate_basefnd,4)))
*$R168</f>
        <v>2099.8504800000001</v>
      </c>
      <c r="W168" s="1">
        <f>(($C168*'fnd base rates'!E$48)
+($D168*'fnd base rates'!E$49)
+($E168*'fnd base rates'!E$50)
+($F168*'fnd base rates'!E$51)
+($G168*'fnd base rates'!E$52)
+($H168*'fnd base rates'!E$53)
+($I168*'fnd base rates'!E$54)
+($J168*'fnd base rates'!E$55)
+($K168*'fnd base rates'!E$56)
+($L168*'fnd base rates'!E$57)
+($M168*'fnd base rates'!E$58)
+($N168*'fnd base rates'!E$59)
+($O168*VLOOKUP($S168+12,rate_basefnd,5)))
*$R168</f>
        <v>15502.453565624999</v>
      </c>
      <c r="X168" s="1">
        <f>(($C168*'fnd base rates'!F$48)
+($D168*'fnd base rates'!F$49)
+($E168*'fnd base rates'!F$50)
+($F168*'fnd base rates'!F$51)
+($G168*'fnd base rates'!F$52)
+($H168*'fnd base rates'!F$53)
+($I168*'fnd base rates'!F$54)
+($J168*'fnd base rates'!F$55)
+($K168*'fnd base rates'!F$56)
+($L168*'fnd base rates'!F$57)
+($M168*'fnd base rates'!F$58)
+($N168*'fnd base rates'!F$59)
+($O168*VLOOKUP($S168+12,rate_basefnd,6)))
*$R168</f>
        <v>2506.2634642500002</v>
      </c>
      <c r="Y168" s="1">
        <f>(($C168*'fnd base rates'!G$48)
+($D168*'fnd base rates'!G$49)
+($E168*'fnd base rates'!G$50)
+($F168*'fnd base rates'!G$51)
+($G168*'fnd base rates'!G$52)
+($H168*'fnd base rates'!G$53)
+($I168*'fnd base rates'!G$54)
+($J168*'fnd base rates'!G$55)
+($K168*'fnd base rates'!G$56)
+($L168*'fnd base rates'!G$57)
+($M168*'fnd base rates'!G$58)
+($N168*'fnd base rates'!G$59)
+($O168*VLOOKUP($S168+12,rate_basefnd,7)))
*$R168</f>
        <v>526.94041725</v>
      </c>
      <c r="Z168" s="1">
        <f>(($C168*'fnd base rates'!H$48)
+($D168*'fnd base rates'!H$49)
+($E168*'fnd base rates'!H$50)
+($F168*'fnd base rates'!H$51)
+($G168*'fnd base rates'!H$52)
+($H168*'fnd base rates'!H$53)
+($I168*'fnd base rates'!H$54)
+($J168*'fnd base rates'!H$55)
+($K168*'fnd base rates'!H$56)
+($L168*'fnd base rates'!H$57)
+($M168*'fnd base rates'!H$58)
+($N168*'fnd base rates'!H$59)
+($O168*VLOOKUP($S168+12,rate_basefnd,8)))</f>
        <v>1892.5535</v>
      </c>
      <c r="AA168" s="1">
        <f>(($C168*'fnd base rates'!I$48)
+($D168*'fnd base rates'!I$49)
+($E168*'fnd base rates'!I$50)
+($F168*'fnd base rates'!I$51)
+($G168*'fnd base rates'!I$52)
+($H168*'fnd base rates'!I$53)
+($I168*'fnd base rates'!I$54)
+($J168*'fnd base rates'!I$55)
+($K168*'fnd base rates'!I$56)
+($L168*'fnd base rates'!I$57)
+($M168*'fnd base rates'!I$58)
+($N168*'fnd base rates'!I$59)
+($O168*VLOOKUP($S168+12,rate_basefnd,9)))
*$R168</f>
        <v>1090.2656699999998</v>
      </c>
      <c r="AB168" s="1">
        <f>(($C168*'fnd base rates'!J$48)
+($D168*'fnd base rates'!J$49)
+($E168*'fnd base rates'!J$50)
+($F168*'fnd base rates'!J$51)
+($G168*'fnd base rates'!J$52)
+($H168*'fnd base rates'!J$53)
+($I168*'fnd base rates'!J$54)
+($J168*'fnd base rates'!J$55)
+($K168*'fnd base rates'!J$56)
+($L168*'fnd base rates'!J$57)
+($M168*'fnd base rates'!J$58)
+($N168*'fnd base rates'!J$59)
+($O168*VLOOKUP($S168+12,rate_basefnd,10)))
*$R168</f>
        <v>1277.4785400000001</v>
      </c>
      <c r="AC168" s="1">
        <f>(($C168*'fnd base rates'!K$48)
+($D168*'fnd base rates'!K$49)
+($E168*'fnd base rates'!K$50)
+($F168*'fnd base rates'!K$51)
+($G168*'fnd base rates'!K$52)
+($H168*'fnd base rates'!K$53)
+($I168*'fnd base rates'!K$54)
+($J168*'fnd base rates'!K$55)
+($K168*'fnd base rates'!K$56)
+($L168*'fnd base rates'!K$57)
+($M168*'fnd base rates'!K$58)
+($N168*'fnd base rates'!K$59)
+($O168*VLOOKUP($S168+12,rate_basefnd,11)))
*$R168</f>
        <v>3697.8152298750001</v>
      </c>
      <c r="AD168" s="1">
        <f>(($C168*'fnd base rates'!L$48)
+($D168*'fnd base rates'!L$49)
+($E168*'fnd base rates'!L$50)
+($F168*'fnd base rates'!L$51)
+($G168*'fnd base rates'!L$52)
+($H168*'fnd base rates'!L$53)
+($I168*'fnd base rates'!L$54)
+($J168*'fnd base rates'!L$55)
+($K168*'fnd base rates'!L$56)
+($L168*'fnd base rates'!L$57)
+($M168*'fnd base rates'!L$58)
+($N168*'fnd base rates'!L$59)
+($O168*VLOOKUP($S168+12,rate_basefnd,12)))</f>
        <v>3142.205842145715</v>
      </c>
      <c r="AE168" s="1">
        <f>(($C168*'fnd base rates'!M$48)
+($D168*'fnd base rates'!M$49)
+($E168*'fnd base rates'!M$50)
+($F168*'fnd base rates'!M$51)
+($G168*'fnd base rates'!M$52)
+($H168*'fnd base rates'!M$53)
+($I168*'fnd base rates'!M$54)
+($J168*'fnd base rates'!M$55)
+($K168*'fnd base rates'!M$56)
+($L168*'fnd base rates'!M$57)
+($M168*'fnd base rates'!M$58)
+($N168*'fnd base rates'!M$59)
+($O168*VLOOKUP($S168+12,rate_basefnd,13)))</f>
        <v>0</v>
      </c>
      <c r="AF168" s="4">
        <f t="shared" si="27"/>
        <v>33199.377588520714</v>
      </c>
      <c r="AH168" s="4">
        <f t="shared" si="28"/>
        <v>430170153</v>
      </c>
      <c r="AI168" s="4" t="str">
        <f t="shared" si="29"/>
        <v>430</v>
      </c>
      <c r="AJ168" s="2" t="str">
        <f t="shared" si="30"/>
        <v>170</v>
      </c>
      <c r="AK168" s="2" t="str">
        <f t="shared" si="31"/>
        <v>153</v>
      </c>
      <c r="AL168" s="4">
        <f t="shared" si="32"/>
        <v>1</v>
      </c>
      <c r="AM168" s="4">
        <f t="shared" si="25"/>
        <v>3</v>
      </c>
      <c r="AN168" s="4">
        <f t="shared" si="33"/>
        <v>33199.377588520714</v>
      </c>
      <c r="AO168" s="4">
        <f t="shared" si="34"/>
        <v>11066</v>
      </c>
      <c r="AP168" s="4">
        <f t="shared" si="35"/>
        <v>0</v>
      </c>
      <c r="AQ168" s="75">
        <v>11066</v>
      </c>
    </row>
    <row r="169" spans="1:43" s="4" customFormat="1">
      <c r="A169" s="2">
        <v>430170158</v>
      </c>
      <c r="B169" s="382" t="s">
        <v>672</v>
      </c>
      <c r="C169" s="15">
        <f>'fnd enro'!C169</f>
        <v>0</v>
      </c>
      <c r="D169" s="15">
        <f>'fnd enro'!D169</f>
        <v>0</v>
      </c>
      <c r="E169" s="15">
        <f>'fnd enro'!E169</f>
        <v>0</v>
      </c>
      <c r="F169" s="15">
        <f>'fnd enro'!F169</f>
        <v>0</v>
      </c>
      <c r="G169" s="15">
        <f>'fnd enro'!G169</f>
        <v>1</v>
      </c>
      <c r="H169" s="15">
        <f>'fnd enro'!H169</f>
        <v>1</v>
      </c>
      <c r="I169" s="15">
        <f>'fnd enro'!I169</f>
        <v>7.4999999999999997E-2</v>
      </c>
      <c r="J169" s="15">
        <f>'fnd enro'!J169</f>
        <v>0</v>
      </c>
      <c r="K169" s="15">
        <f>'fnd enro'!K169</f>
        <v>0</v>
      </c>
      <c r="L169" s="15">
        <f>'fnd enro'!L169</f>
        <v>0</v>
      </c>
      <c r="M169" s="15">
        <f>'fnd enro'!M169</f>
        <v>0</v>
      </c>
      <c r="N169" s="15">
        <f>'fnd enro'!N169</f>
        <v>0</v>
      </c>
      <c r="O169" s="15">
        <f>'fnd enro'!O169</f>
        <v>0</v>
      </c>
      <c r="P169" s="15"/>
      <c r="Q169" s="15">
        <f>'fnd enro'!R169</f>
        <v>2</v>
      </c>
      <c r="R169" s="16">
        <f t="shared" si="26"/>
        <v>1.0529999999999999</v>
      </c>
      <c r="S169" s="15">
        <f>'fnd enro'!Q169</f>
        <v>1</v>
      </c>
      <c r="T169" s="2"/>
      <c r="U169" s="1">
        <f>(($C169*'fnd base rates'!C$48)
+($D169*'fnd base rates'!C$49)
+($E169*'fnd base rates'!C$50)
+($F169*'fnd base rates'!C$51)
+($G169*'fnd base rates'!C$52)
+($H169*'fnd base rates'!C$53)
+($I169*'fnd base rates'!C$54)
+($J169*'fnd base rates'!C$55)
+($K169*'fnd base rates'!C$56)
+($L169*'fnd base rates'!C$57)
+($M169*'fnd base rates'!C$58)
+($N169*'fnd base rates'!C$59)
+($O169*VLOOKUP($S169+12,rate_basefnd,3)))
*$R169</f>
        <v>975.70058625000001</v>
      </c>
      <c r="V169" s="1">
        <f>(($C169*'fnd base rates'!D$48)
+($D169*'fnd base rates'!D$49)
+($E169*'fnd base rates'!D$50)
+($F169*'fnd base rates'!D$51)
+($G169*'fnd base rates'!D$52)
+($H169*'fnd base rates'!D$53)
+($I169*'fnd base rates'!D$54)
+($J169*'fnd base rates'!D$55)
+($K169*'fnd base rates'!D$56)
+($L169*'fnd base rates'!D$57)
+($M169*'fnd base rates'!D$58)
+($N169*'fnd base rates'!D$59)
+($O169*VLOOKUP($S169+12,rate_basefnd,4)))
*$R169</f>
        <v>1399.90032</v>
      </c>
      <c r="W169" s="1">
        <f>(($C169*'fnd base rates'!E$48)
+($D169*'fnd base rates'!E$49)
+($E169*'fnd base rates'!E$50)
+($F169*'fnd base rates'!E$51)
+($G169*'fnd base rates'!E$52)
+($H169*'fnd base rates'!E$53)
+($I169*'fnd base rates'!E$54)
+($J169*'fnd base rates'!E$55)
+($K169*'fnd base rates'!E$56)
+($L169*'fnd base rates'!E$57)
+($M169*'fnd base rates'!E$58)
+($N169*'fnd base rates'!E$59)
+($O169*VLOOKUP($S169+12,rate_basefnd,5)))
*$R169</f>
        <v>7639.7558737499994</v>
      </c>
      <c r="X169" s="1">
        <f>(($C169*'fnd base rates'!F$48)
+($D169*'fnd base rates'!F$49)
+($E169*'fnd base rates'!F$50)
+($F169*'fnd base rates'!F$51)
+($G169*'fnd base rates'!F$52)
+($H169*'fnd base rates'!F$53)
+($I169*'fnd base rates'!F$54)
+($J169*'fnd base rates'!F$55)
+($K169*'fnd base rates'!F$56)
+($L169*'fnd base rates'!F$57)
+($M169*'fnd base rates'!F$58)
+($N169*'fnd base rates'!F$59)
+($O169*VLOOKUP($S169+12,rate_basefnd,6)))
*$R169</f>
        <v>1703.9240595000001</v>
      </c>
      <c r="Y169" s="1">
        <f>(($C169*'fnd base rates'!G$48)
+($D169*'fnd base rates'!G$49)
+($E169*'fnd base rates'!G$50)
+($F169*'fnd base rates'!G$51)
+($G169*'fnd base rates'!G$52)
+($H169*'fnd base rates'!G$53)
+($I169*'fnd base rates'!G$54)
+($J169*'fnd base rates'!G$55)
+($K169*'fnd base rates'!G$56)
+($L169*'fnd base rates'!G$57)
+($M169*'fnd base rates'!G$58)
+($N169*'fnd base rates'!G$59)
+($O169*VLOOKUP($S169+12,rate_basefnd,7)))
*$R169</f>
        <v>303.12237149999993</v>
      </c>
      <c r="Z169" s="1">
        <f>(($C169*'fnd base rates'!H$48)
+($D169*'fnd base rates'!H$49)
+($E169*'fnd base rates'!H$50)
+($F169*'fnd base rates'!H$51)
+($G169*'fnd base rates'!H$52)
+($H169*'fnd base rates'!H$53)
+($I169*'fnd base rates'!H$54)
+($J169*'fnd base rates'!H$55)
+($K169*'fnd base rates'!H$56)
+($L169*'fnd base rates'!H$57)
+($M169*'fnd base rates'!H$58)
+($N169*'fnd base rates'!H$59)
+($O169*VLOOKUP($S169+12,rate_basefnd,8)))</f>
        <v>1173.4690000000001</v>
      </c>
      <c r="AA169" s="1">
        <f>(($C169*'fnd base rates'!I$48)
+($D169*'fnd base rates'!I$49)
+($E169*'fnd base rates'!I$50)
+($F169*'fnd base rates'!I$51)
+($G169*'fnd base rates'!I$52)
+($H169*'fnd base rates'!I$53)
+($I169*'fnd base rates'!I$54)
+($J169*'fnd base rates'!I$55)
+($K169*'fnd base rates'!I$56)
+($L169*'fnd base rates'!I$57)
+($M169*'fnd base rates'!I$58)
+($N169*'fnd base rates'!I$59)
+($O169*VLOOKUP($S169+12,rate_basefnd,9)))
*$R169</f>
        <v>700.57142999999985</v>
      </c>
      <c r="AB169" s="1">
        <f>(($C169*'fnd base rates'!J$48)
+($D169*'fnd base rates'!J$49)
+($E169*'fnd base rates'!J$50)
+($F169*'fnd base rates'!J$51)
+($G169*'fnd base rates'!J$52)
+($H169*'fnd base rates'!J$53)
+($I169*'fnd base rates'!J$54)
+($J169*'fnd base rates'!J$55)
+($K169*'fnd base rates'!J$56)
+($L169*'fnd base rates'!J$57)
+($M169*'fnd base rates'!J$58)
+($N169*'fnd base rates'!J$59)
+($O169*VLOOKUP($S169+12,rate_basefnd,10)))
*$R169</f>
        <v>752.55804000000001</v>
      </c>
      <c r="AC169" s="1">
        <f>(($C169*'fnd base rates'!K$48)
+($D169*'fnd base rates'!K$49)
+($E169*'fnd base rates'!K$50)
+($F169*'fnd base rates'!K$51)
+($G169*'fnd base rates'!K$52)
+($H169*'fnd base rates'!K$53)
+($I169*'fnd base rates'!K$54)
+($J169*'fnd base rates'!K$55)
+($K169*'fnd base rates'!K$56)
+($L169*'fnd base rates'!K$57)
+($M169*'fnd base rates'!K$58)
+($N169*'fnd base rates'!K$59)
+($O169*VLOOKUP($S169+12,rate_basefnd,11)))
*$R169</f>
        <v>2127.1655632499996</v>
      </c>
      <c r="AD169" s="1">
        <f>(($C169*'fnd base rates'!L$48)
+($D169*'fnd base rates'!L$49)
+($E169*'fnd base rates'!L$50)
+($F169*'fnd base rates'!L$51)
+($G169*'fnd base rates'!L$52)
+($H169*'fnd base rates'!L$53)
+($I169*'fnd base rates'!L$54)
+($J169*'fnd base rates'!L$55)
+($K169*'fnd base rates'!L$56)
+($L169*'fnd base rates'!L$57)
+($M169*'fnd base rates'!L$58)
+($N169*'fnd base rates'!L$59)
+($O169*VLOOKUP($S169+12,rate_basefnd,12)))</f>
        <v>1897.2778027862737</v>
      </c>
      <c r="AE169" s="1">
        <f>(($C169*'fnd base rates'!M$48)
+($D169*'fnd base rates'!M$49)
+($E169*'fnd base rates'!M$50)
+($F169*'fnd base rates'!M$51)
+($G169*'fnd base rates'!M$52)
+($H169*'fnd base rates'!M$53)
+($I169*'fnd base rates'!M$54)
+($J169*'fnd base rates'!M$55)
+($K169*'fnd base rates'!M$56)
+($L169*'fnd base rates'!M$57)
+($M169*'fnd base rates'!M$58)
+($N169*'fnd base rates'!M$59)
+($O169*VLOOKUP($S169+12,rate_basefnd,13)))</f>
        <v>0</v>
      </c>
      <c r="AF169" s="4">
        <f t="shared" si="27"/>
        <v>18673.445047036272</v>
      </c>
      <c r="AH169" s="4">
        <f t="shared" si="28"/>
        <v>430170158</v>
      </c>
      <c r="AI169" s="4" t="str">
        <f t="shared" si="29"/>
        <v>430</v>
      </c>
      <c r="AJ169" s="2" t="str">
        <f t="shared" si="30"/>
        <v>170</v>
      </c>
      <c r="AK169" s="2" t="str">
        <f t="shared" si="31"/>
        <v>158</v>
      </c>
      <c r="AL169" s="4">
        <f t="shared" si="32"/>
        <v>1</v>
      </c>
      <c r="AM169" s="4">
        <f t="shared" si="25"/>
        <v>2</v>
      </c>
      <c r="AN169" s="4">
        <f t="shared" si="33"/>
        <v>18673.445047036272</v>
      </c>
      <c r="AO169" s="4">
        <f t="shared" si="34"/>
        <v>9337</v>
      </c>
      <c r="AP169" s="4">
        <f t="shared" si="35"/>
        <v>0</v>
      </c>
      <c r="AQ169" s="75">
        <v>9337</v>
      </c>
    </row>
    <row r="170" spans="1:43" s="4" customFormat="1">
      <c r="A170" s="2">
        <v>430170170</v>
      </c>
      <c r="B170" s="382" t="s">
        <v>672</v>
      </c>
      <c r="C170" s="15">
        <f>'fnd enro'!C170</f>
        <v>0</v>
      </c>
      <c r="D170" s="15">
        <f>'fnd enro'!D170</f>
        <v>0</v>
      </c>
      <c r="E170" s="15">
        <f>'fnd enro'!E170</f>
        <v>0</v>
      </c>
      <c r="F170" s="15">
        <f>'fnd enro'!F170</f>
        <v>0</v>
      </c>
      <c r="G170" s="15">
        <f>'fnd enro'!G170</f>
        <v>284</v>
      </c>
      <c r="H170" s="15">
        <f>'fnd enro'!H170</f>
        <v>236</v>
      </c>
      <c r="I170" s="15">
        <f>'fnd enro'!I170</f>
        <v>19.912500000000001</v>
      </c>
      <c r="J170" s="15">
        <f>'fnd enro'!J170</f>
        <v>0</v>
      </c>
      <c r="K170" s="15">
        <f>'fnd enro'!K170</f>
        <v>0</v>
      </c>
      <c r="L170" s="15">
        <f>'fnd enro'!L170</f>
        <v>0</v>
      </c>
      <c r="M170" s="15">
        <f>'fnd enro'!M170</f>
        <v>11</v>
      </c>
      <c r="N170" s="15">
        <f>'fnd enro'!N170</f>
        <v>0</v>
      </c>
      <c r="O170" s="15">
        <f>'fnd enro'!O170</f>
        <v>51</v>
      </c>
      <c r="P170" s="15"/>
      <c r="Q170" s="15">
        <f>'fnd enro'!R170</f>
        <v>531</v>
      </c>
      <c r="R170" s="16">
        <f t="shared" si="26"/>
        <v>1.0529999999999999</v>
      </c>
      <c r="S170" s="15">
        <f>'fnd enro'!Q170</f>
        <v>2</v>
      </c>
      <c r="T170" s="2"/>
      <c r="U170" s="1">
        <f>(($C170*'fnd base rates'!C$48)
+($D170*'fnd base rates'!C$49)
+($E170*'fnd base rates'!C$50)
+($F170*'fnd base rates'!C$51)
+($G170*'fnd base rates'!C$52)
+($H170*'fnd base rates'!C$53)
+($I170*'fnd base rates'!C$54)
+($J170*'fnd base rates'!C$55)
+($K170*'fnd base rates'!C$56)
+($L170*'fnd base rates'!C$57)
+($M170*'fnd base rates'!C$58)
+($N170*'fnd base rates'!C$59)
+($O170*VLOOKUP($S170+12,rate_basefnd,3)))
*$R170</f>
        <v>259048.50564937497</v>
      </c>
      <c r="V170" s="1">
        <f>(($C170*'fnd base rates'!D$48)
+($D170*'fnd base rates'!D$49)
+($E170*'fnd base rates'!D$50)
+($F170*'fnd base rates'!D$51)
+($G170*'fnd base rates'!D$52)
+($H170*'fnd base rates'!D$53)
+($I170*'fnd base rates'!D$54)
+($J170*'fnd base rates'!D$55)
+($K170*'fnd base rates'!D$56)
+($L170*'fnd base rates'!D$57)
+($M170*'fnd base rates'!D$58)
+($N170*'fnd base rates'!D$59)
+($O170*VLOOKUP($S170+12,rate_basefnd,4)))
*$R170</f>
        <v>371673.53495999996</v>
      </c>
      <c r="W170" s="1">
        <f>(($C170*'fnd base rates'!E$48)
+($D170*'fnd base rates'!E$49)
+($E170*'fnd base rates'!E$50)
+($F170*'fnd base rates'!E$51)
+($G170*'fnd base rates'!E$52)
+($H170*'fnd base rates'!E$53)
+($I170*'fnd base rates'!E$54)
+($J170*'fnd base rates'!E$55)
+($K170*'fnd base rates'!E$56)
+($L170*'fnd base rates'!E$57)
+($M170*'fnd base rates'!E$58)
+($N170*'fnd base rates'!E$59)
+($O170*VLOOKUP($S170+12,rate_basefnd,5)))
*$R170</f>
        <v>2173344.0022856249</v>
      </c>
      <c r="X170" s="1">
        <f>(($C170*'fnd base rates'!F$48)
+($D170*'fnd base rates'!F$49)
+($E170*'fnd base rates'!F$50)
+($F170*'fnd base rates'!F$51)
+($G170*'fnd base rates'!F$52)
+($H170*'fnd base rates'!F$53)
+($I170*'fnd base rates'!F$54)
+($J170*'fnd base rates'!F$55)
+($K170*'fnd base rates'!F$56)
+($L170*'fnd base rates'!F$57)
+($M170*'fnd base rates'!F$58)
+($N170*'fnd base rates'!F$59)
+($O170*VLOOKUP($S170+12,rate_basefnd,6)))
*$R170</f>
        <v>456041.77272225003</v>
      </c>
      <c r="Y170" s="1">
        <f>(($C170*'fnd base rates'!G$48)
+($D170*'fnd base rates'!G$49)
+($E170*'fnd base rates'!G$50)
+($F170*'fnd base rates'!G$51)
+($G170*'fnd base rates'!G$52)
+($H170*'fnd base rates'!G$53)
+($I170*'fnd base rates'!G$54)
+($J170*'fnd base rates'!G$55)
+($K170*'fnd base rates'!G$56)
+($L170*'fnd base rates'!G$57)
+($M170*'fnd base rates'!G$58)
+($N170*'fnd base rates'!G$59)
+($O170*VLOOKUP($S170+12,rate_basefnd,7)))
*$R170</f>
        <v>84546.560153249986</v>
      </c>
      <c r="Z170" s="1">
        <f>(($C170*'fnd base rates'!H$48)
+($D170*'fnd base rates'!H$49)
+($E170*'fnd base rates'!H$50)
+($F170*'fnd base rates'!H$51)
+($G170*'fnd base rates'!H$52)
+($H170*'fnd base rates'!H$53)
+($I170*'fnd base rates'!H$54)
+($J170*'fnd base rates'!H$55)
+($K170*'fnd base rates'!H$56)
+($L170*'fnd base rates'!H$57)
+($M170*'fnd base rates'!H$58)
+($N170*'fnd base rates'!H$59)
+($O170*VLOOKUP($S170+12,rate_basefnd,8)))</f>
        <v>303747.36950000003</v>
      </c>
      <c r="AA170" s="1">
        <f>(($C170*'fnd base rates'!I$48)
+($D170*'fnd base rates'!I$49)
+($E170*'fnd base rates'!I$50)
+($F170*'fnd base rates'!I$51)
+($G170*'fnd base rates'!I$52)
+($H170*'fnd base rates'!I$53)
+($I170*'fnd base rates'!I$54)
+($J170*'fnd base rates'!I$55)
+($K170*'fnd base rates'!I$56)
+($L170*'fnd base rates'!I$57)
+($M170*'fnd base rates'!I$58)
+($N170*'fnd base rates'!I$59)
+($O170*VLOOKUP($S170+12,rate_basefnd,9)))
*$R170</f>
        <v>183676.61168999999</v>
      </c>
      <c r="AB170" s="1">
        <f>(($C170*'fnd base rates'!J$48)
+($D170*'fnd base rates'!J$49)
+($E170*'fnd base rates'!J$50)
+($F170*'fnd base rates'!J$51)
+($G170*'fnd base rates'!J$52)
+($H170*'fnd base rates'!J$53)
+($I170*'fnd base rates'!J$54)
+($J170*'fnd base rates'!J$55)
+($K170*'fnd base rates'!J$56)
+($L170*'fnd base rates'!J$57)
+($M170*'fnd base rates'!J$58)
+($N170*'fnd base rates'!J$59)
+($O170*VLOOKUP($S170+12,rate_basefnd,10)))
*$R170</f>
        <v>190063.30940999999</v>
      </c>
      <c r="AC170" s="1">
        <f>(($C170*'fnd base rates'!K$48)
+($D170*'fnd base rates'!K$49)
+($E170*'fnd base rates'!K$50)
+($F170*'fnd base rates'!K$51)
+($G170*'fnd base rates'!K$52)
+($H170*'fnd base rates'!K$53)
+($I170*'fnd base rates'!K$54)
+($J170*'fnd base rates'!K$55)
+($K170*'fnd base rates'!K$56)
+($L170*'fnd base rates'!K$57)
+($M170*'fnd base rates'!K$58)
+($N170*'fnd base rates'!K$59)
+($O170*VLOOKUP($S170+12,rate_basefnd,11)))
*$R170</f>
        <v>593307.0178278751</v>
      </c>
      <c r="AD170" s="1">
        <f>(($C170*'fnd base rates'!L$48)
+($D170*'fnd base rates'!L$49)
+($E170*'fnd base rates'!L$50)
+($F170*'fnd base rates'!L$51)
+($G170*'fnd base rates'!L$52)
+($H170*'fnd base rates'!L$53)
+($I170*'fnd base rates'!L$54)
+($J170*'fnd base rates'!L$55)
+($K170*'fnd base rates'!L$56)
+($L170*'fnd base rates'!L$57)
+($M170*'fnd base rates'!L$58)
+($N170*'fnd base rates'!L$59)
+($O170*VLOOKUP($S170+12,rate_basefnd,12)))</f>
        <v>522968.86679725494</v>
      </c>
      <c r="AE170" s="1">
        <f>(($C170*'fnd base rates'!M$48)
+($D170*'fnd base rates'!M$49)
+($E170*'fnd base rates'!M$50)
+($F170*'fnd base rates'!M$51)
+($G170*'fnd base rates'!M$52)
+($H170*'fnd base rates'!M$53)
+($I170*'fnd base rates'!M$54)
+($J170*'fnd base rates'!M$55)
+($K170*'fnd base rates'!M$56)
+($L170*'fnd base rates'!M$57)
+($M170*'fnd base rates'!M$58)
+($N170*'fnd base rates'!M$59)
+($O170*VLOOKUP($S170+12,rate_basefnd,13)))</f>
        <v>0</v>
      </c>
      <c r="AF170" s="4">
        <f t="shared" si="27"/>
        <v>5138417.5509956302</v>
      </c>
      <c r="AH170" s="4">
        <f t="shared" si="28"/>
        <v>430170170</v>
      </c>
      <c r="AI170" s="4" t="str">
        <f t="shared" si="29"/>
        <v>430</v>
      </c>
      <c r="AJ170" s="2" t="str">
        <f t="shared" si="30"/>
        <v>170</v>
      </c>
      <c r="AK170" s="2" t="str">
        <f t="shared" si="31"/>
        <v>170</v>
      </c>
      <c r="AL170" s="4">
        <f t="shared" si="32"/>
        <v>1</v>
      </c>
      <c r="AM170" s="4">
        <f t="shared" si="25"/>
        <v>531</v>
      </c>
      <c r="AN170" s="4">
        <f t="shared" si="33"/>
        <v>5138417.5509956302</v>
      </c>
      <c r="AO170" s="4">
        <f t="shared" si="34"/>
        <v>9677</v>
      </c>
      <c r="AP170" s="4">
        <f t="shared" si="35"/>
        <v>0</v>
      </c>
      <c r="AQ170" s="75">
        <v>9677</v>
      </c>
    </row>
    <row r="171" spans="1:43" s="4" customFormat="1">
      <c r="A171" s="2">
        <v>430170174</v>
      </c>
      <c r="B171" s="382" t="s">
        <v>672</v>
      </c>
      <c r="C171" s="15">
        <f>'fnd enro'!C171</f>
        <v>0</v>
      </c>
      <c r="D171" s="15">
        <f>'fnd enro'!D171</f>
        <v>0</v>
      </c>
      <c r="E171" s="15">
        <f>'fnd enro'!E171</f>
        <v>0</v>
      </c>
      <c r="F171" s="15">
        <f>'fnd enro'!F171</f>
        <v>0</v>
      </c>
      <c r="G171" s="15">
        <f>'fnd enro'!G171</f>
        <v>24</v>
      </c>
      <c r="H171" s="15">
        <f>'fnd enro'!H171</f>
        <v>6</v>
      </c>
      <c r="I171" s="15">
        <f>'fnd enro'!I171</f>
        <v>1.125</v>
      </c>
      <c r="J171" s="15">
        <f>'fnd enro'!J171</f>
        <v>0</v>
      </c>
      <c r="K171" s="15">
        <f>'fnd enro'!K171</f>
        <v>0</v>
      </c>
      <c r="L171" s="15">
        <f>'fnd enro'!L171</f>
        <v>0</v>
      </c>
      <c r="M171" s="15">
        <f>'fnd enro'!M171</f>
        <v>0</v>
      </c>
      <c r="N171" s="15">
        <f>'fnd enro'!N171</f>
        <v>0</v>
      </c>
      <c r="O171" s="15">
        <f>'fnd enro'!O171</f>
        <v>3</v>
      </c>
      <c r="P171" s="15"/>
      <c r="Q171" s="15">
        <f>'fnd enro'!R171</f>
        <v>30</v>
      </c>
      <c r="R171" s="16">
        <f t="shared" si="26"/>
        <v>1.0529999999999999</v>
      </c>
      <c r="S171" s="15">
        <f>'fnd enro'!Q171</f>
        <v>2</v>
      </c>
      <c r="T171" s="2"/>
      <c r="U171" s="1">
        <f>(($C171*'fnd base rates'!C$48)
+($D171*'fnd base rates'!C$49)
+($E171*'fnd base rates'!C$50)
+($F171*'fnd base rates'!C$51)
+($G171*'fnd base rates'!C$52)
+($H171*'fnd base rates'!C$53)
+($I171*'fnd base rates'!C$54)
+($J171*'fnd base rates'!C$55)
+($K171*'fnd base rates'!C$56)
+($L171*'fnd base rates'!C$57)
+($M171*'fnd base rates'!C$58)
+($N171*'fnd base rates'!C$59)
+($O171*VLOOKUP($S171+12,rate_basefnd,3)))
*$R171</f>
        <v>14635.508793750001</v>
      </c>
      <c r="V171" s="1">
        <f>(($C171*'fnd base rates'!D$48)
+($D171*'fnd base rates'!D$49)
+($E171*'fnd base rates'!D$50)
+($F171*'fnd base rates'!D$51)
+($G171*'fnd base rates'!D$52)
+($H171*'fnd base rates'!D$53)
+($I171*'fnd base rates'!D$54)
+($J171*'fnd base rates'!D$55)
+($K171*'fnd base rates'!D$56)
+($L171*'fnd base rates'!D$57)
+($M171*'fnd base rates'!D$58)
+($N171*'fnd base rates'!D$59)
+($O171*VLOOKUP($S171+12,rate_basefnd,4)))
*$R171</f>
        <v>20998.504800000002</v>
      </c>
      <c r="W171" s="1">
        <f>(($C171*'fnd base rates'!E$48)
+($D171*'fnd base rates'!E$49)
+($E171*'fnd base rates'!E$50)
+($F171*'fnd base rates'!E$51)
+($G171*'fnd base rates'!E$52)
+($H171*'fnd base rates'!E$53)
+($I171*'fnd base rates'!E$54)
+($J171*'fnd base rates'!E$55)
+($K171*'fnd base rates'!E$56)
+($L171*'fnd base rates'!E$57)
+($M171*'fnd base rates'!E$58)
+($N171*'fnd base rates'!E$59)
+($O171*VLOOKUP($S171+12,rate_basefnd,5)))
*$R171</f>
        <v>112169.56271625</v>
      </c>
      <c r="X171" s="1">
        <f>(($C171*'fnd base rates'!F$48)
+($D171*'fnd base rates'!F$49)
+($E171*'fnd base rates'!F$50)
+($F171*'fnd base rates'!F$51)
+($G171*'fnd base rates'!F$52)
+($H171*'fnd base rates'!F$53)
+($I171*'fnd base rates'!F$54)
+($J171*'fnd base rates'!F$55)
+($K171*'fnd base rates'!F$56)
+($L171*'fnd base rates'!F$57)
+($M171*'fnd base rates'!F$58)
+($N171*'fnd base rates'!F$59)
+($O171*VLOOKUP($S171+12,rate_basefnd,6)))
*$R171</f>
        <v>26452.0681425</v>
      </c>
      <c r="Y171" s="1">
        <f>(($C171*'fnd base rates'!G$48)
+($D171*'fnd base rates'!G$49)
+($E171*'fnd base rates'!G$50)
+($F171*'fnd base rates'!G$51)
+($G171*'fnd base rates'!G$52)
+($H171*'fnd base rates'!G$53)
+($I171*'fnd base rates'!G$54)
+($J171*'fnd base rates'!G$55)
+($K171*'fnd base rates'!G$56)
+($L171*'fnd base rates'!G$57)
+($M171*'fnd base rates'!G$58)
+($N171*'fnd base rates'!G$59)
+($O171*VLOOKUP($S171+12,rate_basefnd,7)))
*$R171</f>
        <v>4794.4064024999998</v>
      </c>
      <c r="Z171" s="1">
        <f>(($C171*'fnd base rates'!H$48)
+($D171*'fnd base rates'!H$49)
+($E171*'fnd base rates'!H$50)
+($F171*'fnd base rates'!H$51)
+($G171*'fnd base rates'!H$52)
+($H171*'fnd base rates'!H$53)
+($I171*'fnd base rates'!H$54)
+($J171*'fnd base rates'!H$55)
+($K171*'fnd base rates'!H$56)
+($L171*'fnd base rates'!H$57)
+($M171*'fnd base rates'!H$58)
+($N171*'fnd base rates'!H$59)
+($O171*VLOOKUP($S171+12,rate_basefnd,8)))</f>
        <v>15219.734999999999</v>
      </c>
      <c r="AA171" s="1">
        <f>(($C171*'fnd base rates'!I$48)
+($D171*'fnd base rates'!I$49)
+($E171*'fnd base rates'!I$50)
+($F171*'fnd base rates'!I$51)
+($G171*'fnd base rates'!I$52)
+($H171*'fnd base rates'!I$53)
+($I171*'fnd base rates'!I$54)
+($J171*'fnd base rates'!I$55)
+($K171*'fnd base rates'!I$56)
+($L171*'fnd base rates'!I$57)
+($M171*'fnd base rates'!I$58)
+($N171*'fnd base rates'!I$59)
+($O171*VLOOKUP($S171+12,rate_basefnd,9)))
*$R171</f>
        <v>9799.2179999999989</v>
      </c>
      <c r="AB171" s="1">
        <f>(($C171*'fnd base rates'!J$48)
+($D171*'fnd base rates'!J$49)
+($E171*'fnd base rates'!J$50)
+($F171*'fnd base rates'!J$51)
+($G171*'fnd base rates'!J$52)
+($H171*'fnd base rates'!J$53)
+($I171*'fnd base rates'!J$54)
+($J171*'fnd base rates'!J$55)
+($K171*'fnd base rates'!J$56)
+($L171*'fnd base rates'!J$57)
+($M171*'fnd base rates'!J$58)
+($N171*'fnd base rates'!J$59)
+($O171*VLOOKUP($S171+12,rate_basefnd,10)))
*$R171</f>
        <v>8612.8239599999997</v>
      </c>
      <c r="AC171" s="1">
        <f>(($C171*'fnd base rates'!K$48)
+($D171*'fnd base rates'!K$49)
+($E171*'fnd base rates'!K$50)
+($F171*'fnd base rates'!K$51)
+($G171*'fnd base rates'!K$52)
+($H171*'fnd base rates'!K$53)
+($I171*'fnd base rates'!K$54)
+($J171*'fnd base rates'!K$55)
+($K171*'fnd base rates'!K$56)
+($L171*'fnd base rates'!K$57)
+($M171*'fnd base rates'!K$58)
+($N171*'fnd base rates'!K$59)
+($O171*VLOOKUP($S171+12,rate_basefnd,11)))
*$R171</f>
        <v>33644.428008750001</v>
      </c>
      <c r="AD171" s="1">
        <f>(($C171*'fnd base rates'!L$48)
+($D171*'fnd base rates'!L$49)
+($E171*'fnd base rates'!L$50)
+($F171*'fnd base rates'!L$51)
+($G171*'fnd base rates'!L$52)
+($H171*'fnd base rates'!L$53)
+($I171*'fnd base rates'!L$54)
+($J171*'fnd base rates'!L$55)
+($K171*'fnd base rates'!L$56)
+($L171*'fnd base rates'!L$57)
+($M171*'fnd base rates'!L$58)
+($N171*'fnd base rates'!L$59)
+($O171*VLOOKUP($S171+12,rate_basefnd,12)))</f>
        <v>29907.19255840062</v>
      </c>
      <c r="AE171" s="1">
        <f>(($C171*'fnd base rates'!M$48)
+($D171*'fnd base rates'!M$49)
+($E171*'fnd base rates'!M$50)
+($F171*'fnd base rates'!M$51)
+($G171*'fnd base rates'!M$52)
+($H171*'fnd base rates'!M$53)
+($I171*'fnd base rates'!M$54)
+($J171*'fnd base rates'!M$55)
+($K171*'fnd base rates'!M$56)
+($L171*'fnd base rates'!M$57)
+($M171*'fnd base rates'!M$58)
+($N171*'fnd base rates'!M$59)
+($O171*VLOOKUP($S171+12,rate_basefnd,13)))</f>
        <v>0</v>
      </c>
      <c r="AF171" s="4">
        <f t="shared" si="27"/>
        <v>276233.44838215061</v>
      </c>
      <c r="AH171" s="4">
        <f t="shared" si="28"/>
        <v>430170174</v>
      </c>
      <c r="AI171" s="4" t="str">
        <f t="shared" si="29"/>
        <v>430</v>
      </c>
      <c r="AJ171" s="2" t="str">
        <f t="shared" si="30"/>
        <v>170</v>
      </c>
      <c r="AK171" s="2" t="str">
        <f t="shared" si="31"/>
        <v>174</v>
      </c>
      <c r="AL171" s="4">
        <f t="shared" si="32"/>
        <v>1</v>
      </c>
      <c r="AM171" s="4">
        <f t="shared" si="25"/>
        <v>30</v>
      </c>
      <c r="AN171" s="4">
        <f t="shared" si="33"/>
        <v>276233.44838215061</v>
      </c>
      <c r="AO171" s="4">
        <f t="shared" si="34"/>
        <v>9208</v>
      </c>
      <c r="AP171" s="4">
        <f t="shared" si="35"/>
        <v>0</v>
      </c>
      <c r="AQ171" s="75">
        <v>9208</v>
      </c>
    </row>
    <row r="172" spans="1:43" s="4" customFormat="1">
      <c r="A172" s="2">
        <v>430170177</v>
      </c>
      <c r="B172" s="382" t="s">
        <v>672</v>
      </c>
      <c r="C172" s="15">
        <f>'fnd enro'!C172</f>
        <v>0</v>
      </c>
      <c r="D172" s="15">
        <f>'fnd enro'!D172</f>
        <v>0</v>
      </c>
      <c r="E172" s="15">
        <f>'fnd enro'!E172</f>
        <v>0</v>
      </c>
      <c r="F172" s="15">
        <f>'fnd enro'!F172</f>
        <v>0</v>
      </c>
      <c r="G172" s="15">
        <f>'fnd enro'!G172</f>
        <v>0</v>
      </c>
      <c r="H172" s="15">
        <f>'fnd enro'!H172</f>
        <v>1</v>
      </c>
      <c r="I172" s="15">
        <f>'fnd enro'!I172</f>
        <v>3.7499999999999999E-2</v>
      </c>
      <c r="J172" s="15">
        <f>'fnd enro'!J172</f>
        <v>0</v>
      </c>
      <c r="K172" s="15">
        <f>'fnd enro'!K172</f>
        <v>0</v>
      </c>
      <c r="L172" s="15">
        <f>'fnd enro'!L172</f>
        <v>0</v>
      </c>
      <c r="M172" s="15">
        <f>'fnd enro'!M172</f>
        <v>0</v>
      </c>
      <c r="N172" s="15">
        <f>'fnd enro'!N172</f>
        <v>0</v>
      </c>
      <c r="O172" s="15">
        <f>'fnd enro'!O172</f>
        <v>0</v>
      </c>
      <c r="P172" s="15"/>
      <c r="Q172" s="15">
        <f>'fnd enro'!R172</f>
        <v>1</v>
      </c>
      <c r="R172" s="16">
        <f t="shared" si="26"/>
        <v>1.0529999999999999</v>
      </c>
      <c r="S172" s="15">
        <f>'fnd enro'!Q172</f>
        <v>1</v>
      </c>
      <c r="T172" s="2"/>
      <c r="U172" s="1">
        <f>(($C172*'fnd base rates'!C$48)
+($D172*'fnd base rates'!C$49)
+($E172*'fnd base rates'!C$50)
+($F172*'fnd base rates'!C$51)
+($G172*'fnd base rates'!C$52)
+($H172*'fnd base rates'!C$53)
+($I172*'fnd base rates'!C$54)
+($J172*'fnd base rates'!C$55)
+($K172*'fnd base rates'!C$56)
+($L172*'fnd base rates'!C$57)
+($M172*'fnd base rates'!C$58)
+($N172*'fnd base rates'!C$59)
+($O172*VLOOKUP($S172+12,rate_basefnd,3)))
*$R172</f>
        <v>487.85029312500001</v>
      </c>
      <c r="V172" s="1">
        <f>(($C172*'fnd base rates'!D$48)
+($D172*'fnd base rates'!D$49)
+($E172*'fnd base rates'!D$50)
+($F172*'fnd base rates'!D$51)
+($G172*'fnd base rates'!D$52)
+($H172*'fnd base rates'!D$53)
+($I172*'fnd base rates'!D$54)
+($J172*'fnd base rates'!D$55)
+($K172*'fnd base rates'!D$56)
+($L172*'fnd base rates'!D$57)
+($M172*'fnd base rates'!D$58)
+($N172*'fnd base rates'!D$59)
+($O172*VLOOKUP($S172+12,rate_basefnd,4)))
*$R172</f>
        <v>699.95015999999998</v>
      </c>
      <c r="W172" s="1">
        <f>(($C172*'fnd base rates'!E$48)
+($D172*'fnd base rates'!E$49)
+($E172*'fnd base rates'!E$50)
+($F172*'fnd base rates'!E$51)
+($G172*'fnd base rates'!E$52)
+($H172*'fnd base rates'!E$53)
+($I172*'fnd base rates'!E$54)
+($J172*'fnd base rates'!E$55)
+($K172*'fnd base rates'!E$56)
+($L172*'fnd base rates'!E$57)
+($M172*'fnd base rates'!E$58)
+($N172*'fnd base rates'!E$59)
+($O172*VLOOKUP($S172+12,rate_basefnd,5)))
*$R172</f>
        <v>4484.4209718749989</v>
      </c>
      <c r="X172" s="1">
        <f>(($C172*'fnd base rates'!F$48)
+($D172*'fnd base rates'!F$49)
+($E172*'fnd base rates'!F$50)
+($F172*'fnd base rates'!F$51)
+($G172*'fnd base rates'!F$52)
+($H172*'fnd base rates'!F$53)
+($I172*'fnd base rates'!F$54)
+($J172*'fnd base rates'!F$55)
+($K172*'fnd base rates'!F$56)
+($L172*'fnd base rates'!F$57)
+($M172*'fnd base rates'!F$58)
+($N172*'fnd base rates'!F$59)
+($O172*VLOOKUP($S172+12,rate_basefnd,6)))
*$R172</f>
        <v>802.33940475000009</v>
      </c>
      <c r="Y172" s="1">
        <f>(($C172*'fnd base rates'!G$48)
+($D172*'fnd base rates'!G$49)
+($E172*'fnd base rates'!G$50)
+($F172*'fnd base rates'!G$51)
+($G172*'fnd base rates'!G$52)
+($H172*'fnd base rates'!G$53)
+($I172*'fnd base rates'!G$54)
+($J172*'fnd base rates'!G$55)
+($K172*'fnd base rates'!G$56)
+($L172*'fnd base rates'!G$57)
+($M172*'fnd base rates'!G$58)
+($N172*'fnd base rates'!G$59)
+($O172*VLOOKUP($S172+12,rate_basefnd,7)))
*$R172</f>
        <v>149.46571574999999</v>
      </c>
      <c r="Z172" s="1">
        <f>(($C172*'fnd base rates'!H$48)
+($D172*'fnd base rates'!H$49)
+($E172*'fnd base rates'!H$50)
+($F172*'fnd base rates'!H$51)
+($G172*'fnd base rates'!H$52)
+($H172*'fnd base rates'!H$53)
+($I172*'fnd base rates'!H$54)
+($J172*'fnd base rates'!H$55)
+($K172*'fnd base rates'!H$56)
+($L172*'fnd base rates'!H$57)
+($M172*'fnd base rates'!H$58)
+($N172*'fnd base rates'!H$59)
+($O172*VLOOKUP($S172+12,rate_basefnd,8)))</f>
        <v>719.08450000000005</v>
      </c>
      <c r="AA172" s="1">
        <f>(($C172*'fnd base rates'!I$48)
+($D172*'fnd base rates'!I$49)
+($E172*'fnd base rates'!I$50)
+($F172*'fnd base rates'!I$51)
+($G172*'fnd base rates'!I$52)
+($H172*'fnd base rates'!I$53)
+($I172*'fnd base rates'!I$54)
+($J172*'fnd base rates'!I$55)
+($K172*'fnd base rates'!I$56)
+($L172*'fnd base rates'!I$57)
+($M172*'fnd base rates'!I$58)
+($N172*'fnd base rates'!I$59)
+($O172*VLOOKUP($S172+12,rate_basefnd,9)))
*$R172</f>
        <v>389.69423999999998</v>
      </c>
      <c r="AB172" s="1">
        <f>(($C172*'fnd base rates'!J$48)
+($D172*'fnd base rates'!J$49)
+($E172*'fnd base rates'!J$50)
+($F172*'fnd base rates'!J$51)
+($G172*'fnd base rates'!J$52)
+($H172*'fnd base rates'!J$53)
+($I172*'fnd base rates'!J$54)
+($J172*'fnd base rates'!J$55)
+($K172*'fnd base rates'!J$56)
+($L172*'fnd base rates'!J$57)
+($M172*'fnd base rates'!J$58)
+($N172*'fnd base rates'!J$59)
+($O172*VLOOKUP($S172+12,rate_basefnd,10)))
*$R172</f>
        <v>524.92049999999995</v>
      </c>
      <c r="AC172" s="1">
        <f>(($C172*'fnd base rates'!K$48)
+($D172*'fnd base rates'!K$49)
+($E172*'fnd base rates'!K$50)
+($F172*'fnd base rates'!K$51)
+($G172*'fnd base rates'!K$52)
+($H172*'fnd base rates'!K$53)
+($I172*'fnd base rates'!K$54)
+($J172*'fnd base rates'!K$55)
+($K172*'fnd base rates'!K$56)
+($L172*'fnd base rates'!K$57)
+($M172*'fnd base rates'!K$58)
+($N172*'fnd base rates'!K$59)
+($O172*VLOOKUP($S172+12,rate_basefnd,11)))
*$R172</f>
        <v>1048.898696625</v>
      </c>
      <c r="AD172" s="1">
        <f>(($C172*'fnd base rates'!L$48)
+($D172*'fnd base rates'!L$49)
+($E172*'fnd base rates'!L$50)
+($F172*'fnd base rates'!L$51)
+($G172*'fnd base rates'!L$52)
+($H172*'fnd base rates'!L$53)
+($I172*'fnd base rates'!L$54)
+($J172*'fnd base rates'!L$55)
+($K172*'fnd base rates'!L$56)
+($L172*'fnd base rates'!L$57)
+($M172*'fnd base rates'!L$58)
+($N172*'fnd base rates'!L$59)
+($O172*VLOOKUP($S172+12,rate_basefnd,12)))</f>
        <v>919.25803935944157</v>
      </c>
      <c r="AE172" s="1">
        <f>(($C172*'fnd base rates'!M$48)
+($D172*'fnd base rates'!M$49)
+($E172*'fnd base rates'!M$50)
+($F172*'fnd base rates'!M$51)
+($G172*'fnd base rates'!M$52)
+($H172*'fnd base rates'!M$53)
+($I172*'fnd base rates'!M$54)
+($J172*'fnd base rates'!M$55)
+($K172*'fnd base rates'!M$56)
+($L172*'fnd base rates'!M$57)
+($M172*'fnd base rates'!M$58)
+($N172*'fnd base rates'!M$59)
+($O172*VLOOKUP($S172+12,rate_basefnd,13)))</f>
        <v>0</v>
      </c>
      <c r="AF172" s="4">
        <f t="shared" si="27"/>
        <v>10225.882521484438</v>
      </c>
      <c r="AH172" s="4">
        <f t="shared" si="28"/>
        <v>430170177</v>
      </c>
      <c r="AI172" s="4" t="str">
        <f t="shared" si="29"/>
        <v>430</v>
      </c>
      <c r="AJ172" s="2" t="str">
        <f t="shared" si="30"/>
        <v>170</v>
      </c>
      <c r="AK172" s="2" t="str">
        <f t="shared" si="31"/>
        <v>177</v>
      </c>
      <c r="AL172" s="4">
        <f t="shared" si="32"/>
        <v>1</v>
      </c>
      <c r="AM172" s="4">
        <f t="shared" si="25"/>
        <v>1</v>
      </c>
      <c r="AN172" s="4">
        <f t="shared" si="33"/>
        <v>10225.882521484438</v>
      </c>
      <c r="AO172" s="4">
        <f t="shared" si="34"/>
        <v>10226</v>
      </c>
      <c r="AP172" s="4">
        <f t="shared" si="35"/>
        <v>0</v>
      </c>
      <c r="AQ172" s="75">
        <v>10226</v>
      </c>
    </row>
    <row r="173" spans="1:43" s="4" customFormat="1">
      <c r="A173" s="2">
        <v>430170198</v>
      </c>
      <c r="B173" s="382" t="s">
        <v>672</v>
      </c>
      <c r="C173" s="15">
        <f>'fnd enro'!C173</f>
        <v>0</v>
      </c>
      <c r="D173" s="15">
        <f>'fnd enro'!D173</f>
        <v>0</v>
      </c>
      <c r="E173" s="15">
        <f>'fnd enro'!E173</f>
        <v>0</v>
      </c>
      <c r="F173" s="15">
        <f>'fnd enro'!F173</f>
        <v>0</v>
      </c>
      <c r="G173" s="15">
        <f>'fnd enro'!G173</f>
        <v>1</v>
      </c>
      <c r="H173" s="15">
        <f>'fnd enro'!H173</f>
        <v>3</v>
      </c>
      <c r="I173" s="15">
        <f>'fnd enro'!I173</f>
        <v>0.15</v>
      </c>
      <c r="J173" s="15">
        <f>'fnd enro'!J173</f>
        <v>0</v>
      </c>
      <c r="K173" s="15">
        <f>'fnd enro'!K173</f>
        <v>0</v>
      </c>
      <c r="L173" s="15">
        <f>'fnd enro'!L173</f>
        <v>0</v>
      </c>
      <c r="M173" s="15">
        <f>'fnd enro'!M173</f>
        <v>0</v>
      </c>
      <c r="N173" s="15">
        <f>'fnd enro'!N173</f>
        <v>0</v>
      </c>
      <c r="O173" s="15">
        <f>'fnd enro'!O173</f>
        <v>0</v>
      </c>
      <c r="P173" s="15"/>
      <c r="Q173" s="15">
        <f>'fnd enro'!R173</f>
        <v>4</v>
      </c>
      <c r="R173" s="16">
        <f t="shared" si="26"/>
        <v>1.0529999999999999</v>
      </c>
      <c r="S173" s="15">
        <f>'fnd enro'!Q173</f>
        <v>1</v>
      </c>
      <c r="T173" s="2"/>
      <c r="U173" s="1">
        <f>(($C173*'fnd base rates'!C$48)
+($D173*'fnd base rates'!C$49)
+($E173*'fnd base rates'!C$50)
+($F173*'fnd base rates'!C$51)
+($G173*'fnd base rates'!C$52)
+($H173*'fnd base rates'!C$53)
+($I173*'fnd base rates'!C$54)
+($J173*'fnd base rates'!C$55)
+($K173*'fnd base rates'!C$56)
+($L173*'fnd base rates'!C$57)
+($M173*'fnd base rates'!C$58)
+($N173*'fnd base rates'!C$59)
+($O173*VLOOKUP($S173+12,rate_basefnd,3)))
*$R173</f>
        <v>1951.4011725</v>
      </c>
      <c r="V173" s="1">
        <f>(($C173*'fnd base rates'!D$48)
+($D173*'fnd base rates'!D$49)
+($E173*'fnd base rates'!D$50)
+($F173*'fnd base rates'!D$51)
+($G173*'fnd base rates'!D$52)
+($H173*'fnd base rates'!D$53)
+($I173*'fnd base rates'!D$54)
+($J173*'fnd base rates'!D$55)
+($K173*'fnd base rates'!D$56)
+($L173*'fnd base rates'!D$57)
+($M173*'fnd base rates'!D$58)
+($N173*'fnd base rates'!D$59)
+($O173*VLOOKUP($S173+12,rate_basefnd,4)))
*$R173</f>
        <v>2799.8006399999999</v>
      </c>
      <c r="W173" s="1">
        <f>(($C173*'fnd base rates'!E$48)
+($D173*'fnd base rates'!E$49)
+($E173*'fnd base rates'!E$50)
+($F173*'fnd base rates'!E$51)
+($G173*'fnd base rates'!E$52)
+($H173*'fnd base rates'!E$53)
+($I173*'fnd base rates'!E$54)
+($J173*'fnd base rates'!E$55)
+($K173*'fnd base rates'!E$56)
+($L173*'fnd base rates'!E$57)
+($M173*'fnd base rates'!E$58)
+($N173*'fnd base rates'!E$59)
+($O173*VLOOKUP($S173+12,rate_basefnd,5)))
*$R173</f>
        <v>16608.597817499998</v>
      </c>
      <c r="X173" s="1">
        <f>(($C173*'fnd base rates'!F$48)
+($D173*'fnd base rates'!F$49)
+($E173*'fnd base rates'!F$50)
+($F173*'fnd base rates'!F$51)
+($G173*'fnd base rates'!F$52)
+($H173*'fnd base rates'!F$53)
+($I173*'fnd base rates'!F$54)
+($J173*'fnd base rates'!F$55)
+($K173*'fnd base rates'!F$56)
+($L173*'fnd base rates'!F$57)
+($M173*'fnd base rates'!F$58)
+($N173*'fnd base rates'!F$59)
+($O173*VLOOKUP($S173+12,rate_basefnd,6)))
*$R173</f>
        <v>3308.6028690000003</v>
      </c>
      <c r="Y173" s="1">
        <f>(($C173*'fnd base rates'!G$48)
+($D173*'fnd base rates'!G$49)
+($E173*'fnd base rates'!G$50)
+($F173*'fnd base rates'!G$51)
+($G173*'fnd base rates'!G$52)
+($H173*'fnd base rates'!G$53)
+($I173*'fnd base rates'!G$54)
+($J173*'fnd base rates'!G$55)
+($K173*'fnd base rates'!G$56)
+($L173*'fnd base rates'!G$57)
+($M173*'fnd base rates'!G$58)
+($N173*'fnd base rates'!G$59)
+($O173*VLOOKUP($S173+12,rate_basefnd,7)))
*$R173</f>
        <v>602.0538029999999</v>
      </c>
      <c r="Z173" s="1">
        <f>(($C173*'fnd base rates'!H$48)
+($D173*'fnd base rates'!H$49)
+($E173*'fnd base rates'!H$50)
+($F173*'fnd base rates'!H$51)
+($G173*'fnd base rates'!H$52)
+($H173*'fnd base rates'!H$53)
+($I173*'fnd base rates'!H$54)
+($J173*'fnd base rates'!H$55)
+($K173*'fnd base rates'!H$56)
+($L173*'fnd base rates'!H$57)
+($M173*'fnd base rates'!H$58)
+($N173*'fnd base rates'!H$59)
+($O173*VLOOKUP($S173+12,rate_basefnd,8)))</f>
        <v>2611.6380000000004</v>
      </c>
      <c r="AA173" s="1">
        <f>(($C173*'fnd base rates'!I$48)
+($D173*'fnd base rates'!I$49)
+($E173*'fnd base rates'!I$50)
+($F173*'fnd base rates'!I$51)
+($G173*'fnd base rates'!I$52)
+($H173*'fnd base rates'!I$53)
+($I173*'fnd base rates'!I$54)
+($J173*'fnd base rates'!I$55)
+($K173*'fnd base rates'!I$56)
+($L173*'fnd base rates'!I$57)
+($M173*'fnd base rates'!I$58)
+($N173*'fnd base rates'!I$59)
+($O173*VLOOKUP($S173+12,rate_basefnd,9)))
*$R173</f>
        <v>1479.95991</v>
      </c>
      <c r="AB173" s="1">
        <f>(($C173*'fnd base rates'!J$48)
+($D173*'fnd base rates'!J$49)
+($E173*'fnd base rates'!J$50)
+($F173*'fnd base rates'!J$51)
+($G173*'fnd base rates'!J$52)
+($H173*'fnd base rates'!J$53)
+($I173*'fnd base rates'!J$54)
+($J173*'fnd base rates'!J$55)
+($K173*'fnd base rates'!J$56)
+($L173*'fnd base rates'!J$57)
+($M173*'fnd base rates'!J$58)
+($N173*'fnd base rates'!J$59)
+($O173*VLOOKUP($S173+12,rate_basefnd,10)))
*$R173</f>
        <v>1802.39904</v>
      </c>
      <c r="AC173" s="1">
        <f>(($C173*'fnd base rates'!K$48)
+($D173*'fnd base rates'!K$49)
+($E173*'fnd base rates'!K$50)
+($F173*'fnd base rates'!K$51)
+($G173*'fnd base rates'!K$52)
+($H173*'fnd base rates'!K$53)
+($I173*'fnd base rates'!K$54)
+($J173*'fnd base rates'!K$55)
+($K173*'fnd base rates'!K$56)
+($L173*'fnd base rates'!K$57)
+($M173*'fnd base rates'!K$58)
+($N173*'fnd base rates'!K$59)
+($O173*VLOOKUP($S173+12,rate_basefnd,11)))
*$R173</f>
        <v>4224.9629565000005</v>
      </c>
      <c r="AD173" s="1">
        <f>(($C173*'fnd base rates'!L$48)
+($D173*'fnd base rates'!L$49)
+($E173*'fnd base rates'!L$50)
+($F173*'fnd base rates'!L$51)
+($G173*'fnd base rates'!L$52)
+($H173*'fnd base rates'!L$53)
+($I173*'fnd base rates'!L$54)
+($J173*'fnd base rates'!L$55)
+($K173*'fnd base rates'!L$56)
+($L173*'fnd base rates'!L$57)
+($M173*'fnd base rates'!L$58)
+($N173*'fnd base rates'!L$59)
+($O173*VLOOKUP($S173+12,rate_basefnd,12)))</f>
        <v>3735.7938815051571</v>
      </c>
      <c r="AE173" s="1">
        <f>(($C173*'fnd base rates'!M$48)
+($D173*'fnd base rates'!M$49)
+($E173*'fnd base rates'!M$50)
+($F173*'fnd base rates'!M$51)
+($G173*'fnd base rates'!M$52)
+($H173*'fnd base rates'!M$53)
+($I173*'fnd base rates'!M$54)
+($J173*'fnd base rates'!M$55)
+($K173*'fnd base rates'!M$56)
+($L173*'fnd base rates'!M$57)
+($M173*'fnd base rates'!M$58)
+($N173*'fnd base rates'!M$59)
+($O173*VLOOKUP($S173+12,rate_basefnd,13)))</f>
        <v>0</v>
      </c>
      <c r="AF173" s="4">
        <f t="shared" si="27"/>
        <v>39125.210090005159</v>
      </c>
      <c r="AH173" s="4">
        <f t="shared" si="28"/>
        <v>430170198</v>
      </c>
      <c r="AI173" s="4" t="str">
        <f t="shared" si="29"/>
        <v>430</v>
      </c>
      <c r="AJ173" s="2" t="str">
        <f t="shared" si="30"/>
        <v>170</v>
      </c>
      <c r="AK173" s="2" t="str">
        <f t="shared" si="31"/>
        <v>198</v>
      </c>
      <c r="AL173" s="4">
        <f t="shared" si="32"/>
        <v>1</v>
      </c>
      <c r="AM173" s="4">
        <f t="shared" si="25"/>
        <v>4</v>
      </c>
      <c r="AN173" s="4">
        <f t="shared" si="33"/>
        <v>39125.210090005159</v>
      </c>
      <c r="AO173" s="4">
        <f t="shared" si="34"/>
        <v>9781</v>
      </c>
      <c r="AP173" s="4">
        <f t="shared" si="35"/>
        <v>0</v>
      </c>
      <c r="AQ173" s="75">
        <v>9781</v>
      </c>
    </row>
    <row r="174" spans="1:43" s="4" customFormat="1">
      <c r="A174" s="2">
        <v>430170271</v>
      </c>
      <c r="B174" s="382" t="s">
        <v>672</v>
      </c>
      <c r="C174" s="15">
        <f>'fnd enro'!C174</f>
        <v>0</v>
      </c>
      <c r="D174" s="15">
        <f>'fnd enro'!D174</f>
        <v>0</v>
      </c>
      <c r="E174" s="15">
        <f>'fnd enro'!E174</f>
        <v>0</v>
      </c>
      <c r="F174" s="15">
        <f>'fnd enro'!F174</f>
        <v>0</v>
      </c>
      <c r="G174" s="15">
        <f>'fnd enro'!G174</f>
        <v>9</v>
      </c>
      <c r="H174" s="15">
        <f>'fnd enro'!H174</f>
        <v>37</v>
      </c>
      <c r="I174" s="15">
        <f>'fnd enro'!I174</f>
        <v>1.7250000000000001</v>
      </c>
      <c r="J174" s="15">
        <f>'fnd enro'!J174</f>
        <v>0</v>
      </c>
      <c r="K174" s="15">
        <f>'fnd enro'!K174</f>
        <v>0</v>
      </c>
      <c r="L174" s="15">
        <f>'fnd enro'!L174</f>
        <v>0</v>
      </c>
      <c r="M174" s="15">
        <f>'fnd enro'!M174</f>
        <v>0</v>
      </c>
      <c r="N174" s="15">
        <f>'fnd enro'!N174</f>
        <v>0</v>
      </c>
      <c r="O174" s="15">
        <f>'fnd enro'!O174</f>
        <v>1</v>
      </c>
      <c r="P174" s="15"/>
      <c r="Q174" s="15">
        <f>'fnd enro'!R174</f>
        <v>46</v>
      </c>
      <c r="R174" s="16">
        <f t="shared" si="26"/>
        <v>1.0529999999999999</v>
      </c>
      <c r="S174" s="15">
        <f>'fnd enro'!Q174</f>
        <v>1</v>
      </c>
      <c r="T174" s="2"/>
      <c r="U174" s="1">
        <f>(($C174*'fnd base rates'!C$48)
+($D174*'fnd base rates'!C$49)
+($E174*'fnd base rates'!C$50)
+($F174*'fnd base rates'!C$51)
+($G174*'fnd base rates'!C$52)
+($H174*'fnd base rates'!C$53)
+($I174*'fnd base rates'!C$54)
+($J174*'fnd base rates'!C$55)
+($K174*'fnd base rates'!C$56)
+($L174*'fnd base rates'!C$57)
+($M174*'fnd base rates'!C$58)
+($N174*'fnd base rates'!C$59)
+($O174*VLOOKUP($S174+12,rate_basefnd,3)))
*$R174</f>
        <v>22441.113483749999</v>
      </c>
      <c r="V174" s="1">
        <f>(($C174*'fnd base rates'!D$48)
+($D174*'fnd base rates'!D$49)
+($E174*'fnd base rates'!D$50)
+($F174*'fnd base rates'!D$51)
+($G174*'fnd base rates'!D$52)
+($H174*'fnd base rates'!D$53)
+($I174*'fnd base rates'!D$54)
+($J174*'fnd base rates'!D$55)
+($K174*'fnd base rates'!D$56)
+($L174*'fnd base rates'!D$57)
+($M174*'fnd base rates'!D$58)
+($N174*'fnd base rates'!D$59)
+($O174*VLOOKUP($S174+12,rate_basefnd,4)))
*$R174</f>
        <v>32197.707359999997</v>
      </c>
      <c r="W174" s="1">
        <f>(($C174*'fnd base rates'!E$48)
+($D174*'fnd base rates'!E$49)
+($E174*'fnd base rates'!E$50)
+($F174*'fnd base rates'!E$51)
+($G174*'fnd base rates'!E$52)
+($H174*'fnd base rates'!E$53)
+($I174*'fnd base rates'!E$54)
+($J174*'fnd base rates'!E$55)
+($K174*'fnd base rates'!E$56)
+($L174*'fnd base rates'!E$57)
+($M174*'fnd base rates'!E$58)
+($N174*'fnd base rates'!E$59)
+($O174*VLOOKUP($S174+12,rate_basefnd,5)))
*$R174</f>
        <v>197466.59570624997</v>
      </c>
      <c r="X174" s="1">
        <f>(($C174*'fnd base rates'!F$48)
+($D174*'fnd base rates'!F$49)
+($E174*'fnd base rates'!F$50)
+($F174*'fnd base rates'!F$51)
+($G174*'fnd base rates'!F$52)
+($H174*'fnd base rates'!F$53)
+($I174*'fnd base rates'!F$54)
+($J174*'fnd base rates'!F$55)
+($K174*'fnd base rates'!F$56)
+($L174*'fnd base rates'!F$57)
+($M174*'fnd base rates'!F$58)
+($N174*'fnd base rates'!F$59)
+($O174*VLOOKUP($S174+12,rate_basefnd,6)))
*$R174</f>
        <v>37800.819868500002</v>
      </c>
      <c r="Y174" s="1">
        <f>(($C174*'fnd base rates'!G$48)
+($D174*'fnd base rates'!G$49)
+($E174*'fnd base rates'!G$50)
+($F174*'fnd base rates'!G$51)
+($G174*'fnd base rates'!G$52)
+($H174*'fnd base rates'!G$53)
+($I174*'fnd base rates'!G$54)
+($J174*'fnd base rates'!G$55)
+($K174*'fnd base rates'!G$56)
+($L174*'fnd base rates'!G$57)
+($M174*'fnd base rates'!G$58)
+($N174*'fnd base rates'!G$59)
+($O174*VLOOKUP($S174+12,rate_basefnd,7)))
*$R174</f>
        <v>6982.3550744999993</v>
      </c>
      <c r="Z174" s="1">
        <f>(($C174*'fnd base rates'!H$48)
+($D174*'fnd base rates'!H$49)
+($E174*'fnd base rates'!H$50)
+($F174*'fnd base rates'!H$51)
+($G174*'fnd base rates'!H$52)
+($H174*'fnd base rates'!H$53)
+($I174*'fnd base rates'!H$54)
+($J174*'fnd base rates'!H$55)
+($K174*'fnd base rates'!H$56)
+($L174*'fnd base rates'!H$57)
+($M174*'fnd base rates'!H$58)
+($N174*'fnd base rates'!H$59)
+($O174*VLOOKUP($S174+12,rate_basefnd,8)))</f>
        <v>30695.587</v>
      </c>
      <c r="AA174" s="1">
        <f>(($C174*'fnd base rates'!I$48)
+($D174*'fnd base rates'!I$49)
+($E174*'fnd base rates'!I$50)
+($F174*'fnd base rates'!I$51)
+($G174*'fnd base rates'!I$52)
+($H174*'fnd base rates'!I$53)
+($I174*'fnd base rates'!I$54)
+($J174*'fnd base rates'!I$55)
+($K174*'fnd base rates'!I$56)
+($L174*'fnd base rates'!I$57)
+($M174*'fnd base rates'!I$58)
+($N174*'fnd base rates'!I$59)
+($O174*VLOOKUP($S174+12,rate_basefnd,9)))
*$R174</f>
        <v>17216.581589999998</v>
      </c>
      <c r="AB174" s="1">
        <f>(($C174*'fnd base rates'!J$48)
+($D174*'fnd base rates'!J$49)
+($E174*'fnd base rates'!J$50)
+($F174*'fnd base rates'!J$51)
+($G174*'fnd base rates'!J$52)
+($H174*'fnd base rates'!J$53)
+($I174*'fnd base rates'!J$54)
+($J174*'fnd base rates'!J$55)
+($K174*'fnd base rates'!J$56)
+($L174*'fnd base rates'!J$57)
+($M174*'fnd base rates'!J$58)
+($N174*'fnd base rates'!J$59)
+($O174*VLOOKUP($S174+12,rate_basefnd,10)))
*$R174</f>
        <v>21470.796359999997</v>
      </c>
      <c r="AC174" s="1">
        <f>(($C174*'fnd base rates'!K$48)
+($D174*'fnd base rates'!K$49)
+($E174*'fnd base rates'!K$50)
+($F174*'fnd base rates'!K$51)
+($G174*'fnd base rates'!K$52)
+($H174*'fnd base rates'!K$53)
+($I174*'fnd base rates'!K$54)
+($J174*'fnd base rates'!K$55)
+($K174*'fnd base rates'!K$56)
+($L174*'fnd base rates'!K$57)
+($M174*'fnd base rates'!K$58)
+($N174*'fnd base rates'!K$59)
+($O174*VLOOKUP($S174+12,rate_basefnd,11)))
*$R174</f>
        <v>48999.370884749995</v>
      </c>
      <c r="AD174" s="1">
        <f>(($C174*'fnd base rates'!L$48)
+($D174*'fnd base rates'!L$49)
+($E174*'fnd base rates'!L$50)
+($F174*'fnd base rates'!L$51)
+($G174*'fnd base rates'!L$52)
+($H174*'fnd base rates'!L$53)
+($I174*'fnd base rates'!L$54)
+($J174*'fnd base rates'!L$55)
+($K174*'fnd base rates'!L$56)
+($L174*'fnd base rates'!L$57)
+($M174*'fnd base rates'!L$58)
+($N174*'fnd base rates'!L$59)
+($O174*VLOOKUP($S174+12,rate_basefnd,12)))</f>
        <v>43117.905327140827</v>
      </c>
      <c r="AE174" s="1">
        <f>(($C174*'fnd base rates'!M$48)
+($D174*'fnd base rates'!M$49)
+($E174*'fnd base rates'!M$50)
+($F174*'fnd base rates'!M$51)
+($G174*'fnd base rates'!M$52)
+($H174*'fnd base rates'!M$53)
+($I174*'fnd base rates'!M$54)
+($J174*'fnd base rates'!M$55)
+($K174*'fnd base rates'!M$56)
+($L174*'fnd base rates'!M$57)
+($M174*'fnd base rates'!M$58)
+($N174*'fnd base rates'!M$59)
+($O174*VLOOKUP($S174+12,rate_basefnd,13)))</f>
        <v>0</v>
      </c>
      <c r="AF174" s="4">
        <f t="shared" si="27"/>
        <v>458388.83265489078</v>
      </c>
      <c r="AH174" s="4">
        <f t="shared" si="28"/>
        <v>430170271</v>
      </c>
      <c r="AI174" s="4" t="str">
        <f t="shared" si="29"/>
        <v>430</v>
      </c>
      <c r="AJ174" s="2" t="str">
        <f t="shared" si="30"/>
        <v>170</v>
      </c>
      <c r="AK174" s="2" t="str">
        <f t="shared" si="31"/>
        <v>271</v>
      </c>
      <c r="AL174" s="4">
        <f t="shared" si="32"/>
        <v>1</v>
      </c>
      <c r="AM174" s="4">
        <f t="shared" si="25"/>
        <v>46</v>
      </c>
      <c r="AN174" s="4">
        <f t="shared" si="33"/>
        <v>458388.83265489078</v>
      </c>
      <c r="AO174" s="4">
        <f t="shared" si="34"/>
        <v>9965</v>
      </c>
      <c r="AP174" s="4">
        <f t="shared" si="35"/>
        <v>0</v>
      </c>
      <c r="AQ174" s="75">
        <v>9965</v>
      </c>
    </row>
    <row r="175" spans="1:43" s="4" customFormat="1">
      <c r="A175" s="2">
        <v>430170276</v>
      </c>
      <c r="B175" s="382" t="s">
        <v>672</v>
      </c>
      <c r="C175" s="15">
        <f>'fnd enro'!C175</f>
        <v>0</v>
      </c>
      <c r="D175" s="15">
        <f>'fnd enro'!D175</f>
        <v>0</v>
      </c>
      <c r="E175" s="15">
        <f>'fnd enro'!E175</f>
        <v>0</v>
      </c>
      <c r="F175" s="15">
        <f>'fnd enro'!F175</f>
        <v>0</v>
      </c>
      <c r="G175" s="15">
        <f>'fnd enro'!G175</f>
        <v>1</v>
      </c>
      <c r="H175" s="15">
        <f>'fnd enro'!H175</f>
        <v>0</v>
      </c>
      <c r="I175" s="15">
        <f>'fnd enro'!I175</f>
        <v>3.7499999999999999E-2</v>
      </c>
      <c r="J175" s="15">
        <f>'fnd enro'!J175</f>
        <v>0</v>
      </c>
      <c r="K175" s="15">
        <f>'fnd enro'!K175</f>
        <v>0</v>
      </c>
      <c r="L175" s="15">
        <f>'fnd enro'!L175</f>
        <v>0</v>
      </c>
      <c r="M175" s="15">
        <f>'fnd enro'!M175</f>
        <v>0</v>
      </c>
      <c r="N175" s="15">
        <f>'fnd enro'!N175</f>
        <v>0</v>
      </c>
      <c r="O175" s="15">
        <f>'fnd enro'!O175</f>
        <v>0</v>
      </c>
      <c r="P175" s="15"/>
      <c r="Q175" s="15">
        <f>'fnd enro'!R175</f>
        <v>1</v>
      </c>
      <c r="R175" s="16">
        <f t="shared" si="26"/>
        <v>1.0529999999999999</v>
      </c>
      <c r="S175" s="15">
        <f>'fnd enro'!Q175</f>
        <v>1</v>
      </c>
      <c r="T175" s="2"/>
      <c r="U175" s="1">
        <f>(($C175*'fnd base rates'!C$48)
+($D175*'fnd base rates'!C$49)
+($E175*'fnd base rates'!C$50)
+($F175*'fnd base rates'!C$51)
+($G175*'fnd base rates'!C$52)
+($H175*'fnd base rates'!C$53)
+($I175*'fnd base rates'!C$54)
+($J175*'fnd base rates'!C$55)
+($K175*'fnd base rates'!C$56)
+($L175*'fnd base rates'!C$57)
+($M175*'fnd base rates'!C$58)
+($N175*'fnd base rates'!C$59)
+($O175*VLOOKUP($S175+12,rate_basefnd,3)))
*$R175</f>
        <v>487.85029312500001</v>
      </c>
      <c r="V175" s="1">
        <f>(($C175*'fnd base rates'!D$48)
+($D175*'fnd base rates'!D$49)
+($E175*'fnd base rates'!D$50)
+($F175*'fnd base rates'!D$51)
+($G175*'fnd base rates'!D$52)
+($H175*'fnd base rates'!D$53)
+($I175*'fnd base rates'!D$54)
+($J175*'fnd base rates'!D$55)
+($K175*'fnd base rates'!D$56)
+($L175*'fnd base rates'!D$57)
+($M175*'fnd base rates'!D$58)
+($N175*'fnd base rates'!D$59)
+($O175*VLOOKUP($S175+12,rate_basefnd,4)))
*$R175</f>
        <v>699.95015999999998</v>
      </c>
      <c r="W175" s="1">
        <f>(($C175*'fnd base rates'!E$48)
+($D175*'fnd base rates'!E$49)
+($E175*'fnd base rates'!E$50)
+($F175*'fnd base rates'!E$51)
+($G175*'fnd base rates'!E$52)
+($H175*'fnd base rates'!E$53)
+($I175*'fnd base rates'!E$54)
+($J175*'fnd base rates'!E$55)
+($K175*'fnd base rates'!E$56)
+($L175*'fnd base rates'!E$57)
+($M175*'fnd base rates'!E$58)
+($N175*'fnd base rates'!E$59)
+($O175*VLOOKUP($S175+12,rate_basefnd,5)))
*$R175</f>
        <v>3155.3349018749996</v>
      </c>
      <c r="X175" s="1">
        <f>(($C175*'fnd base rates'!F$48)
+($D175*'fnd base rates'!F$49)
+($E175*'fnd base rates'!F$50)
+($F175*'fnd base rates'!F$51)
+($G175*'fnd base rates'!F$52)
+($H175*'fnd base rates'!F$53)
+($I175*'fnd base rates'!F$54)
+($J175*'fnd base rates'!F$55)
+($K175*'fnd base rates'!F$56)
+($L175*'fnd base rates'!F$57)
+($M175*'fnd base rates'!F$58)
+($N175*'fnd base rates'!F$59)
+($O175*VLOOKUP($S175+12,rate_basefnd,6)))
*$R175</f>
        <v>901.58465475000003</v>
      </c>
      <c r="Y175" s="1">
        <f>(($C175*'fnd base rates'!G$48)
+($D175*'fnd base rates'!G$49)
+($E175*'fnd base rates'!G$50)
+($F175*'fnd base rates'!G$51)
+($G175*'fnd base rates'!G$52)
+($H175*'fnd base rates'!G$53)
+($I175*'fnd base rates'!G$54)
+($J175*'fnd base rates'!G$55)
+($K175*'fnd base rates'!G$56)
+($L175*'fnd base rates'!G$57)
+($M175*'fnd base rates'!G$58)
+($N175*'fnd base rates'!G$59)
+($O175*VLOOKUP($S175+12,rate_basefnd,7)))
*$R175</f>
        <v>153.65665574999997</v>
      </c>
      <c r="Z175" s="1">
        <f>(($C175*'fnd base rates'!H$48)
+($D175*'fnd base rates'!H$49)
+($E175*'fnd base rates'!H$50)
+($F175*'fnd base rates'!H$51)
+($G175*'fnd base rates'!H$52)
+($H175*'fnd base rates'!H$53)
+($I175*'fnd base rates'!H$54)
+($J175*'fnd base rates'!H$55)
+($K175*'fnd base rates'!H$56)
+($L175*'fnd base rates'!H$57)
+($M175*'fnd base rates'!H$58)
+($N175*'fnd base rates'!H$59)
+($O175*VLOOKUP($S175+12,rate_basefnd,8)))</f>
        <v>454.3845</v>
      </c>
      <c r="AA175" s="1">
        <f>(($C175*'fnd base rates'!I$48)
+($D175*'fnd base rates'!I$49)
+($E175*'fnd base rates'!I$50)
+($F175*'fnd base rates'!I$51)
+($G175*'fnd base rates'!I$52)
+($H175*'fnd base rates'!I$53)
+($I175*'fnd base rates'!I$54)
+($J175*'fnd base rates'!I$55)
+($K175*'fnd base rates'!I$56)
+($L175*'fnd base rates'!I$57)
+($M175*'fnd base rates'!I$58)
+($N175*'fnd base rates'!I$59)
+($O175*VLOOKUP($S175+12,rate_basefnd,9)))
*$R175</f>
        <v>310.87718999999998</v>
      </c>
      <c r="AB175" s="1">
        <f>(($C175*'fnd base rates'!J$48)
+($D175*'fnd base rates'!J$49)
+($E175*'fnd base rates'!J$50)
+($F175*'fnd base rates'!J$51)
+($G175*'fnd base rates'!J$52)
+($H175*'fnd base rates'!J$53)
+($I175*'fnd base rates'!J$54)
+($J175*'fnd base rates'!J$55)
+($K175*'fnd base rates'!J$56)
+($L175*'fnd base rates'!J$57)
+($M175*'fnd base rates'!J$58)
+($N175*'fnd base rates'!J$59)
+($O175*VLOOKUP($S175+12,rate_basefnd,10)))
*$R175</f>
        <v>227.63754</v>
      </c>
      <c r="AC175" s="1">
        <f>(($C175*'fnd base rates'!K$48)
+($D175*'fnd base rates'!K$49)
+($E175*'fnd base rates'!K$50)
+($F175*'fnd base rates'!K$51)
+($G175*'fnd base rates'!K$52)
+($H175*'fnd base rates'!K$53)
+($I175*'fnd base rates'!K$54)
+($J175*'fnd base rates'!K$55)
+($K175*'fnd base rates'!K$56)
+($L175*'fnd base rates'!K$57)
+($M175*'fnd base rates'!K$58)
+($N175*'fnd base rates'!K$59)
+($O175*VLOOKUP($S175+12,rate_basefnd,11)))
*$R175</f>
        <v>1078.2668666249999</v>
      </c>
      <c r="AD175" s="1">
        <f>(($C175*'fnd base rates'!L$48)
+($D175*'fnd base rates'!L$49)
+($E175*'fnd base rates'!L$50)
+($F175*'fnd base rates'!L$51)
+($G175*'fnd base rates'!L$52)
+($H175*'fnd base rates'!L$53)
+($I175*'fnd base rates'!L$54)
+($J175*'fnd base rates'!L$55)
+($K175*'fnd base rates'!L$56)
+($L175*'fnd base rates'!L$57)
+($M175*'fnd base rates'!L$58)
+($N175*'fnd base rates'!L$59)
+($O175*VLOOKUP($S175+12,rate_basefnd,12)))</f>
        <v>978.01976342683213</v>
      </c>
      <c r="AE175" s="1">
        <f>(($C175*'fnd base rates'!M$48)
+($D175*'fnd base rates'!M$49)
+($E175*'fnd base rates'!M$50)
+($F175*'fnd base rates'!M$51)
+($G175*'fnd base rates'!M$52)
+($H175*'fnd base rates'!M$53)
+($I175*'fnd base rates'!M$54)
+($J175*'fnd base rates'!M$55)
+($K175*'fnd base rates'!M$56)
+($L175*'fnd base rates'!M$57)
+($M175*'fnd base rates'!M$58)
+($N175*'fnd base rates'!M$59)
+($O175*VLOOKUP($S175+12,rate_basefnd,13)))</f>
        <v>0</v>
      </c>
      <c r="AF175" s="4">
        <f t="shared" si="27"/>
        <v>8447.5625255518316</v>
      </c>
      <c r="AH175" s="4">
        <f t="shared" si="28"/>
        <v>430170276</v>
      </c>
      <c r="AI175" s="4" t="str">
        <f t="shared" si="29"/>
        <v>430</v>
      </c>
      <c r="AJ175" s="2" t="str">
        <f t="shared" si="30"/>
        <v>170</v>
      </c>
      <c r="AK175" s="2" t="str">
        <f t="shared" si="31"/>
        <v>276</v>
      </c>
      <c r="AL175" s="4">
        <f t="shared" si="32"/>
        <v>1</v>
      </c>
      <c r="AM175" s="4">
        <f t="shared" si="25"/>
        <v>1</v>
      </c>
      <c r="AN175" s="4">
        <f t="shared" si="33"/>
        <v>8447.5625255518316</v>
      </c>
      <c r="AO175" s="4">
        <f t="shared" si="34"/>
        <v>8448</v>
      </c>
      <c r="AP175" s="4">
        <f t="shared" si="35"/>
        <v>0</v>
      </c>
      <c r="AQ175" s="75">
        <v>8448</v>
      </c>
    </row>
    <row r="176" spans="1:43" s="4" customFormat="1">
      <c r="A176" s="2">
        <v>430170304</v>
      </c>
      <c r="B176" s="382" t="s">
        <v>672</v>
      </c>
      <c r="C176" s="15">
        <f>'fnd enro'!C176</f>
        <v>0</v>
      </c>
      <c r="D176" s="15">
        <f>'fnd enro'!D176</f>
        <v>0</v>
      </c>
      <c r="E176" s="15">
        <f>'fnd enro'!E176</f>
        <v>0</v>
      </c>
      <c r="F176" s="15">
        <f>'fnd enro'!F176</f>
        <v>0</v>
      </c>
      <c r="G176" s="15">
        <f>'fnd enro'!G176</f>
        <v>0</v>
      </c>
      <c r="H176" s="15">
        <f>'fnd enro'!H176</f>
        <v>1</v>
      </c>
      <c r="I176" s="15">
        <f>'fnd enro'!I176</f>
        <v>3.7499999999999999E-2</v>
      </c>
      <c r="J176" s="15">
        <f>'fnd enro'!J176</f>
        <v>0</v>
      </c>
      <c r="K176" s="15">
        <f>'fnd enro'!K176</f>
        <v>0</v>
      </c>
      <c r="L176" s="15">
        <f>'fnd enro'!L176</f>
        <v>0</v>
      </c>
      <c r="M176" s="15">
        <f>'fnd enro'!M176</f>
        <v>0</v>
      </c>
      <c r="N176" s="15">
        <f>'fnd enro'!N176</f>
        <v>0</v>
      </c>
      <c r="O176" s="15">
        <f>'fnd enro'!O176</f>
        <v>0</v>
      </c>
      <c r="P176" s="15"/>
      <c r="Q176" s="15">
        <f>'fnd enro'!R176</f>
        <v>1</v>
      </c>
      <c r="R176" s="16">
        <f t="shared" si="26"/>
        <v>1.0529999999999999</v>
      </c>
      <c r="S176" s="15">
        <f>'fnd enro'!Q176</f>
        <v>1</v>
      </c>
      <c r="T176" s="2"/>
      <c r="U176" s="1">
        <f>(($C176*'fnd base rates'!C$48)
+($D176*'fnd base rates'!C$49)
+($E176*'fnd base rates'!C$50)
+($F176*'fnd base rates'!C$51)
+($G176*'fnd base rates'!C$52)
+($H176*'fnd base rates'!C$53)
+($I176*'fnd base rates'!C$54)
+($J176*'fnd base rates'!C$55)
+($K176*'fnd base rates'!C$56)
+($L176*'fnd base rates'!C$57)
+($M176*'fnd base rates'!C$58)
+($N176*'fnd base rates'!C$59)
+($O176*VLOOKUP($S176+12,rate_basefnd,3)))
*$R176</f>
        <v>487.85029312500001</v>
      </c>
      <c r="V176" s="1">
        <f>(($C176*'fnd base rates'!D$48)
+($D176*'fnd base rates'!D$49)
+($E176*'fnd base rates'!D$50)
+($F176*'fnd base rates'!D$51)
+($G176*'fnd base rates'!D$52)
+($H176*'fnd base rates'!D$53)
+($I176*'fnd base rates'!D$54)
+($J176*'fnd base rates'!D$55)
+($K176*'fnd base rates'!D$56)
+($L176*'fnd base rates'!D$57)
+($M176*'fnd base rates'!D$58)
+($N176*'fnd base rates'!D$59)
+($O176*VLOOKUP($S176+12,rate_basefnd,4)))
*$R176</f>
        <v>699.95015999999998</v>
      </c>
      <c r="W176" s="1">
        <f>(($C176*'fnd base rates'!E$48)
+($D176*'fnd base rates'!E$49)
+($E176*'fnd base rates'!E$50)
+($F176*'fnd base rates'!E$51)
+($G176*'fnd base rates'!E$52)
+($H176*'fnd base rates'!E$53)
+($I176*'fnd base rates'!E$54)
+($J176*'fnd base rates'!E$55)
+($K176*'fnd base rates'!E$56)
+($L176*'fnd base rates'!E$57)
+($M176*'fnd base rates'!E$58)
+($N176*'fnd base rates'!E$59)
+($O176*VLOOKUP($S176+12,rate_basefnd,5)))
*$R176</f>
        <v>4484.4209718749989</v>
      </c>
      <c r="X176" s="1">
        <f>(($C176*'fnd base rates'!F$48)
+($D176*'fnd base rates'!F$49)
+($E176*'fnd base rates'!F$50)
+($F176*'fnd base rates'!F$51)
+($G176*'fnd base rates'!F$52)
+($H176*'fnd base rates'!F$53)
+($I176*'fnd base rates'!F$54)
+($J176*'fnd base rates'!F$55)
+($K176*'fnd base rates'!F$56)
+($L176*'fnd base rates'!F$57)
+($M176*'fnd base rates'!F$58)
+($N176*'fnd base rates'!F$59)
+($O176*VLOOKUP($S176+12,rate_basefnd,6)))
*$R176</f>
        <v>802.33940475000009</v>
      </c>
      <c r="Y176" s="1">
        <f>(($C176*'fnd base rates'!G$48)
+($D176*'fnd base rates'!G$49)
+($E176*'fnd base rates'!G$50)
+($F176*'fnd base rates'!G$51)
+($G176*'fnd base rates'!G$52)
+($H176*'fnd base rates'!G$53)
+($I176*'fnd base rates'!G$54)
+($J176*'fnd base rates'!G$55)
+($K176*'fnd base rates'!G$56)
+($L176*'fnd base rates'!G$57)
+($M176*'fnd base rates'!G$58)
+($N176*'fnd base rates'!G$59)
+($O176*VLOOKUP($S176+12,rate_basefnd,7)))
*$R176</f>
        <v>149.46571574999999</v>
      </c>
      <c r="Z176" s="1">
        <f>(($C176*'fnd base rates'!H$48)
+($D176*'fnd base rates'!H$49)
+($E176*'fnd base rates'!H$50)
+($F176*'fnd base rates'!H$51)
+($G176*'fnd base rates'!H$52)
+($H176*'fnd base rates'!H$53)
+($I176*'fnd base rates'!H$54)
+($J176*'fnd base rates'!H$55)
+($K176*'fnd base rates'!H$56)
+($L176*'fnd base rates'!H$57)
+($M176*'fnd base rates'!H$58)
+($N176*'fnd base rates'!H$59)
+($O176*VLOOKUP($S176+12,rate_basefnd,8)))</f>
        <v>719.08450000000005</v>
      </c>
      <c r="AA176" s="1">
        <f>(($C176*'fnd base rates'!I$48)
+($D176*'fnd base rates'!I$49)
+($E176*'fnd base rates'!I$50)
+($F176*'fnd base rates'!I$51)
+($G176*'fnd base rates'!I$52)
+($H176*'fnd base rates'!I$53)
+($I176*'fnd base rates'!I$54)
+($J176*'fnd base rates'!I$55)
+($K176*'fnd base rates'!I$56)
+($L176*'fnd base rates'!I$57)
+($M176*'fnd base rates'!I$58)
+($N176*'fnd base rates'!I$59)
+($O176*VLOOKUP($S176+12,rate_basefnd,9)))
*$R176</f>
        <v>389.69423999999998</v>
      </c>
      <c r="AB176" s="1">
        <f>(($C176*'fnd base rates'!J$48)
+($D176*'fnd base rates'!J$49)
+($E176*'fnd base rates'!J$50)
+($F176*'fnd base rates'!J$51)
+($G176*'fnd base rates'!J$52)
+($H176*'fnd base rates'!J$53)
+($I176*'fnd base rates'!J$54)
+($J176*'fnd base rates'!J$55)
+($K176*'fnd base rates'!J$56)
+($L176*'fnd base rates'!J$57)
+($M176*'fnd base rates'!J$58)
+($N176*'fnd base rates'!J$59)
+($O176*VLOOKUP($S176+12,rate_basefnd,10)))
*$R176</f>
        <v>524.92049999999995</v>
      </c>
      <c r="AC176" s="1">
        <f>(($C176*'fnd base rates'!K$48)
+($D176*'fnd base rates'!K$49)
+($E176*'fnd base rates'!K$50)
+($F176*'fnd base rates'!K$51)
+($G176*'fnd base rates'!K$52)
+($H176*'fnd base rates'!K$53)
+($I176*'fnd base rates'!K$54)
+($J176*'fnd base rates'!K$55)
+($K176*'fnd base rates'!K$56)
+($L176*'fnd base rates'!K$57)
+($M176*'fnd base rates'!K$58)
+($N176*'fnd base rates'!K$59)
+($O176*VLOOKUP($S176+12,rate_basefnd,11)))
*$R176</f>
        <v>1048.898696625</v>
      </c>
      <c r="AD176" s="1">
        <f>(($C176*'fnd base rates'!L$48)
+($D176*'fnd base rates'!L$49)
+($E176*'fnd base rates'!L$50)
+($F176*'fnd base rates'!L$51)
+($G176*'fnd base rates'!L$52)
+($H176*'fnd base rates'!L$53)
+($I176*'fnd base rates'!L$54)
+($J176*'fnd base rates'!L$55)
+($K176*'fnd base rates'!L$56)
+($L176*'fnd base rates'!L$57)
+($M176*'fnd base rates'!L$58)
+($N176*'fnd base rates'!L$59)
+($O176*VLOOKUP($S176+12,rate_basefnd,12)))</f>
        <v>919.25803935944157</v>
      </c>
      <c r="AE176" s="1">
        <f>(($C176*'fnd base rates'!M$48)
+($D176*'fnd base rates'!M$49)
+($E176*'fnd base rates'!M$50)
+($F176*'fnd base rates'!M$51)
+($G176*'fnd base rates'!M$52)
+($H176*'fnd base rates'!M$53)
+($I176*'fnd base rates'!M$54)
+($J176*'fnd base rates'!M$55)
+($K176*'fnd base rates'!M$56)
+($L176*'fnd base rates'!M$57)
+($M176*'fnd base rates'!M$58)
+($N176*'fnd base rates'!M$59)
+($O176*VLOOKUP($S176+12,rate_basefnd,13)))</f>
        <v>0</v>
      </c>
      <c r="AF176" s="4">
        <f t="shared" si="27"/>
        <v>10225.882521484438</v>
      </c>
      <c r="AH176" s="4">
        <f t="shared" si="28"/>
        <v>430170304</v>
      </c>
      <c r="AI176" s="4" t="str">
        <f t="shared" si="29"/>
        <v>430</v>
      </c>
      <c r="AJ176" s="2" t="str">
        <f t="shared" si="30"/>
        <v>170</v>
      </c>
      <c r="AK176" s="2" t="str">
        <f t="shared" si="31"/>
        <v>304</v>
      </c>
      <c r="AL176" s="4">
        <f t="shared" si="32"/>
        <v>1</v>
      </c>
      <c r="AM176" s="4">
        <f t="shared" si="25"/>
        <v>1</v>
      </c>
      <c r="AN176" s="4">
        <f t="shared" si="33"/>
        <v>10225.882521484438</v>
      </c>
      <c r="AO176" s="4">
        <f t="shared" si="34"/>
        <v>10226</v>
      </c>
      <c r="AP176" s="4">
        <f t="shared" si="35"/>
        <v>0</v>
      </c>
      <c r="AQ176" s="75">
        <v>10226</v>
      </c>
    </row>
    <row r="177" spans="1:43" s="4" customFormat="1">
      <c r="A177" s="2">
        <v>430170308</v>
      </c>
      <c r="B177" s="382" t="s">
        <v>672</v>
      </c>
      <c r="C177" s="15">
        <f>'fnd enro'!C177</f>
        <v>0</v>
      </c>
      <c r="D177" s="15">
        <f>'fnd enro'!D177</f>
        <v>0</v>
      </c>
      <c r="E177" s="15">
        <f>'fnd enro'!E177</f>
        <v>0</v>
      </c>
      <c r="F177" s="15">
        <f>'fnd enro'!F177</f>
        <v>0</v>
      </c>
      <c r="G177" s="15">
        <f>'fnd enro'!G177</f>
        <v>0</v>
      </c>
      <c r="H177" s="15">
        <f>'fnd enro'!H177</f>
        <v>1</v>
      </c>
      <c r="I177" s="15">
        <f>'fnd enro'!I177</f>
        <v>3.7499999999999999E-2</v>
      </c>
      <c r="J177" s="15">
        <f>'fnd enro'!J177</f>
        <v>0</v>
      </c>
      <c r="K177" s="15">
        <f>'fnd enro'!K177</f>
        <v>0</v>
      </c>
      <c r="L177" s="15">
        <f>'fnd enro'!L177</f>
        <v>0</v>
      </c>
      <c r="M177" s="15">
        <f>'fnd enro'!M177</f>
        <v>0</v>
      </c>
      <c r="N177" s="15">
        <f>'fnd enro'!N177</f>
        <v>0</v>
      </c>
      <c r="O177" s="15">
        <f>'fnd enro'!O177</f>
        <v>0</v>
      </c>
      <c r="P177" s="15"/>
      <c r="Q177" s="15">
        <f>'fnd enro'!R177</f>
        <v>1</v>
      </c>
      <c r="R177" s="16">
        <f t="shared" si="26"/>
        <v>1.0529999999999999</v>
      </c>
      <c r="S177" s="15">
        <f>'fnd enro'!Q177</f>
        <v>1</v>
      </c>
      <c r="T177" s="2"/>
      <c r="U177" s="1">
        <f>(($C177*'fnd base rates'!C$48)
+($D177*'fnd base rates'!C$49)
+($E177*'fnd base rates'!C$50)
+($F177*'fnd base rates'!C$51)
+($G177*'fnd base rates'!C$52)
+($H177*'fnd base rates'!C$53)
+($I177*'fnd base rates'!C$54)
+($J177*'fnd base rates'!C$55)
+($K177*'fnd base rates'!C$56)
+($L177*'fnd base rates'!C$57)
+($M177*'fnd base rates'!C$58)
+($N177*'fnd base rates'!C$59)
+($O177*VLOOKUP($S177+12,rate_basefnd,3)))
*$R177</f>
        <v>487.85029312500001</v>
      </c>
      <c r="V177" s="1">
        <f>(($C177*'fnd base rates'!D$48)
+($D177*'fnd base rates'!D$49)
+($E177*'fnd base rates'!D$50)
+($F177*'fnd base rates'!D$51)
+($G177*'fnd base rates'!D$52)
+($H177*'fnd base rates'!D$53)
+($I177*'fnd base rates'!D$54)
+($J177*'fnd base rates'!D$55)
+($K177*'fnd base rates'!D$56)
+($L177*'fnd base rates'!D$57)
+($M177*'fnd base rates'!D$58)
+($N177*'fnd base rates'!D$59)
+($O177*VLOOKUP($S177+12,rate_basefnd,4)))
*$R177</f>
        <v>699.95015999999998</v>
      </c>
      <c r="W177" s="1">
        <f>(($C177*'fnd base rates'!E$48)
+($D177*'fnd base rates'!E$49)
+($E177*'fnd base rates'!E$50)
+($F177*'fnd base rates'!E$51)
+($G177*'fnd base rates'!E$52)
+($H177*'fnd base rates'!E$53)
+($I177*'fnd base rates'!E$54)
+($J177*'fnd base rates'!E$55)
+($K177*'fnd base rates'!E$56)
+($L177*'fnd base rates'!E$57)
+($M177*'fnd base rates'!E$58)
+($N177*'fnd base rates'!E$59)
+($O177*VLOOKUP($S177+12,rate_basefnd,5)))
*$R177</f>
        <v>4484.4209718749989</v>
      </c>
      <c r="X177" s="1">
        <f>(($C177*'fnd base rates'!F$48)
+($D177*'fnd base rates'!F$49)
+($E177*'fnd base rates'!F$50)
+($F177*'fnd base rates'!F$51)
+($G177*'fnd base rates'!F$52)
+($H177*'fnd base rates'!F$53)
+($I177*'fnd base rates'!F$54)
+($J177*'fnd base rates'!F$55)
+($K177*'fnd base rates'!F$56)
+($L177*'fnd base rates'!F$57)
+($M177*'fnd base rates'!F$58)
+($N177*'fnd base rates'!F$59)
+($O177*VLOOKUP($S177+12,rate_basefnd,6)))
*$R177</f>
        <v>802.33940475000009</v>
      </c>
      <c r="Y177" s="1">
        <f>(($C177*'fnd base rates'!G$48)
+($D177*'fnd base rates'!G$49)
+($E177*'fnd base rates'!G$50)
+($F177*'fnd base rates'!G$51)
+($G177*'fnd base rates'!G$52)
+($H177*'fnd base rates'!G$53)
+($I177*'fnd base rates'!G$54)
+($J177*'fnd base rates'!G$55)
+($K177*'fnd base rates'!G$56)
+($L177*'fnd base rates'!G$57)
+($M177*'fnd base rates'!G$58)
+($N177*'fnd base rates'!G$59)
+($O177*VLOOKUP($S177+12,rate_basefnd,7)))
*$R177</f>
        <v>149.46571574999999</v>
      </c>
      <c r="Z177" s="1">
        <f>(($C177*'fnd base rates'!H$48)
+($D177*'fnd base rates'!H$49)
+($E177*'fnd base rates'!H$50)
+($F177*'fnd base rates'!H$51)
+($G177*'fnd base rates'!H$52)
+($H177*'fnd base rates'!H$53)
+($I177*'fnd base rates'!H$54)
+($J177*'fnd base rates'!H$55)
+($K177*'fnd base rates'!H$56)
+($L177*'fnd base rates'!H$57)
+($M177*'fnd base rates'!H$58)
+($N177*'fnd base rates'!H$59)
+($O177*VLOOKUP($S177+12,rate_basefnd,8)))</f>
        <v>719.08450000000005</v>
      </c>
      <c r="AA177" s="1">
        <f>(($C177*'fnd base rates'!I$48)
+($D177*'fnd base rates'!I$49)
+($E177*'fnd base rates'!I$50)
+($F177*'fnd base rates'!I$51)
+($G177*'fnd base rates'!I$52)
+($H177*'fnd base rates'!I$53)
+($I177*'fnd base rates'!I$54)
+($J177*'fnd base rates'!I$55)
+($K177*'fnd base rates'!I$56)
+($L177*'fnd base rates'!I$57)
+($M177*'fnd base rates'!I$58)
+($N177*'fnd base rates'!I$59)
+($O177*VLOOKUP($S177+12,rate_basefnd,9)))
*$R177</f>
        <v>389.69423999999998</v>
      </c>
      <c r="AB177" s="1">
        <f>(($C177*'fnd base rates'!J$48)
+($D177*'fnd base rates'!J$49)
+($E177*'fnd base rates'!J$50)
+($F177*'fnd base rates'!J$51)
+($G177*'fnd base rates'!J$52)
+($H177*'fnd base rates'!J$53)
+($I177*'fnd base rates'!J$54)
+($J177*'fnd base rates'!J$55)
+($K177*'fnd base rates'!J$56)
+($L177*'fnd base rates'!J$57)
+($M177*'fnd base rates'!J$58)
+($N177*'fnd base rates'!J$59)
+($O177*VLOOKUP($S177+12,rate_basefnd,10)))
*$R177</f>
        <v>524.92049999999995</v>
      </c>
      <c r="AC177" s="1">
        <f>(($C177*'fnd base rates'!K$48)
+($D177*'fnd base rates'!K$49)
+($E177*'fnd base rates'!K$50)
+($F177*'fnd base rates'!K$51)
+($G177*'fnd base rates'!K$52)
+($H177*'fnd base rates'!K$53)
+($I177*'fnd base rates'!K$54)
+($J177*'fnd base rates'!K$55)
+($K177*'fnd base rates'!K$56)
+($L177*'fnd base rates'!K$57)
+($M177*'fnd base rates'!K$58)
+($N177*'fnd base rates'!K$59)
+($O177*VLOOKUP($S177+12,rate_basefnd,11)))
*$R177</f>
        <v>1048.898696625</v>
      </c>
      <c r="AD177" s="1">
        <f>(($C177*'fnd base rates'!L$48)
+($D177*'fnd base rates'!L$49)
+($E177*'fnd base rates'!L$50)
+($F177*'fnd base rates'!L$51)
+($G177*'fnd base rates'!L$52)
+($H177*'fnd base rates'!L$53)
+($I177*'fnd base rates'!L$54)
+($J177*'fnd base rates'!L$55)
+($K177*'fnd base rates'!L$56)
+($L177*'fnd base rates'!L$57)
+($M177*'fnd base rates'!L$58)
+($N177*'fnd base rates'!L$59)
+($O177*VLOOKUP($S177+12,rate_basefnd,12)))</f>
        <v>919.25803935944157</v>
      </c>
      <c r="AE177" s="1">
        <f>(($C177*'fnd base rates'!M$48)
+($D177*'fnd base rates'!M$49)
+($E177*'fnd base rates'!M$50)
+($F177*'fnd base rates'!M$51)
+($G177*'fnd base rates'!M$52)
+($H177*'fnd base rates'!M$53)
+($I177*'fnd base rates'!M$54)
+($J177*'fnd base rates'!M$55)
+($K177*'fnd base rates'!M$56)
+($L177*'fnd base rates'!M$57)
+($M177*'fnd base rates'!M$58)
+($N177*'fnd base rates'!M$59)
+($O177*VLOOKUP($S177+12,rate_basefnd,13)))</f>
        <v>0</v>
      </c>
      <c r="AF177" s="4">
        <f t="shared" si="27"/>
        <v>10225.882521484438</v>
      </c>
      <c r="AH177" s="4">
        <f t="shared" si="28"/>
        <v>430170308</v>
      </c>
      <c r="AI177" s="4" t="str">
        <f t="shared" si="29"/>
        <v>430</v>
      </c>
      <c r="AJ177" s="2" t="str">
        <f t="shared" si="30"/>
        <v>170</v>
      </c>
      <c r="AK177" s="2" t="str">
        <f t="shared" si="31"/>
        <v>308</v>
      </c>
      <c r="AL177" s="4">
        <f t="shared" si="32"/>
        <v>1</v>
      </c>
      <c r="AM177" s="4">
        <f t="shared" si="25"/>
        <v>1</v>
      </c>
      <c r="AN177" s="4">
        <f t="shared" si="33"/>
        <v>10225.882521484438</v>
      </c>
      <c r="AO177" s="4">
        <f t="shared" si="34"/>
        <v>10226</v>
      </c>
      <c r="AP177" s="4">
        <f t="shared" si="35"/>
        <v>0</v>
      </c>
      <c r="AQ177" s="75">
        <v>10226</v>
      </c>
    </row>
    <row r="178" spans="1:43" s="4" customFormat="1">
      <c r="A178" s="2">
        <v>430170314</v>
      </c>
      <c r="B178" s="382" t="s">
        <v>672</v>
      </c>
      <c r="C178" s="15">
        <f>'fnd enro'!C178</f>
        <v>0</v>
      </c>
      <c r="D178" s="15">
        <f>'fnd enro'!D178</f>
        <v>0</v>
      </c>
      <c r="E178" s="15">
        <f>'fnd enro'!E178</f>
        <v>0</v>
      </c>
      <c r="F178" s="15">
        <f>'fnd enro'!F178</f>
        <v>0</v>
      </c>
      <c r="G178" s="15">
        <f>'fnd enro'!G178</f>
        <v>0</v>
      </c>
      <c r="H178" s="15">
        <f>'fnd enro'!H178</f>
        <v>1</v>
      </c>
      <c r="I178" s="15">
        <f>'fnd enro'!I178</f>
        <v>3.7499999999999999E-2</v>
      </c>
      <c r="J178" s="15">
        <f>'fnd enro'!J178</f>
        <v>0</v>
      </c>
      <c r="K178" s="15">
        <f>'fnd enro'!K178</f>
        <v>0</v>
      </c>
      <c r="L178" s="15">
        <f>'fnd enro'!L178</f>
        <v>0</v>
      </c>
      <c r="M178" s="15">
        <f>'fnd enro'!M178</f>
        <v>0</v>
      </c>
      <c r="N178" s="15">
        <f>'fnd enro'!N178</f>
        <v>0</v>
      </c>
      <c r="O178" s="15">
        <f>'fnd enro'!O178</f>
        <v>0</v>
      </c>
      <c r="P178" s="15"/>
      <c r="Q178" s="15">
        <f>'fnd enro'!R178</f>
        <v>1</v>
      </c>
      <c r="R178" s="16">
        <f t="shared" si="26"/>
        <v>1.0529999999999999</v>
      </c>
      <c r="S178" s="15">
        <f>'fnd enro'!Q178</f>
        <v>1</v>
      </c>
      <c r="T178" s="2"/>
      <c r="U178" s="1">
        <f>(($C178*'fnd base rates'!C$48)
+($D178*'fnd base rates'!C$49)
+($E178*'fnd base rates'!C$50)
+($F178*'fnd base rates'!C$51)
+($G178*'fnd base rates'!C$52)
+($H178*'fnd base rates'!C$53)
+($I178*'fnd base rates'!C$54)
+($J178*'fnd base rates'!C$55)
+($K178*'fnd base rates'!C$56)
+($L178*'fnd base rates'!C$57)
+($M178*'fnd base rates'!C$58)
+($N178*'fnd base rates'!C$59)
+($O178*VLOOKUP($S178+12,rate_basefnd,3)))
*$R178</f>
        <v>487.85029312500001</v>
      </c>
      <c r="V178" s="1">
        <f>(($C178*'fnd base rates'!D$48)
+($D178*'fnd base rates'!D$49)
+($E178*'fnd base rates'!D$50)
+($F178*'fnd base rates'!D$51)
+($G178*'fnd base rates'!D$52)
+($H178*'fnd base rates'!D$53)
+($I178*'fnd base rates'!D$54)
+($J178*'fnd base rates'!D$55)
+($K178*'fnd base rates'!D$56)
+($L178*'fnd base rates'!D$57)
+($M178*'fnd base rates'!D$58)
+($N178*'fnd base rates'!D$59)
+($O178*VLOOKUP($S178+12,rate_basefnd,4)))
*$R178</f>
        <v>699.95015999999998</v>
      </c>
      <c r="W178" s="1">
        <f>(($C178*'fnd base rates'!E$48)
+($D178*'fnd base rates'!E$49)
+($E178*'fnd base rates'!E$50)
+($F178*'fnd base rates'!E$51)
+($G178*'fnd base rates'!E$52)
+($H178*'fnd base rates'!E$53)
+($I178*'fnd base rates'!E$54)
+($J178*'fnd base rates'!E$55)
+($K178*'fnd base rates'!E$56)
+($L178*'fnd base rates'!E$57)
+($M178*'fnd base rates'!E$58)
+($N178*'fnd base rates'!E$59)
+($O178*VLOOKUP($S178+12,rate_basefnd,5)))
*$R178</f>
        <v>4484.4209718749989</v>
      </c>
      <c r="X178" s="1">
        <f>(($C178*'fnd base rates'!F$48)
+($D178*'fnd base rates'!F$49)
+($E178*'fnd base rates'!F$50)
+($F178*'fnd base rates'!F$51)
+($G178*'fnd base rates'!F$52)
+($H178*'fnd base rates'!F$53)
+($I178*'fnd base rates'!F$54)
+($J178*'fnd base rates'!F$55)
+($K178*'fnd base rates'!F$56)
+($L178*'fnd base rates'!F$57)
+($M178*'fnd base rates'!F$58)
+($N178*'fnd base rates'!F$59)
+($O178*VLOOKUP($S178+12,rate_basefnd,6)))
*$R178</f>
        <v>802.33940475000009</v>
      </c>
      <c r="Y178" s="1">
        <f>(($C178*'fnd base rates'!G$48)
+($D178*'fnd base rates'!G$49)
+($E178*'fnd base rates'!G$50)
+($F178*'fnd base rates'!G$51)
+($G178*'fnd base rates'!G$52)
+($H178*'fnd base rates'!G$53)
+($I178*'fnd base rates'!G$54)
+($J178*'fnd base rates'!G$55)
+($K178*'fnd base rates'!G$56)
+($L178*'fnd base rates'!G$57)
+($M178*'fnd base rates'!G$58)
+($N178*'fnd base rates'!G$59)
+($O178*VLOOKUP($S178+12,rate_basefnd,7)))
*$R178</f>
        <v>149.46571574999999</v>
      </c>
      <c r="Z178" s="1">
        <f>(($C178*'fnd base rates'!H$48)
+($D178*'fnd base rates'!H$49)
+($E178*'fnd base rates'!H$50)
+($F178*'fnd base rates'!H$51)
+($G178*'fnd base rates'!H$52)
+($H178*'fnd base rates'!H$53)
+($I178*'fnd base rates'!H$54)
+($J178*'fnd base rates'!H$55)
+($K178*'fnd base rates'!H$56)
+($L178*'fnd base rates'!H$57)
+($M178*'fnd base rates'!H$58)
+($N178*'fnd base rates'!H$59)
+($O178*VLOOKUP($S178+12,rate_basefnd,8)))</f>
        <v>719.08450000000005</v>
      </c>
      <c r="AA178" s="1">
        <f>(($C178*'fnd base rates'!I$48)
+($D178*'fnd base rates'!I$49)
+($E178*'fnd base rates'!I$50)
+($F178*'fnd base rates'!I$51)
+($G178*'fnd base rates'!I$52)
+($H178*'fnd base rates'!I$53)
+($I178*'fnd base rates'!I$54)
+($J178*'fnd base rates'!I$55)
+($K178*'fnd base rates'!I$56)
+($L178*'fnd base rates'!I$57)
+($M178*'fnd base rates'!I$58)
+($N178*'fnd base rates'!I$59)
+($O178*VLOOKUP($S178+12,rate_basefnd,9)))
*$R178</f>
        <v>389.69423999999998</v>
      </c>
      <c r="AB178" s="1">
        <f>(($C178*'fnd base rates'!J$48)
+($D178*'fnd base rates'!J$49)
+($E178*'fnd base rates'!J$50)
+($F178*'fnd base rates'!J$51)
+($G178*'fnd base rates'!J$52)
+($H178*'fnd base rates'!J$53)
+($I178*'fnd base rates'!J$54)
+($J178*'fnd base rates'!J$55)
+($K178*'fnd base rates'!J$56)
+($L178*'fnd base rates'!J$57)
+($M178*'fnd base rates'!J$58)
+($N178*'fnd base rates'!J$59)
+($O178*VLOOKUP($S178+12,rate_basefnd,10)))
*$R178</f>
        <v>524.92049999999995</v>
      </c>
      <c r="AC178" s="1">
        <f>(($C178*'fnd base rates'!K$48)
+($D178*'fnd base rates'!K$49)
+($E178*'fnd base rates'!K$50)
+($F178*'fnd base rates'!K$51)
+($G178*'fnd base rates'!K$52)
+($H178*'fnd base rates'!K$53)
+($I178*'fnd base rates'!K$54)
+($J178*'fnd base rates'!K$55)
+($K178*'fnd base rates'!K$56)
+($L178*'fnd base rates'!K$57)
+($M178*'fnd base rates'!K$58)
+($N178*'fnd base rates'!K$59)
+($O178*VLOOKUP($S178+12,rate_basefnd,11)))
*$R178</f>
        <v>1048.898696625</v>
      </c>
      <c r="AD178" s="1">
        <f>(($C178*'fnd base rates'!L$48)
+($D178*'fnd base rates'!L$49)
+($E178*'fnd base rates'!L$50)
+($F178*'fnd base rates'!L$51)
+($G178*'fnd base rates'!L$52)
+($H178*'fnd base rates'!L$53)
+($I178*'fnd base rates'!L$54)
+($J178*'fnd base rates'!L$55)
+($K178*'fnd base rates'!L$56)
+($L178*'fnd base rates'!L$57)
+($M178*'fnd base rates'!L$58)
+($N178*'fnd base rates'!L$59)
+($O178*VLOOKUP($S178+12,rate_basefnd,12)))</f>
        <v>919.25803935944157</v>
      </c>
      <c r="AE178" s="1">
        <f>(($C178*'fnd base rates'!M$48)
+($D178*'fnd base rates'!M$49)
+($E178*'fnd base rates'!M$50)
+($F178*'fnd base rates'!M$51)
+($G178*'fnd base rates'!M$52)
+($H178*'fnd base rates'!M$53)
+($I178*'fnd base rates'!M$54)
+($J178*'fnd base rates'!M$55)
+($K178*'fnd base rates'!M$56)
+($L178*'fnd base rates'!M$57)
+($M178*'fnd base rates'!M$58)
+($N178*'fnd base rates'!M$59)
+($O178*VLOOKUP($S178+12,rate_basefnd,13)))</f>
        <v>0</v>
      </c>
      <c r="AF178" s="4">
        <f t="shared" si="27"/>
        <v>10225.882521484438</v>
      </c>
      <c r="AH178" s="4">
        <f t="shared" si="28"/>
        <v>430170314</v>
      </c>
      <c r="AI178" s="4" t="str">
        <f t="shared" si="29"/>
        <v>430</v>
      </c>
      <c r="AJ178" s="2" t="str">
        <f t="shared" si="30"/>
        <v>170</v>
      </c>
      <c r="AK178" s="2" t="str">
        <f t="shared" si="31"/>
        <v>314</v>
      </c>
      <c r="AL178" s="4">
        <f t="shared" si="32"/>
        <v>1</v>
      </c>
      <c r="AM178" s="4">
        <f t="shared" si="25"/>
        <v>1</v>
      </c>
      <c r="AN178" s="4">
        <f t="shared" si="33"/>
        <v>10225.882521484438</v>
      </c>
      <c r="AO178" s="4">
        <f t="shared" si="34"/>
        <v>10226</v>
      </c>
      <c r="AP178" s="4">
        <f t="shared" si="35"/>
        <v>0</v>
      </c>
      <c r="AQ178" s="75">
        <v>10226</v>
      </c>
    </row>
    <row r="179" spans="1:43" s="4" customFormat="1">
      <c r="A179" s="2">
        <v>430170321</v>
      </c>
      <c r="B179" s="382" t="s">
        <v>672</v>
      </c>
      <c r="C179" s="15">
        <f>'fnd enro'!C179</f>
        <v>0</v>
      </c>
      <c r="D179" s="15">
        <f>'fnd enro'!D179</f>
        <v>0</v>
      </c>
      <c r="E179" s="15">
        <f>'fnd enro'!E179</f>
        <v>0</v>
      </c>
      <c r="F179" s="15">
        <f>'fnd enro'!F179</f>
        <v>0</v>
      </c>
      <c r="G179" s="15">
        <f>'fnd enro'!G179</f>
        <v>2</v>
      </c>
      <c r="H179" s="15">
        <f>'fnd enro'!H179</f>
        <v>2</v>
      </c>
      <c r="I179" s="15">
        <f>'fnd enro'!I179</f>
        <v>0.15</v>
      </c>
      <c r="J179" s="15">
        <f>'fnd enro'!J179</f>
        <v>0</v>
      </c>
      <c r="K179" s="15">
        <f>'fnd enro'!K179</f>
        <v>0</v>
      </c>
      <c r="L179" s="15">
        <f>'fnd enro'!L179</f>
        <v>0</v>
      </c>
      <c r="M179" s="15">
        <f>'fnd enro'!M179</f>
        <v>0</v>
      </c>
      <c r="N179" s="15">
        <f>'fnd enro'!N179</f>
        <v>0</v>
      </c>
      <c r="O179" s="15">
        <f>'fnd enro'!O179</f>
        <v>0</v>
      </c>
      <c r="P179" s="15"/>
      <c r="Q179" s="15">
        <f>'fnd enro'!R179</f>
        <v>4</v>
      </c>
      <c r="R179" s="16">
        <f t="shared" si="26"/>
        <v>1.0529999999999999</v>
      </c>
      <c r="S179" s="15">
        <f>'fnd enro'!Q179</f>
        <v>1</v>
      </c>
      <c r="T179" s="2"/>
      <c r="U179" s="1">
        <f>(($C179*'fnd base rates'!C$48)
+($D179*'fnd base rates'!C$49)
+($E179*'fnd base rates'!C$50)
+($F179*'fnd base rates'!C$51)
+($G179*'fnd base rates'!C$52)
+($H179*'fnd base rates'!C$53)
+($I179*'fnd base rates'!C$54)
+($J179*'fnd base rates'!C$55)
+($K179*'fnd base rates'!C$56)
+($L179*'fnd base rates'!C$57)
+($M179*'fnd base rates'!C$58)
+($N179*'fnd base rates'!C$59)
+($O179*VLOOKUP($S179+12,rate_basefnd,3)))
*$R179</f>
        <v>1951.4011725</v>
      </c>
      <c r="V179" s="1">
        <f>(($C179*'fnd base rates'!D$48)
+($D179*'fnd base rates'!D$49)
+($E179*'fnd base rates'!D$50)
+($F179*'fnd base rates'!D$51)
+($G179*'fnd base rates'!D$52)
+($H179*'fnd base rates'!D$53)
+($I179*'fnd base rates'!D$54)
+($J179*'fnd base rates'!D$55)
+($K179*'fnd base rates'!D$56)
+($L179*'fnd base rates'!D$57)
+($M179*'fnd base rates'!D$58)
+($N179*'fnd base rates'!D$59)
+($O179*VLOOKUP($S179+12,rate_basefnd,4)))
*$R179</f>
        <v>2799.8006399999999</v>
      </c>
      <c r="W179" s="1">
        <f>(($C179*'fnd base rates'!E$48)
+($D179*'fnd base rates'!E$49)
+($E179*'fnd base rates'!E$50)
+($F179*'fnd base rates'!E$51)
+($G179*'fnd base rates'!E$52)
+($H179*'fnd base rates'!E$53)
+($I179*'fnd base rates'!E$54)
+($J179*'fnd base rates'!E$55)
+($K179*'fnd base rates'!E$56)
+($L179*'fnd base rates'!E$57)
+($M179*'fnd base rates'!E$58)
+($N179*'fnd base rates'!E$59)
+($O179*VLOOKUP($S179+12,rate_basefnd,5)))
*$R179</f>
        <v>15279.511747499999</v>
      </c>
      <c r="X179" s="1">
        <f>(($C179*'fnd base rates'!F$48)
+($D179*'fnd base rates'!F$49)
+($E179*'fnd base rates'!F$50)
+($F179*'fnd base rates'!F$51)
+($G179*'fnd base rates'!F$52)
+($H179*'fnd base rates'!F$53)
+($I179*'fnd base rates'!F$54)
+($J179*'fnd base rates'!F$55)
+($K179*'fnd base rates'!F$56)
+($L179*'fnd base rates'!F$57)
+($M179*'fnd base rates'!F$58)
+($N179*'fnd base rates'!F$59)
+($O179*VLOOKUP($S179+12,rate_basefnd,6)))
*$R179</f>
        <v>3407.8481190000002</v>
      </c>
      <c r="Y179" s="1">
        <f>(($C179*'fnd base rates'!G$48)
+($D179*'fnd base rates'!G$49)
+($E179*'fnd base rates'!G$50)
+($F179*'fnd base rates'!G$51)
+($G179*'fnd base rates'!G$52)
+($H179*'fnd base rates'!G$53)
+($I179*'fnd base rates'!G$54)
+($J179*'fnd base rates'!G$55)
+($K179*'fnd base rates'!G$56)
+($L179*'fnd base rates'!G$57)
+($M179*'fnd base rates'!G$58)
+($N179*'fnd base rates'!G$59)
+($O179*VLOOKUP($S179+12,rate_basefnd,7)))
*$R179</f>
        <v>606.24474299999986</v>
      </c>
      <c r="Z179" s="1">
        <f>(($C179*'fnd base rates'!H$48)
+($D179*'fnd base rates'!H$49)
+($E179*'fnd base rates'!H$50)
+($F179*'fnd base rates'!H$51)
+($G179*'fnd base rates'!H$52)
+($H179*'fnd base rates'!H$53)
+($I179*'fnd base rates'!H$54)
+($J179*'fnd base rates'!H$55)
+($K179*'fnd base rates'!H$56)
+($L179*'fnd base rates'!H$57)
+($M179*'fnd base rates'!H$58)
+($N179*'fnd base rates'!H$59)
+($O179*VLOOKUP($S179+12,rate_basefnd,8)))</f>
        <v>2346.9380000000001</v>
      </c>
      <c r="AA179" s="1">
        <f>(($C179*'fnd base rates'!I$48)
+($D179*'fnd base rates'!I$49)
+($E179*'fnd base rates'!I$50)
+($F179*'fnd base rates'!I$51)
+($G179*'fnd base rates'!I$52)
+($H179*'fnd base rates'!I$53)
+($I179*'fnd base rates'!I$54)
+($J179*'fnd base rates'!I$55)
+($K179*'fnd base rates'!I$56)
+($L179*'fnd base rates'!I$57)
+($M179*'fnd base rates'!I$58)
+($N179*'fnd base rates'!I$59)
+($O179*VLOOKUP($S179+12,rate_basefnd,9)))
*$R179</f>
        <v>1401.1428599999997</v>
      </c>
      <c r="AB179" s="1">
        <f>(($C179*'fnd base rates'!J$48)
+($D179*'fnd base rates'!J$49)
+($E179*'fnd base rates'!J$50)
+($F179*'fnd base rates'!J$51)
+($G179*'fnd base rates'!J$52)
+($H179*'fnd base rates'!J$53)
+($I179*'fnd base rates'!J$54)
+($J179*'fnd base rates'!J$55)
+($K179*'fnd base rates'!J$56)
+($L179*'fnd base rates'!J$57)
+($M179*'fnd base rates'!J$58)
+($N179*'fnd base rates'!J$59)
+($O179*VLOOKUP($S179+12,rate_basefnd,10)))
*$R179</f>
        <v>1505.11608</v>
      </c>
      <c r="AC179" s="1">
        <f>(($C179*'fnd base rates'!K$48)
+($D179*'fnd base rates'!K$49)
+($E179*'fnd base rates'!K$50)
+($F179*'fnd base rates'!K$51)
+($G179*'fnd base rates'!K$52)
+($H179*'fnd base rates'!K$53)
+($I179*'fnd base rates'!K$54)
+($J179*'fnd base rates'!K$55)
+($K179*'fnd base rates'!K$56)
+($L179*'fnd base rates'!K$57)
+($M179*'fnd base rates'!K$58)
+($N179*'fnd base rates'!K$59)
+($O179*VLOOKUP($S179+12,rate_basefnd,11)))
*$R179</f>
        <v>4254.3311264999993</v>
      </c>
      <c r="AD179" s="1">
        <f>(($C179*'fnd base rates'!L$48)
+($D179*'fnd base rates'!L$49)
+($E179*'fnd base rates'!L$50)
+($F179*'fnd base rates'!L$51)
+($G179*'fnd base rates'!L$52)
+($H179*'fnd base rates'!L$53)
+($I179*'fnd base rates'!L$54)
+($J179*'fnd base rates'!L$55)
+($K179*'fnd base rates'!L$56)
+($L179*'fnd base rates'!L$57)
+($M179*'fnd base rates'!L$58)
+($N179*'fnd base rates'!L$59)
+($O179*VLOOKUP($S179+12,rate_basefnd,12)))</f>
        <v>3794.5556055725474</v>
      </c>
      <c r="AE179" s="1">
        <f>(($C179*'fnd base rates'!M$48)
+($D179*'fnd base rates'!M$49)
+($E179*'fnd base rates'!M$50)
+($F179*'fnd base rates'!M$51)
+($G179*'fnd base rates'!M$52)
+($H179*'fnd base rates'!M$53)
+($I179*'fnd base rates'!M$54)
+($J179*'fnd base rates'!M$55)
+($K179*'fnd base rates'!M$56)
+($L179*'fnd base rates'!M$57)
+($M179*'fnd base rates'!M$58)
+($N179*'fnd base rates'!M$59)
+($O179*VLOOKUP($S179+12,rate_basefnd,13)))</f>
        <v>0</v>
      </c>
      <c r="AF179" s="4">
        <f t="shared" si="27"/>
        <v>37346.890094072543</v>
      </c>
      <c r="AH179" s="4">
        <f t="shared" si="28"/>
        <v>430170321</v>
      </c>
      <c r="AI179" s="4" t="str">
        <f t="shared" si="29"/>
        <v>430</v>
      </c>
      <c r="AJ179" s="2" t="str">
        <f t="shared" si="30"/>
        <v>170</v>
      </c>
      <c r="AK179" s="2" t="str">
        <f t="shared" si="31"/>
        <v>321</v>
      </c>
      <c r="AL179" s="4">
        <f t="shared" si="32"/>
        <v>1</v>
      </c>
      <c r="AM179" s="4">
        <f t="shared" si="25"/>
        <v>4</v>
      </c>
      <c r="AN179" s="4">
        <f t="shared" si="33"/>
        <v>37346.890094072543</v>
      </c>
      <c r="AO179" s="4">
        <f t="shared" si="34"/>
        <v>9337</v>
      </c>
      <c r="AP179" s="4">
        <f t="shared" si="35"/>
        <v>0</v>
      </c>
      <c r="AQ179" s="75">
        <v>9337</v>
      </c>
    </row>
    <row r="180" spans="1:43" s="4" customFormat="1">
      <c r="A180" s="2">
        <v>430170322</v>
      </c>
      <c r="B180" s="382" t="s">
        <v>672</v>
      </c>
      <c r="C180" s="15">
        <f>'fnd enro'!C180</f>
        <v>0</v>
      </c>
      <c r="D180" s="15">
        <f>'fnd enro'!D180</f>
        <v>0</v>
      </c>
      <c r="E180" s="15">
        <f>'fnd enro'!E180</f>
        <v>0</v>
      </c>
      <c r="F180" s="15">
        <f>'fnd enro'!F180</f>
        <v>0</v>
      </c>
      <c r="G180" s="15">
        <f>'fnd enro'!G180</f>
        <v>2</v>
      </c>
      <c r="H180" s="15">
        <f>'fnd enro'!H180</f>
        <v>9</v>
      </c>
      <c r="I180" s="15">
        <f>'fnd enro'!I180</f>
        <v>0.41249999999999998</v>
      </c>
      <c r="J180" s="15">
        <f>'fnd enro'!J180</f>
        <v>0</v>
      </c>
      <c r="K180" s="15">
        <f>'fnd enro'!K180</f>
        <v>0</v>
      </c>
      <c r="L180" s="15">
        <f>'fnd enro'!L180</f>
        <v>0</v>
      </c>
      <c r="M180" s="15">
        <f>'fnd enro'!M180</f>
        <v>0</v>
      </c>
      <c r="N180" s="15">
        <f>'fnd enro'!N180</f>
        <v>0</v>
      </c>
      <c r="O180" s="15">
        <f>'fnd enro'!O180</f>
        <v>0</v>
      </c>
      <c r="P180" s="15"/>
      <c r="Q180" s="15">
        <f>'fnd enro'!R180</f>
        <v>11</v>
      </c>
      <c r="R180" s="16">
        <f t="shared" si="26"/>
        <v>1.0529999999999999</v>
      </c>
      <c r="S180" s="15">
        <f>'fnd enro'!Q180</f>
        <v>1</v>
      </c>
      <c r="T180" s="2"/>
      <c r="U180" s="1">
        <f>(($C180*'fnd base rates'!C$48)
+($D180*'fnd base rates'!C$49)
+($E180*'fnd base rates'!C$50)
+($F180*'fnd base rates'!C$51)
+($G180*'fnd base rates'!C$52)
+($H180*'fnd base rates'!C$53)
+($I180*'fnd base rates'!C$54)
+($J180*'fnd base rates'!C$55)
+($K180*'fnd base rates'!C$56)
+($L180*'fnd base rates'!C$57)
+($M180*'fnd base rates'!C$58)
+($N180*'fnd base rates'!C$59)
+($O180*VLOOKUP($S180+12,rate_basefnd,3)))
*$R180</f>
        <v>5366.3532243749996</v>
      </c>
      <c r="V180" s="1">
        <f>(($C180*'fnd base rates'!D$48)
+($D180*'fnd base rates'!D$49)
+($E180*'fnd base rates'!D$50)
+($F180*'fnd base rates'!D$51)
+($G180*'fnd base rates'!D$52)
+($H180*'fnd base rates'!D$53)
+($I180*'fnd base rates'!D$54)
+($J180*'fnd base rates'!D$55)
+($K180*'fnd base rates'!D$56)
+($L180*'fnd base rates'!D$57)
+($M180*'fnd base rates'!D$58)
+($N180*'fnd base rates'!D$59)
+($O180*VLOOKUP($S180+12,rate_basefnd,4)))
*$R180</f>
        <v>7699.4517599999999</v>
      </c>
      <c r="W180" s="1">
        <f>(($C180*'fnd base rates'!E$48)
+($D180*'fnd base rates'!E$49)
+($E180*'fnd base rates'!E$50)
+($F180*'fnd base rates'!E$51)
+($G180*'fnd base rates'!E$52)
+($H180*'fnd base rates'!E$53)
+($I180*'fnd base rates'!E$54)
+($J180*'fnd base rates'!E$55)
+($K180*'fnd base rates'!E$56)
+($L180*'fnd base rates'!E$57)
+($M180*'fnd base rates'!E$58)
+($N180*'fnd base rates'!E$59)
+($O180*VLOOKUP($S180+12,rate_basefnd,5)))
*$R180</f>
        <v>46670.458550625</v>
      </c>
      <c r="X180" s="1">
        <f>(($C180*'fnd base rates'!F$48)
+($D180*'fnd base rates'!F$49)
+($E180*'fnd base rates'!F$50)
+($F180*'fnd base rates'!F$51)
+($G180*'fnd base rates'!F$52)
+($H180*'fnd base rates'!F$53)
+($I180*'fnd base rates'!F$54)
+($J180*'fnd base rates'!F$55)
+($K180*'fnd base rates'!F$56)
+($L180*'fnd base rates'!F$57)
+($M180*'fnd base rates'!F$58)
+($N180*'fnd base rates'!F$59)
+($O180*VLOOKUP($S180+12,rate_basefnd,6)))
*$R180</f>
        <v>9024.2239522499985</v>
      </c>
      <c r="Y180" s="1">
        <f>(($C180*'fnd base rates'!G$48)
+($D180*'fnd base rates'!G$49)
+($E180*'fnd base rates'!G$50)
+($F180*'fnd base rates'!G$51)
+($G180*'fnd base rates'!G$52)
+($H180*'fnd base rates'!G$53)
+($I180*'fnd base rates'!G$54)
+($J180*'fnd base rates'!G$55)
+($K180*'fnd base rates'!G$56)
+($L180*'fnd base rates'!G$57)
+($M180*'fnd base rates'!G$58)
+($N180*'fnd base rates'!G$59)
+($O180*VLOOKUP($S180+12,rate_basefnd,7)))
*$R180</f>
        <v>1652.5047532499998</v>
      </c>
      <c r="Z180" s="1">
        <f>(($C180*'fnd base rates'!H$48)
+($D180*'fnd base rates'!H$49)
+($E180*'fnd base rates'!H$50)
+($F180*'fnd base rates'!H$51)
+($G180*'fnd base rates'!H$52)
+($H180*'fnd base rates'!H$53)
+($I180*'fnd base rates'!H$54)
+($J180*'fnd base rates'!H$55)
+($K180*'fnd base rates'!H$56)
+($L180*'fnd base rates'!H$57)
+($M180*'fnd base rates'!H$58)
+($N180*'fnd base rates'!H$59)
+($O180*VLOOKUP($S180+12,rate_basefnd,8)))</f>
        <v>7380.5295000000006</v>
      </c>
      <c r="AA180" s="1">
        <f>(($C180*'fnd base rates'!I$48)
+($D180*'fnd base rates'!I$49)
+($E180*'fnd base rates'!I$50)
+($F180*'fnd base rates'!I$51)
+($G180*'fnd base rates'!I$52)
+($H180*'fnd base rates'!I$53)
+($I180*'fnd base rates'!I$54)
+($J180*'fnd base rates'!I$55)
+($K180*'fnd base rates'!I$56)
+($L180*'fnd base rates'!I$57)
+($M180*'fnd base rates'!I$58)
+($N180*'fnd base rates'!I$59)
+($O180*VLOOKUP($S180+12,rate_basefnd,9)))
*$R180</f>
        <v>4129.0025399999995</v>
      </c>
      <c r="AB180" s="1">
        <f>(($C180*'fnd base rates'!J$48)
+($D180*'fnd base rates'!J$49)
+($E180*'fnd base rates'!J$50)
+($F180*'fnd base rates'!J$51)
+($G180*'fnd base rates'!J$52)
+($H180*'fnd base rates'!J$53)
+($I180*'fnd base rates'!J$54)
+($J180*'fnd base rates'!J$55)
+($K180*'fnd base rates'!J$56)
+($L180*'fnd base rates'!J$57)
+($M180*'fnd base rates'!J$58)
+($N180*'fnd base rates'!J$59)
+($O180*VLOOKUP($S180+12,rate_basefnd,10)))
*$R180</f>
        <v>5179.5595799999992</v>
      </c>
      <c r="AC180" s="1">
        <f>(($C180*'fnd base rates'!K$48)
+($D180*'fnd base rates'!K$49)
+($E180*'fnd base rates'!K$50)
+($F180*'fnd base rates'!K$51)
+($G180*'fnd base rates'!K$52)
+($H180*'fnd base rates'!K$53)
+($I180*'fnd base rates'!K$54)
+($J180*'fnd base rates'!K$55)
+($K180*'fnd base rates'!K$56)
+($L180*'fnd base rates'!K$57)
+($M180*'fnd base rates'!K$58)
+($N180*'fnd base rates'!K$59)
+($O180*VLOOKUP($S180+12,rate_basefnd,11)))
*$R180</f>
        <v>11596.622002874999</v>
      </c>
      <c r="AD180" s="1">
        <f>(($C180*'fnd base rates'!L$48)
+($D180*'fnd base rates'!L$49)
+($E180*'fnd base rates'!L$50)
+($F180*'fnd base rates'!L$51)
+($G180*'fnd base rates'!L$52)
+($H180*'fnd base rates'!L$53)
+($I180*'fnd base rates'!L$54)
+($J180*'fnd base rates'!L$55)
+($K180*'fnd base rates'!L$56)
+($L180*'fnd base rates'!L$57)
+($M180*'fnd base rates'!L$58)
+($N180*'fnd base rates'!L$59)
+($O180*VLOOKUP($S180+12,rate_basefnd,12)))</f>
        <v>10229.361881088638</v>
      </c>
      <c r="AE180" s="1">
        <f>(($C180*'fnd base rates'!M$48)
+($D180*'fnd base rates'!M$49)
+($E180*'fnd base rates'!M$50)
+($F180*'fnd base rates'!M$51)
+($G180*'fnd base rates'!M$52)
+($H180*'fnd base rates'!M$53)
+($I180*'fnd base rates'!M$54)
+($J180*'fnd base rates'!M$55)
+($K180*'fnd base rates'!M$56)
+($L180*'fnd base rates'!M$57)
+($M180*'fnd base rates'!M$58)
+($N180*'fnd base rates'!M$59)
+($O180*VLOOKUP($S180+12,rate_basefnd,13)))</f>
        <v>0</v>
      </c>
      <c r="AF180" s="4">
        <f t="shared" si="27"/>
        <v>108928.06774446364</v>
      </c>
      <c r="AH180" s="4">
        <f t="shared" si="28"/>
        <v>430170322</v>
      </c>
      <c r="AI180" s="4" t="str">
        <f t="shared" si="29"/>
        <v>430</v>
      </c>
      <c r="AJ180" s="2" t="str">
        <f t="shared" si="30"/>
        <v>170</v>
      </c>
      <c r="AK180" s="2" t="str">
        <f t="shared" si="31"/>
        <v>322</v>
      </c>
      <c r="AL180" s="4">
        <f t="shared" si="32"/>
        <v>1</v>
      </c>
      <c r="AM180" s="4">
        <f t="shared" si="25"/>
        <v>11</v>
      </c>
      <c r="AN180" s="4">
        <f t="shared" si="33"/>
        <v>108928.06774446364</v>
      </c>
      <c r="AO180" s="4">
        <f t="shared" si="34"/>
        <v>9903</v>
      </c>
      <c r="AP180" s="4">
        <f t="shared" si="35"/>
        <v>0</v>
      </c>
      <c r="AQ180" s="75">
        <v>9903</v>
      </c>
    </row>
    <row r="181" spans="1:43" s="4" customFormat="1">
      <c r="A181" s="2">
        <v>430170326</v>
      </c>
      <c r="B181" s="382" t="s">
        <v>672</v>
      </c>
      <c r="C181" s="15">
        <f>'fnd enro'!C181</f>
        <v>0</v>
      </c>
      <c r="D181" s="15">
        <f>'fnd enro'!D181</f>
        <v>0</v>
      </c>
      <c r="E181" s="15">
        <f>'fnd enro'!E181</f>
        <v>0</v>
      </c>
      <c r="F181" s="15">
        <f>'fnd enro'!F181</f>
        <v>0</v>
      </c>
      <c r="G181" s="15">
        <f>'fnd enro'!G181</f>
        <v>0</v>
      </c>
      <c r="H181" s="15">
        <f>'fnd enro'!H181</f>
        <v>2</v>
      </c>
      <c r="I181" s="15">
        <f>'fnd enro'!I181</f>
        <v>7.4999999999999997E-2</v>
      </c>
      <c r="J181" s="15">
        <f>'fnd enro'!J181</f>
        <v>0</v>
      </c>
      <c r="K181" s="15">
        <f>'fnd enro'!K181</f>
        <v>0</v>
      </c>
      <c r="L181" s="15">
        <f>'fnd enro'!L181</f>
        <v>0</v>
      </c>
      <c r="M181" s="15">
        <f>'fnd enro'!M181</f>
        <v>0</v>
      </c>
      <c r="N181" s="15">
        <f>'fnd enro'!N181</f>
        <v>0</v>
      </c>
      <c r="O181" s="15">
        <f>'fnd enro'!O181</f>
        <v>0</v>
      </c>
      <c r="P181" s="15"/>
      <c r="Q181" s="15">
        <f>'fnd enro'!R181</f>
        <v>2</v>
      </c>
      <c r="R181" s="16">
        <f t="shared" si="26"/>
        <v>1.0529999999999999</v>
      </c>
      <c r="S181" s="15">
        <f>'fnd enro'!Q181</f>
        <v>1</v>
      </c>
      <c r="T181" s="2"/>
      <c r="U181" s="1">
        <f>(($C181*'fnd base rates'!C$48)
+($D181*'fnd base rates'!C$49)
+($E181*'fnd base rates'!C$50)
+($F181*'fnd base rates'!C$51)
+($G181*'fnd base rates'!C$52)
+($H181*'fnd base rates'!C$53)
+($I181*'fnd base rates'!C$54)
+($J181*'fnd base rates'!C$55)
+($K181*'fnd base rates'!C$56)
+($L181*'fnd base rates'!C$57)
+($M181*'fnd base rates'!C$58)
+($N181*'fnd base rates'!C$59)
+($O181*VLOOKUP($S181+12,rate_basefnd,3)))
*$R181</f>
        <v>975.70058625000001</v>
      </c>
      <c r="V181" s="1">
        <f>(($C181*'fnd base rates'!D$48)
+($D181*'fnd base rates'!D$49)
+($E181*'fnd base rates'!D$50)
+($F181*'fnd base rates'!D$51)
+($G181*'fnd base rates'!D$52)
+($H181*'fnd base rates'!D$53)
+($I181*'fnd base rates'!D$54)
+($J181*'fnd base rates'!D$55)
+($K181*'fnd base rates'!D$56)
+($L181*'fnd base rates'!D$57)
+($M181*'fnd base rates'!D$58)
+($N181*'fnd base rates'!D$59)
+($O181*VLOOKUP($S181+12,rate_basefnd,4)))
*$R181</f>
        <v>1399.90032</v>
      </c>
      <c r="W181" s="1">
        <f>(($C181*'fnd base rates'!E$48)
+($D181*'fnd base rates'!E$49)
+($E181*'fnd base rates'!E$50)
+($F181*'fnd base rates'!E$51)
+($G181*'fnd base rates'!E$52)
+($H181*'fnd base rates'!E$53)
+($I181*'fnd base rates'!E$54)
+($J181*'fnd base rates'!E$55)
+($K181*'fnd base rates'!E$56)
+($L181*'fnd base rates'!E$57)
+($M181*'fnd base rates'!E$58)
+($N181*'fnd base rates'!E$59)
+($O181*VLOOKUP($S181+12,rate_basefnd,5)))
*$R181</f>
        <v>8968.8419437499979</v>
      </c>
      <c r="X181" s="1">
        <f>(($C181*'fnd base rates'!F$48)
+($D181*'fnd base rates'!F$49)
+($E181*'fnd base rates'!F$50)
+($F181*'fnd base rates'!F$51)
+($G181*'fnd base rates'!F$52)
+($H181*'fnd base rates'!F$53)
+($I181*'fnd base rates'!F$54)
+($J181*'fnd base rates'!F$55)
+($K181*'fnd base rates'!F$56)
+($L181*'fnd base rates'!F$57)
+($M181*'fnd base rates'!F$58)
+($N181*'fnd base rates'!F$59)
+($O181*VLOOKUP($S181+12,rate_basefnd,6)))
*$R181</f>
        <v>1604.6788095000002</v>
      </c>
      <c r="Y181" s="1">
        <f>(($C181*'fnd base rates'!G$48)
+($D181*'fnd base rates'!G$49)
+($E181*'fnd base rates'!G$50)
+($F181*'fnd base rates'!G$51)
+($G181*'fnd base rates'!G$52)
+($H181*'fnd base rates'!G$53)
+($I181*'fnd base rates'!G$54)
+($J181*'fnd base rates'!G$55)
+($K181*'fnd base rates'!G$56)
+($L181*'fnd base rates'!G$57)
+($M181*'fnd base rates'!G$58)
+($N181*'fnd base rates'!G$59)
+($O181*VLOOKUP($S181+12,rate_basefnd,7)))
*$R181</f>
        <v>298.93143149999997</v>
      </c>
      <c r="Z181" s="1">
        <f>(($C181*'fnd base rates'!H$48)
+($D181*'fnd base rates'!H$49)
+($E181*'fnd base rates'!H$50)
+($F181*'fnd base rates'!H$51)
+($G181*'fnd base rates'!H$52)
+($H181*'fnd base rates'!H$53)
+($I181*'fnd base rates'!H$54)
+($J181*'fnd base rates'!H$55)
+($K181*'fnd base rates'!H$56)
+($L181*'fnd base rates'!H$57)
+($M181*'fnd base rates'!H$58)
+($N181*'fnd base rates'!H$59)
+($O181*VLOOKUP($S181+12,rate_basefnd,8)))</f>
        <v>1438.1690000000001</v>
      </c>
      <c r="AA181" s="1">
        <f>(($C181*'fnd base rates'!I$48)
+($D181*'fnd base rates'!I$49)
+($E181*'fnd base rates'!I$50)
+($F181*'fnd base rates'!I$51)
+($G181*'fnd base rates'!I$52)
+($H181*'fnd base rates'!I$53)
+($I181*'fnd base rates'!I$54)
+($J181*'fnd base rates'!I$55)
+($K181*'fnd base rates'!I$56)
+($L181*'fnd base rates'!I$57)
+($M181*'fnd base rates'!I$58)
+($N181*'fnd base rates'!I$59)
+($O181*VLOOKUP($S181+12,rate_basefnd,9)))
*$R181</f>
        <v>779.38847999999996</v>
      </c>
      <c r="AB181" s="1">
        <f>(($C181*'fnd base rates'!J$48)
+($D181*'fnd base rates'!J$49)
+($E181*'fnd base rates'!J$50)
+($F181*'fnd base rates'!J$51)
+($G181*'fnd base rates'!J$52)
+($H181*'fnd base rates'!J$53)
+($I181*'fnd base rates'!J$54)
+($J181*'fnd base rates'!J$55)
+($K181*'fnd base rates'!J$56)
+($L181*'fnd base rates'!J$57)
+($M181*'fnd base rates'!J$58)
+($N181*'fnd base rates'!J$59)
+($O181*VLOOKUP($S181+12,rate_basefnd,10)))
*$R181</f>
        <v>1049.8409999999999</v>
      </c>
      <c r="AC181" s="1">
        <f>(($C181*'fnd base rates'!K$48)
+($D181*'fnd base rates'!K$49)
+($E181*'fnd base rates'!K$50)
+($F181*'fnd base rates'!K$51)
+($G181*'fnd base rates'!K$52)
+($H181*'fnd base rates'!K$53)
+($I181*'fnd base rates'!K$54)
+($J181*'fnd base rates'!K$55)
+($K181*'fnd base rates'!K$56)
+($L181*'fnd base rates'!K$57)
+($M181*'fnd base rates'!K$58)
+($N181*'fnd base rates'!K$59)
+($O181*VLOOKUP($S181+12,rate_basefnd,11)))
*$R181</f>
        <v>2097.7973932499999</v>
      </c>
      <c r="AD181" s="1">
        <f>(($C181*'fnd base rates'!L$48)
+($D181*'fnd base rates'!L$49)
+($E181*'fnd base rates'!L$50)
+($F181*'fnd base rates'!L$51)
+($G181*'fnd base rates'!L$52)
+($H181*'fnd base rates'!L$53)
+($I181*'fnd base rates'!L$54)
+($J181*'fnd base rates'!L$55)
+($K181*'fnd base rates'!L$56)
+($L181*'fnd base rates'!L$57)
+($M181*'fnd base rates'!L$58)
+($N181*'fnd base rates'!L$59)
+($O181*VLOOKUP($S181+12,rate_basefnd,12)))</f>
        <v>1838.5160787188831</v>
      </c>
      <c r="AE181" s="1">
        <f>(($C181*'fnd base rates'!M$48)
+($D181*'fnd base rates'!M$49)
+($E181*'fnd base rates'!M$50)
+($F181*'fnd base rates'!M$51)
+($G181*'fnd base rates'!M$52)
+($H181*'fnd base rates'!M$53)
+($I181*'fnd base rates'!M$54)
+($J181*'fnd base rates'!M$55)
+($K181*'fnd base rates'!M$56)
+($L181*'fnd base rates'!M$57)
+($M181*'fnd base rates'!M$58)
+($N181*'fnd base rates'!M$59)
+($O181*VLOOKUP($S181+12,rate_basefnd,13)))</f>
        <v>0</v>
      </c>
      <c r="AF181" s="4">
        <f t="shared" si="27"/>
        <v>20451.765042968877</v>
      </c>
      <c r="AH181" s="4">
        <f t="shared" si="28"/>
        <v>430170326</v>
      </c>
      <c r="AI181" s="4" t="str">
        <f t="shared" si="29"/>
        <v>430</v>
      </c>
      <c r="AJ181" s="2" t="str">
        <f t="shared" si="30"/>
        <v>170</v>
      </c>
      <c r="AK181" s="2" t="str">
        <f t="shared" si="31"/>
        <v>326</v>
      </c>
      <c r="AL181" s="4">
        <f t="shared" si="32"/>
        <v>1</v>
      </c>
      <c r="AM181" s="4">
        <f t="shared" si="25"/>
        <v>2</v>
      </c>
      <c r="AN181" s="4">
        <f t="shared" si="33"/>
        <v>20451.765042968877</v>
      </c>
      <c r="AO181" s="4">
        <f t="shared" si="34"/>
        <v>10226</v>
      </c>
      <c r="AP181" s="4">
        <f t="shared" si="35"/>
        <v>0</v>
      </c>
      <c r="AQ181" s="75">
        <v>10226</v>
      </c>
    </row>
    <row r="182" spans="1:43" s="4" customFormat="1">
      <c r="A182" s="2">
        <v>430170348</v>
      </c>
      <c r="B182" s="382" t="s">
        <v>672</v>
      </c>
      <c r="C182" s="15">
        <f>'fnd enro'!C182</f>
        <v>0</v>
      </c>
      <c r="D182" s="15">
        <f>'fnd enro'!D182</f>
        <v>0</v>
      </c>
      <c r="E182" s="15">
        <f>'fnd enro'!E182</f>
        <v>0</v>
      </c>
      <c r="F182" s="15">
        <f>'fnd enro'!F182</f>
        <v>0</v>
      </c>
      <c r="G182" s="15">
        <f>'fnd enro'!G182</f>
        <v>3</v>
      </c>
      <c r="H182" s="15">
        <f>'fnd enro'!H182</f>
        <v>19</v>
      </c>
      <c r="I182" s="15">
        <f>'fnd enro'!I182</f>
        <v>0.82499999999999996</v>
      </c>
      <c r="J182" s="15">
        <f>'fnd enro'!J182</f>
        <v>0</v>
      </c>
      <c r="K182" s="15">
        <f>'fnd enro'!K182</f>
        <v>0</v>
      </c>
      <c r="L182" s="15">
        <f>'fnd enro'!L182</f>
        <v>0</v>
      </c>
      <c r="M182" s="15">
        <f>'fnd enro'!M182</f>
        <v>0</v>
      </c>
      <c r="N182" s="15">
        <f>'fnd enro'!N182</f>
        <v>0</v>
      </c>
      <c r="O182" s="15">
        <f>'fnd enro'!O182</f>
        <v>3</v>
      </c>
      <c r="P182" s="15"/>
      <c r="Q182" s="15">
        <f>'fnd enro'!R182</f>
        <v>22</v>
      </c>
      <c r="R182" s="16">
        <f t="shared" si="26"/>
        <v>1.0529999999999999</v>
      </c>
      <c r="S182" s="15">
        <f>'fnd enro'!Q182</f>
        <v>3</v>
      </c>
      <c r="T182" s="2"/>
      <c r="U182" s="1">
        <f>(($C182*'fnd base rates'!C$48)
+($D182*'fnd base rates'!C$49)
+($E182*'fnd base rates'!C$50)
+($F182*'fnd base rates'!C$51)
+($G182*'fnd base rates'!C$52)
+($H182*'fnd base rates'!C$53)
+($I182*'fnd base rates'!C$54)
+($J182*'fnd base rates'!C$55)
+($K182*'fnd base rates'!C$56)
+($L182*'fnd base rates'!C$57)
+($M182*'fnd base rates'!C$58)
+($N182*'fnd base rates'!C$59)
+($O182*VLOOKUP($S182+12,rate_basefnd,3)))
*$R182</f>
        <v>10732.706448749999</v>
      </c>
      <c r="V182" s="1">
        <f>(($C182*'fnd base rates'!D$48)
+($D182*'fnd base rates'!D$49)
+($E182*'fnd base rates'!D$50)
+($F182*'fnd base rates'!D$51)
+($G182*'fnd base rates'!D$52)
+($H182*'fnd base rates'!D$53)
+($I182*'fnd base rates'!D$54)
+($J182*'fnd base rates'!D$55)
+($K182*'fnd base rates'!D$56)
+($L182*'fnd base rates'!D$57)
+($M182*'fnd base rates'!D$58)
+($N182*'fnd base rates'!D$59)
+($O182*VLOOKUP($S182+12,rate_basefnd,4)))
*$R182</f>
        <v>15398.90352</v>
      </c>
      <c r="W182" s="1">
        <f>(($C182*'fnd base rates'!E$48)
+($D182*'fnd base rates'!E$49)
+($E182*'fnd base rates'!E$50)
+($F182*'fnd base rates'!E$51)
+($G182*'fnd base rates'!E$52)
+($H182*'fnd base rates'!E$53)
+($I182*'fnd base rates'!E$54)
+($J182*'fnd base rates'!E$55)
+($K182*'fnd base rates'!E$56)
+($L182*'fnd base rates'!E$57)
+($M182*'fnd base rates'!E$58)
+($N182*'fnd base rates'!E$59)
+($O182*VLOOKUP($S182+12,rate_basefnd,5)))
*$R182</f>
        <v>104304.95317125</v>
      </c>
      <c r="X182" s="1">
        <f>(($C182*'fnd base rates'!F$48)
+($D182*'fnd base rates'!F$49)
+($E182*'fnd base rates'!F$50)
+($F182*'fnd base rates'!F$51)
+($G182*'fnd base rates'!F$52)
+($H182*'fnd base rates'!F$53)
+($I182*'fnd base rates'!F$54)
+($J182*'fnd base rates'!F$55)
+($K182*'fnd base rates'!F$56)
+($L182*'fnd base rates'!F$57)
+($M182*'fnd base rates'!F$58)
+($N182*'fnd base rates'!F$59)
+($O182*VLOOKUP($S182+12,rate_basefnd,6)))
*$R182</f>
        <v>17949.202654499997</v>
      </c>
      <c r="Y182" s="1">
        <f>(($C182*'fnd base rates'!G$48)
+($D182*'fnd base rates'!G$49)
+($E182*'fnd base rates'!G$50)
+($F182*'fnd base rates'!G$51)
+($G182*'fnd base rates'!G$52)
+($H182*'fnd base rates'!G$53)
+($I182*'fnd base rates'!G$54)
+($J182*'fnd base rates'!G$55)
+($K182*'fnd base rates'!G$56)
+($L182*'fnd base rates'!G$57)
+($M182*'fnd base rates'!G$58)
+($N182*'fnd base rates'!G$59)
+($O182*VLOOKUP($S182+12,rate_basefnd,7)))
*$R182</f>
        <v>3512.8822365000001</v>
      </c>
      <c r="Z182" s="1">
        <f>(($C182*'fnd base rates'!H$48)
+($D182*'fnd base rates'!H$49)
+($E182*'fnd base rates'!H$50)
+($F182*'fnd base rates'!H$51)
+($G182*'fnd base rates'!H$52)
+($H182*'fnd base rates'!H$53)
+($I182*'fnd base rates'!H$54)
+($J182*'fnd base rates'!H$55)
+($K182*'fnd base rates'!H$56)
+($L182*'fnd base rates'!H$57)
+($M182*'fnd base rates'!H$58)
+($N182*'fnd base rates'!H$59)
+($O182*VLOOKUP($S182+12,rate_basefnd,8)))</f>
        <v>15025.758999999998</v>
      </c>
      <c r="AA182" s="1">
        <f>(($C182*'fnd base rates'!I$48)
+($D182*'fnd base rates'!I$49)
+($E182*'fnd base rates'!I$50)
+($F182*'fnd base rates'!I$51)
+($G182*'fnd base rates'!I$52)
+($H182*'fnd base rates'!I$53)
+($I182*'fnd base rates'!I$54)
+($J182*'fnd base rates'!I$55)
+($K182*'fnd base rates'!I$56)
+($L182*'fnd base rates'!I$57)
+($M182*'fnd base rates'!I$58)
+($N182*'fnd base rates'!I$59)
+($O182*VLOOKUP($S182+12,rate_basefnd,9)))
*$R182</f>
        <v>8336.8221299999987</v>
      </c>
      <c r="AB182" s="1">
        <f>(($C182*'fnd base rates'!J$48)
+($D182*'fnd base rates'!J$49)
+($E182*'fnd base rates'!J$50)
+($F182*'fnd base rates'!J$51)
+($G182*'fnd base rates'!J$52)
+($H182*'fnd base rates'!J$53)
+($I182*'fnd base rates'!J$54)
+($J182*'fnd base rates'!J$55)
+($K182*'fnd base rates'!J$56)
+($L182*'fnd base rates'!J$57)
+($M182*'fnd base rates'!J$58)
+($N182*'fnd base rates'!J$59)
+($O182*VLOOKUP($S182+12,rate_basefnd,10)))
*$R182</f>
        <v>10656.402120000001</v>
      </c>
      <c r="AC182" s="1">
        <f>(($C182*'fnd base rates'!K$48)
+($D182*'fnd base rates'!K$49)
+($E182*'fnd base rates'!K$50)
+($F182*'fnd base rates'!K$51)
+($G182*'fnd base rates'!K$52)
+($H182*'fnd base rates'!K$53)
+($I182*'fnd base rates'!K$54)
+($J182*'fnd base rates'!K$55)
+($K182*'fnd base rates'!K$56)
+($L182*'fnd base rates'!K$57)
+($M182*'fnd base rates'!K$58)
+($N182*'fnd base rates'!K$59)
+($O182*VLOOKUP($S182+12,rate_basefnd,11)))
*$R182</f>
        <v>24651.922785750001</v>
      </c>
      <c r="AD182" s="1">
        <f>(($C182*'fnd base rates'!L$48)
+($D182*'fnd base rates'!L$49)
+($E182*'fnd base rates'!L$50)
+($F182*'fnd base rates'!L$51)
+($G182*'fnd base rates'!L$52)
+($H182*'fnd base rates'!L$53)
+($I182*'fnd base rates'!L$54)
+($J182*'fnd base rates'!L$55)
+($K182*'fnd base rates'!L$56)
+($L182*'fnd base rates'!L$57)
+($M182*'fnd base rates'!L$58)
+($N182*'fnd base rates'!L$59)
+($O182*VLOOKUP($S182+12,rate_basefnd,12)))</f>
        <v>21328.762038109886</v>
      </c>
      <c r="AE182" s="1">
        <f>(($C182*'fnd base rates'!M$48)
+($D182*'fnd base rates'!M$49)
+($E182*'fnd base rates'!M$50)
+($F182*'fnd base rates'!M$51)
+($G182*'fnd base rates'!M$52)
+($H182*'fnd base rates'!M$53)
+($I182*'fnd base rates'!M$54)
+($J182*'fnd base rates'!M$55)
+($K182*'fnd base rates'!M$56)
+($L182*'fnd base rates'!M$57)
+($M182*'fnd base rates'!M$58)
+($N182*'fnd base rates'!M$59)
+($O182*VLOOKUP($S182+12,rate_basefnd,13)))</f>
        <v>0</v>
      </c>
      <c r="AF182" s="4">
        <f t="shared" si="27"/>
        <v>231898.3161048599</v>
      </c>
      <c r="AH182" s="4">
        <f t="shared" si="28"/>
        <v>430170348</v>
      </c>
      <c r="AI182" s="4" t="str">
        <f t="shared" si="29"/>
        <v>430</v>
      </c>
      <c r="AJ182" s="2" t="str">
        <f t="shared" si="30"/>
        <v>170</v>
      </c>
      <c r="AK182" s="2" t="str">
        <f t="shared" si="31"/>
        <v>348</v>
      </c>
      <c r="AL182" s="4">
        <f t="shared" si="32"/>
        <v>1</v>
      </c>
      <c r="AM182" s="4">
        <f t="shared" si="25"/>
        <v>22</v>
      </c>
      <c r="AN182" s="4">
        <f t="shared" si="33"/>
        <v>231898.3161048599</v>
      </c>
      <c r="AO182" s="4">
        <f t="shared" si="34"/>
        <v>10541</v>
      </c>
      <c r="AP182" s="4">
        <f t="shared" si="35"/>
        <v>0</v>
      </c>
      <c r="AQ182" s="75">
        <v>10541</v>
      </c>
    </row>
    <row r="183" spans="1:43" s="4" customFormat="1">
      <c r="A183" s="2">
        <v>430170616</v>
      </c>
      <c r="B183" s="382" t="s">
        <v>672</v>
      </c>
      <c r="C183" s="15">
        <f>'fnd enro'!C183</f>
        <v>0</v>
      </c>
      <c r="D183" s="15">
        <f>'fnd enro'!D183</f>
        <v>0</v>
      </c>
      <c r="E183" s="15">
        <f>'fnd enro'!E183</f>
        <v>0</v>
      </c>
      <c r="F183" s="15">
        <f>'fnd enro'!F183</f>
        <v>0</v>
      </c>
      <c r="G183" s="15">
        <f>'fnd enro'!G183</f>
        <v>0</v>
      </c>
      <c r="H183" s="15">
        <f>'fnd enro'!H183</f>
        <v>1</v>
      </c>
      <c r="I183" s="15">
        <f>'fnd enro'!I183</f>
        <v>3.7499999999999999E-2</v>
      </c>
      <c r="J183" s="15">
        <f>'fnd enro'!J183</f>
        <v>0</v>
      </c>
      <c r="K183" s="15">
        <f>'fnd enro'!K183</f>
        <v>0</v>
      </c>
      <c r="L183" s="15">
        <f>'fnd enro'!L183</f>
        <v>0</v>
      </c>
      <c r="M183" s="15">
        <f>'fnd enro'!M183</f>
        <v>0</v>
      </c>
      <c r="N183" s="15">
        <f>'fnd enro'!N183</f>
        <v>0</v>
      </c>
      <c r="O183" s="15">
        <f>'fnd enro'!O183</f>
        <v>0</v>
      </c>
      <c r="P183" s="15"/>
      <c r="Q183" s="15">
        <f>'fnd enro'!R183</f>
        <v>1</v>
      </c>
      <c r="R183" s="16">
        <f t="shared" si="26"/>
        <v>1.0529999999999999</v>
      </c>
      <c r="S183" s="15">
        <f>'fnd enro'!Q183</f>
        <v>1</v>
      </c>
      <c r="T183" s="2"/>
      <c r="U183" s="1">
        <f>(($C183*'fnd base rates'!C$48)
+($D183*'fnd base rates'!C$49)
+($E183*'fnd base rates'!C$50)
+($F183*'fnd base rates'!C$51)
+($G183*'fnd base rates'!C$52)
+($H183*'fnd base rates'!C$53)
+($I183*'fnd base rates'!C$54)
+($J183*'fnd base rates'!C$55)
+($K183*'fnd base rates'!C$56)
+($L183*'fnd base rates'!C$57)
+($M183*'fnd base rates'!C$58)
+($N183*'fnd base rates'!C$59)
+($O183*VLOOKUP($S183+12,rate_basefnd,3)))
*$R183</f>
        <v>487.85029312500001</v>
      </c>
      <c r="V183" s="1">
        <f>(($C183*'fnd base rates'!D$48)
+($D183*'fnd base rates'!D$49)
+($E183*'fnd base rates'!D$50)
+($F183*'fnd base rates'!D$51)
+($G183*'fnd base rates'!D$52)
+($H183*'fnd base rates'!D$53)
+($I183*'fnd base rates'!D$54)
+($J183*'fnd base rates'!D$55)
+($K183*'fnd base rates'!D$56)
+($L183*'fnd base rates'!D$57)
+($M183*'fnd base rates'!D$58)
+($N183*'fnd base rates'!D$59)
+($O183*VLOOKUP($S183+12,rate_basefnd,4)))
*$R183</f>
        <v>699.95015999999998</v>
      </c>
      <c r="W183" s="1">
        <f>(($C183*'fnd base rates'!E$48)
+($D183*'fnd base rates'!E$49)
+($E183*'fnd base rates'!E$50)
+($F183*'fnd base rates'!E$51)
+($G183*'fnd base rates'!E$52)
+($H183*'fnd base rates'!E$53)
+($I183*'fnd base rates'!E$54)
+($J183*'fnd base rates'!E$55)
+($K183*'fnd base rates'!E$56)
+($L183*'fnd base rates'!E$57)
+($M183*'fnd base rates'!E$58)
+($N183*'fnd base rates'!E$59)
+($O183*VLOOKUP($S183+12,rate_basefnd,5)))
*$R183</f>
        <v>4484.4209718749989</v>
      </c>
      <c r="X183" s="1">
        <f>(($C183*'fnd base rates'!F$48)
+($D183*'fnd base rates'!F$49)
+($E183*'fnd base rates'!F$50)
+($F183*'fnd base rates'!F$51)
+($G183*'fnd base rates'!F$52)
+($H183*'fnd base rates'!F$53)
+($I183*'fnd base rates'!F$54)
+($J183*'fnd base rates'!F$55)
+($K183*'fnd base rates'!F$56)
+($L183*'fnd base rates'!F$57)
+($M183*'fnd base rates'!F$58)
+($N183*'fnd base rates'!F$59)
+($O183*VLOOKUP($S183+12,rate_basefnd,6)))
*$R183</f>
        <v>802.33940475000009</v>
      </c>
      <c r="Y183" s="1">
        <f>(($C183*'fnd base rates'!G$48)
+($D183*'fnd base rates'!G$49)
+($E183*'fnd base rates'!G$50)
+($F183*'fnd base rates'!G$51)
+($G183*'fnd base rates'!G$52)
+($H183*'fnd base rates'!G$53)
+($I183*'fnd base rates'!G$54)
+($J183*'fnd base rates'!G$55)
+($K183*'fnd base rates'!G$56)
+($L183*'fnd base rates'!G$57)
+($M183*'fnd base rates'!G$58)
+($N183*'fnd base rates'!G$59)
+($O183*VLOOKUP($S183+12,rate_basefnd,7)))
*$R183</f>
        <v>149.46571574999999</v>
      </c>
      <c r="Z183" s="1">
        <f>(($C183*'fnd base rates'!H$48)
+($D183*'fnd base rates'!H$49)
+($E183*'fnd base rates'!H$50)
+($F183*'fnd base rates'!H$51)
+($G183*'fnd base rates'!H$52)
+($H183*'fnd base rates'!H$53)
+($I183*'fnd base rates'!H$54)
+($J183*'fnd base rates'!H$55)
+($K183*'fnd base rates'!H$56)
+($L183*'fnd base rates'!H$57)
+($M183*'fnd base rates'!H$58)
+($N183*'fnd base rates'!H$59)
+($O183*VLOOKUP($S183+12,rate_basefnd,8)))</f>
        <v>719.08450000000005</v>
      </c>
      <c r="AA183" s="1">
        <f>(($C183*'fnd base rates'!I$48)
+($D183*'fnd base rates'!I$49)
+($E183*'fnd base rates'!I$50)
+($F183*'fnd base rates'!I$51)
+($G183*'fnd base rates'!I$52)
+($H183*'fnd base rates'!I$53)
+($I183*'fnd base rates'!I$54)
+($J183*'fnd base rates'!I$55)
+($K183*'fnd base rates'!I$56)
+($L183*'fnd base rates'!I$57)
+($M183*'fnd base rates'!I$58)
+($N183*'fnd base rates'!I$59)
+($O183*VLOOKUP($S183+12,rate_basefnd,9)))
*$R183</f>
        <v>389.69423999999998</v>
      </c>
      <c r="AB183" s="1">
        <f>(($C183*'fnd base rates'!J$48)
+($D183*'fnd base rates'!J$49)
+($E183*'fnd base rates'!J$50)
+($F183*'fnd base rates'!J$51)
+($G183*'fnd base rates'!J$52)
+($H183*'fnd base rates'!J$53)
+($I183*'fnd base rates'!J$54)
+($J183*'fnd base rates'!J$55)
+($K183*'fnd base rates'!J$56)
+($L183*'fnd base rates'!J$57)
+($M183*'fnd base rates'!J$58)
+($N183*'fnd base rates'!J$59)
+($O183*VLOOKUP($S183+12,rate_basefnd,10)))
*$R183</f>
        <v>524.92049999999995</v>
      </c>
      <c r="AC183" s="1">
        <f>(($C183*'fnd base rates'!K$48)
+($D183*'fnd base rates'!K$49)
+($E183*'fnd base rates'!K$50)
+($F183*'fnd base rates'!K$51)
+($G183*'fnd base rates'!K$52)
+($H183*'fnd base rates'!K$53)
+($I183*'fnd base rates'!K$54)
+($J183*'fnd base rates'!K$55)
+($K183*'fnd base rates'!K$56)
+($L183*'fnd base rates'!K$57)
+($M183*'fnd base rates'!K$58)
+($N183*'fnd base rates'!K$59)
+($O183*VLOOKUP($S183+12,rate_basefnd,11)))
*$R183</f>
        <v>1048.898696625</v>
      </c>
      <c r="AD183" s="1">
        <f>(($C183*'fnd base rates'!L$48)
+($D183*'fnd base rates'!L$49)
+($E183*'fnd base rates'!L$50)
+($F183*'fnd base rates'!L$51)
+($G183*'fnd base rates'!L$52)
+($H183*'fnd base rates'!L$53)
+($I183*'fnd base rates'!L$54)
+($J183*'fnd base rates'!L$55)
+($K183*'fnd base rates'!L$56)
+($L183*'fnd base rates'!L$57)
+($M183*'fnd base rates'!L$58)
+($N183*'fnd base rates'!L$59)
+($O183*VLOOKUP($S183+12,rate_basefnd,12)))</f>
        <v>919.25803935944157</v>
      </c>
      <c r="AE183" s="1">
        <f>(($C183*'fnd base rates'!M$48)
+($D183*'fnd base rates'!M$49)
+($E183*'fnd base rates'!M$50)
+($F183*'fnd base rates'!M$51)
+($G183*'fnd base rates'!M$52)
+($H183*'fnd base rates'!M$53)
+($I183*'fnd base rates'!M$54)
+($J183*'fnd base rates'!M$55)
+($K183*'fnd base rates'!M$56)
+($L183*'fnd base rates'!M$57)
+($M183*'fnd base rates'!M$58)
+($N183*'fnd base rates'!M$59)
+($O183*VLOOKUP($S183+12,rate_basefnd,13)))</f>
        <v>0</v>
      </c>
      <c r="AF183" s="4">
        <f t="shared" si="27"/>
        <v>10225.882521484438</v>
      </c>
      <c r="AH183" s="4">
        <f t="shared" si="28"/>
        <v>430170616</v>
      </c>
      <c r="AI183" s="4" t="str">
        <f t="shared" si="29"/>
        <v>430</v>
      </c>
      <c r="AJ183" s="2" t="str">
        <f t="shared" si="30"/>
        <v>170</v>
      </c>
      <c r="AK183" s="2" t="str">
        <f t="shared" si="31"/>
        <v>616</v>
      </c>
      <c r="AL183" s="4">
        <f t="shared" si="32"/>
        <v>1</v>
      </c>
      <c r="AM183" s="4">
        <f t="shared" si="25"/>
        <v>1</v>
      </c>
      <c r="AN183" s="4">
        <f t="shared" si="33"/>
        <v>10225.882521484438</v>
      </c>
      <c r="AO183" s="4">
        <f t="shared" si="34"/>
        <v>10226</v>
      </c>
      <c r="AP183" s="4">
        <f t="shared" si="35"/>
        <v>0</v>
      </c>
      <c r="AQ183" s="75">
        <v>10226</v>
      </c>
    </row>
    <row r="184" spans="1:43" s="4" customFormat="1">
      <c r="A184" s="2">
        <v>430170620</v>
      </c>
      <c r="B184" s="382" t="s">
        <v>672</v>
      </c>
      <c r="C184" s="15">
        <f>'fnd enro'!C184</f>
        <v>0</v>
      </c>
      <c r="D184" s="15">
        <f>'fnd enro'!D184</f>
        <v>0</v>
      </c>
      <c r="E184" s="15">
        <f>'fnd enro'!E184</f>
        <v>0</v>
      </c>
      <c r="F184" s="15">
        <f>'fnd enro'!F184</f>
        <v>0</v>
      </c>
      <c r="G184" s="15">
        <f>'fnd enro'!G184</f>
        <v>1</v>
      </c>
      <c r="H184" s="15">
        <f>'fnd enro'!H184</f>
        <v>11</v>
      </c>
      <c r="I184" s="15">
        <f>'fnd enro'!I184</f>
        <v>0.45</v>
      </c>
      <c r="J184" s="15">
        <f>'fnd enro'!J184</f>
        <v>0</v>
      </c>
      <c r="K184" s="15">
        <f>'fnd enro'!K184</f>
        <v>0</v>
      </c>
      <c r="L184" s="15">
        <f>'fnd enro'!L184</f>
        <v>0</v>
      </c>
      <c r="M184" s="15">
        <f>'fnd enro'!M184</f>
        <v>0</v>
      </c>
      <c r="N184" s="15">
        <f>'fnd enro'!N184</f>
        <v>0</v>
      </c>
      <c r="O184" s="15">
        <f>'fnd enro'!O184</f>
        <v>2</v>
      </c>
      <c r="P184" s="15"/>
      <c r="Q184" s="15">
        <f>'fnd enro'!R184</f>
        <v>12</v>
      </c>
      <c r="R184" s="16">
        <f t="shared" si="26"/>
        <v>1.0529999999999999</v>
      </c>
      <c r="S184" s="15">
        <f>'fnd enro'!Q184</f>
        <v>4</v>
      </c>
      <c r="T184" s="2"/>
      <c r="U184" s="1">
        <f>(($C184*'fnd base rates'!C$48)
+($D184*'fnd base rates'!C$49)
+($E184*'fnd base rates'!C$50)
+($F184*'fnd base rates'!C$51)
+($G184*'fnd base rates'!C$52)
+($H184*'fnd base rates'!C$53)
+($I184*'fnd base rates'!C$54)
+($J184*'fnd base rates'!C$55)
+($K184*'fnd base rates'!C$56)
+($L184*'fnd base rates'!C$57)
+($M184*'fnd base rates'!C$58)
+($N184*'fnd base rates'!C$59)
+($O184*VLOOKUP($S184+12,rate_basefnd,3)))
*$R184</f>
        <v>5854.2035175000001</v>
      </c>
      <c r="V184" s="1">
        <f>(($C184*'fnd base rates'!D$48)
+($D184*'fnd base rates'!D$49)
+($E184*'fnd base rates'!D$50)
+($F184*'fnd base rates'!D$51)
+($G184*'fnd base rates'!D$52)
+($H184*'fnd base rates'!D$53)
+($I184*'fnd base rates'!D$54)
+($J184*'fnd base rates'!D$55)
+($K184*'fnd base rates'!D$56)
+($L184*'fnd base rates'!D$57)
+($M184*'fnd base rates'!D$58)
+($N184*'fnd base rates'!D$59)
+($O184*VLOOKUP($S184+12,rate_basefnd,4)))
*$R184</f>
        <v>8399.4019200000002</v>
      </c>
      <c r="W184" s="1">
        <f>(($C184*'fnd base rates'!E$48)
+($D184*'fnd base rates'!E$49)
+($E184*'fnd base rates'!E$50)
+($F184*'fnd base rates'!E$51)
+($G184*'fnd base rates'!E$52)
+($H184*'fnd base rates'!E$53)
+($I184*'fnd base rates'!E$54)
+($J184*'fnd base rates'!E$55)
+($K184*'fnd base rates'!E$56)
+($L184*'fnd base rates'!E$57)
+($M184*'fnd base rates'!E$58)
+($N184*'fnd base rates'!E$59)
+($O184*VLOOKUP($S184+12,rate_basefnd,5)))
*$R184</f>
        <v>58973.920492499994</v>
      </c>
      <c r="X184" s="1">
        <f>(($C184*'fnd base rates'!F$48)
+($D184*'fnd base rates'!F$49)
+($E184*'fnd base rates'!F$50)
+($F184*'fnd base rates'!F$51)
+($G184*'fnd base rates'!F$52)
+($H184*'fnd base rates'!F$53)
+($I184*'fnd base rates'!F$54)
+($J184*'fnd base rates'!F$55)
+($K184*'fnd base rates'!F$56)
+($L184*'fnd base rates'!F$57)
+($M184*'fnd base rates'!F$58)
+($N184*'fnd base rates'!F$59)
+($O184*VLOOKUP($S184+12,rate_basefnd,6)))
*$R184</f>
        <v>9727.318107000001</v>
      </c>
      <c r="Y184" s="1">
        <f>(($C184*'fnd base rates'!G$48)
+($D184*'fnd base rates'!G$49)
+($E184*'fnd base rates'!G$50)
+($F184*'fnd base rates'!G$51)
+($G184*'fnd base rates'!G$52)
+($H184*'fnd base rates'!G$53)
+($I184*'fnd base rates'!G$54)
+($J184*'fnd base rates'!G$55)
+($K184*'fnd base rates'!G$56)
+($L184*'fnd base rates'!G$57)
+($M184*'fnd base rates'!G$58)
+($N184*'fnd base rates'!G$59)
+($O184*VLOOKUP($S184+12,rate_basefnd,7)))
*$R184</f>
        <v>1940.6084489999998</v>
      </c>
      <c r="Z184" s="1">
        <f>(($C184*'fnd base rates'!H$48)
+($D184*'fnd base rates'!H$49)
+($E184*'fnd base rates'!H$50)
+($F184*'fnd base rates'!H$51)
+($G184*'fnd base rates'!H$52)
+($H184*'fnd base rates'!H$53)
+($I184*'fnd base rates'!H$54)
+($J184*'fnd base rates'!H$55)
+($K184*'fnd base rates'!H$56)
+($L184*'fnd base rates'!H$57)
+($M184*'fnd base rates'!H$58)
+($N184*'fnd base rates'!H$59)
+($O184*VLOOKUP($S184+12,rate_basefnd,8)))</f>
        <v>8364.3140000000003</v>
      </c>
      <c r="AA184" s="1">
        <f>(($C184*'fnd base rates'!I$48)
+($D184*'fnd base rates'!I$49)
+($E184*'fnd base rates'!I$50)
+($F184*'fnd base rates'!I$51)
+($G184*'fnd base rates'!I$52)
+($H184*'fnd base rates'!I$53)
+($I184*'fnd base rates'!I$54)
+($J184*'fnd base rates'!I$55)
+($K184*'fnd base rates'!I$56)
+($L184*'fnd base rates'!I$57)
+($M184*'fnd base rates'!I$58)
+($N184*'fnd base rates'!I$59)
+($O184*VLOOKUP($S184+12,rate_basefnd,9)))
*$R184</f>
        <v>4597.513829999999</v>
      </c>
      <c r="AB184" s="1">
        <f>(($C184*'fnd base rates'!J$48)
+($D184*'fnd base rates'!J$49)
+($E184*'fnd base rates'!J$50)
+($F184*'fnd base rates'!J$51)
+($G184*'fnd base rates'!J$52)
+($H184*'fnd base rates'!J$53)
+($I184*'fnd base rates'!J$54)
+($J184*'fnd base rates'!J$55)
+($K184*'fnd base rates'!J$56)
+($L184*'fnd base rates'!J$57)
+($M184*'fnd base rates'!J$58)
+($N184*'fnd base rates'!J$59)
+($O184*VLOOKUP($S184+12,rate_basefnd,10)))
*$R184</f>
        <v>6001.7630399999998</v>
      </c>
      <c r="AC184" s="1">
        <f>(($C184*'fnd base rates'!K$48)
+($D184*'fnd base rates'!K$49)
+($E184*'fnd base rates'!K$50)
+($F184*'fnd base rates'!K$51)
+($G184*'fnd base rates'!K$52)
+($H184*'fnd base rates'!K$53)
+($I184*'fnd base rates'!K$54)
+($J184*'fnd base rates'!K$55)
+($K184*'fnd base rates'!K$56)
+($L184*'fnd base rates'!K$57)
+($M184*'fnd base rates'!K$58)
+($N184*'fnd base rates'!K$59)
+($O184*VLOOKUP($S184+12,rate_basefnd,11)))
*$R184</f>
        <v>13618.482169499999</v>
      </c>
      <c r="AD184" s="1">
        <f>(($C184*'fnd base rates'!L$48)
+($D184*'fnd base rates'!L$49)
+($E184*'fnd base rates'!L$50)
+($F184*'fnd base rates'!L$51)
+($G184*'fnd base rates'!L$52)
+($H184*'fnd base rates'!L$53)
+($I184*'fnd base rates'!L$54)
+($J184*'fnd base rates'!L$55)
+($K184*'fnd base rates'!L$56)
+($L184*'fnd base rates'!L$57)
+($M184*'fnd base rates'!L$58)
+($N184*'fnd base rates'!L$59)
+($O184*VLOOKUP($S184+12,rate_basefnd,12)))</f>
        <v>11715.478196380689</v>
      </c>
      <c r="AE184" s="1">
        <f>(($C184*'fnd base rates'!M$48)
+($D184*'fnd base rates'!M$49)
+($E184*'fnd base rates'!M$50)
+($F184*'fnd base rates'!M$51)
+($G184*'fnd base rates'!M$52)
+($H184*'fnd base rates'!M$53)
+($I184*'fnd base rates'!M$54)
+($J184*'fnd base rates'!M$55)
+($K184*'fnd base rates'!M$56)
+($L184*'fnd base rates'!M$57)
+($M184*'fnd base rates'!M$58)
+($N184*'fnd base rates'!M$59)
+($O184*VLOOKUP($S184+12,rate_basefnd,13)))</f>
        <v>0</v>
      </c>
      <c r="AF184" s="4">
        <f t="shared" si="27"/>
        <v>129193.00372188068</v>
      </c>
      <c r="AH184" s="4">
        <f t="shared" si="28"/>
        <v>430170620</v>
      </c>
      <c r="AI184" s="4" t="str">
        <f t="shared" si="29"/>
        <v>430</v>
      </c>
      <c r="AJ184" s="2" t="str">
        <f t="shared" si="30"/>
        <v>170</v>
      </c>
      <c r="AK184" s="2" t="str">
        <f t="shared" si="31"/>
        <v>620</v>
      </c>
      <c r="AL184" s="4">
        <f t="shared" si="32"/>
        <v>1</v>
      </c>
      <c r="AM184" s="4">
        <f t="shared" si="25"/>
        <v>12</v>
      </c>
      <c r="AN184" s="4">
        <f t="shared" si="33"/>
        <v>129193.00372188068</v>
      </c>
      <c r="AO184" s="4">
        <f t="shared" si="34"/>
        <v>10766</v>
      </c>
      <c r="AP184" s="4">
        <f t="shared" si="35"/>
        <v>0</v>
      </c>
      <c r="AQ184" s="75">
        <v>10766</v>
      </c>
    </row>
    <row r="185" spans="1:43" s="4" customFormat="1">
      <c r="A185" s="2">
        <v>430170695</v>
      </c>
      <c r="B185" s="382" t="s">
        <v>672</v>
      </c>
      <c r="C185" s="15">
        <f>'fnd enro'!C185</f>
        <v>0</v>
      </c>
      <c r="D185" s="15">
        <f>'fnd enro'!D185</f>
        <v>0</v>
      </c>
      <c r="E185" s="15">
        <f>'fnd enro'!E185</f>
        <v>0</v>
      </c>
      <c r="F185" s="15">
        <f>'fnd enro'!F185</f>
        <v>0</v>
      </c>
      <c r="G185" s="15">
        <f>'fnd enro'!G185</f>
        <v>0</v>
      </c>
      <c r="H185" s="15">
        <f>'fnd enro'!H185</f>
        <v>1</v>
      </c>
      <c r="I185" s="15">
        <f>'fnd enro'!I185</f>
        <v>3.7499999999999999E-2</v>
      </c>
      <c r="J185" s="15">
        <f>'fnd enro'!J185</f>
        <v>0</v>
      </c>
      <c r="K185" s="15">
        <f>'fnd enro'!K185</f>
        <v>0</v>
      </c>
      <c r="L185" s="15">
        <f>'fnd enro'!L185</f>
        <v>0</v>
      </c>
      <c r="M185" s="15">
        <f>'fnd enro'!M185</f>
        <v>0</v>
      </c>
      <c r="N185" s="15">
        <f>'fnd enro'!N185</f>
        <v>0</v>
      </c>
      <c r="O185" s="15">
        <f>'fnd enro'!O185</f>
        <v>0</v>
      </c>
      <c r="P185" s="15"/>
      <c r="Q185" s="15">
        <f>'fnd enro'!R185</f>
        <v>1</v>
      </c>
      <c r="R185" s="16">
        <f t="shared" si="26"/>
        <v>1.0529999999999999</v>
      </c>
      <c r="S185" s="15">
        <f>'fnd enro'!Q185</f>
        <v>1</v>
      </c>
      <c r="T185" s="2"/>
      <c r="U185" s="1">
        <f>(($C185*'fnd base rates'!C$48)
+($D185*'fnd base rates'!C$49)
+($E185*'fnd base rates'!C$50)
+($F185*'fnd base rates'!C$51)
+($G185*'fnd base rates'!C$52)
+($H185*'fnd base rates'!C$53)
+($I185*'fnd base rates'!C$54)
+($J185*'fnd base rates'!C$55)
+($K185*'fnd base rates'!C$56)
+($L185*'fnd base rates'!C$57)
+($M185*'fnd base rates'!C$58)
+($N185*'fnd base rates'!C$59)
+($O185*VLOOKUP($S185+12,rate_basefnd,3)))
*$R185</f>
        <v>487.85029312500001</v>
      </c>
      <c r="V185" s="1">
        <f>(($C185*'fnd base rates'!D$48)
+($D185*'fnd base rates'!D$49)
+($E185*'fnd base rates'!D$50)
+($F185*'fnd base rates'!D$51)
+($G185*'fnd base rates'!D$52)
+($H185*'fnd base rates'!D$53)
+($I185*'fnd base rates'!D$54)
+($J185*'fnd base rates'!D$55)
+($K185*'fnd base rates'!D$56)
+($L185*'fnd base rates'!D$57)
+($M185*'fnd base rates'!D$58)
+($N185*'fnd base rates'!D$59)
+($O185*VLOOKUP($S185+12,rate_basefnd,4)))
*$R185</f>
        <v>699.95015999999998</v>
      </c>
      <c r="W185" s="1">
        <f>(($C185*'fnd base rates'!E$48)
+($D185*'fnd base rates'!E$49)
+($E185*'fnd base rates'!E$50)
+($F185*'fnd base rates'!E$51)
+($G185*'fnd base rates'!E$52)
+($H185*'fnd base rates'!E$53)
+($I185*'fnd base rates'!E$54)
+($J185*'fnd base rates'!E$55)
+($K185*'fnd base rates'!E$56)
+($L185*'fnd base rates'!E$57)
+($M185*'fnd base rates'!E$58)
+($N185*'fnd base rates'!E$59)
+($O185*VLOOKUP($S185+12,rate_basefnd,5)))
*$R185</f>
        <v>4484.4209718749989</v>
      </c>
      <c r="X185" s="1">
        <f>(($C185*'fnd base rates'!F$48)
+($D185*'fnd base rates'!F$49)
+($E185*'fnd base rates'!F$50)
+($F185*'fnd base rates'!F$51)
+($G185*'fnd base rates'!F$52)
+($H185*'fnd base rates'!F$53)
+($I185*'fnd base rates'!F$54)
+($J185*'fnd base rates'!F$55)
+($K185*'fnd base rates'!F$56)
+($L185*'fnd base rates'!F$57)
+($M185*'fnd base rates'!F$58)
+($N185*'fnd base rates'!F$59)
+($O185*VLOOKUP($S185+12,rate_basefnd,6)))
*$R185</f>
        <v>802.33940475000009</v>
      </c>
      <c r="Y185" s="1">
        <f>(($C185*'fnd base rates'!G$48)
+($D185*'fnd base rates'!G$49)
+($E185*'fnd base rates'!G$50)
+($F185*'fnd base rates'!G$51)
+($G185*'fnd base rates'!G$52)
+($H185*'fnd base rates'!G$53)
+($I185*'fnd base rates'!G$54)
+($J185*'fnd base rates'!G$55)
+($K185*'fnd base rates'!G$56)
+($L185*'fnd base rates'!G$57)
+($M185*'fnd base rates'!G$58)
+($N185*'fnd base rates'!G$59)
+($O185*VLOOKUP($S185+12,rate_basefnd,7)))
*$R185</f>
        <v>149.46571574999999</v>
      </c>
      <c r="Z185" s="1">
        <f>(($C185*'fnd base rates'!H$48)
+($D185*'fnd base rates'!H$49)
+($E185*'fnd base rates'!H$50)
+($F185*'fnd base rates'!H$51)
+($G185*'fnd base rates'!H$52)
+($H185*'fnd base rates'!H$53)
+($I185*'fnd base rates'!H$54)
+($J185*'fnd base rates'!H$55)
+($K185*'fnd base rates'!H$56)
+($L185*'fnd base rates'!H$57)
+($M185*'fnd base rates'!H$58)
+($N185*'fnd base rates'!H$59)
+($O185*VLOOKUP($S185+12,rate_basefnd,8)))</f>
        <v>719.08450000000005</v>
      </c>
      <c r="AA185" s="1">
        <f>(($C185*'fnd base rates'!I$48)
+($D185*'fnd base rates'!I$49)
+($E185*'fnd base rates'!I$50)
+($F185*'fnd base rates'!I$51)
+($G185*'fnd base rates'!I$52)
+($H185*'fnd base rates'!I$53)
+($I185*'fnd base rates'!I$54)
+($J185*'fnd base rates'!I$55)
+($K185*'fnd base rates'!I$56)
+($L185*'fnd base rates'!I$57)
+($M185*'fnd base rates'!I$58)
+($N185*'fnd base rates'!I$59)
+($O185*VLOOKUP($S185+12,rate_basefnd,9)))
*$R185</f>
        <v>389.69423999999998</v>
      </c>
      <c r="AB185" s="1">
        <f>(($C185*'fnd base rates'!J$48)
+($D185*'fnd base rates'!J$49)
+($E185*'fnd base rates'!J$50)
+($F185*'fnd base rates'!J$51)
+($G185*'fnd base rates'!J$52)
+($H185*'fnd base rates'!J$53)
+($I185*'fnd base rates'!J$54)
+($J185*'fnd base rates'!J$55)
+($K185*'fnd base rates'!J$56)
+($L185*'fnd base rates'!J$57)
+($M185*'fnd base rates'!J$58)
+($N185*'fnd base rates'!J$59)
+($O185*VLOOKUP($S185+12,rate_basefnd,10)))
*$R185</f>
        <v>524.92049999999995</v>
      </c>
      <c r="AC185" s="1">
        <f>(($C185*'fnd base rates'!K$48)
+($D185*'fnd base rates'!K$49)
+($E185*'fnd base rates'!K$50)
+($F185*'fnd base rates'!K$51)
+($G185*'fnd base rates'!K$52)
+($H185*'fnd base rates'!K$53)
+($I185*'fnd base rates'!K$54)
+($J185*'fnd base rates'!K$55)
+($K185*'fnd base rates'!K$56)
+($L185*'fnd base rates'!K$57)
+($M185*'fnd base rates'!K$58)
+($N185*'fnd base rates'!K$59)
+($O185*VLOOKUP($S185+12,rate_basefnd,11)))
*$R185</f>
        <v>1048.898696625</v>
      </c>
      <c r="AD185" s="1">
        <f>(($C185*'fnd base rates'!L$48)
+($D185*'fnd base rates'!L$49)
+($E185*'fnd base rates'!L$50)
+($F185*'fnd base rates'!L$51)
+($G185*'fnd base rates'!L$52)
+($H185*'fnd base rates'!L$53)
+($I185*'fnd base rates'!L$54)
+($J185*'fnd base rates'!L$55)
+($K185*'fnd base rates'!L$56)
+($L185*'fnd base rates'!L$57)
+($M185*'fnd base rates'!L$58)
+($N185*'fnd base rates'!L$59)
+($O185*VLOOKUP($S185+12,rate_basefnd,12)))</f>
        <v>919.25803935944157</v>
      </c>
      <c r="AE185" s="1">
        <f>(($C185*'fnd base rates'!M$48)
+($D185*'fnd base rates'!M$49)
+($E185*'fnd base rates'!M$50)
+($F185*'fnd base rates'!M$51)
+($G185*'fnd base rates'!M$52)
+($H185*'fnd base rates'!M$53)
+($I185*'fnd base rates'!M$54)
+($J185*'fnd base rates'!M$55)
+($K185*'fnd base rates'!M$56)
+($L185*'fnd base rates'!M$57)
+($M185*'fnd base rates'!M$58)
+($N185*'fnd base rates'!M$59)
+($O185*VLOOKUP($S185+12,rate_basefnd,13)))</f>
        <v>0</v>
      </c>
      <c r="AF185" s="4">
        <f t="shared" si="27"/>
        <v>10225.882521484438</v>
      </c>
      <c r="AH185" s="4">
        <f t="shared" si="28"/>
        <v>430170695</v>
      </c>
      <c r="AI185" s="4" t="str">
        <f t="shared" si="29"/>
        <v>430</v>
      </c>
      <c r="AJ185" s="2" t="str">
        <f t="shared" si="30"/>
        <v>170</v>
      </c>
      <c r="AK185" s="2" t="str">
        <f t="shared" si="31"/>
        <v>695</v>
      </c>
      <c r="AL185" s="4">
        <f t="shared" si="32"/>
        <v>1</v>
      </c>
      <c r="AM185" s="4">
        <f t="shared" si="25"/>
        <v>1</v>
      </c>
      <c r="AN185" s="4">
        <f t="shared" si="33"/>
        <v>10225.882521484438</v>
      </c>
      <c r="AO185" s="4">
        <f t="shared" si="34"/>
        <v>10226</v>
      </c>
      <c r="AP185" s="4">
        <f t="shared" si="35"/>
        <v>0</v>
      </c>
      <c r="AQ185" s="75">
        <v>10226</v>
      </c>
    </row>
    <row r="186" spans="1:43" s="4" customFormat="1">
      <c r="A186" s="2">
        <v>430170710</v>
      </c>
      <c r="B186" s="382" t="s">
        <v>672</v>
      </c>
      <c r="C186" s="15">
        <f>'fnd enro'!C186</f>
        <v>0</v>
      </c>
      <c r="D186" s="15">
        <f>'fnd enro'!D186</f>
        <v>0</v>
      </c>
      <c r="E186" s="15">
        <f>'fnd enro'!E186</f>
        <v>0</v>
      </c>
      <c r="F186" s="15">
        <f>'fnd enro'!F186</f>
        <v>0</v>
      </c>
      <c r="G186" s="15">
        <f>'fnd enro'!G186</f>
        <v>2</v>
      </c>
      <c r="H186" s="15">
        <f>'fnd enro'!H186</f>
        <v>3</v>
      </c>
      <c r="I186" s="15">
        <f>'fnd enro'!I186</f>
        <v>0.1875</v>
      </c>
      <c r="J186" s="15">
        <f>'fnd enro'!J186</f>
        <v>0</v>
      </c>
      <c r="K186" s="15">
        <f>'fnd enro'!K186</f>
        <v>0</v>
      </c>
      <c r="L186" s="15">
        <f>'fnd enro'!L186</f>
        <v>0</v>
      </c>
      <c r="M186" s="15">
        <f>'fnd enro'!M186</f>
        <v>0</v>
      </c>
      <c r="N186" s="15">
        <f>'fnd enro'!N186</f>
        <v>0</v>
      </c>
      <c r="O186" s="15">
        <f>'fnd enro'!O186</f>
        <v>0</v>
      </c>
      <c r="P186" s="15"/>
      <c r="Q186" s="15">
        <f>'fnd enro'!R186</f>
        <v>5</v>
      </c>
      <c r="R186" s="16">
        <f t="shared" si="26"/>
        <v>1.0529999999999999</v>
      </c>
      <c r="S186" s="15">
        <f>'fnd enro'!Q186</f>
        <v>1</v>
      </c>
      <c r="T186" s="2"/>
      <c r="U186" s="1">
        <f>(($C186*'fnd base rates'!C$48)
+($D186*'fnd base rates'!C$49)
+($E186*'fnd base rates'!C$50)
+($F186*'fnd base rates'!C$51)
+($G186*'fnd base rates'!C$52)
+($H186*'fnd base rates'!C$53)
+($I186*'fnd base rates'!C$54)
+($J186*'fnd base rates'!C$55)
+($K186*'fnd base rates'!C$56)
+($L186*'fnd base rates'!C$57)
+($M186*'fnd base rates'!C$58)
+($N186*'fnd base rates'!C$59)
+($O186*VLOOKUP($S186+12,rate_basefnd,3)))
*$R186</f>
        <v>2439.2514656250005</v>
      </c>
      <c r="V186" s="1">
        <f>(($C186*'fnd base rates'!D$48)
+($D186*'fnd base rates'!D$49)
+($E186*'fnd base rates'!D$50)
+($F186*'fnd base rates'!D$51)
+($G186*'fnd base rates'!D$52)
+($H186*'fnd base rates'!D$53)
+($I186*'fnd base rates'!D$54)
+($J186*'fnd base rates'!D$55)
+($K186*'fnd base rates'!D$56)
+($L186*'fnd base rates'!D$57)
+($M186*'fnd base rates'!D$58)
+($N186*'fnd base rates'!D$59)
+($O186*VLOOKUP($S186+12,rate_basefnd,4)))
*$R186</f>
        <v>3499.7508000000003</v>
      </c>
      <c r="W186" s="1">
        <f>(($C186*'fnd base rates'!E$48)
+($D186*'fnd base rates'!E$49)
+($E186*'fnd base rates'!E$50)
+($F186*'fnd base rates'!E$51)
+($G186*'fnd base rates'!E$52)
+($H186*'fnd base rates'!E$53)
+($I186*'fnd base rates'!E$54)
+($J186*'fnd base rates'!E$55)
+($K186*'fnd base rates'!E$56)
+($L186*'fnd base rates'!E$57)
+($M186*'fnd base rates'!E$58)
+($N186*'fnd base rates'!E$59)
+($O186*VLOOKUP($S186+12,rate_basefnd,5)))
*$R186</f>
        <v>19763.932719374996</v>
      </c>
      <c r="X186" s="1">
        <f>(($C186*'fnd base rates'!F$48)
+($D186*'fnd base rates'!F$49)
+($E186*'fnd base rates'!F$50)
+($F186*'fnd base rates'!F$51)
+($G186*'fnd base rates'!F$52)
+($H186*'fnd base rates'!F$53)
+($I186*'fnd base rates'!F$54)
+($J186*'fnd base rates'!F$55)
+($K186*'fnd base rates'!F$56)
+($L186*'fnd base rates'!F$57)
+($M186*'fnd base rates'!F$58)
+($N186*'fnd base rates'!F$59)
+($O186*VLOOKUP($S186+12,rate_basefnd,6)))
*$R186</f>
        <v>4210.1875237499999</v>
      </c>
      <c r="Y186" s="1">
        <f>(($C186*'fnd base rates'!G$48)
+($D186*'fnd base rates'!G$49)
+($E186*'fnd base rates'!G$50)
+($F186*'fnd base rates'!G$51)
+($G186*'fnd base rates'!G$52)
+($H186*'fnd base rates'!G$53)
+($I186*'fnd base rates'!G$54)
+($J186*'fnd base rates'!G$55)
+($K186*'fnd base rates'!G$56)
+($L186*'fnd base rates'!G$57)
+($M186*'fnd base rates'!G$58)
+($N186*'fnd base rates'!G$59)
+($O186*VLOOKUP($S186+12,rate_basefnd,7)))
*$R186</f>
        <v>755.71045875000004</v>
      </c>
      <c r="Z186" s="1">
        <f>(($C186*'fnd base rates'!H$48)
+($D186*'fnd base rates'!H$49)
+($E186*'fnd base rates'!H$50)
+($F186*'fnd base rates'!H$51)
+($G186*'fnd base rates'!H$52)
+($H186*'fnd base rates'!H$53)
+($I186*'fnd base rates'!H$54)
+($J186*'fnd base rates'!H$55)
+($K186*'fnd base rates'!H$56)
+($L186*'fnd base rates'!H$57)
+($M186*'fnd base rates'!H$58)
+($N186*'fnd base rates'!H$59)
+($O186*VLOOKUP($S186+12,rate_basefnd,8)))</f>
        <v>3066.0225000000005</v>
      </c>
      <c r="AA186" s="1">
        <f>(($C186*'fnd base rates'!I$48)
+($D186*'fnd base rates'!I$49)
+($E186*'fnd base rates'!I$50)
+($F186*'fnd base rates'!I$51)
+($G186*'fnd base rates'!I$52)
+($H186*'fnd base rates'!I$53)
+($I186*'fnd base rates'!I$54)
+($J186*'fnd base rates'!I$55)
+($K186*'fnd base rates'!I$56)
+($L186*'fnd base rates'!I$57)
+($M186*'fnd base rates'!I$58)
+($N186*'fnd base rates'!I$59)
+($O186*VLOOKUP($S186+12,rate_basefnd,9)))
*$R186</f>
        <v>1790.8371</v>
      </c>
      <c r="AB186" s="1">
        <f>(($C186*'fnd base rates'!J$48)
+($D186*'fnd base rates'!J$49)
+($E186*'fnd base rates'!J$50)
+($F186*'fnd base rates'!J$51)
+($G186*'fnd base rates'!J$52)
+($H186*'fnd base rates'!J$53)
+($I186*'fnd base rates'!J$54)
+($J186*'fnd base rates'!J$55)
+($K186*'fnd base rates'!J$56)
+($L186*'fnd base rates'!J$57)
+($M186*'fnd base rates'!J$58)
+($N186*'fnd base rates'!J$59)
+($O186*VLOOKUP($S186+12,rate_basefnd,10)))
*$R186</f>
        <v>2030.03658</v>
      </c>
      <c r="AC186" s="1">
        <f>(($C186*'fnd base rates'!K$48)
+($D186*'fnd base rates'!K$49)
+($E186*'fnd base rates'!K$50)
+($F186*'fnd base rates'!K$51)
+($G186*'fnd base rates'!K$52)
+($H186*'fnd base rates'!K$53)
+($I186*'fnd base rates'!K$54)
+($J186*'fnd base rates'!K$55)
+($K186*'fnd base rates'!K$56)
+($L186*'fnd base rates'!K$57)
+($M186*'fnd base rates'!K$58)
+($N186*'fnd base rates'!K$59)
+($O186*VLOOKUP($S186+12,rate_basefnd,11)))
*$R186</f>
        <v>5303.2298231250006</v>
      </c>
      <c r="AD186" s="1">
        <f>(($C186*'fnd base rates'!L$48)
+($D186*'fnd base rates'!L$49)
+($E186*'fnd base rates'!L$50)
+($F186*'fnd base rates'!L$51)
+($G186*'fnd base rates'!L$52)
+($H186*'fnd base rates'!L$53)
+($I186*'fnd base rates'!L$54)
+($J186*'fnd base rates'!L$55)
+($K186*'fnd base rates'!L$56)
+($L186*'fnd base rates'!L$57)
+($M186*'fnd base rates'!L$58)
+($N186*'fnd base rates'!L$59)
+($O186*VLOOKUP($S186+12,rate_basefnd,12)))</f>
        <v>4713.8136449319891</v>
      </c>
      <c r="AE186" s="1">
        <f>(($C186*'fnd base rates'!M$48)
+($D186*'fnd base rates'!M$49)
+($E186*'fnd base rates'!M$50)
+($F186*'fnd base rates'!M$51)
+($G186*'fnd base rates'!M$52)
+($H186*'fnd base rates'!M$53)
+($I186*'fnd base rates'!M$54)
+($J186*'fnd base rates'!M$55)
+($K186*'fnd base rates'!M$56)
+($L186*'fnd base rates'!M$57)
+($M186*'fnd base rates'!M$58)
+($N186*'fnd base rates'!M$59)
+($O186*VLOOKUP($S186+12,rate_basefnd,13)))</f>
        <v>0</v>
      </c>
      <c r="AF186" s="4">
        <f t="shared" si="27"/>
        <v>47572.772615556984</v>
      </c>
      <c r="AH186" s="4">
        <f t="shared" si="28"/>
        <v>430170710</v>
      </c>
      <c r="AI186" s="4" t="str">
        <f t="shared" si="29"/>
        <v>430</v>
      </c>
      <c r="AJ186" s="2" t="str">
        <f t="shared" si="30"/>
        <v>170</v>
      </c>
      <c r="AK186" s="2" t="str">
        <f t="shared" si="31"/>
        <v>710</v>
      </c>
      <c r="AL186" s="4">
        <f t="shared" si="32"/>
        <v>1</v>
      </c>
      <c r="AM186" s="4">
        <f t="shared" si="25"/>
        <v>5</v>
      </c>
      <c r="AN186" s="4">
        <f t="shared" si="33"/>
        <v>47572.772615556984</v>
      </c>
      <c r="AO186" s="4">
        <f t="shared" si="34"/>
        <v>9515</v>
      </c>
      <c r="AP186" s="4">
        <f t="shared" si="35"/>
        <v>0</v>
      </c>
      <c r="AQ186" s="75">
        <v>9515</v>
      </c>
    </row>
    <row r="187" spans="1:43" s="4" customFormat="1">
      <c r="A187" s="2">
        <v>430170725</v>
      </c>
      <c r="B187" s="382" t="s">
        <v>672</v>
      </c>
      <c r="C187" s="15">
        <f>'fnd enro'!C187</f>
        <v>0</v>
      </c>
      <c r="D187" s="15">
        <f>'fnd enro'!D187</f>
        <v>0</v>
      </c>
      <c r="E187" s="15">
        <f>'fnd enro'!E187</f>
        <v>0</v>
      </c>
      <c r="F187" s="15">
        <f>'fnd enro'!F187</f>
        <v>0</v>
      </c>
      <c r="G187" s="15">
        <f>'fnd enro'!G187</f>
        <v>0</v>
      </c>
      <c r="H187" s="15">
        <f>'fnd enro'!H187</f>
        <v>4</v>
      </c>
      <c r="I187" s="15">
        <f>'fnd enro'!I187</f>
        <v>0.15</v>
      </c>
      <c r="J187" s="15">
        <f>'fnd enro'!J187</f>
        <v>0</v>
      </c>
      <c r="K187" s="15">
        <f>'fnd enro'!K187</f>
        <v>0</v>
      </c>
      <c r="L187" s="15">
        <f>'fnd enro'!L187</f>
        <v>0</v>
      </c>
      <c r="M187" s="15">
        <f>'fnd enro'!M187</f>
        <v>0</v>
      </c>
      <c r="N187" s="15">
        <f>'fnd enro'!N187</f>
        <v>0</v>
      </c>
      <c r="O187" s="15">
        <f>'fnd enro'!O187</f>
        <v>0</v>
      </c>
      <c r="P187" s="15"/>
      <c r="Q187" s="15">
        <f>'fnd enro'!R187</f>
        <v>4</v>
      </c>
      <c r="R187" s="16">
        <f t="shared" si="26"/>
        <v>1.0529999999999999</v>
      </c>
      <c r="S187" s="15">
        <f>'fnd enro'!Q187</f>
        <v>1</v>
      </c>
      <c r="T187" s="2"/>
      <c r="U187" s="1">
        <f>(($C187*'fnd base rates'!C$48)
+($D187*'fnd base rates'!C$49)
+($E187*'fnd base rates'!C$50)
+($F187*'fnd base rates'!C$51)
+($G187*'fnd base rates'!C$52)
+($H187*'fnd base rates'!C$53)
+($I187*'fnd base rates'!C$54)
+($J187*'fnd base rates'!C$55)
+($K187*'fnd base rates'!C$56)
+($L187*'fnd base rates'!C$57)
+($M187*'fnd base rates'!C$58)
+($N187*'fnd base rates'!C$59)
+($O187*VLOOKUP($S187+12,rate_basefnd,3)))
*$R187</f>
        <v>1951.4011725</v>
      </c>
      <c r="V187" s="1">
        <f>(($C187*'fnd base rates'!D$48)
+($D187*'fnd base rates'!D$49)
+($E187*'fnd base rates'!D$50)
+($F187*'fnd base rates'!D$51)
+($G187*'fnd base rates'!D$52)
+($H187*'fnd base rates'!D$53)
+($I187*'fnd base rates'!D$54)
+($J187*'fnd base rates'!D$55)
+($K187*'fnd base rates'!D$56)
+($L187*'fnd base rates'!D$57)
+($M187*'fnd base rates'!D$58)
+($N187*'fnd base rates'!D$59)
+($O187*VLOOKUP($S187+12,rate_basefnd,4)))
*$R187</f>
        <v>2799.8006399999999</v>
      </c>
      <c r="W187" s="1">
        <f>(($C187*'fnd base rates'!E$48)
+($D187*'fnd base rates'!E$49)
+($E187*'fnd base rates'!E$50)
+($F187*'fnd base rates'!E$51)
+($G187*'fnd base rates'!E$52)
+($H187*'fnd base rates'!E$53)
+($I187*'fnd base rates'!E$54)
+($J187*'fnd base rates'!E$55)
+($K187*'fnd base rates'!E$56)
+($L187*'fnd base rates'!E$57)
+($M187*'fnd base rates'!E$58)
+($N187*'fnd base rates'!E$59)
+($O187*VLOOKUP($S187+12,rate_basefnd,5)))
*$R187</f>
        <v>17937.683887499996</v>
      </c>
      <c r="X187" s="1">
        <f>(($C187*'fnd base rates'!F$48)
+($D187*'fnd base rates'!F$49)
+($E187*'fnd base rates'!F$50)
+($F187*'fnd base rates'!F$51)
+($G187*'fnd base rates'!F$52)
+($H187*'fnd base rates'!F$53)
+($I187*'fnd base rates'!F$54)
+($J187*'fnd base rates'!F$55)
+($K187*'fnd base rates'!F$56)
+($L187*'fnd base rates'!F$57)
+($M187*'fnd base rates'!F$58)
+($N187*'fnd base rates'!F$59)
+($O187*VLOOKUP($S187+12,rate_basefnd,6)))
*$R187</f>
        <v>3209.3576190000003</v>
      </c>
      <c r="Y187" s="1">
        <f>(($C187*'fnd base rates'!G$48)
+($D187*'fnd base rates'!G$49)
+($E187*'fnd base rates'!G$50)
+($F187*'fnd base rates'!G$51)
+($G187*'fnd base rates'!G$52)
+($H187*'fnd base rates'!G$53)
+($I187*'fnd base rates'!G$54)
+($J187*'fnd base rates'!G$55)
+($K187*'fnd base rates'!G$56)
+($L187*'fnd base rates'!G$57)
+($M187*'fnd base rates'!G$58)
+($N187*'fnd base rates'!G$59)
+($O187*VLOOKUP($S187+12,rate_basefnd,7)))
*$R187</f>
        <v>597.86286299999995</v>
      </c>
      <c r="Z187" s="1">
        <f>(($C187*'fnd base rates'!H$48)
+($D187*'fnd base rates'!H$49)
+($E187*'fnd base rates'!H$50)
+($F187*'fnd base rates'!H$51)
+($G187*'fnd base rates'!H$52)
+($H187*'fnd base rates'!H$53)
+($I187*'fnd base rates'!H$54)
+($J187*'fnd base rates'!H$55)
+($K187*'fnd base rates'!H$56)
+($L187*'fnd base rates'!H$57)
+($M187*'fnd base rates'!H$58)
+($N187*'fnd base rates'!H$59)
+($O187*VLOOKUP($S187+12,rate_basefnd,8)))</f>
        <v>2876.3380000000002</v>
      </c>
      <c r="AA187" s="1">
        <f>(($C187*'fnd base rates'!I$48)
+($D187*'fnd base rates'!I$49)
+($E187*'fnd base rates'!I$50)
+($F187*'fnd base rates'!I$51)
+($G187*'fnd base rates'!I$52)
+($H187*'fnd base rates'!I$53)
+($I187*'fnd base rates'!I$54)
+($J187*'fnd base rates'!I$55)
+($K187*'fnd base rates'!I$56)
+($L187*'fnd base rates'!I$57)
+($M187*'fnd base rates'!I$58)
+($N187*'fnd base rates'!I$59)
+($O187*VLOOKUP($S187+12,rate_basefnd,9)))
*$R187</f>
        <v>1558.7769599999999</v>
      </c>
      <c r="AB187" s="1">
        <f>(($C187*'fnd base rates'!J$48)
+($D187*'fnd base rates'!J$49)
+($E187*'fnd base rates'!J$50)
+($F187*'fnd base rates'!J$51)
+($G187*'fnd base rates'!J$52)
+($H187*'fnd base rates'!J$53)
+($I187*'fnd base rates'!J$54)
+($J187*'fnd base rates'!J$55)
+($K187*'fnd base rates'!J$56)
+($L187*'fnd base rates'!J$57)
+($M187*'fnd base rates'!J$58)
+($N187*'fnd base rates'!J$59)
+($O187*VLOOKUP($S187+12,rate_basefnd,10)))
*$R187</f>
        <v>2099.6819999999998</v>
      </c>
      <c r="AC187" s="1">
        <f>(($C187*'fnd base rates'!K$48)
+($D187*'fnd base rates'!K$49)
+($E187*'fnd base rates'!K$50)
+($F187*'fnd base rates'!K$51)
+($G187*'fnd base rates'!K$52)
+($H187*'fnd base rates'!K$53)
+($I187*'fnd base rates'!K$54)
+($J187*'fnd base rates'!K$55)
+($K187*'fnd base rates'!K$56)
+($L187*'fnd base rates'!K$57)
+($M187*'fnd base rates'!K$58)
+($N187*'fnd base rates'!K$59)
+($O187*VLOOKUP($S187+12,rate_basefnd,11)))
*$R187</f>
        <v>4195.5947864999998</v>
      </c>
      <c r="AD187" s="1">
        <f>(($C187*'fnd base rates'!L$48)
+($D187*'fnd base rates'!L$49)
+($E187*'fnd base rates'!L$50)
+($F187*'fnd base rates'!L$51)
+($G187*'fnd base rates'!L$52)
+($H187*'fnd base rates'!L$53)
+($I187*'fnd base rates'!L$54)
+($J187*'fnd base rates'!L$55)
+($K187*'fnd base rates'!L$56)
+($L187*'fnd base rates'!L$57)
+($M187*'fnd base rates'!L$58)
+($N187*'fnd base rates'!L$59)
+($O187*VLOOKUP($S187+12,rate_basefnd,12)))</f>
        <v>3677.0321574377663</v>
      </c>
      <c r="AE187" s="1">
        <f>(($C187*'fnd base rates'!M$48)
+($D187*'fnd base rates'!M$49)
+($E187*'fnd base rates'!M$50)
+($F187*'fnd base rates'!M$51)
+($G187*'fnd base rates'!M$52)
+($H187*'fnd base rates'!M$53)
+($I187*'fnd base rates'!M$54)
+($J187*'fnd base rates'!M$55)
+($K187*'fnd base rates'!M$56)
+($L187*'fnd base rates'!M$57)
+($M187*'fnd base rates'!M$58)
+($N187*'fnd base rates'!M$59)
+($O187*VLOOKUP($S187+12,rate_basefnd,13)))</f>
        <v>0</v>
      </c>
      <c r="AF187" s="4">
        <f t="shared" si="27"/>
        <v>40903.530085937753</v>
      </c>
      <c r="AH187" s="4">
        <f t="shared" si="28"/>
        <v>430170725</v>
      </c>
      <c r="AI187" s="4" t="str">
        <f t="shared" si="29"/>
        <v>430</v>
      </c>
      <c r="AJ187" s="2" t="str">
        <f t="shared" si="30"/>
        <v>170</v>
      </c>
      <c r="AK187" s="2" t="str">
        <f t="shared" si="31"/>
        <v>725</v>
      </c>
      <c r="AL187" s="4">
        <f t="shared" si="32"/>
        <v>1</v>
      </c>
      <c r="AM187" s="4">
        <f t="shared" si="25"/>
        <v>4</v>
      </c>
      <c r="AN187" s="4">
        <f t="shared" si="33"/>
        <v>40903.530085937753</v>
      </c>
      <c r="AO187" s="4">
        <f t="shared" si="34"/>
        <v>10226</v>
      </c>
      <c r="AP187" s="4">
        <f t="shared" si="35"/>
        <v>0</v>
      </c>
      <c r="AQ187" s="75">
        <v>10226</v>
      </c>
    </row>
    <row r="188" spans="1:43" s="4" customFormat="1">
      <c r="A188" s="2">
        <v>430170730</v>
      </c>
      <c r="B188" s="382" t="s">
        <v>672</v>
      </c>
      <c r="C188" s="15">
        <f>'fnd enro'!C188</f>
        <v>0</v>
      </c>
      <c r="D188" s="15">
        <f>'fnd enro'!D188</f>
        <v>0</v>
      </c>
      <c r="E188" s="15">
        <f>'fnd enro'!E188</f>
        <v>0</v>
      </c>
      <c r="F188" s="15">
        <f>'fnd enro'!F188</f>
        <v>0</v>
      </c>
      <c r="G188" s="15">
        <f>'fnd enro'!G188</f>
        <v>0</v>
      </c>
      <c r="H188" s="15">
        <f>'fnd enro'!H188</f>
        <v>15</v>
      </c>
      <c r="I188" s="15">
        <f>'fnd enro'!I188</f>
        <v>0.5625</v>
      </c>
      <c r="J188" s="15">
        <f>'fnd enro'!J188</f>
        <v>0</v>
      </c>
      <c r="K188" s="15">
        <f>'fnd enro'!K188</f>
        <v>0</v>
      </c>
      <c r="L188" s="15">
        <f>'fnd enro'!L188</f>
        <v>0</v>
      </c>
      <c r="M188" s="15">
        <f>'fnd enro'!M188</f>
        <v>0</v>
      </c>
      <c r="N188" s="15">
        <f>'fnd enro'!N188</f>
        <v>0</v>
      </c>
      <c r="O188" s="15">
        <f>'fnd enro'!O188</f>
        <v>0</v>
      </c>
      <c r="P188" s="15"/>
      <c r="Q188" s="15">
        <f>'fnd enro'!R188</f>
        <v>15</v>
      </c>
      <c r="R188" s="16">
        <f t="shared" si="26"/>
        <v>1.0529999999999999</v>
      </c>
      <c r="S188" s="15">
        <f>'fnd enro'!Q188</f>
        <v>1</v>
      </c>
      <c r="T188" s="2"/>
      <c r="U188" s="1">
        <f>(($C188*'fnd base rates'!C$48)
+($D188*'fnd base rates'!C$49)
+($E188*'fnd base rates'!C$50)
+($F188*'fnd base rates'!C$51)
+($G188*'fnd base rates'!C$52)
+($H188*'fnd base rates'!C$53)
+($I188*'fnd base rates'!C$54)
+($J188*'fnd base rates'!C$55)
+($K188*'fnd base rates'!C$56)
+($L188*'fnd base rates'!C$57)
+($M188*'fnd base rates'!C$58)
+($N188*'fnd base rates'!C$59)
+($O188*VLOOKUP($S188+12,rate_basefnd,3)))
*$R188</f>
        <v>7317.7543968750006</v>
      </c>
      <c r="V188" s="1">
        <f>(($C188*'fnd base rates'!D$48)
+($D188*'fnd base rates'!D$49)
+($E188*'fnd base rates'!D$50)
+($F188*'fnd base rates'!D$51)
+($G188*'fnd base rates'!D$52)
+($H188*'fnd base rates'!D$53)
+($I188*'fnd base rates'!D$54)
+($J188*'fnd base rates'!D$55)
+($K188*'fnd base rates'!D$56)
+($L188*'fnd base rates'!D$57)
+($M188*'fnd base rates'!D$58)
+($N188*'fnd base rates'!D$59)
+($O188*VLOOKUP($S188+12,rate_basefnd,4)))
*$R188</f>
        <v>10499.252400000001</v>
      </c>
      <c r="W188" s="1">
        <f>(($C188*'fnd base rates'!E$48)
+($D188*'fnd base rates'!E$49)
+($E188*'fnd base rates'!E$50)
+($F188*'fnd base rates'!E$51)
+($G188*'fnd base rates'!E$52)
+($H188*'fnd base rates'!E$53)
+($I188*'fnd base rates'!E$54)
+($J188*'fnd base rates'!E$55)
+($K188*'fnd base rates'!E$56)
+($L188*'fnd base rates'!E$57)
+($M188*'fnd base rates'!E$58)
+($N188*'fnd base rates'!E$59)
+($O188*VLOOKUP($S188+12,rate_basefnd,5)))
*$R188</f>
        <v>67266.314578124991</v>
      </c>
      <c r="X188" s="1">
        <f>(($C188*'fnd base rates'!F$48)
+($D188*'fnd base rates'!F$49)
+($E188*'fnd base rates'!F$50)
+($F188*'fnd base rates'!F$51)
+($G188*'fnd base rates'!F$52)
+($H188*'fnd base rates'!F$53)
+($I188*'fnd base rates'!F$54)
+($J188*'fnd base rates'!F$55)
+($K188*'fnd base rates'!F$56)
+($L188*'fnd base rates'!F$57)
+($M188*'fnd base rates'!F$58)
+($N188*'fnd base rates'!F$59)
+($O188*VLOOKUP($S188+12,rate_basefnd,6)))
*$R188</f>
        <v>12035.091071249999</v>
      </c>
      <c r="Y188" s="1">
        <f>(($C188*'fnd base rates'!G$48)
+($D188*'fnd base rates'!G$49)
+($E188*'fnd base rates'!G$50)
+($F188*'fnd base rates'!G$51)
+($G188*'fnd base rates'!G$52)
+($H188*'fnd base rates'!G$53)
+($I188*'fnd base rates'!G$54)
+($J188*'fnd base rates'!G$55)
+($K188*'fnd base rates'!G$56)
+($L188*'fnd base rates'!G$57)
+($M188*'fnd base rates'!G$58)
+($N188*'fnd base rates'!G$59)
+($O188*VLOOKUP($S188+12,rate_basefnd,7)))
*$R188</f>
        <v>2241.9857362500002</v>
      </c>
      <c r="Z188" s="1">
        <f>(($C188*'fnd base rates'!H$48)
+($D188*'fnd base rates'!H$49)
+($E188*'fnd base rates'!H$50)
+($F188*'fnd base rates'!H$51)
+($G188*'fnd base rates'!H$52)
+($H188*'fnd base rates'!H$53)
+($I188*'fnd base rates'!H$54)
+($J188*'fnd base rates'!H$55)
+($K188*'fnd base rates'!H$56)
+($L188*'fnd base rates'!H$57)
+($M188*'fnd base rates'!H$58)
+($N188*'fnd base rates'!H$59)
+($O188*VLOOKUP($S188+12,rate_basefnd,8)))</f>
        <v>10786.2675</v>
      </c>
      <c r="AA188" s="1">
        <f>(($C188*'fnd base rates'!I$48)
+($D188*'fnd base rates'!I$49)
+($E188*'fnd base rates'!I$50)
+($F188*'fnd base rates'!I$51)
+($G188*'fnd base rates'!I$52)
+($H188*'fnd base rates'!I$53)
+($I188*'fnd base rates'!I$54)
+($J188*'fnd base rates'!I$55)
+($K188*'fnd base rates'!I$56)
+($L188*'fnd base rates'!I$57)
+($M188*'fnd base rates'!I$58)
+($N188*'fnd base rates'!I$59)
+($O188*VLOOKUP($S188+12,rate_basefnd,9)))
*$R188</f>
        <v>5845.4135999999999</v>
      </c>
      <c r="AB188" s="1">
        <f>(($C188*'fnd base rates'!J$48)
+($D188*'fnd base rates'!J$49)
+($E188*'fnd base rates'!J$50)
+($F188*'fnd base rates'!J$51)
+($G188*'fnd base rates'!J$52)
+($H188*'fnd base rates'!J$53)
+($I188*'fnd base rates'!J$54)
+($J188*'fnd base rates'!J$55)
+($K188*'fnd base rates'!J$56)
+($L188*'fnd base rates'!J$57)
+($M188*'fnd base rates'!J$58)
+($N188*'fnd base rates'!J$59)
+($O188*VLOOKUP($S188+12,rate_basefnd,10)))
*$R188</f>
        <v>7873.8074999999999</v>
      </c>
      <c r="AC188" s="1">
        <f>(($C188*'fnd base rates'!K$48)
+($D188*'fnd base rates'!K$49)
+($E188*'fnd base rates'!K$50)
+($F188*'fnd base rates'!K$51)
+($G188*'fnd base rates'!K$52)
+($H188*'fnd base rates'!K$53)
+($I188*'fnd base rates'!K$54)
+($J188*'fnd base rates'!K$55)
+($K188*'fnd base rates'!K$56)
+($L188*'fnd base rates'!K$57)
+($M188*'fnd base rates'!K$58)
+($N188*'fnd base rates'!K$59)
+($O188*VLOOKUP($S188+12,rate_basefnd,11)))
*$R188</f>
        <v>15733.480449375</v>
      </c>
      <c r="AD188" s="1">
        <f>(($C188*'fnd base rates'!L$48)
+($D188*'fnd base rates'!L$49)
+($E188*'fnd base rates'!L$50)
+($F188*'fnd base rates'!L$51)
+($G188*'fnd base rates'!L$52)
+($H188*'fnd base rates'!L$53)
+($I188*'fnd base rates'!L$54)
+($J188*'fnd base rates'!L$55)
+($K188*'fnd base rates'!L$56)
+($L188*'fnd base rates'!L$57)
+($M188*'fnd base rates'!L$58)
+($N188*'fnd base rates'!L$59)
+($O188*VLOOKUP($S188+12,rate_basefnd,12)))</f>
        <v>13788.870590391623</v>
      </c>
      <c r="AE188" s="1">
        <f>(($C188*'fnd base rates'!M$48)
+($D188*'fnd base rates'!M$49)
+($E188*'fnd base rates'!M$50)
+($F188*'fnd base rates'!M$51)
+($G188*'fnd base rates'!M$52)
+($H188*'fnd base rates'!M$53)
+($I188*'fnd base rates'!M$54)
+($J188*'fnd base rates'!M$55)
+($K188*'fnd base rates'!M$56)
+($L188*'fnd base rates'!M$57)
+($M188*'fnd base rates'!M$58)
+($N188*'fnd base rates'!M$59)
+($O188*VLOOKUP($S188+12,rate_basefnd,13)))</f>
        <v>0</v>
      </c>
      <c r="AF188" s="4">
        <f t="shared" si="27"/>
        <v>153388.23782226664</v>
      </c>
      <c r="AH188" s="4">
        <f t="shared" si="28"/>
        <v>430170730</v>
      </c>
      <c r="AI188" s="4" t="str">
        <f t="shared" si="29"/>
        <v>430</v>
      </c>
      <c r="AJ188" s="2" t="str">
        <f t="shared" si="30"/>
        <v>170</v>
      </c>
      <c r="AK188" s="2" t="str">
        <f t="shared" si="31"/>
        <v>730</v>
      </c>
      <c r="AL188" s="4">
        <f t="shared" si="32"/>
        <v>1</v>
      </c>
      <c r="AM188" s="4">
        <f t="shared" si="25"/>
        <v>15</v>
      </c>
      <c r="AN188" s="4">
        <f t="shared" si="33"/>
        <v>153388.23782226664</v>
      </c>
      <c r="AO188" s="4">
        <f t="shared" si="34"/>
        <v>10226</v>
      </c>
      <c r="AP188" s="4">
        <f t="shared" si="35"/>
        <v>0</v>
      </c>
      <c r="AQ188" s="75">
        <v>10226</v>
      </c>
    </row>
    <row r="189" spans="1:43" s="4" customFormat="1">
      <c r="A189" s="2">
        <v>430170735</v>
      </c>
      <c r="B189" s="382" t="s">
        <v>672</v>
      </c>
      <c r="C189" s="15">
        <f>'fnd enro'!C189</f>
        <v>0</v>
      </c>
      <c r="D189" s="15">
        <f>'fnd enro'!D189</f>
        <v>0</v>
      </c>
      <c r="E189" s="15">
        <f>'fnd enro'!E189</f>
        <v>0</v>
      </c>
      <c r="F189" s="15">
        <f>'fnd enro'!F189</f>
        <v>0</v>
      </c>
      <c r="G189" s="15">
        <f>'fnd enro'!G189</f>
        <v>1</v>
      </c>
      <c r="H189" s="15">
        <f>'fnd enro'!H189</f>
        <v>1</v>
      </c>
      <c r="I189" s="15">
        <f>'fnd enro'!I189</f>
        <v>7.4999999999999997E-2</v>
      </c>
      <c r="J189" s="15">
        <f>'fnd enro'!J189</f>
        <v>0</v>
      </c>
      <c r="K189" s="15">
        <f>'fnd enro'!K189</f>
        <v>0</v>
      </c>
      <c r="L189" s="15">
        <f>'fnd enro'!L189</f>
        <v>0</v>
      </c>
      <c r="M189" s="15">
        <f>'fnd enro'!M189</f>
        <v>0</v>
      </c>
      <c r="N189" s="15">
        <f>'fnd enro'!N189</f>
        <v>0</v>
      </c>
      <c r="O189" s="15">
        <f>'fnd enro'!O189</f>
        <v>0</v>
      </c>
      <c r="P189" s="15"/>
      <c r="Q189" s="15">
        <f>'fnd enro'!R189</f>
        <v>2</v>
      </c>
      <c r="R189" s="16">
        <f t="shared" si="26"/>
        <v>1.0529999999999999</v>
      </c>
      <c r="S189" s="15">
        <f>'fnd enro'!Q189</f>
        <v>1</v>
      </c>
      <c r="T189" s="2"/>
      <c r="U189" s="1">
        <f>(($C189*'fnd base rates'!C$48)
+($D189*'fnd base rates'!C$49)
+($E189*'fnd base rates'!C$50)
+($F189*'fnd base rates'!C$51)
+($G189*'fnd base rates'!C$52)
+($H189*'fnd base rates'!C$53)
+($I189*'fnd base rates'!C$54)
+($J189*'fnd base rates'!C$55)
+($K189*'fnd base rates'!C$56)
+($L189*'fnd base rates'!C$57)
+($M189*'fnd base rates'!C$58)
+($N189*'fnd base rates'!C$59)
+($O189*VLOOKUP($S189+12,rate_basefnd,3)))
*$R189</f>
        <v>975.70058625000001</v>
      </c>
      <c r="V189" s="1">
        <f>(($C189*'fnd base rates'!D$48)
+($D189*'fnd base rates'!D$49)
+($E189*'fnd base rates'!D$50)
+($F189*'fnd base rates'!D$51)
+($G189*'fnd base rates'!D$52)
+($H189*'fnd base rates'!D$53)
+($I189*'fnd base rates'!D$54)
+($J189*'fnd base rates'!D$55)
+($K189*'fnd base rates'!D$56)
+($L189*'fnd base rates'!D$57)
+($M189*'fnd base rates'!D$58)
+($N189*'fnd base rates'!D$59)
+($O189*VLOOKUP($S189+12,rate_basefnd,4)))
*$R189</f>
        <v>1399.90032</v>
      </c>
      <c r="W189" s="1">
        <f>(($C189*'fnd base rates'!E$48)
+($D189*'fnd base rates'!E$49)
+($E189*'fnd base rates'!E$50)
+($F189*'fnd base rates'!E$51)
+($G189*'fnd base rates'!E$52)
+($H189*'fnd base rates'!E$53)
+($I189*'fnd base rates'!E$54)
+($J189*'fnd base rates'!E$55)
+($K189*'fnd base rates'!E$56)
+($L189*'fnd base rates'!E$57)
+($M189*'fnd base rates'!E$58)
+($N189*'fnd base rates'!E$59)
+($O189*VLOOKUP($S189+12,rate_basefnd,5)))
*$R189</f>
        <v>7639.7558737499994</v>
      </c>
      <c r="X189" s="1">
        <f>(($C189*'fnd base rates'!F$48)
+($D189*'fnd base rates'!F$49)
+($E189*'fnd base rates'!F$50)
+($F189*'fnd base rates'!F$51)
+($G189*'fnd base rates'!F$52)
+($H189*'fnd base rates'!F$53)
+($I189*'fnd base rates'!F$54)
+($J189*'fnd base rates'!F$55)
+($K189*'fnd base rates'!F$56)
+($L189*'fnd base rates'!F$57)
+($M189*'fnd base rates'!F$58)
+($N189*'fnd base rates'!F$59)
+($O189*VLOOKUP($S189+12,rate_basefnd,6)))
*$R189</f>
        <v>1703.9240595000001</v>
      </c>
      <c r="Y189" s="1">
        <f>(($C189*'fnd base rates'!G$48)
+($D189*'fnd base rates'!G$49)
+($E189*'fnd base rates'!G$50)
+($F189*'fnd base rates'!G$51)
+($G189*'fnd base rates'!G$52)
+($H189*'fnd base rates'!G$53)
+($I189*'fnd base rates'!G$54)
+($J189*'fnd base rates'!G$55)
+($K189*'fnd base rates'!G$56)
+($L189*'fnd base rates'!G$57)
+($M189*'fnd base rates'!G$58)
+($N189*'fnd base rates'!G$59)
+($O189*VLOOKUP($S189+12,rate_basefnd,7)))
*$R189</f>
        <v>303.12237149999993</v>
      </c>
      <c r="Z189" s="1">
        <f>(($C189*'fnd base rates'!H$48)
+($D189*'fnd base rates'!H$49)
+($E189*'fnd base rates'!H$50)
+($F189*'fnd base rates'!H$51)
+($G189*'fnd base rates'!H$52)
+($H189*'fnd base rates'!H$53)
+($I189*'fnd base rates'!H$54)
+($J189*'fnd base rates'!H$55)
+($K189*'fnd base rates'!H$56)
+($L189*'fnd base rates'!H$57)
+($M189*'fnd base rates'!H$58)
+($N189*'fnd base rates'!H$59)
+($O189*VLOOKUP($S189+12,rate_basefnd,8)))</f>
        <v>1173.4690000000001</v>
      </c>
      <c r="AA189" s="1">
        <f>(($C189*'fnd base rates'!I$48)
+($D189*'fnd base rates'!I$49)
+($E189*'fnd base rates'!I$50)
+($F189*'fnd base rates'!I$51)
+($G189*'fnd base rates'!I$52)
+($H189*'fnd base rates'!I$53)
+($I189*'fnd base rates'!I$54)
+($J189*'fnd base rates'!I$55)
+($K189*'fnd base rates'!I$56)
+($L189*'fnd base rates'!I$57)
+($M189*'fnd base rates'!I$58)
+($N189*'fnd base rates'!I$59)
+($O189*VLOOKUP($S189+12,rate_basefnd,9)))
*$R189</f>
        <v>700.57142999999985</v>
      </c>
      <c r="AB189" s="1">
        <f>(($C189*'fnd base rates'!J$48)
+($D189*'fnd base rates'!J$49)
+($E189*'fnd base rates'!J$50)
+($F189*'fnd base rates'!J$51)
+($G189*'fnd base rates'!J$52)
+($H189*'fnd base rates'!J$53)
+($I189*'fnd base rates'!J$54)
+($J189*'fnd base rates'!J$55)
+($K189*'fnd base rates'!J$56)
+($L189*'fnd base rates'!J$57)
+($M189*'fnd base rates'!J$58)
+($N189*'fnd base rates'!J$59)
+($O189*VLOOKUP($S189+12,rate_basefnd,10)))
*$R189</f>
        <v>752.55804000000001</v>
      </c>
      <c r="AC189" s="1">
        <f>(($C189*'fnd base rates'!K$48)
+($D189*'fnd base rates'!K$49)
+($E189*'fnd base rates'!K$50)
+($F189*'fnd base rates'!K$51)
+($G189*'fnd base rates'!K$52)
+($H189*'fnd base rates'!K$53)
+($I189*'fnd base rates'!K$54)
+($J189*'fnd base rates'!K$55)
+($K189*'fnd base rates'!K$56)
+($L189*'fnd base rates'!K$57)
+($M189*'fnd base rates'!K$58)
+($N189*'fnd base rates'!K$59)
+($O189*VLOOKUP($S189+12,rate_basefnd,11)))
*$R189</f>
        <v>2127.1655632499996</v>
      </c>
      <c r="AD189" s="1">
        <f>(($C189*'fnd base rates'!L$48)
+($D189*'fnd base rates'!L$49)
+($E189*'fnd base rates'!L$50)
+($F189*'fnd base rates'!L$51)
+($G189*'fnd base rates'!L$52)
+($H189*'fnd base rates'!L$53)
+($I189*'fnd base rates'!L$54)
+($J189*'fnd base rates'!L$55)
+($K189*'fnd base rates'!L$56)
+($L189*'fnd base rates'!L$57)
+($M189*'fnd base rates'!L$58)
+($N189*'fnd base rates'!L$59)
+($O189*VLOOKUP($S189+12,rate_basefnd,12)))</f>
        <v>1897.2778027862737</v>
      </c>
      <c r="AE189" s="1">
        <f>(($C189*'fnd base rates'!M$48)
+($D189*'fnd base rates'!M$49)
+($E189*'fnd base rates'!M$50)
+($F189*'fnd base rates'!M$51)
+($G189*'fnd base rates'!M$52)
+($H189*'fnd base rates'!M$53)
+($I189*'fnd base rates'!M$54)
+($J189*'fnd base rates'!M$55)
+($K189*'fnd base rates'!M$56)
+($L189*'fnd base rates'!M$57)
+($M189*'fnd base rates'!M$58)
+($N189*'fnd base rates'!M$59)
+($O189*VLOOKUP($S189+12,rate_basefnd,13)))</f>
        <v>0</v>
      </c>
      <c r="AF189" s="4">
        <f t="shared" si="27"/>
        <v>18673.445047036272</v>
      </c>
      <c r="AH189" s="4">
        <f t="shared" si="28"/>
        <v>430170735</v>
      </c>
      <c r="AI189" s="4" t="str">
        <f t="shared" si="29"/>
        <v>430</v>
      </c>
      <c r="AJ189" s="2" t="str">
        <f t="shared" si="30"/>
        <v>170</v>
      </c>
      <c r="AK189" s="2" t="str">
        <f t="shared" si="31"/>
        <v>735</v>
      </c>
      <c r="AL189" s="4">
        <f t="shared" si="32"/>
        <v>1</v>
      </c>
      <c r="AM189" s="4">
        <f t="shared" si="25"/>
        <v>2</v>
      </c>
      <c r="AN189" s="4">
        <f t="shared" si="33"/>
        <v>18673.445047036272</v>
      </c>
      <c r="AO189" s="4">
        <f t="shared" si="34"/>
        <v>9337</v>
      </c>
      <c r="AP189" s="4">
        <f t="shared" si="35"/>
        <v>0</v>
      </c>
      <c r="AQ189" s="75">
        <v>9337</v>
      </c>
    </row>
    <row r="190" spans="1:43" s="4" customFormat="1">
      <c r="A190" s="2">
        <v>430170775</v>
      </c>
      <c r="B190" s="382" t="s">
        <v>672</v>
      </c>
      <c r="C190" s="15">
        <f>'fnd enro'!C190</f>
        <v>0</v>
      </c>
      <c r="D190" s="15">
        <f>'fnd enro'!D190</f>
        <v>0</v>
      </c>
      <c r="E190" s="15">
        <f>'fnd enro'!E190</f>
        <v>0</v>
      </c>
      <c r="F190" s="15">
        <f>'fnd enro'!F190</f>
        <v>0</v>
      </c>
      <c r="G190" s="15">
        <f>'fnd enro'!G190</f>
        <v>0</v>
      </c>
      <c r="H190" s="15">
        <f>'fnd enro'!H190</f>
        <v>2</v>
      </c>
      <c r="I190" s="15">
        <f>'fnd enro'!I190</f>
        <v>7.4999999999999997E-2</v>
      </c>
      <c r="J190" s="15">
        <f>'fnd enro'!J190</f>
        <v>0</v>
      </c>
      <c r="K190" s="15">
        <f>'fnd enro'!K190</f>
        <v>0</v>
      </c>
      <c r="L190" s="15">
        <f>'fnd enro'!L190</f>
        <v>0</v>
      </c>
      <c r="M190" s="15">
        <f>'fnd enro'!M190</f>
        <v>0</v>
      </c>
      <c r="N190" s="15">
        <f>'fnd enro'!N190</f>
        <v>0</v>
      </c>
      <c r="O190" s="15">
        <f>'fnd enro'!O190</f>
        <v>0</v>
      </c>
      <c r="P190" s="15"/>
      <c r="Q190" s="15">
        <f>'fnd enro'!R190</f>
        <v>2</v>
      </c>
      <c r="R190" s="16">
        <f t="shared" si="26"/>
        <v>1.0529999999999999</v>
      </c>
      <c r="S190" s="15">
        <f>'fnd enro'!Q190</f>
        <v>1</v>
      </c>
      <c r="T190" s="2"/>
      <c r="U190" s="1">
        <f>(($C190*'fnd base rates'!C$48)
+($D190*'fnd base rates'!C$49)
+($E190*'fnd base rates'!C$50)
+($F190*'fnd base rates'!C$51)
+($G190*'fnd base rates'!C$52)
+($H190*'fnd base rates'!C$53)
+($I190*'fnd base rates'!C$54)
+($J190*'fnd base rates'!C$55)
+($K190*'fnd base rates'!C$56)
+($L190*'fnd base rates'!C$57)
+($M190*'fnd base rates'!C$58)
+($N190*'fnd base rates'!C$59)
+($O190*VLOOKUP($S190+12,rate_basefnd,3)))
*$R190</f>
        <v>975.70058625000001</v>
      </c>
      <c r="V190" s="1">
        <f>(($C190*'fnd base rates'!D$48)
+($D190*'fnd base rates'!D$49)
+($E190*'fnd base rates'!D$50)
+($F190*'fnd base rates'!D$51)
+($G190*'fnd base rates'!D$52)
+($H190*'fnd base rates'!D$53)
+($I190*'fnd base rates'!D$54)
+($J190*'fnd base rates'!D$55)
+($K190*'fnd base rates'!D$56)
+($L190*'fnd base rates'!D$57)
+($M190*'fnd base rates'!D$58)
+($N190*'fnd base rates'!D$59)
+($O190*VLOOKUP($S190+12,rate_basefnd,4)))
*$R190</f>
        <v>1399.90032</v>
      </c>
      <c r="W190" s="1">
        <f>(($C190*'fnd base rates'!E$48)
+($D190*'fnd base rates'!E$49)
+($E190*'fnd base rates'!E$50)
+($F190*'fnd base rates'!E$51)
+($G190*'fnd base rates'!E$52)
+($H190*'fnd base rates'!E$53)
+($I190*'fnd base rates'!E$54)
+($J190*'fnd base rates'!E$55)
+($K190*'fnd base rates'!E$56)
+($L190*'fnd base rates'!E$57)
+($M190*'fnd base rates'!E$58)
+($N190*'fnd base rates'!E$59)
+($O190*VLOOKUP($S190+12,rate_basefnd,5)))
*$R190</f>
        <v>8968.8419437499979</v>
      </c>
      <c r="X190" s="1">
        <f>(($C190*'fnd base rates'!F$48)
+($D190*'fnd base rates'!F$49)
+($E190*'fnd base rates'!F$50)
+($F190*'fnd base rates'!F$51)
+($G190*'fnd base rates'!F$52)
+($H190*'fnd base rates'!F$53)
+($I190*'fnd base rates'!F$54)
+($J190*'fnd base rates'!F$55)
+($K190*'fnd base rates'!F$56)
+($L190*'fnd base rates'!F$57)
+($M190*'fnd base rates'!F$58)
+($N190*'fnd base rates'!F$59)
+($O190*VLOOKUP($S190+12,rate_basefnd,6)))
*$R190</f>
        <v>1604.6788095000002</v>
      </c>
      <c r="Y190" s="1">
        <f>(($C190*'fnd base rates'!G$48)
+($D190*'fnd base rates'!G$49)
+($E190*'fnd base rates'!G$50)
+($F190*'fnd base rates'!G$51)
+($G190*'fnd base rates'!G$52)
+($H190*'fnd base rates'!G$53)
+($I190*'fnd base rates'!G$54)
+($J190*'fnd base rates'!G$55)
+($K190*'fnd base rates'!G$56)
+($L190*'fnd base rates'!G$57)
+($M190*'fnd base rates'!G$58)
+($N190*'fnd base rates'!G$59)
+($O190*VLOOKUP($S190+12,rate_basefnd,7)))
*$R190</f>
        <v>298.93143149999997</v>
      </c>
      <c r="Z190" s="1">
        <f>(($C190*'fnd base rates'!H$48)
+($D190*'fnd base rates'!H$49)
+($E190*'fnd base rates'!H$50)
+($F190*'fnd base rates'!H$51)
+($G190*'fnd base rates'!H$52)
+($H190*'fnd base rates'!H$53)
+($I190*'fnd base rates'!H$54)
+($J190*'fnd base rates'!H$55)
+($K190*'fnd base rates'!H$56)
+($L190*'fnd base rates'!H$57)
+($M190*'fnd base rates'!H$58)
+($N190*'fnd base rates'!H$59)
+($O190*VLOOKUP($S190+12,rate_basefnd,8)))</f>
        <v>1438.1690000000001</v>
      </c>
      <c r="AA190" s="1">
        <f>(($C190*'fnd base rates'!I$48)
+($D190*'fnd base rates'!I$49)
+($E190*'fnd base rates'!I$50)
+($F190*'fnd base rates'!I$51)
+($G190*'fnd base rates'!I$52)
+($H190*'fnd base rates'!I$53)
+($I190*'fnd base rates'!I$54)
+($J190*'fnd base rates'!I$55)
+($K190*'fnd base rates'!I$56)
+($L190*'fnd base rates'!I$57)
+($M190*'fnd base rates'!I$58)
+($N190*'fnd base rates'!I$59)
+($O190*VLOOKUP($S190+12,rate_basefnd,9)))
*$R190</f>
        <v>779.38847999999996</v>
      </c>
      <c r="AB190" s="1">
        <f>(($C190*'fnd base rates'!J$48)
+($D190*'fnd base rates'!J$49)
+($E190*'fnd base rates'!J$50)
+($F190*'fnd base rates'!J$51)
+($G190*'fnd base rates'!J$52)
+($H190*'fnd base rates'!J$53)
+($I190*'fnd base rates'!J$54)
+($J190*'fnd base rates'!J$55)
+($K190*'fnd base rates'!J$56)
+($L190*'fnd base rates'!J$57)
+($M190*'fnd base rates'!J$58)
+($N190*'fnd base rates'!J$59)
+($O190*VLOOKUP($S190+12,rate_basefnd,10)))
*$R190</f>
        <v>1049.8409999999999</v>
      </c>
      <c r="AC190" s="1">
        <f>(($C190*'fnd base rates'!K$48)
+($D190*'fnd base rates'!K$49)
+($E190*'fnd base rates'!K$50)
+($F190*'fnd base rates'!K$51)
+($G190*'fnd base rates'!K$52)
+($H190*'fnd base rates'!K$53)
+($I190*'fnd base rates'!K$54)
+($J190*'fnd base rates'!K$55)
+($K190*'fnd base rates'!K$56)
+($L190*'fnd base rates'!K$57)
+($M190*'fnd base rates'!K$58)
+($N190*'fnd base rates'!K$59)
+($O190*VLOOKUP($S190+12,rate_basefnd,11)))
*$R190</f>
        <v>2097.7973932499999</v>
      </c>
      <c r="AD190" s="1">
        <f>(($C190*'fnd base rates'!L$48)
+($D190*'fnd base rates'!L$49)
+($E190*'fnd base rates'!L$50)
+($F190*'fnd base rates'!L$51)
+($G190*'fnd base rates'!L$52)
+($H190*'fnd base rates'!L$53)
+($I190*'fnd base rates'!L$54)
+($J190*'fnd base rates'!L$55)
+($K190*'fnd base rates'!L$56)
+($L190*'fnd base rates'!L$57)
+($M190*'fnd base rates'!L$58)
+($N190*'fnd base rates'!L$59)
+($O190*VLOOKUP($S190+12,rate_basefnd,12)))</f>
        <v>1838.5160787188831</v>
      </c>
      <c r="AE190" s="1">
        <f>(($C190*'fnd base rates'!M$48)
+($D190*'fnd base rates'!M$49)
+($E190*'fnd base rates'!M$50)
+($F190*'fnd base rates'!M$51)
+($G190*'fnd base rates'!M$52)
+($H190*'fnd base rates'!M$53)
+($I190*'fnd base rates'!M$54)
+($J190*'fnd base rates'!M$55)
+($K190*'fnd base rates'!M$56)
+($L190*'fnd base rates'!M$57)
+($M190*'fnd base rates'!M$58)
+($N190*'fnd base rates'!M$59)
+($O190*VLOOKUP($S190+12,rate_basefnd,13)))</f>
        <v>0</v>
      </c>
      <c r="AF190" s="4">
        <f t="shared" si="27"/>
        <v>20451.765042968877</v>
      </c>
      <c r="AH190" s="4">
        <f t="shared" si="28"/>
        <v>430170775</v>
      </c>
      <c r="AI190" s="4" t="str">
        <f t="shared" si="29"/>
        <v>430</v>
      </c>
      <c r="AJ190" s="2" t="str">
        <f t="shared" si="30"/>
        <v>170</v>
      </c>
      <c r="AK190" s="2" t="str">
        <f t="shared" si="31"/>
        <v>775</v>
      </c>
      <c r="AL190" s="4">
        <f t="shared" si="32"/>
        <v>1</v>
      </c>
      <c r="AM190" s="4">
        <f t="shared" si="25"/>
        <v>2</v>
      </c>
      <c r="AN190" s="4">
        <f t="shared" si="33"/>
        <v>20451.765042968877</v>
      </c>
      <c r="AO190" s="4">
        <f t="shared" si="34"/>
        <v>10226</v>
      </c>
      <c r="AP190" s="4">
        <f t="shared" si="35"/>
        <v>0</v>
      </c>
      <c r="AQ190" s="75">
        <v>10226</v>
      </c>
    </row>
    <row r="191" spans="1:43" s="4" customFormat="1">
      <c r="A191" s="2">
        <v>431149128</v>
      </c>
      <c r="B191" s="382" t="s">
        <v>709</v>
      </c>
      <c r="C191" s="15">
        <f>'fnd enro'!C191</f>
        <v>0</v>
      </c>
      <c r="D191" s="15">
        <f>'fnd enro'!D191</f>
        <v>0</v>
      </c>
      <c r="E191" s="15">
        <f>'fnd enro'!E191</f>
        <v>0</v>
      </c>
      <c r="F191" s="15">
        <f>'fnd enro'!F191</f>
        <v>4</v>
      </c>
      <c r="G191" s="15">
        <f>'fnd enro'!G191</f>
        <v>0</v>
      </c>
      <c r="H191" s="15">
        <f>'fnd enro'!H191</f>
        <v>0</v>
      </c>
      <c r="I191" s="15">
        <f>'fnd enro'!I191</f>
        <v>0.15</v>
      </c>
      <c r="J191" s="15">
        <f>'fnd enro'!J191</f>
        <v>0</v>
      </c>
      <c r="K191" s="15">
        <f>'fnd enro'!K191</f>
        <v>0</v>
      </c>
      <c r="L191" s="15">
        <f>'fnd enro'!L191</f>
        <v>0</v>
      </c>
      <c r="M191" s="15">
        <f>'fnd enro'!M191</f>
        <v>0</v>
      </c>
      <c r="N191" s="15">
        <f>'fnd enro'!N191</f>
        <v>0</v>
      </c>
      <c r="O191" s="15">
        <f>'fnd enro'!O191</f>
        <v>0</v>
      </c>
      <c r="P191" s="15"/>
      <c r="Q191" s="15">
        <f>'fnd enro'!R191</f>
        <v>4</v>
      </c>
      <c r="R191" s="16">
        <f t="shared" si="26"/>
        <v>1</v>
      </c>
      <c r="S191" s="15">
        <f>'fnd enro'!Q191</f>
        <v>1</v>
      </c>
      <c r="T191" s="2"/>
      <c r="U191" s="1">
        <f>(($C191*'fnd base rates'!C$48)
+($D191*'fnd base rates'!C$49)
+($E191*'fnd base rates'!C$50)
+($F191*'fnd base rates'!C$51)
+($G191*'fnd base rates'!C$52)
+($H191*'fnd base rates'!C$53)
+($I191*'fnd base rates'!C$54)
+($J191*'fnd base rates'!C$55)
+($K191*'fnd base rates'!C$56)
+($L191*'fnd base rates'!C$57)
+($M191*'fnd base rates'!C$58)
+($N191*'fnd base rates'!C$59)
+($O191*VLOOKUP($S191+12,rate_basefnd,3)))
*$R191</f>
        <v>1853.1825000000001</v>
      </c>
      <c r="V191" s="1">
        <f>(($C191*'fnd base rates'!D$48)
+($D191*'fnd base rates'!D$49)
+($E191*'fnd base rates'!D$50)
+($F191*'fnd base rates'!D$51)
+($G191*'fnd base rates'!D$52)
+($H191*'fnd base rates'!D$53)
+($I191*'fnd base rates'!D$54)
+($J191*'fnd base rates'!D$55)
+($K191*'fnd base rates'!D$56)
+($L191*'fnd base rates'!D$57)
+($M191*'fnd base rates'!D$58)
+($N191*'fnd base rates'!D$59)
+($O191*VLOOKUP($S191+12,rate_basefnd,4)))
*$R191</f>
        <v>2658.88</v>
      </c>
      <c r="W191" s="1">
        <f>(($C191*'fnd base rates'!E$48)
+($D191*'fnd base rates'!E$49)
+($E191*'fnd base rates'!E$50)
+($F191*'fnd base rates'!E$51)
+($G191*'fnd base rates'!E$52)
+($H191*'fnd base rates'!E$53)
+($I191*'fnd base rates'!E$54)
+($J191*'fnd base rates'!E$55)
+($K191*'fnd base rates'!E$56)
+($L191*'fnd base rates'!E$57)
+($M191*'fnd base rates'!E$58)
+($N191*'fnd base rates'!E$59)
+($O191*VLOOKUP($S191+12,rate_basefnd,5)))
*$R191</f>
        <v>13448.997499999999</v>
      </c>
      <c r="X191" s="1">
        <f>(($C191*'fnd base rates'!F$48)
+($D191*'fnd base rates'!F$49)
+($E191*'fnd base rates'!F$50)
+($F191*'fnd base rates'!F$51)
+($G191*'fnd base rates'!F$52)
+($H191*'fnd base rates'!F$53)
+($I191*'fnd base rates'!F$54)
+($J191*'fnd base rates'!F$55)
+($K191*'fnd base rates'!F$56)
+($L191*'fnd base rates'!F$57)
+($M191*'fnd base rates'!F$58)
+($N191*'fnd base rates'!F$59)
+($O191*VLOOKUP($S191+12,rate_basefnd,6)))
*$R191</f>
        <v>4300.8630000000003</v>
      </c>
      <c r="Y191" s="1">
        <f>(($C191*'fnd base rates'!G$48)
+($D191*'fnd base rates'!G$49)
+($E191*'fnd base rates'!G$50)
+($F191*'fnd base rates'!G$51)
+($G191*'fnd base rates'!G$52)
+($H191*'fnd base rates'!G$53)
+($I191*'fnd base rates'!G$54)
+($J191*'fnd base rates'!G$55)
+($K191*'fnd base rates'!G$56)
+($L191*'fnd base rates'!G$57)
+($M191*'fnd base rates'!G$58)
+($N191*'fnd base rates'!G$59)
+($O191*VLOOKUP($S191+12,rate_basefnd,7)))
*$R191</f>
        <v>543.13099999999997</v>
      </c>
      <c r="Z191" s="1">
        <f>(($C191*'fnd base rates'!H$48)
+($D191*'fnd base rates'!H$49)
+($E191*'fnd base rates'!H$50)
+($F191*'fnd base rates'!H$51)
+($G191*'fnd base rates'!H$52)
+($H191*'fnd base rates'!H$53)
+($I191*'fnd base rates'!H$54)
+($J191*'fnd base rates'!H$55)
+($K191*'fnd base rates'!H$56)
+($L191*'fnd base rates'!H$57)
+($M191*'fnd base rates'!H$58)
+($N191*'fnd base rates'!H$59)
+($O191*VLOOKUP($S191+12,rate_basefnd,8)))</f>
        <v>1817.538</v>
      </c>
      <c r="AA191" s="1">
        <f>(($C191*'fnd base rates'!I$48)
+($D191*'fnd base rates'!I$49)
+($E191*'fnd base rates'!I$50)
+($F191*'fnd base rates'!I$51)
+($G191*'fnd base rates'!I$52)
+($H191*'fnd base rates'!I$53)
+($I191*'fnd base rates'!I$54)
+($J191*'fnd base rates'!I$55)
+($K191*'fnd base rates'!I$56)
+($L191*'fnd base rates'!I$57)
+($M191*'fnd base rates'!I$58)
+($N191*'fnd base rates'!I$59)
+($O191*VLOOKUP($S191+12,rate_basefnd,9)))
*$R191</f>
        <v>887.16</v>
      </c>
      <c r="AB191" s="1">
        <f>(($C191*'fnd base rates'!J$48)
+($D191*'fnd base rates'!J$49)
+($E191*'fnd base rates'!J$50)
+($F191*'fnd base rates'!J$51)
+($G191*'fnd base rates'!J$52)
+($H191*'fnd base rates'!J$53)
+($I191*'fnd base rates'!J$54)
+($J191*'fnd base rates'!J$55)
+($K191*'fnd base rates'!J$56)
+($L191*'fnd base rates'!J$57)
+($M191*'fnd base rates'!J$58)
+($N191*'fnd base rates'!J$59)
+($O191*VLOOKUP($S191+12,rate_basefnd,10)))
*$R191</f>
        <v>529.4</v>
      </c>
      <c r="AC191" s="1">
        <f>(($C191*'fnd base rates'!K$48)
+($D191*'fnd base rates'!K$49)
+($E191*'fnd base rates'!K$50)
+($F191*'fnd base rates'!K$51)
+($G191*'fnd base rates'!K$52)
+($H191*'fnd base rates'!K$53)
+($I191*'fnd base rates'!K$54)
+($J191*'fnd base rates'!K$55)
+($K191*'fnd base rates'!K$56)
+($L191*'fnd base rates'!K$57)
+($M191*'fnd base rates'!K$58)
+($N191*'fnd base rates'!K$59)
+($O191*VLOOKUP($S191+12,rate_basefnd,11)))
*$R191</f>
        <v>3811.1405</v>
      </c>
      <c r="AD191" s="1">
        <f>(($C191*'fnd base rates'!L$48)
+($D191*'fnd base rates'!L$49)
+($E191*'fnd base rates'!L$50)
+($F191*'fnd base rates'!L$51)
+($G191*'fnd base rates'!L$52)
+($H191*'fnd base rates'!L$53)
+($I191*'fnd base rates'!L$54)
+($J191*'fnd base rates'!L$55)
+($K191*'fnd base rates'!L$56)
+($L191*'fnd base rates'!L$57)
+($M191*'fnd base rates'!L$58)
+($N191*'fnd base rates'!L$59)
+($O191*VLOOKUP($S191+12,rate_basefnd,12)))</f>
        <v>3951.3258590912628</v>
      </c>
      <c r="AE191" s="1">
        <f>(($C191*'fnd base rates'!M$48)
+($D191*'fnd base rates'!M$49)
+($E191*'fnd base rates'!M$50)
+($F191*'fnd base rates'!M$51)
+($G191*'fnd base rates'!M$52)
+($H191*'fnd base rates'!M$53)
+($I191*'fnd base rates'!M$54)
+($J191*'fnd base rates'!M$55)
+($K191*'fnd base rates'!M$56)
+($L191*'fnd base rates'!M$57)
+($M191*'fnd base rates'!M$58)
+($N191*'fnd base rates'!M$59)
+($O191*VLOOKUP($S191+12,rate_basefnd,13)))</f>
        <v>0</v>
      </c>
      <c r="AF191" s="4">
        <f t="shared" si="27"/>
        <v>33801.61835909127</v>
      </c>
      <c r="AH191" s="4">
        <f t="shared" si="28"/>
        <v>431149128</v>
      </c>
      <c r="AI191" s="4" t="str">
        <f t="shared" si="29"/>
        <v>431</v>
      </c>
      <c r="AJ191" s="2" t="str">
        <f t="shared" si="30"/>
        <v>149</v>
      </c>
      <c r="AK191" s="2" t="str">
        <f t="shared" si="31"/>
        <v>128</v>
      </c>
      <c r="AL191" s="4">
        <f t="shared" si="32"/>
        <v>1</v>
      </c>
      <c r="AM191" s="4">
        <f t="shared" si="25"/>
        <v>4</v>
      </c>
      <c r="AN191" s="4">
        <f t="shared" si="33"/>
        <v>33801.61835909127</v>
      </c>
      <c r="AO191" s="4">
        <f t="shared" si="34"/>
        <v>8450</v>
      </c>
      <c r="AP191" s="4">
        <f t="shared" si="35"/>
        <v>0</v>
      </c>
      <c r="AQ191" s="75">
        <v>8450</v>
      </c>
    </row>
    <row r="192" spans="1:43" s="4" customFormat="1">
      <c r="A192" s="2">
        <v>431149149</v>
      </c>
      <c r="B192" s="382" t="s">
        <v>709</v>
      </c>
      <c r="C192" s="15">
        <f>'fnd enro'!C192</f>
        <v>11</v>
      </c>
      <c r="D192" s="15">
        <f>'fnd enro'!D192</f>
        <v>0</v>
      </c>
      <c r="E192" s="15">
        <f>'fnd enro'!E192</f>
        <v>21</v>
      </c>
      <c r="F192" s="15">
        <f>'fnd enro'!F192</f>
        <v>110</v>
      </c>
      <c r="G192" s="15">
        <f>'fnd enro'!G192</f>
        <v>0</v>
      </c>
      <c r="H192" s="15">
        <f>'fnd enro'!H192</f>
        <v>0</v>
      </c>
      <c r="I192" s="15">
        <f>'fnd enro'!I192</f>
        <v>8.3625000000000007</v>
      </c>
      <c r="J192" s="15">
        <f>'fnd enro'!J192</f>
        <v>0</v>
      </c>
      <c r="K192" s="15">
        <f>'fnd enro'!K192</f>
        <v>29</v>
      </c>
      <c r="L192" s="15">
        <f>'fnd enro'!L192</f>
        <v>0</v>
      </c>
      <c r="M192" s="15">
        <f>'fnd enro'!M192</f>
        <v>92</v>
      </c>
      <c r="N192" s="15">
        <f>'fnd enro'!N192</f>
        <v>0</v>
      </c>
      <c r="O192" s="15">
        <f>'fnd enro'!O192</f>
        <v>144</v>
      </c>
      <c r="P192" s="15"/>
      <c r="Q192" s="15">
        <f>'fnd enro'!R192</f>
        <v>244</v>
      </c>
      <c r="R192" s="16">
        <f t="shared" si="26"/>
        <v>1</v>
      </c>
      <c r="S192" s="15">
        <f>'fnd enro'!Q192</f>
        <v>10</v>
      </c>
      <c r="T192" s="2"/>
      <c r="U192" s="1">
        <f>(($C192*'fnd base rates'!C$48)
+($D192*'fnd base rates'!C$49)
+($E192*'fnd base rates'!C$50)
+($F192*'fnd base rates'!C$51)
+($G192*'fnd base rates'!C$52)
+($H192*'fnd base rates'!C$53)
+($I192*'fnd base rates'!C$54)
+($J192*'fnd base rates'!C$55)
+($K192*'fnd base rates'!C$56)
+($L192*'fnd base rates'!C$57)
+($M192*'fnd base rates'!C$58)
+($N192*'fnd base rates'!C$59)
+($O192*VLOOKUP($S192+12,rate_basefnd,3)))
*$R192</f>
        <v>110676.41437499999</v>
      </c>
      <c r="V192" s="1">
        <f>(($C192*'fnd base rates'!D$48)
+($D192*'fnd base rates'!D$49)
+($E192*'fnd base rates'!D$50)
+($F192*'fnd base rates'!D$51)
+($G192*'fnd base rates'!D$52)
+($H192*'fnd base rates'!D$53)
+($I192*'fnd base rates'!D$54)
+($J192*'fnd base rates'!D$55)
+($K192*'fnd base rates'!D$56)
+($L192*'fnd base rates'!D$57)
+($M192*'fnd base rates'!D$58)
+($N192*'fnd base rates'!D$59)
+($O192*VLOOKUP($S192+12,rate_basefnd,4)))
*$R192</f>
        <v>161527.35999999999</v>
      </c>
      <c r="W192" s="1">
        <f>(($C192*'fnd base rates'!E$48)
+($D192*'fnd base rates'!E$49)
+($E192*'fnd base rates'!E$50)
+($F192*'fnd base rates'!E$51)
+($G192*'fnd base rates'!E$52)
+($H192*'fnd base rates'!E$53)
+($I192*'fnd base rates'!E$54)
+($J192*'fnd base rates'!E$55)
+($K192*'fnd base rates'!E$56)
+($L192*'fnd base rates'!E$57)
+($M192*'fnd base rates'!E$58)
+($N192*'fnd base rates'!E$59)
+($O192*VLOOKUP($S192+12,rate_basefnd,5)))
*$R192</f>
        <v>1446109.120625</v>
      </c>
      <c r="X192" s="1">
        <f>(($C192*'fnd base rates'!F$48)
+($D192*'fnd base rates'!F$49)
+($E192*'fnd base rates'!F$50)
+($F192*'fnd base rates'!F$51)
+($G192*'fnd base rates'!F$52)
+($H192*'fnd base rates'!F$53)
+($I192*'fnd base rates'!F$54)
+($J192*'fnd base rates'!F$55)
+($K192*'fnd base rates'!F$56)
+($L192*'fnd base rates'!F$57)
+($M192*'fnd base rates'!F$58)
+($N192*'fnd base rates'!F$59)
+($O192*VLOOKUP($S192+12,rate_basefnd,6)))
*$R192</f>
        <v>238723.51225000003</v>
      </c>
      <c r="Y192" s="1">
        <f>(($C192*'fnd base rates'!G$48)
+($D192*'fnd base rates'!G$49)
+($E192*'fnd base rates'!G$50)
+($F192*'fnd base rates'!G$51)
+($G192*'fnd base rates'!G$52)
+($H192*'fnd base rates'!G$53)
+($I192*'fnd base rates'!G$54)
+($J192*'fnd base rates'!G$55)
+($K192*'fnd base rates'!G$56)
+($L192*'fnd base rates'!G$57)
+($M192*'fnd base rates'!G$58)
+($N192*'fnd base rates'!G$59)
+($O192*VLOOKUP($S192+12,rate_basefnd,7)))
*$R192</f>
        <v>47600.833249999996</v>
      </c>
      <c r="Z192" s="1">
        <f>(($C192*'fnd base rates'!H$48)
+($D192*'fnd base rates'!H$49)
+($E192*'fnd base rates'!H$50)
+($F192*'fnd base rates'!H$51)
+($G192*'fnd base rates'!H$52)
+($H192*'fnd base rates'!H$53)
+($I192*'fnd base rates'!H$54)
+($J192*'fnd base rates'!H$55)
+($K192*'fnd base rates'!H$56)
+($L192*'fnd base rates'!H$57)
+($M192*'fnd base rates'!H$58)
+($N192*'fnd base rates'!H$59)
+($O192*VLOOKUP($S192+12,rate_basefnd,8)))</f>
        <v>110150.94349999999</v>
      </c>
      <c r="AA192" s="1">
        <f>(($C192*'fnd base rates'!I$48)
+($D192*'fnd base rates'!I$49)
+($E192*'fnd base rates'!I$50)
+($F192*'fnd base rates'!I$51)
+($G192*'fnd base rates'!I$52)
+($H192*'fnd base rates'!I$53)
+($I192*'fnd base rates'!I$54)
+($J192*'fnd base rates'!I$55)
+($K192*'fnd base rates'!I$56)
+($L192*'fnd base rates'!I$57)
+($M192*'fnd base rates'!I$58)
+($N192*'fnd base rates'!I$59)
+($O192*VLOOKUP($S192+12,rate_basefnd,9)))
*$R192</f>
        <v>61715.73</v>
      </c>
      <c r="AB192" s="1">
        <f>(($C192*'fnd base rates'!J$48)
+($D192*'fnd base rates'!J$49)
+($E192*'fnd base rates'!J$50)
+($F192*'fnd base rates'!J$51)
+($G192*'fnd base rates'!J$52)
+($H192*'fnd base rates'!J$53)
+($I192*'fnd base rates'!J$54)
+($J192*'fnd base rates'!J$55)
+($K192*'fnd base rates'!J$56)
+($L192*'fnd base rates'!J$57)
+($M192*'fnd base rates'!J$58)
+($N192*'fnd base rates'!J$59)
+($O192*VLOOKUP($S192+12,rate_basefnd,10)))
*$R192</f>
        <v>30991.769999999997</v>
      </c>
      <c r="AC192" s="1">
        <f>(($C192*'fnd base rates'!K$48)
+($D192*'fnd base rates'!K$49)
+($E192*'fnd base rates'!K$50)
+($F192*'fnd base rates'!K$51)
+($G192*'fnd base rates'!K$52)
+($H192*'fnd base rates'!K$53)
+($I192*'fnd base rates'!K$54)
+($J192*'fnd base rates'!K$55)
+($K192*'fnd base rates'!K$56)
+($L192*'fnd base rates'!K$57)
+($M192*'fnd base rates'!K$58)
+($N192*'fnd base rates'!K$59)
+($O192*VLOOKUP($S192+12,rate_basefnd,11)))
*$R192</f>
        <v>334047.69287500001</v>
      </c>
      <c r="AD192" s="1">
        <f>(($C192*'fnd base rates'!L$48)
+($D192*'fnd base rates'!L$49)
+($E192*'fnd base rates'!L$50)
+($F192*'fnd base rates'!L$51)
+($G192*'fnd base rates'!L$52)
+($H192*'fnd base rates'!L$53)
+($I192*'fnd base rates'!L$54)
+($J192*'fnd base rates'!L$55)
+($K192*'fnd base rates'!L$56)
+($L192*'fnd base rates'!L$57)
+($M192*'fnd base rates'!L$58)
+($N192*'fnd base rates'!L$59)
+($O192*VLOOKUP($S192+12,rate_basefnd,12)))</f>
        <v>302783.74980273918</v>
      </c>
      <c r="AE192" s="1">
        <f>(($C192*'fnd base rates'!M$48)
+($D192*'fnd base rates'!M$49)
+($E192*'fnd base rates'!M$50)
+($F192*'fnd base rates'!M$51)
+($G192*'fnd base rates'!M$52)
+($H192*'fnd base rates'!M$53)
+($I192*'fnd base rates'!M$54)
+($J192*'fnd base rates'!M$55)
+($K192*'fnd base rates'!M$56)
+($L192*'fnd base rates'!M$57)
+($M192*'fnd base rates'!M$58)
+($N192*'fnd base rates'!M$59)
+($O192*VLOOKUP($S192+12,rate_basefnd,13)))</f>
        <v>0</v>
      </c>
      <c r="AF192" s="4">
        <f t="shared" si="27"/>
        <v>2844327.1266777394</v>
      </c>
      <c r="AH192" s="4">
        <f t="shared" si="28"/>
        <v>431149149</v>
      </c>
      <c r="AI192" s="4" t="str">
        <f t="shared" si="29"/>
        <v>431</v>
      </c>
      <c r="AJ192" s="2" t="str">
        <f t="shared" si="30"/>
        <v>149</v>
      </c>
      <c r="AK192" s="2" t="str">
        <f t="shared" si="31"/>
        <v>149</v>
      </c>
      <c r="AL192" s="4">
        <f t="shared" si="32"/>
        <v>1</v>
      </c>
      <c r="AM192" s="4">
        <f t="shared" si="25"/>
        <v>244</v>
      </c>
      <c r="AN192" s="4">
        <f t="shared" si="33"/>
        <v>2844327.1266777394</v>
      </c>
      <c r="AO192" s="4">
        <f t="shared" si="34"/>
        <v>11657</v>
      </c>
      <c r="AP192" s="4">
        <f t="shared" si="35"/>
        <v>0</v>
      </c>
      <c r="AQ192" s="75">
        <v>11657</v>
      </c>
    </row>
    <row r="193" spans="1:43" s="4" customFormat="1">
      <c r="A193" s="2">
        <v>431149181</v>
      </c>
      <c r="B193" s="382" t="s">
        <v>709</v>
      </c>
      <c r="C193" s="15">
        <f>'fnd enro'!C193</f>
        <v>0</v>
      </c>
      <c r="D193" s="15">
        <f>'fnd enro'!D193</f>
        <v>0</v>
      </c>
      <c r="E193" s="15">
        <f>'fnd enro'!E193</f>
        <v>1</v>
      </c>
      <c r="F193" s="15">
        <f>'fnd enro'!F193</f>
        <v>8</v>
      </c>
      <c r="G193" s="15">
        <f>'fnd enro'!G193</f>
        <v>0</v>
      </c>
      <c r="H193" s="15">
        <f>'fnd enro'!H193</f>
        <v>0</v>
      </c>
      <c r="I193" s="15">
        <f>'fnd enro'!I193</f>
        <v>0.45</v>
      </c>
      <c r="J193" s="15">
        <f>'fnd enro'!J193</f>
        <v>0</v>
      </c>
      <c r="K193" s="15">
        <f>'fnd enro'!K193</f>
        <v>1</v>
      </c>
      <c r="L193" s="15">
        <f>'fnd enro'!L193</f>
        <v>0</v>
      </c>
      <c r="M193" s="15">
        <f>'fnd enro'!M193</f>
        <v>3</v>
      </c>
      <c r="N193" s="15">
        <f>'fnd enro'!N193</f>
        <v>0</v>
      </c>
      <c r="O193" s="15">
        <f>'fnd enro'!O193</f>
        <v>4</v>
      </c>
      <c r="P193" s="15"/>
      <c r="Q193" s="15">
        <f>'fnd enro'!R193</f>
        <v>13</v>
      </c>
      <c r="R193" s="16">
        <f t="shared" si="26"/>
        <v>1</v>
      </c>
      <c r="S193" s="15">
        <f>'fnd enro'!Q193</f>
        <v>8</v>
      </c>
      <c r="T193" s="2"/>
      <c r="U193" s="1">
        <f>(($C193*'fnd base rates'!C$48)
+($D193*'fnd base rates'!C$49)
+($E193*'fnd base rates'!C$50)
+($F193*'fnd base rates'!C$51)
+($G193*'fnd base rates'!C$52)
+($H193*'fnd base rates'!C$53)
+($I193*'fnd base rates'!C$54)
+($J193*'fnd base rates'!C$55)
+($K193*'fnd base rates'!C$56)
+($L193*'fnd base rates'!C$57)
+($M193*'fnd base rates'!C$58)
+($N193*'fnd base rates'!C$59)
+($O193*VLOOKUP($S193+12,rate_basefnd,3)))
*$R193</f>
        <v>5743.5874999999996</v>
      </c>
      <c r="V193" s="1">
        <f>(($C193*'fnd base rates'!D$48)
+($D193*'fnd base rates'!D$49)
+($E193*'fnd base rates'!D$50)
+($F193*'fnd base rates'!D$51)
+($G193*'fnd base rates'!D$52)
+($H193*'fnd base rates'!D$53)
+($I193*'fnd base rates'!D$54)
+($J193*'fnd base rates'!D$55)
+($K193*'fnd base rates'!D$56)
+($L193*'fnd base rates'!D$57)
+($M193*'fnd base rates'!D$58)
+($N193*'fnd base rates'!D$59)
+($O193*VLOOKUP($S193+12,rate_basefnd,4)))
*$R193</f>
        <v>8309.01</v>
      </c>
      <c r="W193" s="1">
        <f>(($C193*'fnd base rates'!E$48)
+($D193*'fnd base rates'!E$49)
+($E193*'fnd base rates'!E$50)
+($F193*'fnd base rates'!E$51)
+($G193*'fnd base rates'!E$52)
+($H193*'fnd base rates'!E$53)
+($I193*'fnd base rates'!E$54)
+($J193*'fnd base rates'!E$55)
+($K193*'fnd base rates'!E$56)
+($L193*'fnd base rates'!E$57)
+($M193*'fnd base rates'!E$58)
+($N193*'fnd base rates'!E$59)
+($O193*VLOOKUP($S193+12,rate_basefnd,5)))
*$R193</f>
        <v>60102.372499999998</v>
      </c>
      <c r="X193" s="1">
        <f>(($C193*'fnd base rates'!F$48)
+($D193*'fnd base rates'!F$49)
+($E193*'fnd base rates'!F$50)
+($F193*'fnd base rates'!F$51)
+($G193*'fnd base rates'!F$52)
+($H193*'fnd base rates'!F$53)
+($I193*'fnd base rates'!F$54)
+($J193*'fnd base rates'!F$55)
+($K193*'fnd base rates'!F$56)
+($L193*'fnd base rates'!F$57)
+($M193*'fnd base rates'!F$58)
+($N193*'fnd base rates'!F$59)
+($O193*VLOOKUP($S193+12,rate_basefnd,6)))
*$R193</f>
        <v>12745.149000000001</v>
      </c>
      <c r="Y193" s="1">
        <f>(($C193*'fnd base rates'!G$48)
+($D193*'fnd base rates'!G$49)
+($E193*'fnd base rates'!G$50)
+($F193*'fnd base rates'!G$51)
+($G193*'fnd base rates'!G$52)
+($H193*'fnd base rates'!G$53)
+($I193*'fnd base rates'!G$54)
+($J193*'fnd base rates'!G$55)
+($K193*'fnd base rates'!G$56)
+($L193*'fnd base rates'!G$57)
+($M193*'fnd base rates'!G$58)
+($N193*'fnd base rates'!G$59)
+($O193*VLOOKUP($S193+12,rate_basefnd,7)))
*$R193</f>
        <v>2121.3829999999998</v>
      </c>
      <c r="Z193" s="1">
        <f>(($C193*'fnd base rates'!H$48)
+($D193*'fnd base rates'!H$49)
+($E193*'fnd base rates'!H$50)
+($F193*'fnd base rates'!H$51)
+($G193*'fnd base rates'!H$52)
+($H193*'fnd base rates'!H$53)
+($I193*'fnd base rates'!H$54)
+($J193*'fnd base rates'!H$55)
+($K193*'fnd base rates'!H$56)
+($L193*'fnd base rates'!H$57)
+($M193*'fnd base rates'!H$58)
+($N193*'fnd base rates'!H$59)
+($O193*VLOOKUP($S193+12,rate_basefnd,8)))</f>
        <v>5673.1939999999995</v>
      </c>
      <c r="AA193" s="1">
        <f>(($C193*'fnd base rates'!I$48)
+($D193*'fnd base rates'!I$49)
+($E193*'fnd base rates'!I$50)
+($F193*'fnd base rates'!I$51)
+($G193*'fnd base rates'!I$52)
+($H193*'fnd base rates'!I$53)
+($I193*'fnd base rates'!I$54)
+($J193*'fnd base rates'!I$55)
+($K193*'fnd base rates'!I$56)
+($L193*'fnd base rates'!I$57)
+($M193*'fnd base rates'!I$58)
+($N193*'fnd base rates'!I$59)
+($O193*VLOOKUP($S193+12,rate_basefnd,9)))
*$R193</f>
        <v>3029.4</v>
      </c>
      <c r="AB193" s="1">
        <f>(($C193*'fnd base rates'!J$48)
+($D193*'fnd base rates'!J$49)
+($E193*'fnd base rates'!J$50)
+($F193*'fnd base rates'!J$51)
+($G193*'fnd base rates'!J$52)
+($H193*'fnd base rates'!J$53)
+($I193*'fnd base rates'!J$54)
+($J193*'fnd base rates'!J$55)
+($K193*'fnd base rates'!J$56)
+($L193*'fnd base rates'!J$57)
+($M193*'fnd base rates'!J$58)
+($N193*'fnd base rates'!J$59)
+($O193*VLOOKUP($S193+12,rate_basefnd,10)))
*$R193</f>
        <v>1610.26</v>
      </c>
      <c r="AC193" s="1">
        <f>(($C193*'fnd base rates'!K$48)
+($D193*'fnd base rates'!K$49)
+($E193*'fnd base rates'!K$50)
+($F193*'fnd base rates'!K$51)
+($G193*'fnd base rates'!K$52)
+($H193*'fnd base rates'!K$53)
+($I193*'fnd base rates'!K$54)
+($J193*'fnd base rates'!K$55)
+($K193*'fnd base rates'!K$56)
+($L193*'fnd base rates'!K$57)
+($M193*'fnd base rates'!K$58)
+($N193*'fnd base rates'!K$59)
+($O193*VLOOKUP($S193+12,rate_basefnd,11)))
*$R193</f>
        <v>14886.601500000001</v>
      </c>
      <c r="AD193" s="1">
        <f>(($C193*'fnd base rates'!L$48)
+($D193*'fnd base rates'!L$49)
+($E193*'fnd base rates'!L$50)
+($F193*'fnd base rates'!L$51)
+($G193*'fnd base rates'!L$52)
+($H193*'fnd base rates'!L$53)
+($I193*'fnd base rates'!L$54)
+($J193*'fnd base rates'!L$55)
+($K193*'fnd base rates'!L$56)
+($L193*'fnd base rates'!L$57)
+($M193*'fnd base rates'!L$58)
+($N193*'fnd base rates'!L$59)
+($O193*VLOOKUP($S193+12,rate_basefnd,12)))</f>
        <v>14160.569528434409</v>
      </c>
      <c r="AE193" s="1">
        <f>(($C193*'fnd base rates'!M$48)
+($D193*'fnd base rates'!M$49)
+($E193*'fnd base rates'!M$50)
+($F193*'fnd base rates'!M$51)
+($G193*'fnd base rates'!M$52)
+($H193*'fnd base rates'!M$53)
+($I193*'fnd base rates'!M$54)
+($J193*'fnd base rates'!M$55)
+($K193*'fnd base rates'!M$56)
+($L193*'fnd base rates'!M$57)
+($M193*'fnd base rates'!M$58)
+($N193*'fnd base rates'!M$59)
+($O193*VLOOKUP($S193+12,rate_basefnd,13)))</f>
        <v>0</v>
      </c>
      <c r="AF193" s="4">
        <f t="shared" si="27"/>
        <v>128381.52702843442</v>
      </c>
      <c r="AH193" s="4">
        <f t="shared" si="28"/>
        <v>431149181</v>
      </c>
      <c r="AI193" s="4" t="str">
        <f t="shared" si="29"/>
        <v>431</v>
      </c>
      <c r="AJ193" s="2" t="str">
        <f t="shared" si="30"/>
        <v>149</v>
      </c>
      <c r="AK193" s="2" t="str">
        <f t="shared" si="31"/>
        <v>181</v>
      </c>
      <c r="AL193" s="4">
        <f t="shared" si="32"/>
        <v>1</v>
      </c>
      <c r="AM193" s="4">
        <f t="shared" si="25"/>
        <v>13</v>
      </c>
      <c r="AN193" s="4">
        <f t="shared" si="33"/>
        <v>128381.52702843442</v>
      </c>
      <c r="AO193" s="4">
        <f t="shared" si="34"/>
        <v>9876</v>
      </c>
      <c r="AP193" s="4">
        <f t="shared" si="35"/>
        <v>0</v>
      </c>
      <c r="AQ193" s="75">
        <v>9876</v>
      </c>
    </row>
    <row r="194" spans="1:43" s="4" customFormat="1">
      <c r="A194" s="2">
        <v>432712020</v>
      </c>
      <c r="B194" s="382" t="s">
        <v>80</v>
      </c>
      <c r="C194" s="15">
        <f>'fnd enro'!C194</f>
        <v>0</v>
      </c>
      <c r="D194" s="15">
        <f>'fnd enro'!D194</f>
        <v>0</v>
      </c>
      <c r="E194" s="15">
        <f>'fnd enro'!E194</f>
        <v>0</v>
      </c>
      <c r="F194" s="15">
        <f>'fnd enro'!F194</f>
        <v>0</v>
      </c>
      <c r="G194" s="15">
        <f>'fnd enro'!G194</f>
        <v>58</v>
      </c>
      <c r="H194" s="15">
        <f>'fnd enro'!H194</f>
        <v>0</v>
      </c>
      <c r="I194" s="15">
        <f>'fnd enro'!I194</f>
        <v>2.1749999999999998</v>
      </c>
      <c r="J194" s="15">
        <f>'fnd enro'!J194</f>
        <v>0</v>
      </c>
      <c r="K194" s="15">
        <f>'fnd enro'!K194</f>
        <v>0</v>
      </c>
      <c r="L194" s="15">
        <f>'fnd enro'!L194</f>
        <v>0</v>
      </c>
      <c r="M194" s="15">
        <f>'fnd enro'!M194</f>
        <v>0</v>
      </c>
      <c r="N194" s="15">
        <f>'fnd enro'!N194</f>
        <v>0</v>
      </c>
      <c r="O194" s="15">
        <f>'fnd enro'!O194</f>
        <v>5</v>
      </c>
      <c r="P194" s="15"/>
      <c r="Q194" s="15">
        <f>'fnd enro'!R194</f>
        <v>58</v>
      </c>
      <c r="R194" s="16">
        <f t="shared" si="26"/>
        <v>1</v>
      </c>
      <c r="S194" s="15">
        <f>'fnd enro'!Q194</f>
        <v>2</v>
      </c>
      <c r="T194" s="2"/>
      <c r="U194" s="1">
        <f>(($C194*'fnd base rates'!C$48)
+($D194*'fnd base rates'!C$49)
+($E194*'fnd base rates'!C$50)
+($F194*'fnd base rates'!C$51)
+($G194*'fnd base rates'!C$52)
+($H194*'fnd base rates'!C$53)
+($I194*'fnd base rates'!C$54)
+($J194*'fnd base rates'!C$55)
+($K194*'fnd base rates'!C$56)
+($L194*'fnd base rates'!C$57)
+($M194*'fnd base rates'!C$58)
+($N194*'fnd base rates'!C$59)
+($O194*VLOOKUP($S194+12,rate_basefnd,3)))
*$R194</f>
        <v>26871.146249999998</v>
      </c>
      <c r="V194" s="1">
        <f>(($C194*'fnd base rates'!D$48)
+($D194*'fnd base rates'!D$49)
+($E194*'fnd base rates'!D$50)
+($F194*'fnd base rates'!D$51)
+($G194*'fnd base rates'!D$52)
+($H194*'fnd base rates'!D$53)
+($I194*'fnd base rates'!D$54)
+($J194*'fnd base rates'!D$55)
+($K194*'fnd base rates'!D$56)
+($L194*'fnd base rates'!D$57)
+($M194*'fnd base rates'!D$58)
+($N194*'fnd base rates'!D$59)
+($O194*VLOOKUP($S194+12,rate_basefnd,4)))
*$R194</f>
        <v>38553.760000000002</v>
      </c>
      <c r="W194" s="1">
        <f>(($C194*'fnd base rates'!E$48)
+($D194*'fnd base rates'!E$49)
+($E194*'fnd base rates'!E$50)
+($F194*'fnd base rates'!E$51)
+($G194*'fnd base rates'!E$52)
+($H194*'fnd base rates'!E$53)
+($I194*'fnd base rates'!E$54)
+($J194*'fnd base rates'!E$55)
+($K194*'fnd base rates'!E$56)
+($L194*'fnd base rates'!E$57)
+($M194*'fnd base rates'!E$58)
+($N194*'fnd base rates'!E$59)
+($O194*VLOOKUP($S194+12,rate_basefnd,5)))
*$R194</f>
        <v>188889.92374999996</v>
      </c>
      <c r="X194" s="1">
        <f>(($C194*'fnd base rates'!F$48)
+($D194*'fnd base rates'!F$49)
+($E194*'fnd base rates'!F$50)
+($F194*'fnd base rates'!F$51)
+($G194*'fnd base rates'!F$52)
+($H194*'fnd base rates'!F$53)
+($I194*'fnd base rates'!F$54)
+($J194*'fnd base rates'!F$55)
+($K194*'fnd base rates'!F$56)
+($L194*'fnd base rates'!F$57)
+($M194*'fnd base rates'!F$58)
+($N194*'fnd base rates'!F$59)
+($O194*VLOOKUP($S194+12,rate_basefnd,6)))
*$R194</f>
        <v>49659.933499999999</v>
      </c>
      <c r="Y194" s="1">
        <f>(($C194*'fnd base rates'!G$48)
+($D194*'fnd base rates'!G$49)
+($E194*'fnd base rates'!G$50)
+($F194*'fnd base rates'!G$51)
+($G194*'fnd base rates'!G$52)
+($H194*'fnd base rates'!G$53)
+($I194*'fnd base rates'!G$54)
+($J194*'fnd base rates'!G$55)
+($K194*'fnd base rates'!G$56)
+($L194*'fnd base rates'!G$57)
+($M194*'fnd base rates'!G$58)
+($N194*'fnd base rates'!G$59)
+($O194*VLOOKUP($S194+12,rate_basefnd,7)))
*$R194</f>
        <v>8795.6695</v>
      </c>
      <c r="Z194" s="1">
        <f>(($C194*'fnd base rates'!H$48)
+($D194*'fnd base rates'!H$49)
+($E194*'fnd base rates'!H$50)
+($F194*'fnd base rates'!H$51)
+($G194*'fnd base rates'!H$52)
+($H194*'fnd base rates'!H$53)
+($I194*'fnd base rates'!H$54)
+($J194*'fnd base rates'!H$55)
+($K194*'fnd base rates'!H$56)
+($L194*'fnd base rates'!H$57)
+($M194*'fnd base rates'!H$58)
+($N194*'fnd base rates'!H$59)
+($O194*VLOOKUP($S194+12,rate_basefnd,8)))</f>
        <v>26354.300999999996</v>
      </c>
      <c r="AA194" s="1">
        <f>(($C194*'fnd base rates'!I$48)
+($D194*'fnd base rates'!I$49)
+($E194*'fnd base rates'!I$50)
+($F194*'fnd base rates'!I$51)
+($G194*'fnd base rates'!I$52)
+($H194*'fnd base rates'!I$53)
+($I194*'fnd base rates'!I$54)
+($J194*'fnd base rates'!I$55)
+($K194*'fnd base rates'!I$56)
+($L194*'fnd base rates'!I$57)
+($M194*'fnd base rates'!I$58)
+($N194*'fnd base rates'!I$59)
+($O194*VLOOKUP($S194+12,rate_basefnd,9)))
*$R194</f>
        <v>17123.34</v>
      </c>
      <c r="AB194" s="1">
        <f>(($C194*'fnd base rates'!J$48)
+($D194*'fnd base rates'!J$49)
+($E194*'fnd base rates'!J$50)
+($F194*'fnd base rates'!J$51)
+($G194*'fnd base rates'!J$52)
+($H194*'fnd base rates'!J$53)
+($I194*'fnd base rates'!J$54)
+($J194*'fnd base rates'!J$55)
+($K194*'fnd base rates'!J$56)
+($L194*'fnd base rates'!J$57)
+($M194*'fnd base rates'!J$58)
+($N194*'fnd base rates'!J$59)
+($O194*VLOOKUP($S194+12,rate_basefnd,10)))
*$R194</f>
        <v>12538.44</v>
      </c>
      <c r="AC194" s="1">
        <f>(($C194*'fnd base rates'!K$48)
+($D194*'fnd base rates'!K$49)
+($E194*'fnd base rates'!K$50)
+($F194*'fnd base rates'!K$51)
+($G194*'fnd base rates'!K$52)
+($H194*'fnd base rates'!K$53)
+($I194*'fnd base rates'!K$54)
+($J194*'fnd base rates'!K$55)
+($K194*'fnd base rates'!K$56)
+($L194*'fnd base rates'!K$57)
+($M194*'fnd base rates'!K$58)
+($N194*'fnd base rates'!K$59)
+($O194*VLOOKUP($S194+12,rate_basefnd,11)))
*$R194</f>
        <v>61722.56725</v>
      </c>
      <c r="AD194" s="1">
        <f>(($C194*'fnd base rates'!L$48)
+($D194*'fnd base rates'!L$49)
+($E194*'fnd base rates'!L$50)
+($F194*'fnd base rates'!L$51)
+($G194*'fnd base rates'!L$52)
+($H194*'fnd base rates'!L$53)
+($I194*'fnd base rates'!L$54)
+($J194*'fnd base rates'!L$55)
+($K194*'fnd base rates'!L$56)
+($L194*'fnd base rates'!L$57)
+($M194*'fnd base rates'!L$58)
+($N194*'fnd base rates'!L$59)
+($O194*VLOOKUP($S194+12,rate_basefnd,12)))</f>
        <v>58257.09627875626</v>
      </c>
      <c r="AE194" s="1">
        <f>(($C194*'fnd base rates'!M$48)
+($D194*'fnd base rates'!M$49)
+($E194*'fnd base rates'!M$50)
+($F194*'fnd base rates'!M$51)
+($G194*'fnd base rates'!M$52)
+($H194*'fnd base rates'!M$53)
+($I194*'fnd base rates'!M$54)
+($J194*'fnd base rates'!M$55)
+($K194*'fnd base rates'!M$56)
+($L194*'fnd base rates'!M$57)
+($M194*'fnd base rates'!M$58)
+($N194*'fnd base rates'!M$59)
+($O194*VLOOKUP($S194+12,rate_basefnd,13)))</f>
        <v>0</v>
      </c>
      <c r="AF194" s="4">
        <f t="shared" si="27"/>
        <v>488766.17752875626</v>
      </c>
      <c r="AH194" s="4">
        <f t="shared" si="28"/>
        <v>432712020</v>
      </c>
      <c r="AI194" s="4" t="str">
        <f t="shared" si="29"/>
        <v>432</v>
      </c>
      <c r="AJ194" s="2" t="str">
        <f t="shared" si="30"/>
        <v>712</v>
      </c>
      <c r="AK194" s="2" t="str">
        <f t="shared" si="31"/>
        <v>020</v>
      </c>
      <c r="AL194" s="4">
        <f t="shared" si="32"/>
        <v>1</v>
      </c>
      <c r="AM194" s="4">
        <f t="shared" si="25"/>
        <v>58</v>
      </c>
      <c r="AN194" s="4">
        <f t="shared" si="33"/>
        <v>488766.17752875626</v>
      </c>
      <c r="AO194" s="4">
        <f t="shared" si="34"/>
        <v>8427</v>
      </c>
      <c r="AP194" s="4">
        <f t="shared" si="35"/>
        <v>0</v>
      </c>
      <c r="AQ194" s="75">
        <v>8427</v>
      </c>
    </row>
    <row r="195" spans="1:43" s="4" customFormat="1">
      <c r="A195" s="2">
        <v>432712036</v>
      </c>
      <c r="B195" s="382" t="s">
        <v>80</v>
      </c>
      <c r="C195" s="15">
        <f>'fnd enro'!C195</f>
        <v>0</v>
      </c>
      <c r="D195" s="15">
        <f>'fnd enro'!D195</f>
        <v>0</v>
      </c>
      <c r="E195" s="15">
        <f>'fnd enro'!E195</f>
        <v>0</v>
      </c>
      <c r="F195" s="15">
        <f>'fnd enro'!F195</f>
        <v>0</v>
      </c>
      <c r="G195" s="15">
        <f>'fnd enro'!G195</f>
        <v>1</v>
      </c>
      <c r="H195" s="15">
        <f>'fnd enro'!H195</f>
        <v>0</v>
      </c>
      <c r="I195" s="15">
        <f>'fnd enro'!I195</f>
        <v>3.7499999999999999E-2</v>
      </c>
      <c r="J195" s="15">
        <f>'fnd enro'!J195</f>
        <v>0</v>
      </c>
      <c r="K195" s="15">
        <f>'fnd enro'!K195</f>
        <v>0</v>
      </c>
      <c r="L195" s="15">
        <f>'fnd enro'!L195</f>
        <v>0</v>
      </c>
      <c r="M195" s="15">
        <f>'fnd enro'!M195</f>
        <v>0</v>
      </c>
      <c r="N195" s="15">
        <f>'fnd enro'!N195</f>
        <v>0</v>
      </c>
      <c r="O195" s="15">
        <f>'fnd enro'!O195</f>
        <v>0</v>
      </c>
      <c r="P195" s="15"/>
      <c r="Q195" s="15">
        <f>'fnd enro'!R195</f>
        <v>1</v>
      </c>
      <c r="R195" s="16">
        <f t="shared" si="26"/>
        <v>1</v>
      </c>
      <c r="S195" s="15">
        <f>'fnd enro'!Q195</f>
        <v>1</v>
      </c>
      <c r="T195" s="2"/>
      <c r="U195" s="1">
        <f>(($C195*'fnd base rates'!C$48)
+($D195*'fnd base rates'!C$49)
+($E195*'fnd base rates'!C$50)
+($F195*'fnd base rates'!C$51)
+($G195*'fnd base rates'!C$52)
+($H195*'fnd base rates'!C$53)
+($I195*'fnd base rates'!C$54)
+($J195*'fnd base rates'!C$55)
+($K195*'fnd base rates'!C$56)
+($L195*'fnd base rates'!C$57)
+($M195*'fnd base rates'!C$58)
+($N195*'fnd base rates'!C$59)
+($O195*VLOOKUP($S195+12,rate_basefnd,3)))
*$R195</f>
        <v>463.29562500000003</v>
      </c>
      <c r="V195" s="1">
        <f>(($C195*'fnd base rates'!D$48)
+($D195*'fnd base rates'!D$49)
+($E195*'fnd base rates'!D$50)
+($F195*'fnd base rates'!D$51)
+($G195*'fnd base rates'!D$52)
+($H195*'fnd base rates'!D$53)
+($I195*'fnd base rates'!D$54)
+($J195*'fnd base rates'!D$55)
+($K195*'fnd base rates'!D$56)
+($L195*'fnd base rates'!D$57)
+($M195*'fnd base rates'!D$58)
+($N195*'fnd base rates'!D$59)
+($O195*VLOOKUP($S195+12,rate_basefnd,4)))
*$R195</f>
        <v>664.72</v>
      </c>
      <c r="W195" s="1">
        <f>(($C195*'fnd base rates'!E$48)
+($D195*'fnd base rates'!E$49)
+($E195*'fnd base rates'!E$50)
+($F195*'fnd base rates'!E$51)
+($G195*'fnd base rates'!E$52)
+($H195*'fnd base rates'!E$53)
+($I195*'fnd base rates'!E$54)
+($J195*'fnd base rates'!E$55)
+($K195*'fnd base rates'!E$56)
+($L195*'fnd base rates'!E$57)
+($M195*'fnd base rates'!E$58)
+($N195*'fnd base rates'!E$59)
+($O195*VLOOKUP($S195+12,rate_basefnd,5)))
*$R195</f>
        <v>2996.5193749999999</v>
      </c>
      <c r="X195" s="1">
        <f>(($C195*'fnd base rates'!F$48)
+($D195*'fnd base rates'!F$49)
+($E195*'fnd base rates'!F$50)
+($F195*'fnd base rates'!F$51)
+($G195*'fnd base rates'!F$52)
+($H195*'fnd base rates'!F$53)
+($I195*'fnd base rates'!F$54)
+($J195*'fnd base rates'!F$55)
+($K195*'fnd base rates'!F$56)
+($L195*'fnd base rates'!F$57)
+($M195*'fnd base rates'!F$58)
+($N195*'fnd base rates'!F$59)
+($O195*VLOOKUP($S195+12,rate_basefnd,6)))
*$R195</f>
        <v>856.20575000000008</v>
      </c>
      <c r="Y195" s="1">
        <f>(($C195*'fnd base rates'!G$48)
+($D195*'fnd base rates'!G$49)
+($E195*'fnd base rates'!G$50)
+($F195*'fnd base rates'!G$51)
+($G195*'fnd base rates'!G$52)
+($H195*'fnd base rates'!G$53)
+($I195*'fnd base rates'!G$54)
+($J195*'fnd base rates'!G$55)
+($K195*'fnd base rates'!G$56)
+($L195*'fnd base rates'!G$57)
+($M195*'fnd base rates'!G$58)
+($N195*'fnd base rates'!G$59)
+($O195*VLOOKUP($S195+12,rate_basefnd,7)))
*$R195</f>
        <v>145.92274999999998</v>
      </c>
      <c r="Z195" s="1">
        <f>(($C195*'fnd base rates'!H$48)
+($D195*'fnd base rates'!H$49)
+($E195*'fnd base rates'!H$50)
+($F195*'fnd base rates'!H$51)
+($G195*'fnd base rates'!H$52)
+($H195*'fnd base rates'!H$53)
+($I195*'fnd base rates'!H$54)
+($J195*'fnd base rates'!H$55)
+($K195*'fnd base rates'!H$56)
+($L195*'fnd base rates'!H$57)
+($M195*'fnd base rates'!H$58)
+($N195*'fnd base rates'!H$59)
+($O195*VLOOKUP($S195+12,rate_basefnd,8)))</f>
        <v>454.3845</v>
      </c>
      <c r="AA195" s="1">
        <f>(($C195*'fnd base rates'!I$48)
+($D195*'fnd base rates'!I$49)
+($E195*'fnd base rates'!I$50)
+($F195*'fnd base rates'!I$51)
+($G195*'fnd base rates'!I$52)
+($H195*'fnd base rates'!I$53)
+($I195*'fnd base rates'!I$54)
+($J195*'fnd base rates'!I$55)
+($K195*'fnd base rates'!I$56)
+($L195*'fnd base rates'!I$57)
+($M195*'fnd base rates'!I$58)
+($N195*'fnd base rates'!I$59)
+($O195*VLOOKUP($S195+12,rate_basefnd,9)))
*$R195</f>
        <v>295.23</v>
      </c>
      <c r="AB195" s="1">
        <f>(($C195*'fnd base rates'!J$48)
+($D195*'fnd base rates'!J$49)
+($E195*'fnd base rates'!J$50)
+($F195*'fnd base rates'!J$51)
+($G195*'fnd base rates'!J$52)
+($H195*'fnd base rates'!J$53)
+($I195*'fnd base rates'!J$54)
+($J195*'fnd base rates'!J$55)
+($K195*'fnd base rates'!J$56)
+($L195*'fnd base rates'!J$57)
+($M195*'fnd base rates'!J$58)
+($N195*'fnd base rates'!J$59)
+($O195*VLOOKUP($S195+12,rate_basefnd,10)))
*$R195</f>
        <v>216.18</v>
      </c>
      <c r="AC195" s="1">
        <f>(($C195*'fnd base rates'!K$48)
+($D195*'fnd base rates'!K$49)
+($E195*'fnd base rates'!K$50)
+($F195*'fnd base rates'!K$51)
+($G195*'fnd base rates'!K$52)
+($H195*'fnd base rates'!K$53)
+($I195*'fnd base rates'!K$54)
+($J195*'fnd base rates'!K$55)
+($K195*'fnd base rates'!K$56)
+($L195*'fnd base rates'!K$57)
+($M195*'fnd base rates'!K$58)
+($N195*'fnd base rates'!K$59)
+($O195*VLOOKUP($S195+12,rate_basefnd,11)))
*$R195</f>
        <v>1023.995125</v>
      </c>
      <c r="AD195" s="1">
        <f>(($C195*'fnd base rates'!L$48)
+($D195*'fnd base rates'!L$49)
+($E195*'fnd base rates'!L$50)
+($F195*'fnd base rates'!L$51)
+($G195*'fnd base rates'!L$52)
+($H195*'fnd base rates'!L$53)
+($I195*'fnd base rates'!L$54)
+($J195*'fnd base rates'!L$55)
+($K195*'fnd base rates'!L$56)
+($L195*'fnd base rates'!L$57)
+($M195*'fnd base rates'!L$58)
+($N195*'fnd base rates'!L$59)
+($O195*VLOOKUP($S195+12,rate_basefnd,12)))</f>
        <v>978.01976342683213</v>
      </c>
      <c r="AE195" s="1">
        <f>(($C195*'fnd base rates'!M$48)
+($D195*'fnd base rates'!M$49)
+($E195*'fnd base rates'!M$50)
+($F195*'fnd base rates'!M$51)
+($G195*'fnd base rates'!M$52)
+($H195*'fnd base rates'!M$53)
+($I195*'fnd base rates'!M$54)
+($J195*'fnd base rates'!M$55)
+($K195*'fnd base rates'!M$56)
+($L195*'fnd base rates'!M$57)
+($M195*'fnd base rates'!M$58)
+($N195*'fnd base rates'!M$59)
+($O195*VLOOKUP($S195+12,rate_basefnd,13)))</f>
        <v>0</v>
      </c>
      <c r="AF195" s="4">
        <f t="shared" si="27"/>
        <v>8094.4728884268334</v>
      </c>
      <c r="AH195" s="4">
        <f t="shared" si="28"/>
        <v>432712036</v>
      </c>
      <c r="AI195" s="4" t="str">
        <f t="shared" si="29"/>
        <v>432</v>
      </c>
      <c r="AJ195" s="2" t="str">
        <f t="shared" si="30"/>
        <v>712</v>
      </c>
      <c r="AK195" s="2" t="str">
        <f t="shared" si="31"/>
        <v>036</v>
      </c>
      <c r="AL195" s="4">
        <f t="shared" si="32"/>
        <v>1</v>
      </c>
      <c r="AM195" s="4">
        <f t="shared" si="25"/>
        <v>1</v>
      </c>
      <c r="AN195" s="4">
        <f t="shared" si="33"/>
        <v>8094.4728884268334</v>
      </c>
      <c r="AO195" s="4">
        <f t="shared" si="34"/>
        <v>8094</v>
      </c>
      <c r="AP195" s="4">
        <f t="shared" si="35"/>
        <v>0</v>
      </c>
      <c r="AQ195" s="75">
        <v>8094</v>
      </c>
    </row>
    <row r="196" spans="1:43" s="4" customFormat="1">
      <c r="A196" s="2">
        <v>432712261</v>
      </c>
      <c r="B196" s="382" t="s">
        <v>80</v>
      </c>
      <c r="C196" s="15">
        <f>'fnd enro'!C196</f>
        <v>0</v>
      </c>
      <c r="D196" s="15">
        <f>'fnd enro'!D196</f>
        <v>0</v>
      </c>
      <c r="E196" s="15">
        <f>'fnd enro'!E196</f>
        <v>0</v>
      </c>
      <c r="F196" s="15">
        <f>'fnd enro'!F196</f>
        <v>0</v>
      </c>
      <c r="G196" s="15">
        <f>'fnd enro'!G196</f>
        <v>10</v>
      </c>
      <c r="H196" s="15">
        <f>'fnd enro'!H196</f>
        <v>0</v>
      </c>
      <c r="I196" s="15">
        <f>'fnd enro'!I196</f>
        <v>0.375</v>
      </c>
      <c r="J196" s="15">
        <f>'fnd enro'!J196</f>
        <v>0</v>
      </c>
      <c r="K196" s="15">
        <f>'fnd enro'!K196</f>
        <v>0</v>
      </c>
      <c r="L196" s="15">
        <f>'fnd enro'!L196</f>
        <v>0</v>
      </c>
      <c r="M196" s="15">
        <f>'fnd enro'!M196</f>
        <v>0</v>
      </c>
      <c r="N196" s="15">
        <f>'fnd enro'!N196</f>
        <v>0</v>
      </c>
      <c r="O196" s="15">
        <f>'fnd enro'!O196</f>
        <v>1</v>
      </c>
      <c r="P196" s="15"/>
      <c r="Q196" s="15">
        <f>'fnd enro'!R196</f>
        <v>10</v>
      </c>
      <c r="R196" s="16">
        <f t="shared" si="26"/>
        <v>1</v>
      </c>
      <c r="S196" s="15">
        <f>'fnd enro'!Q196</f>
        <v>2</v>
      </c>
      <c r="T196" s="2"/>
      <c r="U196" s="1">
        <f>(($C196*'fnd base rates'!C$48)
+($D196*'fnd base rates'!C$49)
+($E196*'fnd base rates'!C$50)
+($F196*'fnd base rates'!C$51)
+($G196*'fnd base rates'!C$52)
+($H196*'fnd base rates'!C$53)
+($I196*'fnd base rates'!C$54)
+($J196*'fnd base rates'!C$55)
+($K196*'fnd base rates'!C$56)
+($L196*'fnd base rates'!C$57)
+($M196*'fnd base rates'!C$58)
+($N196*'fnd base rates'!C$59)
+($O196*VLOOKUP($S196+12,rate_basefnd,3)))
*$R196</f>
        <v>4632.9562500000002</v>
      </c>
      <c r="V196" s="1">
        <f>(($C196*'fnd base rates'!D$48)
+($D196*'fnd base rates'!D$49)
+($E196*'fnd base rates'!D$50)
+($F196*'fnd base rates'!D$51)
+($G196*'fnd base rates'!D$52)
+($H196*'fnd base rates'!D$53)
+($I196*'fnd base rates'!D$54)
+($J196*'fnd base rates'!D$55)
+($K196*'fnd base rates'!D$56)
+($L196*'fnd base rates'!D$57)
+($M196*'fnd base rates'!D$58)
+($N196*'fnd base rates'!D$59)
+($O196*VLOOKUP($S196+12,rate_basefnd,4)))
*$R196</f>
        <v>6647.2000000000007</v>
      </c>
      <c r="W196" s="1">
        <f>(($C196*'fnd base rates'!E$48)
+($D196*'fnd base rates'!E$49)
+($E196*'fnd base rates'!E$50)
+($F196*'fnd base rates'!E$51)
+($G196*'fnd base rates'!E$52)
+($H196*'fnd base rates'!E$53)
+($I196*'fnd base rates'!E$54)
+($J196*'fnd base rates'!E$55)
+($K196*'fnd base rates'!E$56)
+($L196*'fnd base rates'!E$57)
+($M196*'fnd base rates'!E$58)
+($N196*'fnd base rates'!E$59)
+($O196*VLOOKUP($S196+12,rate_basefnd,5)))
*$R196</f>
        <v>32983.553749999999</v>
      </c>
      <c r="X196" s="1">
        <f>(($C196*'fnd base rates'!F$48)
+($D196*'fnd base rates'!F$49)
+($E196*'fnd base rates'!F$50)
+($F196*'fnd base rates'!F$51)
+($G196*'fnd base rates'!F$52)
+($H196*'fnd base rates'!F$53)
+($I196*'fnd base rates'!F$54)
+($J196*'fnd base rates'!F$55)
+($K196*'fnd base rates'!F$56)
+($L196*'fnd base rates'!F$57)
+($M196*'fnd base rates'!F$58)
+($N196*'fnd base rates'!F$59)
+($O196*VLOOKUP($S196+12,rate_basefnd,6)))
*$R196</f>
        <v>8562.0575000000008</v>
      </c>
      <c r="Y196" s="1">
        <f>(($C196*'fnd base rates'!G$48)
+($D196*'fnd base rates'!G$49)
+($E196*'fnd base rates'!G$50)
+($F196*'fnd base rates'!G$51)
+($G196*'fnd base rates'!G$52)
+($H196*'fnd base rates'!G$53)
+($I196*'fnd base rates'!G$54)
+($J196*'fnd base rates'!G$55)
+($K196*'fnd base rates'!G$56)
+($L196*'fnd base rates'!G$57)
+($M196*'fnd base rates'!G$58)
+($N196*'fnd base rates'!G$59)
+($O196*VLOOKUP($S196+12,rate_basefnd,7)))
*$R196</f>
        <v>1525.6575</v>
      </c>
      <c r="Z196" s="1">
        <f>(($C196*'fnd base rates'!H$48)
+($D196*'fnd base rates'!H$49)
+($E196*'fnd base rates'!H$50)
+($F196*'fnd base rates'!H$51)
+($G196*'fnd base rates'!H$52)
+($H196*'fnd base rates'!H$53)
+($I196*'fnd base rates'!H$54)
+($J196*'fnd base rates'!H$55)
+($K196*'fnd base rates'!H$56)
+($L196*'fnd base rates'!H$57)
+($M196*'fnd base rates'!H$58)
+($N196*'fnd base rates'!H$59)
+($O196*VLOOKUP($S196+12,rate_basefnd,8)))</f>
        <v>4543.8450000000003</v>
      </c>
      <c r="AA196" s="1">
        <f>(($C196*'fnd base rates'!I$48)
+($D196*'fnd base rates'!I$49)
+($E196*'fnd base rates'!I$50)
+($F196*'fnd base rates'!I$51)
+($G196*'fnd base rates'!I$52)
+($H196*'fnd base rates'!I$53)
+($I196*'fnd base rates'!I$54)
+($J196*'fnd base rates'!I$55)
+($K196*'fnd base rates'!I$56)
+($L196*'fnd base rates'!I$57)
+($M196*'fnd base rates'!I$58)
+($N196*'fnd base rates'!I$59)
+($O196*VLOOKUP($S196+12,rate_basefnd,9)))
*$R196</f>
        <v>2952.3</v>
      </c>
      <c r="AB196" s="1">
        <f>(($C196*'fnd base rates'!J$48)
+($D196*'fnd base rates'!J$49)
+($E196*'fnd base rates'!J$50)
+($F196*'fnd base rates'!J$51)
+($G196*'fnd base rates'!J$52)
+($H196*'fnd base rates'!J$53)
+($I196*'fnd base rates'!J$54)
+($J196*'fnd base rates'!J$55)
+($K196*'fnd base rates'!J$56)
+($L196*'fnd base rates'!J$57)
+($M196*'fnd base rates'!J$58)
+($N196*'fnd base rates'!J$59)
+($O196*VLOOKUP($S196+12,rate_basefnd,10)))
*$R196</f>
        <v>2161.8000000000002</v>
      </c>
      <c r="AC196" s="1">
        <f>(($C196*'fnd base rates'!K$48)
+($D196*'fnd base rates'!K$49)
+($E196*'fnd base rates'!K$50)
+($F196*'fnd base rates'!K$51)
+($G196*'fnd base rates'!K$52)
+($H196*'fnd base rates'!K$53)
+($I196*'fnd base rates'!K$54)
+($J196*'fnd base rates'!K$55)
+($K196*'fnd base rates'!K$56)
+($L196*'fnd base rates'!K$57)
+($M196*'fnd base rates'!K$58)
+($N196*'fnd base rates'!K$59)
+($O196*VLOOKUP($S196+12,rate_basefnd,11)))
*$R196</f>
        <v>10706.12125</v>
      </c>
      <c r="AD196" s="1">
        <f>(($C196*'fnd base rates'!L$48)
+($D196*'fnd base rates'!L$49)
+($E196*'fnd base rates'!L$50)
+($F196*'fnd base rates'!L$51)
+($G196*'fnd base rates'!L$52)
+($H196*'fnd base rates'!L$53)
+($I196*'fnd base rates'!L$54)
+($J196*'fnd base rates'!L$55)
+($K196*'fnd base rates'!L$56)
+($L196*'fnd base rates'!L$57)
+($M196*'fnd base rates'!L$58)
+($N196*'fnd base rates'!L$59)
+($O196*VLOOKUP($S196+12,rate_basefnd,12)))</f>
        <v>10086.58763426832</v>
      </c>
      <c r="AE196" s="1">
        <f>(($C196*'fnd base rates'!M$48)
+($D196*'fnd base rates'!M$49)
+($E196*'fnd base rates'!M$50)
+($F196*'fnd base rates'!M$51)
+($G196*'fnd base rates'!M$52)
+($H196*'fnd base rates'!M$53)
+($I196*'fnd base rates'!M$54)
+($J196*'fnd base rates'!M$55)
+($K196*'fnd base rates'!M$56)
+($L196*'fnd base rates'!M$57)
+($M196*'fnd base rates'!M$58)
+($N196*'fnd base rates'!M$59)
+($O196*VLOOKUP($S196+12,rate_basefnd,13)))</f>
        <v>0</v>
      </c>
      <c r="AF196" s="4">
        <f t="shared" si="27"/>
        <v>84802.078884268325</v>
      </c>
      <c r="AH196" s="4">
        <f t="shared" si="28"/>
        <v>432712261</v>
      </c>
      <c r="AI196" s="4" t="str">
        <f t="shared" si="29"/>
        <v>432</v>
      </c>
      <c r="AJ196" s="2" t="str">
        <f t="shared" si="30"/>
        <v>712</v>
      </c>
      <c r="AK196" s="2" t="str">
        <f t="shared" si="31"/>
        <v>261</v>
      </c>
      <c r="AL196" s="4">
        <f t="shared" si="32"/>
        <v>1</v>
      </c>
      <c r="AM196" s="4">
        <f t="shared" si="25"/>
        <v>10</v>
      </c>
      <c r="AN196" s="4">
        <f t="shared" si="33"/>
        <v>84802.078884268325</v>
      </c>
      <c r="AO196" s="4">
        <f t="shared" si="34"/>
        <v>8480</v>
      </c>
      <c r="AP196" s="4">
        <f t="shared" si="35"/>
        <v>0</v>
      </c>
      <c r="AQ196" s="75">
        <v>8480</v>
      </c>
    </row>
    <row r="197" spans="1:43" s="4" customFormat="1">
      <c r="A197" s="2">
        <v>432712300</v>
      </c>
      <c r="B197" s="382" t="s">
        <v>80</v>
      </c>
      <c r="C197" s="15">
        <f>'fnd enro'!C197</f>
        <v>0</v>
      </c>
      <c r="D197" s="15">
        <f>'fnd enro'!D197</f>
        <v>0</v>
      </c>
      <c r="E197" s="15">
        <f>'fnd enro'!E197</f>
        <v>0</v>
      </c>
      <c r="F197" s="15">
        <f>'fnd enro'!F197</f>
        <v>0</v>
      </c>
      <c r="G197" s="15">
        <f>'fnd enro'!G197</f>
        <v>4</v>
      </c>
      <c r="H197" s="15">
        <f>'fnd enro'!H197</f>
        <v>0</v>
      </c>
      <c r="I197" s="15">
        <f>'fnd enro'!I197</f>
        <v>0.15</v>
      </c>
      <c r="J197" s="15">
        <f>'fnd enro'!J197</f>
        <v>0</v>
      </c>
      <c r="K197" s="15">
        <f>'fnd enro'!K197</f>
        <v>0</v>
      </c>
      <c r="L197" s="15">
        <f>'fnd enro'!L197</f>
        <v>0</v>
      </c>
      <c r="M197" s="15">
        <f>'fnd enro'!M197</f>
        <v>0</v>
      </c>
      <c r="N197" s="15">
        <f>'fnd enro'!N197</f>
        <v>0</v>
      </c>
      <c r="O197" s="15">
        <f>'fnd enro'!O197</f>
        <v>1</v>
      </c>
      <c r="P197" s="15"/>
      <c r="Q197" s="15">
        <f>'fnd enro'!R197</f>
        <v>4</v>
      </c>
      <c r="R197" s="16">
        <f t="shared" si="26"/>
        <v>1</v>
      </c>
      <c r="S197" s="15">
        <f>'fnd enro'!Q197</f>
        <v>6</v>
      </c>
      <c r="T197" s="2"/>
      <c r="U197" s="1">
        <f>(($C197*'fnd base rates'!C$48)
+($D197*'fnd base rates'!C$49)
+($E197*'fnd base rates'!C$50)
+($F197*'fnd base rates'!C$51)
+($G197*'fnd base rates'!C$52)
+($H197*'fnd base rates'!C$53)
+($I197*'fnd base rates'!C$54)
+($J197*'fnd base rates'!C$55)
+($K197*'fnd base rates'!C$56)
+($L197*'fnd base rates'!C$57)
+($M197*'fnd base rates'!C$58)
+($N197*'fnd base rates'!C$59)
+($O197*VLOOKUP($S197+12,rate_basefnd,3)))
*$R197</f>
        <v>1853.1825000000001</v>
      </c>
      <c r="V197" s="1">
        <f>(($C197*'fnd base rates'!D$48)
+($D197*'fnd base rates'!D$49)
+($E197*'fnd base rates'!D$50)
+($F197*'fnd base rates'!D$51)
+($G197*'fnd base rates'!D$52)
+($H197*'fnd base rates'!D$53)
+($I197*'fnd base rates'!D$54)
+($J197*'fnd base rates'!D$55)
+($K197*'fnd base rates'!D$56)
+($L197*'fnd base rates'!D$57)
+($M197*'fnd base rates'!D$58)
+($N197*'fnd base rates'!D$59)
+($O197*VLOOKUP($S197+12,rate_basefnd,4)))
*$R197</f>
        <v>2658.88</v>
      </c>
      <c r="W197" s="1">
        <f>(($C197*'fnd base rates'!E$48)
+($D197*'fnd base rates'!E$49)
+($E197*'fnd base rates'!E$50)
+($F197*'fnd base rates'!E$51)
+($G197*'fnd base rates'!E$52)
+($H197*'fnd base rates'!E$53)
+($I197*'fnd base rates'!E$54)
+($J197*'fnd base rates'!E$55)
+($K197*'fnd base rates'!E$56)
+($L197*'fnd base rates'!E$57)
+($M197*'fnd base rates'!E$58)
+($N197*'fnd base rates'!E$59)
+($O197*VLOOKUP($S197+12,rate_basefnd,5)))
*$R197</f>
        <v>15131.0275</v>
      </c>
      <c r="X197" s="1">
        <f>(($C197*'fnd base rates'!F$48)
+($D197*'fnd base rates'!F$49)
+($E197*'fnd base rates'!F$50)
+($F197*'fnd base rates'!F$51)
+($G197*'fnd base rates'!F$52)
+($H197*'fnd base rates'!F$53)
+($I197*'fnd base rates'!F$54)
+($J197*'fnd base rates'!F$55)
+($K197*'fnd base rates'!F$56)
+($L197*'fnd base rates'!F$57)
+($M197*'fnd base rates'!F$58)
+($N197*'fnd base rates'!F$59)
+($O197*VLOOKUP($S197+12,rate_basefnd,6)))
*$R197</f>
        <v>3424.8230000000003</v>
      </c>
      <c r="Y197" s="1">
        <f>(($C197*'fnd base rates'!G$48)
+($D197*'fnd base rates'!G$49)
+($E197*'fnd base rates'!G$50)
+($F197*'fnd base rates'!G$51)
+($G197*'fnd base rates'!G$52)
+($H197*'fnd base rates'!G$53)
+($I197*'fnd base rates'!G$54)
+($J197*'fnd base rates'!G$55)
+($K197*'fnd base rates'!G$56)
+($L197*'fnd base rates'!G$57)
+($M197*'fnd base rates'!G$58)
+($N197*'fnd base rates'!G$59)
+($O197*VLOOKUP($S197+12,rate_basefnd,7)))
*$R197</f>
        <v>652.90099999999995</v>
      </c>
      <c r="Z197" s="1">
        <f>(($C197*'fnd base rates'!H$48)
+($D197*'fnd base rates'!H$49)
+($E197*'fnd base rates'!H$50)
+($F197*'fnd base rates'!H$51)
+($G197*'fnd base rates'!H$52)
+($H197*'fnd base rates'!H$53)
+($I197*'fnd base rates'!H$54)
+($J197*'fnd base rates'!H$55)
+($K197*'fnd base rates'!H$56)
+($L197*'fnd base rates'!H$57)
+($M197*'fnd base rates'!H$58)
+($N197*'fnd base rates'!H$59)
+($O197*VLOOKUP($S197+12,rate_basefnd,8)))</f>
        <v>1817.538</v>
      </c>
      <c r="AA197" s="1">
        <f>(($C197*'fnd base rates'!I$48)
+($D197*'fnd base rates'!I$49)
+($E197*'fnd base rates'!I$50)
+($F197*'fnd base rates'!I$51)
+($G197*'fnd base rates'!I$52)
+($H197*'fnd base rates'!I$53)
+($I197*'fnd base rates'!I$54)
+($J197*'fnd base rates'!I$55)
+($K197*'fnd base rates'!I$56)
+($L197*'fnd base rates'!I$57)
+($M197*'fnd base rates'!I$58)
+($N197*'fnd base rates'!I$59)
+($O197*VLOOKUP($S197+12,rate_basefnd,9)))
*$R197</f>
        <v>1180.92</v>
      </c>
      <c r="AB197" s="1">
        <f>(($C197*'fnd base rates'!J$48)
+($D197*'fnd base rates'!J$49)
+($E197*'fnd base rates'!J$50)
+($F197*'fnd base rates'!J$51)
+($G197*'fnd base rates'!J$52)
+($H197*'fnd base rates'!J$53)
+($I197*'fnd base rates'!J$54)
+($J197*'fnd base rates'!J$55)
+($K197*'fnd base rates'!J$56)
+($L197*'fnd base rates'!J$57)
+($M197*'fnd base rates'!J$58)
+($N197*'fnd base rates'!J$59)
+($O197*VLOOKUP($S197+12,rate_basefnd,10)))
*$R197</f>
        <v>864.72</v>
      </c>
      <c r="AC197" s="1">
        <f>(($C197*'fnd base rates'!K$48)
+($D197*'fnd base rates'!K$49)
+($E197*'fnd base rates'!K$50)
+($F197*'fnd base rates'!K$51)
+($G197*'fnd base rates'!K$52)
+($H197*'fnd base rates'!K$53)
+($I197*'fnd base rates'!K$54)
+($J197*'fnd base rates'!K$55)
+($K197*'fnd base rates'!K$56)
+($L197*'fnd base rates'!K$57)
+($M197*'fnd base rates'!K$58)
+($N197*'fnd base rates'!K$59)
+($O197*VLOOKUP($S197+12,rate_basefnd,11)))
*$R197</f>
        <v>4581.6904999999997</v>
      </c>
      <c r="AD197" s="1">
        <f>(($C197*'fnd base rates'!L$48)
+($D197*'fnd base rates'!L$49)
+($E197*'fnd base rates'!L$50)
+($F197*'fnd base rates'!L$51)
+($G197*'fnd base rates'!L$52)
+($H197*'fnd base rates'!L$53)
+($I197*'fnd base rates'!L$54)
+($J197*'fnd base rates'!L$55)
+($K197*'fnd base rates'!L$56)
+($L197*'fnd base rates'!L$57)
+($M197*'fnd base rates'!L$58)
+($N197*'fnd base rates'!L$59)
+($O197*VLOOKUP($S197+12,rate_basefnd,12)))</f>
        <v>4231.3190537073287</v>
      </c>
      <c r="AE197" s="1">
        <f>(($C197*'fnd base rates'!M$48)
+($D197*'fnd base rates'!M$49)
+($E197*'fnd base rates'!M$50)
+($F197*'fnd base rates'!M$51)
+($G197*'fnd base rates'!M$52)
+($H197*'fnd base rates'!M$53)
+($I197*'fnd base rates'!M$54)
+($J197*'fnd base rates'!M$55)
+($K197*'fnd base rates'!M$56)
+($L197*'fnd base rates'!M$57)
+($M197*'fnd base rates'!M$58)
+($N197*'fnd base rates'!M$59)
+($O197*VLOOKUP($S197+12,rate_basefnd,13)))</f>
        <v>0</v>
      </c>
      <c r="AF197" s="4">
        <f t="shared" si="27"/>
        <v>36397.001553707334</v>
      </c>
      <c r="AH197" s="4">
        <f t="shared" si="28"/>
        <v>432712300</v>
      </c>
      <c r="AI197" s="4" t="str">
        <f t="shared" si="29"/>
        <v>432</v>
      </c>
      <c r="AJ197" s="2" t="str">
        <f t="shared" si="30"/>
        <v>712</v>
      </c>
      <c r="AK197" s="2" t="str">
        <f t="shared" si="31"/>
        <v>300</v>
      </c>
      <c r="AL197" s="4">
        <f t="shared" si="32"/>
        <v>1</v>
      </c>
      <c r="AM197" s="4">
        <f t="shared" si="25"/>
        <v>4</v>
      </c>
      <c r="AN197" s="4">
        <f t="shared" si="33"/>
        <v>36397.001553707334</v>
      </c>
      <c r="AO197" s="4">
        <f t="shared" si="34"/>
        <v>9099</v>
      </c>
      <c r="AP197" s="4">
        <f t="shared" si="35"/>
        <v>0</v>
      </c>
      <c r="AQ197" s="75">
        <v>9099</v>
      </c>
    </row>
    <row r="198" spans="1:43" s="4" customFormat="1">
      <c r="A198" s="2">
        <v>432712645</v>
      </c>
      <c r="B198" s="382" t="s">
        <v>80</v>
      </c>
      <c r="C198" s="15">
        <f>'fnd enro'!C198</f>
        <v>0</v>
      </c>
      <c r="D198" s="15">
        <f>'fnd enro'!D198</f>
        <v>0</v>
      </c>
      <c r="E198" s="15">
        <f>'fnd enro'!E198</f>
        <v>0</v>
      </c>
      <c r="F198" s="15">
        <f>'fnd enro'!F198</f>
        <v>0</v>
      </c>
      <c r="G198" s="15">
        <f>'fnd enro'!G198</f>
        <v>55</v>
      </c>
      <c r="H198" s="15">
        <f>'fnd enro'!H198</f>
        <v>0</v>
      </c>
      <c r="I198" s="15">
        <f>'fnd enro'!I198</f>
        <v>2.0625</v>
      </c>
      <c r="J198" s="15">
        <f>'fnd enro'!J198</f>
        <v>0</v>
      </c>
      <c r="K198" s="15">
        <f>'fnd enro'!K198</f>
        <v>0</v>
      </c>
      <c r="L198" s="15">
        <f>'fnd enro'!L198</f>
        <v>0</v>
      </c>
      <c r="M198" s="15">
        <f>'fnd enro'!M198</f>
        <v>0</v>
      </c>
      <c r="N198" s="15">
        <f>'fnd enro'!N198</f>
        <v>0</v>
      </c>
      <c r="O198" s="15">
        <f>'fnd enro'!O198</f>
        <v>15</v>
      </c>
      <c r="P198" s="15"/>
      <c r="Q198" s="15">
        <f>'fnd enro'!R198</f>
        <v>55</v>
      </c>
      <c r="R198" s="16">
        <f t="shared" si="26"/>
        <v>1</v>
      </c>
      <c r="S198" s="15">
        <f>'fnd enro'!Q198</f>
        <v>7</v>
      </c>
      <c r="T198" s="2"/>
      <c r="U198" s="1">
        <f>(($C198*'fnd base rates'!C$48)
+($D198*'fnd base rates'!C$49)
+($E198*'fnd base rates'!C$50)
+($F198*'fnd base rates'!C$51)
+($G198*'fnd base rates'!C$52)
+($H198*'fnd base rates'!C$53)
+($I198*'fnd base rates'!C$54)
+($J198*'fnd base rates'!C$55)
+($K198*'fnd base rates'!C$56)
+($L198*'fnd base rates'!C$57)
+($M198*'fnd base rates'!C$58)
+($N198*'fnd base rates'!C$59)
+($O198*VLOOKUP($S198+12,rate_basefnd,3)))
*$R198</f>
        <v>25481.259375000001</v>
      </c>
      <c r="V198" s="1">
        <f>(($C198*'fnd base rates'!D$48)
+($D198*'fnd base rates'!D$49)
+($E198*'fnd base rates'!D$50)
+($F198*'fnd base rates'!D$51)
+($G198*'fnd base rates'!D$52)
+($H198*'fnd base rates'!D$53)
+($I198*'fnd base rates'!D$54)
+($J198*'fnd base rates'!D$55)
+($K198*'fnd base rates'!D$56)
+($L198*'fnd base rates'!D$57)
+($M198*'fnd base rates'!D$58)
+($N198*'fnd base rates'!D$59)
+($O198*VLOOKUP($S198+12,rate_basefnd,4)))
*$R198</f>
        <v>36559.599999999999</v>
      </c>
      <c r="W198" s="1">
        <f>(($C198*'fnd base rates'!E$48)
+($D198*'fnd base rates'!E$49)
+($E198*'fnd base rates'!E$50)
+($F198*'fnd base rates'!E$51)
+($G198*'fnd base rates'!E$52)
+($H198*'fnd base rates'!E$53)
+($I198*'fnd base rates'!E$54)
+($J198*'fnd base rates'!E$55)
+($K198*'fnd base rates'!E$56)
+($L198*'fnd base rates'!E$57)
+($M198*'fnd base rates'!E$58)
+($N198*'fnd base rates'!E$59)
+($O198*VLOOKUP($S198+12,rate_basefnd,5)))
*$R198</f>
        <v>212457.41562499999</v>
      </c>
      <c r="X198" s="1">
        <f>(($C198*'fnd base rates'!F$48)
+($D198*'fnd base rates'!F$49)
+($E198*'fnd base rates'!F$50)
+($F198*'fnd base rates'!F$51)
+($G198*'fnd base rates'!F$52)
+($H198*'fnd base rates'!F$53)
+($I198*'fnd base rates'!F$54)
+($J198*'fnd base rates'!F$55)
+($K198*'fnd base rates'!F$56)
+($L198*'fnd base rates'!F$57)
+($M198*'fnd base rates'!F$58)
+($N198*'fnd base rates'!F$59)
+($O198*VLOOKUP($S198+12,rate_basefnd,6)))
*$R198</f>
        <v>47091.316250000003</v>
      </c>
      <c r="Y198" s="1">
        <f>(($C198*'fnd base rates'!G$48)
+($D198*'fnd base rates'!G$49)
+($E198*'fnd base rates'!G$50)
+($F198*'fnd base rates'!G$51)
+($G198*'fnd base rates'!G$52)
+($H198*'fnd base rates'!G$53)
+($I198*'fnd base rates'!G$54)
+($J198*'fnd base rates'!G$55)
+($K198*'fnd base rates'!G$56)
+($L198*'fnd base rates'!G$57)
+($M198*'fnd base rates'!G$58)
+($N198*'fnd base rates'!G$59)
+($O198*VLOOKUP($S198+12,rate_basefnd,7)))
*$R198</f>
        <v>9074.401249999999</v>
      </c>
      <c r="Z198" s="1">
        <f>(($C198*'fnd base rates'!H$48)
+($D198*'fnd base rates'!H$49)
+($E198*'fnd base rates'!H$50)
+($F198*'fnd base rates'!H$51)
+($G198*'fnd base rates'!H$52)
+($H198*'fnd base rates'!H$53)
+($I198*'fnd base rates'!H$54)
+($J198*'fnd base rates'!H$55)
+($K198*'fnd base rates'!H$56)
+($L198*'fnd base rates'!H$57)
+($M198*'fnd base rates'!H$58)
+($N198*'fnd base rates'!H$59)
+($O198*VLOOKUP($S198+12,rate_basefnd,8)))</f>
        <v>24991.147499999999</v>
      </c>
      <c r="AA198" s="1">
        <f>(($C198*'fnd base rates'!I$48)
+($D198*'fnd base rates'!I$49)
+($E198*'fnd base rates'!I$50)
+($F198*'fnd base rates'!I$51)
+($G198*'fnd base rates'!I$52)
+($H198*'fnd base rates'!I$53)
+($I198*'fnd base rates'!I$54)
+($J198*'fnd base rates'!I$55)
+($K198*'fnd base rates'!I$56)
+($L198*'fnd base rates'!I$57)
+($M198*'fnd base rates'!I$58)
+($N198*'fnd base rates'!I$59)
+($O198*VLOOKUP($S198+12,rate_basefnd,9)))
*$R198</f>
        <v>16237.650000000001</v>
      </c>
      <c r="AB198" s="1">
        <f>(($C198*'fnd base rates'!J$48)
+($D198*'fnd base rates'!J$49)
+($E198*'fnd base rates'!J$50)
+($F198*'fnd base rates'!J$51)
+($G198*'fnd base rates'!J$52)
+($H198*'fnd base rates'!J$53)
+($I198*'fnd base rates'!J$54)
+($J198*'fnd base rates'!J$55)
+($K198*'fnd base rates'!J$56)
+($L198*'fnd base rates'!J$57)
+($M198*'fnd base rates'!J$58)
+($N198*'fnd base rates'!J$59)
+($O198*VLOOKUP($S198+12,rate_basefnd,10)))
*$R198</f>
        <v>11889.9</v>
      </c>
      <c r="AC198" s="1">
        <f>(($C198*'fnd base rates'!K$48)
+($D198*'fnd base rates'!K$49)
+($E198*'fnd base rates'!K$50)
+($F198*'fnd base rates'!K$51)
+($G198*'fnd base rates'!K$52)
+($H198*'fnd base rates'!K$53)
+($I198*'fnd base rates'!K$54)
+($J198*'fnd base rates'!K$55)
+($K198*'fnd base rates'!K$56)
+($L198*'fnd base rates'!K$57)
+($M198*'fnd base rates'!K$58)
+($N198*'fnd base rates'!K$59)
+($O198*VLOOKUP($S198+12,rate_basefnd,11)))
*$R198</f>
        <v>63678.881875000006</v>
      </c>
      <c r="AD198" s="1">
        <f>(($C198*'fnd base rates'!L$48)
+($D198*'fnd base rates'!L$49)
+($E198*'fnd base rates'!L$50)
+($F198*'fnd base rates'!L$51)
+($G198*'fnd base rates'!L$52)
+($H198*'fnd base rates'!L$53)
+($I198*'fnd base rates'!L$54)
+($J198*'fnd base rates'!L$55)
+($K198*'fnd base rates'!L$56)
+($L198*'fnd base rates'!L$57)
+($M198*'fnd base rates'!L$58)
+($N198*'fnd base rates'!L$59)
+($O198*VLOOKUP($S198+12,rate_basefnd,12)))</f>
        <v>58627.83698847577</v>
      </c>
      <c r="AE198" s="1">
        <f>(($C198*'fnd base rates'!M$48)
+($D198*'fnd base rates'!M$49)
+($E198*'fnd base rates'!M$50)
+($F198*'fnd base rates'!M$51)
+($G198*'fnd base rates'!M$52)
+($H198*'fnd base rates'!M$53)
+($I198*'fnd base rates'!M$54)
+($J198*'fnd base rates'!M$55)
+($K198*'fnd base rates'!M$56)
+($L198*'fnd base rates'!M$57)
+($M198*'fnd base rates'!M$58)
+($N198*'fnd base rates'!M$59)
+($O198*VLOOKUP($S198+12,rate_basefnd,13)))</f>
        <v>0</v>
      </c>
      <c r="AF198" s="4">
        <f t="shared" si="27"/>
        <v>506089.4088634759</v>
      </c>
      <c r="AH198" s="4">
        <f t="shared" si="28"/>
        <v>432712645</v>
      </c>
      <c r="AI198" s="4" t="str">
        <f t="shared" si="29"/>
        <v>432</v>
      </c>
      <c r="AJ198" s="2" t="str">
        <f t="shared" si="30"/>
        <v>712</v>
      </c>
      <c r="AK198" s="2" t="str">
        <f t="shared" si="31"/>
        <v>645</v>
      </c>
      <c r="AL198" s="4">
        <f t="shared" si="32"/>
        <v>1</v>
      </c>
      <c r="AM198" s="4">
        <f t="shared" si="25"/>
        <v>55</v>
      </c>
      <c r="AN198" s="4">
        <f t="shared" si="33"/>
        <v>506089.4088634759</v>
      </c>
      <c r="AO198" s="4">
        <f t="shared" si="34"/>
        <v>9202</v>
      </c>
      <c r="AP198" s="4">
        <f t="shared" si="35"/>
        <v>0</v>
      </c>
      <c r="AQ198" s="75">
        <v>9202</v>
      </c>
    </row>
    <row r="199" spans="1:43" s="4" customFormat="1">
      <c r="A199" s="2">
        <v>432712660</v>
      </c>
      <c r="B199" s="382" t="s">
        <v>80</v>
      </c>
      <c r="C199" s="15">
        <f>'fnd enro'!C199</f>
        <v>0</v>
      </c>
      <c r="D199" s="15">
        <f>'fnd enro'!D199</f>
        <v>0</v>
      </c>
      <c r="E199" s="15">
        <f>'fnd enro'!E199</f>
        <v>0</v>
      </c>
      <c r="F199" s="15">
        <f>'fnd enro'!F199</f>
        <v>0</v>
      </c>
      <c r="G199" s="15">
        <f>'fnd enro'!G199</f>
        <v>65</v>
      </c>
      <c r="H199" s="15">
        <f>'fnd enro'!H199</f>
        <v>0</v>
      </c>
      <c r="I199" s="15">
        <f>'fnd enro'!I199</f>
        <v>2.5125000000000002</v>
      </c>
      <c r="J199" s="15">
        <f>'fnd enro'!J199</f>
        <v>0</v>
      </c>
      <c r="K199" s="15">
        <f>'fnd enro'!K199</f>
        <v>0</v>
      </c>
      <c r="L199" s="15">
        <f>'fnd enro'!L199</f>
        <v>0</v>
      </c>
      <c r="M199" s="15">
        <f>'fnd enro'!M199</f>
        <v>2</v>
      </c>
      <c r="N199" s="15">
        <f>'fnd enro'!N199</f>
        <v>0</v>
      </c>
      <c r="O199" s="15">
        <f>'fnd enro'!O199</f>
        <v>3</v>
      </c>
      <c r="P199" s="15"/>
      <c r="Q199" s="15">
        <f>'fnd enro'!R199</f>
        <v>67</v>
      </c>
      <c r="R199" s="16">
        <f t="shared" si="26"/>
        <v>1</v>
      </c>
      <c r="S199" s="15">
        <f>'fnd enro'!Q199</f>
        <v>1</v>
      </c>
      <c r="T199" s="2"/>
      <c r="U199" s="1">
        <f>(($C199*'fnd base rates'!C$48)
+($D199*'fnd base rates'!C$49)
+($E199*'fnd base rates'!C$50)
+($F199*'fnd base rates'!C$51)
+($G199*'fnd base rates'!C$52)
+($H199*'fnd base rates'!C$53)
+($I199*'fnd base rates'!C$54)
+($J199*'fnd base rates'!C$55)
+($K199*'fnd base rates'!C$56)
+($L199*'fnd base rates'!C$57)
+($M199*'fnd base rates'!C$58)
+($N199*'fnd base rates'!C$59)
+($O199*VLOOKUP($S199+12,rate_basefnd,3)))
*$R199</f>
        <v>31040.806875000006</v>
      </c>
      <c r="V199" s="1">
        <f>(($C199*'fnd base rates'!D$48)
+($D199*'fnd base rates'!D$49)
+($E199*'fnd base rates'!D$50)
+($F199*'fnd base rates'!D$51)
+($G199*'fnd base rates'!D$52)
+($H199*'fnd base rates'!D$53)
+($I199*'fnd base rates'!D$54)
+($J199*'fnd base rates'!D$55)
+($K199*'fnd base rates'!D$56)
+($L199*'fnd base rates'!D$57)
+($M199*'fnd base rates'!D$58)
+($N199*'fnd base rates'!D$59)
+($O199*VLOOKUP($S199+12,rate_basefnd,4)))
*$R199</f>
        <v>44536.240000000005</v>
      </c>
      <c r="W199" s="1">
        <f>(($C199*'fnd base rates'!E$48)
+($D199*'fnd base rates'!E$49)
+($E199*'fnd base rates'!E$50)
+($F199*'fnd base rates'!E$51)
+($G199*'fnd base rates'!E$52)
+($H199*'fnd base rates'!E$53)
+($I199*'fnd base rates'!E$54)
+($J199*'fnd base rates'!E$55)
+($K199*'fnd base rates'!E$56)
+($L199*'fnd base rates'!E$57)
+($M199*'fnd base rates'!E$58)
+($N199*'fnd base rates'!E$59)
+($O199*VLOOKUP($S199+12,rate_basefnd,5)))
*$R199</f>
        <v>213543.18812500002</v>
      </c>
      <c r="X199" s="1">
        <f>(($C199*'fnd base rates'!F$48)
+($D199*'fnd base rates'!F$49)
+($E199*'fnd base rates'!F$50)
+($F199*'fnd base rates'!F$51)
+($G199*'fnd base rates'!F$52)
+($H199*'fnd base rates'!F$53)
+($I199*'fnd base rates'!F$54)
+($J199*'fnd base rates'!F$55)
+($K199*'fnd base rates'!F$56)
+($L199*'fnd base rates'!F$57)
+($M199*'fnd base rates'!F$58)
+($N199*'fnd base rates'!F$59)
+($O199*VLOOKUP($S199+12,rate_basefnd,6)))
*$R199</f>
        <v>57490.485250000012</v>
      </c>
      <c r="Y199" s="1">
        <f>(($C199*'fnd base rates'!G$48)
+($D199*'fnd base rates'!G$49)
+($E199*'fnd base rates'!G$50)
+($F199*'fnd base rates'!G$51)
+($G199*'fnd base rates'!G$52)
+($H199*'fnd base rates'!G$53)
+($I199*'fnd base rates'!G$54)
+($J199*'fnd base rates'!G$55)
+($K199*'fnd base rates'!G$56)
+($L199*'fnd base rates'!G$57)
+($M199*'fnd base rates'!G$58)
+($N199*'fnd base rates'!G$59)
+($O199*VLOOKUP($S199+12,rate_basefnd,7)))
*$R199</f>
        <v>10039.01425</v>
      </c>
      <c r="Z199" s="1">
        <f>(($C199*'fnd base rates'!H$48)
+($D199*'fnd base rates'!H$49)
+($E199*'fnd base rates'!H$50)
+($F199*'fnd base rates'!H$51)
+($G199*'fnd base rates'!H$52)
+($H199*'fnd base rates'!H$53)
+($I199*'fnd base rates'!H$54)
+($J199*'fnd base rates'!H$55)
+($K199*'fnd base rates'!H$56)
+($L199*'fnd base rates'!H$57)
+($M199*'fnd base rates'!H$58)
+($N199*'fnd base rates'!H$59)
+($O199*VLOOKUP($S199+12,rate_basefnd,8)))</f>
        <v>30443.761500000001</v>
      </c>
      <c r="AA199" s="1">
        <f>(($C199*'fnd base rates'!I$48)
+($D199*'fnd base rates'!I$49)
+($E199*'fnd base rates'!I$50)
+($F199*'fnd base rates'!I$51)
+($G199*'fnd base rates'!I$52)
+($H199*'fnd base rates'!I$53)
+($I199*'fnd base rates'!I$54)
+($J199*'fnd base rates'!I$55)
+($K199*'fnd base rates'!I$56)
+($L199*'fnd base rates'!I$57)
+($M199*'fnd base rates'!I$58)
+($N199*'fnd base rates'!I$59)
+($O199*VLOOKUP($S199+12,rate_basefnd,9)))
*$R199</f>
        <v>19780.41</v>
      </c>
      <c r="AB199" s="1">
        <f>(($C199*'fnd base rates'!J$48)
+($D199*'fnd base rates'!J$49)
+($E199*'fnd base rates'!J$50)
+($F199*'fnd base rates'!J$51)
+($G199*'fnd base rates'!J$52)
+($H199*'fnd base rates'!J$53)
+($I199*'fnd base rates'!J$54)
+($J199*'fnd base rates'!J$55)
+($K199*'fnd base rates'!J$56)
+($L199*'fnd base rates'!J$57)
+($M199*'fnd base rates'!J$58)
+($N199*'fnd base rates'!J$59)
+($O199*VLOOKUP($S199+12,rate_basefnd,10)))
*$R199</f>
        <v>14316.400000000001</v>
      </c>
      <c r="AC199" s="1">
        <f>(($C199*'fnd base rates'!K$48)
+($D199*'fnd base rates'!K$49)
+($E199*'fnd base rates'!K$50)
+($F199*'fnd base rates'!K$51)
+($G199*'fnd base rates'!K$52)
+($H199*'fnd base rates'!K$53)
+($I199*'fnd base rates'!K$54)
+($J199*'fnd base rates'!K$55)
+($K199*'fnd base rates'!K$56)
+($L199*'fnd base rates'!K$57)
+($M199*'fnd base rates'!K$58)
+($N199*'fnd base rates'!K$59)
+($O199*VLOOKUP($S199+12,rate_basefnd,11)))
*$R199</f>
        <v>70447.923374999984</v>
      </c>
      <c r="AD199" s="1">
        <f>(($C199*'fnd base rates'!L$48)
+($D199*'fnd base rates'!L$49)
+($E199*'fnd base rates'!L$50)
+($F199*'fnd base rates'!L$51)
+($G199*'fnd base rates'!L$52)
+($H199*'fnd base rates'!L$53)
+($I199*'fnd base rates'!L$54)
+($J199*'fnd base rates'!L$55)
+($K199*'fnd base rates'!L$56)
+($L199*'fnd base rates'!L$57)
+($M199*'fnd base rates'!L$58)
+($N199*'fnd base rates'!L$59)
+($O199*VLOOKUP($S199+12,rate_basefnd,12)))</f>
        <v>66779.091294599784</v>
      </c>
      <c r="AE199" s="1">
        <f>(($C199*'fnd base rates'!M$48)
+($D199*'fnd base rates'!M$49)
+($E199*'fnd base rates'!M$50)
+($F199*'fnd base rates'!M$51)
+($G199*'fnd base rates'!M$52)
+($H199*'fnd base rates'!M$53)
+($I199*'fnd base rates'!M$54)
+($J199*'fnd base rates'!M$55)
+($K199*'fnd base rates'!M$56)
+($L199*'fnd base rates'!M$57)
+($M199*'fnd base rates'!M$58)
+($N199*'fnd base rates'!M$59)
+($O199*VLOOKUP($S199+12,rate_basefnd,13)))</f>
        <v>0</v>
      </c>
      <c r="AF199" s="4">
        <f t="shared" si="27"/>
        <v>558417.32066959993</v>
      </c>
      <c r="AH199" s="4">
        <f t="shared" si="28"/>
        <v>432712660</v>
      </c>
      <c r="AI199" s="4" t="str">
        <f t="shared" si="29"/>
        <v>432</v>
      </c>
      <c r="AJ199" s="2" t="str">
        <f t="shared" si="30"/>
        <v>712</v>
      </c>
      <c r="AK199" s="2" t="str">
        <f t="shared" si="31"/>
        <v>660</v>
      </c>
      <c r="AL199" s="4">
        <f t="shared" si="32"/>
        <v>1</v>
      </c>
      <c r="AM199" s="4">
        <f t="shared" si="25"/>
        <v>67</v>
      </c>
      <c r="AN199" s="4">
        <f t="shared" si="33"/>
        <v>558417.32066959993</v>
      </c>
      <c r="AO199" s="4">
        <f t="shared" si="34"/>
        <v>8335</v>
      </c>
      <c r="AP199" s="4">
        <f t="shared" si="35"/>
        <v>0</v>
      </c>
      <c r="AQ199" s="75">
        <v>8335</v>
      </c>
    </row>
    <row r="200" spans="1:43" s="4" customFormat="1">
      <c r="A200" s="2">
        <v>432712712</v>
      </c>
      <c r="B200" s="382" t="s">
        <v>80</v>
      </c>
      <c r="C200" s="15">
        <f>'fnd enro'!C200</f>
        <v>0</v>
      </c>
      <c r="D200" s="15">
        <f>'fnd enro'!D200</f>
        <v>0</v>
      </c>
      <c r="E200" s="15">
        <f>'fnd enro'!E200</f>
        <v>0</v>
      </c>
      <c r="F200" s="15">
        <f>'fnd enro'!F200</f>
        <v>0</v>
      </c>
      <c r="G200" s="15">
        <f>'fnd enro'!G200</f>
        <v>48</v>
      </c>
      <c r="H200" s="15">
        <f>'fnd enro'!H200</f>
        <v>0</v>
      </c>
      <c r="I200" s="15">
        <f>'fnd enro'!I200</f>
        <v>1.8</v>
      </c>
      <c r="J200" s="15">
        <f>'fnd enro'!J200</f>
        <v>0</v>
      </c>
      <c r="K200" s="15">
        <f>'fnd enro'!K200</f>
        <v>0</v>
      </c>
      <c r="L200" s="15">
        <f>'fnd enro'!L200</f>
        <v>0</v>
      </c>
      <c r="M200" s="15">
        <f>'fnd enro'!M200</f>
        <v>0</v>
      </c>
      <c r="N200" s="15">
        <f>'fnd enro'!N200</f>
        <v>0</v>
      </c>
      <c r="O200" s="15">
        <f>'fnd enro'!O200</f>
        <v>13</v>
      </c>
      <c r="P200" s="15"/>
      <c r="Q200" s="15">
        <f>'fnd enro'!R200</f>
        <v>48</v>
      </c>
      <c r="R200" s="16">
        <f t="shared" si="26"/>
        <v>1</v>
      </c>
      <c r="S200" s="15">
        <f>'fnd enro'!Q200</f>
        <v>7</v>
      </c>
      <c r="T200" s="2"/>
      <c r="U200" s="1">
        <f>(($C200*'fnd base rates'!C$48)
+($D200*'fnd base rates'!C$49)
+($E200*'fnd base rates'!C$50)
+($F200*'fnd base rates'!C$51)
+($G200*'fnd base rates'!C$52)
+($H200*'fnd base rates'!C$53)
+($I200*'fnd base rates'!C$54)
+($J200*'fnd base rates'!C$55)
+($K200*'fnd base rates'!C$56)
+($L200*'fnd base rates'!C$57)
+($M200*'fnd base rates'!C$58)
+($N200*'fnd base rates'!C$59)
+($O200*VLOOKUP($S200+12,rate_basefnd,3)))
*$R200</f>
        <v>22238.190000000002</v>
      </c>
      <c r="V200" s="1">
        <f>(($C200*'fnd base rates'!D$48)
+($D200*'fnd base rates'!D$49)
+($E200*'fnd base rates'!D$50)
+($F200*'fnd base rates'!D$51)
+($G200*'fnd base rates'!D$52)
+($H200*'fnd base rates'!D$53)
+($I200*'fnd base rates'!D$54)
+($J200*'fnd base rates'!D$55)
+($K200*'fnd base rates'!D$56)
+($L200*'fnd base rates'!D$57)
+($M200*'fnd base rates'!D$58)
+($N200*'fnd base rates'!D$59)
+($O200*VLOOKUP($S200+12,rate_basefnd,4)))
*$R200</f>
        <v>31906.560000000001</v>
      </c>
      <c r="W200" s="1">
        <f>(($C200*'fnd base rates'!E$48)
+($D200*'fnd base rates'!E$49)
+($E200*'fnd base rates'!E$50)
+($F200*'fnd base rates'!E$51)
+($G200*'fnd base rates'!E$52)
+($H200*'fnd base rates'!E$53)
+($I200*'fnd base rates'!E$54)
+($J200*'fnd base rates'!E$55)
+($K200*'fnd base rates'!E$56)
+($L200*'fnd base rates'!E$57)
+($M200*'fnd base rates'!E$58)
+($N200*'fnd base rates'!E$59)
+($O200*VLOOKUP($S200+12,rate_basefnd,5)))
*$R200</f>
        <v>185128.59999999998</v>
      </c>
      <c r="X200" s="1">
        <f>(($C200*'fnd base rates'!F$48)
+($D200*'fnd base rates'!F$49)
+($E200*'fnd base rates'!F$50)
+($F200*'fnd base rates'!F$51)
+($G200*'fnd base rates'!F$52)
+($H200*'fnd base rates'!F$53)
+($I200*'fnd base rates'!F$54)
+($J200*'fnd base rates'!F$55)
+($K200*'fnd base rates'!F$56)
+($L200*'fnd base rates'!F$57)
+($M200*'fnd base rates'!F$58)
+($N200*'fnd base rates'!F$59)
+($O200*VLOOKUP($S200+12,rate_basefnd,6)))
*$R200</f>
        <v>41097.876000000004</v>
      </c>
      <c r="Y200" s="1">
        <f>(($C200*'fnd base rates'!G$48)
+($D200*'fnd base rates'!G$49)
+($E200*'fnd base rates'!G$50)
+($F200*'fnd base rates'!G$51)
+($G200*'fnd base rates'!G$52)
+($H200*'fnd base rates'!G$53)
+($I200*'fnd base rates'!G$54)
+($J200*'fnd base rates'!G$55)
+($K200*'fnd base rates'!G$56)
+($L200*'fnd base rates'!G$57)
+($M200*'fnd base rates'!G$58)
+($N200*'fnd base rates'!G$59)
+($O200*VLOOKUP($S200+12,rate_basefnd,7)))
*$R200</f>
        <v>7913.1219999999994</v>
      </c>
      <c r="Z200" s="1">
        <f>(($C200*'fnd base rates'!H$48)
+($D200*'fnd base rates'!H$49)
+($E200*'fnd base rates'!H$50)
+($F200*'fnd base rates'!H$51)
+($G200*'fnd base rates'!H$52)
+($H200*'fnd base rates'!H$53)
+($I200*'fnd base rates'!H$54)
+($J200*'fnd base rates'!H$55)
+($K200*'fnd base rates'!H$56)
+($L200*'fnd base rates'!H$57)
+($M200*'fnd base rates'!H$58)
+($N200*'fnd base rates'!H$59)
+($O200*VLOOKUP($S200+12,rate_basefnd,8)))</f>
        <v>21810.455999999998</v>
      </c>
      <c r="AA200" s="1">
        <f>(($C200*'fnd base rates'!I$48)
+($D200*'fnd base rates'!I$49)
+($E200*'fnd base rates'!I$50)
+($F200*'fnd base rates'!I$51)
+($G200*'fnd base rates'!I$52)
+($H200*'fnd base rates'!I$53)
+($I200*'fnd base rates'!I$54)
+($J200*'fnd base rates'!I$55)
+($K200*'fnd base rates'!I$56)
+($L200*'fnd base rates'!I$57)
+($M200*'fnd base rates'!I$58)
+($N200*'fnd base rates'!I$59)
+($O200*VLOOKUP($S200+12,rate_basefnd,9)))
*$R200</f>
        <v>14171.04</v>
      </c>
      <c r="AB200" s="1">
        <f>(($C200*'fnd base rates'!J$48)
+($D200*'fnd base rates'!J$49)
+($E200*'fnd base rates'!J$50)
+($F200*'fnd base rates'!J$51)
+($G200*'fnd base rates'!J$52)
+($H200*'fnd base rates'!J$53)
+($I200*'fnd base rates'!J$54)
+($J200*'fnd base rates'!J$55)
+($K200*'fnd base rates'!J$56)
+($L200*'fnd base rates'!J$57)
+($M200*'fnd base rates'!J$58)
+($N200*'fnd base rates'!J$59)
+($O200*VLOOKUP($S200+12,rate_basefnd,10)))
*$R200</f>
        <v>10376.64</v>
      </c>
      <c r="AC200" s="1">
        <f>(($C200*'fnd base rates'!K$48)
+($D200*'fnd base rates'!K$49)
+($E200*'fnd base rates'!K$50)
+($F200*'fnd base rates'!K$51)
+($G200*'fnd base rates'!K$52)
+($H200*'fnd base rates'!K$53)
+($I200*'fnd base rates'!K$54)
+($J200*'fnd base rates'!K$55)
+($K200*'fnd base rates'!K$56)
+($L200*'fnd base rates'!K$57)
+($M200*'fnd base rates'!K$58)
+($N200*'fnd base rates'!K$59)
+($O200*VLOOKUP($S200+12,rate_basefnd,11)))
*$R200</f>
        <v>55529.696000000004</v>
      </c>
      <c r="AD200" s="1">
        <f>(($C200*'fnd base rates'!L$48)
+($D200*'fnd base rates'!L$49)
+($E200*'fnd base rates'!L$50)
+($F200*'fnd base rates'!L$51)
+($G200*'fnd base rates'!L$52)
+($H200*'fnd base rates'!L$53)
+($I200*'fnd base rates'!L$54)
+($J200*'fnd base rates'!L$55)
+($K200*'fnd base rates'!L$56)
+($L200*'fnd base rates'!L$57)
+($M200*'fnd base rates'!L$58)
+($N200*'fnd base rates'!L$59)
+($O200*VLOOKUP($S200+12,rate_basefnd,12)))</f>
        <v>51136.798644487943</v>
      </c>
      <c r="AE200" s="1">
        <f>(($C200*'fnd base rates'!M$48)
+($D200*'fnd base rates'!M$49)
+($E200*'fnd base rates'!M$50)
+($F200*'fnd base rates'!M$51)
+($G200*'fnd base rates'!M$52)
+($H200*'fnd base rates'!M$53)
+($I200*'fnd base rates'!M$54)
+($J200*'fnd base rates'!M$55)
+($K200*'fnd base rates'!M$56)
+($L200*'fnd base rates'!M$57)
+($M200*'fnd base rates'!M$58)
+($N200*'fnd base rates'!M$59)
+($O200*VLOOKUP($S200+12,rate_basefnd,13)))</f>
        <v>0</v>
      </c>
      <c r="AF200" s="4">
        <f t="shared" si="27"/>
        <v>441308.97864448786</v>
      </c>
      <c r="AH200" s="4">
        <f t="shared" si="28"/>
        <v>432712712</v>
      </c>
      <c r="AI200" s="4" t="str">
        <f t="shared" si="29"/>
        <v>432</v>
      </c>
      <c r="AJ200" s="2" t="str">
        <f t="shared" si="30"/>
        <v>712</v>
      </c>
      <c r="AK200" s="2" t="str">
        <f t="shared" si="31"/>
        <v>712</v>
      </c>
      <c r="AL200" s="4">
        <f t="shared" si="32"/>
        <v>1</v>
      </c>
      <c r="AM200" s="4">
        <f t="shared" si="25"/>
        <v>48</v>
      </c>
      <c r="AN200" s="4">
        <f t="shared" si="33"/>
        <v>441308.97864448786</v>
      </c>
      <c r="AO200" s="4">
        <f t="shared" si="34"/>
        <v>9194</v>
      </c>
      <c r="AP200" s="4">
        <f t="shared" si="35"/>
        <v>0</v>
      </c>
      <c r="AQ200" s="75">
        <v>9194</v>
      </c>
    </row>
    <row r="201" spans="1:43" s="4" customFormat="1">
      <c r="A201" s="2">
        <v>435301009</v>
      </c>
      <c r="B201" s="382" t="s">
        <v>535</v>
      </c>
      <c r="C201" s="15">
        <f>'fnd enro'!C201</f>
        <v>0</v>
      </c>
      <c r="D201" s="15">
        <f>'fnd enro'!D201</f>
        <v>0</v>
      </c>
      <c r="E201" s="15">
        <f>'fnd enro'!E201</f>
        <v>0</v>
      </c>
      <c r="F201" s="15">
        <f>'fnd enro'!F201</f>
        <v>0</v>
      </c>
      <c r="G201" s="15">
        <f>'fnd enro'!G201</f>
        <v>0</v>
      </c>
      <c r="H201" s="15">
        <f>'fnd enro'!H201</f>
        <v>1</v>
      </c>
      <c r="I201" s="15">
        <f>'fnd enro'!I201</f>
        <v>3.7499999999999999E-2</v>
      </c>
      <c r="J201" s="15">
        <f>'fnd enro'!J201</f>
        <v>0</v>
      </c>
      <c r="K201" s="15">
        <f>'fnd enro'!K201</f>
        <v>0</v>
      </c>
      <c r="L201" s="15">
        <f>'fnd enro'!L201</f>
        <v>0</v>
      </c>
      <c r="M201" s="15">
        <f>'fnd enro'!M201</f>
        <v>0</v>
      </c>
      <c r="N201" s="15">
        <f>'fnd enro'!N201</f>
        <v>0</v>
      </c>
      <c r="O201" s="15">
        <f>'fnd enro'!O201</f>
        <v>0</v>
      </c>
      <c r="P201" s="15"/>
      <c r="Q201" s="15">
        <f>'fnd enro'!R201</f>
        <v>1</v>
      </c>
      <c r="R201" s="16">
        <f t="shared" si="26"/>
        <v>1</v>
      </c>
      <c r="S201" s="15">
        <f>'fnd enro'!Q201</f>
        <v>1</v>
      </c>
      <c r="T201" s="2"/>
      <c r="U201" s="1">
        <f>(($C201*'fnd base rates'!C$48)
+($D201*'fnd base rates'!C$49)
+($E201*'fnd base rates'!C$50)
+($F201*'fnd base rates'!C$51)
+($G201*'fnd base rates'!C$52)
+($H201*'fnd base rates'!C$53)
+($I201*'fnd base rates'!C$54)
+($J201*'fnd base rates'!C$55)
+($K201*'fnd base rates'!C$56)
+($L201*'fnd base rates'!C$57)
+($M201*'fnd base rates'!C$58)
+($N201*'fnd base rates'!C$59)
+($O201*VLOOKUP($S201+12,rate_basefnd,3)))
*$R201</f>
        <v>463.29562500000003</v>
      </c>
      <c r="V201" s="1">
        <f>(($C201*'fnd base rates'!D$48)
+($D201*'fnd base rates'!D$49)
+($E201*'fnd base rates'!D$50)
+($F201*'fnd base rates'!D$51)
+($G201*'fnd base rates'!D$52)
+($H201*'fnd base rates'!D$53)
+($I201*'fnd base rates'!D$54)
+($J201*'fnd base rates'!D$55)
+($K201*'fnd base rates'!D$56)
+($L201*'fnd base rates'!D$57)
+($M201*'fnd base rates'!D$58)
+($N201*'fnd base rates'!D$59)
+($O201*VLOOKUP($S201+12,rate_basefnd,4)))
*$R201</f>
        <v>664.72</v>
      </c>
      <c r="W201" s="1">
        <f>(($C201*'fnd base rates'!E$48)
+($D201*'fnd base rates'!E$49)
+($E201*'fnd base rates'!E$50)
+($F201*'fnd base rates'!E$51)
+($G201*'fnd base rates'!E$52)
+($H201*'fnd base rates'!E$53)
+($I201*'fnd base rates'!E$54)
+($J201*'fnd base rates'!E$55)
+($K201*'fnd base rates'!E$56)
+($L201*'fnd base rates'!E$57)
+($M201*'fnd base rates'!E$58)
+($N201*'fnd base rates'!E$59)
+($O201*VLOOKUP($S201+12,rate_basefnd,5)))
*$R201</f>
        <v>4258.7093749999995</v>
      </c>
      <c r="X201" s="1">
        <f>(($C201*'fnd base rates'!F$48)
+($D201*'fnd base rates'!F$49)
+($E201*'fnd base rates'!F$50)
+($F201*'fnd base rates'!F$51)
+($G201*'fnd base rates'!F$52)
+($H201*'fnd base rates'!F$53)
+($I201*'fnd base rates'!F$54)
+($J201*'fnd base rates'!F$55)
+($K201*'fnd base rates'!F$56)
+($L201*'fnd base rates'!F$57)
+($M201*'fnd base rates'!F$58)
+($N201*'fnd base rates'!F$59)
+($O201*VLOOKUP($S201+12,rate_basefnd,6)))
*$R201</f>
        <v>761.95575000000008</v>
      </c>
      <c r="Y201" s="1">
        <f>(($C201*'fnd base rates'!G$48)
+($D201*'fnd base rates'!G$49)
+($E201*'fnd base rates'!G$50)
+($F201*'fnd base rates'!G$51)
+($G201*'fnd base rates'!G$52)
+($H201*'fnd base rates'!G$53)
+($I201*'fnd base rates'!G$54)
+($J201*'fnd base rates'!G$55)
+($K201*'fnd base rates'!G$56)
+($L201*'fnd base rates'!G$57)
+($M201*'fnd base rates'!G$58)
+($N201*'fnd base rates'!G$59)
+($O201*VLOOKUP($S201+12,rate_basefnd,7)))
*$R201</f>
        <v>141.94274999999999</v>
      </c>
      <c r="Z201" s="1">
        <f>(($C201*'fnd base rates'!H$48)
+($D201*'fnd base rates'!H$49)
+($E201*'fnd base rates'!H$50)
+($F201*'fnd base rates'!H$51)
+($G201*'fnd base rates'!H$52)
+($H201*'fnd base rates'!H$53)
+($I201*'fnd base rates'!H$54)
+($J201*'fnd base rates'!H$55)
+($K201*'fnd base rates'!H$56)
+($L201*'fnd base rates'!H$57)
+($M201*'fnd base rates'!H$58)
+($N201*'fnd base rates'!H$59)
+($O201*VLOOKUP($S201+12,rate_basefnd,8)))</f>
        <v>719.08450000000005</v>
      </c>
      <c r="AA201" s="1">
        <f>(($C201*'fnd base rates'!I$48)
+($D201*'fnd base rates'!I$49)
+($E201*'fnd base rates'!I$50)
+($F201*'fnd base rates'!I$51)
+($G201*'fnd base rates'!I$52)
+($H201*'fnd base rates'!I$53)
+($I201*'fnd base rates'!I$54)
+($J201*'fnd base rates'!I$55)
+($K201*'fnd base rates'!I$56)
+($L201*'fnd base rates'!I$57)
+($M201*'fnd base rates'!I$58)
+($N201*'fnd base rates'!I$59)
+($O201*VLOOKUP($S201+12,rate_basefnd,9)))
*$R201</f>
        <v>370.08</v>
      </c>
      <c r="AB201" s="1">
        <f>(($C201*'fnd base rates'!J$48)
+($D201*'fnd base rates'!J$49)
+($E201*'fnd base rates'!J$50)
+($F201*'fnd base rates'!J$51)
+($G201*'fnd base rates'!J$52)
+($H201*'fnd base rates'!J$53)
+($I201*'fnd base rates'!J$54)
+($J201*'fnd base rates'!J$55)
+($K201*'fnd base rates'!J$56)
+($L201*'fnd base rates'!J$57)
+($M201*'fnd base rates'!J$58)
+($N201*'fnd base rates'!J$59)
+($O201*VLOOKUP($S201+12,rate_basefnd,10)))
*$R201</f>
        <v>498.5</v>
      </c>
      <c r="AC201" s="1">
        <f>(($C201*'fnd base rates'!K$48)
+($D201*'fnd base rates'!K$49)
+($E201*'fnd base rates'!K$50)
+($F201*'fnd base rates'!K$51)
+($G201*'fnd base rates'!K$52)
+($H201*'fnd base rates'!K$53)
+($I201*'fnd base rates'!K$54)
+($J201*'fnd base rates'!K$55)
+($K201*'fnd base rates'!K$56)
+($L201*'fnd base rates'!K$57)
+($M201*'fnd base rates'!K$58)
+($N201*'fnd base rates'!K$59)
+($O201*VLOOKUP($S201+12,rate_basefnd,11)))
*$R201</f>
        <v>996.10512500000004</v>
      </c>
      <c r="AD201" s="1">
        <f>(($C201*'fnd base rates'!L$48)
+($D201*'fnd base rates'!L$49)
+($E201*'fnd base rates'!L$50)
+($F201*'fnd base rates'!L$51)
+($G201*'fnd base rates'!L$52)
+($H201*'fnd base rates'!L$53)
+($I201*'fnd base rates'!L$54)
+($J201*'fnd base rates'!L$55)
+($K201*'fnd base rates'!L$56)
+($L201*'fnd base rates'!L$57)
+($M201*'fnd base rates'!L$58)
+($N201*'fnd base rates'!L$59)
+($O201*VLOOKUP($S201+12,rate_basefnd,12)))</f>
        <v>919.25803935944157</v>
      </c>
      <c r="AE201" s="1">
        <f>(($C201*'fnd base rates'!M$48)
+($D201*'fnd base rates'!M$49)
+($E201*'fnd base rates'!M$50)
+($F201*'fnd base rates'!M$51)
+($G201*'fnd base rates'!M$52)
+($H201*'fnd base rates'!M$53)
+($I201*'fnd base rates'!M$54)
+($J201*'fnd base rates'!M$55)
+($K201*'fnd base rates'!M$56)
+($L201*'fnd base rates'!M$57)
+($M201*'fnd base rates'!M$58)
+($N201*'fnd base rates'!M$59)
+($O201*VLOOKUP($S201+12,rate_basefnd,13)))</f>
        <v>0</v>
      </c>
      <c r="AF201" s="4">
        <f t="shared" si="27"/>
        <v>9793.6511643594404</v>
      </c>
      <c r="AH201" s="4">
        <f t="shared" si="28"/>
        <v>435301009</v>
      </c>
      <c r="AI201" s="4" t="str">
        <f t="shared" si="29"/>
        <v>435</v>
      </c>
      <c r="AJ201" s="2" t="str">
        <f t="shared" si="30"/>
        <v>301</v>
      </c>
      <c r="AK201" s="2" t="str">
        <f t="shared" si="31"/>
        <v>009</v>
      </c>
      <c r="AL201" s="4">
        <f t="shared" si="32"/>
        <v>1</v>
      </c>
      <c r="AM201" s="4">
        <f t="shared" si="25"/>
        <v>1</v>
      </c>
      <c r="AN201" s="4">
        <f t="shared" si="33"/>
        <v>9793.6511643594404</v>
      </c>
      <c r="AO201" s="4">
        <f t="shared" si="34"/>
        <v>9794</v>
      </c>
      <c r="AP201" s="4">
        <f t="shared" si="35"/>
        <v>0</v>
      </c>
      <c r="AQ201" s="75">
        <v>9794</v>
      </c>
    </row>
    <row r="202" spans="1:43" s="4" customFormat="1">
      <c r="A202" s="2">
        <v>435301031</v>
      </c>
      <c r="B202" s="382" t="s">
        <v>535</v>
      </c>
      <c r="C202" s="15">
        <f>'fnd enro'!C202</f>
        <v>0</v>
      </c>
      <c r="D202" s="15">
        <f>'fnd enro'!D202</f>
        <v>0</v>
      </c>
      <c r="E202" s="15">
        <f>'fnd enro'!E202</f>
        <v>0</v>
      </c>
      <c r="F202" s="15">
        <f>'fnd enro'!F202</f>
        <v>15</v>
      </c>
      <c r="G202" s="15">
        <f>'fnd enro'!G202</f>
        <v>49</v>
      </c>
      <c r="H202" s="15">
        <f>'fnd enro'!H202</f>
        <v>87</v>
      </c>
      <c r="I202" s="15">
        <f>'fnd enro'!I202</f>
        <v>5.6624999999999996</v>
      </c>
      <c r="J202" s="15">
        <f>'fnd enro'!J202</f>
        <v>0</v>
      </c>
      <c r="K202" s="15">
        <f>'fnd enro'!K202</f>
        <v>0</v>
      </c>
      <c r="L202" s="15">
        <f>'fnd enro'!L202</f>
        <v>0</v>
      </c>
      <c r="M202" s="15">
        <f>'fnd enro'!M202</f>
        <v>0</v>
      </c>
      <c r="N202" s="15">
        <f>'fnd enro'!N202</f>
        <v>0</v>
      </c>
      <c r="O202" s="15">
        <f>'fnd enro'!O202</f>
        <v>14</v>
      </c>
      <c r="P202" s="15"/>
      <c r="Q202" s="15">
        <f>'fnd enro'!R202</f>
        <v>151</v>
      </c>
      <c r="R202" s="16">
        <f t="shared" si="26"/>
        <v>1</v>
      </c>
      <c r="S202" s="15">
        <f>'fnd enro'!Q202</f>
        <v>2</v>
      </c>
      <c r="T202" s="2"/>
      <c r="U202" s="1">
        <f>(($C202*'fnd base rates'!C$48)
+($D202*'fnd base rates'!C$49)
+($E202*'fnd base rates'!C$50)
+($F202*'fnd base rates'!C$51)
+($G202*'fnd base rates'!C$52)
+($H202*'fnd base rates'!C$53)
+($I202*'fnd base rates'!C$54)
+($J202*'fnd base rates'!C$55)
+($K202*'fnd base rates'!C$56)
+($L202*'fnd base rates'!C$57)
+($M202*'fnd base rates'!C$58)
+($N202*'fnd base rates'!C$59)
+($O202*VLOOKUP($S202+12,rate_basefnd,3)))
*$R202</f>
        <v>69957.639375000013</v>
      </c>
      <c r="V202" s="1">
        <f>(($C202*'fnd base rates'!D$48)
+($D202*'fnd base rates'!D$49)
+($E202*'fnd base rates'!D$50)
+($F202*'fnd base rates'!D$51)
+($G202*'fnd base rates'!D$52)
+($H202*'fnd base rates'!D$53)
+($I202*'fnd base rates'!D$54)
+($J202*'fnd base rates'!D$55)
+($K202*'fnd base rates'!D$56)
+($L202*'fnd base rates'!D$57)
+($M202*'fnd base rates'!D$58)
+($N202*'fnd base rates'!D$59)
+($O202*VLOOKUP($S202+12,rate_basefnd,4)))
*$R202</f>
        <v>100372.72</v>
      </c>
      <c r="W202" s="1">
        <f>(($C202*'fnd base rates'!E$48)
+($D202*'fnd base rates'!E$49)
+($E202*'fnd base rates'!E$50)
+($F202*'fnd base rates'!E$51)
+($G202*'fnd base rates'!E$52)
+($H202*'fnd base rates'!E$53)
+($I202*'fnd base rates'!E$54)
+($J202*'fnd base rates'!E$55)
+($K202*'fnd base rates'!E$56)
+($L202*'fnd base rates'!E$57)
+($M202*'fnd base rates'!E$58)
+($N202*'fnd base rates'!E$59)
+($O202*VLOOKUP($S202+12,rate_basefnd,5)))
*$R202</f>
        <v>610027.94562500005</v>
      </c>
      <c r="X202" s="1">
        <f>(($C202*'fnd base rates'!F$48)
+($D202*'fnd base rates'!F$49)
+($E202*'fnd base rates'!F$50)
+($F202*'fnd base rates'!F$51)
+($G202*'fnd base rates'!F$52)
+($H202*'fnd base rates'!F$53)
+($I202*'fnd base rates'!F$54)
+($J202*'fnd base rates'!F$55)
+($K202*'fnd base rates'!F$56)
+($L202*'fnd base rates'!F$57)
+($M202*'fnd base rates'!F$58)
+($N202*'fnd base rates'!F$59)
+($O202*VLOOKUP($S202+12,rate_basefnd,6)))
*$R202</f>
        <v>124372.46825000001</v>
      </c>
      <c r="Y202" s="1">
        <f>(($C202*'fnd base rates'!G$48)
+($D202*'fnd base rates'!G$49)
+($E202*'fnd base rates'!G$50)
+($F202*'fnd base rates'!G$51)
+($G202*'fnd base rates'!G$52)
+($H202*'fnd base rates'!G$53)
+($I202*'fnd base rates'!G$54)
+($J202*'fnd base rates'!G$55)
+($K202*'fnd base rates'!G$56)
+($L202*'fnd base rates'!G$57)
+($M202*'fnd base rates'!G$58)
+($N202*'fnd base rates'!G$59)
+($O202*VLOOKUP($S202+12,rate_basefnd,7)))
*$R202</f>
        <v>22465.995250000004</v>
      </c>
      <c r="Z202" s="1">
        <f>(($C202*'fnd base rates'!H$48)
+($D202*'fnd base rates'!H$49)
+($E202*'fnd base rates'!H$50)
+($F202*'fnd base rates'!H$51)
+($G202*'fnd base rates'!H$52)
+($H202*'fnd base rates'!H$53)
+($I202*'fnd base rates'!H$54)
+($J202*'fnd base rates'!H$55)
+($K202*'fnd base rates'!H$56)
+($L202*'fnd base rates'!H$57)
+($M202*'fnd base rates'!H$58)
+($N202*'fnd base rates'!H$59)
+($O202*VLOOKUP($S202+12,rate_basefnd,8)))</f>
        <v>91640.959499999997</v>
      </c>
      <c r="AA202" s="1">
        <f>(($C202*'fnd base rates'!I$48)
+($D202*'fnd base rates'!I$49)
+($E202*'fnd base rates'!I$50)
+($F202*'fnd base rates'!I$51)
+($G202*'fnd base rates'!I$52)
+($H202*'fnd base rates'!I$53)
+($I202*'fnd base rates'!I$54)
+($J202*'fnd base rates'!I$55)
+($K202*'fnd base rates'!I$56)
+($L202*'fnd base rates'!I$57)
+($M202*'fnd base rates'!I$58)
+($N202*'fnd base rates'!I$59)
+($O202*VLOOKUP($S202+12,rate_basefnd,9)))
*$R202</f>
        <v>49990.080000000002</v>
      </c>
      <c r="AB202" s="1">
        <f>(($C202*'fnd base rates'!J$48)
+($D202*'fnd base rates'!J$49)
+($E202*'fnd base rates'!J$50)
+($F202*'fnd base rates'!J$51)
+($G202*'fnd base rates'!J$52)
+($H202*'fnd base rates'!J$53)
+($I202*'fnd base rates'!J$54)
+($J202*'fnd base rates'!J$55)
+($K202*'fnd base rates'!J$56)
+($L202*'fnd base rates'!J$57)
+($M202*'fnd base rates'!J$58)
+($N202*'fnd base rates'!J$59)
+($O202*VLOOKUP($S202+12,rate_basefnd,10)))
*$R202</f>
        <v>55947.57</v>
      </c>
      <c r="AC202" s="1">
        <f>(($C202*'fnd base rates'!K$48)
+($D202*'fnd base rates'!K$49)
+($E202*'fnd base rates'!K$50)
+($F202*'fnd base rates'!K$51)
+($G202*'fnd base rates'!K$52)
+($H202*'fnd base rates'!K$53)
+($I202*'fnd base rates'!K$54)
+($J202*'fnd base rates'!K$55)
+($K202*'fnd base rates'!K$56)
+($L202*'fnd base rates'!K$57)
+($M202*'fnd base rates'!K$58)
+($N202*'fnd base rates'!K$59)
+($O202*VLOOKUP($S202+12,rate_basefnd,11)))
*$R202</f>
        <v>157655.06387500002</v>
      </c>
      <c r="AD202" s="1">
        <f>(($C202*'fnd base rates'!L$48)
+($D202*'fnd base rates'!L$49)
+($E202*'fnd base rates'!L$50)
+($F202*'fnd base rates'!L$51)
+($G202*'fnd base rates'!L$52)
+($H202*'fnd base rates'!L$53)
+($I202*'fnd base rates'!L$54)
+($J202*'fnd base rates'!L$55)
+($K202*'fnd base rates'!L$56)
+($L202*'fnd base rates'!L$57)
+($M202*'fnd base rates'!L$58)
+($N202*'fnd base rates'!L$59)
+($O202*VLOOKUP($S202+12,rate_basefnd,12)))</f>
        <v>147005.3498037784</v>
      </c>
      <c r="AE202" s="1">
        <f>(($C202*'fnd base rates'!M$48)
+($D202*'fnd base rates'!M$49)
+($E202*'fnd base rates'!M$50)
+($F202*'fnd base rates'!M$51)
+($G202*'fnd base rates'!M$52)
+($H202*'fnd base rates'!M$53)
+($I202*'fnd base rates'!M$54)
+($J202*'fnd base rates'!M$55)
+($K202*'fnd base rates'!M$56)
+($L202*'fnd base rates'!M$57)
+($M202*'fnd base rates'!M$58)
+($N202*'fnd base rates'!M$59)
+($O202*VLOOKUP($S202+12,rate_basefnd,13)))</f>
        <v>0</v>
      </c>
      <c r="AF202" s="4">
        <f t="shared" si="27"/>
        <v>1429435.7916787786</v>
      </c>
      <c r="AH202" s="4">
        <f t="shared" si="28"/>
        <v>435301031</v>
      </c>
      <c r="AI202" s="4" t="str">
        <f t="shared" si="29"/>
        <v>435</v>
      </c>
      <c r="AJ202" s="2" t="str">
        <f t="shared" si="30"/>
        <v>301</v>
      </c>
      <c r="AK202" s="2" t="str">
        <f t="shared" si="31"/>
        <v>031</v>
      </c>
      <c r="AL202" s="4">
        <f t="shared" si="32"/>
        <v>1</v>
      </c>
      <c r="AM202" s="4">
        <f t="shared" ref="AM202:AM265" si="36">enro</f>
        <v>151</v>
      </c>
      <c r="AN202" s="4">
        <f t="shared" si="33"/>
        <v>1429435.7916787786</v>
      </c>
      <c r="AO202" s="4">
        <f t="shared" si="34"/>
        <v>9466</v>
      </c>
      <c r="AP202" s="4">
        <f t="shared" si="35"/>
        <v>0</v>
      </c>
      <c r="AQ202" s="75">
        <v>9466</v>
      </c>
    </row>
    <row r="203" spans="1:43" s="4" customFormat="1">
      <c r="A203" s="2">
        <v>435301048</v>
      </c>
      <c r="B203" s="382" t="s">
        <v>535</v>
      </c>
      <c r="C203" s="15">
        <f>'fnd enro'!C203</f>
        <v>0</v>
      </c>
      <c r="D203" s="15">
        <f>'fnd enro'!D203</f>
        <v>0</v>
      </c>
      <c r="E203" s="15">
        <f>'fnd enro'!E203</f>
        <v>0</v>
      </c>
      <c r="F203" s="15">
        <f>'fnd enro'!F203</f>
        <v>0</v>
      </c>
      <c r="G203" s="15">
        <f>'fnd enro'!G203</f>
        <v>0</v>
      </c>
      <c r="H203" s="15">
        <f>'fnd enro'!H203</f>
        <v>1</v>
      </c>
      <c r="I203" s="15">
        <f>'fnd enro'!I203</f>
        <v>3.7499999999999999E-2</v>
      </c>
      <c r="J203" s="15">
        <f>'fnd enro'!J203</f>
        <v>0</v>
      </c>
      <c r="K203" s="15">
        <f>'fnd enro'!K203</f>
        <v>0</v>
      </c>
      <c r="L203" s="15">
        <f>'fnd enro'!L203</f>
        <v>0</v>
      </c>
      <c r="M203" s="15">
        <f>'fnd enro'!M203</f>
        <v>0</v>
      </c>
      <c r="N203" s="15">
        <f>'fnd enro'!N203</f>
        <v>0</v>
      </c>
      <c r="O203" s="15">
        <f>'fnd enro'!O203</f>
        <v>0</v>
      </c>
      <c r="P203" s="15"/>
      <c r="Q203" s="15">
        <f>'fnd enro'!R203</f>
        <v>1</v>
      </c>
      <c r="R203" s="16">
        <f t="shared" ref="R203:R266" si="37">VLOOKUP(A203,charterinfo_b,6)</f>
        <v>1</v>
      </c>
      <c r="S203" s="15">
        <f>'fnd enro'!Q203</f>
        <v>1</v>
      </c>
      <c r="T203" s="2"/>
      <c r="U203" s="1">
        <f>(($C203*'fnd base rates'!C$48)
+($D203*'fnd base rates'!C$49)
+($E203*'fnd base rates'!C$50)
+($F203*'fnd base rates'!C$51)
+($G203*'fnd base rates'!C$52)
+($H203*'fnd base rates'!C$53)
+($I203*'fnd base rates'!C$54)
+($J203*'fnd base rates'!C$55)
+($K203*'fnd base rates'!C$56)
+($L203*'fnd base rates'!C$57)
+($M203*'fnd base rates'!C$58)
+($N203*'fnd base rates'!C$59)
+($O203*VLOOKUP($S203+12,rate_basefnd,3)))
*$R203</f>
        <v>463.29562500000003</v>
      </c>
      <c r="V203" s="1">
        <f>(($C203*'fnd base rates'!D$48)
+($D203*'fnd base rates'!D$49)
+($E203*'fnd base rates'!D$50)
+($F203*'fnd base rates'!D$51)
+($G203*'fnd base rates'!D$52)
+($H203*'fnd base rates'!D$53)
+($I203*'fnd base rates'!D$54)
+($J203*'fnd base rates'!D$55)
+($K203*'fnd base rates'!D$56)
+($L203*'fnd base rates'!D$57)
+($M203*'fnd base rates'!D$58)
+($N203*'fnd base rates'!D$59)
+($O203*VLOOKUP($S203+12,rate_basefnd,4)))
*$R203</f>
        <v>664.72</v>
      </c>
      <c r="W203" s="1">
        <f>(($C203*'fnd base rates'!E$48)
+($D203*'fnd base rates'!E$49)
+($E203*'fnd base rates'!E$50)
+($F203*'fnd base rates'!E$51)
+($G203*'fnd base rates'!E$52)
+($H203*'fnd base rates'!E$53)
+($I203*'fnd base rates'!E$54)
+($J203*'fnd base rates'!E$55)
+($K203*'fnd base rates'!E$56)
+($L203*'fnd base rates'!E$57)
+($M203*'fnd base rates'!E$58)
+($N203*'fnd base rates'!E$59)
+($O203*VLOOKUP($S203+12,rate_basefnd,5)))
*$R203</f>
        <v>4258.7093749999995</v>
      </c>
      <c r="X203" s="1">
        <f>(($C203*'fnd base rates'!F$48)
+($D203*'fnd base rates'!F$49)
+($E203*'fnd base rates'!F$50)
+($F203*'fnd base rates'!F$51)
+($G203*'fnd base rates'!F$52)
+($H203*'fnd base rates'!F$53)
+($I203*'fnd base rates'!F$54)
+($J203*'fnd base rates'!F$55)
+($K203*'fnd base rates'!F$56)
+($L203*'fnd base rates'!F$57)
+($M203*'fnd base rates'!F$58)
+($N203*'fnd base rates'!F$59)
+($O203*VLOOKUP($S203+12,rate_basefnd,6)))
*$R203</f>
        <v>761.95575000000008</v>
      </c>
      <c r="Y203" s="1">
        <f>(($C203*'fnd base rates'!G$48)
+($D203*'fnd base rates'!G$49)
+($E203*'fnd base rates'!G$50)
+($F203*'fnd base rates'!G$51)
+($G203*'fnd base rates'!G$52)
+($H203*'fnd base rates'!G$53)
+($I203*'fnd base rates'!G$54)
+($J203*'fnd base rates'!G$55)
+($K203*'fnd base rates'!G$56)
+($L203*'fnd base rates'!G$57)
+($M203*'fnd base rates'!G$58)
+($N203*'fnd base rates'!G$59)
+($O203*VLOOKUP($S203+12,rate_basefnd,7)))
*$R203</f>
        <v>141.94274999999999</v>
      </c>
      <c r="Z203" s="1">
        <f>(($C203*'fnd base rates'!H$48)
+($D203*'fnd base rates'!H$49)
+($E203*'fnd base rates'!H$50)
+($F203*'fnd base rates'!H$51)
+($G203*'fnd base rates'!H$52)
+($H203*'fnd base rates'!H$53)
+($I203*'fnd base rates'!H$54)
+($J203*'fnd base rates'!H$55)
+($K203*'fnd base rates'!H$56)
+($L203*'fnd base rates'!H$57)
+($M203*'fnd base rates'!H$58)
+($N203*'fnd base rates'!H$59)
+($O203*VLOOKUP($S203+12,rate_basefnd,8)))</f>
        <v>719.08450000000005</v>
      </c>
      <c r="AA203" s="1">
        <f>(($C203*'fnd base rates'!I$48)
+($D203*'fnd base rates'!I$49)
+($E203*'fnd base rates'!I$50)
+($F203*'fnd base rates'!I$51)
+($G203*'fnd base rates'!I$52)
+($H203*'fnd base rates'!I$53)
+($I203*'fnd base rates'!I$54)
+($J203*'fnd base rates'!I$55)
+($K203*'fnd base rates'!I$56)
+($L203*'fnd base rates'!I$57)
+($M203*'fnd base rates'!I$58)
+($N203*'fnd base rates'!I$59)
+($O203*VLOOKUP($S203+12,rate_basefnd,9)))
*$R203</f>
        <v>370.08</v>
      </c>
      <c r="AB203" s="1">
        <f>(($C203*'fnd base rates'!J$48)
+($D203*'fnd base rates'!J$49)
+($E203*'fnd base rates'!J$50)
+($F203*'fnd base rates'!J$51)
+($G203*'fnd base rates'!J$52)
+($H203*'fnd base rates'!J$53)
+($I203*'fnd base rates'!J$54)
+($J203*'fnd base rates'!J$55)
+($K203*'fnd base rates'!J$56)
+($L203*'fnd base rates'!J$57)
+($M203*'fnd base rates'!J$58)
+($N203*'fnd base rates'!J$59)
+($O203*VLOOKUP($S203+12,rate_basefnd,10)))
*$R203</f>
        <v>498.5</v>
      </c>
      <c r="AC203" s="1">
        <f>(($C203*'fnd base rates'!K$48)
+($D203*'fnd base rates'!K$49)
+($E203*'fnd base rates'!K$50)
+($F203*'fnd base rates'!K$51)
+($G203*'fnd base rates'!K$52)
+($H203*'fnd base rates'!K$53)
+($I203*'fnd base rates'!K$54)
+($J203*'fnd base rates'!K$55)
+($K203*'fnd base rates'!K$56)
+($L203*'fnd base rates'!K$57)
+($M203*'fnd base rates'!K$58)
+($N203*'fnd base rates'!K$59)
+($O203*VLOOKUP($S203+12,rate_basefnd,11)))
*$R203</f>
        <v>996.10512500000004</v>
      </c>
      <c r="AD203" s="1">
        <f>(($C203*'fnd base rates'!L$48)
+($D203*'fnd base rates'!L$49)
+($E203*'fnd base rates'!L$50)
+($F203*'fnd base rates'!L$51)
+($G203*'fnd base rates'!L$52)
+($H203*'fnd base rates'!L$53)
+($I203*'fnd base rates'!L$54)
+($J203*'fnd base rates'!L$55)
+($K203*'fnd base rates'!L$56)
+($L203*'fnd base rates'!L$57)
+($M203*'fnd base rates'!L$58)
+($N203*'fnd base rates'!L$59)
+($O203*VLOOKUP($S203+12,rate_basefnd,12)))</f>
        <v>919.25803935944157</v>
      </c>
      <c r="AE203" s="1">
        <f>(($C203*'fnd base rates'!M$48)
+($D203*'fnd base rates'!M$49)
+($E203*'fnd base rates'!M$50)
+($F203*'fnd base rates'!M$51)
+($G203*'fnd base rates'!M$52)
+($H203*'fnd base rates'!M$53)
+($I203*'fnd base rates'!M$54)
+($J203*'fnd base rates'!M$55)
+($K203*'fnd base rates'!M$56)
+($L203*'fnd base rates'!M$57)
+($M203*'fnd base rates'!M$58)
+($N203*'fnd base rates'!M$59)
+($O203*VLOOKUP($S203+12,rate_basefnd,13)))</f>
        <v>0</v>
      </c>
      <c r="AF203" s="4">
        <f t="shared" ref="AF203:AF266" si="38">SUM(U203:AE203)</f>
        <v>9793.6511643594404</v>
      </c>
      <c r="AH203" s="4">
        <f t="shared" ref="AH203:AH266" si="39">A203</f>
        <v>435301048</v>
      </c>
      <c r="AI203" s="4" t="str">
        <f t="shared" ref="AI203:AI266" si="40">IF($A203&lt;499999999,MID($A203,1,3),MID($A203,1,4))</f>
        <v>435</v>
      </c>
      <c r="AJ203" s="2" t="str">
        <f t="shared" ref="AJ203:AJ266" si="41">IF($A203&lt;499999999,MID($A203,4,3),MID($A203,5,3))</f>
        <v>301</v>
      </c>
      <c r="AK203" s="2" t="str">
        <f t="shared" ref="AK203:AK266" si="42">IF($A203&lt;499999999,MID($A203,7,3),MID($A203,8,3))</f>
        <v>048</v>
      </c>
      <c r="AL203" s="4">
        <f t="shared" ref="AL203:AL266" si="43">IF(VLOOKUP(VALUE(IF(AH203&lt;499999999,MID(AH203,4,3),MID(AH203,5,3))),distinfo,4)=R203,1,0)</f>
        <v>1</v>
      </c>
      <c r="AM203" s="4">
        <f t="shared" si="36"/>
        <v>1</v>
      </c>
      <c r="AN203" s="4">
        <f t="shared" ref="AN203:AN266" si="44">AF203</f>
        <v>9793.6511643594404</v>
      </c>
      <c r="AO203" s="4">
        <f t="shared" ref="AO203:AO266" si="45">IF(OR(AF203=0,AM203=0),0,ROUND(AN203/AM203,0))</f>
        <v>9794</v>
      </c>
      <c r="AP203" s="4">
        <f t="shared" ref="AP203:AP266" si="46">AQ203-AO203</f>
        <v>0</v>
      </c>
      <c r="AQ203" s="75">
        <v>9794</v>
      </c>
    </row>
    <row r="204" spans="1:43" s="4" customFormat="1">
      <c r="A204" s="2">
        <v>435301056</v>
      </c>
      <c r="B204" s="382" t="s">
        <v>535</v>
      </c>
      <c r="C204" s="15">
        <f>'fnd enro'!C204</f>
        <v>0</v>
      </c>
      <c r="D204" s="15">
        <f>'fnd enro'!D204</f>
        <v>0</v>
      </c>
      <c r="E204" s="15">
        <f>'fnd enro'!E204</f>
        <v>0</v>
      </c>
      <c r="F204" s="15">
        <f>'fnd enro'!F204</f>
        <v>9</v>
      </c>
      <c r="G204" s="15">
        <f>'fnd enro'!G204</f>
        <v>40</v>
      </c>
      <c r="H204" s="15">
        <f>'fnd enro'!H204</f>
        <v>53</v>
      </c>
      <c r="I204" s="15">
        <f>'fnd enro'!I204</f>
        <v>3.8250000000000002</v>
      </c>
      <c r="J204" s="15">
        <f>'fnd enro'!J204</f>
        <v>0</v>
      </c>
      <c r="K204" s="15">
        <f>'fnd enro'!K204</f>
        <v>0</v>
      </c>
      <c r="L204" s="15">
        <f>'fnd enro'!L204</f>
        <v>0</v>
      </c>
      <c r="M204" s="15">
        <f>'fnd enro'!M204</f>
        <v>0</v>
      </c>
      <c r="N204" s="15">
        <f>'fnd enro'!N204</f>
        <v>0</v>
      </c>
      <c r="O204" s="15">
        <f>'fnd enro'!O204</f>
        <v>4</v>
      </c>
      <c r="P204" s="15"/>
      <c r="Q204" s="15">
        <f>'fnd enro'!R204</f>
        <v>102</v>
      </c>
      <c r="R204" s="16">
        <f t="shared" si="37"/>
        <v>1</v>
      </c>
      <c r="S204" s="15">
        <f>'fnd enro'!Q204</f>
        <v>1</v>
      </c>
      <c r="T204" s="2"/>
      <c r="U204" s="1">
        <f>(($C204*'fnd base rates'!C$48)
+($D204*'fnd base rates'!C$49)
+($E204*'fnd base rates'!C$50)
+($F204*'fnd base rates'!C$51)
+($G204*'fnd base rates'!C$52)
+($H204*'fnd base rates'!C$53)
+($I204*'fnd base rates'!C$54)
+($J204*'fnd base rates'!C$55)
+($K204*'fnd base rates'!C$56)
+($L204*'fnd base rates'!C$57)
+($M204*'fnd base rates'!C$58)
+($N204*'fnd base rates'!C$59)
+($O204*VLOOKUP($S204+12,rate_basefnd,3)))
*$R204</f>
        <v>47256.153750000005</v>
      </c>
      <c r="V204" s="1">
        <f>(($C204*'fnd base rates'!D$48)
+($D204*'fnd base rates'!D$49)
+($E204*'fnd base rates'!D$50)
+($F204*'fnd base rates'!D$51)
+($G204*'fnd base rates'!D$52)
+($H204*'fnd base rates'!D$53)
+($I204*'fnd base rates'!D$54)
+($J204*'fnd base rates'!D$55)
+($K204*'fnd base rates'!D$56)
+($L204*'fnd base rates'!D$57)
+($M204*'fnd base rates'!D$58)
+($N204*'fnd base rates'!D$59)
+($O204*VLOOKUP($S204+12,rate_basefnd,4)))
*$R204</f>
        <v>67801.440000000002</v>
      </c>
      <c r="W204" s="1">
        <f>(($C204*'fnd base rates'!E$48)
+($D204*'fnd base rates'!E$49)
+($E204*'fnd base rates'!E$50)
+($F204*'fnd base rates'!E$51)
+($G204*'fnd base rates'!E$52)
+($H204*'fnd base rates'!E$53)
+($I204*'fnd base rates'!E$54)
+($J204*'fnd base rates'!E$55)
+($K204*'fnd base rates'!E$56)
+($L204*'fnd base rates'!E$57)
+($M204*'fnd base rates'!E$58)
+($N204*'fnd base rates'!E$59)
+($O204*VLOOKUP($S204+12,rate_basefnd,5)))
*$R204</f>
        <v>387779.45624999999</v>
      </c>
      <c r="X204" s="1">
        <f>(($C204*'fnd base rates'!F$48)
+($D204*'fnd base rates'!F$49)
+($E204*'fnd base rates'!F$50)
+($F204*'fnd base rates'!F$51)
+($G204*'fnd base rates'!F$52)
+($H204*'fnd base rates'!F$53)
+($I204*'fnd base rates'!F$54)
+($J204*'fnd base rates'!F$55)
+($K204*'fnd base rates'!F$56)
+($L204*'fnd base rates'!F$57)
+($M204*'fnd base rates'!F$58)
+($N204*'fnd base rates'!F$59)
+($O204*VLOOKUP($S204+12,rate_basefnd,6)))
*$R204</f>
        <v>84308.82650000001</v>
      </c>
      <c r="Y204" s="1">
        <f>(($C204*'fnd base rates'!G$48)
+($D204*'fnd base rates'!G$49)
+($E204*'fnd base rates'!G$50)
+($F204*'fnd base rates'!G$51)
+($G204*'fnd base rates'!G$52)
+($H204*'fnd base rates'!G$53)
+($I204*'fnd base rates'!G$54)
+($J204*'fnd base rates'!G$55)
+($K204*'fnd base rates'!G$56)
+($L204*'fnd base rates'!G$57)
+($M204*'fnd base rates'!G$58)
+($N204*'fnd base rates'!G$59)
+($O204*VLOOKUP($S204+12,rate_basefnd,7)))
*$R204</f>
        <v>14844.8405</v>
      </c>
      <c r="Z204" s="1">
        <f>(($C204*'fnd base rates'!H$48)
+($D204*'fnd base rates'!H$49)
+($E204*'fnd base rates'!H$50)
+($F204*'fnd base rates'!H$51)
+($G204*'fnd base rates'!H$52)
+($H204*'fnd base rates'!H$53)
+($I204*'fnd base rates'!H$54)
+($J204*'fnd base rates'!H$55)
+($K204*'fnd base rates'!H$56)
+($L204*'fnd base rates'!H$57)
+($M204*'fnd base rates'!H$58)
+($N204*'fnd base rates'!H$59)
+($O204*VLOOKUP($S204+12,rate_basefnd,8)))</f>
        <v>60376.319000000003</v>
      </c>
      <c r="AA204" s="1">
        <f>(($C204*'fnd base rates'!I$48)
+($D204*'fnd base rates'!I$49)
+($E204*'fnd base rates'!I$50)
+($F204*'fnd base rates'!I$51)
+($G204*'fnd base rates'!I$52)
+($H204*'fnd base rates'!I$53)
+($I204*'fnd base rates'!I$54)
+($J204*'fnd base rates'!I$55)
+($K204*'fnd base rates'!I$56)
+($L204*'fnd base rates'!I$57)
+($M204*'fnd base rates'!I$58)
+($N204*'fnd base rates'!I$59)
+($O204*VLOOKUP($S204+12,rate_basefnd,9)))
*$R204</f>
        <v>33419.550000000003</v>
      </c>
      <c r="AB204" s="1">
        <f>(($C204*'fnd base rates'!J$48)
+($D204*'fnd base rates'!J$49)
+($E204*'fnd base rates'!J$50)
+($F204*'fnd base rates'!J$51)
+($G204*'fnd base rates'!J$52)
+($H204*'fnd base rates'!J$53)
+($I204*'fnd base rates'!J$54)
+($J204*'fnd base rates'!J$55)
+($K204*'fnd base rates'!J$56)
+($L204*'fnd base rates'!J$57)
+($M204*'fnd base rates'!J$58)
+($N204*'fnd base rates'!J$59)
+($O204*VLOOKUP($S204+12,rate_basefnd,10)))
*$R204</f>
        <v>36258.85</v>
      </c>
      <c r="AC204" s="1">
        <f>(($C204*'fnd base rates'!K$48)
+($D204*'fnd base rates'!K$49)
+($E204*'fnd base rates'!K$50)
+($F204*'fnd base rates'!K$51)
+($G204*'fnd base rates'!K$52)
+($H204*'fnd base rates'!K$53)
+($I204*'fnd base rates'!K$54)
+($J204*'fnd base rates'!K$55)
+($K204*'fnd base rates'!K$56)
+($L204*'fnd base rates'!K$57)
+($M204*'fnd base rates'!K$58)
+($N204*'fnd base rates'!K$59)
+($O204*VLOOKUP($S204+12,rate_basefnd,11)))
*$R204</f>
        <v>104173.52274999999</v>
      </c>
      <c r="AD204" s="1">
        <f>(($C204*'fnd base rates'!L$48)
+($D204*'fnd base rates'!L$49)
+($E204*'fnd base rates'!L$50)
+($F204*'fnd base rates'!L$51)
+($G204*'fnd base rates'!L$52)
+($H204*'fnd base rates'!L$53)
+($I204*'fnd base rates'!L$54)
+($J204*'fnd base rates'!L$55)
+($K204*'fnd base rates'!L$56)
+($L204*'fnd base rates'!L$57)
+($M204*'fnd base rates'!L$58)
+($N204*'fnd base rates'!L$59)
+($O204*VLOOKUP($S204+12,rate_basefnd,12)))</f>
        <v>97944.669806079022</v>
      </c>
      <c r="AE204" s="1">
        <f>(($C204*'fnd base rates'!M$48)
+($D204*'fnd base rates'!M$49)
+($E204*'fnd base rates'!M$50)
+($F204*'fnd base rates'!M$51)
+($G204*'fnd base rates'!M$52)
+($H204*'fnd base rates'!M$53)
+($I204*'fnd base rates'!M$54)
+($J204*'fnd base rates'!M$55)
+($K204*'fnd base rates'!M$56)
+($L204*'fnd base rates'!M$57)
+($M204*'fnd base rates'!M$58)
+($N204*'fnd base rates'!M$59)
+($O204*VLOOKUP($S204+12,rate_basefnd,13)))</f>
        <v>0</v>
      </c>
      <c r="AF204" s="4">
        <f t="shared" si="38"/>
        <v>934163.62855607911</v>
      </c>
      <c r="AH204" s="4">
        <f t="shared" si="39"/>
        <v>435301056</v>
      </c>
      <c r="AI204" s="4" t="str">
        <f t="shared" si="40"/>
        <v>435</v>
      </c>
      <c r="AJ204" s="2" t="str">
        <f t="shared" si="41"/>
        <v>301</v>
      </c>
      <c r="AK204" s="2" t="str">
        <f t="shared" si="42"/>
        <v>056</v>
      </c>
      <c r="AL204" s="4">
        <f t="shared" si="43"/>
        <v>1</v>
      </c>
      <c r="AM204" s="4">
        <f t="shared" si="36"/>
        <v>102</v>
      </c>
      <c r="AN204" s="4">
        <f t="shared" si="44"/>
        <v>934163.62855607911</v>
      </c>
      <c r="AO204" s="4">
        <f t="shared" si="45"/>
        <v>9158</v>
      </c>
      <c r="AP204" s="4">
        <f t="shared" si="46"/>
        <v>0</v>
      </c>
      <c r="AQ204" s="75">
        <v>9158</v>
      </c>
    </row>
    <row r="205" spans="1:43" s="4" customFormat="1">
      <c r="A205" s="2">
        <v>435301079</v>
      </c>
      <c r="B205" s="382" t="s">
        <v>535</v>
      </c>
      <c r="C205" s="15">
        <f>'fnd enro'!C205</f>
        <v>0</v>
      </c>
      <c r="D205" s="15">
        <f>'fnd enro'!D205</f>
        <v>0</v>
      </c>
      <c r="E205" s="15">
        <f>'fnd enro'!E205</f>
        <v>0</v>
      </c>
      <c r="F205" s="15">
        <f>'fnd enro'!F205</f>
        <v>20</v>
      </c>
      <c r="G205" s="15">
        <f>'fnd enro'!G205</f>
        <v>66</v>
      </c>
      <c r="H205" s="15">
        <f>'fnd enro'!H205</f>
        <v>53</v>
      </c>
      <c r="I205" s="15">
        <f>'fnd enro'!I205</f>
        <v>5.2125000000000004</v>
      </c>
      <c r="J205" s="15">
        <f>'fnd enro'!J205</f>
        <v>0</v>
      </c>
      <c r="K205" s="15">
        <f>'fnd enro'!K205</f>
        <v>0</v>
      </c>
      <c r="L205" s="15">
        <f>'fnd enro'!L205</f>
        <v>0</v>
      </c>
      <c r="M205" s="15">
        <f>'fnd enro'!M205</f>
        <v>0</v>
      </c>
      <c r="N205" s="15">
        <f>'fnd enro'!N205</f>
        <v>0</v>
      </c>
      <c r="O205" s="15">
        <f>'fnd enro'!O205</f>
        <v>14</v>
      </c>
      <c r="P205" s="15"/>
      <c r="Q205" s="15">
        <f>'fnd enro'!R205</f>
        <v>139</v>
      </c>
      <c r="R205" s="16">
        <f t="shared" si="37"/>
        <v>1</v>
      </c>
      <c r="S205" s="15">
        <f>'fnd enro'!Q205</f>
        <v>2</v>
      </c>
      <c r="T205" s="2"/>
      <c r="U205" s="1">
        <f>(($C205*'fnd base rates'!C$48)
+($D205*'fnd base rates'!C$49)
+($E205*'fnd base rates'!C$50)
+($F205*'fnd base rates'!C$51)
+($G205*'fnd base rates'!C$52)
+($H205*'fnd base rates'!C$53)
+($I205*'fnd base rates'!C$54)
+($J205*'fnd base rates'!C$55)
+($K205*'fnd base rates'!C$56)
+($L205*'fnd base rates'!C$57)
+($M205*'fnd base rates'!C$58)
+($N205*'fnd base rates'!C$59)
+($O205*VLOOKUP($S205+12,rate_basefnd,3)))
*$R205</f>
        <v>64398.091875000006</v>
      </c>
      <c r="V205" s="1">
        <f>(($C205*'fnd base rates'!D$48)
+($D205*'fnd base rates'!D$49)
+($E205*'fnd base rates'!D$50)
+($F205*'fnd base rates'!D$51)
+($G205*'fnd base rates'!D$52)
+($H205*'fnd base rates'!D$53)
+($I205*'fnd base rates'!D$54)
+($J205*'fnd base rates'!D$55)
+($K205*'fnd base rates'!D$56)
+($L205*'fnd base rates'!D$57)
+($M205*'fnd base rates'!D$58)
+($N205*'fnd base rates'!D$59)
+($O205*VLOOKUP($S205+12,rate_basefnd,4)))
*$R205</f>
        <v>92396.080000000016</v>
      </c>
      <c r="W205" s="1">
        <f>(($C205*'fnd base rates'!E$48)
+($D205*'fnd base rates'!E$49)
+($E205*'fnd base rates'!E$50)
+($F205*'fnd base rates'!E$51)
+($G205*'fnd base rates'!E$52)
+($H205*'fnd base rates'!E$53)
+($I205*'fnd base rates'!E$54)
+($J205*'fnd base rates'!E$55)
+($K205*'fnd base rates'!E$56)
+($L205*'fnd base rates'!E$57)
+($M205*'fnd base rates'!E$58)
+($N205*'fnd base rates'!E$59)
+($O205*VLOOKUP($S205+12,rate_basefnd,5)))
*$R205</f>
        <v>532983.90312499995</v>
      </c>
      <c r="X205" s="1">
        <f>(($C205*'fnd base rates'!F$48)
+($D205*'fnd base rates'!F$49)
+($E205*'fnd base rates'!F$50)
+($F205*'fnd base rates'!F$51)
+($G205*'fnd base rates'!F$52)
+($H205*'fnd base rates'!F$53)
+($I205*'fnd base rates'!F$54)
+($J205*'fnd base rates'!F$55)
+($K205*'fnd base rates'!F$56)
+($L205*'fnd base rates'!F$57)
+($M205*'fnd base rates'!F$58)
+($N205*'fnd base rates'!F$59)
+($O205*VLOOKUP($S205+12,rate_basefnd,6)))
*$R205</f>
        <v>118397.54925000001</v>
      </c>
      <c r="Y205" s="1">
        <f>(($C205*'fnd base rates'!G$48)
+($D205*'fnd base rates'!G$49)
+($E205*'fnd base rates'!G$50)
+($F205*'fnd base rates'!G$51)
+($G205*'fnd base rates'!G$52)
+($H205*'fnd base rates'!G$53)
+($I205*'fnd base rates'!G$54)
+($J205*'fnd base rates'!G$55)
+($K205*'fnd base rates'!G$56)
+($L205*'fnd base rates'!G$57)
+($M205*'fnd base rates'!G$58)
+($N205*'fnd base rates'!G$59)
+($O205*VLOOKUP($S205+12,rate_basefnd,7)))
*$R205</f>
        <v>20799.542250000002</v>
      </c>
      <c r="Z205" s="1">
        <f>(($C205*'fnd base rates'!H$48)
+($D205*'fnd base rates'!H$49)
+($E205*'fnd base rates'!H$50)
+($F205*'fnd base rates'!H$51)
+($G205*'fnd base rates'!H$52)
+($H205*'fnd base rates'!H$53)
+($I205*'fnd base rates'!H$54)
+($J205*'fnd base rates'!H$55)
+($K205*'fnd base rates'!H$56)
+($L205*'fnd base rates'!H$57)
+($M205*'fnd base rates'!H$58)
+($N205*'fnd base rates'!H$59)
+($O205*VLOOKUP($S205+12,rate_basefnd,8)))</f>
        <v>77188.545499999993</v>
      </c>
      <c r="AA205" s="1">
        <f>(($C205*'fnd base rates'!I$48)
+($D205*'fnd base rates'!I$49)
+($E205*'fnd base rates'!I$50)
+($F205*'fnd base rates'!I$51)
+($G205*'fnd base rates'!I$52)
+($H205*'fnd base rates'!I$53)
+($I205*'fnd base rates'!I$54)
+($J205*'fnd base rates'!I$55)
+($K205*'fnd base rates'!I$56)
+($L205*'fnd base rates'!I$57)
+($M205*'fnd base rates'!I$58)
+($N205*'fnd base rates'!I$59)
+($O205*VLOOKUP($S205+12,rate_basefnd,9)))
*$R205</f>
        <v>43535.22</v>
      </c>
      <c r="AB205" s="1">
        <f>(($C205*'fnd base rates'!J$48)
+($D205*'fnd base rates'!J$49)
+($E205*'fnd base rates'!J$50)
+($F205*'fnd base rates'!J$51)
+($G205*'fnd base rates'!J$52)
+($H205*'fnd base rates'!J$53)
+($I205*'fnd base rates'!J$54)
+($J205*'fnd base rates'!J$55)
+($K205*'fnd base rates'!J$56)
+($L205*'fnd base rates'!J$57)
+($M205*'fnd base rates'!J$58)
+($N205*'fnd base rates'!J$59)
+($O205*VLOOKUP($S205+12,rate_basefnd,10)))
*$R205</f>
        <v>43335.380000000005</v>
      </c>
      <c r="AC205" s="1">
        <f>(($C205*'fnd base rates'!K$48)
+($D205*'fnd base rates'!K$49)
+($E205*'fnd base rates'!K$50)
+($F205*'fnd base rates'!K$51)
+($G205*'fnd base rates'!K$52)
+($H205*'fnd base rates'!K$53)
+($I205*'fnd base rates'!K$54)
+($J205*'fnd base rates'!K$55)
+($K205*'fnd base rates'!K$56)
+($L205*'fnd base rates'!K$57)
+($M205*'fnd base rates'!K$58)
+($N205*'fnd base rates'!K$59)
+($O205*VLOOKUP($S205+12,rate_basefnd,11)))
*$R205</f>
        <v>145959.33237500003</v>
      </c>
      <c r="AD205" s="1">
        <f>(($C205*'fnd base rates'!L$48)
+($D205*'fnd base rates'!L$49)
+($E205*'fnd base rates'!L$50)
+($F205*'fnd base rates'!L$51)
+($G205*'fnd base rates'!L$52)
+($H205*'fnd base rates'!L$53)
+($I205*'fnd base rates'!L$54)
+($J205*'fnd base rates'!L$55)
+($K205*'fnd base rates'!L$56)
+($L205*'fnd base rates'!L$57)
+($M205*'fnd base rates'!L$58)
+($N205*'fnd base rates'!L$59)
+($O205*VLOOKUP($S205+12,rate_basefnd,12)))</f>
        <v>137316.06976767763</v>
      </c>
      <c r="AE205" s="1">
        <f>(($C205*'fnd base rates'!M$48)
+($D205*'fnd base rates'!M$49)
+($E205*'fnd base rates'!M$50)
+($F205*'fnd base rates'!M$51)
+($G205*'fnd base rates'!M$52)
+($H205*'fnd base rates'!M$53)
+($I205*'fnd base rates'!M$54)
+($J205*'fnd base rates'!M$55)
+($K205*'fnd base rates'!M$56)
+($L205*'fnd base rates'!M$57)
+($M205*'fnd base rates'!M$58)
+($N205*'fnd base rates'!M$59)
+($O205*VLOOKUP($S205+12,rate_basefnd,13)))</f>
        <v>0</v>
      </c>
      <c r="AF205" s="4">
        <f t="shared" si="38"/>
        <v>1276309.7141426778</v>
      </c>
      <c r="AH205" s="4">
        <f t="shared" si="39"/>
        <v>435301079</v>
      </c>
      <c r="AI205" s="4" t="str">
        <f t="shared" si="40"/>
        <v>435</v>
      </c>
      <c r="AJ205" s="2" t="str">
        <f t="shared" si="41"/>
        <v>301</v>
      </c>
      <c r="AK205" s="2" t="str">
        <f t="shared" si="42"/>
        <v>079</v>
      </c>
      <c r="AL205" s="4">
        <f t="shared" si="43"/>
        <v>1</v>
      </c>
      <c r="AM205" s="4">
        <f t="shared" si="36"/>
        <v>139</v>
      </c>
      <c r="AN205" s="4">
        <f t="shared" si="44"/>
        <v>1276309.7141426778</v>
      </c>
      <c r="AO205" s="4">
        <f t="shared" si="45"/>
        <v>9182</v>
      </c>
      <c r="AP205" s="4">
        <f t="shared" si="46"/>
        <v>0</v>
      </c>
      <c r="AQ205" s="75">
        <v>9182</v>
      </c>
    </row>
    <row r="206" spans="1:43" s="4" customFormat="1">
      <c r="A206" s="2">
        <v>435301125</v>
      </c>
      <c r="B206" s="382" t="s">
        <v>535</v>
      </c>
      <c r="C206" s="15">
        <f>'fnd enro'!C206</f>
        <v>0</v>
      </c>
      <c r="D206" s="15">
        <f>'fnd enro'!D206</f>
        <v>0</v>
      </c>
      <c r="E206" s="15">
        <f>'fnd enro'!E206</f>
        <v>0</v>
      </c>
      <c r="F206" s="15">
        <f>'fnd enro'!F206</f>
        <v>0</v>
      </c>
      <c r="G206" s="15">
        <f>'fnd enro'!G206</f>
        <v>0</v>
      </c>
      <c r="H206" s="15">
        <f>'fnd enro'!H206</f>
        <v>1</v>
      </c>
      <c r="I206" s="15">
        <f>'fnd enro'!I206</f>
        <v>3.7499999999999999E-2</v>
      </c>
      <c r="J206" s="15">
        <f>'fnd enro'!J206</f>
        <v>0</v>
      </c>
      <c r="K206" s="15">
        <f>'fnd enro'!K206</f>
        <v>0</v>
      </c>
      <c r="L206" s="15">
        <f>'fnd enro'!L206</f>
        <v>0</v>
      </c>
      <c r="M206" s="15">
        <f>'fnd enro'!M206</f>
        <v>0</v>
      </c>
      <c r="N206" s="15">
        <f>'fnd enro'!N206</f>
        <v>0</v>
      </c>
      <c r="O206" s="15">
        <f>'fnd enro'!O206</f>
        <v>0</v>
      </c>
      <c r="P206" s="15"/>
      <c r="Q206" s="15">
        <f>'fnd enro'!R206</f>
        <v>1</v>
      </c>
      <c r="R206" s="16">
        <f t="shared" si="37"/>
        <v>1</v>
      </c>
      <c r="S206" s="15">
        <f>'fnd enro'!Q206</f>
        <v>1</v>
      </c>
      <c r="T206" s="2"/>
      <c r="U206" s="1">
        <f>(($C206*'fnd base rates'!C$48)
+($D206*'fnd base rates'!C$49)
+($E206*'fnd base rates'!C$50)
+($F206*'fnd base rates'!C$51)
+($G206*'fnd base rates'!C$52)
+($H206*'fnd base rates'!C$53)
+($I206*'fnd base rates'!C$54)
+($J206*'fnd base rates'!C$55)
+($K206*'fnd base rates'!C$56)
+($L206*'fnd base rates'!C$57)
+($M206*'fnd base rates'!C$58)
+($N206*'fnd base rates'!C$59)
+($O206*VLOOKUP($S206+12,rate_basefnd,3)))
*$R206</f>
        <v>463.29562500000003</v>
      </c>
      <c r="V206" s="1">
        <f>(($C206*'fnd base rates'!D$48)
+($D206*'fnd base rates'!D$49)
+($E206*'fnd base rates'!D$50)
+($F206*'fnd base rates'!D$51)
+($G206*'fnd base rates'!D$52)
+($H206*'fnd base rates'!D$53)
+($I206*'fnd base rates'!D$54)
+($J206*'fnd base rates'!D$55)
+($K206*'fnd base rates'!D$56)
+($L206*'fnd base rates'!D$57)
+($M206*'fnd base rates'!D$58)
+($N206*'fnd base rates'!D$59)
+($O206*VLOOKUP($S206+12,rate_basefnd,4)))
*$R206</f>
        <v>664.72</v>
      </c>
      <c r="W206" s="1">
        <f>(($C206*'fnd base rates'!E$48)
+($D206*'fnd base rates'!E$49)
+($E206*'fnd base rates'!E$50)
+($F206*'fnd base rates'!E$51)
+($G206*'fnd base rates'!E$52)
+($H206*'fnd base rates'!E$53)
+($I206*'fnd base rates'!E$54)
+($J206*'fnd base rates'!E$55)
+($K206*'fnd base rates'!E$56)
+($L206*'fnd base rates'!E$57)
+($M206*'fnd base rates'!E$58)
+($N206*'fnd base rates'!E$59)
+($O206*VLOOKUP($S206+12,rate_basefnd,5)))
*$R206</f>
        <v>4258.7093749999995</v>
      </c>
      <c r="X206" s="1">
        <f>(($C206*'fnd base rates'!F$48)
+($D206*'fnd base rates'!F$49)
+($E206*'fnd base rates'!F$50)
+($F206*'fnd base rates'!F$51)
+($G206*'fnd base rates'!F$52)
+($H206*'fnd base rates'!F$53)
+($I206*'fnd base rates'!F$54)
+($J206*'fnd base rates'!F$55)
+($K206*'fnd base rates'!F$56)
+($L206*'fnd base rates'!F$57)
+($M206*'fnd base rates'!F$58)
+($N206*'fnd base rates'!F$59)
+($O206*VLOOKUP($S206+12,rate_basefnd,6)))
*$R206</f>
        <v>761.95575000000008</v>
      </c>
      <c r="Y206" s="1">
        <f>(($C206*'fnd base rates'!G$48)
+($D206*'fnd base rates'!G$49)
+($E206*'fnd base rates'!G$50)
+($F206*'fnd base rates'!G$51)
+($G206*'fnd base rates'!G$52)
+($H206*'fnd base rates'!G$53)
+($I206*'fnd base rates'!G$54)
+($J206*'fnd base rates'!G$55)
+($K206*'fnd base rates'!G$56)
+($L206*'fnd base rates'!G$57)
+($M206*'fnd base rates'!G$58)
+($N206*'fnd base rates'!G$59)
+($O206*VLOOKUP($S206+12,rate_basefnd,7)))
*$R206</f>
        <v>141.94274999999999</v>
      </c>
      <c r="Z206" s="1">
        <f>(($C206*'fnd base rates'!H$48)
+($D206*'fnd base rates'!H$49)
+($E206*'fnd base rates'!H$50)
+($F206*'fnd base rates'!H$51)
+($G206*'fnd base rates'!H$52)
+($H206*'fnd base rates'!H$53)
+($I206*'fnd base rates'!H$54)
+($J206*'fnd base rates'!H$55)
+($K206*'fnd base rates'!H$56)
+($L206*'fnd base rates'!H$57)
+($M206*'fnd base rates'!H$58)
+($N206*'fnd base rates'!H$59)
+($O206*VLOOKUP($S206+12,rate_basefnd,8)))</f>
        <v>719.08450000000005</v>
      </c>
      <c r="AA206" s="1">
        <f>(($C206*'fnd base rates'!I$48)
+($D206*'fnd base rates'!I$49)
+($E206*'fnd base rates'!I$50)
+($F206*'fnd base rates'!I$51)
+($G206*'fnd base rates'!I$52)
+($H206*'fnd base rates'!I$53)
+($I206*'fnd base rates'!I$54)
+($J206*'fnd base rates'!I$55)
+($K206*'fnd base rates'!I$56)
+($L206*'fnd base rates'!I$57)
+($M206*'fnd base rates'!I$58)
+($N206*'fnd base rates'!I$59)
+($O206*VLOOKUP($S206+12,rate_basefnd,9)))
*$R206</f>
        <v>370.08</v>
      </c>
      <c r="AB206" s="1">
        <f>(($C206*'fnd base rates'!J$48)
+($D206*'fnd base rates'!J$49)
+($E206*'fnd base rates'!J$50)
+($F206*'fnd base rates'!J$51)
+($G206*'fnd base rates'!J$52)
+($H206*'fnd base rates'!J$53)
+($I206*'fnd base rates'!J$54)
+($J206*'fnd base rates'!J$55)
+($K206*'fnd base rates'!J$56)
+($L206*'fnd base rates'!J$57)
+($M206*'fnd base rates'!J$58)
+($N206*'fnd base rates'!J$59)
+($O206*VLOOKUP($S206+12,rate_basefnd,10)))
*$R206</f>
        <v>498.5</v>
      </c>
      <c r="AC206" s="1">
        <f>(($C206*'fnd base rates'!K$48)
+($D206*'fnd base rates'!K$49)
+($E206*'fnd base rates'!K$50)
+($F206*'fnd base rates'!K$51)
+($G206*'fnd base rates'!K$52)
+($H206*'fnd base rates'!K$53)
+($I206*'fnd base rates'!K$54)
+($J206*'fnd base rates'!K$55)
+($K206*'fnd base rates'!K$56)
+($L206*'fnd base rates'!K$57)
+($M206*'fnd base rates'!K$58)
+($N206*'fnd base rates'!K$59)
+($O206*VLOOKUP($S206+12,rate_basefnd,11)))
*$R206</f>
        <v>996.10512500000004</v>
      </c>
      <c r="AD206" s="1">
        <f>(($C206*'fnd base rates'!L$48)
+($D206*'fnd base rates'!L$49)
+($E206*'fnd base rates'!L$50)
+($F206*'fnd base rates'!L$51)
+($G206*'fnd base rates'!L$52)
+($H206*'fnd base rates'!L$53)
+($I206*'fnd base rates'!L$54)
+($J206*'fnd base rates'!L$55)
+($K206*'fnd base rates'!L$56)
+($L206*'fnd base rates'!L$57)
+($M206*'fnd base rates'!L$58)
+($N206*'fnd base rates'!L$59)
+($O206*VLOOKUP($S206+12,rate_basefnd,12)))</f>
        <v>919.25803935944157</v>
      </c>
      <c r="AE206" s="1">
        <f>(($C206*'fnd base rates'!M$48)
+($D206*'fnd base rates'!M$49)
+($E206*'fnd base rates'!M$50)
+($F206*'fnd base rates'!M$51)
+($G206*'fnd base rates'!M$52)
+($H206*'fnd base rates'!M$53)
+($I206*'fnd base rates'!M$54)
+($J206*'fnd base rates'!M$55)
+($K206*'fnd base rates'!M$56)
+($L206*'fnd base rates'!M$57)
+($M206*'fnd base rates'!M$58)
+($N206*'fnd base rates'!M$59)
+($O206*VLOOKUP($S206+12,rate_basefnd,13)))</f>
        <v>0</v>
      </c>
      <c r="AF206" s="4">
        <f t="shared" si="38"/>
        <v>9793.6511643594404</v>
      </c>
      <c r="AH206" s="4">
        <f t="shared" si="39"/>
        <v>435301125</v>
      </c>
      <c r="AI206" s="4" t="str">
        <f t="shared" si="40"/>
        <v>435</v>
      </c>
      <c r="AJ206" s="2" t="str">
        <f t="shared" si="41"/>
        <v>301</v>
      </c>
      <c r="AK206" s="2" t="str">
        <f t="shared" si="42"/>
        <v>125</v>
      </c>
      <c r="AL206" s="4">
        <f t="shared" si="43"/>
        <v>1</v>
      </c>
      <c r="AM206" s="4">
        <f t="shared" si="36"/>
        <v>1</v>
      </c>
      <c r="AN206" s="4">
        <f t="shared" si="44"/>
        <v>9793.6511643594404</v>
      </c>
      <c r="AO206" s="4">
        <f t="shared" si="45"/>
        <v>9794</v>
      </c>
      <c r="AP206" s="4">
        <f t="shared" si="46"/>
        <v>0</v>
      </c>
      <c r="AQ206" s="75">
        <v>9794</v>
      </c>
    </row>
    <row r="207" spans="1:43" s="4" customFormat="1">
      <c r="A207" s="2">
        <v>435301160</v>
      </c>
      <c r="B207" s="382" t="s">
        <v>535</v>
      </c>
      <c r="C207" s="15">
        <f>'fnd enro'!C207</f>
        <v>0</v>
      </c>
      <c r="D207" s="15">
        <f>'fnd enro'!D207</f>
        <v>0</v>
      </c>
      <c r="E207" s="15">
        <f>'fnd enro'!E207</f>
        <v>0</v>
      </c>
      <c r="F207" s="15">
        <f>'fnd enro'!F207</f>
        <v>37</v>
      </c>
      <c r="G207" s="15">
        <f>'fnd enro'!G207</f>
        <v>75</v>
      </c>
      <c r="H207" s="15">
        <f>'fnd enro'!H207</f>
        <v>87</v>
      </c>
      <c r="I207" s="15">
        <f>'fnd enro'!I207</f>
        <v>8.0250000000000004</v>
      </c>
      <c r="J207" s="15">
        <f>'fnd enro'!J207</f>
        <v>0</v>
      </c>
      <c r="K207" s="15">
        <f>'fnd enro'!K207</f>
        <v>0</v>
      </c>
      <c r="L207" s="15">
        <f>'fnd enro'!L207</f>
        <v>0</v>
      </c>
      <c r="M207" s="15">
        <f>'fnd enro'!M207</f>
        <v>15</v>
      </c>
      <c r="N207" s="15">
        <f>'fnd enro'!N207</f>
        <v>0</v>
      </c>
      <c r="O207" s="15">
        <f>'fnd enro'!O207</f>
        <v>46</v>
      </c>
      <c r="P207" s="15"/>
      <c r="Q207" s="15">
        <f>'fnd enro'!R207</f>
        <v>214</v>
      </c>
      <c r="R207" s="16">
        <f t="shared" si="37"/>
        <v>1</v>
      </c>
      <c r="S207" s="15">
        <f>'fnd enro'!Q207</f>
        <v>5</v>
      </c>
      <c r="T207" s="2"/>
      <c r="U207" s="1">
        <f>(($C207*'fnd base rates'!C$48)
+($D207*'fnd base rates'!C$49)
+($E207*'fnd base rates'!C$50)
+($F207*'fnd base rates'!C$51)
+($G207*'fnd base rates'!C$52)
+($H207*'fnd base rates'!C$53)
+($I207*'fnd base rates'!C$54)
+($J207*'fnd base rates'!C$55)
+($K207*'fnd base rates'!C$56)
+($L207*'fnd base rates'!C$57)
+($M207*'fnd base rates'!C$58)
+($N207*'fnd base rates'!C$59)
+($O207*VLOOKUP($S207+12,rate_basefnd,3)))
*$R207</f>
        <v>99145.263750000013</v>
      </c>
      <c r="V207" s="1">
        <f>(($C207*'fnd base rates'!D$48)
+($D207*'fnd base rates'!D$49)
+($E207*'fnd base rates'!D$50)
+($F207*'fnd base rates'!D$51)
+($G207*'fnd base rates'!D$52)
+($H207*'fnd base rates'!D$53)
+($I207*'fnd base rates'!D$54)
+($J207*'fnd base rates'!D$55)
+($K207*'fnd base rates'!D$56)
+($L207*'fnd base rates'!D$57)
+($M207*'fnd base rates'!D$58)
+($N207*'fnd base rates'!D$59)
+($O207*VLOOKUP($S207+12,rate_basefnd,4)))
*$R207</f>
        <v>142250.07999999999</v>
      </c>
      <c r="W207" s="1">
        <f>(($C207*'fnd base rates'!E$48)
+($D207*'fnd base rates'!E$49)
+($E207*'fnd base rates'!E$50)
+($F207*'fnd base rates'!E$51)
+($G207*'fnd base rates'!E$52)
+($H207*'fnd base rates'!E$53)
+($I207*'fnd base rates'!E$54)
+($J207*'fnd base rates'!E$55)
+($K207*'fnd base rates'!E$56)
+($L207*'fnd base rates'!E$57)
+($M207*'fnd base rates'!E$58)
+($N207*'fnd base rates'!E$59)
+($O207*VLOOKUP($S207+12,rate_basefnd,5)))
*$R207</f>
        <v>936431.43625000003</v>
      </c>
      <c r="X207" s="1">
        <f>(($C207*'fnd base rates'!F$48)
+($D207*'fnd base rates'!F$49)
+($E207*'fnd base rates'!F$50)
+($F207*'fnd base rates'!F$51)
+($G207*'fnd base rates'!F$52)
+($H207*'fnd base rates'!F$53)
+($I207*'fnd base rates'!F$54)
+($J207*'fnd base rates'!F$55)
+($K207*'fnd base rates'!F$56)
+($L207*'fnd base rates'!F$57)
+($M207*'fnd base rates'!F$58)
+($N207*'fnd base rates'!F$59)
+($O207*VLOOKUP($S207+12,rate_basefnd,6)))
*$R207</f>
        <v>184066.90050000005</v>
      </c>
      <c r="Y207" s="1">
        <f>(($C207*'fnd base rates'!G$48)
+($D207*'fnd base rates'!G$49)
+($E207*'fnd base rates'!G$50)
+($F207*'fnd base rates'!G$51)
+($G207*'fnd base rates'!G$52)
+($H207*'fnd base rates'!G$53)
+($I207*'fnd base rates'!G$54)
+($J207*'fnd base rates'!G$55)
+($K207*'fnd base rates'!G$56)
+($L207*'fnd base rates'!G$57)
+($M207*'fnd base rates'!G$58)
+($N207*'fnd base rates'!G$59)
+($O207*VLOOKUP($S207+12,rate_basefnd,7)))
*$R207</f>
        <v>34145.448499999999</v>
      </c>
      <c r="Z207" s="1">
        <f>(($C207*'fnd base rates'!H$48)
+($D207*'fnd base rates'!H$49)
+($E207*'fnd base rates'!H$50)
+($F207*'fnd base rates'!H$51)
+($G207*'fnd base rates'!H$52)
+($H207*'fnd base rates'!H$53)
+($I207*'fnd base rates'!H$54)
+($J207*'fnd base rates'!H$55)
+($K207*'fnd base rates'!H$56)
+($L207*'fnd base rates'!H$57)
+($M207*'fnd base rates'!H$58)
+($N207*'fnd base rates'!H$59)
+($O207*VLOOKUP($S207+12,rate_basefnd,8)))</f>
        <v>120267.183</v>
      </c>
      <c r="AA207" s="1">
        <f>(($C207*'fnd base rates'!I$48)
+($D207*'fnd base rates'!I$49)
+($E207*'fnd base rates'!I$50)
+($F207*'fnd base rates'!I$51)
+($G207*'fnd base rates'!I$52)
+($H207*'fnd base rates'!I$53)
+($I207*'fnd base rates'!I$54)
+($J207*'fnd base rates'!I$55)
+($K207*'fnd base rates'!I$56)
+($L207*'fnd base rates'!I$57)
+($M207*'fnd base rates'!I$58)
+($N207*'fnd base rates'!I$59)
+($O207*VLOOKUP($S207+12,rate_basefnd,9)))
*$R207</f>
        <v>66973.89</v>
      </c>
      <c r="AB207" s="1">
        <f>(($C207*'fnd base rates'!J$48)
+($D207*'fnd base rates'!J$49)
+($E207*'fnd base rates'!J$50)
+($F207*'fnd base rates'!J$51)
+($G207*'fnd base rates'!J$52)
+($H207*'fnd base rates'!J$53)
+($I207*'fnd base rates'!J$54)
+($J207*'fnd base rates'!J$55)
+($K207*'fnd base rates'!J$56)
+($L207*'fnd base rates'!J$57)
+($M207*'fnd base rates'!J$58)
+($N207*'fnd base rates'!J$59)
+($O207*VLOOKUP($S207+12,rate_basefnd,10)))
*$R207</f>
        <v>66465.2</v>
      </c>
      <c r="AC207" s="1">
        <f>(($C207*'fnd base rates'!K$48)
+($D207*'fnd base rates'!K$49)
+($E207*'fnd base rates'!K$50)
+($F207*'fnd base rates'!K$51)
+($G207*'fnd base rates'!K$52)
+($H207*'fnd base rates'!K$53)
+($I207*'fnd base rates'!K$54)
+($J207*'fnd base rates'!K$55)
+($K207*'fnd base rates'!K$56)
+($L207*'fnd base rates'!K$57)
+($M207*'fnd base rates'!K$58)
+($N207*'fnd base rates'!K$59)
+($O207*VLOOKUP($S207+12,rate_basefnd,11)))
*$R207</f>
        <v>239615.23675000001</v>
      </c>
      <c r="AD207" s="1">
        <f>(($C207*'fnd base rates'!L$48)
+($D207*'fnd base rates'!L$49)
+($E207*'fnd base rates'!L$50)
+($F207*'fnd base rates'!L$51)
+($G207*'fnd base rates'!L$52)
+($H207*'fnd base rates'!L$53)
+($I207*'fnd base rates'!L$54)
+($J207*'fnd base rates'!L$55)
+($K207*'fnd base rates'!L$56)
+($L207*'fnd base rates'!L$57)
+($M207*'fnd base rates'!L$58)
+($N207*'fnd base rates'!L$59)
+($O207*VLOOKUP($S207+12,rate_basefnd,12)))</f>
        <v>221651.07591679585</v>
      </c>
      <c r="AE207" s="1">
        <f>(($C207*'fnd base rates'!M$48)
+($D207*'fnd base rates'!M$49)
+($E207*'fnd base rates'!M$50)
+($F207*'fnd base rates'!M$51)
+($G207*'fnd base rates'!M$52)
+($H207*'fnd base rates'!M$53)
+($I207*'fnd base rates'!M$54)
+($J207*'fnd base rates'!M$55)
+($K207*'fnd base rates'!M$56)
+($L207*'fnd base rates'!M$57)
+($M207*'fnd base rates'!M$58)
+($N207*'fnd base rates'!M$59)
+($O207*VLOOKUP($S207+12,rate_basefnd,13)))</f>
        <v>0</v>
      </c>
      <c r="AF207" s="4">
        <f t="shared" si="38"/>
        <v>2111011.7146667955</v>
      </c>
      <c r="AH207" s="4">
        <f t="shared" si="39"/>
        <v>435301160</v>
      </c>
      <c r="AI207" s="4" t="str">
        <f t="shared" si="40"/>
        <v>435</v>
      </c>
      <c r="AJ207" s="2" t="str">
        <f t="shared" si="41"/>
        <v>301</v>
      </c>
      <c r="AK207" s="2" t="str">
        <f t="shared" si="42"/>
        <v>160</v>
      </c>
      <c r="AL207" s="4">
        <f t="shared" si="43"/>
        <v>1</v>
      </c>
      <c r="AM207" s="4">
        <f t="shared" si="36"/>
        <v>214</v>
      </c>
      <c r="AN207" s="4">
        <f t="shared" si="44"/>
        <v>2111011.7146667955</v>
      </c>
      <c r="AO207" s="4">
        <f t="shared" si="45"/>
        <v>9865</v>
      </c>
      <c r="AP207" s="4">
        <f t="shared" si="46"/>
        <v>0</v>
      </c>
      <c r="AQ207" s="75">
        <v>9865</v>
      </c>
    </row>
    <row r="208" spans="1:43" s="4" customFormat="1">
      <c r="A208" s="2">
        <v>435301181</v>
      </c>
      <c r="B208" s="382" t="s">
        <v>535</v>
      </c>
      <c r="C208" s="15">
        <f>'fnd enro'!C208</f>
        <v>0</v>
      </c>
      <c r="D208" s="15">
        <f>'fnd enro'!D208</f>
        <v>0</v>
      </c>
      <c r="E208" s="15">
        <f>'fnd enro'!E208</f>
        <v>0</v>
      </c>
      <c r="F208" s="15">
        <f>'fnd enro'!F208</f>
        <v>0</v>
      </c>
      <c r="G208" s="15">
        <f>'fnd enro'!G208</f>
        <v>0</v>
      </c>
      <c r="H208" s="15">
        <f>'fnd enro'!H208</f>
        <v>2</v>
      </c>
      <c r="I208" s="15">
        <f>'fnd enro'!I208</f>
        <v>7.4999999999999997E-2</v>
      </c>
      <c r="J208" s="15">
        <f>'fnd enro'!J208</f>
        <v>0</v>
      </c>
      <c r="K208" s="15">
        <f>'fnd enro'!K208</f>
        <v>0</v>
      </c>
      <c r="L208" s="15">
        <f>'fnd enro'!L208</f>
        <v>0</v>
      </c>
      <c r="M208" s="15">
        <f>'fnd enro'!M208</f>
        <v>0</v>
      </c>
      <c r="N208" s="15">
        <f>'fnd enro'!N208</f>
        <v>0</v>
      </c>
      <c r="O208" s="15">
        <f>'fnd enro'!O208</f>
        <v>0</v>
      </c>
      <c r="P208" s="15"/>
      <c r="Q208" s="15">
        <f>'fnd enro'!R208</f>
        <v>2</v>
      </c>
      <c r="R208" s="16">
        <f t="shared" si="37"/>
        <v>1</v>
      </c>
      <c r="S208" s="15">
        <f>'fnd enro'!Q208</f>
        <v>1</v>
      </c>
      <c r="T208" s="2"/>
      <c r="U208" s="1">
        <f>(($C208*'fnd base rates'!C$48)
+($D208*'fnd base rates'!C$49)
+($E208*'fnd base rates'!C$50)
+($F208*'fnd base rates'!C$51)
+($G208*'fnd base rates'!C$52)
+($H208*'fnd base rates'!C$53)
+($I208*'fnd base rates'!C$54)
+($J208*'fnd base rates'!C$55)
+($K208*'fnd base rates'!C$56)
+($L208*'fnd base rates'!C$57)
+($M208*'fnd base rates'!C$58)
+($N208*'fnd base rates'!C$59)
+($O208*VLOOKUP($S208+12,rate_basefnd,3)))
*$R208</f>
        <v>926.59125000000006</v>
      </c>
      <c r="V208" s="1">
        <f>(($C208*'fnd base rates'!D$48)
+($D208*'fnd base rates'!D$49)
+($E208*'fnd base rates'!D$50)
+($F208*'fnd base rates'!D$51)
+($G208*'fnd base rates'!D$52)
+($H208*'fnd base rates'!D$53)
+($I208*'fnd base rates'!D$54)
+($J208*'fnd base rates'!D$55)
+($K208*'fnd base rates'!D$56)
+($L208*'fnd base rates'!D$57)
+($M208*'fnd base rates'!D$58)
+($N208*'fnd base rates'!D$59)
+($O208*VLOOKUP($S208+12,rate_basefnd,4)))
*$R208</f>
        <v>1329.44</v>
      </c>
      <c r="W208" s="1">
        <f>(($C208*'fnd base rates'!E$48)
+($D208*'fnd base rates'!E$49)
+($E208*'fnd base rates'!E$50)
+($F208*'fnd base rates'!E$51)
+($G208*'fnd base rates'!E$52)
+($H208*'fnd base rates'!E$53)
+($I208*'fnd base rates'!E$54)
+($J208*'fnd base rates'!E$55)
+($K208*'fnd base rates'!E$56)
+($L208*'fnd base rates'!E$57)
+($M208*'fnd base rates'!E$58)
+($N208*'fnd base rates'!E$59)
+($O208*VLOOKUP($S208+12,rate_basefnd,5)))
*$R208</f>
        <v>8517.4187499999989</v>
      </c>
      <c r="X208" s="1">
        <f>(($C208*'fnd base rates'!F$48)
+($D208*'fnd base rates'!F$49)
+($E208*'fnd base rates'!F$50)
+($F208*'fnd base rates'!F$51)
+($G208*'fnd base rates'!F$52)
+($H208*'fnd base rates'!F$53)
+($I208*'fnd base rates'!F$54)
+($J208*'fnd base rates'!F$55)
+($K208*'fnd base rates'!F$56)
+($L208*'fnd base rates'!F$57)
+($M208*'fnd base rates'!F$58)
+($N208*'fnd base rates'!F$59)
+($O208*VLOOKUP($S208+12,rate_basefnd,6)))
*$R208</f>
        <v>1523.9115000000002</v>
      </c>
      <c r="Y208" s="1">
        <f>(($C208*'fnd base rates'!G$48)
+($D208*'fnd base rates'!G$49)
+($E208*'fnd base rates'!G$50)
+($F208*'fnd base rates'!G$51)
+($G208*'fnd base rates'!G$52)
+($H208*'fnd base rates'!G$53)
+($I208*'fnd base rates'!G$54)
+($J208*'fnd base rates'!G$55)
+($K208*'fnd base rates'!G$56)
+($L208*'fnd base rates'!G$57)
+($M208*'fnd base rates'!G$58)
+($N208*'fnd base rates'!G$59)
+($O208*VLOOKUP($S208+12,rate_basefnd,7)))
*$R208</f>
        <v>283.88549999999998</v>
      </c>
      <c r="Z208" s="1">
        <f>(($C208*'fnd base rates'!H$48)
+($D208*'fnd base rates'!H$49)
+($E208*'fnd base rates'!H$50)
+($F208*'fnd base rates'!H$51)
+($G208*'fnd base rates'!H$52)
+($H208*'fnd base rates'!H$53)
+($I208*'fnd base rates'!H$54)
+($J208*'fnd base rates'!H$55)
+($K208*'fnd base rates'!H$56)
+($L208*'fnd base rates'!H$57)
+($M208*'fnd base rates'!H$58)
+($N208*'fnd base rates'!H$59)
+($O208*VLOOKUP($S208+12,rate_basefnd,8)))</f>
        <v>1438.1690000000001</v>
      </c>
      <c r="AA208" s="1">
        <f>(($C208*'fnd base rates'!I$48)
+($D208*'fnd base rates'!I$49)
+($E208*'fnd base rates'!I$50)
+($F208*'fnd base rates'!I$51)
+($G208*'fnd base rates'!I$52)
+($H208*'fnd base rates'!I$53)
+($I208*'fnd base rates'!I$54)
+($J208*'fnd base rates'!I$55)
+($K208*'fnd base rates'!I$56)
+($L208*'fnd base rates'!I$57)
+($M208*'fnd base rates'!I$58)
+($N208*'fnd base rates'!I$59)
+($O208*VLOOKUP($S208+12,rate_basefnd,9)))
*$R208</f>
        <v>740.16</v>
      </c>
      <c r="AB208" s="1">
        <f>(($C208*'fnd base rates'!J$48)
+($D208*'fnd base rates'!J$49)
+($E208*'fnd base rates'!J$50)
+($F208*'fnd base rates'!J$51)
+($G208*'fnd base rates'!J$52)
+($H208*'fnd base rates'!J$53)
+($I208*'fnd base rates'!J$54)
+($J208*'fnd base rates'!J$55)
+($K208*'fnd base rates'!J$56)
+($L208*'fnd base rates'!J$57)
+($M208*'fnd base rates'!J$58)
+($N208*'fnd base rates'!J$59)
+($O208*VLOOKUP($S208+12,rate_basefnd,10)))
*$R208</f>
        <v>997</v>
      </c>
      <c r="AC208" s="1">
        <f>(($C208*'fnd base rates'!K$48)
+($D208*'fnd base rates'!K$49)
+($E208*'fnd base rates'!K$50)
+($F208*'fnd base rates'!K$51)
+($G208*'fnd base rates'!K$52)
+($H208*'fnd base rates'!K$53)
+($I208*'fnd base rates'!K$54)
+($J208*'fnd base rates'!K$55)
+($K208*'fnd base rates'!K$56)
+($L208*'fnd base rates'!K$57)
+($M208*'fnd base rates'!K$58)
+($N208*'fnd base rates'!K$59)
+($O208*VLOOKUP($S208+12,rate_basefnd,11)))
*$R208</f>
        <v>1992.2102500000001</v>
      </c>
      <c r="AD208" s="1">
        <f>(($C208*'fnd base rates'!L$48)
+($D208*'fnd base rates'!L$49)
+($E208*'fnd base rates'!L$50)
+($F208*'fnd base rates'!L$51)
+($G208*'fnd base rates'!L$52)
+($H208*'fnd base rates'!L$53)
+($I208*'fnd base rates'!L$54)
+($J208*'fnd base rates'!L$55)
+($K208*'fnd base rates'!L$56)
+($L208*'fnd base rates'!L$57)
+($M208*'fnd base rates'!L$58)
+($N208*'fnd base rates'!L$59)
+($O208*VLOOKUP($S208+12,rate_basefnd,12)))</f>
        <v>1838.5160787188831</v>
      </c>
      <c r="AE208" s="1">
        <f>(($C208*'fnd base rates'!M$48)
+($D208*'fnd base rates'!M$49)
+($E208*'fnd base rates'!M$50)
+($F208*'fnd base rates'!M$51)
+($G208*'fnd base rates'!M$52)
+($H208*'fnd base rates'!M$53)
+($I208*'fnd base rates'!M$54)
+($J208*'fnd base rates'!M$55)
+($K208*'fnd base rates'!M$56)
+($L208*'fnd base rates'!M$57)
+($M208*'fnd base rates'!M$58)
+($N208*'fnd base rates'!M$59)
+($O208*VLOOKUP($S208+12,rate_basefnd,13)))</f>
        <v>0</v>
      </c>
      <c r="AF208" s="4">
        <f t="shared" si="38"/>
        <v>19587.302328718881</v>
      </c>
      <c r="AH208" s="4">
        <f t="shared" si="39"/>
        <v>435301181</v>
      </c>
      <c r="AI208" s="4" t="str">
        <f t="shared" si="40"/>
        <v>435</v>
      </c>
      <c r="AJ208" s="2" t="str">
        <f t="shared" si="41"/>
        <v>301</v>
      </c>
      <c r="AK208" s="2" t="str">
        <f t="shared" si="42"/>
        <v>181</v>
      </c>
      <c r="AL208" s="4">
        <f t="shared" si="43"/>
        <v>1</v>
      </c>
      <c r="AM208" s="4">
        <f t="shared" si="36"/>
        <v>2</v>
      </c>
      <c r="AN208" s="4">
        <f t="shared" si="44"/>
        <v>19587.302328718881</v>
      </c>
      <c r="AO208" s="4">
        <f t="shared" si="45"/>
        <v>9794</v>
      </c>
      <c r="AP208" s="4">
        <f t="shared" si="46"/>
        <v>0</v>
      </c>
      <c r="AQ208" s="75">
        <v>9794</v>
      </c>
    </row>
    <row r="209" spans="1:43" s="4" customFormat="1">
      <c r="A209" s="2">
        <v>435301211</v>
      </c>
      <c r="B209" s="382" t="s">
        <v>535</v>
      </c>
      <c r="C209" s="15">
        <f>'fnd enro'!C209</f>
        <v>0</v>
      </c>
      <c r="D209" s="15">
        <f>'fnd enro'!D209</f>
        <v>0</v>
      </c>
      <c r="E209" s="15">
        <f>'fnd enro'!E209</f>
        <v>0</v>
      </c>
      <c r="F209" s="15">
        <f>'fnd enro'!F209</f>
        <v>0</v>
      </c>
      <c r="G209" s="15">
        <f>'fnd enro'!G209</f>
        <v>1</v>
      </c>
      <c r="H209" s="15">
        <f>'fnd enro'!H209</f>
        <v>0</v>
      </c>
      <c r="I209" s="15">
        <f>'fnd enro'!I209</f>
        <v>3.7499999999999999E-2</v>
      </c>
      <c r="J209" s="15">
        <f>'fnd enro'!J209</f>
        <v>0</v>
      </c>
      <c r="K209" s="15">
        <f>'fnd enro'!K209</f>
        <v>0</v>
      </c>
      <c r="L209" s="15">
        <f>'fnd enro'!L209</f>
        <v>0</v>
      </c>
      <c r="M209" s="15">
        <f>'fnd enro'!M209</f>
        <v>0</v>
      </c>
      <c r="N209" s="15">
        <f>'fnd enro'!N209</f>
        <v>0</v>
      </c>
      <c r="O209" s="15">
        <f>'fnd enro'!O209</f>
        <v>0</v>
      </c>
      <c r="P209" s="15"/>
      <c r="Q209" s="15">
        <f>'fnd enro'!R209</f>
        <v>1</v>
      </c>
      <c r="R209" s="16">
        <f t="shared" si="37"/>
        <v>1</v>
      </c>
      <c r="S209" s="15">
        <f>'fnd enro'!Q209</f>
        <v>1</v>
      </c>
      <c r="T209" s="2"/>
      <c r="U209" s="1">
        <f>(($C209*'fnd base rates'!C$48)
+($D209*'fnd base rates'!C$49)
+($E209*'fnd base rates'!C$50)
+($F209*'fnd base rates'!C$51)
+($G209*'fnd base rates'!C$52)
+($H209*'fnd base rates'!C$53)
+($I209*'fnd base rates'!C$54)
+($J209*'fnd base rates'!C$55)
+($K209*'fnd base rates'!C$56)
+($L209*'fnd base rates'!C$57)
+($M209*'fnd base rates'!C$58)
+($N209*'fnd base rates'!C$59)
+($O209*VLOOKUP($S209+12,rate_basefnd,3)))
*$R209</f>
        <v>463.29562500000003</v>
      </c>
      <c r="V209" s="1">
        <f>(($C209*'fnd base rates'!D$48)
+($D209*'fnd base rates'!D$49)
+($E209*'fnd base rates'!D$50)
+($F209*'fnd base rates'!D$51)
+($G209*'fnd base rates'!D$52)
+($H209*'fnd base rates'!D$53)
+($I209*'fnd base rates'!D$54)
+($J209*'fnd base rates'!D$55)
+($K209*'fnd base rates'!D$56)
+($L209*'fnd base rates'!D$57)
+($M209*'fnd base rates'!D$58)
+($N209*'fnd base rates'!D$59)
+($O209*VLOOKUP($S209+12,rate_basefnd,4)))
*$R209</f>
        <v>664.72</v>
      </c>
      <c r="W209" s="1">
        <f>(($C209*'fnd base rates'!E$48)
+($D209*'fnd base rates'!E$49)
+($E209*'fnd base rates'!E$50)
+($F209*'fnd base rates'!E$51)
+($G209*'fnd base rates'!E$52)
+($H209*'fnd base rates'!E$53)
+($I209*'fnd base rates'!E$54)
+($J209*'fnd base rates'!E$55)
+($K209*'fnd base rates'!E$56)
+($L209*'fnd base rates'!E$57)
+($M209*'fnd base rates'!E$58)
+($N209*'fnd base rates'!E$59)
+($O209*VLOOKUP($S209+12,rate_basefnd,5)))
*$R209</f>
        <v>2996.5193749999999</v>
      </c>
      <c r="X209" s="1">
        <f>(($C209*'fnd base rates'!F$48)
+($D209*'fnd base rates'!F$49)
+($E209*'fnd base rates'!F$50)
+($F209*'fnd base rates'!F$51)
+($G209*'fnd base rates'!F$52)
+($H209*'fnd base rates'!F$53)
+($I209*'fnd base rates'!F$54)
+($J209*'fnd base rates'!F$55)
+($K209*'fnd base rates'!F$56)
+($L209*'fnd base rates'!F$57)
+($M209*'fnd base rates'!F$58)
+($N209*'fnd base rates'!F$59)
+($O209*VLOOKUP($S209+12,rate_basefnd,6)))
*$R209</f>
        <v>856.20575000000008</v>
      </c>
      <c r="Y209" s="1">
        <f>(($C209*'fnd base rates'!G$48)
+($D209*'fnd base rates'!G$49)
+($E209*'fnd base rates'!G$50)
+($F209*'fnd base rates'!G$51)
+($G209*'fnd base rates'!G$52)
+($H209*'fnd base rates'!G$53)
+($I209*'fnd base rates'!G$54)
+($J209*'fnd base rates'!G$55)
+($K209*'fnd base rates'!G$56)
+($L209*'fnd base rates'!G$57)
+($M209*'fnd base rates'!G$58)
+($N209*'fnd base rates'!G$59)
+($O209*VLOOKUP($S209+12,rate_basefnd,7)))
*$R209</f>
        <v>145.92274999999998</v>
      </c>
      <c r="Z209" s="1">
        <f>(($C209*'fnd base rates'!H$48)
+($D209*'fnd base rates'!H$49)
+($E209*'fnd base rates'!H$50)
+($F209*'fnd base rates'!H$51)
+($G209*'fnd base rates'!H$52)
+($H209*'fnd base rates'!H$53)
+($I209*'fnd base rates'!H$54)
+($J209*'fnd base rates'!H$55)
+($K209*'fnd base rates'!H$56)
+($L209*'fnd base rates'!H$57)
+($M209*'fnd base rates'!H$58)
+($N209*'fnd base rates'!H$59)
+($O209*VLOOKUP($S209+12,rate_basefnd,8)))</f>
        <v>454.3845</v>
      </c>
      <c r="AA209" s="1">
        <f>(($C209*'fnd base rates'!I$48)
+($D209*'fnd base rates'!I$49)
+($E209*'fnd base rates'!I$50)
+($F209*'fnd base rates'!I$51)
+($G209*'fnd base rates'!I$52)
+($H209*'fnd base rates'!I$53)
+($I209*'fnd base rates'!I$54)
+($J209*'fnd base rates'!I$55)
+($K209*'fnd base rates'!I$56)
+($L209*'fnd base rates'!I$57)
+($M209*'fnd base rates'!I$58)
+($N209*'fnd base rates'!I$59)
+($O209*VLOOKUP($S209+12,rate_basefnd,9)))
*$R209</f>
        <v>295.23</v>
      </c>
      <c r="AB209" s="1">
        <f>(($C209*'fnd base rates'!J$48)
+($D209*'fnd base rates'!J$49)
+($E209*'fnd base rates'!J$50)
+($F209*'fnd base rates'!J$51)
+($G209*'fnd base rates'!J$52)
+($H209*'fnd base rates'!J$53)
+($I209*'fnd base rates'!J$54)
+($J209*'fnd base rates'!J$55)
+($K209*'fnd base rates'!J$56)
+($L209*'fnd base rates'!J$57)
+($M209*'fnd base rates'!J$58)
+($N209*'fnd base rates'!J$59)
+($O209*VLOOKUP($S209+12,rate_basefnd,10)))
*$R209</f>
        <v>216.18</v>
      </c>
      <c r="AC209" s="1">
        <f>(($C209*'fnd base rates'!K$48)
+($D209*'fnd base rates'!K$49)
+($E209*'fnd base rates'!K$50)
+($F209*'fnd base rates'!K$51)
+($G209*'fnd base rates'!K$52)
+($H209*'fnd base rates'!K$53)
+($I209*'fnd base rates'!K$54)
+($J209*'fnd base rates'!K$55)
+($K209*'fnd base rates'!K$56)
+($L209*'fnd base rates'!K$57)
+($M209*'fnd base rates'!K$58)
+($N209*'fnd base rates'!K$59)
+($O209*VLOOKUP($S209+12,rate_basefnd,11)))
*$R209</f>
        <v>1023.995125</v>
      </c>
      <c r="AD209" s="1">
        <f>(($C209*'fnd base rates'!L$48)
+($D209*'fnd base rates'!L$49)
+($E209*'fnd base rates'!L$50)
+($F209*'fnd base rates'!L$51)
+($G209*'fnd base rates'!L$52)
+($H209*'fnd base rates'!L$53)
+($I209*'fnd base rates'!L$54)
+($J209*'fnd base rates'!L$55)
+($K209*'fnd base rates'!L$56)
+($L209*'fnd base rates'!L$57)
+($M209*'fnd base rates'!L$58)
+($N209*'fnd base rates'!L$59)
+($O209*VLOOKUP($S209+12,rate_basefnd,12)))</f>
        <v>978.01976342683213</v>
      </c>
      <c r="AE209" s="1">
        <f>(($C209*'fnd base rates'!M$48)
+($D209*'fnd base rates'!M$49)
+($E209*'fnd base rates'!M$50)
+($F209*'fnd base rates'!M$51)
+($G209*'fnd base rates'!M$52)
+($H209*'fnd base rates'!M$53)
+($I209*'fnd base rates'!M$54)
+($J209*'fnd base rates'!M$55)
+($K209*'fnd base rates'!M$56)
+($L209*'fnd base rates'!M$57)
+($M209*'fnd base rates'!M$58)
+($N209*'fnd base rates'!M$59)
+($O209*VLOOKUP($S209+12,rate_basefnd,13)))</f>
        <v>0</v>
      </c>
      <c r="AF209" s="4">
        <f t="shared" si="38"/>
        <v>8094.4728884268334</v>
      </c>
      <c r="AH209" s="4">
        <f t="shared" si="39"/>
        <v>435301211</v>
      </c>
      <c r="AI209" s="4" t="str">
        <f t="shared" si="40"/>
        <v>435</v>
      </c>
      <c r="AJ209" s="2" t="str">
        <f t="shared" si="41"/>
        <v>301</v>
      </c>
      <c r="AK209" s="2" t="str">
        <f t="shared" si="42"/>
        <v>211</v>
      </c>
      <c r="AL209" s="4">
        <f t="shared" si="43"/>
        <v>1</v>
      </c>
      <c r="AM209" s="4">
        <f t="shared" si="36"/>
        <v>1</v>
      </c>
      <c r="AN209" s="4">
        <f t="shared" si="44"/>
        <v>8094.4728884268334</v>
      </c>
      <c r="AO209" s="4">
        <f t="shared" si="45"/>
        <v>8094</v>
      </c>
      <c r="AP209" s="4">
        <f t="shared" si="46"/>
        <v>0</v>
      </c>
      <c r="AQ209" s="75">
        <v>8094</v>
      </c>
    </row>
    <row r="210" spans="1:43" s="4" customFormat="1">
      <c r="A210" s="2">
        <v>435301295</v>
      </c>
      <c r="B210" s="382" t="s">
        <v>535</v>
      </c>
      <c r="C210" s="15">
        <f>'fnd enro'!C210</f>
        <v>0</v>
      </c>
      <c r="D210" s="15">
        <f>'fnd enro'!D210</f>
        <v>0</v>
      </c>
      <c r="E210" s="15">
        <f>'fnd enro'!E210</f>
        <v>0</v>
      </c>
      <c r="F210" s="15">
        <f>'fnd enro'!F210</f>
        <v>8</v>
      </c>
      <c r="G210" s="15">
        <f>'fnd enro'!G210</f>
        <v>29</v>
      </c>
      <c r="H210" s="15">
        <f>'fnd enro'!H210</f>
        <v>32</v>
      </c>
      <c r="I210" s="15">
        <f>'fnd enro'!I210</f>
        <v>2.5874999999999999</v>
      </c>
      <c r="J210" s="15">
        <f>'fnd enro'!J210</f>
        <v>0</v>
      </c>
      <c r="K210" s="15">
        <f>'fnd enro'!K210</f>
        <v>0</v>
      </c>
      <c r="L210" s="15">
        <f>'fnd enro'!L210</f>
        <v>0</v>
      </c>
      <c r="M210" s="15">
        <f>'fnd enro'!M210</f>
        <v>0</v>
      </c>
      <c r="N210" s="15">
        <f>'fnd enro'!N210</f>
        <v>0</v>
      </c>
      <c r="O210" s="15">
        <f>'fnd enro'!O210</f>
        <v>5</v>
      </c>
      <c r="P210" s="15"/>
      <c r="Q210" s="15">
        <f>'fnd enro'!R210</f>
        <v>69</v>
      </c>
      <c r="R210" s="16">
        <f t="shared" si="37"/>
        <v>1</v>
      </c>
      <c r="S210" s="15">
        <f>'fnd enro'!Q210</f>
        <v>2</v>
      </c>
      <c r="T210" s="2"/>
      <c r="U210" s="1">
        <f>(($C210*'fnd base rates'!C$48)
+($D210*'fnd base rates'!C$49)
+($E210*'fnd base rates'!C$50)
+($F210*'fnd base rates'!C$51)
+($G210*'fnd base rates'!C$52)
+($H210*'fnd base rates'!C$53)
+($I210*'fnd base rates'!C$54)
+($J210*'fnd base rates'!C$55)
+($K210*'fnd base rates'!C$56)
+($L210*'fnd base rates'!C$57)
+($M210*'fnd base rates'!C$58)
+($N210*'fnd base rates'!C$59)
+($O210*VLOOKUP($S210+12,rate_basefnd,3)))
*$R210</f>
        <v>31967.398125000003</v>
      </c>
      <c r="V210" s="1">
        <f>(($C210*'fnd base rates'!D$48)
+($D210*'fnd base rates'!D$49)
+($E210*'fnd base rates'!D$50)
+($F210*'fnd base rates'!D$51)
+($G210*'fnd base rates'!D$52)
+($H210*'fnd base rates'!D$53)
+($I210*'fnd base rates'!D$54)
+($J210*'fnd base rates'!D$55)
+($K210*'fnd base rates'!D$56)
+($L210*'fnd base rates'!D$57)
+($M210*'fnd base rates'!D$58)
+($N210*'fnd base rates'!D$59)
+($O210*VLOOKUP($S210+12,rate_basefnd,4)))
*$R210</f>
        <v>45865.68</v>
      </c>
      <c r="W210" s="1">
        <f>(($C210*'fnd base rates'!E$48)
+($D210*'fnd base rates'!E$49)
+($E210*'fnd base rates'!E$50)
+($F210*'fnd base rates'!E$51)
+($G210*'fnd base rates'!E$52)
+($H210*'fnd base rates'!E$53)
+($I210*'fnd base rates'!E$54)
+($J210*'fnd base rates'!E$55)
+($K210*'fnd base rates'!E$56)
+($L210*'fnd base rates'!E$57)
+($M210*'fnd base rates'!E$58)
+($N210*'fnd base rates'!E$59)
+($O210*VLOOKUP($S210+12,rate_basefnd,5)))
*$R210</f>
        <v>265167.55687499995</v>
      </c>
      <c r="X210" s="1">
        <f>(($C210*'fnd base rates'!F$48)
+($D210*'fnd base rates'!F$49)
+($E210*'fnd base rates'!F$50)
+($F210*'fnd base rates'!F$51)
+($G210*'fnd base rates'!F$52)
+($H210*'fnd base rates'!F$53)
+($I210*'fnd base rates'!F$54)
+($J210*'fnd base rates'!F$55)
+($K210*'fnd base rates'!F$56)
+($L210*'fnd base rates'!F$57)
+($M210*'fnd base rates'!F$58)
+($N210*'fnd base rates'!F$59)
+($O210*VLOOKUP($S210+12,rate_basefnd,6)))
*$R210</f>
        <v>57814.276749999997</v>
      </c>
      <c r="Y210" s="1">
        <f>(($C210*'fnd base rates'!G$48)
+($D210*'fnd base rates'!G$49)
+($E210*'fnd base rates'!G$50)
+($F210*'fnd base rates'!G$51)
+($G210*'fnd base rates'!G$52)
+($H210*'fnd base rates'!G$53)
+($I210*'fnd base rates'!G$54)
+($J210*'fnd base rates'!G$55)
+($K210*'fnd base rates'!G$56)
+($L210*'fnd base rates'!G$57)
+($M210*'fnd base rates'!G$58)
+($N210*'fnd base rates'!G$59)
+($O210*VLOOKUP($S210+12,rate_basefnd,7)))
*$R210</f>
        <v>10192.339749999999</v>
      </c>
      <c r="Z210" s="1">
        <f>(($C210*'fnd base rates'!H$48)
+($D210*'fnd base rates'!H$49)
+($E210*'fnd base rates'!H$50)
+($F210*'fnd base rates'!H$51)
+($G210*'fnd base rates'!H$52)
+($H210*'fnd base rates'!H$53)
+($I210*'fnd base rates'!H$54)
+($J210*'fnd base rates'!H$55)
+($K210*'fnd base rates'!H$56)
+($L210*'fnd base rates'!H$57)
+($M210*'fnd base rates'!H$58)
+($N210*'fnd base rates'!H$59)
+($O210*VLOOKUP($S210+12,rate_basefnd,8)))</f>
        <v>39822.930500000002</v>
      </c>
      <c r="AA210" s="1">
        <f>(($C210*'fnd base rates'!I$48)
+($D210*'fnd base rates'!I$49)
+($E210*'fnd base rates'!I$50)
+($F210*'fnd base rates'!I$51)
+($G210*'fnd base rates'!I$52)
+($H210*'fnd base rates'!I$53)
+($I210*'fnd base rates'!I$54)
+($J210*'fnd base rates'!I$55)
+($K210*'fnd base rates'!I$56)
+($L210*'fnd base rates'!I$57)
+($M210*'fnd base rates'!I$58)
+($N210*'fnd base rates'!I$59)
+($O210*VLOOKUP($S210+12,rate_basefnd,9)))
*$R210</f>
        <v>22178.55</v>
      </c>
      <c r="AB210" s="1">
        <f>(($C210*'fnd base rates'!J$48)
+($D210*'fnd base rates'!J$49)
+($E210*'fnd base rates'!J$50)
+($F210*'fnd base rates'!J$51)
+($G210*'fnd base rates'!J$52)
+($H210*'fnd base rates'!J$53)
+($I210*'fnd base rates'!J$54)
+($J210*'fnd base rates'!J$55)
+($K210*'fnd base rates'!J$56)
+($L210*'fnd base rates'!J$57)
+($M210*'fnd base rates'!J$58)
+($N210*'fnd base rates'!J$59)
+($O210*VLOOKUP($S210+12,rate_basefnd,10)))
*$R210</f>
        <v>23280.02</v>
      </c>
      <c r="AC210" s="1">
        <f>(($C210*'fnd base rates'!K$48)
+($D210*'fnd base rates'!K$49)
+($E210*'fnd base rates'!K$50)
+($F210*'fnd base rates'!K$51)
+($G210*'fnd base rates'!K$52)
+($H210*'fnd base rates'!K$53)
+($I210*'fnd base rates'!K$54)
+($J210*'fnd base rates'!K$55)
+($K210*'fnd base rates'!K$56)
+($L210*'fnd base rates'!K$57)
+($M210*'fnd base rates'!K$58)
+($N210*'fnd base rates'!K$59)
+($O210*VLOOKUP($S210+12,rate_basefnd,11)))
*$R210</f>
        <v>71524.353625000003</v>
      </c>
      <c r="AD210" s="1">
        <f>(($C210*'fnd base rates'!L$48)
+($D210*'fnd base rates'!L$49)
+($E210*'fnd base rates'!L$50)
+($F210*'fnd base rates'!L$51)
+($G210*'fnd base rates'!L$52)
+($H210*'fnd base rates'!L$53)
+($I210*'fnd base rates'!L$54)
+($J210*'fnd base rates'!L$55)
+($K210*'fnd base rates'!L$56)
+($L210*'fnd base rates'!L$57)
+($M210*'fnd base rates'!L$58)
+($N210*'fnd base rates'!L$59)
+($O210*VLOOKUP($S210+12,rate_basefnd,12)))</f>
        <v>67213.432117062781</v>
      </c>
      <c r="AE210" s="1">
        <f>(($C210*'fnd base rates'!M$48)
+($D210*'fnd base rates'!M$49)
+($E210*'fnd base rates'!M$50)
+($F210*'fnd base rates'!M$51)
+($G210*'fnd base rates'!M$52)
+($H210*'fnd base rates'!M$53)
+($I210*'fnd base rates'!M$54)
+($J210*'fnd base rates'!M$55)
+($K210*'fnd base rates'!M$56)
+($L210*'fnd base rates'!M$57)
+($M210*'fnd base rates'!M$58)
+($N210*'fnd base rates'!M$59)
+($O210*VLOOKUP($S210+12,rate_basefnd,13)))</f>
        <v>0</v>
      </c>
      <c r="AF210" s="4">
        <f t="shared" si="38"/>
        <v>635026.5377420627</v>
      </c>
      <c r="AH210" s="4">
        <f t="shared" si="39"/>
        <v>435301295</v>
      </c>
      <c r="AI210" s="4" t="str">
        <f t="shared" si="40"/>
        <v>435</v>
      </c>
      <c r="AJ210" s="2" t="str">
        <f t="shared" si="41"/>
        <v>301</v>
      </c>
      <c r="AK210" s="2" t="str">
        <f t="shared" si="42"/>
        <v>295</v>
      </c>
      <c r="AL210" s="4">
        <f t="shared" si="43"/>
        <v>1</v>
      </c>
      <c r="AM210" s="4">
        <f t="shared" si="36"/>
        <v>69</v>
      </c>
      <c r="AN210" s="4">
        <f t="shared" si="44"/>
        <v>635026.5377420627</v>
      </c>
      <c r="AO210" s="4">
        <f t="shared" si="45"/>
        <v>9203</v>
      </c>
      <c r="AP210" s="4">
        <f t="shared" si="46"/>
        <v>0</v>
      </c>
      <c r="AQ210" s="75">
        <v>9203</v>
      </c>
    </row>
    <row r="211" spans="1:43" s="4" customFormat="1">
      <c r="A211" s="2">
        <v>435301301</v>
      </c>
      <c r="B211" s="382" t="s">
        <v>535</v>
      </c>
      <c r="C211" s="15">
        <f>'fnd enro'!C211</f>
        <v>0</v>
      </c>
      <c r="D211" s="15">
        <f>'fnd enro'!D211</f>
        <v>0</v>
      </c>
      <c r="E211" s="15">
        <f>'fnd enro'!E211</f>
        <v>0</v>
      </c>
      <c r="F211" s="15">
        <f>'fnd enro'!F211</f>
        <v>4</v>
      </c>
      <c r="G211" s="15">
        <f>'fnd enro'!G211</f>
        <v>26</v>
      </c>
      <c r="H211" s="15">
        <f>'fnd enro'!H211</f>
        <v>45</v>
      </c>
      <c r="I211" s="15">
        <f>'fnd enro'!I211</f>
        <v>2.9624999999999999</v>
      </c>
      <c r="J211" s="15">
        <f>'fnd enro'!J211</f>
        <v>0</v>
      </c>
      <c r="K211" s="15">
        <f>'fnd enro'!K211</f>
        <v>0</v>
      </c>
      <c r="L211" s="15">
        <f>'fnd enro'!L211</f>
        <v>0</v>
      </c>
      <c r="M211" s="15">
        <f>'fnd enro'!M211</f>
        <v>4</v>
      </c>
      <c r="N211" s="15">
        <f>'fnd enro'!N211</f>
        <v>0</v>
      </c>
      <c r="O211" s="15">
        <f>'fnd enro'!O211</f>
        <v>10</v>
      </c>
      <c r="P211" s="15"/>
      <c r="Q211" s="15">
        <f>'fnd enro'!R211</f>
        <v>79</v>
      </c>
      <c r="R211" s="16">
        <f t="shared" si="37"/>
        <v>1</v>
      </c>
      <c r="S211" s="15">
        <f>'fnd enro'!Q211</f>
        <v>3</v>
      </c>
      <c r="T211" s="2"/>
      <c r="U211" s="1">
        <f>(($C211*'fnd base rates'!C$48)
+($D211*'fnd base rates'!C$49)
+($E211*'fnd base rates'!C$50)
+($F211*'fnd base rates'!C$51)
+($G211*'fnd base rates'!C$52)
+($H211*'fnd base rates'!C$53)
+($I211*'fnd base rates'!C$54)
+($J211*'fnd base rates'!C$55)
+($K211*'fnd base rates'!C$56)
+($L211*'fnd base rates'!C$57)
+($M211*'fnd base rates'!C$58)
+($N211*'fnd base rates'!C$59)
+($O211*VLOOKUP($S211+12,rate_basefnd,3)))
*$R211</f>
        <v>36600.354375000003</v>
      </c>
      <c r="V211" s="1">
        <f>(($C211*'fnd base rates'!D$48)
+($D211*'fnd base rates'!D$49)
+($E211*'fnd base rates'!D$50)
+($F211*'fnd base rates'!D$51)
+($G211*'fnd base rates'!D$52)
+($H211*'fnd base rates'!D$53)
+($I211*'fnd base rates'!D$54)
+($J211*'fnd base rates'!D$55)
+($K211*'fnd base rates'!D$56)
+($L211*'fnd base rates'!D$57)
+($M211*'fnd base rates'!D$58)
+($N211*'fnd base rates'!D$59)
+($O211*VLOOKUP($S211+12,rate_basefnd,4)))
*$R211</f>
        <v>52512.88</v>
      </c>
      <c r="W211" s="1">
        <f>(($C211*'fnd base rates'!E$48)
+($D211*'fnd base rates'!E$49)
+($E211*'fnd base rates'!E$50)
+($F211*'fnd base rates'!E$51)
+($G211*'fnd base rates'!E$52)
+($H211*'fnd base rates'!E$53)
+($I211*'fnd base rates'!E$54)
+($J211*'fnd base rates'!E$55)
+($K211*'fnd base rates'!E$56)
+($L211*'fnd base rates'!E$57)
+($M211*'fnd base rates'!E$58)
+($N211*'fnd base rates'!E$59)
+($O211*VLOOKUP($S211+12,rate_basefnd,5)))
*$R211</f>
        <v>333119.020625</v>
      </c>
      <c r="X211" s="1">
        <f>(($C211*'fnd base rates'!F$48)
+($D211*'fnd base rates'!F$49)
+($E211*'fnd base rates'!F$50)
+($F211*'fnd base rates'!F$51)
+($G211*'fnd base rates'!F$52)
+($H211*'fnd base rates'!F$53)
+($I211*'fnd base rates'!F$54)
+($J211*'fnd base rates'!F$55)
+($K211*'fnd base rates'!F$56)
+($L211*'fnd base rates'!F$57)
+($M211*'fnd base rates'!F$58)
+($N211*'fnd base rates'!F$59)
+($O211*VLOOKUP($S211+12,rate_basefnd,6)))
*$R211</f>
        <v>64524.44425</v>
      </c>
      <c r="Y211" s="1">
        <f>(($C211*'fnd base rates'!G$48)
+($D211*'fnd base rates'!G$49)
+($E211*'fnd base rates'!G$50)
+($F211*'fnd base rates'!G$51)
+($G211*'fnd base rates'!G$52)
+($H211*'fnd base rates'!G$53)
+($I211*'fnd base rates'!G$54)
+($J211*'fnd base rates'!G$55)
+($K211*'fnd base rates'!G$56)
+($L211*'fnd base rates'!G$57)
+($M211*'fnd base rates'!G$58)
+($N211*'fnd base rates'!G$59)
+($O211*VLOOKUP($S211+12,rate_basefnd,7)))
*$R211</f>
        <v>12109.537249999998</v>
      </c>
      <c r="Z211" s="1">
        <f>(($C211*'fnd base rates'!H$48)
+($D211*'fnd base rates'!H$49)
+($E211*'fnd base rates'!H$50)
+($F211*'fnd base rates'!H$51)
+($G211*'fnd base rates'!H$52)
+($H211*'fnd base rates'!H$53)
+($I211*'fnd base rates'!H$54)
+($J211*'fnd base rates'!H$55)
+($K211*'fnd base rates'!H$56)
+($L211*'fnd base rates'!H$57)
+($M211*'fnd base rates'!H$58)
+($N211*'fnd base rates'!H$59)
+($O211*VLOOKUP($S211+12,rate_basefnd,8)))</f>
        <v>47807.875500000002</v>
      </c>
      <c r="AA211" s="1">
        <f>(($C211*'fnd base rates'!I$48)
+($D211*'fnd base rates'!I$49)
+($E211*'fnd base rates'!I$50)
+($F211*'fnd base rates'!I$51)
+($G211*'fnd base rates'!I$52)
+($H211*'fnd base rates'!I$53)
+($I211*'fnd base rates'!I$54)
+($J211*'fnd base rates'!I$55)
+($K211*'fnd base rates'!I$56)
+($L211*'fnd base rates'!I$57)
+($M211*'fnd base rates'!I$58)
+($N211*'fnd base rates'!I$59)
+($O211*VLOOKUP($S211+12,rate_basefnd,9)))
*$R211</f>
        <v>26397.659999999996</v>
      </c>
      <c r="AB211" s="1">
        <f>(($C211*'fnd base rates'!J$48)
+($D211*'fnd base rates'!J$49)
+($E211*'fnd base rates'!J$50)
+($F211*'fnd base rates'!J$51)
+($G211*'fnd base rates'!J$52)
+($H211*'fnd base rates'!J$53)
+($I211*'fnd base rates'!J$54)
+($J211*'fnd base rates'!J$55)
+($K211*'fnd base rates'!J$56)
+($L211*'fnd base rates'!J$57)
+($M211*'fnd base rates'!J$58)
+($N211*'fnd base rates'!J$59)
+($O211*VLOOKUP($S211+12,rate_basefnd,10)))
*$R211</f>
        <v>29111.980000000003</v>
      </c>
      <c r="AC211" s="1">
        <f>(($C211*'fnd base rates'!K$48)
+($D211*'fnd base rates'!K$49)
+($E211*'fnd base rates'!K$50)
+($F211*'fnd base rates'!K$51)
+($G211*'fnd base rates'!K$52)
+($H211*'fnd base rates'!K$53)
+($I211*'fnd base rates'!K$54)
+($J211*'fnd base rates'!K$55)
+($K211*'fnd base rates'!K$56)
+($L211*'fnd base rates'!K$57)
+($M211*'fnd base rates'!K$58)
+($N211*'fnd base rates'!K$59)
+($O211*VLOOKUP($S211+12,rate_basefnd,11)))
*$R211</f>
        <v>84979.104875000005</v>
      </c>
      <c r="AD211" s="1">
        <f>(($C211*'fnd base rates'!L$48)
+($D211*'fnd base rates'!L$49)
+($E211*'fnd base rates'!L$50)
+($F211*'fnd base rates'!L$51)
+($G211*'fnd base rates'!L$52)
+($H211*'fnd base rates'!L$53)
+($I211*'fnd base rates'!L$54)
+($J211*'fnd base rates'!L$55)
+($K211*'fnd base rates'!L$56)
+($L211*'fnd base rates'!L$57)
+($M211*'fnd base rates'!L$58)
+($N211*'fnd base rates'!L$59)
+($O211*VLOOKUP($S211+12,rate_basefnd,12)))</f>
        <v>78438.984823075181</v>
      </c>
      <c r="AE211" s="1">
        <f>(($C211*'fnd base rates'!M$48)
+($D211*'fnd base rates'!M$49)
+($E211*'fnd base rates'!M$50)
+($F211*'fnd base rates'!M$51)
+($G211*'fnd base rates'!M$52)
+($H211*'fnd base rates'!M$53)
+($I211*'fnd base rates'!M$54)
+($J211*'fnd base rates'!M$55)
+($K211*'fnd base rates'!M$56)
+($L211*'fnd base rates'!M$57)
+($M211*'fnd base rates'!M$58)
+($N211*'fnd base rates'!M$59)
+($O211*VLOOKUP($S211+12,rate_basefnd,13)))</f>
        <v>0</v>
      </c>
      <c r="AF211" s="4">
        <f t="shared" si="38"/>
        <v>765601.84169807518</v>
      </c>
      <c r="AH211" s="4">
        <f t="shared" si="39"/>
        <v>435301301</v>
      </c>
      <c r="AI211" s="4" t="str">
        <f t="shared" si="40"/>
        <v>435</v>
      </c>
      <c r="AJ211" s="2" t="str">
        <f t="shared" si="41"/>
        <v>301</v>
      </c>
      <c r="AK211" s="2" t="str">
        <f t="shared" si="42"/>
        <v>301</v>
      </c>
      <c r="AL211" s="4">
        <f t="shared" si="43"/>
        <v>1</v>
      </c>
      <c r="AM211" s="4">
        <f t="shared" si="36"/>
        <v>79</v>
      </c>
      <c r="AN211" s="4">
        <f t="shared" si="44"/>
        <v>765601.84169807518</v>
      </c>
      <c r="AO211" s="4">
        <f t="shared" si="45"/>
        <v>9691</v>
      </c>
      <c r="AP211" s="4">
        <f t="shared" si="46"/>
        <v>0</v>
      </c>
      <c r="AQ211" s="75">
        <v>9691</v>
      </c>
    </row>
    <row r="212" spans="1:43" s="4" customFormat="1">
      <c r="A212" s="2">
        <v>435301326</v>
      </c>
      <c r="B212" s="382" t="s">
        <v>535</v>
      </c>
      <c r="C212" s="15">
        <f>'fnd enro'!C212</f>
        <v>0</v>
      </c>
      <c r="D212" s="15">
        <f>'fnd enro'!D212</f>
        <v>0</v>
      </c>
      <c r="E212" s="15">
        <f>'fnd enro'!E212</f>
        <v>0</v>
      </c>
      <c r="F212" s="15">
        <f>'fnd enro'!F212</f>
        <v>1</v>
      </c>
      <c r="G212" s="15">
        <f>'fnd enro'!G212</f>
        <v>1</v>
      </c>
      <c r="H212" s="15">
        <f>'fnd enro'!H212</f>
        <v>2</v>
      </c>
      <c r="I212" s="15">
        <f>'fnd enro'!I212</f>
        <v>0.1875</v>
      </c>
      <c r="J212" s="15">
        <f>'fnd enro'!J212</f>
        <v>0</v>
      </c>
      <c r="K212" s="15">
        <f>'fnd enro'!K212</f>
        <v>0</v>
      </c>
      <c r="L212" s="15">
        <f>'fnd enro'!L212</f>
        <v>0</v>
      </c>
      <c r="M212" s="15">
        <f>'fnd enro'!M212</f>
        <v>1</v>
      </c>
      <c r="N212" s="15">
        <f>'fnd enro'!N212</f>
        <v>0</v>
      </c>
      <c r="O212" s="15">
        <f>'fnd enro'!O212</f>
        <v>1</v>
      </c>
      <c r="P212" s="15"/>
      <c r="Q212" s="15">
        <f>'fnd enro'!R212</f>
        <v>5</v>
      </c>
      <c r="R212" s="16">
        <f t="shared" si="37"/>
        <v>1</v>
      </c>
      <c r="S212" s="15">
        <f>'fnd enro'!Q212</f>
        <v>5</v>
      </c>
      <c r="T212" s="2"/>
      <c r="U212" s="1">
        <f>(($C212*'fnd base rates'!C$48)
+($D212*'fnd base rates'!C$49)
+($E212*'fnd base rates'!C$50)
+($F212*'fnd base rates'!C$51)
+($G212*'fnd base rates'!C$52)
+($H212*'fnd base rates'!C$53)
+($I212*'fnd base rates'!C$54)
+($J212*'fnd base rates'!C$55)
+($K212*'fnd base rates'!C$56)
+($L212*'fnd base rates'!C$57)
+($M212*'fnd base rates'!C$58)
+($N212*'fnd base rates'!C$59)
+($O212*VLOOKUP($S212+12,rate_basefnd,3)))
*$R212</f>
        <v>2316.4781250000001</v>
      </c>
      <c r="V212" s="1">
        <f>(($C212*'fnd base rates'!D$48)
+($D212*'fnd base rates'!D$49)
+($E212*'fnd base rates'!D$50)
+($F212*'fnd base rates'!D$51)
+($G212*'fnd base rates'!D$52)
+($H212*'fnd base rates'!D$53)
+($I212*'fnd base rates'!D$54)
+($J212*'fnd base rates'!D$55)
+($K212*'fnd base rates'!D$56)
+($L212*'fnd base rates'!D$57)
+($M212*'fnd base rates'!D$58)
+($N212*'fnd base rates'!D$59)
+($O212*VLOOKUP($S212+12,rate_basefnd,4)))
*$R212</f>
        <v>3323.6000000000004</v>
      </c>
      <c r="W212" s="1">
        <f>(($C212*'fnd base rates'!E$48)
+($D212*'fnd base rates'!E$49)
+($E212*'fnd base rates'!E$50)
+($F212*'fnd base rates'!E$51)
+($G212*'fnd base rates'!E$52)
+($H212*'fnd base rates'!E$53)
+($I212*'fnd base rates'!E$54)
+($J212*'fnd base rates'!E$55)
+($K212*'fnd base rates'!E$56)
+($L212*'fnd base rates'!E$57)
+($M212*'fnd base rates'!E$58)
+($N212*'fnd base rates'!E$59)
+($O212*VLOOKUP($S212+12,rate_basefnd,5)))
*$R212</f>
        <v>22894.136875</v>
      </c>
      <c r="X212" s="1">
        <f>(($C212*'fnd base rates'!F$48)
+($D212*'fnd base rates'!F$49)
+($E212*'fnd base rates'!F$50)
+($F212*'fnd base rates'!F$51)
+($G212*'fnd base rates'!F$52)
+($H212*'fnd base rates'!F$53)
+($I212*'fnd base rates'!F$54)
+($J212*'fnd base rates'!F$55)
+($K212*'fnd base rates'!F$56)
+($L212*'fnd base rates'!F$57)
+($M212*'fnd base rates'!F$58)
+($N212*'fnd base rates'!F$59)
+($O212*VLOOKUP($S212+12,rate_basefnd,6)))
*$R212</f>
        <v>4373.8887500000001</v>
      </c>
      <c r="Y212" s="1">
        <f>(($C212*'fnd base rates'!G$48)
+($D212*'fnd base rates'!G$49)
+($E212*'fnd base rates'!G$50)
+($F212*'fnd base rates'!G$51)
+($G212*'fnd base rates'!G$52)
+($H212*'fnd base rates'!G$53)
+($I212*'fnd base rates'!G$54)
+($J212*'fnd base rates'!G$55)
+($K212*'fnd base rates'!G$56)
+($L212*'fnd base rates'!G$57)
+($M212*'fnd base rates'!G$58)
+($N212*'fnd base rates'!G$59)
+($O212*VLOOKUP($S212+12,rate_basefnd,7)))
*$R212</f>
        <v>812.53374999999994</v>
      </c>
      <c r="Z212" s="1">
        <f>(($C212*'fnd base rates'!H$48)
+($D212*'fnd base rates'!H$49)
+($E212*'fnd base rates'!H$50)
+($F212*'fnd base rates'!H$51)
+($G212*'fnd base rates'!H$52)
+($H212*'fnd base rates'!H$53)
+($I212*'fnd base rates'!H$54)
+($J212*'fnd base rates'!H$55)
+($K212*'fnd base rates'!H$56)
+($L212*'fnd base rates'!H$57)
+($M212*'fnd base rates'!H$58)
+($N212*'fnd base rates'!H$59)
+($O212*VLOOKUP($S212+12,rate_basefnd,8)))</f>
        <v>2801.3225000000002</v>
      </c>
      <c r="AA212" s="1">
        <f>(($C212*'fnd base rates'!I$48)
+($D212*'fnd base rates'!I$49)
+($E212*'fnd base rates'!I$50)
+($F212*'fnd base rates'!I$51)
+($G212*'fnd base rates'!I$52)
+($H212*'fnd base rates'!I$53)
+($I212*'fnd base rates'!I$54)
+($J212*'fnd base rates'!I$55)
+($K212*'fnd base rates'!I$56)
+($L212*'fnd base rates'!I$57)
+($M212*'fnd base rates'!I$58)
+($N212*'fnd base rates'!I$59)
+($O212*VLOOKUP($S212+12,rate_basefnd,9)))
*$R212</f>
        <v>1552.4099999999999</v>
      </c>
      <c r="AB212" s="1">
        <f>(($C212*'fnd base rates'!J$48)
+($D212*'fnd base rates'!J$49)
+($E212*'fnd base rates'!J$50)
+($F212*'fnd base rates'!J$51)
+($G212*'fnd base rates'!J$52)
+($H212*'fnd base rates'!J$53)
+($I212*'fnd base rates'!J$54)
+($J212*'fnd base rates'!J$55)
+($K212*'fnd base rates'!J$56)
+($L212*'fnd base rates'!J$57)
+($M212*'fnd base rates'!J$58)
+($N212*'fnd base rates'!J$59)
+($O212*VLOOKUP($S212+12,rate_basefnd,10)))
*$R212</f>
        <v>1477.8799999999999</v>
      </c>
      <c r="AC212" s="1">
        <f>(($C212*'fnd base rates'!K$48)
+($D212*'fnd base rates'!K$49)
+($E212*'fnd base rates'!K$50)
+($F212*'fnd base rates'!K$51)
+($G212*'fnd base rates'!K$52)
+($H212*'fnd base rates'!K$53)
+($I212*'fnd base rates'!K$54)
+($J212*'fnd base rates'!K$55)
+($K212*'fnd base rates'!K$56)
+($L212*'fnd base rates'!K$57)
+($M212*'fnd base rates'!K$58)
+($N212*'fnd base rates'!K$59)
+($O212*VLOOKUP($S212+12,rate_basefnd,11)))
*$R212</f>
        <v>5702.0356250000004</v>
      </c>
      <c r="AD212" s="1">
        <f>(($C212*'fnd base rates'!L$48)
+($D212*'fnd base rates'!L$49)
+($E212*'fnd base rates'!L$50)
+($F212*'fnd base rates'!L$51)
+($G212*'fnd base rates'!L$52)
+($H212*'fnd base rates'!L$53)
+($I212*'fnd base rates'!L$54)
+($J212*'fnd base rates'!L$55)
+($K212*'fnd base rates'!L$56)
+($L212*'fnd base rates'!L$57)
+($M212*'fnd base rates'!L$58)
+($N212*'fnd base rates'!L$59)
+($O212*VLOOKUP($S212+12,rate_basefnd,12)))</f>
        <v>5269.5306428463837</v>
      </c>
      <c r="AE212" s="1">
        <f>(($C212*'fnd base rates'!M$48)
+($D212*'fnd base rates'!M$49)
+($E212*'fnd base rates'!M$50)
+($F212*'fnd base rates'!M$51)
+($G212*'fnd base rates'!M$52)
+($H212*'fnd base rates'!M$53)
+($I212*'fnd base rates'!M$54)
+($J212*'fnd base rates'!M$55)
+($K212*'fnd base rates'!M$56)
+($L212*'fnd base rates'!M$57)
+($M212*'fnd base rates'!M$58)
+($N212*'fnd base rates'!M$59)
+($O212*VLOOKUP($S212+12,rate_basefnd,13)))</f>
        <v>0</v>
      </c>
      <c r="AF212" s="4">
        <f t="shared" si="38"/>
        <v>50523.816267846385</v>
      </c>
      <c r="AH212" s="4">
        <f t="shared" si="39"/>
        <v>435301326</v>
      </c>
      <c r="AI212" s="4" t="str">
        <f t="shared" si="40"/>
        <v>435</v>
      </c>
      <c r="AJ212" s="2" t="str">
        <f t="shared" si="41"/>
        <v>301</v>
      </c>
      <c r="AK212" s="2" t="str">
        <f t="shared" si="42"/>
        <v>326</v>
      </c>
      <c r="AL212" s="4">
        <f t="shared" si="43"/>
        <v>1</v>
      </c>
      <c r="AM212" s="4">
        <f t="shared" si="36"/>
        <v>5</v>
      </c>
      <c r="AN212" s="4">
        <f t="shared" si="44"/>
        <v>50523.816267846385</v>
      </c>
      <c r="AO212" s="4">
        <f t="shared" si="45"/>
        <v>10105</v>
      </c>
      <c r="AP212" s="4">
        <f t="shared" si="46"/>
        <v>0</v>
      </c>
      <c r="AQ212" s="75">
        <v>10105</v>
      </c>
    </row>
    <row r="213" spans="1:43" s="4" customFormat="1">
      <c r="A213" s="2">
        <v>435301600</v>
      </c>
      <c r="B213" s="382" t="s">
        <v>535</v>
      </c>
      <c r="C213" s="15">
        <f>'fnd enro'!C213</f>
        <v>0</v>
      </c>
      <c r="D213" s="15">
        <f>'fnd enro'!D213</f>
        <v>0</v>
      </c>
      <c r="E213" s="15">
        <f>'fnd enro'!E213</f>
        <v>0</v>
      </c>
      <c r="F213" s="15">
        <f>'fnd enro'!F213</f>
        <v>0</v>
      </c>
      <c r="G213" s="15">
        <f>'fnd enro'!G213</f>
        <v>1</v>
      </c>
      <c r="H213" s="15">
        <f>'fnd enro'!H213</f>
        <v>1</v>
      </c>
      <c r="I213" s="15">
        <f>'fnd enro'!I213</f>
        <v>7.4999999999999997E-2</v>
      </c>
      <c r="J213" s="15">
        <f>'fnd enro'!J213</f>
        <v>0</v>
      </c>
      <c r="K213" s="15">
        <f>'fnd enro'!K213</f>
        <v>0</v>
      </c>
      <c r="L213" s="15">
        <f>'fnd enro'!L213</f>
        <v>0</v>
      </c>
      <c r="M213" s="15">
        <f>'fnd enro'!M213</f>
        <v>0</v>
      </c>
      <c r="N213" s="15">
        <f>'fnd enro'!N213</f>
        <v>0</v>
      </c>
      <c r="O213" s="15">
        <f>'fnd enro'!O213</f>
        <v>0</v>
      </c>
      <c r="P213" s="15"/>
      <c r="Q213" s="15">
        <f>'fnd enro'!R213</f>
        <v>2</v>
      </c>
      <c r="R213" s="16">
        <f t="shared" si="37"/>
        <v>1</v>
      </c>
      <c r="S213" s="15">
        <f>'fnd enro'!Q213</f>
        <v>1</v>
      </c>
      <c r="T213" s="2"/>
      <c r="U213" s="1">
        <f>(($C213*'fnd base rates'!C$48)
+($D213*'fnd base rates'!C$49)
+($E213*'fnd base rates'!C$50)
+($F213*'fnd base rates'!C$51)
+($G213*'fnd base rates'!C$52)
+($H213*'fnd base rates'!C$53)
+($I213*'fnd base rates'!C$54)
+($J213*'fnd base rates'!C$55)
+($K213*'fnd base rates'!C$56)
+($L213*'fnd base rates'!C$57)
+($M213*'fnd base rates'!C$58)
+($N213*'fnd base rates'!C$59)
+($O213*VLOOKUP($S213+12,rate_basefnd,3)))
*$R213</f>
        <v>926.59125000000006</v>
      </c>
      <c r="V213" s="1">
        <f>(($C213*'fnd base rates'!D$48)
+($D213*'fnd base rates'!D$49)
+($E213*'fnd base rates'!D$50)
+($F213*'fnd base rates'!D$51)
+($G213*'fnd base rates'!D$52)
+($H213*'fnd base rates'!D$53)
+($I213*'fnd base rates'!D$54)
+($J213*'fnd base rates'!D$55)
+($K213*'fnd base rates'!D$56)
+($L213*'fnd base rates'!D$57)
+($M213*'fnd base rates'!D$58)
+($N213*'fnd base rates'!D$59)
+($O213*VLOOKUP($S213+12,rate_basefnd,4)))
*$R213</f>
        <v>1329.44</v>
      </c>
      <c r="W213" s="1">
        <f>(($C213*'fnd base rates'!E$48)
+($D213*'fnd base rates'!E$49)
+($E213*'fnd base rates'!E$50)
+($F213*'fnd base rates'!E$51)
+($G213*'fnd base rates'!E$52)
+($H213*'fnd base rates'!E$53)
+($I213*'fnd base rates'!E$54)
+($J213*'fnd base rates'!E$55)
+($K213*'fnd base rates'!E$56)
+($L213*'fnd base rates'!E$57)
+($M213*'fnd base rates'!E$58)
+($N213*'fnd base rates'!E$59)
+($O213*VLOOKUP($S213+12,rate_basefnd,5)))
*$R213</f>
        <v>7255.2287500000002</v>
      </c>
      <c r="X213" s="1">
        <f>(($C213*'fnd base rates'!F$48)
+($D213*'fnd base rates'!F$49)
+($E213*'fnd base rates'!F$50)
+($F213*'fnd base rates'!F$51)
+($G213*'fnd base rates'!F$52)
+($H213*'fnd base rates'!F$53)
+($I213*'fnd base rates'!F$54)
+($J213*'fnd base rates'!F$55)
+($K213*'fnd base rates'!F$56)
+($L213*'fnd base rates'!F$57)
+($M213*'fnd base rates'!F$58)
+($N213*'fnd base rates'!F$59)
+($O213*VLOOKUP($S213+12,rate_basefnd,6)))
*$R213</f>
        <v>1618.1615000000002</v>
      </c>
      <c r="Y213" s="1">
        <f>(($C213*'fnd base rates'!G$48)
+($D213*'fnd base rates'!G$49)
+($E213*'fnd base rates'!G$50)
+($F213*'fnd base rates'!G$51)
+($G213*'fnd base rates'!G$52)
+($H213*'fnd base rates'!G$53)
+($I213*'fnd base rates'!G$54)
+($J213*'fnd base rates'!G$55)
+($K213*'fnd base rates'!G$56)
+($L213*'fnd base rates'!G$57)
+($M213*'fnd base rates'!G$58)
+($N213*'fnd base rates'!G$59)
+($O213*VLOOKUP($S213+12,rate_basefnd,7)))
*$R213</f>
        <v>287.86549999999994</v>
      </c>
      <c r="Z213" s="1">
        <f>(($C213*'fnd base rates'!H$48)
+($D213*'fnd base rates'!H$49)
+($E213*'fnd base rates'!H$50)
+($F213*'fnd base rates'!H$51)
+($G213*'fnd base rates'!H$52)
+($H213*'fnd base rates'!H$53)
+($I213*'fnd base rates'!H$54)
+($J213*'fnd base rates'!H$55)
+($K213*'fnd base rates'!H$56)
+($L213*'fnd base rates'!H$57)
+($M213*'fnd base rates'!H$58)
+($N213*'fnd base rates'!H$59)
+($O213*VLOOKUP($S213+12,rate_basefnd,8)))</f>
        <v>1173.4690000000001</v>
      </c>
      <c r="AA213" s="1">
        <f>(($C213*'fnd base rates'!I$48)
+($D213*'fnd base rates'!I$49)
+($E213*'fnd base rates'!I$50)
+($F213*'fnd base rates'!I$51)
+($G213*'fnd base rates'!I$52)
+($H213*'fnd base rates'!I$53)
+($I213*'fnd base rates'!I$54)
+($J213*'fnd base rates'!I$55)
+($K213*'fnd base rates'!I$56)
+($L213*'fnd base rates'!I$57)
+($M213*'fnd base rates'!I$58)
+($N213*'fnd base rates'!I$59)
+($O213*VLOOKUP($S213+12,rate_basefnd,9)))
*$R213</f>
        <v>665.31</v>
      </c>
      <c r="AB213" s="1">
        <f>(($C213*'fnd base rates'!J$48)
+($D213*'fnd base rates'!J$49)
+($E213*'fnd base rates'!J$50)
+($F213*'fnd base rates'!J$51)
+($G213*'fnd base rates'!J$52)
+($H213*'fnd base rates'!J$53)
+($I213*'fnd base rates'!J$54)
+($J213*'fnd base rates'!J$55)
+($K213*'fnd base rates'!J$56)
+($L213*'fnd base rates'!J$57)
+($M213*'fnd base rates'!J$58)
+($N213*'fnd base rates'!J$59)
+($O213*VLOOKUP($S213+12,rate_basefnd,10)))
*$R213</f>
        <v>714.68000000000006</v>
      </c>
      <c r="AC213" s="1">
        <f>(($C213*'fnd base rates'!K$48)
+($D213*'fnd base rates'!K$49)
+($E213*'fnd base rates'!K$50)
+($F213*'fnd base rates'!K$51)
+($G213*'fnd base rates'!K$52)
+($H213*'fnd base rates'!K$53)
+($I213*'fnd base rates'!K$54)
+($J213*'fnd base rates'!K$55)
+($K213*'fnd base rates'!K$56)
+($L213*'fnd base rates'!K$57)
+($M213*'fnd base rates'!K$58)
+($N213*'fnd base rates'!K$59)
+($O213*VLOOKUP($S213+12,rate_basefnd,11)))
*$R213</f>
        <v>2020.10025</v>
      </c>
      <c r="AD213" s="1">
        <f>(($C213*'fnd base rates'!L$48)
+($D213*'fnd base rates'!L$49)
+($E213*'fnd base rates'!L$50)
+($F213*'fnd base rates'!L$51)
+($G213*'fnd base rates'!L$52)
+($H213*'fnd base rates'!L$53)
+($I213*'fnd base rates'!L$54)
+($J213*'fnd base rates'!L$55)
+($K213*'fnd base rates'!L$56)
+($L213*'fnd base rates'!L$57)
+($M213*'fnd base rates'!L$58)
+($N213*'fnd base rates'!L$59)
+($O213*VLOOKUP($S213+12,rate_basefnd,12)))</f>
        <v>1897.2778027862737</v>
      </c>
      <c r="AE213" s="1">
        <f>(($C213*'fnd base rates'!M$48)
+($D213*'fnd base rates'!M$49)
+($E213*'fnd base rates'!M$50)
+($F213*'fnd base rates'!M$51)
+($G213*'fnd base rates'!M$52)
+($H213*'fnd base rates'!M$53)
+($I213*'fnd base rates'!M$54)
+($J213*'fnd base rates'!M$55)
+($K213*'fnd base rates'!M$56)
+($L213*'fnd base rates'!M$57)
+($M213*'fnd base rates'!M$58)
+($N213*'fnd base rates'!M$59)
+($O213*VLOOKUP($S213+12,rate_basefnd,13)))</f>
        <v>0</v>
      </c>
      <c r="AF213" s="4">
        <f t="shared" si="38"/>
        <v>17888.124052786276</v>
      </c>
      <c r="AH213" s="4">
        <f t="shared" si="39"/>
        <v>435301600</v>
      </c>
      <c r="AI213" s="4" t="str">
        <f t="shared" si="40"/>
        <v>435</v>
      </c>
      <c r="AJ213" s="2" t="str">
        <f t="shared" si="41"/>
        <v>301</v>
      </c>
      <c r="AK213" s="2" t="str">
        <f t="shared" si="42"/>
        <v>600</v>
      </c>
      <c r="AL213" s="4">
        <f t="shared" si="43"/>
        <v>1</v>
      </c>
      <c r="AM213" s="4">
        <f t="shared" si="36"/>
        <v>2</v>
      </c>
      <c r="AN213" s="4">
        <f t="shared" si="44"/>
        <v>17888.124052786276</v>
      </c>
      <c r="AO213" s="4">
        <f t="shared" si="45"/>
        <v>8944</v>
      </c>
      <c r="AP213" s="4">
        <f t="shared" si="46"/>
        <v>0</v>
      </c>
      <c r="AQ213" s="75">
        <v>8944</v>
      </c>
    </row>
    <row r="214" spans="1:43" s="4" customFormat="1">
      <c r="A214" s="2">
        <v>435301673</v>
      </c>
      <c r="B214" s="382" t="s">
        <v>535</v>
      </c>
      <c r="C214" s="15">
        <f>'fnd enro'!C214</f>
        <v>0</v>
      </c>
      <c r="D214" s="15">
        <f>'fnd enro'!D214</f>
        <v>0</v>
      </c>
      <c r="E214" s="15">
        <f>'fnd enro'!E214</f>
        <v>0</v>
      </c>
      <c r="F214" s="15">
        <f>'fnd enro'!F214</f>
        <v>1</v>
      </c>
      <c r="G214" s="15">
        <f>'fnd enro'!G214</f>
        <v>11</v>
      </c>
      <c r="H214" s="15">
        <f>'fnd enro'!H214</f>
        <v>7</v>
      </c>
      <c r="I214" s="15">
        <f>'fnd enro'!I214</f>
        <v>0.71250000000000002</v>
      </c>
      <c r="J214" s="15">
        <f>'fnd enro'!J214</f>
        <v>0</v>
      </c>
      <c r="K214" s="15">
        <f>'fnd enro'!K214</f>
        <v>0</v>
      </c>
      <c r="L214" s="15">
        <f>'fnd enro'!L214</f>
        <v>0</v>
      </c>
      <c r="M214" s="15">
        <f>'fnd enro'!M214</f>
        <v>0</v>
      </c>
      <c r="N214" s="15">
        <f>'fnd enro'!N214</f>
        <v>0</v>
      </c>
      <c r="O214" s="15">
        <f>'fnd enro'!O214</f>
        <v>1</v>
      </c>
      <c r="P214" s="15"/>
      <c r="Q214" s="15">
        <f>'fnd enro'!R214</f>
        <v>19</v>
      </c>
      <c r="R214" s="16">
        <f t="shared" si="37"/>
        <v>1</v>
      </c>
      <c r="S214" s="15">
        <f>'fnd enro'!Q214</f>
        <v>1</v>
      </c>
      <c r="T214" s="2"/>
      <c r="U214" s="1">
        <f>(($C214*'fnd base rates'!C$48)
+($D214*'fnd base rates'!C$49)
+($E214*'fnd base rates'!C$50)
+($F214*'fnd base rates'!C$51)
+($G214*'fnd base rates'!C$52)
+($H214*'fnd base rates'!C$53)
+($I214*'fnd base rates'!C$54)
+($J214*'fnd base rates'!C$55)
+($K214*'fnd base rates'!C$56)
+($L214*'fnd base rates'!C$57)
+($M214*'fnd base rates'!C$58)
+($N214*'fnd base rates'!C$59)
+($O214*VLOOKUP($S214+12,rate_basefnd,3)))
*$R214</f>
        <v>8802.6168749999997</v>
      </c>
      <c r="V214" s="1">
        <f>(($C214*'fnd base rates'!D$48)
+($D214*'fnd base rates'!D$49)
+($E214*'fnd base rates'!D$50)
+($F214*'fnd base rates'!D$51)
+($G214*'fnd base rates'!D$52)
+($H214*'fnd base rates'!D$53)
+($I214*'fnd base rates'!D$54)
+($J214*'fnd base rates'!D$55)
+($K214*'fnd base rates'!D$56)
+($L214*'fnd base rates'!D$57)
+($M214*'fnd base rates'!D$58)
+($N214*'fnd base rates'!D$59)
+($O214*VLOOKUP($S214+12,rate_basefnd,4)))
*$R214</f>
        <v>12629.68</v>
      </c>
      <c r="W214" s="1">
        <f>(($C214*'fnd base rates'!E$48)
+($D214*'fnd base rates'!E$49)
+($E214*'fnd base rates'!E$50)
+($F214*'fnd base rates'!E$51)
+($G214*'fnd base rates'!E$52)
+($H214*'fnd base rates'!E$53)
+($I214*'fnd base rates'!E$54)
+($J214*'fnd base rates'!E$55)
+($K214*'fnd base rates'!E$56)
+($L214*'fnd base rates'!E$57)
+($M214*'fnd base rates'!E$58)
+($N214*'fnd base rates'!E$59)
+($O214*VLOOKUP($S214+12,rate_basefnd,5)))
*$R214</f>
        <v>69121.638125000012</v>
      </c>
      <c r="X214" s="1">
        <f>(($C214*'fnd base rates'!F$48)
+($D214*'fnd base rates'!F$49)
+($E214*'fnd base rates'!F$50)
+($F214*'fnd base rates'!F$51)
+($G214*'fnd base rates'!F$52)
+($H214*'fnd base rates'!F$53)
+($I214*'fnd base rates'!F$54)
+($J214*'fnd base rates'!F$55)
+($K214*'fnd base rates'!F$56)
+($L214*'fnd base rates'!F$57)
+($M214*'fnd base rates'!F$58)
+($N214*'fnd base rates'!F$59)
+($O214*VLOOKUP($S214+12,rate_basefnd,6)))
*$R214</f>
        <v>15827.169250000003</v>
      </c>
      <c r="Y214" s="1">
        <f>(($C214*'fnd base rates'!G$48)
+($D214*'fnd base rates'!G$49)
+($E214*'fnd base rates'!G$50)
+($F214*'fnd base rates'!G$51)
+($G214*'fnd base rates'!G$52)
+($H214*'fnd base rates'!G$53)
+($I214*'fnd base rates'!G$54)
+($J214*'fnd base rates'!G$55)
+($K214*'fnd base rates'!G$56)
+($L214*'fnd base rates'!G$57)
+($M214*'fnd base rates'!G$58)
+($N214*'fnd base rates'!G$59)
+($O214*VLOOKUP($S214+12,rate_basefnd,7)))
*$R214</f>
        <v>2800.2622500000002</v>
      </c>
      <c r="Z214" s="1">
        <f>(($C214*'fnd base rates'!H$48)
+($D214*'fnd base rates'!H$49)
+($E214*'fnd base rates'!H$50)
+($F214*'fnd base rates'!H$51)
+($G214*'fnd base rates'!H$52)
+($H214*'fnd base rates'!H$53)
+($I214*'fnd base rates'!H$54)
+($J214*'fnd base rates'!H$55)
+($K214*'fnd base rates'!H$56)
+($L214*'fnd base rates'!H$57)
+($M214*'fnd base rates'!H$58)
+($N214*'fnd base rates'!H$59)
+($O214*VLOOKUP($S214+12,rate_basefnd,8)))</f>
        <v>10486.2055</v>
      </c>
      <c r="AA214" s="1">
        <f>(($C214*'fnd base rates'!I$48)
+($D214*'fnd base rates'!I$49)
+($E214*'fnd base rates'!I$50)
+($F214*'fnd base rates'!I$51)
+($G214*'fnd base rates'!I$52)
+($H214*'fnd base rates'!I$53)
+($I214*'fnd base rates'!I$54)
+($J214*'fnd base rates'!I$55)
+($K214*'fnd base rates'!I$56)
+($L214*'fnd base rates'!I$57)
+($M214*'fnd base rates'!I$58)
+($N214*'fnd base rates'!I$59)
+($O214*VLOOKUP($S214+12,rate_basefnd,9)))
*$R214</f>
        <v>6059.88</v>
      </c>
      <c r="AB214" s="1">
        <f>(($C214*'fnd base rates'!J$48)
+($D214*'fnd base rates'!J$49)
+($E214*'fnd base rates'!J$50)
+($F214*'fnd base rates'!J$51)
+($G214*'fnd base rates'!J$52)
+($H214*'fnd base rates'!J$53)
+($I214*'fnd base rates'!J$54)
+($J214*'fnd base rates'!J$55)
+($K214*'fnd base rates'!J$56)
+($L214*'fnd base rates'!J$57)
+($M214*'fnd base rates'!J$58)
+($N214*'fnd base rates'!J$59)
+($O214*VLOOKUP($S214+12,rate_basefnd,10)))
*$R214</f>
        <v>5999.83</v>
      </c>
      <c r="AC214" s="1">
        <f>(($C214*'fnd base rates'!K$48)
+($D214*'fnd base rates'!K$49)
+($E214*'fnd base rates'!K$50)
+($F214*'fnd base rates'!K$51)
+($G214*'fnd base rates'!K$52)
+($H214*'fnd base rates'!K$53)
+($I214*'fnd base rates'!K$54)
+($J214*'fnd base rates'!K$55)
+($K214*'fnd base rates'!K$56)
+($L214*'fnd base rates'!K$57)
+($M214*'fnd base rates'!K$58)
+($N214*'fnd base rates'!K$59)
+($O214*VLOOKUP($S214+12,rate_basefnd,11)))
*$R214</f>
        <v>19650.737375000001</v>
      </c>
      <c r="AD214" s="1">
        <f>(($C214*'fnd base rates'!L$48)
+($D214*'fnd base rates'!L$49)
+($E214*'fnd base rates'!L$50)
+($F214*'fnd base rates'!L$51)
+($G214*'fnd base rates'!L$52)
+($H214*'fnd base rates'!L$53)
+($I214*'fnd base rates'!L$54)
+($J214*'fnd base rates'!L$55)
+($K214*'fnd base rates'!L$56)
+($L214*'fnd base rates'!L$57)
+($M214*'fnd base rates'!L$58)
+($N214*'fnd base rates'!L$59)
+($O214*VLOOKUP($S214+12,rate_basefnd,12)))</f>
        <v>18484.035137984058</v>
      </c>
      <c r="AE214" s="1">
        <f>(($C214*'fnd base rates'!M$48)
+($D214*'fnd base rates'!M$49)
+($E214*'fnd base rates'!M$50)
+($F214*'fnd base rates'!M$51)
+($G214*'fnd base rates'!M$52)
+($H214*'fnd base rates'!M$53)
+($I214*'fnd base rates'!M$54)
+($J214*'fnd base rates'!M$55)
+($K214*'fnd base rates'!M$56)
+($L214*'fnd base rates'!M$57)
+($M214*'fnd base rates'!M$58)
+($N214*'fnd base rates'!M$59)
+($O214*VLOOKUP($S214+12,rate_basefnd,13)))</f>
        <v>0</v>
      </c>
      <c r="AF214" s="4">
        <f t="shared" si="38"/>
        <v>169862.05451298406</v>
      </c>
      <c r="AH214" s="4">
        <f t="shared" si="39"/>
        <v>435301673</v>
      </c>
      <c r="AI214" s="4" t="str">
        <f t="shared" si="40"/>
        <v>435</v>
      </c>
      <c r="AJ214" s="2" t="str">
        <f t="shared" si="41"/>
        <v>301</v>
      </c>
      <c r="AK214" s="2" t="str">
        <f t="shared" si="42"/>
        <v>673</v>
      </c>
      <c r="AL214" s="4">
        <f t="shared" si="43"/>
        <v>1</v>
      </c>
      <c r="AM214" s="4">
        <f t="shared" si="36"/>
        <v>19</v>
      </c>
      <c r="AN214" s="4">
        <f t="shared" si="44"/>
        <v>169862.05451298406</v>
      </c>
      <c r="AO214" s="4">
        <f t="shared" si="45"/>
        <v>8940</v>
      </c>
      <c r="AP214" s="4">
        <f t="shared" si="46"/>
        <v>0</v>
      </c>
      <c r="AQ214" s="75">
        <v>8940</v>
      </c>
    </row>
    <row r="215" spans="1:43" s="4" customFormat="1">
      <c r="A215" s="2">
        <v>435301735</v>
      </c>
      <c r="B215" s="382" t="s">
        <v>535</v>
      </c>
      <c r="C215" s="15">
        <f>'fnd enro'!C215</f>
        <v>0</v>
      </c>
      <c r="D215" s="15">
        <f>'fnd enro'!D215</f>
        <v>0</v>
      </c>
      <c r="E215" s="15">
        <f>'fnd enro'!E215</f>
        <v>0</v>
      </c>
      <c r="F215" s="15">
        <f>'fnd enro'!F215</f>
        <v>0</v>
      </c>
      <c r="G215" s="15">
        <f>'fnd enro'!G215</f>
        <v>1</v>
      </c>
      <c r="H215" s="15">
        <f>'fnd enro'!H215</f>
        <v>5</v>
      </c>
      <c r="I215" s="15">
        <f>'fnd enro'!I215</f>
        <v>0.22500000000000001</v>
      </c>
      <c r="J215" s="15">
        <f>'fnd enro'!J215</f>
        <v>0</v>
      </c>
      <c r="K215" s="15">
        <f>'fnd enro'!K215</f>
        <v>0</v>
      </c>
      <c r="L215" s="15">
        <f>'fnd enro'!L215</f>
        <v>0</v>
      </c>
      <c r="M215" s="15">
        <f>'fnd enro'!M215</f>
        <v>0</v>
      </c>
      <c r="N215" s="15">
        <f>'fnd enro'!N215</f>
        <v>0</v>
      </c>
      <c r="O215" s="15">
        <f>'fnd enro'!O215</f>
        <v>0</v>
      </c>
      <c r="P215" s="15"/>
      <c r="Q215" s="15">
        <f>'fnd enro'!R215</f>
        <v>6</v>
      </c>
      <c r="R215" s="16">
        <f t="shared" si="37"/>
        <v>1</v>
      </c>
      <c r="S215" s="15">
        <f>'fnd enro'!Q215</f>
        <v>1</v>
      </c>
      <c r="T215" s="2"/>
      <c r="U215" s="1">
        <f>(($C215*'fnd base rates'!C$48)
+($D215*'fnd base rates'!C$49)
+($E215*'fnd base rates'!C$50)
+($F215*'fnd base rates'!C$51)
+($G215*'fnd base rates'!C$52)
+($H215*'fnd base rates'!C$53)
+($I215*'fnd base rates'!C$54)
+($J215*'fnd base rates'!C$55)
+($K215*'fnd base rates'!C$56)
+($L215*'fnd base rates'!C$57)
+($M215*'fnd base rates'!C$58)
+($N215*'fnd base rates'!C$59)
+($O215*VLOOKUP($S215+12,rate_basefnd,3)))
*$R215</f>
        <v>2779.7737500000003</v>
      </c>
      <c r="V215" s="1">
        <f>(($C215*'fnd base rates'!D$48)
+($D215*'fnd base rates'!D$49)
+($E215*'fnd base rates'!D$50)
+($F215*'fnd base rates'!D$51)
+($G215*'fnd base rates'!D$52)
+($H215*'fnd base rates'!D$53)
+($I215*'fnd base rates'!D$54)
+($J215*'fnd base rates'!D$55)
+($K215*'fnd base rates'!D$56)
+($L215*'fnd base rates'!D$57)
+($M215*'fnd base rates'!D$58)
+($N215*'fnd base rates'!D$59)
+($O215*VLOOKUP($S215+12,rate_basefnd,4)))
*$R215</f>
        <v>3988.3200000000006</v>
      </c>
      <c r="W215" s="1">
        <f>(($C215*'fnd base rates'!E$48)
+($D215*'fnd base rates'!E$49)
+($E215*'fnd base rates'!E$50)
+($F215*'fnd base rates'!E$51)
+($G215*'fnd base rates'!E$52)
+($H215*'fnd base rates'!E$53)
+($I215*'fnd base rates'!E$54)
+($J215*'fnd base rates'!E$55)
+($K215*'fnd base rates'!E$56)
+($L215*'fnd base rates'!E$57)
+($M215*'fnd base rates'!E$58)
+($N215*'fnd base rates'!E$59)
+($O215*VLOOKUP($S215+12,rate_basefnd,5)))
*$R215</f>
        <v>24290.066250000003</v>
      </c>
      <c r="X215" s="1">
        <f>(($C215*'fnd base rates'!F$48)
+($D215*'fnd base rates'!F$49)
+($E215*'fnd base rates'!F$50)
+($F215*'fnd base rates'!F$51)
+($G215*'fnd base rates'!F$52)
+($H215*'fnd base rates'!F$53)
+($I215*'fnd base rates'!F$54)
+($J215*'fnd base rates'!F$55)
+($K215*'fnd base rates'!F$56)
+($L215*'fnd base rates'!F$57)
+($M215*'fnd base rates'!F$58)
+($N215*'fnd base rates'!F$59)
+($O215*VLOOKUP($S215+12,rate_basefnd,6)))
*$R215</f>
        <v>4665.9845000000005</v>
      </c>
      <c r="Y215" s="1">
        <f>(($C215*'fnd base rates'!G$48)
+($D215*'fnd base rates'!G$49)
+($E215*'fnd base rates'!G$50)
+($F215*'fnd base rates'!G$51)
+($G215*'fnd base rates'!G$52)
+($H215*'fnd base rates'!G$53)
+($I215*'fnd base rates'!G$54)
+($J215*'fnd base rates'!G$55)
+($K215*'fnd base rates'!G$56)
+($L215*'fnd base rates'!G$57)
+($M215*'fnd base rates'!G$58)
+($N215*'fnd base rates'!G$59)
+($O215*VLOOKUP($S215+12,rate_basefnd,7)))
*$R215</f>
        <v>855.63649999999996</v>
      </c>
      <c r="Z215" s="1">
        <f>(($C215*'fnd base rates'!H$48)
+($D215*'fnd base rates'!H$49)
+($E215*'fnd base rates'!H$50)
+($F215*'fnd base rates'!H$51)
+($G215*'fnd base rates'!H$52)
+($H215*'fnd base rates'!H$53)
+($I215*'fnd base rates'!H$54)
+($J215*'fnd base rates'!H$55)
+($K215*'fnd base rates'!H$56)
+($L215*'fnd base rates'!H$57)
+($M215*'fnd base rates'!H$58)
+($N215*'fnd base rates'!H$59)
+($O215*VLOOKUP($S215+12,rate_basefnd,8)))</f>
        <v>4049.8070000000002</v>
      </c>
      <c r="AA215" s="1">
        <f>(($C215*'fnd base rates'!I$48)
+($D215*'fnd base rates'!I$49)
+($E215*'fnd base rates'!I$50)
+($F215*'fnd base rates'!I$51)
+($G215*'fnd base rates'!I$52)
+($H215*'fnd base rates'!I$53)
+($I215*'fnd base rates'!I$54)
+($J215*'fnd base rates'!I$55)
+($K215*'fnd base rates'!I$56)
+($L215*'fnd base rates'!I$57)
+($M215*'fnd base rates'!I$58)
+($N215*'fnd base rates'!I$59)
+($O215*VLOOKUP($S215+12,rate_basefnd,9)))
*$R215</f>
        <v>2145.63</v>
      </c>
      <c r="AB215" s="1">
        <f>(($C215*'fnd base rates'!J$48)
+($D215*'fnd base rates'!J$49)
+($E215*'fnd base rates'!J$50)
+($F215*'fnd base rates'!J$51)
+($G215*'fnd base rates'!J$52)
+($H215*'fnd base rates'!J$53)
+($I215*'fnd base rates'!J$54)
+($J215*'fnd base rates'!J$55)
+($K215*'fnd base rates'!J$56)
+($L215*'fnd base rates'!J$57)
+($M215*'fnd base rates'!J$58)
+($N215*'fnd base rates'!J$59)
+($O215*VLOOKUP($S215+12,rate_basefnd,10)))
*$R215</f>
        <v>2708.68</v>
      </c>
      <c r="AC215" s="1">
        <f>(($C215*'fnd base rates'!K$48)
+($D215*'fnd base rates'!K$49)
+($E215*'fnd base rates'!K$50)
+($F215*'fnd base rates'!K$51)
+($G215*'fnd base rates'!K$52)
+($H215*'fnd base rates'!K$53)
+($I215*'fnd base rates'!K$54)
+($J215*'fnd base rates'!K$55)
+($K215*'fnd base rates'!K$56)
+($L215*'fnd base rates'!K$57)
+($M215*'fnd base rates'!K$58)
+($N215*'fnd base rates'!K$59)
+($O215*VLOOKUP($S215+12,rate_basefnd,11)))
*$R215</f>
        <v>6004.5207499999997</v>
      </c>
      <c r="AD215" s="1">
        <f>(($C215*'fnd base rates'!L$48)
+($D215*'fnd base rates'!L$49)
+($E215*'fnd base rates'!L$50)
+($F215*'fnd base rates'!L$51)
+($G215*'fnd base rates'!L$52)
+($H215*'fnd base rates'!L$53)
+($I215*'fnd base rates'!L$54)
+($J215*'fnd base rates'!L$55)
+($K215*'fnd base rates'!L$56)
+($L215*'fnd base rates'!L$57)
+($M215*'fnd base rates'!L$58)
+($N215*'fnd base rates'!L$59)
+($O215*VLOOKUP($S215+12,rate_basefnd,12)))</f>
        <v>5574.30996022404</v>
      </c>
      <c r="AE215" s="1">
        <f>(($C215*'fnd base rates'!M$48)
+($D215*'fnd base rates'!M$49)
+($E215*'fnd base rates'!M$50)
+($F215*'fnd base rates'!M$51)
+($G215*'fnd base rates'!M$52)
+($H215*'fnd base rates'!M$53)
+($I215*'fnd base rates'!M$54)
+($J215*'fnd base rates'!M$55)
+($K215*'fnd base rates'!M$56)
+($L215*'fnd base rates'!M$57)
+($M215*'fnd base rates'!M$58)
+($N215*'fnd base rates'!M$59)
+($O215*VLOOKUP($S215+12,rate_basefnd,13)))</f>
        <v>0</v>
      </c>
      <c r="AF215" s="4">
        <f t="shared" si="38"/>
        <v>57062.728710224037</v>
      </c>
      <c r="AH215" s="4">
        <f t="shared" si="39"/>
        <v>435301735</v>
      </c>
      <c r="AI215" s="4" t="str">
        <f t="shared" si="40"/>
        <v>435</v>
      </c>
      <c r="AJ215" s="2" t="str">
        <f t="shared" si="41"/>
        <v>301</v>
      </c>
      <c r="AK215" s="2" t="str">
        <f t="shared" si="42"/>
        <v>735</v>
      </c>
      <c r="AL215" s="4">
        <f t="shared" si="43"/>
        <v>1</v>
      </c>
      <c r="AM215" s="4">
        <f t="shared" si="36"/>
        <v>6</v>
      </c>
      <c r="AN215" s="4">
        <f t="shared" si="44"/>
        <v>57062.728710224037</v>
      </c>
      <c r="AO215" s="4">
        <f t="shared" si="45"/>
        <v>9510</v>
      </c>
      <c r="AP215" s="4">
        <f t="shared" si="46"/>
        <v>0</v>
      </c>
      <c r="AQ215" s="75">
        <v>9510</v>
      </c>
    </row>
    <row r="216" spans="1:43" s="4" customFormat="1">
      <c r="A216" s="2">
        <v>436049001</v>
      </c>
      <c r="B216" s="382" t="s">
        <v>703</v>
      </c>
      <c r="C216" s="15">
        <f>'fnd enro'!C216</f>
        <v>0</v>
      </c>
      <c r="D216" s="15">
        <f>'fnd enro'!D216</f>
        <v>0</v>
      </c>
      <c r="E216" s="15">
        <f>'fnd enro'!E216</f>
        <v>0</v>
      </c>
      <c r="F216" s="15">
        <f>'fnd enro'!F216</f>
        <v>0</v>
      </c>
      <c r="G216" s="15">
        <f>'fnd enro'!G216</f>
        <v>0</v>
      </c>
      <c r="H216" s="15">
        <f>'fnd enro'!H216</f>
        <v>2</v>
      </c>
      <c r="I216" s="15">
        <f>'fnd enro'!I216</f>
        <v>7.4999999999999997E-2</v>
      </c>
      <c r="J216" s="15">
        <f>'fnd enro'!J216</f>
        <v>0</v>
      </c>
      <c r="K216" s="15">
        <f>'fnd enro'!K216</f>
        <v>0</v>
      </c>
      <c r="L216" s="15">
        <f>'fnd enro'!L216</f>
        <v>0</v>
      </c>
      <c r="M216" s="15">
        <f>'fnd enro'!M216</f>
        <v>0</v>
      </c>
      <c r="N216" s="15">
        <f>'fnd enro'!N216</f>
        <v>0</v>
      </c>
      <c r="O216" s="15">
        <f>'fnd enro'!O216</f>
        <v>0</v>
      </c>
      <c r="P216" s="15"/>
      <c r="Q216" s="15">
        <f>'fnd enro'!R216</f>
        <v>2</v>
      </c>
      <c r="R216" s="16">
        <f t="shared" si="37"/>
        <v>1.0980000000000001</v>
      </c>
      <c r="S216" s="15">
        <f>'fnd enro'!Q216</f>
        <v>1</v>
      </c>
      <c r="T216" s="2"/>
      <c r="U216" s="1">
        <f>(($C216*'fnd base rates'!C$48)
+($D216*'fnd base rates'!C$49)
+($E216*'fnd base rates'!C$50)
+($F216*'fnd base rates'!C$51)
+($G216*'fnd base rates'!C$52)
+($H216*'fnd base rates'!C$53)
+($I216*'fnd base rates'!C$54)
+($J216*'fnd base rates'!C$55)
+($K216*'fnd base rates'!C$56)
+($L216*'fnd base rates'!C$57)
+($M216*'fnd base rates'!C$58)
+($N216*'fnd base rates'!C$59)
+($O216*VLOOKUP($S216+12,rate_basefnd,3)))
*$R216</f>
        <v>1017.3971925000002</v>
      </c>
      <c r="V216" s="1">
        <f>(($C216*'fnd base rates'!D$48)
+($D216*'fnd base rates'!D$49)
+($E216*'fnd base rates'!D$50)
+($F216*'fnd base rates'!D$51)
+($G216*'fnd base rates'!D$52)
+($H216*'fnd base rates'!D$53)
+($I216*'fnd base rates'!D$54)
+($J216*'fnd base rates'!D$55)
+($K216*'fnd base rates'!D$56)
+($L216*'fnd base rates'!D$57)
+($M216*'fnd base rates'!D$58)
+($N216*'fnd base rates'!D$59)
+($O216*VLOOKUP($S216+12,rate_basefnd,4)))
*$R216</f>
        <v>1459.7251200000003</v>
      </c>
      <c r="W216" s="1">
        <f>(($C216*'fnd base rates'!E$48)
+($D216*'fnd base rates'!E$49)
+($E216*'fnd base rates'!E$50)
+($F216*'fnd base rates'!E$51)
+($G216*'fnd base rates'!E$52)
+($H216*'fnd base rates'!E$53)
+($I216*'fnd base rates'!E$54)
+($J216*'fnd base rates'!E$55)
+($K216*'fnd base rates'!E$56)
+($L216*'fnd base rates'!E$57)
+($M216*'fnd base rates'!E$58)
+($N216*'fnd base rates'!E$59)
+($O216*VLOOKUP($S216+12,rate_basefnd,5)))
*$R216</f>
        <v>9352.1257874999992</v>
      </c>
      <c r="X216" s="1">
        <f>(($C216*'fnd base rates'!F$48)
+($D216*'fnd base rates'!F$49)
+($E216*'fnd base rates'!F$50)
+($F216*'fnd base rates'!F$51)
+($G216*'fnd base rates'!F$52)
+($H216*'fnd base rates'!F$53)
+($I216*'fnd base rates'!F$54)
+($J216*'fnd base rates'!F$55)
+($K216*'fnd base rates'!F$56)
+($L216*'fnd base rates'!F$57)
+($M216*'fnd base rates'!F$58)
+($N216*'fnd base rates'!F$59)
+($O216*VLOOKUP($S216+12,rate_basefnd,6)))
*$R216</f>
        <v>1673.2548270000002</v>
      </c>
      <c r="Y216" s="1">
        <f>(($C216*'fnd base rates'!G$48)
+($D216*'fnd base rates'!G$49)
+($E216*'fnd base rates'!G$50)
+($F216*'fnd base rates'!G$51)
+($G216*'fnd base rates'!G$52)
+($H216*'fnd base rates'!G$53)
+($I216*'fnd base rates'!G$54)
+($J216*'fnd base rates'!G$55)
+($K216*'fnd base rates'!G$56)
+($L216*'fnd base rates'!G$57)
+($M216*'fnd base rates'!G$58)
+($N216*'fnd base rates'!G$59)
+($O216*VLOOKUP($S216+12,rate_basefnd,7)))
*$R216</f>
        <v>311.70627899999999</v>
      </c>
      <c r="Z216" s="1">
        <f>(($C216*'fnd base rates'!H$48)
+($D216*'fnd base rates'!H$49)
+($E216*'fnd base rates'!H$50)
+($F216*'fnd base rates'!H$51)
+($G216*'fnd base rates'!H$52)
+($H216*'fnd base rates'!H$53)
+($I216*'fnd base rates'!H$54)
+($J216*'fnd base rates'!H$55)
+($K216*'fnd base rates'!H$56)
+($L216*'fnd base rates'!H$57)
+($M216*'fnd base rates'!H$58)
+($N216*'fnd base rates'!H$59)
+($O216*VLOOKUP($S216+12,rate_basefnd,8)))</f>
        <v>1438.1690000000001</v>
      </c>
      <c r="AA216" s="1">
        <f>(($C216*'fnd base rates'!I$48)
+($D216*'fnd base rates'!I$49)
+($E216*'fnd base rates'!I$50)
+($F216*'fnd base rates'!I$51)
+($G216*'fnd base rates'!I$52)
+($H216*'fnd base rates'!I$53)
+($I216*'fnd base rates'!I$54)
+($J216*'fnd base rates'!I$55)
+($K216*'fnd base rates'!I$56)
+($L216*'fnd base rates'!I$57)
+($M216*'fnd base rates'!I$58)
+($N216*'fnd base rates'!I$59)
+($O216*VLOOKUP($S216+12,rate_basefnd,9)))
*$R216</f>
        <v>812.69568000000004</v>
      </c>
      <c r="AB216" s="1">
        <f>(($C216*'fnd base rates'!J$48)
+($D216*'fnd base rates'!J$49)
+($E216*'fnd base rates'!J$50)
+($F216*'fnd base rates'!J$51)
+($G216*'fnd base rates'!J$52)
+($H216*'fnd base rates'!J$53)
+($I216*'fnd base rates'!J$54)
+($J216*'fnd base rates'!J$55)
+($K216*'fnd base rates'!J$56)
+($L216*'fnd base rates'!J$57)
+($M216*'fnd base rates'!J$58)
+($N216*'fnd base rates'!J$59)
+($O216*VLOOKUP($S216+12,rate_basefnd,10)))
*$R216</f>
        <v>1094.7060000000001</v>
      </c>
      <c r="AC216" s="1">
        <f>(($C216*'fnd base rates'!K$48)
+($D216*'fnd base rates'!K$49)
+($E216*'fnd base rates'!K$50)
+($F216*'fnd base rates'!K$51)
+($G216*'fnd base rates'!K$52)
+($H216*'fnd base rates'!K$53)
+($I216*'fnd base rates'!K$54)
+($J216*'fnd base rates'!K$55)
+($K216*'fnd base rates'!K$56)
+($L216*'fnd base rates'!K$57)
+($M216*'fnd base rates'!K$58)
+($N216*'fnd base rates'!K$59)
+($O216*VLOOKUP($S216+12,rate_basefnd,11)))
*$R216</f>
        <v>2187.4468545000004</v>
      </c>
      <c r="AD216" s="1">
        <f>(($C216*'fnd base rates'!L$48)
+($D216*'fnd base rates'!L$49)
+($E216*'fnd base rates'!L$50)
+($F216*'fnd base rates'!L$51)
+($G216*'fnd base rates'!L$52)
+($H216*'fnd base rates'!L$53)
+($I216*'fnd base rates'!L$54)
+($J216*'fnd base rates'!L$55)
+($K216*'fnd base rates'!L$56)
+($L216*'fnd base rates'!L$57)
+($M216*'fnd base rates'!L$58)
+($N216*'fnd base rates'!L$59)
+($O216*VLOOKUP($S216+12,rate_basefnd,12)))</f>
        <v>1838.5160787188831</v>
      </c>
      <c r="AE216" s="1">
        <f>(($C216*'fnd base rates'!M$48)
+($D216*'fnd base rates'!M$49)
+($E216*'fnd base rates'!M$50)
+($F216*'fnd base rates'!M$51)
+($G216*'fnd base rates'!M$52)
+($H216*'fnd base rates'!M$53)
+($I216*'fnd base rates'!M$54)
+($J216*'fnd base rates'!M$55)
+($K216*'fnd base rates'!M$56)
+($L216*'fnd base rates'!M$57)
+($M216*'fnd base rates'!M$58)
+($N216*'fnd base rates'!M$59)
+($O216*VLOOKUP($S216+12,rate_basefnd,13)))</f>
        <v>0</v>
      </c>
      <c r="AF216" s="4">
        <f t="shared" si="38"/>
        <v>21185.742819218889</v>
      </c>
      <c r="AH216" s="4">
        <f t="shared" si="39"/>
        <v>436049001</v>
      </c>
      <c r="AI216" s="4" t="str">
        <f t="shared" si="40"/>
        <v>436</v>
      </c>
      <c r="AJ216" s="2" t="str">
        <f t="shared" si="41"/>
        <v>049</v>
      </c>
      <c r="AK216" s="2" t="str">
        <f t="shared" si="42"/>
        <v>001</v>
      </c>
      <c r="AL216" s="4">
        <f t="shared" si="43"/>
        <v>1</v>
      </c>
      <c r="AM216" s="4">
        <f t="shared" si="36"/>
        <v>2</v>
      </c>
      <c r="AN216" s="4">
        <f t="shared" si="44"/>
        <v>21185.742819218889</v>
      </c>
      <c r="AO216" s="4">
        <f t="shared" si="45"/>
        <v>10593</v>
      </c>
      <c r="AP216" s="4">
        <f t="shared" si="46"/>
        <v>0</v>
      </c>
      <c r="AQ216" s="75">
        <v>10593</v>
      </c>
    </row>
    <row r="217" spans="1:43" s="4" customFormat="1">
      <c r="A217" s="2">
        <v>436049010</v>
      </c>
      <c r="B217" s="382" t="s">
        <v>703</v>
      </c>
      <c r="C217" s="15">
        <f>'fnd enro'!C217</f>
        <v>0</v>
      </c>
      <c r="D217" s="15">
        <f>'fnd enro'!D217</f>
        <v>0</v>
      </c>
      <c r="E217" s="15">
        <f>'fnd enro'!E217</f>
        <v>0</v>
      </c>
      <c r="F217" s="15">
        <f>'fnd enro'!F217</f>
        <v>0</v>
      </c>
      <c r="G217" s="15">
        <f>'fnd enro'!G217</f>
        <v>4</v>
      </c>
      <c r="H217" s="15">
        <f>'fnd enro'!H217</f>
        <v>0</v>
      </c>
      <c r="I217" s="15">
        <f>'fnd enro'!I217</f>
        <v>0.15</v>
      </c>
      <c r="J217" s="15">
        <f>'fnd enro'!J217</f>
        <v>0</v>
      </c>
      <c r="K217" s="15">
        <f>'fnd enro'!K217</f>
        <v>0</v>
      </c>
      <c r="L217" s="15">
        <f>'fnd enro'!L217</f>
        <v>0</v>
      </c>
      <c r="M217" s="15">
        <f>'fnd enro'!M217</f>
        <v>0</v>
      </c>
      <c r="N217" s="15">
        <f>'fnd enro'!N217</f>
        <v>0</v>
      </c>
      <c r="O217" s="15">
        <f>'fnd enro'!O217</f>
        <v>0</v>
      </c>
      <c r="P217" s="15"/>
      <c r="Q217" s="15">
        <f>'fnd enro'!R217</f>
        <v>4</v>
      </c>
      <c r="R217" s="16">
        <f t="shared" si="37"/>
        <v>1.0980000000000001</v>
      </c>
      <c r="S217" s="15">
        <f>'fnd enro'!Q217</f>
        <v>1</v>
      </c>
      <c r="T217" s="2"/>
      <c r="U217" s="1">
        <f>(($C217*'fnd base rates'!C$48)
+($D217*'fnd base rates'!C$49)
+($E217*'fnd base rates'!C$50)
+($F217*'fnd base rates'!C$51)
+($G217*'fnd base rates'!C$52)
+($H217*'fnd base rates'!C$53)
+($I217*'fnd base rates'!C$54)
+($J217*'fnd base rates'!C$55)
+($K217*'fnd base rates'!C$56)
+($L217*'fnd base rates'!C$57)
+($M217*'fnd base rates'!C$58)
+($N217*'fnd base rates'!C$59)
+($O217*VLOOKUP($S217+12,rate_basefnd,3)))
*$R217</f>
        <v>2034.7943850000004</v>
      </c>
      <c r="V217" s="1">
        <f>(($C217*'fnd base rates'!D$48)
+($D217*'fnd base rates'!D$49)
+($E217*'fnd base rates'!D$50)
+($F217*'fnd base rates'!D$51)
+($G217*'fnd base rates'!D$52)
+($H217*'fnd base rates'!D$53)
+($I217*'fnd base rates'!D$54)
+($J217*'fnd base rates'!D$55)
+($K217*'fnd base rates'!D$56)
+($L217*'fnd base rates'!D$57)
+($M217*'fnd base rates'!D$58)
+($N217*'fnd base rates'!D$59)
+($O217*VLOOKUP($S217+12,rate_basefnd,4)))
*$R217</f>
        <v>2919.4502400000006</v>
      </c>
      <c r="W217" s="1">
        <f>(($C217*'fnd base rates'!E$48)
+($D217*'fnd base rates'!E$49)
+($E217*'fnd base rates'!E$50)
+($F217*'fnd base rates'!E$51)
+($G217*'fnd base rates'!E$52)
+($H217*'fnd base rates'!E$53)
+($I217*'fnd base rates'!E$54)
+($J217*'fnd base rates'!E$55)
+($K217*'fnd base rates'!E$56)
+($L217*'fnd base rates'!E$57)
+($M217*'fnd base rates'!E$58)
+($N217*'fnd base rates'!E$59)
+($O217*VLOOKUP($S217+12,rate_basefnd,5)))
*$R217</f>
        <v>13160.713095000001</v>
      </c>
      <c r="X217" s="1">
        <f>(($C217*'fnd base rates'!F$48)
+($D217*'fnd base rates'!F$49)
+($E217*'fnd base rates'!F$50)
+($F217*'fnd base rates'!F$51)
+($G217*'fnd base rates'!F$52)
+($H217*'fnd base rates'!F$53)
+($I217*'fnd base rates'!F$54)
+($J217*'fnd base rates'!F$55)
+($K217*'fnd base rates'!F$56)
+($L217*'fnd base rates'!F$57)
+($M217*'fnd base rates'!F$58)
+($N217*'fnd base rates'!F$59)
+($O217*VLOOKUP($S217+12,rate_basefnd,6)))
*$R217</f>
        <v>3760.4556540000008</v>
      </c>
      <c r="Y217" s="1">
        <f>(($C217*'fnd base rates'!G$48)
+($D217*'fnd base rates'!G$49)
+($E217*'fnd base rates'!G$50)
+($F217*'fnd base rates'!G$51)
+($G217*'fnd base rates'!G$52)
+($H217*'fnd base rates'!G$53)
+($I217*'fnd base rates'!G$54)
+($J217*'fnd base rates'!G$55)
+($K217*'fnd base rates'!G$56)
+($L217*'fnd base rates'!G$57)
+($M217*'fnd base rates'!G$58)
+($N217*'fnd base rates'!G$59)
+($O217*VLOOKUP($S217+12,rate_basefnd,7)))
*$R217</f>
        <v>640.89271799999995</v>
      </c>
      <c r="Z217" s="1">
        <f>(($C217*'fnd base rates'!H$48)
+($D217*'fnd base rates'!H$49)
+($E217*'fnd base rates'!H$50)
+($F217*'fnd base rates'!H$51)
+($G217*'fnd base rates'!H$52)
+($H217*'fnd base rates'!H$53)
+($I217*'fnd base rates'!H$54)
+($J217*'fnd base rates'!H$55)
+($K217*'fnd base rates'!H$56)
+($L217*'fnd base rates'!H$57)
+($M217*'fnd base rates'!H$58)
+($N217*'fnd base rates'!H$59)
+($O217*VLOOKUP($S217+12,rate_basefnd,8)))</f>
        <v>1817.538</v>
      </c>
      <c r="AA217" s="1">
        <f>(($C217*'fnd base rates'!I$48)
+($D217*'fnd base rates'!I$49)
+($E217*'fnd base rates'!I$50)
+($F217*'fnd base rates'!I$51)
+($G217*'fnd base rates'!I$52)
+($H217*'fnd base rates'!I$53)
+($I217*'fnd base rates'!I$54)
+($J217*'fnd base rates'!I$55)
+($K217*'fnd base rates'!I$56)
+($L217*'fnd base rates'!I$57)
+($M217*'fnd base rates'!I$58)
+($N217*'fnd base rates'!I$59)
+($O217*VLOOKUP($S217+12,rate_basefnd,9)))
*$R217</f>
        <v>1296.6501600000001</v>
      </c>
      <c r="AB217" s="1">
        <f>(($C217*'fnd base rates'!J$48)
+($D217*'fnd base rates'!J$49)
+($E217*'fnd base rates'!J$50)
+($F217*'fnd base rates'!J$51)
+($G217*'fnd base rates'!J$52)
+($H217*'fnd base rates'!J$53)
+($I217*'fnd base rates'!J$54)
+($J217*'fnd base rates'!J$55)
+($K217*'fnd base rates'!J$56)
+($L217*'fnd base rates'!J$57)
+($M217*'fnd base rates'!J$58)
+($N217*'fnd base rates'!J$59)
+($O217*VLOOKUP($S217+12,rate_basefnd,10)))
*$R217</f>
        <v>949.46256000000005</v>
      </c>
      <c r="AC217" s="1">
        <f>(($C217*'fnd base rates'!K$48)
+($D217*'fnd base rates'!K$49)
+($E217*'fnd base rates'!K$50)
+($F217*'fnd base rates'!K$51)
+($G217*'fnd base rates'!K$52)
+($H217*'fnd base rates'!K$53)
+($I217*'fnd base rates'!K$54)
+($J217*'fnd base rates'!K$55)
+($K217*'fnd base rates'!K$56)
+($L217*'fnd base rates'!K$57)
+($M217*'fnd base rates'!K$58)
+($N217*'fnd base rates'!K$59)
+($O217*VLOOKUP($S217+12,rate_basefnd,11)))
*$R217</f>
        <v>4497.3865890000006</v>
      </c>
      <c r="AD217" s="1">
        <f>(($C217*'fnd base rates'!L$48)
+($D217*'fnd base rates'!L$49)
+($E217*'fnd base rates'!L$50)
+($F217*'fnd base rates'!L$51)
+($G217*'fnd base rates'!L$52)
+($H217*'fnd base rates'!L$53)
+($I217*'fnd base rates'!L$54)
+($J217*'fnd base rates'!L$55)
+($K217*'fnd base rates'!L$56)
+($L217*'fnd base rates'!L$57)
+($M217*'fnd base rates'!L$58)
+($N217*'fnd base rates'!L$59)
+($O217*VLOOKUP($S217+12,rate_basefnd,12)))</f>
        <v>3912.0790537073285</v>
      </c>
      <c r="AE217" s="1">
        <f>(($C217*'fnd base rates'!M$48)
+($D217*'fnd base rates'!M$49)
+($E217*'fnd base rates'!M$50)
+($F217*'fnd base rates'!M$51)
+($G217*'fnd base rates'!M$52)
+($H217*'fnd base rates'!M$53)
+($I217*'fnd base rates'!M$54)
+($J217*'fnd base rates'!M$55)
+($K217*'fnd base rates'!M$56)
+($L217*'fnd base rates'!M$57)
+($M217*'fnd base rates'!M$58)
+($N217*'fnd base rates'!M$59)
+($O217*VLOOKUP($S217+12,rate_basefnd,13)))</f>
        <v>0</v>
      </c>
      <c r="AF217" s="4">
        <f t="shared" si="38"/>
        <v>34989.422454707332</v>
      </c>
      <c r="AH217" s="4">
        <f t="shared" si="39"/>
        <v>436049010</v>
      </c>
      <c r="AI217" s="4" t="str">
        <f t="shared" si="40"/>
        <v>436</v>
      </c>
      <c r="AJ217" s="2" t="str">
        <f t="shared" si="41"/>
        <v>049</v>
      </c>
      <c r="AK217" s="2" t="str">
        <f t="shared" si="42"/>
        <v>010</v>
      </c>
      <c r="AL217" s="4">
        <f t="shared" si="43"/>
        <v>1</v>
      </c>
      <c r="AM217" s="4">
        <f t="shared" si="36"/>
        <v>4</v>
      </c>
      <c r="AN217" s="4">
        <f t="shared" si="44"/>
        <v>34989.422454707332</v>
      </c>
      <c r="AO217" s="4">
        <f t="shared" si="45"/>
        <v>8747</v>
      </c>
      <c r="AP217" s="4">
        <f t="shared" si="46"/>
        <v>0</v>
      </c>
      <c r="AQ217" s="75">
        <v>8747</v>
      </c>
    </row>
    <row r="218" spans="1:43" s="4" customFormat="1">
      <c r="A218" s="2">
        <v>436049026</v>
      </c>
      <c r="B218" s="382" t="s">
        <v>703</v>
      </c>
      <c r="C218" s="15">
        <f>'fnd enro'!C218</f>
        <v>0</v>
      </c>
      <c r="D218" s="15">
        <f>'fnd enro'!D218</f>
        <v>0</v>
      </c>
      <c r="E218" s="15">
        <f>'fnd enro'!E218</f>
        <v>0</v>
      </c>
      <c r="F218" s="15">
        <f>'fnd enro'!F218</f>
        <v>0</v>
      </c>
      <c r="G218" s="15">
        <f>'fnd enro'!G218</f>
        <v>0</v>
      </c>
      <c r="H218" s="15">
        <f>'fnd enro'!H218</f>
        <v>1</v>
      </c>
      <c r="I218" s="15">
        <f>'fnd enro'!I218</f>
        <v>3.7499999999999999E-2</v>
      </c>
      <c r="J218" s="15">
        <f>'fnd enro'!J218</f>
        <v>0</v>
      </c>
      <c r="K218" s="15">
        <f>'fnd enro'!K218</f>
        <v>0</v>
      </c>
      <c r="L218" s="15">
        <f>'fnd enro'!L218</f>
        <v>0</v>
      </c>
      <c r="M218" s="15">
        <f>'fnd enro'!M218</f>
        <v>0</v>
      </c>
      <c r="N218" s="15">
        <f>'fnd enro'!N218</f>
        <v>0</v>
      </c>
      <c r="O218" s="15">
        <f>'fnd enro'!O218</f>
        <v>1</v>
      </c>
      <c r="P218" s="15"/>
      <c r="Q218" s="15">
        <f>'fnd enro'!R218</f>
        <v>1</v>
      </c>
      <c r="R218" s="16">
        <f t="shared" si="37"/>
        <v>1.0980000000000001</v>
      </c>
      <c r="S218" s="15">
        <f>'fnd enro'!Q218</f>
        <v>10</v>
      </c>
      <c r="T218" s="2"/>
      <c r="U218" s="1">
        <f>(($C218*'fnd base rates'!C$48)
+($D218*'fnd base rates'!C$49)
+($E218*'fnd base rates'!C$50)
+($F218*'fnd base rates'!C$51)
+($G218*'fnd base rates'!C$52)
+($H218*'fnd base rates'!C$53)
+($I218*'fnd base rates'!C$54)
+($J218*'fnd base rates'!C$55)
+($K218*'fnd base rates'!C$56)
+($L218*'fnd base rates'!C$57)
+($M218*'fnd base rates'!C$58)
+($N218*'fnd base rates'!C$59)
+($O218*VLOOKUP($S218+12,rate_basefnd,3)))
*$R218</f>
        <v>508.69859625000009</v>
      </c>
      <c r="V218" s="1">
        <f>(($C218*'fnd base rates'!D$48)
+($D218*'fnd base rates'!D$49)
+($E218*'fnd base rates'!D$50)
+($F218*'fnd base rates'!D$51)
+($G218*'fnd base rates'!D$52)
+($H218*'fnd base rates'!D$53)
+($I218*'fnd base rates'!D$54)
+($J218*'fnd base rates'!D$55)
+($K218*'fnd base rates'!D$56)
+($L218*'fnd base rates'!D$57)
+($M218*'fnd base rates'!D$58)
+($N218*'fnd base rates'!D$59)
+($O218*VLOOKUP($S218+12,rate_basefnd,4)))
*$R218</f>
        <v>729.86256000000014</v>
      </c>
      <c r="W218" s="1">
        <f>(($C218*'fnd base rates'!E$48)
+($D218*'fnd base rates'!E$49)
+($E218*'fnd base rates'!E$50)
+($F218*'fnd base rates'!E$51)
+($G218*'fnd base rates'!E$52)
+($H218*'fnd base rates'!E$53)
+($I218*'fnd base rates'!E$54)
+($J218*'fnd base rates'!E$55)
+($K218*'fnd base rates'!E$56)
+($L218*'fnd base rates'!E$57)
+($M218*'fnd base rates'!E$58)
+($N218*'fnd base rates'!E$59)
+($O218*VLOOKUP($S218+12,rate_basefnd,5)))
*$R218</f>
        <v>8268.2138137500006</v>
      </c>
      <c r="X218" s="1">
        <f>(($C218*'fnd base rates'!F$48)
+($D218*'fnd base rates'!F$49)
+($E218*'fnd base rates'!F$50)
+($F218*'fnd base rates'!F$51)
+($G218*'fnd base rates'!F$52)
+($H218*'fnd base rates'!F$53)
+($I218*'fnd base rates'!F$54)
+($J218*'fnd base rates'!F$55)
+($K218*'fnd base rates'!F$56)
+($L218*'fnd base rates'!F$57)
+($M218*'fnd base rates'!F$58)
+($N218*'fnd base rates'!F$59)
+($O218*VLOOKUP($S218+12,rate_basefnd,6)))
*$R218</f>
        <v>836.6274135000001</v>
      </c>
      <c r="Y218" s="1">
        <f>(($C218*'fnd base rates'!G$48)
+($D218*'fnd base rates'!G$49)
+($E218*'fnd base rates'!G$50)
+($F218*'fnd base rates'!G$51)
+($G218*'fnd base rates'!G$52)
+($H218*'fnd base rates'!G$53)
+($I218*'fnd base rates'!G$54)
+($J218*'fnd base rates'!G$55)
+($K218*'fnd base rates'!G$56)
+($L218*'fnd base rates'!G$57)
+($M218*'fnd base rates'!G$58)
+($N218*'fnd base rates'!G$59)
+($O218*VLOOKUP($S218+12,rate_basefnd,7)))
*$R218</f>
        <v>234.90913950000001</v>
      </c>
      <c r="Z218" s="1">
        <f>(($C218*'fnd base rates'!H$48)
+($D218*'fnd base rates'!H$49)
+($E218*'fnd base rates'!H$50)
+($F218*'fnd base rates'!H$51)
+($G218*'fnd base rates'!H$52)
+($H218*'fnd base rates'!H$53)
+($I218*'fnd base rates'!H$54)
+($J218*'fnd base rates'!H$55)
+($K218*'fnd base rates'!H$56)
+($L218*'fnd base rates'!H$57)
+($M218*'fnd base rates'!H$58)
+($N218*'fnd base rates'!H$59)
+($O218*VLOOKUP($S218+12,rate_basefnd,8)))</f>
        <v>719.08450000000005</v>
      </c>
      <c r="AA218" s="1">
        <f>(($C218*'fnd base rates'!I$48)
+($D218*'fnd base rates'!I$49)
+($E218*'fnd base rates'!I$50)
+($F218*'fnd base rates'!I$51)
+($G218*'fnd base rates'!I$52)
+($H218*'fnd base rates'!I$53)
+($I218*'fnd base rates'!I$54)
+($J218*'fnd base rates'!I$55)
+($K218*'fnd base rates'!I$56)
+($L218*'fnd base rates'!I$57)
+($M218*'fnd base rates'!I$58)
+($N218*'fnd base rates'!I$59)
+($O218*VLOOKUP($S218+12,rate_basefnd,9)))
*$R218</f>
        <v>406.34784000000002</v>
      </c>
      <c r="AB218" s="1">
        <f>(($C218*'fnd base rates'!J$48)
+($D218*'fnd base rates'!J$49)
+($E218*'fnd base rates'!J$50)
+($F218*'fnd base rates'!J$51)
+($G218*'fnd base rates'!J$52)
+($H218*'fnd base rates'!J$53)
+($I218*'fnd base rates'!J$54)
+($J218*'fnd base rates'!J$55)
+($K218*'fnd base rates'!J$56)
+($L218*'fnd base rates'!J$57)
+($M218*'fnd base rates'!J$58)
+($N218*'fnd base rates'!J$59)
+($O218*VLOOKUP($S218+12,rate_basefnd,10)))
*$R218</f>
        <v>547.35300000000007</v>
      </c>
      <c r="AC218" s="1">
        <f>(($C218*'fnd base rates'!K$48)
+($D218*'fnd base rates'!K$49)
+($E218*'fnd base rates'!K$50)
+($F218*'fnd base rates'!K$51)
+($G218*'fnd base rates'!K$52)
+($H218*'fnd base rates'!K$53)
+($I218*'fnd base rates'!K$54)
+($J218*'fnd base rates'!K$55)
+($K218*'fnd base rates'!K$56)
+($L218*'fnd base rates'!K$57)
+($M218*'fnd base rates'!K$58)
+($N218*'fnd base rates'!K$59)
+($O218*VLOOKUP($S218+12,rate_basefnd,11)))
*$R218</f>
        <v>1648.5098872500002</v>
      </c>
      <c r="AD218" s="1">
        <f>(($C218*'fnd base rates'!L$48)
+($D218*'fnd base rates'!L$49)
+($E218*'fnd base rates'!L$50)
+($F218*'fnd base rates'!L$51)
+($G218*'fnd base rates'!L$52)
+($H218*'fnd base rates'!L$53)
+($I218*'fnd base rates'!L$54)
+($J218*'fnd base rates'!L$55)
+($K218*'fnd base rates'!L$56)
+($L218*'fnd base rates'!L$57)
+($M218*'fnd base rates'!L$58)
+($N218*'fnd base rates'!L$59)
+($O218*VLOOKUP($S218+12,rate_basefnd,12)))</f>
        <v>1251.3580393594416</v>
      </c>
      <c r="AE218" s="1">
        <f>(($C218*'fnd base rates'!M$48)
+($D218*'fnd base rates'!M$49)
+($E218*'fnd base rates'!M$50)
+($F218*'fnd base rates'!M$51)
+($G218*'fnd base rates'!M$52)
+($H218*'fnd base rates'!M$53)
+($I218*'fnd base rates'!M$54)
+($J218*'fnd base rates'!M$55)
+($K218*'fnd base rates'!M$56)
+($L218*'fnd base rates'!M$57)
+($M218*'fnd base rates'!M$58)
+($N218*'fnd base rates'!M$59)
+($O218*VLOOKUP($S218+12,rate_basefnd,13)))</f>
        <v>0</v>
      </c>
      <c r="AF218" s="4">
        <f t="shared" si="38"/>
        <v>15150.964789609445</v>
      </c>
      <c r="AH218" s="4">
        <f t="shared" si="39"/>
        <v>436049026</v>
      </c>
      <c r="AI218" s="4" t="str">
        <f t="shared" si="40"/>
        <v>436</v>
      </c>
      <c r="AJ218" s="2" t="str">
        <f t="shared" si="41"/>
        <v>049</v>
      </c>
      <c r="AK218" s="2" t="str">
        <f t="shared" si="42"/>
        <v>026</v>
      </c>
      <c r="AL218" s="4">
        <f t="shared" si="43"/>
        <v>1</v>
      </c>
      <c r="AM218" s="4">
        <f t="shared" si="36"/>
        <v>1</v>
      </c>
      <c r="AN218" s="4">
        <f t="shared" si="44"/>
        <v>15150.964789609445</v>
      </c>
      <c r="AO218" s="4">
        <f t="shared" si="45"/>
        <v>15151</v>
      </c>
      <c r="AP218" s="4">
        <f t="shared" si="46"/>
        <v>0</v>
      </c>
      <c r="AQ218" s="75">
        <v>15151</v>
      </c>
    </row>
    <row r="219" spans="1:43" s="4" customFormat="1">
      <c r="A219" s="2">
        <v>436049035</v>
      </c>
      <c r="B219" s="382" t="s">
        <v>703</v>
      </c>
      <c r="C219" s="15">
        <f>'fnd enro'!C219</f>
        <v>0</v>
      </c>
      <c r="D219" s="15">
        <f>'fnd enro'!D219</f>
        <v>0</v>
      </c>
      <c r="E219" s="15">
        <f>'fnd enro'!E219</f>
        <v>0</v>
      </c>
      <c r="F219" s="15">
        <f>'fnd enro'!F219</f>
        <v>0</v>
      </c>
      <c r="G219" s="15">
        <f>'fnd enro'!G219</f>
        <v>27</v>
      </c>
      <c r="H219" s="15">
        <f>'fnd enro'!H219</f>
        <v>88</v>
      </c>
      <c r="I219" s="15">
        <f>'fnd enro'!I219</f>
        <v>4.4249999999999998</v>
      </c>
      <c r="J219" s="15">
        <f>'fnd enro'!J219</f>
        <v>0</v>
      </c>
      <c r="K219" s="15">
        <f>'fnd enro'!K219</f>
        <v>0</v>
      </c>
      <c r="L219" s="15">
        <f>'fnd enro'!L219</f>
        <v>0</v>
      </c>
      <c r="M219" s="15">
        <f>'fnd enro'!M219</f>
        <v>3</v>
      </c>
      <c r="N219" s="15">
        <f>'fnd enro'!N219</f>
        <v>0</v>
      </c>
      <c r="O219" s="15">
        <f>'fnd enro'!O219</f>
        <v>46</v>
      </c>
      <c r="P219" s="15"/>
      <c r="Q219" s="15">
        <f>'fnd enro'!R219</f>
        <v>118</v>
      </c>
      <c r="R219" s="16">
        <f t="shared" si="37"/>
        <v>1.0980000000000001</v>
      </c>
      <c r="S219" s="15">
        <f>'fnd enro'!Q219</f>
        <v>9</v>
      </c>
      <c r="T219" s="2"/>
      <c r="U219" s="1">
        <f>(($C219*'fnd base rates'!C$48)
+($D219*'fnd base rates'!C$49)
+($E219*'fnd base rates'!C$50)
+($F219*'fnd base rates'!C$51)
+($G219*'fnd base rates'!C$52)
+($H219*'fnd base rates'!C$53)
+($I219*'fnd base rates'!C$54)
+($J219*'fnd base rates'!C$55)
+($K219*'fnd base rates'!C$56)
+($L219*'fnd base rates'!C$57)
+($M219*'fnd base rates'!C$58)
+($N219*'fnd base rates'!C$59)
+($O219*VLOOKUP($S219+12,rate_basefnd,3)))
*$R219</f>
        <v>60026.434357500009</v>
      </c>
      <c r="V219" s="1">
        <f>(($C219*'fnd base rates'!D$48)
+($D219*'fnd base rates'!D$49)
+($E219*'fnd base rates'!D$50)
+($F219*'fnd base rates'!D$51)
+($G219*'fnd base rates'!D$52)
+($H219*'fnd base rates'!D$53)
+($I219*'fnd base rates'!D$54)
+($J219*'fnd base rates'!D$55)
+($K219*'fnd base rates'!D$56)
+($L219*'fnd base rates'!D$57)
+($M219*'fnd base rates'!D$58)
+($N219*'fnd base rates'!D$59)
+($O219*VLOOKUP($S219+12,rate_basefnd,4)))
*$R219</f>
        <v>86123.782080000019</v>
      </c>
      <c r="W219" s="1">
        <f>(($C219*'fnd base rates'!E$48)
+($D219*'fnd base rates'!E$49)
+($E219*'fnd base rates'!E$50)
+($F219*'fnd base rates'!E$51)
+($G219*'fnd base rates'!E$52)
+($H219*'fnd base rates'!E$53)
+($I219*'fnd base rates'!E$54)
+($J219*'fnd base rates'!E$55)
+($K219*'fnd base rates'!E$56)
+($L219*'fnd base rates'!E$57)
+($M219*'fnd base rates'!E$58)
+($N219*'fnd base rates'!E$59)
+($O219*VLOOKUP($S219+12,rate_basefnd,5)))
*$R219</f>
        <v>680124.62720250001</v>
      </c>
      <c r="X219" s="1">
        <f>(($C219*'fnd base rates'!F$48)
+($D219*'fnd base rates'!F$49)
+($E219*'fnd base rates'!F$50)
+($F219*'fnd base rates'!F$51)
+($G219*'fnd base rates'!F$52)
+($H219*'fnd base rates'!F$53)
+($I219*'fnd base rates'!F$54)
+($J219*'fnd base rates'!F$55)
+($K219*'fnd base rates'!F$56)
+($L219*'fnd base rates'!F$57)
+($M219*'fnd base rates'!F$58)
+($N219*'fnd base rates'!F$59)
+($O219*VLOOKUP($S219+12,rate_basefnd,6)))
*$R219</f>
        <v>102032.01069300003</v>
      </c>
      <c r="Y219" s="1">
        <f>(($C219*'fnd base rates'!G$48)
+($D219*'fnd base rates'!G$49)
+($E219*'fnd base rates'!G$50)
+($F219*'fnd base rates'!G$51)
+($G219*'fnd base rates'!G$52)
+($H219*'fnd base rates'!G$53)
+($I219*'fnd base rates'!G$54)
+($J219*'fnd base rates'!G$55)
+($K219*'fnd base rates'!G$56)
+($L219*'fnd base rates'!G$57)
+($M219*'fnd base rates'!G$58)
+($N219*'fnd base rates'!G$59)
+($O219*VLOOKUP($S219+12,rate_basefnd,7)))
*$R219</f>
        <v>22230.047061000001</v>
      </c>
      <c r="Z219" s="1">
        <f>(($C219*'fnd base rates'!H$48)
+($D219*'fnd base rates'!H$49)
+($E219*'fnd base rates'!H$50)
+($F219*'fnd base rates'!H$51)
+($G219*'fnd base rates'!H$52)
+($H219*'fnd base rates'!H$53)
+($I219*'fnd base rates'!H$54)
+($J219*'fnd base rates'!H$55)
+($K219*'fnd base rates'!H$56)
+($L219*'fnd base rates'!H$57)
+($M219*'fnd base rates'!H$58)
+($N219*'fnd base rates'!H$59)
+($O219*VLOOKUP($S219+12,rate_basefnd,8)))</f>
        <v>76910.971000000005</v>
      </c>
      <c r="AA219" s="1">
        <f>(($C219*'fnd base rates'!I$48)
+($D219*'fnd base rates'!I$49)
+($E219*'fnd base rates'!I$50)
+($F219*'fnd base rates'!I$51)
+($G219*'fnd base rates'!I$52)
+($H219*'fnd base rates'!I$53)
+($I219*'fnd base rates'!I$54)
+($J219*'fnd base rates'!I$55)
+($K219*'fnd base rates'!I$56)
+($L219*'fnd base rates'!I$57)
+($M219*'fnd base rates'!I$58)
+($N219*'fnd base rates'!I$59)
+($O219*VLOOKUP($S219+12,rate_basefnd,9)))
*$R219</f>
        <v>45483.486120000009</v>
      </c>
      <c r="AB219" s="1">
        <f>(($C219*'fnd base rates'!J$48)
+($D219*'fnd base rates'!J$49)
+($E219*'fnd base rates'!J$50)
+($F219*'fnd base rates'!J$51)
+($G219*'fnd base rates'!J$52)
+($H219*'fnd base rates'!J$53)
+($I219*'fnd base rates'!J$54)
+($J219*'fnd base rates'!J$55)
+($K219*'fnd base rates'!J$56)
+($L219*'fnd base rates'!J$57)
+($M219*'fnd base rates'!J$58)
+($N219*'fnd base rates'!J$59)
+($O219*VLOOKUP($S219+12,rate_basefnd,10)))
*$R219</f>
        <v>55011.897180000007</v>
      </c>
      <c r="AC219" s="1">
        <f>(($C219*'fnd base rates'!K$48)
+($D219*'fnd base rates'!K$49)
+($E219*'fnd base rates'!K$50)
+($F219*'fnd base rates'!K$51)
+($G219*'fnd base rates'!K$52)
+($H219*'fnd base rates'!K$53)
+($I219*'fnd base rates'!K$54)
+($J219*'fnd base rates'!K$55)
+($K219*'fnd base rates'!K$56)
+($L219*'fnd base rates'!K$57)
+($M219*'fnd base rates'!K$58)
+($N219*'fnd base rates'!K$59)
+($O219*VLOOKUP($S219+12,rate_basefnd,11)))
*$R219</f>
        <v>156003.01073549999</v>
      </c>
      <c r="AD219" s="1">
        <f>(($C219*'fnd base rates'!L$48)
+($D219*'fnd base rates'!L$49)
+($E219*'fnd base rates'!L$50)
+($F219*'fnd base rates'!L$51)
+($G219*'fnd base rates'!L$52)
+($H219*'fnd base rates'!L$53)
+($I219*'fnd base rates'!L$54)
+($J219*'fnd base rates'!L$55)
+($K219*'fnd base rates'!L$56)
+($L219*'fnd base rates'!L$57)
+($M219*'fnd base rates'!L$58)
+($N219*'fnd base rates'!L$59)
+($O219*VLOOKUP($S219+12,rate_basefnd,12)))</f>
        <v>125877.12108393888</v>
      </c>
      <c r="AE219" s="1">
        <f>(($C219*'fnd base rates'!M$48)
+($D219*'fnd base rates'!M$49)
+($E219*'fnd base rates'!M$50)
+($F219*'fnd base rates'!M$51)
+($G219*'fnd base rates'!M$52)
+($H219*'fnd base rates'!M$53)
+($I219*'fnd base rates'!M$54)
+($J219*'fnd base rates'!M$55)
+($K219*'fnd base rates'!M$56)
+($L219*'fnd base rates'!M$57)
+($M219*'fnd base rates'!M$58)
+($N219*'fnd base rates'!M$59)
+($O219*VLOOKUP($S219+12,rate_basefnd,13)))</f>
        <v>0</v>
      </c>
      <c r="AF219" s="4">
        <f t="shared" si="38"/>
        <v>1409823.3875134392</v>
      </c>
      <c r="AH219" s="4">
        <f t="shared" si="39"/>
        <v>436049035</v>
      </c>
      <c r="AI219" s="4" t="str">
        <f t="shared" si="40"/>
        <v>436</v>
      </c>
      <c r="AJ219" s="2" t="str">
        <f t="shared" si="41"/>
        <v>049</v>
      </c>
      <c r="AK219" s="2" t="str">
        <f t="shared" si="42"/>
        <v>035</v>
      </c>
      <c r="AL219" s="4">
        <f t="shared" si="43"/>
        <v>1</v>
      </c>
      <c r="AM219" s="4">
        <f t="shared" si="36"/>
        <v>118</v>
      </c>
      <c r="AN219" s="4">
        <f t="shared" si="44"/>
        <v>1409823.3875134392</v>
      </c>
      <c r="AO219" s="4">
        <f t="shared" si="45"/>
        <v>11948</v>
      </c>
      <c r="AP219" s="4">
        <f t="shared" si="46"/>
        <v>0</v>
      </c>
      <c r="AQ219" s="75">
        <v>11948</v>
      </c>
    </row>
    <row r="220" spans="1:43" s="4" customFormat="1">
      <c r="A220" s="2">
        <v>436049044</v>
      </c>
      <c r="B220" s="382" t="s">
        <v>703</v>
      </c>
      <c r="C220" s="15">
        <f>'fnd enro'!C220</f>
        <v>0</v>
      </c>
      <c r="D220" s="15">
        <f>'fnd enro'!D220</f>
        <v>0</v>
      </c>
      <c r="E220" s="15">
        <f>'fnd enro'!E220</f>
        <v>0</v>
      </c>
      <c r="F220" s="15">
        <f>'fnd enro'!F220</f>
        <v>0</v>
      </c>
      <c r="G220" s="15">
        <f>'fnd enro'!G220</f>
        <v>0</v>
      </c>
      <c r="H220" s="15">
        <f>'fnd enro'!H220</f>
        <v>2</v>
      </c>
      <c r="I220" s="15">
        <f>'fnd enro'!I220</f>
        <v>7.4999999999999997E-2</v>
      </c>
      <c r="J220" s="15">
        <f>'fnd enro'!J220</f>
        <v>0</v>
      </c>
      <c r="K220" s="15">
        <f>'fnd enro'!K220</f>
        <v>0</v>
      </c>
      <c r="L220" s="15">
        <f>'fnd enro'!L220</f>
        <v>0</v>
      </c>
      <c r="M220" s="15">
        <f>'fnd enro'!M220</f>
        <v>0</v>
      </c>
      <c r="N220" s="15">
        <f>'fnd enro'!N220</f>
        <v>0</v>
      </c>
      <c r="O220" s="15">
        <f>'fnd enro'!O220</f>
        <v>0</v>
      </c>
      <c r="P220" s="15"/>
      <c r="Q220" s="15">
        <f>'fnd enro'!R220</f>
        <v>2</v>
      </c>
      <c r="R220" s="16">
        <f t="shared" si="37"/>
        <v>1.0980000000000001</v>
      </c>
      <c r="S220" s="15">
        <f>'fnd enro'!Q220</f>
        <v>1</v>
      </c>
      <c r="T220" s="2"/>
      <c r="U220" s="1">
        <f>(($C220*'fnd base rates'!C$48)
+($D220*'fnd base rates'!C$49)
+($E220*'fnd base rates'!C$50)
+($F220*'fnd base rates'!C$51)
+($G220*'fnd base rates'!C$52)
+($H220*'fnd base rates'!C$53)
+($I220*'fnd base rates'!C$54)
+($J220*'fnd base rates'!C$55)
+($K220*'fnd base rates'!C$56)
+($L220*'fnd base rates'!C$57)
+($M220*'fnd base rates'!C$58)
+($N220*'fnd base rates'!C$59)
+($O220*VLOOKUP($S220+12,rate_basefnd,3)))
*$R220</f>
        <v>1017.3971925000002</v>
      </c>
      <c r="V220" s="1">
        <f>(($C220*'fnd base rates'!D$48)
+($D220*'fnd base rates'!D$49)
+($E220*'fnd base rates'!D$50)
+($F220*'fnd base rates'!D$51)
+($G220*'fnd base rates'!D$52)
+($H220*'fnd base rates'!D$53)
+($I220*'fnd base rates'!D$54)
+($J220*'fnd base rates'!D$55)
+($K220*'fnd base rates'!D$56)
+($L220*'fnd base rates'!D$57)
+($M220*'fnd base rates'!D$58)
+($N220*'fnd base rates'!D$59)
+($O220*VLOOKUP($S220+12,rate_basefnd,4)))
*$R220</f>
        <v>1459.7251200000003</v>
      </c>
      <c r="W220" s="1">
        <f>(($C220*'fnd base rates'!E$48)
+($D220*'fnd base rates'!E$49)
+($E220*'fnd base rates'!E$50)
+($F220*'fnd base rates'!E$51)
+($G220*'fnd base rates'!E$52)
+($H220*'fnd base rates'!E$53)
+($I220*'fnd base rates'!E$54)
+($J220*'fnd base rates'!E$55)
+($K220*'fnd base rates'!E$56)
+($L220*'fnd base rates'!E$57)
+($M220*'fnd base rates'!E$58)
+($N220*'fnd base rates'!E$59)
+($O220*VLOOKUP($S220+12,rate_basefnd,5)))
*$R220</f>
        <v>9352.1257874999992</v>
      </c>
      <c r="X220" s="1">
        <f>(($C220*'fnd base rates'!F$48)
+($D220*'fnd base rates'!F$49)
+($E220*'fnd base rates'!F$50)
+($F220*'fnd base rates'!F$51)
+($G220*'fnd base rates'!F$52)
+($H220*'fnd base rates'!F$53)
+($I220*'fnd base rates'!F$54)
+($J220*'fnd base rates'!F$55)
+($K220*'fnd base rates'!F$56)
+($L220*'fnd base rates'!F$57)
+($M220*'fnd base rates'!F$58)
+($N220*'fnd base rates'!F$59)
+($O220*VLOOKUP($S220+12,rate_basefnd,6)))
*$R220</f>
        <v>1673.2548270000002</v>
      </c>
      <c r="Y220" s="1">
        <f>(($C220*'fnd base rates'!G$48)
+($D220*'fnd base rates'!G$49)
+($E220*'fnd base rates'!G$50)
+($F220*'fnd base rates'!G$51)
+($G220*'fnd base rates'!G$52)
+($H220*'fnd base rates'!G$53)
+($I220*'fnd base rates'!G$54)
+($J220*'fnd base rates'!G$55)
+($K220*'fnd base rates'!G$56)
+($L220*'fnd base rates'!G$57)
+($M220*'fnd base rates'!G$58)
+($N220*'fnd base rates'!G$59)
+($O220*VLOOKUP($S220+12,rate_basefnd,7)))
*$R220</f>
        <v>311.70627899999999</v>
      </c>
      <c r="Z220" s="1">
        <f>(($C220*'fnd base rates'!H$48)
+($D220*'fnd base rates'!H$49)
+($E220*'fnd base rates'!H$50)
+($F220*'fnd base rates'!H$51)
+($G220*'fnd base rates'!H$52)
+($H220*'fnd base rates'!H$53)
+($I220*'fnd base rates'!H$54)
+($J220*'fnd base rates'!H$55)
+($K220*'fnd base rates'!H$56)
+($L220*'fnd base rates'!H$57)
+($M220*'fnd base rates'!H$58)
+($N220*'fnd base rates'!H$59)
+($O220*VLOOKUP($S220+12,rate_basefnd,8)))</f>
        <v>1438.1690000000001</v>
      </c>
      <c r="AA220" s="1">
        <f>(($C220*'fnd base rates'!I$48)
+($D220*'fnd base rates'!I$49)
+($E220*'fnd base rates'!I$50)
+($F220*'fnd base rates'!I$51)
+($G220*'fnd base rates'!I$52)
+($H220*'fnd base rates'!I$53)
+($I220*'fnd base rates'!I$54)
+($J220*'fnd base rates'!I$55)
+($K220*'fnd base rates'!I$56)
+($L220*'fnd base rates'!I$57)
+($M220*'fnd base rates'!I$58)
+($N220*'fnd base rates'!I$59)
+($O220*VLOOKUP($S220+12,rate_basefnd,9)))
*$R220</f>
        <v>812.69568000000004</v>
      </c>
      <c r="AB220" s="1">
        <f>(($C220*'fnd base rates'!J$48)
+($D220*'fnd base rates'!J$49)
+($E220*'fnd base rates'!J$50)
+($F220*'fnd base rates'!J$51)
+($G220*'fnd base rates'!J$52)
+($H220*'fnd base rates'!J$53)
+($I220*'fnd base rates'!J$54)
+($J220*'fnd base rates'!J$55)
+($K220*'fnd base rates'!J$56)
+($L220*'fnd base rates'!J$57)
+($M220*'fnd base rates'!J$58)
+($N220*'fnd base rates'!J$59)
+($O220*VLOOKUP($S220+12,rate_basefnd,10)))
*$R220</f>
        <v>1094.7060000000001</v>
      </c>
      <c r="AC220" s="1">
        <f>(($C220*'fnd base rates'!K$48)
+($D220*'fnd base rates'!K$49)
+($E220*'fnd base rates'!K$50)
+($F220*'fnd base rates'!K$51)
+($G220*'fnd base rates'!K$52)
+($H220*'fnd base rates'!K$53)
+($I220*'fnd base rates'!K$54)
+($J220*'fnd base rates'!K$55)
+($K220*'fnd base rates'!K$56)
+($L220*'fnd base rates'!K$57)
+($M220*'fnd base rates'!K$58)
+($N220*'fnd base rates'!K$59)
+($O220*VLOOKUP($S220+12,rate_basefnd,11)))
*$R220</f>
        <v>2187.4468545000004</v>
      </c>
      <c r="AD220" s="1">
        <f>(($C220*'fnd base rates'!L$48)
+($D220*'fnd base rates'!L$49)
+($E220*'fnd base rates'!L$50)
+($F220*'fnd base rates'!L$51)
+($G220*'fnd base rates'!L$52)
+($H220*'fnd base rates'!L$53)
+($I220*'fnd base rates'!L$54)
+($J220*'fnd base rates'!L$55)
+($K220*'fnd base rates'!L$56)
+($L220*'fnd base rates'!L$57)
+($M220*'fnd base rates'!L$58)
+($N220*'fnd base rates'!L$59)
+($O220*VLOOKUP($S220+12,rate_basefnd,12)))</f>
        <v>1838.5160787188831</v>
      </c>
      <c r="AE220" s="1">
        <f>(($C220*'fnd base rates'!M$48)
+($D220*'fnd base rates'!M$49)
+($E220*'fnd base rates'!M$50)
+($F220*'fnd base rates'!M$51)
+($G220*'fnd base rates'!M$52)
+($H220*'fnd base rates'!M$53)
+($I220*'fnd base rates'!M$54)
+($J220*'fnd base rates'!M$55)
+($K220*'fnd base rates'!M$56)
+($L220*'fnd base rates'!M$57)
+($M220*'fnd base rates'!M$58)
+($N220*'fnd base rates'!M$59)
+($O220*VLOOKUP($S220+12,rate_basefnd,13)))</f>
        <v>0</v>
      </c>
      <c r="AF220" s="4">
        <f t="shared" si="38"/>
        <v>21185.742819218889</v>
      </c>
      <c r="AH220" s="4">
        <f t="shared" si="39"/>
        <v>436049044</v>
      </c>
      <c r="AI220" s="4" t="str">
        <f t="shared" si="40"/>
        <v>436</v>
      </c>
      <c r="AJ220" s="2" t="str">
        <f t="shared" si="41"/>
        <v>049</v>
      </c>
      <c r="AK220" s="2" t="str">
        <f t="shared" si="42"/>
        <v>044</v>
      </c>
      <c r="AL220" s="4">
        <f t="shared" si="43"/>
        <v>1</v>
      </c>
      <c r="AM220" s="4">
        <f t="shared" si="36"/>
        <v>2</v>
      </c>
      <c r="AN220" s="4">
        <f t="shared" si="44"/>
        <v>21185.742819218889</v>
      </c>
      <c r="AO220" s="4">
        <f t="shared" si="45"/>
        <v>10593</v>
      </c>
      <c r="AP220" s="4">
        <f t="shared" si="46"/>
        <v>0</v>
      </c>
      <c r="AQ220" s="75">
        <v>10593</v>
      </c>
    </row>
    <row r="221" spans="1:43" s="4" customFormat="1">
      <c r="A221" s="2">
        <v>436049046</v>
      </c>
      <c r="B221" s="382" t="s">
        <v>703</v>
      </c>
      <c r="C221" s="15">
        <f>'fnd enro'!C221</f>
        <v>0</v>
      </c>
      <c r="D221" s="15">
        <f>'fnd enro'!D221</f>
        <v>0</v>
      </c>
      <c r="E221" s="15">
        <f>'fnd enro'!E221</f>
        <v>0</v>
      </c>
      <c r="F221" s="15">
        <f>'fnd enro'!F221</f>
        <v>0</v>
      </c>
      <c r="G221" s="15">
        <f>'fnd enro'!G221</f>
        <v>1</v>
      </c>
      <c r="H221" s="15">
        <f>'fnd enro'!H221</f>
        <v>0</v>
      </c>
      <c r="I221" s="15">
        <f>'fnd enro'!I221</f>
        <v>3.7499999999999999E-2</v>
      </c>
      <c r="J221" s="15">
        <f>'fnd enro'!J221</f>
        <v>0</v>
      </c>
      <c r="K221" s="15">
        <f>'fnd enro'!K221</f>
        <v>0</v>
      </c>
      <c r="L221" s="15">
        <f>'fnd enro'!L221</f>
        <v>0</v>
      </c>
      <c r="M221" s="15">
        <f>'fnd enro'!M221</f>
        <v>0</v>
      </c>
      <c r="N221" s="15">
        <f>'fnd enro'!N221</f>
        <v>0</v>
      </c>
      <c r="O221" s="15">
        <f>'fnd enro'!O221</f>
        <v>0</v>
      </c>
      <c r="P221" s="15"/>
      <c r="Q221" s="15">
        <f>'fnd enro'!R221</f>
        <v>1</v>
      </c>
      <c r="R221" s="16">
        <f t="shared" si="37"/>
        <v>1.0980000000000001</v>
      </c>
      <c r="S221" s="15">
        <f>'fnd enro'!Q221</f>
        <v>1</v>
      </c>
      <c r="T221" s="2"/>
      <c r="U221" s="1">
        <f>(($C221*'fnd base rates'!C$48)
+($D221*'fnd base rates'!C$49)
+($E221*'fnd base rates'!C$50)
+($F221*'fnd base rates'!C$51)
+($G221*'fnd base rates'!C$52)
+($H221*'fnd base rates'!C$53)
+($I221*'fnd base rates'!C$54)
+($J221*'fnd base rates'!C$55)
+($K221*'fnd base rates'!C$56)
+($L221*'fnd base rates'!C$57)
+($M221*'fnd base rates'!C$58)
+($N221*'fnd base rates'!C$59)
+($O221*VLOOKUP($S221+12,rate_basefnd,3)))
*$R221</f>
        <v>508.69859625000009</v>
      </c>
      <c r="V221" s="1">
        <f>(($C221*'fnd base rates'!D$48)
+($D221*'fnd base rates'!D$49)
+($E221*'fnd base rates'!D$50)
+($F221*'fnd base rates'!D$51)
+($G221*'fnd base rates'!D$52)
+($H221*'fnd base rates'!D$53)
+($I221*'fnd base rates'!D$54)
+($J221*'fnd base rates'!D$55)
+($K221*'fnd base rates'!D$56)
+($L221*'fnd base rates'!D$57)
+($M221*'fnd base rates'!D$58)
+($N221*'fnd base rates'!D$59)
+($O221*VLOOKUP($S221+12,rate_basefnd,4)))
*$R221</f>
        <v>729.86256000000014</v>
      </c>
      <c r="W221" s="1">
        <f>(($C221*'fnd base rates'!E$48)
+($D221*'fnd base rates'!E$49)
+($E221*'fnd base rates'!E$50)
+($F221*'fnd base rates'!E$51)
+($G221*'fnd base rates'!E$52)
+($H221*'fnd base rates'!E$53)
+($I221*'fnd base rates'!E$54)
+($J221*'fnd base rates'!E$55)
+($K221*'fnd base rates'!E$56)
+($L221*'fnd base rates'!E$57)
+($M221*'fnd base rates'!E$58)
+($N221*'fnd base rates'!E$59)
+($O221*VLOOKUP($S221+12,rate_basefnd,5)))
*$R221</f>
        <v>3290.1782737500002</v>
      </c>
      <c r="X221" s="1">
        <f>(($C221*'fnd base rates'!F$48)
+($D221*'fnd base rates'!F$49)
+($E221*'fnd base rates'!F$50)
+($F221*'fnd base rates'!F$51)
+($G221*'fnd base rates'!F$52)
+($H221*'fnd base rates'!F$53)
+($I221*'fnd base rates'!F$54)
+($J221*'fnd base rates'!F$55)
+($K221*'fnd base rates'!F$56)
+($L221*'fnd base rates'!F$57)
+($M221*'fnd base rates'!F$58)
+($N221*'fnd base rates'!F$59)
+($O221*VLOOKUP($S221+12,rate_basefnd,6)))
*$R221</f>
        <v>940.11391350000019</v>
      </c>
      <c r="Y221" s="1">
        <f>(($C221*'fnd base rates'!G$48)
+($D221*'fnd base rates'!G$49)
+($E221*'fnd base rates'!G$50)
+($F221*'fnd base rates'!G$51)
+($G221*'fnd base rates'!G$52)
+($H221*'fnd base rates'!G$53)
+($I221*'fnd base rates'!G$54)
+($J221*'fnd base rates'!G$55)
+($K221*'fnd base rates'!G$56)
+($L221*'fnd base rates'!G$57)
+($M221*'fnd base rates'!G$58)
+($N221*'fnd base rates'!G$59)
+($O221*VLOOKUP($S221+12,rate_basefnd,7)))
*$R221</f>
        <v>160.22317949999999</v>
      </c>
      <c r="Z221" s="1">
        <f>(($C221*'fnd base rates'!H$48)
+($D221*'fnd base rates'!H$49)
+($E221*'fnd base rates'!H$50)
+($F221*'fnd base rates'!H$51)
+($G221*'fnd base rates'!H$52)
+($H221*'fnd base rates'!H$53)
+($I221*'fnd base rates'!H$54)
+($J221*'fnd base rates'!H$55)
+($K221*'fnd base rates'!H$56)
+($L221*'fnd base rates'!H$57)
+($M221*'fnd base rates'!H$58)
+($N221*'fnd base rates'!H$59)
+($O221*VLOOKUP($S221+12,rate_basefnd,8)))</f>
        <v>454.3845</v>
      </c>
      <c r="AA221" s="1">
        <f>(($C221*'fnd base rates'!I$48)
+($D221*'fnd base rates'!I$49)
+($E221*'fnd base rates'!I$50)
+($F221*'fnd base rates'!I$51)
+($G221*'fnd base rates'!I$52)
+($H221*'fnd base rates'!I$53)
+($I221*'fnd base rates'!I$54)
+($J221*'fnd base rates'!I$55)
+($K221*'fnd base rates'!I$56)
+($L221*'fnd base rates'!I$57)
+($M221*'fnd base rates'!I$58)
+($N221*'fnd base rates'!I$59)
+($O221*VLOOKUP($S221+12,rate_basefnd,9)))
*$R221</f>
        <v>324.16254000000004</v>
      </c>
      <c r="AB221" s="1">
        <f>(($C221*'fnd base rates'!J$48)
+($D221*'fnd base rates'!J$49)
+($E221*'fnd base rates'!J$50)
+($F221*'fnd base rates'!J$51)
+($G221*'fnd base rates'!J$52)
+($H221*'fnd base rates'!J$53)
+($I221*'fnd base rates'!J$54)
+($J221*'fnd base rates'!J$55)
+($K221*'fnd base rates'!J$56)
+($L221*'fnd base rates'!J$57)
+($M221*'fnd base rates'!J$58)
+($N221*'fnd base rates'!J$59)
+($O221*VLOOKUP($S221+12,rate_basefnd,10)))
*$R221</f>
        <v>237.36564000000001</v>
      </c>
      <c r="AC221" s="1">
        <f>(($C221*'fnd base rates'!K$48)
+($D221*'fnd base rates'!K$49)
+($E221*'fnd base rates'!K$50)
+($F221*'fnd base rates'!K$51)
+($G221*'fnd base rates'!K$52)
+($H221*'fnd base rates'!K$53)
+($I221*'fnd base rates'!K$54)
+($J221*'fnd base rates'!K$55)
+($K221*'fnd base rates'!K$56)
+($L221*'fnd base rates'!K$57)
+($M221*'fnd base rates'!K$58)
+($N221*'fnd base rates'!K$59)
+($O221*VLOOKUP($S221+12,rate_basefnd,11)))
*$R221</f>
        <v>1124.3466472500002</v>
      </c>
      <c r="AD221" s="1">
        <f>(($C221*'fnd base rates'!L$48)
+($D221*'fnd base rates'!L$49)
+($E221*'fnd base rates'!L$50)
+($F221*'fnd base rates'!L$51)
+($G221*'fnd base rates'!L$52)
+($H221*'fnd base rates'!L$53)
+($I221*'fnd base rates'!L$54)
+($J221*'fnd base rates'!L$55)
+($K221*'fnd base rates'!L$56)
+($L221*'fnd base rates'!L$57)
+($M221*'fnd base rates'!L$58)
+($N221*'fnd base rates'!L$59)
+($O221*VLOOKUP($S221+12,rate_basefnd,12)))</f>
        <v>978.01976342683213</v>
      </c>
      <c r="AE221" s="1">
        <f>(($C221*'fnd base rates'!M$48)
+($D221*'fnd base rates'!M$49)
+($E221*'fnd base rates'!M$50)
+($F221*'fnd base rates'!M$51)
+($G221*'fnd base rates'!M$52)
+($H221*'fnd base rates'!M$53)
+($I221*'fnd base rates'!M$54)
+($J221*'fnd base rates'!M$55)
+($K221*'fnd base rates'!M$56)
+($L221*'fnd base rates'!M$57)
+($M221*'fnd base rates'!M$58)
+($N221*'fnd base rates'!M$59)
+($O221*VLOOKUP($S221+12,rate_basefnd,13)))</f>
        <v>0</v>
      </c>
      <c r="AF221" s="4">
        <f t="shared" si="38"/>
        <v>8747.3556136768329</v>
      </c>
      <c r="AH221" s="4">
        <f t="shared" si="39"/>
        <v>436049046</v>
      </c>
      <c r="AI221" s="4" t="str">
        <f t="shared" si="40"/>
        <v>436</v>
      </c>
      <c r="AJ221" s="2" t="str">
        <f t="shared" si="41"/>
        <v>049</v>
      </c>
      <c r="AK221" s="2" t="str">
        <f t="shared" si="42"/>
        <v>046</v>
      </c>
      <c r="AL221" s="4">
        <f t="shared" si="43"/>
        <v>1</v>
      </c>
      <c r="AM221" s="4">
        <f t="shared" si="36"/>
        <v>1</v>
      </c>
      <c r="AN221" s="4">
        <f t="shared" si="44"/>
        <v>8747.3556136768329</v>
      </c>
      <c r="AO221" s="4">
        <f t="shared" si="45"/>
        <v>8747</v>
      </c>
      <c r="AP221" s="4">
        <f t="shared" si="46"/>
        <v>0</v>
      </c>
      <c r="AQ221" s="75">
        <v>8747</v>
      </c>
    </row>
    <row r="222" spans="1:43" s="4" customFormat="1">
      <c r="A222" s="2">
        <v>436049049</v>
      </c>
      <c r="B222" s="382" t="s">
        <v>703</v>
      </c>
      <c r="C222" s="15">
        <f>'fnd enro'!C222</f>
        <v>0</v>
      </c>
      <c r="D222" s="15">
        <f>'fnd enro'!D222</f>
        <v>0</v>
      </c>
      <c r="E222" s="15">
        <f>'fnd enro'!E222</f>
        <v>0</v>
      </c>
      <c r="F222" s="15">
        <f>'fnd enro'!F222</f>
        <v>0</v>
      </c>
      <c r="G222" s="15">
        <f>'fnd enro'!G222</f>
        <v>61</v>
      </c>
      <c r="H222" s="15">
        <f>'fnd enro'!H222</f>
        <v>87</v>
      </c>
      <c r="I222" s="15">
        <f>'fnd enro'!I222</f>
        <v>5.7374999999999998</v>
      </c>
      <c r="J222" s="15">
        <f>'fnd enro'!J222</f>
        <v>0</v>
      </c>
      <c r="K222" s="15">
        <f>'fnd enro'!K222</f>
        <v>0</v>
      </c>
      <c r="L222" s="15">
        <f>'fnd enro'!L222</f>
        <v>0</v>
      </c>
      <c r="M222" s="15">
        <f>'fnd enro'!M222</f>
        <v>5</v>
      </c>
      <c r="N222" s="15">
        <f>'fnd enro'!N222</f>
        <v>0</v>
      </c>
      <c r="O222" s="15">
        <f>'fnd enro'!O222</f>
        <v>83</v>
      </c>
      <c r="P222" s="15"/>
      <c r="Q222" s="15">
        <f>'fnd enro'!R222</f>
        <v>153</v>
      </c>
      <c r="R222" s="16">
        <f t="shared" si="37"/>
        <v>1.0980000000000001</v>
      </c>
      <c r="S222" s="15">
        <f>'fnd enro'!Q222</f>
        <v>10</v>
      </c>
      <c r="T222" s="2"/>
      <c r="U222" s="1">
        <f>(($C222*'fnd base rates'!C$48)
+($D222*'fnd base rates'!C$49)
+($E222*'fnd base rates'!C$50)
+($F222*'fnd base rates'!C$51)
+($G222*'fnd base rates'!C$52)
+($H222*'fnd base rates'!C$53)
+($I222*'fnd base rates'!C$54)
+($J222*'fnd base rates'!C$55)
+($K222*'fnd base rates'!C$56)
+($L222*'fnd base rates'!C$57)
+($M222*'fnd base rates'!C$58)
+($N222*'fnd base rates'!C$59)
+($O222*VLOOKUP($S222+12,rate_basefnd,3)))
*$R222</f>
        <v>77830.88522625</v>
      </c>
      <c r="V222" s="1">
        <f>(($C222*'fnd base rates'!D$48)
+($D222*'fnd base rates'!D$49)
+($E222*'fnd base rates'!D$50)
+($F222*'fnd base rates'!D$51)
+($G222*'fnd base rates'!D$52)
+($H222*'fnd base rates'!D$53)
+($I222*'fnd base rates'!D$54)
+($J222*'fnd base rates'!D$55)
+($K222*'fnd base rates'!D$56)
+($L222*'fnd base rates'!D$57)
+($M222*'fnd base rates'!D$58)
+($N222*'fnd base rates'!D$59)
+($O222*VLOOKUP($S222+12,rate_basefnd,4)))
*$R222</f>
        <v>111668.97168000002</v>
      </c>
      <c r="W222" s="1">
        <f>(($C222*'fnd base rates'!E$48)
+($D222*'fnd base rates'!E$49)
+($E222*'fnd base rates'!E$50)
+($F222*'fnd base rates'!E$51)
+($G222*'fnd base rates'!E$52)
+($H222*'fnd base rates'!E$53)
+($I222*'fnd base rates'!E$54)
+($J222*'fnd base rates'!E$55)
+($K222*'fnd base rates'!E$56)
+($L222*'fnd base rates'!E$57)
+($M222*'fnd base rates'!E$58)
+($N222*'fnd base rates'!E$59)
+($O222*VLOOKUP($S222+12,rate_basefnd,5)))
*$R222</f>
        <v>932593.39788375003</v>
      </c>
      <c r="X222" s="1">
        <f>(($C222*'fnd base rates'!F$48)
+($D222*'fnd base rates'!F$49)
+($E222*'fnd base rates'!F$50)
+($F222*'fnd base rates'!F$51)
+($G222*'fnd base rates'!F$52)
+($H222*'fnd base rates'!F$53)
+($I222*'fnd base rates'!F$54)
+($J222*'fnd base rates'!F$55)
+($K222*'fnd base rates'!F$56)
+($L222*'fnd base rates'!F$57)
+($M222*'fnd base rates'!F$58)
+($N222*'fnd base rates'!F$59)
+($O222*VLOOKUP($S222+12,rate_basefnd,6)))
*$R222</f>
        <v>135176.40476550002</v>
      </c>
      <c r="Y222" s="1">
        <f>(($C222*'fnd base rates'!G$48)
+($D222*'fnd base rates'!G$49)
+($E222*'fnd base rates'!G$50)
+($F222*'fnd base rates'!G$51)
+($G222*'fnd base rates'!G$52)
+($H222*'fnd base rates'!G$53)
+($I222*'fnd base rates'!G$54)
+($J222*'fnd base rates'!G$55)
+($K222*'fnd base rates'!G$56)
+($L222*'fnd base rates'!G$57)
+($M222*'fnd base rates'!G$58)
+($N222*'fnd base rates'!G$59)
+($O222*VLOOKUP($S222+12,rate_basefnd,7)))
*$R222</f>
        <v>30874.025983500003</v>
      </c>
      <c r="Z222" s="1">
        <f>(($C222*'fnd base rates'!H$48)
+($D222*'fnd base rates'!H$49)
+($E222*'fnd base rates'!H$50)
+($F222*'fnd base rates'!H$51)
+($G222*'fnd base rates'!H$52)
+($H222*'fnd base rates'!H$53)
+($I222*'fnd base rates'!H$54)
+($J222*'fnd base rates'!H$55)
+($K222*'fnd base rates'!H$56)
+($L222*'fnd base rates'!H$57)
+($M222*'fnd base rates'!H$58)
+($N222*'fnd base rates'!H$59)
+($O222*VLOOKUP($S222+12,rate_basefnd,8)))</f>
        <v>92549.728500000012</v>
      </c>
      <c r="AA222" s="1">
        <f>(($C222*'fnd base rates'!I$48)
+($D222*'fnd base rates'!I$49)
+($E222*'fnd base rates'!I$50)
+($F222*'fnd base rates'!I$51)
+($G222*'fnd base rates'!I$52)
+($H222*'fnd base rates'!I$53)
+($I222*'fnd base rates'!I$54)
+($J222*'fnd base rates'!I$55)
+($K222*'fnd base rates'!I$56)
+($L222*'fnd base rates'!I$57)
+($M222*'fnd base rates'!I$58)
+($N222*'fnd base rates'!I$59)
+($O222*VLOOKUP($S222+12,rate_basefnd,9)))
*$R222</f>
        <v>56746.989720000012</v>
      </c>
      <c r="AB222" s="1">
        <f>(($C222*'fnd base rates'!J$48)
+($D222*'fnd base rates'!J$49)
+($E222*'fnd base rates'!J$50)
+($F222*'fnd base rates'!J$51)
+($G222*'fnd base rates'!J$52)
+($H222*'fnd base rates'!J$53)
+($I222*'fnd base rates'!J$54)
+($J222*'fnd base rates'!J$55)
+($K222*'fnd base rates'!J$56)
+($L222*'fnd base rates'!J$57)
+($M222*'fnd base rates'!J$58)
+($N222*'fnd base rates'!J$59)
+($O222*VLOOKUP($S222+12,rate_basefnd,10)))
*$R222</f>
        <v>62825.616540000003</v>
      </c>
      <c r="AC222" s="1">
        <f>(($C222*'fnd base rates'!K$48)
+($D222*'fnd base rates'!K$49)
+($E222*'fnd base rates'!K$50)
+($F222*'fnd base rates'!K$51)
+($G222*'fnd base rates'!K$52)
+($H222*'fnd base rates'!K$53)
+($I222*'fnd base rates'!K$54)
+($J222*'fnd base rates'!K$55)
+($K222*'fnd base rates'!K$56)
+($L222*'fnd base rates'!K$57)
+($M222*'fnd base rates'!K$58)
+($N222*'fnd base rates'!K$59)
+($O222*VLOOKUP($S222+12,rate_basefnd,11)))
*$R222</f>
        <v>216661.02086925</v>
      </c>
      <c r="AD222" s="1">
        <f>(($C222*'fnd base rates'!L$48)
+($D222*'fnd base rates'!L$49)
+($E222*'fnd base rates'!L$50)
+($F222*'fnd base rates'!L$51)
+($G222*'fnd base rates'!L$52)
+($H222*'fnd base rates'!L$53)
+($I222*'fnd base rates'!L$54)
+($J222*'fnd base rates'!L$55)
+($K222*'fnd base rates'!L$56)
+($L222*'fnd base rates'!L$57)
+($M222*'fnd base rates'!L$58)
+($N222*'fnd base rates'!L$59)
+($O222*VLOOKUP($S222+12,rate_basefnd,12)))</f>
        <v>172944.62167294743</v>
      </c>
      <c r="AE222" s="1">
        <f>(($C222*'fnd base rates'!M$48)
+($D222*'fnd base rates'!M$49)
+($E222*'fnd base rates'!M$50)
+($F222*'fnd base rates'!M$51)
+($G222*'fnd base rates'!M$52)
+($H222*'fnd base rates'!M$53)
+($I222*'fnd base rates'!M$54)
+($J222*'fnd base rates'!M$55)
+($K222*'fnd base rates'!M$56)
+($L222*'fnd base rates'!M$57)
+($M222*'fnd base rates'!M$58)
+($N222*'fnd base rates'!M$59)
+($O222*VLOOKUP($S222+12,rate_basefnd,13)))</f>
        <v>0</v>
      </c>
      <c r="AF222" s="4">
        <f t="shared" si="38"/>
        <v>1889871.6628411976</v>
      </c>
      <c r="AH222" s="4">
        <f t="shared" si="39"/>
        <v>436049049</v>
      </c>
      <c r="AI222" s="4" t="str">
        <f t="shared" si="40"/>
        <v>436</v>
      </c>
      <c r="AJ222" s="2" t="str">
        <f t="shared" si="41"/>
        <v>049</v>
      </c>
      <c r="AK222" s="2" t="str">
        <f t="shared" si="42"/>
        <v>049</v>
      </c>
      <c r="AL222" s="4">
        <f t="shared" si="43"/>
        <v>1</v>
      </c>
      <c r="AM222" s="4">
        <f t="shared" si="36"/>
        <v>153</v>
      </c>
      <c r="AN222" s="4">
        <f t="shared" si="44"/>
        <v>1889871.6628411976</v>
      </c>
      <c r="AO222" s="4">
        <f t="shared" si="45"/>
        <v>12352</v>
      </c>
      <c r="AP222" s="4">
        <f t="shared" si="46"/>
        <v>0</v>
      </c>
      <c r="AQ222" s="75">
        <v>12352</v>
      </c>
    </row>
    <row r="223" spans="1:43" s="4" customFormat="1">
      <c r="A223" s="2">
        <v>436049057</v>
      </c>
      <c r="B223" s="382" t="s">
        <v>703</v>
      </c>
      <c r="C223" s="15">
        <f>'fnd enro'!C223</f>
        <v>0</v>
      </c>
      <c r="D223" s="15">
        <f>'fnd enro'!D223</f>
        <v>0</v>
      </c>
      <c r="E223" s="15">
        <f>'fnd enro'!E223</f>
        <v>0</v>
      </c>
      <c r="F223" s="15">
        <f>'fnd enro'!F223</f>
        <v>0</v>
      </c>
      <c r="G223" s="15">
        <f>'fnd enro'!G223</f>
        <v>1</v>
      </c>
      <c r="H223" s="15">
        <f>'fnd enro'!H223</f>
        <v>4</v>
      </c>
      <c r="I223" s="15">
        <f>'fnd enro'!I223</f>
        <v>0.1875</v>
      </c>
      <c r="J223" s="15">
        <f>'fnd enro'!J223</f>
        <v>0</v>
      </c>
      <c r="K223" s="15">
        <f>'fnd enro'!K223</f>
        <v>0</v>
      </c>
      <c r="L223" s="15">
        <f>'fnd enro'!L223</f>
        <v>0</v>
      </c>
      <c r="M223" s="15">
        <f>'fnd enro'!M223</f>
        <v>0</v>
      </c>
      <c r="N223" s="15">
        <f>'fnd enro'!N223</f>
        <v>0</v>
      </c>
      <c r="O223" s="15">
        <f>'fnd enro'!O223</f>
        <v>4</v>
      </c>
      <c r="P223" s="15"/>
      <c r="Q223" s="15">
        <f>'fnd enro'!R223</f>
        <v>5</v>
      </c>
      <c r="R223" s="16">
        <f t="shared" si="37"/>
        <v>1.0980000000000001</v>
      </c>
      <c r="S223" s="15">
        <f>'fnd enro'!Q223</f>
        <v>10</v>
      </c>
      <c r="T223" s="2"/>
      <c r="U223" s="1">
        <f>(($C223*'fnd base rates'!C$48)
+($D223*'fnd base rates'!C$49)
+($E223*'fnd base rates'!C$50)
+($F223*'fnd base rates'!C$51)
+($G223*'fnd base rates'!C$52)
+($H223*'fnd base rates'!C$53)
+($I223*'fnd base rates'!C$54)
+($J223*'fnd base rates'!C$55)
+($K223*'fnd base rates'!C$56)
+($L223*'fnd base rates'!C$57)
+($M223*'fnd base rates'!C$58)
+($N223*'fnd base rates'!C$59)
+($O223*VLOOKUP($S223+12,rate_basefnd,3)))
*$R223</f>
        <v>2543.4929812500004</v>
      </c>
      <c r="V223" s="1">
        <f>(($C223*'fnd base rates'!D$48)
+($D223*'fnd base rates'!D$49)
+($E223*'fnd base rates'!D$50)
+($F223*'fnd base rates'!D$51)
+($G223*'fnd base rates'!D$52)
+($H223*'fnd base rates'!D$53)
+($I223*'fnd base rates'!D$54)
+($J223*'fnd base rates'!D$55)
+($K223*'fnd base rates'!D$56)
+($L223*'fnd base rates'!D$57)
+($M223*'fnd base rates'!D$58)
+($N223*'fnd base rates'!D$59)
+($O223*VLOOKUP($S223+12,rate_basefnd,4)))
*$R223</f>
        <v>3649.3128000000006</v>
      </c>
      <c r="W223" s="1">
        <f>(($C223*'fnd base rates'!E$48)
+($D223*'fnd base rates'!E$49)
+($E223*'fnd base rates'!E$50)
+($F223*'fnd base rates'!E$51)
+($G223*'fnd base rates'!E$52)
+($H223*'fnd base rates'!E$53)
+($I223*'fnd base rates'!E$54)
+($J223*'fnd base rates'!E$55)
+($K223*'fnd base rates'!E$56)
+($L223*'fnd base rates'!E$57)
+($M223*'fnd base rates'!E$58)
+($N223*'fnd base rates'!E$59)
+($O223*VLOOKUP($S223+12,rate_basefnd,5)))
*$R223</f>
        <v>36363.033528750006</v>
      </c>
      <c r="X223" s="1">
        <f>(($C223*'fnd base rates'!F$48)
+($D223*'fnd base rates'!F$49)
+($E223*'fnd base rates'!F$50)
+($F223*'fnd base rates'!F$51)
+($G223*'fnd base rates'!F$52)
+($H223*'fnd base rates'!F$53)
+($I223*'fnd base rates'!F$54)
+($J223*'fnd base rates'!F$55)
+($K223*'fnd base rates'!F$56)
+($L223*'fnd base rates'!F$57)
+($M223*'fnd base rates'!F$58)
+($N223*'fnd base rates'!F$59)
+($O223*VLOOKUP($S223+12,rate_basefnd,6)))
*$R223</f>
        <v>4286.6235675000007</v>
      </c>
      <c r="Y223" s="1">
        <f>(($C223*'fnd base rates'!G$48)
+($D223*'fnd base rates'!G$49)
+($E223*'fnd base rates'!G$50)
+($F223*'fnd base rates'!G$51)
+($G223*'fnd base rates'!G$52)
+($H223*'fnd base rates'!G$53)
+($I223*'fnd base rates'!G$54)
+($J223*'fnd base rates'!G$55)
+($K223*'fnd base rates'!G$56)
+($L223*'fnd base rates'!G$57)
+($M223*'fnd base rates'!G$58)
+($N223*'fnd base rates'!G$59)
+($O223*VLOOKUP($S223+12,rate_basefnd,7)))
*$R223</f>
        <v>1099.8597375000002</v>
      </c>
      <c r="Z223" s="1">
        <f>(($C223*'fnd base rates'!H$48)
+($D223*'fnd base rates'!H$49)
+($E223*'fnd base rates'!H$50)
+($F223*'fnd base rates'!H$51)
+($G223*'fnd base rates'!H$52)
+($H223*'fnd base rates'!H$53)
+($I223*'fnd base rates'!H$54)
+($J223*'fnd base rates'!H$55)
+($K223*'fnd base rates'!H$56)
+($L223*'fnd base rates'!H$57)
+($M223*'fnd base rates'!H$58)
+($N223*'fnd base rates'!H$59)
+($O223*VLOOKUP($S223+12,rate_basefnd,8)))</f>
        <v>3330.7225000000003</v>
      </c>
      <c r="AA223" s="1">
        <f>(($C223*'fnd base rates'!I$48)
+($D223*'fnd base rates'!I$49)
+($E223*'fnd base rates'!I$50)
+($F223*'fnd base rates'!I$51)
+($G223*'fnd base rates'!I$52)
+($H223*'fnd base rates'!I$53)
+($I223*'fnd base rates'!I$54)
+($J223*'fnd base rates'!I$55)
+($K223*'fnd base rates'!I$56)
+($L223*'fnd base rates'!I$57)
+($M223*'fnd base rates'!I$58)
+($N223*'fnd base rates'!I$59)
+($O223*VLOOKUP($S223+12,rate_basefnd,9)))
*$R223</f>
        <v>1949.5539000000001</v>
      </c>
      <c r="AB223" s="1">
        <f>(($C223*'fnd base rates'!J$48)
+($D223*'fnd base rates'!J$49)
+($E223*'fnd base rates'!J$50)
+($F223*'fnd base rates'!J$51)
+($G223*'fnd base rates'!J$52)
+($H223*'fnd base rates'!J$53)
+($I223*'fnd base rates'!J$54)
+($J223*'fnd base rates'!J$55)
+($K223*'fnd base rates'!J$56)
+($L223*'fnd base rates'!J$57)
+($M223*'fnd base rates'!J$58)
+($N223*'fnd base rates'!J$59)
+($O223*VLOOKUP($S223+12,rate_basefnd,10)))
*$R223</f>
        <v>2426.7776399999998</v>
      </c>
      <c r="AC223" s="1">
        <f>(($C223*'fnd base rates'!K$48)
+($D223*'fnd base rates'!K$49)
+($E223*'fnd base rates'!K$50)
+($F223*'fnd base rates'!K$51)
+($G223*'fnd base rates'!K$52)
+($H223*'fnd base rates'!K$53)
+($I223*'fnd base rates'!K$54)
+($J223*'fnd base rates'!K$55)
+($K223*'fnd base rates'!K$56)
+($L223*'fnd base rates'!K$57)
+($M223*'fnd base rates'!K$58)
+($N223*'fnd base rates'!K$59)
+($O223*VLOOKUP($S223+12,rate_basefnd,11)))
*$R223</f>
        <v>7718.3861962500014</v>
      </c>
      <c r="AD223" s="1">
        <f>(($C223*'fnd base rates'!L$48)
+($D223*'fnd base rates'!L$49)
+($E223*'fnd base rates'!L$50)
+($F223*'fnd base rates'!L$51)
+($G223*'fnd base rates'!L$52)
+($H223*'fnd base rates'!L$53)
+($I223*'fnd base rates'!L$54)
+($J223*'fnd base rates'!L$55)
+($K223*'fnd base rates'!L$56)
+($L223*'fnd base rates'!L$57)
+($M223*'fnd base rates'!L$58)
+($N223*'fnd base rates'!L$59)
+($O223*VLOOKUP($S223+12,rate_basefnd,12)))</f>
        <v>5983.4519208645979</v>
      </c>
      <c r="AE223" s="1">
        <f>(($C223*'fnd base rates'!M$48)
+($D223*'fnd base rates'!M$49)
+($E223*'fnd base rates'!M$50)
+($F223*'fnd base rates'!M$51)
+($G223*'fnd base rates'!M$52)
+($H223*'fnd base rates'!M$53)
+($I223*'fnd base rates'!M$54)
+($J223*'fnd base rates'!M$55)
+($K223*'fnd base rates'!M$56)
+($L223*'fnd base rates'!M$57)
+($M223*'fnd base rates'!M$58)
+($N223*'fnd base rates'!M$59)
+($O223*VLOOKUP($S223+12,rate_basefnd,13)))</f>
        <v>0</v>
      </c>
      <c r="AF223" s="4">
        <f t="shared" si="38"/>
        <v>69351.214772114618</v>
      </c>
      <c r="AH223" s="4">
        <f t="shared" si="39"/>
        <v>436049057</v>
      </c>
      <c r="AI223" s="4" t="str">
        <f t="shared" si="40"/>
        <v>436</v>
      </c>
      <c r="AJ223" s="2" t="str">
        <f t="shared" si="41"/>
        <v>049</v>
      </c>
      <c r="AK223" s="2" t="str">
        <f t="shared" si="42"/>
        <v>057</v>
      </c>
      <c r="AL223" s="4">
        <f t="shared" si="43"/>
        <v>1</v>
      </c>
      <c r="AM223" s="4">
        <f t="shared" si="36"/>
        <v>5</v>
      </c>
      <c r="AN223" s="4">
        <f t="shared" si="44"/>
        <v>69351.214772114618</v>
      </c>
      <c r="AO223" s="4">
        <f t="shared" si="45"/>
        <v>13870</v>
      </c>
      <c r="AP223" s="4">
        <f t="shared" si="46"/>
        <v>0</v>
      </c>
      <c r="AQ223" s="75">
        <v>13870</v>
      </c>
    </row>
    <row r="224" spans="1:43" s="4" customFormat="1">
      <c r="A224" s="2">
        <v>436049093</v>
      </c>
      <c r="B224" s="382" t="s">
        <v>703</v>
      </c>
      <c r="C224" s="15">
        <f>'fnd enro'!C224</f>
        <v>0</v>
      </c>
      <c r="D224" s="15">
        <f>'fnd enro'!D224</f>
        <v>0</v>
      </c>
      <c r="E224" s="15">
        <f>'fnd enro'!E224</f>
        <v>0</v>
      </c>
      <c r="F224" s="15">
        <f>'fnd enro'!F224</f>
        <v>0</v>
      </c>
      <c r="G224" s="15">
        <f>'fnd enro'!G224</f>
        <v>10</v>
      </c>
      <c r="H224" s="15">
        <f>'fnd enro'!H224</f>
        <v>2</v>
      </c>
      <c r="I224" s="15">
        <f>'fnd enro'!I224</f>
        <v>0.45</v>
      </c>
      <c r="J224" s="15">
        <f>'fnd enro'!J224</f>
        <v>0</v>
      </c>
      <c r="K224" s="15">
        <f>'fnd enro'!K224</f>
        <v>0</v>
      </c>
      <c r="L224" s="15">
        <f>'fnd enro'!L224</f>
        <v>0</v>
      </c>
      <c r="M224" s="15">
        <f>'fnd enro'!M224</f>
        <v>0</v>
      </c>
      <c r="N224" s="15">
        <f>'fnd enro'!N224</f>
        <v>0</v>
      </c>
      <c r="O224" s="15">
        <f>'fnd enro'!O224</f>
        <v>4</v>
      </c>
      <c r="P224" s="15"/>
      <c r="Q224" s="15">
        <f>'fnd enro'!R224</f>
        <v>12</v>
      </c>
      <c r="R224" s="16">
        <f t="shared" si="37"/>
        <v>1.0980000000000001</v>
      </c>
      <c r="S224" s="15">
        <f>'fnd enro'!Q224</f>
        <v>8</v>
      </c>
      <c r="T224" s="2"/>
      <c r="U224" s="1">
        <f>(($C224*'fnd base rates'!C$48)
+($D224*'fnd base rates'!C$49)
+($E224*'fnd base rates'!C$50)
+($F224*'fnd base rates'!C$51)
+($G224*'fnd base rates'!C$52)
+($H224*'fnd base rates'!C$53)
+($I224*'fnd base rates'!C$54)
+($J224*'fnd base rates'!C$55)
+($K224*'fnd base rates'!C$56)
+($L224*'fnd base rates'!C$57)
+($M224*'fnd base rates'!C$58)
+($N224*'fnd base rates'!C$59)
+($O224*VLOOKUP($S224+12,rate_basefnd,3)))
*$R224</f>
        <v>6104.3831550000014</v>
      </c>
      <c r="V224" s="1">
        <f>(($C224*'fnd base rates'!D$48)
+($D224*'fnd base rates'!D$49)
+($E224*'fnd base rates'!D$50)
+($F224*'fnd base rates'!D$51)
+($G224*'fnd base rates'!D$52)
+($H224*'fnd base rates'!D$53)
+($I224*'fnd base rates'!D$54)
+($J224*'fnd base rates'!D$55)
+($K224*'fnd base rates'!D$56)
+($L224*'fnd base rates'!D$57)
+($M224*'fnd base rates'!D$58)
+($N224*'fnd base rates'!D$59)
+($O224*VLOOKUP($S224+12,rate_basefnd,4)))
*$R224</f>
        <v>8758.3507200000022</v>
      </c>
      <c r="W224" s="1">
        <f>(($C224*'fnd base rates'!E$48)
+($D224*'fnd base rates'!E$49)
+($E224*'fnd base rates'!E$50)
+($F224*'fnd base rates'!E$51)
+($G224*'fnd base rates'!E$52)
+($H224*'fnd base rates'!E$53)
+($I224*'fnd base rates'!E$54)
+($J224*'fnd base rates'!E$55)
+($K224*'fnd base rates'!E$56)
+($L224*'fnd base rates'!E$57)
+($M224*'fnd base rates'!E$58)
+($N224*'fnd base rates'!E$59)
+($O224*VLOOKUP($S224+12,rate_basefnd,5)))
*$R224</f>
        <v>56344.498605000008</v>
      </c>
      <c r="X224" s="1">
        <f>(($C224*'fnd base rates'!F$48)
+($D224*'fnd base rates'!F$49)
+($E224*'fnd base rates'!F$50)
+($F224*'fnd base rates'!F$51)
+($G224*'fnd base rates'!F$52)
+($H224*'fnd base rates'!F$53)
+($I224*'fnd base rates'!F$54)
+($J224*'fnd base rates'!F$55)
+($K224*'fnd base rates'!F$56)
+($L224*'fnd base rates'!F$57)
+($M224*'fnd base rates'!F$58)
+($N224*'fnd base rates'!F$59)
+($O224*VLOOKUP($S224+12,rate_basefnd,6)))
*$R224</f>
        <v>11074.393962000002</v>
      </c>
      <c r="Y224" s="1">
        <f>(($C224*'fnd base rates'!G$48)
+($D224*'fnd base rates'!G$49)
+($E224*'fnd base rates'!G$50)
+($F224*'fnd base rates'!G$51)
+($G224*'fnd base rates'!G$52)
+($H224*'fnd base rates'!G$53)
+($I224*'fnd base rates'!G$54)
+($J224*'fnd base rates'!G$55)
+($K224*'fnd base rates'!G$56)
+($L224*'fnd base rates'!G$57)
+($M224*'fnd base rates'!G$58)
+($N224*'fnd base rates'!G$59)
+($O224*VLOOKUP($S224+12,rate_basefnd,7)))
*$R224</f>
        <v>2224.057194</v>
      </c>
      <c r="Z224" s="1">
        <f>(($C224*'fnd base rates'!H$48)
+($D224*'fnd base rates'!H$49)
+($E224*'fnd base rates'!H$50)
+($F224*'fnd base rates'!H$51)
+($G224*'fnd base rates'!H$52)
+($H224*'fnd base rates'!H$53)
+($I224*'fnd base rates'!H$54)
+($J224*'fnd base rates'!H$55)
+($K224*'fnd base rates'!H$56)
+($L224*'fnd base rates'!H$57)
+($M224*'fnd base rates'!H$58)
+($N224*'fnd base rates'!H$59)
+($O224*VLOOKUP($S224+12,rate_basefnd,8)))</f>
        <v>5982.0140000000001</v>
      </c>
      <c r="AA224" s="1">
        <f>(($C224*'fnd base rates'!I$48)
+($D224*'fnd base rates'!I$49)
+($E224*'fnd base rates'!I$50)
+($F224*'fnd base rates'!I$51)
+($G224*'fnd base rates'!I$52)
+($H224*'fnd base rates'!I$53)
+($I224*'fnd base rates'!I$54)
+($J224*'fnd base rates'!I$55)
+($K224*'fnd base rates'!I$56)
+($L224*'fnd base rates'!I$57)
+($M224*'fnd base rates'!I$58)
+($N224*'fnd base rates'!I$59)
+($O224*VLOOKUP($S224+12,rate_basefnd,9)))
*$R224</f>
        <v>4054.3210800000002</v>
      </c>
      <c r="AB224" s="1">
        <f>(($C224*'fnd base rates'!J$48)
+($D224*'fnd base rates'!J$49)
+($E224*'fnd base rates'!J$50)
+($F224*'fnd base rates'!J$51)
+($G224*'fnd base rates'!J$52)
+($H224*'fnd base rates'!J$53)
+($I224*'fnd base rates'!J$54)
+($J224*'fnd base rates'!J$55)
+($K224*'fnd base rates'!J$56)
+($L224*'fnd base rates'!J$57)
+($M224*'fnd base rates'!J$58)
+($N224*'fnd base rates'!J$59)
+($O224*VLOOKUP($S224+12,rate_basefnd,10)))
*$R224</f>
        <v>3468.3624000000004</v>
      </c>
      <c r="AC224" s="1">
        <f>(($C224*'fnd base rates'!K$48)
+($D224*'fnd base rates'!K$49)
+($E224*'fnd base rates'!K$50)
+($F224*'fnd base rates'!K$51)
+($G224*'fnd base rates'!K$52)
+($H224*'fnd base rates'!K$53)
+($I224*'fnd base rates'!K$54)
+($J224*'fnd base rates'!K$55)
+($K224*'fnd base rates'!K$56)
+($L224*'fnd base rates'!K$57)
+($M224*'fnd base rates'!K$58)
+($N224*'fnd base rates'!K$59)
+($O224*VLOOKUP($S224+12,rate_basefnd,11)))
*$R224</f>
        <v>15607.105406999999</v>
      </c>
      <c r="AD224" s="1">
        <f>(($C224*'fnd base rates'!L$48)
+($D224*'fnd base rates'!L$49)
+($E224*'fnd base rates'!L$50)
+($F224*'fnd base rates'!L$51)
+($G224*'fnd base rates'!L$52)
+($H224*'fnd base rates'!L$53)
+($I224*'fnd base rates'!L$54)
+($J224*'fnd base rates'!L$55)
+($K224*'fnd base rates'!L$56)
+($L224*'fnd base rates'!L$57)
+($M224*'fnd base rates'!L$58)
+($N224*'fnd base rates'!L$59)
+($O224*VLOOKUP($S224+12,rate_basefnd,12)))</f>
        <v>12921.393712987203</v>
      </c>
      <c r="AE224" s="1">
        <f>(($C224*'fnd base rates'!M$48)
+($D224*'fnd base rates'!M$49)
+($E224*'fnd base rates'!M$50)
+($F224*'fnd base rates'!M$51)
+($G224*'fnd base rates'!M$52)
+($H224*'fnd base rates'!M$53)
+($I224*'fnd base rates'!M$54)
+($J224*'fnd base rates'!M$55)
+($K224*'fnd base rates'!M$56)
+($L224*'fnd base rates'!M$57)
+($M224*'fnd base rates'!M$58)
+($N224*'fnd base rates'!M$59)
+($O224*VLOOKUP($S224+12,rate_basefnd,13)))</f>
        <v>0</v>
      </c>
      <c r="AF224" s="4">
        <f t="shared" si="38"/>
        <v>126538.88023598719</v>
      </c>
      <c r="AH224" s="4">
        <f t="shared" si="39"/>
        <v>436049093</v>
      </c>
      <c r="AI224" s="4" t="str">
        <f t="shared" si="40"/>
        <v>436</v>
      </c>
      <c r="AJ224" s="2" t="str">
        <f t="shared" si="41"/>
        <v>049</v>
      </c>
      <c r="AK224" s="2" t="str">
        <f t="shared" si="42"/>
        <v>093</v>
      </c>
      <c r="AL224" s="4">
        <f t="shared" si="43"/>
        <v>1</v>
      </c>
      <c r="AM224" s="4">
        <f t="shared" si="36"/>
        <v>12</v>
      </c>
      <c r="AN224" s="4">
        <f t="shared" si="44"/>
        <v>126538.88023598719</v>
      </c>
      <c r="AO224" s="4">
        <f t="shared" si="45"/>
        <v>10545</v>
      </c>
      <c r="AP224" s="4">
        <f t="shared" si="46"/>
        <v>0</v>
      </c>
      <c r="AQ224" s="75">
        <v>10545</v>
      </c>
    </row>
    <row r="225" spans="1:43" s="4" customFormat="1">
      <c r="A225" s="2">
        <v>436049133</v>
      </c>
      <c r="B225" s="382" t="s">
        <v>703</v>
      </c>
      <c r="C225" s="15">
        <f>'fnd enro'!C225</f>
        <v>0</v>
      </c>
      <c r="D225" s="15">
        <f>'fnd enro'!D225</f>
        <v>0</v>
      </c>
      <c r="E225" s="15">
        <f>'fnd enro'!E225</f>
        <v>0</v>
      </c>
      <c r="F225" s="15">
        <f>'fnd enro'!F225</f>
        <v>0</v>
      </c>
      <c r="G225" s="15">
        <f>'fnd enro'!G225</f>
        <v>1</v>
      </c>
      <c r="H225" s="15">
        <f>'fnd enro'!H225</f>
        <v>0</v>
      </c>
      <c r="I225" s="15">
        <f>'fnd enro'!I225</f>
        <v>3.7499999999999999E-2</v>
      </c>
      <c r="J225" s="15">
        <f>'fnd enro'!J225</f>
        <v>0</v>
      </c>
      <c r="K225" s="15">
        <f>'fnd enro'!K225</f>
        <v>0</v>
      </c>
      <c r="L225" s="15">
        <f>'fnd enro'!L225</f>
        <v>0</v>
      </c>
      <c r="M225" s="15">
        <f>'fnd enro'!M225</f>
        <v>0</v>
      </c>
      <c r="N225" s="15">
        <f>'fnd enro'!N225</f>
        <v>0</v>
      </c>
      <c r="O225" s="15">
        <f>'fnd enro'!O225</f>
        <v>0</v>
      </c>
      <c r="P225" s="15"/>
      <c r="Q225" s="15">
        <f>'fnd enro'!R225</f>
        <v>1</v>
      </c>
      <c r="R225" s="16">
        <f t="shared" si="37"/>
        <v>1.0980000000000001</v>
      </c>
      <c r="S225" s="15">
        <f>'fnd enro'!Q225</f>
        <v>1</v>
      </c>
      <c r="T225" s="2"/>
      <c r="U225" s="1">
        <f>(($C225*'fnd base rates'!C$48)
+($D225*'fnd base rates'!C$49)
+($E225*'fnd base rates'!C$50)
+($F225*'fnd base rates'!C$51)
+($G225*'fnd base rates'!C$52)
+($H225*'fnd base rates'!C$53)
+($I225*'fnd base rates'!C$54)
+($J225*'fnd base rates'!C$55)
+($K225*'fnd base rates'!C$56)
+($L225*'fnd base rates'!C$57)
+($M225*'fnd base rates'!C$58)
+($N225*'fnd base rates'!C$59)
+($O225*VLOOKUP($S225+12,rate_basefnd,3)))
*$R225</f>
        <v>508.69859625000009</v>
      </c>
      <c r="V225" s="1">
        <f>(($C225*'fnd base rates'!D$48)
+($D225*'fnd base rates'!D$49)
+($E225*'fnd base rates'!D$50)
+($F225*'fnd base rates'!D$51)
+($G225*'fnd base rates'!D$52)
+($H225*'fnd base rates'!D$53)
+($I225*'fnd base rates'!D$54)
+($J225*'fnd base rates'!D$55)
+($K225*'fnd base rates'!D$56)
+($L225*'fnd base rates'!D$57)
+($M225*'fnd base rates'!D$58)
+($N225*'fnd base rates'!D$59)
+($O225*VLOOKUP($S225+12,rate_basefnd,4)))
*$R225</f>
        <v>729.86256000000014</v>
      </c>
      <c r="W225" s="1">
        <f>(($C225*'fnd base rates'!E$48)
+($D225*'fnd base rates'!E$49)
+($E225*'fnd base rates'!E$50)
+($F225*'fnd base rates'!E$51)
+($G225*'fnd base rates'!E$52)
+($H225*'fnd base rates'!E$53)
+($I225*'fnd base rates'!E$54)
+($J225*'fnd base rates'!E$55)
+($K225*'fnd base rates'!E$56)
+($L225*'fnd base rates'!E$57)
+($M225*'fnd base rates'!E$58)
+($N225*'fnd base rates'!E$59)
+($O225*VLOOKUP($S225+12,rate_basefnd,5)))
*$R225</f>
        <v>3290.1782737500002</v>
      </c>
      <c r="X225" s="1">
        <f>(($C225*'fnd base rates'!F$48)
+($D225*'fnd base rates'!F$49)
+($E225*'fnd base rates'!F$50)
+($F225*'fnd base rates'!F$51)
+($G225*'fnd base rates'!F$52)
+($H225*'fnd base rates'!F$53)
+($I225*'fnd base rates'!F$54)
+($J225*'fnd base rates'!F$55)
+($K225*'fnd base rates'!F$56)
+($L225*'fnd base rates'!F$57)
+($M225*'fnd base rates'!F$58)
+($N225*'fnd base rates'!F$59)
+($O225*VLOOKUP($S225+12,rate_basefnd,6)))
*$R225</f>
        <v>940.11391350000019</v>
      </c>
      <c r="Y225" s="1">
        <f>(($C225*'fnd base rates'!G$48)
+($D225*'fnd base rates'!G$49)
+($E225*'fnd base rates'!G$50)
+($F225*'fnd base rates'!G$51)
+($G225*'fnd base rates'!G$52)
+($H225*'fnd base rates'!G$53)
+($I225*'fnd base rates'!G$54)
+($J225*'fnd base rates'!G$55)
+($K225*'fnd base rates'!G$56)
+($L225*'fnd base rates'!G$57)
+($M225*'fnd base rates'!G$58)
+($N225*'fnd base rates'!G$59)
+($O225*VLOOKUP($S225+12,rate_basefnd,7)))
*$R225</f>
        <v>160.22317949999999</v>
      </c>
      <c r="Z225" s="1">
        <f>(($C225*'fnd base rates'!H$48)
+($D225*'fnd base rates'!H$49)
+($E225*'fnd base rates'!H$50)
+($F225*'fnd base rates'!H$51)
+($G225*'fnd base rates'!H$52)
+($H225*'fnd base rates'!H$53)
+($I225*'fnd base rates'!H$54)
+($J225*'fnd base rates'!H$55)
+($K225*'fnd base rates'!H$56)
+($L225*'fnd base rates'!H$57)
+($M225*'fnd base rates'!H$58)
+($N225*'fnd base rates'!H$59)
+($O225*VLOOKUP($S225+12,rate_basefnd,8)))</f>
        <v>454.3845</v>
      </c>
      <c r="AA225" s="1">
        <f>(($C225*'fnd base rates'!I$48)
+($D225*'fnd base rates'!I$49)
+($E225*'fnd base rates'!I$50)
+($F225*'fnd base rates'!I$51)
+($G225*'fnd base rates'!I$52)
+($H225*'fnd base rates'!I$53)
+($I225*'fnd base rates'!I$54)
+($J225*'fnd base rates'!I$55)
+($K225*'fnd base rates'!I$56)
+($L225*'fnd base rates'!I$57)
+($M225*'fnd base rates'!I$58)
+($N225*'fnd base rates'!I$59)
+($O225*VLOOKUP($S225+12,rate_basefnd,9)))
*$R225</f>
        <v>324.16254000000004</v>
      </c>
      <c r="AB225" s="1">
        <f>(($C225*'fnd base rates'!J$48)
+($D225*'fnd base rates'!J$49)
+($E225*'fnd base rates'!J$50)
+($F225*'fnd base rates'!J$51)
+($G225*'fnd base rates'!J$52)
+($H225*'fnd base rates'!J$53)
+($I225*'fnd base rates'!J$54)
+($J225*'fnd base rates'!J$55)
+($K225*'fnd base rates'!J$56)
+($L225*'fnd base rates'!J$57)
+($M225*'fnd base rates'!J$58)
+($N225*'fnd base rates'!J$59)
+($O225*VLOOKUP($S225+12,rate_basefnd,10)))
*$R225</f>
        <v>237.36564000000001</v>
      </c>
      <c r="AC225" s="1">
        <f>(($C225*'fnd base rates'!K$48)
+($D225*'fnd base rates'!K$49)
+($E225*'fnd base rates'!K$50)
+($F225*'fnd base rates'!K$51)
+($G225*'fnd base rates'!K$52)
+($H225*'fnd base rates'!K$53)
+($I225*'fnd base rates'!K$54)
+($J225*'fnd base rates'!K$55)
+($K225*'fnd base rates'!K$56)
+($L225*'fnd base rates'!K$57)
+($M225*'fnd base rates'!K$58)
+($N225*'fnd base rates'!K$59)
+($O225*VLOOKUP($S225+12,rate_basefnd,11)))
*$R225</f>
        <v>1124.3466472500002</v>
      </c>
      <c r="AD225" s="1">
        <f>(($C225*'fnd base rates'!L$48)
+($D225*'fnd base rates'!L$49)
+($E225*'fnd base rates'!L$50)
+($F225*'fnd base rates'!L$51)
+($G225*'fnd base rates'!L$52)
+($H225*'fnd base rates'!L$53)
+($I225*'fnd base rates'!L$54)
+($J225*'fnd base rates'!L$55)
+($K225*'fnd base rates'!L$56)
+($L225*'fnd base rates'!L$57)
+($M225*'fnd base rates'!L$58)
+($N225*'fnd base rates'!L$59)
+($O225*VLOOKUP($S225+12,rate_basefnd,12)))</f>
        <v>978.01976342683213</v>
      </c>
      <c r="AE225" s="1">
        <f>(($C225*'fnd base rates'!M$48)
+($D225*'fnd base rates'!M$49)
+($E225*'fnd base rates'!M$50)
+($F225*'fnd base rates'!M$51)
+($G225*'fnd base rates'!M$52)
+($H225*'fnd base rates'!M$53)
+($I225*'fnd base rates'!M$54)
+($J225*'fnd base rates'!M$55)
+($K225*'fnd base rates'!M$56)
+($L225*'fnd base rates'!M$57)
+($M225*'fnd base rates'!M$58)
+($N225*'fnd base rates'!M$59)
+($O225*VLOOKUP($S225+12,rate_basefnd,13)))</f>
        <v>0</v>
      </c>
      <c r="AF225" s="4">
        <f t="shared" si="38"/>
        <v>8747.3556136768329</v>
      </c>
      <c r="AH225" s="4">
        <f t="shared" si="39"/>
        <v>436049133</v>
      </c>
      <c r="AI225" s="4" t="str">
        <f t="shared" si="40"/>
        <v>436</v>
      </c>
      <c r="AJ225" s="2" t="str">
        <f t="shared" si="41"/>
        <v>049</v>
      </c>
      <c r="AK225" s="2" t="str">
        <f t="shared" si="42"/>
        <v>133</v>
      </c>
      <c r="AL225" s="4">
        <f t="shared" si="43"/>
        <v>1</v>
      </c>
      <c r="AM225" s="4">
        <f t="shared" si="36"/>
        <v>1</v>
      </c>
      <c r="AN225" s="4">
        <f t="shared" si="44"/>
        <v>8747.3556136768329</v>
      </c>
      <c r="AO225" s="4">
        <f t="shared" si="45"/>
        <v>8747</v>
      </c>
      <c r="AP225" s="4">
        <f t="shared" si="46"/>
        <v>0</v>
      </c>
      <c r="AQ225" s="75">
        <v>8747</v>
      </c>
    </row>
    <row r="226" spans="1:43" s="4" customFormat="1">
      <c r="A226" s="2">
        <v>436049149</v>
      </c>
      <c r="B226" s="382" t="s">
        <v>703</v>
      </c>
      <c r="C226" s="15">
        <f>'fnd enro'!C226</f>
        <v>0</v>
      </c>
      <c r="D226" s="15">
        <f>'fnd enro'!D226</f>
        <v>0</v>
      </c>
      <c r="E226" s="15">
        <f>'fnd enro'!E226</f>
        <v>0</v>
      </c>
      <c r="F226" s="15">
        <f>'fnd enro'!F226</f>
        <v>0</v>
      </c>
      <c r="G226" s="15">
        <f>'fnd enro'!G226</f>
        <v>1</v>
      </c>
      <c r="H226" s="15">
        <f>'fnd enro'!H226</f>
        <v>1</v>
      </c>
      <c r="I226" s="15">
        <f>'fnd enro'!I226</f>
        <v>7.4999999999999997E-2</v>
      </c>
      <c r="J226" s="15">
        <f>'fnd enro'!J226</f>
        <v>0</v>
      </c>
      <c r="K226" s="15">
        <f>'fnd enro'!K226</f>
        <v>0</v>
      </c>
      <c r="L226" s="15">
        <f>'fnd enro'!L226</f>
        <v>0</v>
      </c>
      <c r="M226" s="15">
        <f>'fnd enro'!M226</f>
        <v>0</v>
      </c>
      <c r="N226" s="15">
        <f>'fnd enro'!N226</f>
        <v>0</v>
      </c>
      <c r="O226" s="15">
        <f>'fnd enro'!O226</f>
        <v>0</v>
      </c>
      <c r="P226" s="15"/>
      <c r="Q226" s="15">
        <f>'fnd enro'!R226</f>
        <v>2</v>
      </c>
      <c r="R226" s="16">
        <f t="shared" si="37"/>
        <v>1.0980000000000001</v>
      </c>
      <c r="S226" s="15">
        <f>'fnd enro'!Q226</f>
        <v>1</v>
      </c>
      <c r="T226" s="2"/>
      <c r="U226" s="1">
        <f>(($C226*'fnd base rates'!C$48)
+($D226*'fnd base rates'!C$49)
+($E226*'fnd base rates'!C$50)
+($F226*'fnd base rates'!C$51)
+($G226*'fnd base rates'!C$52)
+($H226*'fnd base rates'!C$53)
+($I226*'fnd base rates'!C$54)
+($J226*'fnd base rates'!C$55)
+($K226*'fnd base rates'!C$56)
+($L226*'fnd base rates'!C$57)
+($M226*'fnd base rates'!C$58)
+($N226*'fnd base rates'!C$59)
+($O226*VLOOKUP($S226+12,rate_basefnd,3)))
*$R226</f>
        <v>1017.3971925000002</v>
      </c>
      <c r="V226" s="1">
        <f>(($C226*'fnd base rates'!D$48)
+($D226*'fnd base rates'!D$49)
+($E226*'fnd base rates'!D$50)
+($F226*'fnd base rates'!D$51)
+($G226*'fnd base rates'!D$52)
+($H226*'fnd base rates'!D$53)
+($I226*'fnd base rates'!D$54)
+($J226*'fnd base rates'!D$55)
+($K226*'fnd base rates'!D$56)
+($L226*'fnd base rates'!D$57)
+($M226*'fnd base rates'!D$58)
+($N226*'fnd base rates'!D$59)
+($O226*VLOOKUP($S226+12,rate_basefnd,4)))
*$R226</f>
        <v>1459.7251200000003</v>
      </c>
      <c r="W226" s="1">
        <f>(($C226*'fnd base rates'!E$48)
+($D226*'fnd base rates'!E$49)
+($E226*'fnd base rates'!E$50)
+($F226*'fnd base rates'!E$51)
+($G226*'fnd base rates'!E$52)
+($H226*'fnd base rates'!E$53)
+($I226*'fnd base rates'!E$54)
+($J226*'fnd base rates'!E$55)
+($K226*'fnd base rates'!E$56)
+($L226*'fnd base rates'!E$57)
+($M226*'fnd base rates'!E$58)
+($N226*'fnd base rates'!E$59)
+($O226*VLOOKUP($S226+12,rate_basefnd,5)))
*$R226</f>
        <v>7966.2411675000012</v>
      </c>
      <c r="X226" s="1">
        <f>(($C226*'fnd base rates'!F$48)
+($D226*'fnd base rates'!F$49)
+($E226*'fnd base rates'!F$50)
+($F226*'fnd base rates'!F$51)
+($G226*'fnd base rates'!F$52)
+($H226*'fnd base rates'!F$53)
+($I226*'fnd base rates'!F$54)
+($J226*'fnd base rates'!F$55)
+($K226*'fnd base rates'!F$56)
+($L226*'fnd base rates'!F$57)
+($M226*'fnd base rates'!F$58)
+($N226*'fnd base rates'!F$59)
+($O226*VLOOKUP($S226+12,rate_basefnd,6)))
*$R226</f>
        <v>1776.7413270000004</v>
      </c>
      <c r="Y226" s="1">
        <f>(($C226*'fnd base rates'!G$48)
+($D226*'fnd base rates'!G$49)
+($E226*'fnd base rates'!G$50)
+($F226*'fnd base rates'!G$51)
+($G226*'fnd base rates'!G$52)
+($H226*'fnd base rates'!G$53)
+($I226*'fnd base rates'!G$54)
+($J226*'fnd base rates'!G$55)
+($K226*'fnd base rates'!G$56)
+($L226*'fnd base rates'!G$57)
+($M226*'fnd base rates'!G$58)
+($N226*'fnd base rates'!G$59)
+($O226*VLOOKUP($S226+12,rate_basefnd,7)))
*$R226</f>
        <v>316.07631899999996</v>
      </c>
      <c r="Z226" s="1">
        <f>(($C226*'fnd base rates'!H$48)
+($D226*'fnd base rates'!H$49)
+($E226*'fnd base rates'!H$50)
+($F226*'fnd base rates'!H$51)
+($G226*'fnd base rates'!H$52)
+($H226*'fnd base rates'!H$53)
+($I226*'fnd base rates'!H$54)
+($J226*'fnd base rates'!H$55)
+($K226*'fnd base rates'!H$56)
+($L226*'fnd base rates'!H$57)
+($M226*'fnd base rates'!H$58)
+($N226*'fnd base rates'!H$59)
+($O226*VLOOKUP($S226+12,rate_basefnd,8)))</f>
        <v>1173.4690000000001</v>
      </c>
      <c r="AA226" s="1">
        <f>(($C226*'fnd base rates'!I$48)
+($D226*'fnd base rates'!I$49)
+($E226*'fnd base rates'!I$50)
+($F226*'fnd base rates'!I$51)
+($G226*'fnd base rates'!I$52)
+($H226*'fnd base rates'!I$53)
+($I226*'fnd base rates'!I$54)
+($J226*'fnd base rates'!I$55)
+($K226*'fnd base rates'!I$56)
+($L226*'fnd base rates'!I$57)
+($M226*'fnd base rates'!I$58)
+($N226*'fnd base rates'!I$59)
+($O226*VLOOKUP($S226+12,rate_basefnd,9)))
*$R226</f>
        <v>730.51038000000005</v>
      </c>
      <c r="AB226" s="1">
        <f>(($C226*'fnd base rates'!J$48)
+($D226*'fnd base rates'!J$49)
+($E226*'fnd base rates'!J$50)
+($F226*'fnd base rates'!J$51)
+($G226*'fnd base rates'!J$52)
+($H226*'fnd base rates'!J$53)
+($I226*'fnd base rates'!J$54)
+($J226*'fnd base rates'!J$55)
+($K226*'fnd base rates'!J$56)
+($L226*'fnd base rates'!J$57)
+($M226*'fnd base rates'!J$58)
+($N226*'fnd base rates'!J$59)
+($O226*VLOOKUP($S226+12,rate_basefnd,10)))
*$R226</f>
        <v>784.71864000000016</v>
      </c>
      <c r="AC226" s="1">
        <f>(($C226*'fnd base rates'!K$48)
+($D226*'fnd base rates'!K$49)
+($E226*'fnd base rates'!K$50)
+($F226*'fnd base rates'!K$51)
+($G226*'fnd base rates'!K$52)
+($H226*'fnd base rates'!K$53)
+($I226*'fnd base rates'!K$54)
+($J226*'fnd base rates'!K$55)
+($K226*'fnd base rates'!K$56)
+($L226*'fnd base rates'!K$57)
+($M226*'fnd base rates'!K$58)
+($N226*'fnd base rates'!K$59)
+($O226*VLOOKUP($S226+12,rate_basefnd,11)))
*$R226</f>
        <v>2218.0700744999999</v>
      </c>
      <c r="AD226" s="1">
        <f>(($C226*'fnd base rates'!L$48)
+($D226*'fnd base rates'!L$49)
+($E226*'fnd base rates'!L$50)
+($F226*'fnd base rates'!L$51)
+($G226*'fnd base rates'!L$52)
+($H226*'fnd base rates'!L$53)
+($I226*'fnd base rates'!L$54)
+($J226*'fnd base rates'!L$55)
+($K226*'fnd base rates'!L$56)
+($L226*'fnd base rates'!L$57)
+($M226*'fnd base rates'!L$58)
+($N226*'fnd base rates'!L$59)
+($O226*VLOOKUP($S226+12,rate_basefnd,12)))</f>
        <v>1897.2778027862737</v>
      </c>
      <c r="AE226" s="1">
        <f>(($C226*'fnd base rates'!M$48)
+($D226*'fnd base rates'!M$49)
+($E226*'fnd base rates'!M$50)
+($F226*'fnd base rates'!M$51)
+($G226*'fnd base rates'!M$52)
+($H226*'fnd base rates'!M$53)
+($I226*'fnd base rates'!M$54)
+($J226*'fnd base rates'!M$55)
+($K226*'fnd base rates'!M$56)
+($L226*'fnd base rates'!M$57)
+($M226*'fnd base rates'!M$58)
+($N226*'fnd base rates'!M$59)
+($O226*VLOOKUP($S226+12,rate_basefnd,13)))</f>
        <v>0</v>
      </c>
      <c r="AF226" s="4">
        <f t="shared" si="38"/>
        <v>19340.227023286276</v>
      </c>
      <c r="AH226" s="4">
        <f t="shared" si="39"/>
        <v>436049149</v>
      </c>
      <c r="AI226" s="4" t="str">
        <f t="shared" si="40"/>
        <v>436</v>
      </c>
      <c r="AJ226" s="2" t="str">
        <f t="shared" si="41"/>
        <v>049</v>
      </c>
      <c r="AK226" s="2" t="str">
        <f t="shared" si="42"/>
        <v>149</v>
      </c>
      <c r="AL226" s="4">
        <f t="shared" si="43"/>
        <v>1</v>
      </c>
      <c r="AM226" s="4">
        <f t="shared" si="36"/>
        <v>2</v>
      </c>
      <c r="AN226" s="4">
        <f t="shared" si="44"/>
        <v>19340.227023286276</v>
      </c>
      <c r="AO226" s="4">
        <f t="shared" si="45"/>
        <v>9670</v>
      </c>
      <c r="AP226" s="4">
        <f t="shared" si="46"/>
        <v>0</v>
      </c>
      <c r="AQ226" s="75">
        <v>9670</v>
      </c>
    </row>
    <row r="227" spans="1:43" s="4" customFormat="1">
      <c r="A227" s="2">
        <v>436049165</v>
      </c>
      <c r="B227" s="382" t="s">
        <v>703</v>
      </c>
      <c r="C227" s="15">
        <f>'fnd enro'!C227</f>
        <v>0</v>
      </c>
      <c r="D227" s="15">
        <f>'fnd enro'!D227</f>
        <v>0</v>
      </c>
      <c r="E227" s="15">
        <f>'fnd enro'!E227</f>
        <v>0</v>
      </c>
      <c r="F227" s="15">
        <f>'fnd enro'!F227</f>
        <v>0</v>
      </c>
      <c r="G227" s="15">
        <f>'fnd enro'!G227</f>
        <v>13</v>
      </c>
      <c r="H227" s="15">
        <f>'fnd enro'!H227</f>
        <v>13</v>
      </c>
      <c r="I227" s="15">
        <f>'fnd enro'!I227</f>
        <v>0.97499999999999998</v>
      </c>
      <c r="J227" s="15">
        <f>'fnd enro'!J227</f>
        <v>0</v>
      </c>
      <c r="K227" s="15">
        <f>'fnd enro'!K227</f>
        <v>0</v>
      </c>
      <c r="L227" s="15">
        <f>'fnd enro'!L227</f>
        <v>0</v>
      </c>
      <c r="M227" s="15">
        <f>'fnd enro'!M227</f>
        <v>0</v>
      </c>
      <c r="N227" s="15">
        <f>'fnd enro'!N227</f>
        <v>0</v>
      </c>
      <c r="O227" s="15">
        <f>'fnd enro'!O227</f>
        <v>8</v>
      </c>
      <c r="P227" s="15"/>
      <c r="Q227" s="15">
        <f>'fnd enro'!R227</f>
        <v>26</v>
      </c>
      <c r="R227" s="16">
        <f t="shared" si="37"/>
        <v>1.0980000000000001</v>
      </c>
      <c r="S227" s="15">
        <f>'fnd enro'!Q227</f>
        <v>8</v>
      </c>
      <c r="T227" s="2"/>
      <c r="U227" s="1">
        <f>(($C227*'fnd base rates'!C$48)
+($D227*'fnd base rates'!C$49)
+($E227*'fnd base rates'!C$50)
+($F227*'fnd base rates'!C$51)
+($G227*'fnd base rates'!C$52)
+($H227*'fnd base rates'!C$53)
+($I227*'fnd base rates'!C$54)
+($J227*'fnd base rates'!C$55)
+($K227*'fnd base rates'!C$56)
+($L227*'fnd base rates'!C$57)
+($M227*'fnd base rates'!C$58)
+($N227*'fnd base rates'!C$59)
+($O227*VLOOKUP($S227+12,rate_basefnd,3)))
*$R227</f>
        <v>13226.163502500001</v>
      </c>
      <c r="V227" s="1">
        <f>(($C227*'fnd base rates'!D$48)
+($D227*'fnd base rates'!D$49)
+($E227*'fnd base rates'!D$50)
+($F227*'fnd base rates'!D$51)
+($G227*'fnd base rates'!D$52)
+($H227*'fnd base rates'!D$53)
+($I227*'fnd base rates'!D$54)
+($J227*'fnd base rates'!D$55)
+($K227*'fnd base rates'!D$56)
+($L227*'fnd base rates'!D$57)
+($M227*'fnd base rates'!D$58)
+($N227*'fnd base rates'!D$59)
+($O227*VLOOKUP($S227+12,rate_basefnd,4)))
*$R227</f>
        <v>18976.426560000004</v>
      </c>
      <c r="W227" s="1">
        <f>(($C227*'fnd base rates'!E$48)
+($D227*'fnd base rates'!E$49)
+($E227*'fnd base rates'!E$50)
+($F227*'fnd base rates'!E$51)
+($G227*'fnd base rates'!E$52)
+($H227*'fnd base rates'!E$53)
+($I227*'fnd base rates'!E$54)
+($J227*'fnd base rates'!E$55)
+($K227*'fnd base rates'!E$56)
+($L227*'fnd base rates'!E$57)
+($M227*'fnd base rates'!E$58)
+($N227*'fnd base rates'!E$59)
+($O227*VLOOKUP($S227+12,rate_basefnd,5)))
*$R227</f>
        <v>131742.31533750001</v>
      </c>
      <c r="X227" s="1">
        <f>(($C227*'fnd base rates'!F$48)
+($D227*'fnd base rates'!F$49)
+($E227*'fnd base rates'!F$50)
+($F227*'fnd base rates'!F$51)
+($G227*'fnd base rates'!F$52)
+($H227*'fnd base rates'!F$53)
+($I227*'fnd base rates'!F$54)
+($J227*'fnd base rates'!F$55)
+($K227*'fnd base rates'!F$56)
+($L227*'fnd base rates'!F$57)
+($M227*'fnd base rates'!F$58)
+($N227*'fnd base rates'!F$59)
+($O227*VLOOKUP($S227+12,rate_basefnd,6)))
*$R227</f>
        <v>23097.637251000004</v>
      </c>
      <c r="Y227" s="1">
        <f>(($C227*'fnd base rates'!G$48)
+($D227*'fnd base rates'!G$49)
+($E227*'fnd base rates'!G$50)
+($F227*'fnd base rates'!G$51)
+($G227*'fnd base rates'!G$52)
+($H227*'fnd base rates'!G$53)
+($I227*'fnd base rates'!G$54)
+($J227*'fnd base rates'!G$55)
+($K227*'fnd base rates'!G$56)
+($L227*'fnd base rates'!G$57)
+($M227*'fnd base rates'!G$58)
+($N227*'fnd base rates'!G$59)
+($O227*VLOOKUP($S227+12,rate_basefnd,7)))
*$R227</f>
        <v>4729.2303869999996</v>
      </c>
      <c r="Z227" s="1">
        <f>(($C227*'fnd base rates'!H$48)
+($D227*'fnd base rates'!H$49)
+($E227*'fnd base rates'!H$50)
+($F227*'fnd base rates'!H$51)
+($G227*'fnd base rates'!H$52)
+($H227*'fnd base rates'!H$53)
+($I227*'fnd base rates'!H$54)
+($J227*'fnd base rates'!H$55)
+($K227*'fnd base rates'!H$56)
+($L227*'fnd base rates'!H$57)
+($M227*'fnd base rates'!H$58)
+($N227*'fnd base rates'!H$59)
+($O227*VLOOKUP($S227+12,rate_basefnd,8)))</f>
        <v>15255.097</v>
      </c>
      <c r="AA227" s="1">
        <f>(($C227*'fnd base rates'!I$48)
+($D227*'fnd base rates'!I$49)
+($E227*'fnd base rates'!I$50)
+($F227*'fnd base rates'!I$51)
+($G227*'fnd base rates'!I$52)
+($H227*'fnd base rates'!I$53)
+($I227*'fnd base rates'!I$54)
+($J227*'fnd base rates'!I$55)
+($K227*'fnd base rates'!I$56)
+($L227*'fnd base rates'!I$57)
+($M227*'fnd base rates'!I$58)
+($N227*'fnd base rates'!I$59)
+($O227*VLOOKUP($S227+12,rate_basefnd,9)))
*$R227</f>
        <v>9496.6349400000017</v>
      </c>
      <c r="AB227" s="1">
        <f>(($C227*'fnd base rates'!J$48)
+($D227*'fnd base rates'!J$49)
+($E227*'fnd base rates'!J$50)
+($F227*'fnd base rates'!J$51)
+($G227*'fnd base rates'!J$52)
+($H227*'fnd base rates'!J$53)
+($I227*'fnd base rates'!J$54)
+($J227*'fnd base rates'!J$55)
+($K227*'fnd base rates'!J$56)
+($L227*'fnd base rates'!J$57)
+($M227*'fnd base rates'!J$58)
+($N227*'fnd base rates'!J$59)
+($O227*VLOOKUP($S227+12,rate_basefnd,10)))
*$R227</f>
        <v>10201.342320000002</v>
      </c>
      <c r="AC227" s="1">
        <f>(($C227*'fnd base rates'!K$48)
+($D227*'fnd base rates'!K$49)
+($E227*'fnd base rates'!K$50)
+($F227*'fnd base rates'!K$51)
+($G227*'fnd base rates'!K$52)
+($H227*'fnd base rates'!K$53)
+($I227*'fnd base rates'!K$54)
+($J227*'fnd base rates'!K$55)
+($K227*'fnd base rates'!K$56)
+($L227*'fnd base rates'!K$57)
+($M227*'fnd base rates'!K$58)
+($N227*'fnd base rates'!K$59)
+($O227*VLOOKUP($S227+12,rate_basefnd,11)))
*$R227</f>
        <v>33187.295128500009</v>
      </c>
      <c r="AD227" s="1">
        <f>(($C227*'fnd base rates'!L$48)
+($D227*'fnd base rates'!L$49)
+($E227*'fnd base rates'!L$50)
+($F227*'fnd base rates'!L$51)
+($G227*'fnd base rates'!L$52)
+($H227*'fnd base rates'!L$53)
+($I227*'fnd base rates'!L$54)
+($J227*'fnd base rates'!L$55)
+($K227*'fnd base rates'!L$56)
+($L227*'fnd base rates'!L$57)
+($M227*'fnd base rates'!L$58)
+($N227*'fnd base rates'!L$59)
+($O227*VLOOKUP($S227+12,rate_basefnd,12)))</f>
        <v>27269.97143622156</v>
      </c>
      <c r="AE227" s="1">
        <f>(($C227*'fnd base rates'!M$48)
+($D227*'fnd base rates'!M$49)
+($E227*'fnd base rates'!M$50)
+($F227*'fnd base rates'!M$51)
+($G227*'fnd base rates'!M$52)
+($H227*'fnd base rates'!M$53)
+($I227*'fnd base rates'!M$54)
+($J227*'fnd base rates'!M$55)
+($K227*'fnd base rates'!M$56)
+($L227*'fnd base rates'!M$57)
+($M227*'fnd base rates'!M$58)
+($N227*'fnd base rates'!M$59)
+($O227*VLOOKUP($S227+12,rate_basefnd,13)))</f>
        <v>0</v>
      </c>
      <c r="AF227" s="4">
        <f t="shared" si="38"/>
        <v>287182.1138627216</v>
      </c>
      <c r="AH227" s="4">
        <f t="shared" si="39"/>
        <v>436049165</v>
      </c>
      <c r="AI227" s="4" t="str">
        <f t="shared" si="40"/>
        <v>436</v>
      </c>
      <c r="AJ227" s="2" t="str">
        <f t="shared" si="41"/>
        <v>049</v>
      </c>
      <c r="AK227" s="2" t="str">
        <f t="shared" si="42"/>
        <v>165</v>
      </c>
      <c r="AL227" s="4">
        <f t="shared" si="43"/>
        <v>1</v>
      </c>
      <c r="AM227" s="4">
        <f t="shared" si="36"/>
        <v>26</v>
      </c>
      <c r="AN227" s="4">
        <f t="shared" si="44"/>
        <v>287182.1138627216</v>
      </c>
      <c r="AO227" s="4">
        <f t="shared" si="45"/>
        <v>11045</v>
      </c>
      <c r="AP227" s="4">
        <f t="shared" si="46"/>
        <v>0</v>
      </c>
      <c r="AQ227" s="75">
        <v>11045</v>
      </c>
    </row>
    <row r="228" spans="1:43" s="4" customFormat="1">
      <c r="A228" s="2">
        <v>436049176</v>
      </c>
      <c r="B228" s="382" t="s">
        <v>703</v>
      </c>
      <c r="C228" s="15">
        <f>'fnd enro'!C228</f>
        <v>0</v>
      </c>
      <c r="D228" s="15">
        <f>'fnd enro'!D228</f>
        <v>0</v>
      </c>
      <c r="E228" s="15">
        <f>'fnd enro'!E228</f>
        <v>0</v>
      </c>
      <c r="F228" s="15">
        <f>'fnd enro'!F228</f>
        <v>0</v>
      </c>
      <c r="G228" s="15">
        <f>'fnd enro'!G228</f>
        <v>5</v>
      </c>
      <c r="H228" s="15">
        <f>'fnd enro'!H228</f>
        <v>9</v>
      </c>
      <c r="I228" s="15">
        <f>'fnd enro'!I228</f>
        <v>0.5625</v>
      </c>
      <c r="J228" s="15">
        <f>'fnd enro'!J228</f>
        <v>0</v>
      </c>
      <c r="K228" s="15">
        <f>'fnd enro'!K228</f>
        <v>0</v>
      </c>
      <c r="L228" s="15">
        <f>'fnd enro'!L228</f>
        <v>0</v>
      </c>
      <c r="M228" s="15">
        <f>'fnd enro'!M228</f>
        <v>1</v>
      </c>
      <c r="N228" s="15">
        <f>'fnd enro'!N228</f>
        <v>0</v>
      </c>
      <c r="O228" s="15">
        <f>'fnd enro'!O228</f>
        <v>3</v>
      </c>
      <c r="P228" s="15"/>
      <c r="Q228" s="15">
        <f>'fnd enro'!R228</f>
        <v>15</v>
      </c>
      <c r="R228" s="16">
        <f t="shared" si="37"/>
        <v>1.0980000000000001</v>
      </c>
      <c r="S228" s="15">
        <f>'fnd enro'!Q228</f>
        <v>5</v>
      </c>
      <c r="T228" s="2"/>
      <c r="U228" s="1">
        <f>(($C228*'fnd base rates'!C$48)
+($D228*'fnd base rates'!C$49)
+($E228*'fnd base rates'!C$50)
+($F228*'fnd base rates'!C$51)
+($G228*'fnd base rates'!C$52)
+($H228*'fnd base rates'!C$53)
+($I228*'fnd base rates'!C$54)
+($J228*'fnd base rates'!C$55)
+($K228*'fnd base rates'!C$56)
+($L228*'fnd base rates'!C$57)
+($M228*'fnd base rates'!C$58)
+($N228*'fnd base rates'!C$59)
+($O228*VLOOKUP($S228+12,rate_basefnd,3)))
*$R228</f>
        <v>7630.4789437500012</v>
      </c>
      <c r="V228" s="1">
        <f>(($C228*'fnd base rates'!D$48)
+($D228*'fnd base rates'!D$49)
+($E228*'fnd base rates'!D$50)
+($F228*'fnd base rates'!D$51)
+($G228*'fnd base rates'!D$52)
+($H228*'fnd base rates'!D$53)
+($I228*'fnd base rates'!D$54)
+($J228*'fnd base rates'!D$55)
+($K228*'fnd base rates'!D$56)
+($L228*'fnd base rates'!D$57)
+($M228*'fnd base rates'!D$58)
+($N228*'fnd base rates'!D$59)
+($O228*VLOOKUP($S228+12,rate_basefnd,4)))
*$R228</f>
        <v>10947.938400000003</v>
      </c>
      <c r="W228" s="1">
        <f>(($C228*'fnd base rates'!E$48)
+($D228*'fnd base rates'!E$49)
+($E228*'fnd base rates'!E$50)
+($F228*'fnd base rates'!E$51)
+($G228*'fnd base rates'!E$52)
+($H228*'fnd base rates'!E$53)
+($I228*'fnd base rates'!E$54)
+($J228*'fnd base rates'!E$55)
+($K228*'fnd base rates'!E$56)
+($L228*'fnd base rates'!E$57)
+($M228*'fnd base rates'!E$58)
+($N228*'fnd base rates'!E$59)
+($O228*VLOOKUP($S228+12,rate_basefnd,5)))
*$R228</f>
        <v>74175.972626250019</v>
      </c>
      <c r="X228" s="1">
        <f>(($C228*'fnd base rates'!F$48)
+($D228*'fnd base rates'!F$49)
+($E228*'fnd base rates'!F$50)
+($F228*'fnd base rates'!F$51)
+($G228*'fnd base rates'!F$52)
+($H228*'fnd base rates'!F$53)
+($I228*'fnd base rates'!F$54)
+($J228*'fnd base rates'!F$55)
+($K228*'fnd base rates'!F$56)
+($L228*'fnd base rates'!F$57)
+($M228*'fnd base rates'!F$58)
+($N228*'fnd base rates'!F$59)
+($O228*VLOOKUP($S228+12,rate_basefnd,6)))
*$R228</f>
        <v>13238.790502500002</v>
      </c>
      <c r="Y228" s="1">
        <f>(($C228*'fnd base rates'!G$48)
+($D228*'fnd base rates'!G$49)
+($E228*'fnd base rates'!G$50)
+($F228*'fnd base rates'!G$51)
+($G228*'fnd base rates'!G$52)
+($H228*'fnd base rates'!G$53)
+($I228*'fnd base rates'!G$54)
+($J228*'fnd base rates'!G$55)
+($K228*'fnd base rates'!G$56)
+($L228*'fnd base rates'!G$57)
+($M228*'fnd base rates'!G$58)
+($N228*'fnd base rates'!G$59)
+($O228*VLOOKUP($S228+12,rate_basefnd,7)))
*$R228</f>
        <v>2625.4072124999998</v>
      </c>
      <c r="Z228" s="1">
        <f>(($C228*'fnd base rates'!H$48)
+($D228*'fnd base rates'!H$49)
+($E228*'fnd base rates'!H$50)
+($F228*'fnd base rates'!H$51)
+($G228*'fnd base rates'!H$52)
+($H228*'fnd base rates'!H$53)
+($I228*'fnd base rates'!H$54)
+($J228*'fnd base rates'!H$55)
+($K228*'fnd base rates'!H$56)
+($L228*'fnd base rates'!H$57)
+($M228*'fnd base rates'!H$58)
+($N228*'fnd base rates'!H$59)
+($O228*VLOOKUP($S228+12,rate_basefnd,8)))</f>
        <v>9198.067500000001</v>
      </c>
      <c r="AA228" s="1">
        <f>(($C228*'fnd base rates'!I$48)
+($D228*'fnd base rates'!I$49)
+($E228*'fnd base rates'!I$50)
+($F228*'fnd base rates'!I$51)
+($G228*'fnd base rates'!I$52)
+($H228*'fnd base rates'!I$53)
+($I228*'fnd base rates'!I$54)
+($J228*'fnd base rates'!I$55)
+($K228*'fnd base rates'!I$56)
+($L228*'fnd base rates'!I$57)
+($M228*'fnd base rates'!I$58)
+($N228*'fnd base rates'!I$59)
+($O228*VLOOKUP($S228+12,rate_basefnd,9)))
*$R228</f>
        <v>5602.1058000000012</v>
      </c>
      <c r="AB228" s="1">
        <f>(($C228*'fnd base rates'!J$48)
+($D228*'fnd base rates'!J$49)
+($E228*'fnd base rates'!J$50)
+($F228*'fnd base rates'!J$51)
+($G228*'fnd base rates'!J$52)
+($H228*'fnd base rates'!J$53)
+($I228*'fnd base rates'!J$54)
+($J228*'fnd base rates'!J$55)
+($K228*'fnd base rates'!J$56)
+($L228*'fnd base rates'!J$57)
+($M228*'fnd base rates'!J$58)
+($N228*'fnd base rates'!J$59)
+($O228*VLOOKUP($S228+12,rate_basefnd,10)))
*$R228</f>
        <v>6258.3255000000008</v>
      </c>
      <c r="AC228" s="1">
        <f>(($C228*'fnd base rates'!K$48)
+($D228*'fnd base rates'!K$49)
+($E228*'fnd base rates'!K$50)
+($F228*'fnd base rates'!K$51)
+($G228*'fnd base rates'!K$52)
+($H228*'fnd base rates'!K$53)
+($I228*'fnd base rates'!K$54)
+($J228*'fnd base rates'!K$55)
+($K228*'fnd base rates'!K$56)
+($L228*'fnd base rates'!K$57)
+($M228*'fnd base rates'!K$58)
+($N228*'fnd base rates'!K$59)
+($O228*VLOOKUP($S228+12,rate_basefnd,11)))
*$R228</f>
        <v>18424.030308750003</v>
      </c>
      <c r="AD228" s="1">
        <f>(($C228*'fnd base rates'!L$48)
+($D228*'fnd base rates'!L$49)
+($E228*'fnd base rates'!L$50)
+($F228*'fnd base rates'!L$51)
+($G228*'fnd base rates'!L$52)
+($H228*'fnd base rates'!L$53)
+($I228*'fnd base rates'!L$54)
+($J228*'fnd base rates'!L$55)
+($K228*'fnd base rates'!L$56)
+($L228*'fnd base rates'!L$57)
+($M228*'fnd base rates'!L$58)
+($N228*'fnd base rates'!L$59)
+($O228*VLOOKUP($S228+12,rate_basefnd,12)))</f>
        <v>15260.644507296987</v>
      </c>
      <c r="AE228" s="1">
        <f>(($C228*'fnd base rates'!M$48)
+($D228*'fnd base rates'!M$49)
+($E228*'fnd base rates'!M$50)
+($F228*'fnd base rates'!M$51)
+($G228*'fnd base rates'!M$52)
+($H228*'fnd base rates'!M$53)
+($I228*'fnd base rates'!M$54)
+($J228*'fnd base rates'!M$55)
+($K228*'fnd base rates'!M$56)
+($L228*'fnd base rates'!M$57)
+($M228*'fnd base rates'!M$58)
+($N228*'fnd base rates'!M$59)
+($O228*VLOOKUP($S228+12,rate_basefnd,13)))</f>
        <v>0</v>
      </c>
      <c r="AF228" s="4">
        <f t="shared" si="38"/>
        <v>163361.76130104702</v>
      </c>
      <c r="AH228" s="4">
        <f t="shared" si="39"/>
        <v>436049176</v>
      </c>
      <c r="AI228" s="4" t="str">
        <f t="shared" si="40"/>
        <v>436</v>
      </c>
      <c r="AJ228" s="2" t="str">
        <f t="shared" si="41"/>
        <v>049</v>
      </c>
      <c r="AK228" s="2" t="str">
        <f t="shared" si="42"/>
        <v>176</v>
      </c>
      <c r="AL228" s="4">
        <f t="shared" si="43"/>
        <v>1</v>
      </c>
      <c r="AM228" s="4">
        <f t="shared" si="36"/>
        <v>15</v>
      </c>
      <c r="AN228" s="4">
        <f t="shared" si="44"/>
        <v>163361.76130104702</v>
      </c>
      <c r="AO228" s="4">
        <f t="shared" si="45"/>
        <v>10891</v>
      </c>
      <c r="AP228" s="4">
        <f t="shared" si="46"/>
        <v>0</v>
      </c>
      <c r="AQ228" s="75">
        <v>10891</v>
      </c>
    </row>
    <row r="229" spans="1:43" s="4" customFormat="1">
      <c r="A229" s="2">
        <v>436049201</v>
      </c>
      <c r="B229" s="382" t="s">
        <v>703</v>
      </c>
      <c r="C229" s="15">
        <f>'fnd enro'!C229</f>
        <v>0</v>
      </c>
      <c r="D229" s="15">
        <f>'fnd enro'!D229</f>
        <v>0</v>
      </c>
      <c r="E229" s="15">
        <f>'fnd enro'!E229</f>
        <v>0</v>
      </c>
      <c r="F229" s="15">
        <f>'fnd enro'!F229</f>
        <v>0</v>
      </c>
      <c r="G229" s="15">
        <f>'fnd enro'!G229</f>
        <v>0</v>
      </c>
      <c r="H229" s="15">
        <f>'fnd enro'!H229</f>
        <v>1</v>
      </c>
      <c r="I229" s="15">
        <f>'fnd enro'!I229</f>
        <v>3.7499999999999999E-2</v>
      </c>
      <c r="J229" s="15">
        <f>'fnd enro'!J229</f>
        <v>0</v>
      </c>
      <c r="K229" s="15">
        <f>'fnd enro'!K229</f>
        <v>0</v>
      </c>
      <c r="L229" s="15">
        <f>'fnd enro'!L229</f>
        <v>0</v>
      </c>
      <c r="M229" s="15">
        <f>'fnd enro'!M229</f>
        <v>0</v>
      </c>
      <c r="N229" s="15">
        <f>'fnd enro'!N229</f>
        <v>0</v>
      </c>
      <c r="O229" s="15">
        <f>'fnd enro'!O229</f>
        <v>1</v>
      </c>
      <c r="P229" s="15"/>
      <c r="Q229" s="15">
        <f>'fnd enro'!R229</f>
        <v>1</v>
      </c>
      <c r="R229" s="16">
        <f t="shared" si="37"/>
        <v>1.0980000000000001</v>
      </c>
      <c r="S229" s="15">
        <f>'fnd enro'!Q229</f>
        <v>10</v>
      </c>
      <c r="T229" s="2"/>
      <c r="U229" s="1">
        <f>(($C229*'fnd base rates'!C$48)
+($D229*'fnd base rates'!C$49)
+($E229*'fnd base rates'!C$50)
+($F229*'fnd base rates'!C$51)
+($G229*'fnd base rates'!C$52)
+($H229*'fnd base rates'!C$53)
+($I229*'fnd base rates'!C$54)
+($J229*'fnd base rates'!C$55)
+($K229*'fnd base rates'!C$56)
+($L229*'fnd base rates'!C$57)
+($M229*'fnd base rates'!C$58)
+($N229*'fnd base rates'!C$59)
+($O229*VLOOKUP($S229+12,rate_basefnd,3)))
*$R229</f>
        <v>508.69859625000009</v>
      </c>
      <c r="V229" s="1">
        <f>(($C229*'fnd base rates'!D$48)
+($D229*'fnd base rates'!D$49)
+($E229*'fnd base rates'!D$50)
+($F229*'fnd base rates'!D$51)
+($G229*'fnd base rates'!D$52)
+($H229*'fnd base rates'!D$53)
+($I229*'fnd base rates'!D$54)
+($J229*'fnd base rates'!D$55)
+($K229*'fnd base rates'!D$56)
+($L229*'fnd base rates'!D$57)
+($M229*'fnd base rates'!D$58)
+($N229*'fnd base rates'!D$59)
+($O229*VLOOKUP($S229+12,rate_basefnd,4)))
*$R229</f>
        <v>729.86256000000014</v>
      </c>
      <c r="W229" s="1">
        <f>(($C229*'fnd base rates'!E$48)
+($D229*'fnd base rates'!E$49)
+($E229*'fnd base rates'!E$50)
+($F229*'fnd base rates'!E$51)
+($G229*'fnd base rates'!E$52)
+($H229*'fnd base rates'!E$53)
+($I229*'fnd base rates'!E$54)
+($J229*'fnd base rates'!E$55)
+($K229*'fnd base rates'!E$56)
+($L229*'fnd base rates'!E$57)
+($M229*'fnd base rates'!E$58)
+($N229*'fnd base rates'!E$59)
+($O229*VLOOKUP($S229+12,rate_basefnd,5)))
*$R229</f>
        <v>8268.2138137500006</v>
      </c>
      <c r="X229" s="1">
        <f>(($C229*'fnd base rates'!F$48)
+($D229*'fnd base rates'!F$49)
+($E229*'fnd base rates'!F$50)
+($F229*'fnd base rates'!F$51)
+($G229*'fnd base rates'!F$52)
+($H229*'fnd base rates'!F$53)
+($I229*'fnd base rates'!F$54)
+($J229*'fnd base rates'!F$55)
+($K229*'fnd base rates'!F$56)
+($L229*'fnd base rates'!F$57)
+($M229*'fnd base rates'!F$58)
+($N229*'fnd base rates'!F$59)
+($O229*VLOOKUP($S229+12,rate_basefnd,6)))
*$R229</f>
        <v>836.6274135000001</v>
      </c>
      <c r="Y229" s="1">
        <f>(($C229*'fnd base rates'!G$48)
+($D229*'fnd base rates'!G$49)
+($E229*'fnd base rates'!G$50)
+($F229*'fnd base rates'!G$51)
+($G229*'fnd base rates'!G$52)
+($H229*'fnd base rates'!G$53)
+($I229*'fnd base rates'!G$54)
+($J229*'fnd base rates'!G$55)
+($K229*'fnd base rates'!G$56)
+($L229*'fnd base rates'!G$57)
+($M229*'fnd base rates'!G$58)
+($N229*'fnd base rates'!G$59)
+($O229*VLOOKUP($S229+12,rate_basefnd,7)))
*$R229</f>
        <v>234.90913950000001</v>
      </c>
      <c r="Z229" s="1">
        <f>(($C229*'fnd base rates'!H$48)
+($D229*'fnd base rates'!H$49)
+($E229*'fnd base rates'!H$50)
+($F229*'fnd base rates'!H$51)
+($G229*'fnd base rates'!H$52)
+($H229*'fnd base rates'!H$53)
+($I229*'fnd base rates'!H$54)
+($J229*'fnd base rates'!H$55)
+($K229*'fnd base rates'!H$56)
+($L229*'fnd base rates'!H$57)
+($M229*'fnd base rates'!H$58)
+($N229*'fnd base rates'!H$59)
+($O229*VLOOKUP($S229+12,rate_basefnd,8)))</f>
        <v>719.08450000000005</v>
      </c>
      <c r="AA229" s="1">
        <f>(($C229*'fnd base rates'!I$48)
+($D229*'fnd base rates'!I$49)
+($E229*'fnd base rates'!I$50)
+($F229*'fnd base rates'!I$51)
+($G229*'fnd base rates'!I$52)
+($H229*'fnd base rates'!I$53)
+($I229*'fnd base rates'!I$54)
+($J229*'fnd base rates'!I$55)
+($K229*'fnd base rates'!I$56)
+($L229*'fnd base rates'!I$57)
+($M229*'fnd base rates'!I$58)
+($N229*'fnd base rates'!I$59)
+($O229*VLOOKUP($S229+12,rate_basefnd,9)))
*$R229</f>
        <v>406.34784000000002</v>
      </c>
      <c r="AB229" s="1">
        <f>(($C229*'fnd base rates'!J$48)
+($D229*'fnd base rates'!J$49)
+($E229*'fnd base rates'!J$50)
+($F229*'fnd base rates'!J$51)
+($G229*'fnd base rates'!J$52)
+($H229*'fnd base rates'!J$53)
+($I229*'fnd base rates'!J$54)
+($J229*'fnd base rates'!J$55)
+($K229*'fnd base rates'!J$56)
+($L229*'fnd base rates'!J$57)
+($M229*'fnd base rates'!J$58)
+($N229*'fnd base rates'!J$59)
+($O229*VLOOKUP($S229+12,rate_basefnd,10)))
*$R229</f>
        <v>547.35300000000007</v>
      </c>
      <c r="AC229" s="1">
        <f>(($C229*'fnd base rates'!K$48)
+($D229*'fnd base rates'!K$49)
+($E229*'fnd base rates'!K$50)
+($F229*'fnd base rates'!K$51)
+($G229*'fnd base rates'!K$52)
+($H229*'fnd base rates'!K$53)
+($I229*'fnd base rates'!K$54)
+($J229*'fnd base rates'!K$55)
+($K229*'fnd base rates'!K$56)
+($L229*'fnd base rates'!K$57)
+($M229*'fnd base rates'!K$58)
+($N229*'fnd base rates'!K$59)
+($O229*VLOOKUP($S229+12,rate_basefnd,11)))
*$R229</f>
        <v>1648.5098872500002</v>
      </c>
      <c r="AD229" s="1">
        <f>(($C229*'fnd base rates'!L$48)
+($D229*'fnd base rates'!L$49)
+($E229*'fnd base rates'!L$50)
+($F229*'fnd base rates'!L$51)
+($G229*'fnd base rates'!L$52)
+($H229*'fnd base rates'!L$53)
+($I229*'fnd base rates'!L$54)
+($J229*'fnd base rates'!L$55)
+($K229*'fnd base rates'!L$56)
+($L229*'fnd base rates'!L$57)
+($M229*'fnd base rates'!L$58)
+($N229*'fnd base rates'!L$59)
+($O229*VLOOKUP($S229+12,rate_basefnd,12)))</f>
        <v>1251.3580393594416</v>
      </c>
      <c r="AE229" s="1">
        <f>(($C229*'fnd base rates'!M$48)
+($D229*'fnd base rates'!M$49)
+($E229*'fnd base rates'!M$50)
+($F229*'fnd base rates'!M$51)
+($G229*'fnd base rates'!M$52)
+($H229*'fnd base rates'!M$53)
+($I229*'fnd base rates'!M$54)
+($J229*'fnd base rates'!M$55)
+($K229*'fnd base rates'!M$56)
+($L229*'fnd base rates'!M$57)
+($M229*'fnd base rates'!M$58)
+($N229*'fnd base rates'!M$59)
+($O229*VLOOKUP($S229+12,rate_basefnd,13)))</f>
        <v>0</v>
      </c>
      <c r="AF229" s="4">
        <f t="shared" si="38"/>
        <v>15150.964789609445</v>
      </c>
      <c r="AH229" s="4">
        <f t="shared" si="39"/>
        <v>436049201</v>
      </c>
      <c r="AI229" s="4" t="str">
        <f t="shared" si="40"/>
        <v>436</v>
      </c>
      <c r="AJ229" s="2" t="str">
        <f t="shared" si="41"/>
        <v>049</v>
      </c>
      <c r="AK229" s="2" t="str">
        <f t="shared" si="42"/>
        <v>201</v>
      </c>
      <c r="AL229" s="4">
        <f t="shared" si="43"/>
        <v>1</v>
      </c>
      <c r="AM229" s="4">
        <f t="shared" si="36"/>
        <v>1</v>
      </c>
      <c r="AN229" s="4">
        <f t="shared" si="44"/>
        <v>15150.964789609445</v>
      </c>
      <c r="AO229" s="4">
        <f t="shared" si="45"/>
        <v>15151</v>
      </c>
      <c r="AP229" s="4">
        <f t="shared" si="46"/>
        <v>0</v>
      </c>
      <c r="AQ229" s="75">
        <v>15151</v>
      </c>
    </row>
    <row r="230" spans="1:43" s="4" customFormat="1">
      <c r="A230" s="2">
        <v>436049229</v>
      </c>
      <c r="B230" s="382" t="s">
        <v>703</v>
      </c>
      <c r="C230" s="15">
        <f>'fnd enro'!C230</f>
        <v>0</v>
      </c>
      <c r="D230" s="15">
        <f>'fnd enro'!D230</f>
        <v>0</v>
      </c>
      <c r="E230" s="15">
        <f>'fnd enro'!E230</f>
        <v>0</v>
      </c>
      <c r="F230" s="15">
        <f>'fnd enro'!F230</f>
        <v>0</v>
      </c>
      <c r="G230" s="15">
        <f>'fnd enro'!G230</f>
        <v>0</v>
      </c>
      <c r="H230" s="15">
        <f>'fnd enro'!H230</f>
        <v>1</v>
      </c>
      <c r="I230" s="15">
        <f>'fnd enro'!I230</f>
        <v>3.7499999999999999E-2</v>
      </c>
      <c r="J230" s="15">
        <f>'fnd enro'!J230</f>
        <v>0</v>
      </c>
      <c r="K230" s="15">
        <f>'fnd enro'!K230</f>
        <v>0</v>
      </c>
      <c r="L230" s="15">
        <f>'fnd enro'!L230</f>
        <v>0</v>
      </c>
      <c r="M230" s="15">
        <f>'fnd enro'!M230</f>
        <v>0</v>
      </c>
      <c r="N230" s="15">
        <f>'fnd enro'!N230</f>
        <v>0</v>
      </c>
      <c r="O230" s="15">
        <f>'fnd enro'!O230</f>
        <v>0</v>
      </c>
      <c r="P230" s="15"/>
      <c r="Q230" s="15">
        <f>'fnd enro'!R230</f>
        <v>1</v>
      </c>
      <c r="R230" s="16">
        <f t="shared" si="37"/>
        <v>1.0980000000000001</v>
      </c>
      <c r="S230" s="15">
        <f>'fnd enro'!Q230</f>
        <v>1</v>
      </c>
      <c r="T230" s="2"/>
      <c r="U230" s="1">
        <f>(($C230*'fnd base rates'!C$48)
+($D230*'fnd base rates'!C$49)
+($E230*'fnd base rates'!C$50)
+($F230*'fnd base rates'!C$51)
+($G230*'fnd base rates'!C$52)
+($H230*'fnd base rates'!C$53)
+($I230*'fnd base rates'!C$54)
+($J230*'fnd base rates'!C$55)
+($K230*'fnd base rates'!C$56)
+($L230*'fnd base rates'!C$57)
+($M230*'fnd base rates'!C$58)
+($N230*'fnd base rates'!C$59)
+($O230*VLOOKUP($S230+12,rate_basefnd,3)))
*$R230</f>
        <v>508.69859625000009</v>
      </c>
      <c r="V230" s="1">
        <f>(($C230*'fnd base rates'!D$48)
+($D230*'fnd base rates'!D$49)
+($E230*'fnd base rates'!D$50)
+($F230*'fnd base rates'!D$51)
+($G230*'fnd base rates'!D$52)
+($H230*'fnd base rates'!D$53)
+($I230*'fnd base rates'!D$54)
+($J230*'fnd base rates'!D$55)
+($K230*'fnd base rates'!D$56)
+($L230*'fnd base rates'!D$57)
+($M230*'fnd base rates'!D$58)
+($N230*'fnd base rates'!D$59)
+($O230*VLOOKUP($S230+12,rate_basefnd,4)))
*$R230</f>
        <v>729.86256000000014</v>
      </c>
      <c r="W230" s="1">
        <f>(($C230*'fnd base rates'!E$48)
+($D230*'fnd base rates'!E$49)
+($E230*'fnd base rates'!E$50)
+($F230*'fnd base rates'!E$51)
+($G230*'fnd base rates'!E$52)
+($H230*'fnd base rates'!E$53)
+($I230*'fnd base rates'!E$54)
+($J230*'fnd base rates'!E$55)
+($K230*'fnd base rates'!E$56)
+($L230*'fnd base rates'!E$57)
+($M230*'fnd base rates'!E$58)
+($N230*'fnd base rates'!E$59)
+($O230*VLOOKUP($S230+12,rate_basefnd,5)))
*$R230</f>
        <v>4676.0628937499996</v>
      </c>
      <c r="X230" s="1">
        <f>(($C230*'fnd base rates'!F$48)
+($D230*'fnd base rates'!F$49)
+($E230*'fnd base rates'!F$50)
+($F230*'fnd base rates'!F$51)
+($G230*'fnd base rates'!F$52)
+($H230*'fnd base rates'!F$53)
+($I230*'fnd base rates'!F$54)
+($J230*'fnd base rates'!F$55)
+($K230*'fnd base rates'!F$56)
+($L230*'fnd base rates'!F$57)
+($M230*'fnd base rates'!F$58)
+($N230*'fnd base rates'!F$59)
+($O230*VLOOKUP($S230+12,rate_basefnd,6)))
*$R230</f>
        <v>836.6274135000001</v>
      </c>
      <c r="Y230" s="1">
        <f>(($C230*'fnd base rates'!G$48)
+($D230*'fnd base rates'!G$49)
+($E230*'fnd base rates'!G$50)
+($F230*'fnd base rates'!G$51)
+($G230*'fnd base rates'!G$52)
+($H230*'fnd base rates'!G$53)
+($I230*'fnd base rates'!G$54)
+($J230*'fnd base rates'!G$55)
+($K230*'fnd base rates'!G$56)
+($L230*'fnd base rates'!G$57)
+($M230*'fnd base rates'!G$58)
+($N230*'fnd base rates'!G$59)
+($O230*VLOOKUP($S230+12,rate_basefnd,7)))
*$R230</f>
        <v>155.8531395</v>
      </c>
      <c r="Z230" s="1">
        <f>(($C230*'fnd base rates'!H$48)
+($D230*'fnd base rates'!H$49)
+($E230*'fnd base rates'!H$50)
+($F230*'fnd base rates'!H$51)
+($G230*'fnd base rates'!H$52)
+($H230*'fnd base rates'!H$53)
+($I230*'fnd base rates'!H$54)
+($J230*'fnd base rates'!H$55)
+($K230*'fnd base rates'!H$56)
+($L230*'fnd base rates'!H$57)
+($M230*'fnd base rates'!H$58)
+($N230*'fnd base rates'!H$59)
+($O230*VLOOKUP($S230+12,rate_basefnd,8)))</f>
        <v>719.08450000000005</v>
      </c>
      <c r="AA230" s="1">
        <f>(($C230*'fnd base rates'!I$48)
+($D230*'fnd base rates'!I$49)
+($E230*'fnd base rates'!I$50)
+($F230*'fnd base rates'!I$51)
+($G230*'fnd base rates'!I$52)
+($H230*'fnd base rates'!I$53)
+($I230*'fnd base rates'!I$54)
+($J230*'fnd base rates'!I$55)
+($K230*'fnd base rates'!I$56)
+($L230*'fnd base rates'!I$57)
+($M230*'fnd base rates'!I$58)
+($N230*'fnd base rates'!I$59)
+($O230*VLOOKUP($S230+12,rate_basefnd,9)))
*$R230</f>
        <v>406.34784000000002</v>
      </c>
      <c r="AB230" s="1">
        <f>(($C230*'fnd base rates'!J$48)
+($D230*'fnd base rates'!J$49)
+($E230*'fnd base rates'!J$50)
+($F230*'fnd base rates'!J$51)
+($G230*'fnd base rates'!J$52)
+($H230*'fnd base rates'!J$53)
+($I230*'fnd base rates'!J$54)
+($J230*'fnd base rates'!J$55)
+($K230*'fnd base rates'!J$56)
+($L230*'fnd base rates'!J$57)
+($M230*'fnd base rates'!J$58)
+($N230*'fnd base rates'!J$59)
+($O230*VLOOKUP($S230+12,rate_basefnd,10)))
*$R230</f>
        <v>547.35300000000007</v>
      </c>
      <c r="AC230" s="1">
        <f>(($C230*'fnd base rates'!K$48)
+($D230*'fnd base rates'!K$49)
+($E230*'fnd base rates'!K$50)
+($F230*'fnd base rates'!K$51)
+($G230*'fnd base rates'!K$52)
+($H230*'fnd base rates'!K$53)
+($I230*'fnd base rates'!K$54)
+($J230*'fnd base rates'!K$55)
+($K230*'fnd base rates'!K$56)
+($L230*'fnd base rates'!K$57)
+($M230*'fnd base rates'!K$58)
+($N230*'fnd base rates'!K$59)
+($O230*VLOOKUP($S230+12,rate_basefnd,11)))
*$R230</f>
        <v>1093.7234272500002</v>
      </c>
      <c r="AD230" s="1">
        <f>(($C230*'fnd base rates'!L$48)
+($D230*'fnd base rates'!L$49)
+($E230*'fnd base rates'!L$50)
+($F230*'fnd base rates'!L$51)
+($G230*'fnd base rates'!L$52)
+($H230*'fnd base rates'!L$53)
+($I230*'fnd base rates'!L$54)
+($J230*'fnd base rates'!L$55)
+($K230*'fnd base rates'!L$56)
+($L230*'fnd base rates'!L$57)
+($M230*'fnd base rates'!L$58)
+($N230*'fnd base rates'!L$59)
+($O230*VLOOKUP($S230+12,rate_basefnd,12)))</f>
        <v>919.25803935944157</v>
      </c>
      <c r="AE230" s="1">
        <f>(($C230*'fnd base rates'!M$48)
+($D230*'fnd base rates'!M$49)
+($E230*'fnd base rates'!M$50)
+($F230*'fnd base rates'!M$51)
+($G230*'fnd base rates'!M$52)
+($H230*'fnd base rates'!M$53)
+($I230*'fnd base rates'!M$54)
+($J230*'fnd base rates'!M$55)
+($K230*'fnd base rates'!M$56)
+($L230*'fnd base rates'!M$57)
+($M230*'fnd base rates'!M$58)
+($N230*'fnd base rates'!M$59)
+($O230*VLOOKUP($S230+12,rate_basefnd,13)))</f>
        <v>0</v>
      </c>
      <c r="AF230" s="4">
        <f t="shared" si="38"/>
        <v>10592.871409609445</v>
      </c>
      <c r="AH230" s="4">
        <f t="shared" si="39"/>
        <v>436049229</v>
      </c>
      <c r="AI230" s="4" t="str">
        <f t="shared" si="40"/>
        <v>436</v>
      </c>
      <c r="AJ230" s="2" t="str">
        <f t="shared" si="41"/>
        <v>049</v>
      </c>
      <c r="AK230" s="2" t="str">
        <f t="shared" si="42"/>
        <v>229</v>
      </c>
      <c r="AL230" s="4">
        <f t="shared" si="43"/>
        <v>1</v>
      </c>
      <c r="AM230" s="4">
        <f t="shared" si="36"/>
        <v>1</v>
      </c>
      <c r="AN230" s="4">
        <f t="shared" si="44"/>
        <v>10592.871409609445</v>
      </c>
      <c r="AO230" s="4">
        <f t="shared" si="45"/>
        <v>10593</v>
      </c>
      <c r="AP230" s="4">
        <f t="shared" si="46"/>
        <v>0</v>
      </c>
      <c r="AQ230" s="75">
        <v>10593</v>
      </c>
    </row>
    <row r="231" spans="1:43" s="4" customFormat="1">
      <c r="A231" s="2">
        <v>436049244</v>
      </c>
      <c r="B231" s="382" t="s">
        <v>703</v>
      </c>
      <c r="C231" s="15">
        <f>'fnd enro'!C231</f>
        <v>0</v>
      </c>
      <c r="D231" s="15">
        <f>'fnd enro'!D231</f>
        <v>0</v>
      </c>
      <c r="E231" s="15">
        <f>'fnd enro'!E231</f>
        <v>0</v>
      </c>
      <c r="F231" s="15">
        <f>'fnd enro'!F231</f>
        <v>0</v>
      </c>
      <c r="G231" s="15">
        <f>'fnd enro'!G231</f>
        <v>3</v>
      </c>
      <c r="H231" s="15">
        <f>'fnd enro'!H231</f>
        <v>5</v>
      </c>
      <c r="I231" s="15">
        <f>'fnd enro'!I231</f>
        <v>0.3</v>
      </c>
      <c r="J231" s="15">
        <f>'fnd enro'!J231</f>
        <v>0</v>
      </c>
      <c r="K231" s="15">
        <f>'fnd enro'!K231</f>
        <v>0</v>
      </c>
      <c r="L231" s="15">
        <f>'fnd enro'!L231</f>
        <v>0</v>
      </c>
      <c r="M231" s="15">
        <f>'fnd enro'!M231</f>
        <v>0</v>
      </c>
      <c r="N231" s="15">
        <f>'fnd enro'!N231</f>
        <v>0</v>
      </c>
      <c r="O231" s="15">
        <f>'fnd enro'!O231</f>
        <v>3</v>
      </c>
      <c r="P231" s="15"/>
      <c r="Q231" s="15">
        <f>'fnd enro'!R231</f>
        <v>8</v>
      </c>
      <c r="R231" s="16">
        <f t="shared" si="37"/>
        <v>1.0980000000000001</v>
      </c>
      <c r="S231" s="15">
        <f>'fnd enro'!Q231</f>
        <v>9</v>
      </c>
      <c r="T231" s="2"/>
      <c r="U231" s="1">
        <f>(($C231*'fnd base rates'!C$48)
+($D231*'fnd base rates'!C$49)
+($E231*'fnd base rates'!C$50)
+($F231*'fnd base rates'!C$51)
+($G231*'fnd base rates'!C$52)
+($H231*'fnd base rates'!C$53)
+($I231*'fnd base rates'!C$54)
+($J231*'fnd base rates'!C$55)
+($K231*'fnd base rates'!C$56)
+($L231*'fnd base rates'!C$57)
+($M231*'fnd base rates'!C$58)
+($N231*'fnd base rates'!C$59)
+($O231*VLOOKUP($S231+12,rate_basefnd,3)))
*$R231</f>
        <v>4069.5887700000007</v>
      </c>
      <c r="V231" s="1">
        <f>(($C231*'fnd base rates'!D$48)
+($D231*'fnd base rates'!D$49)
+($E231*'fnd base rates'!D$50)
+($F231*'fnd base rates'!D$51)
+($G231*'fnd base rates'!D$52)
+($H231*'fnd base rates'!D$53)
+($I231*'fnd base rates'!D$54)
+($J231*'fnd base rates'!D$55)
+($K231*'fnd base rates'!D$56)
+($L231*'fnd base rates'!D$57)
+($M231*'fnd base rates'!D$58)
+($N231*'fnd base rates'!D$59)
+($O231*VLOOKUP($S231+12,rate_basefnd,4)))
*$R231</f>
        <v>5838.9004800000012</v>
      </c>
      <c r="W231" s="1">
        <f>(($C231*'fnd base rates'!E$48)
+($D231*'fnd base rates'!E$49)
+($E231*'fnd base rates'!E$50)
+($F231*'fnd base rates'!E$51)
+($G231*'fnd base rates'!E$52)
+($H231*'fnd base rates'!E$53)
+($I231*'fnd base rates'!E$54)
+($J231*'fnd base rates'!E$55)
+($K231*'fnd base rates'!E$56)
+($L231*'fnd base rates'!E$57)
+($M231*'fnd base rates'!E$58)
+($N231*'fnd base rates'!E$59)
+($O231*VLOOKUP($S231+12,rate_basefnd,5)))
*$R231</f>
        <v>43923.046950000004</v>
      </c>
      <c r="X231" s="1">
        <f>(($C231*'fnd base rates'!F$48)
+($D231*'fnd base rates'!F$49)
+($E231*'fnd base rates'!F$50)
+($F231*'fnd base rates'!F$51)
+($G231*'fnd base rates'!F$52)
+($H231*'fnd base rates'!F$53)
+($I231*'fnd base rates'!F$54)
+($J231*'fnd base rates'!F$55)
+($K231*'fnd base rates'!F$56)
+($L231*'fnd base rates'!F$57)
+($M231*'fnd base rates'!F$58)
+($N231*'fnd base rates'!F$59)
+($O231*VLOOKUP($S231+12,rate_basefnd,6)))
*$R231</f>
        <v>7003.4788080000017</v>
      </c>
      <c r="Y231" s="1">
        <f>(($C231*'fnd base rates'!G$48)
+($D231*'fnd base rates'!G$49)
+($E231*'fnd base rates'!G$50)
+($F231*'fnd base rates'!G$51)
+($G231*'fnd base rates'!G$52)
+($H231*'fnd base rates'!G$53)
+($I231*'fnd base rates'!G$54)
+($J231*'fnd base rates'!G$55)
+($K231*'fnd base rates'!G$56)
+($L231*'fnd base rates'!G$57)
+($M231*'fnd base rates'!G$58)
+($N231*'fnd base rates'!G$59)
+($O231*VLOOKUP($S231+12,rate_basefnd,7)))
*$R231</f>
        <v>1494.7974359999996</v>
      </c>
      <c r="Z231" s="1">
        <f>(($C231*'fnd base rates'!H$48)
+($D231*'fnd base rates'!H$49)
+($E231*'fnd base rates'!H$50)
+($F231*'fnd base rates'!H$51)
+($G231*'fnd base rates'!H$52)
+($H231*'fnd base rates'!H$53)
+($I231*'fnd base rates'!H$54)
+($J231*'fnd base rates'!H$55)
+($K231*'fnd base rates'!H$56)
+($L231*'fnd base rates'!H$57)
+($M231*'fnd base rates'!H$58)
+($N231*'fnd base rates'!H$59)
+($O231*VLOOKUP($S231+12,rate_basefnd,8)))</f>
        <v>4958.576</v>
      </c>
      <c r="AA231" s="1">
        <f>(($C231*'fnd base rates'!I$48)
+($D231*'fnd base rates'!I$49)
+($E231*'fnd base rates'!I$50)
+($F231*'fnd base rates'!I$51)
+($G231*'fnd base rates'!I$52)
+($H231*'fnd base rates'!I$53)
+($I231*'fnd base rates'!I$54)
+($J231*'fnd base rates'!I$55)
+($K231*'fnd base rates'!I$56)
+($L231*'fnd base rates'!I$57)
+($M231*'fnd base rates'!I$58)
+($N231*'fnd base rates'!I$59)
+($O231*VLOOKUP($S231+12,rate_basefnd,9)))
*$R231</f>
        <v>3004.2268200000003</v>
      </c>
      <c r="AB231" s="1">
        <f>(($C231*'fnd base rates'!J$48)
+($D231*'fnd base rates'!J$49)
+($E231*'fnd base rates'!J$50)
+($F231*'fnd base rates'!J$51)
+($G231*'fnd base rates'!J$52)
+($H231*'fnd base rates'!J$53)
+($I231*'fnd base rates'!J$54)
+($J231*'fnd base rates'!J$55)
+($K231*'fnd base rates'!J$56)
+($L231*'fnd base rates'!J$57)
+($M231*'fnd base rates'!J$58)
+($N231*'fnd base rates'!J$59)
+($O231*VLOOKUP($S231+12,rate_basefnd,10)))
*$R231</f>
        <v>3448.8619200000003</v>
      </c>
      <c r="AC231" s="1">
        <f>(($C231*'fnd base rates'!K$48)
+($D231*'fnd base rates'!K$49)
+($E231*'fnd base rates'!K$50)
+($F231*'fnd base rates'!K$51)
+($G231*'fnd base rates'!K$52)
+($H231*'fnd base rates'!K$53)
+($I231*'fnd base rates'!K$54)
+($J231*'fnd base rates'!K$55)
+($K231*'fnd base rates'!K$56)
+($L231*'fnd base rates'!K$57)
+($M231*'fnd base rates'!K$58)
+($N231*'fnd base rates'!K$59)
+($O231*VLOOKUP($S231+12,rate_basefnd,11)))
*$R231</f>
        <v>10489.908798</v>
      </c>
      <c r="AD231" s="1">
        <f>(($C231*'fnd base rates'!L$48)
+($D231*'fnd base rates'!L$49)
+($E231*'fnd base rates'!L$50)
+($F231*'fnd base rates'!L$51)
+($G231*'fnd base rates'!L$52)
+($H231*'fnd base rates'!L$53)
+($I231*'fnd base rates'!L$54)
+($J231*'fnd base rates'!L$55)
+($K231*'fnd base rates'!L$56)
+($L231*'fnd base rates'!L$57)
+($M231*'fnd base rates'!L$58)
+($N231*'fnd base rates'!L$59)
+($O231*VLOOKUP($S231+12,rate_basefnd,12)))</f>
        <v>8516.9894870777043</v>
      </c>
      <c r="AE231" s="1">
        <f>(($C231*'fnd base rates'!M$48)
+($D231*'fnd base rates'!M$49)
+($E231*'fnd base rates'!M$50)
+($F231*'fnd base rates'!M$51)
+($G231*'fnd base rates'!M$52)
+($H231*'fnd base rates'!M$53)
+($I231*'fnd base rates'!M$54)
+($J231*'fnd base rates'!M$55)
+($K231*'fnd base rates'!M$56)
+($L231*'fnd base rates'!M$57)
+($M231*'fnd base rates'!M$58)
+($N231*'fnd base rates'!M$59)
+($O231*VLOOKUP($S231+12,rate_basefnd,13)))</f>
        <v>0</v>
      </c>
      <c r="AF231" s="4">
        <f t="shared" si="38"/>
        <v>92748.375469077699</v>
      </c>
      <c r="AH231" s="4">
        <f t="shared" si="39"/>
        <v>436049244</v>
      </c>
      <c r="AI231" s="4" t="str">
        <f t="shared" si="40"/>
        <v>436</v>
      </c>
      <c r="AJ231" s="2" t="str">
        <f t="shared" si="41"/>
        <v>049</v>
      </c>
      <c r="AK231" s="2" t="str">
        <f t="shared" si="42"/>
        <v>244</v>
      </c>
      <c r="AL231" s="4">
        <f t="shared" si="43"/>
        <v>1</v>
      </c>
      <c r="AM231" s="4">
        <f t="shared" si="36"/>
        <v>8</v>
      </c>
      <c r="AN231" s="4">
        <f t="shared" si="44"/>
        <v>92748.375469077699</v>
      </c>
      <c r="AO231" s="4">
        <f t="shared" si="45"/>
        <v>11594</v>
      </c>
      <c r="AP231" s="4">
        <f t="shared" si="46"/>
        <v>0</v>
      </c>
      <c r="AQ231" s="75">
        <v>11594</v>
      </c>
    </row>
    <row r="232" spans="1:43" s="4" customFormat="1">
      <c r="A232" s="2">
        <v>436049248</v>
      </c>
      <c r="B232" s="382" t="s">
        <v>703</v>
      </c>
      <c r="C232" s="15">
        <f>'fnd enro'!C232</f>
        <v>0</v>
      </c>
      <c r="D232" s="15">
        <f>'fnd enro'!D232</f>
        <v>0</v>
      </c>
      <c r="E232" s="15">
        <f>'fnd enro'!E232</f>
        <v>0</v>
      </c>
      <c r="F232" s="15">
        <f>'fnd enro'!F232</f>
        <v>0</v>
      </c>
      <c r="G232" s="15">
        <f>'fnd enro'!G232</f>
        <v>1</v>
      </c>
      <c r="H232" s="15">
        <f>'fnd enro'!H232</f>
        <v>4</v>
      </c>
      <c r="I232" s="15">
        <f>'fnd enro'!I232</f>
        <v>0.1875</v>
      </c>
      <c r="J232" s="15">
        <f>'fnd enro'!J232</f>
        <v>0</v>
      </c>
      <c r="K232" s="15">
        <f>'fnd enro'!K232</f>
        <v>0</v>
      </c>
      <c r="L232" s="15">
        <f>'fnd enro'!L232</f>
        <v>0</v>
      </c>
      <c r="M232" s="15">
        <f>'fnd enro'!M232</f>
        <v>0</v>
      </c>
      <c r="N232" s="15">
        <f>'fnd enro'!N232</f>
        <v>0</v>
      </c>
      <c r="O232" s="15">
        <f>'fnd enro'!O232</f>
        <v>1</v>
      </c>
      <c r="P232" s="15"/>
      <c r="Q232" s="15">
        <f>'fnd enro'!R232</f>
        <v>5</v>
      </c>
      <c r="R232" s="16">
        <f t="shared" si="37"/>
        <v>1.0980000000000001</v>
      </c>
      <c r="S232" s="15">
        <f>'fnd enro'!Q232</f>
        <v>5</v>
      </c>
      <c r="T232" s="2"/>
      <c r="U232" s="1">
        <f>(($C232*'fnd base rates'!C$48)
+($D232*'fnd base rates'!C$49)
+($E232*'fnd base rates'!C$50)
+($F232*'fnd base rates'!C$51)
+($G232*'fnd base rates'!C$52)
+($H232*'fnd base rates'!C$53)
+($I232*'fnd base rates'!C$54)
+($J232*'fnd base rates'!C$55)
+($K232*'fnd base rates'!C$56)
+($L232*'fnd base rates'!C$57)
+($M232*'fnd base rates'!C$58)
+($N232*'fnd base rates'!C$59)
+($O232*VLOOKUP($S232+12,rate_basefnd,3)))
*$R232</f>
        <v>2543.4929812500004</v>
      </c>
      <c r="V232" s="1">
        <f>(($C232*'fnd base rates'!D$48)
+($D232*'fnd base rates'!D$49)
+($E232*'fnd base rates'!D$50)
+($F232*'fnd base rates'!D$51)
+($G232*'fnd base rates'!D$52)
+($H232*'fnd base rates'!D$53)
+($I232*'fnd base rates'!D$54)
+($J232*'fnd base rates'!D$55)
+($K232*'fnd base rates'!D$56)
+($L232*'fnd base rates'!D$57)
+($M232*'fnd base rates'!D$58)
+($N232*'fnd base rates'!D$59)
+($O232*VLOOKUP($S232+12,rate_basefnd,4)))
*$R232</f>
        <v>3649.3128000000006</v>
      </c>
      <c r="W232" s="1">
        <f>(($C232*'fnd base rates'!E$48)
+($D232*'fnd base rates'!E$49)
+($E232*'fnd base rates'!E$50)
+($F232*'fnd base rates'!E$51)
+($G232*'fnd base rates'!E$52)
+($H232*'fnd base rates'!E$53)
+($I232*'fnd base rates'!E$54)
+($J232*'fnd base rates'!E$55)
+($K232*'fnd base rates'!E$56)
+($L232*'fnd base rates'!E$57)
+($M232*'fnd base rates'!E$58)
+($N232*'fnd base rates'!E$59)
+($O232*VLOOKUP($S232+12,rate_basefnd,5)))
*$R232</f>
        <v>25412.833248749997</v>
      </c>
      <c r="X232" s="1">
        <f>(($C232*'fnd base rates'!F$48)
+($D232*'fnd base rates'!F$49)
+($E232*'fnd base rates'!F$50)
+($F232*'fnd base rates'!F$51)
+($G232*'fnd base rates'!F$52)
+($H232*'fnd base rates'!F$53)
+($I232*'fnd base rates'!F$54)
+($J232*'fnd base rates'!F$55)
+($K232*'fnd base rates'!F$56)
+($L232*'fnd base rates'!F$57)
+($M232*'fnd base rates'!F$58)
+($N232*'fnd base rates'!F$59)
+($O232*VLOOKUP($S232+12,rate_basefnd,6)))
*$R232</f>
        <v>4286.6235675000007</v>
      </c>
      <c r="Y232" s="1">
        <f>(($C232*'fnd base rates'!G$48)
+($D232*'fnd base rates'!G$49)
+($E232*'fnd base rates'!G$50)
+($F232*'fnd base rates'!G$51)
+($G232*'fnd base rates'!G$52)
+($H232*'fnd base rates'!G$53)
+($I232*'fnd base rates'!G$54)
+($J232*'fnd base rates'!G$55)
+($K232*'fnd base rates'!G$56)
+($L232*'fnd base rates'!G$57)
+($M232*'fnd base rates'!G$58)
+($N232*'fnd base rates'!G$59)
+($O232*VLOOKUP($S232+12,rate_basefnd,7)))
*$R232</f>
        <v>858.87069750000012</v>
      </c>
      <c r="Z232" s="1">
        <f>(($C232*'fnd base rates'!H$48)
+($D232*'fnd base rates'!H$49)
+($E232*'fnd base rates'!H$50)
+($F232*'fnd base rates'!H$51)
+($G232*'fnd base rates'!H$52)
+($H232*'fnd base rates'!H$53)
+($I232*'fnd base rates'!H$54)
+($J232*'fnd base rates'!H$55)
+($K232*'fnd base rates'!H$56)
+($L232*'fnd base rates'!H$57)
+($M232*'fnd base rates'!H$58)
+($N232*'fnd base rates'!H$59)
+($O232*VLOOKUP($S232+12,rate_basefnd,8)))</f>
        <v>3330.7225000000003</v>
      </c>
      <c r="AA232" s="1">
        <f>(($C232*'fnd base rates'!I$48)
+($D232*'fnd base rates'!I$49)
+($E232*'fnd base rates'!I$50)
+($F232*'fnd base rates'!I$51)
+($G232*'fnd base rates'!I$52)
+($H232*'fnd base rates'!I$53)
+($I232*'fnd base rates'!I$54)
+($J232*'fnd base rates'!I$55)
+($K232*'fnd base rates'!I$56)
+($L232*'fnd base rates'!I$57)
+($M232*'fnd base rates'!I$58)
+($N232*'fnd base rates'!I$59)
+($O232*VLOOKUP($S232+12,rate_basefnd,9)))
*$R232</f>
        <v>1949.5539000000001</v>
      </c>
      <c r="AB232" s="1">
        <f>(($C232*'fnd base rates'!J$48)
+($D232*'fnd base rates'!J$49)
+($E232*'fnd base rates'!J$50)
+($F232*'fnd base rates'!J$51)
+($G232*'fnd base rates'!J$52)
+($H232*'fnd base rates'!J$53)
+($I232*'fnd base rates'!J$54)
+($J232*'fnd base rates'!J$55)
+($K232*'fnd base rates'!J$56)
+($L232*'fnd base rates'!J$57)
+($M232*'fnd base rates'!J$58)
+($N232*'fnd base rates'!J$59)
+($O232*VLOOKUP($S232+12,rate_basefnd,10)))
*$R232</f>
        <v>2426.7776399999998</v>
      </c>
      <c r="AC232" s="1">
        <f>(($C232*'fnd base rates'!K$48)
+($D232*'fnd base rates'!K$49)
+($E232*'fnd base rates'!K$50)
+($F232*'fnd base rates'!K$51)
+($G232*'fnd base rates'!K$52)
+($H232*'fnd base rates'!K$53)
+($I232*'fnd base rates'!K$54)
+($J232*'fnd base rates'!K$55)
+($K232*'fnd base rates'!K$56)
+($L232*'fnd base rates'!K$57)
+($M232*'fnd base rates'!K$58)
+($N232*'fnd base rates'!K$59)
+($O232*VLOOKUP($S232+12,rate_basefnd,11)))
*$R232</f>
        <v>6027.1916962500009</v>
      </c>
      <c r="AD232" s="1">
        <f>(($C232*'fnd base rates'!L$48)
+($D232*'fnd base rates'!L$49)
+($E232*'fnd base rates'!L$50)
+($F232*'fnd base rates'!L$51)
+($G232*'fnd base rates'!L$52)
+($H232*'fnd base rates'!L$53)
+($I232*'fnd base rates'!L$54)
+($J232*'fnd base rates'!L$55)
+($K232*'fnd base rates'!L$56)
+($L232*'fnd base rates'!L$57)
+($M232*'fnd base rates'!L$58)
+($N232*'fnd base rates'!L$59)
+($O232*VLOOKUP($S232+12,rate_basefnd,12)))</f>
        <v>4971.081920864598</v>
      </c>
      <c r="AE232" s="1">
        <f>(($C232*'fnd base rates'!M$48)
+($D232*'fnd base rates'!M$49)
+($E232*'fnd base rates'!M$50)
+($F232*'fnd base rates'!M$51)
+($G232*'fnd base rates'!M$52)
+($H232*'fnd base rates'!M$53)
+($I232*'fnd base rates'!M$54)
+($J232*'fnd base rates'!M$55)
+($K232*'fnd base rates'!M$56)
+($L232*'fnd base rates'!M$57)
+($M232*'fnd base rates'!M$58)
+($N232*'fnd base rates'!M$59)
+($O232*VLOOKUP($S232+12,rate_basefnd,13)))</f>
        <v>0</v>
      </c>
      <c r="AF232" s="4">
        <f t="shared" si="38"/>
        <v>55456.460952114605</v>
      </c>
      <c r="AH232" s="4">
        <f t="shared" si="39"/>
        <v>436049248</v>
      </c>
      <c r="AI232" s="4" t="str">
        <f t="shared" si="40"/>
        <v>436</v>
      </c>
      <c r="AJ232" s="2" t="str">
        <f t="shared" si="41"/>
        <v>049</v>
      </c>
      <c r="AK232" s="2" t="str">
        <f t="shared" si="42"/>
        <v>248</v>
      </c>
      <c r="AL232" s="4">
        <f t="shared" si="43"/>
        <v>1</v>
      </c>
      <c r="AM232" s="4">
        <f t="shared" si="36"/>
        <v>5</v>
      </c>
      <c r="AN232" s="4">
        <f t="shared" si="44"/>
        <v>55456.460952114605</v>
      </c>
      <c r="AO232" s="4">
        <f t="shared" si="45"/>
        <v>11091</v>
      </c>
      <c r="AP232" s="4">
        <f t="shared" si="46"/>
        <v>0</v>
      </c>
      <c r="AQ232" s="75">
        <v>11091</v>
      </c>
    </row>
    <row r="233" spans="1:43" s="4" customFormat="1">
      <c r="A233" s="2">
        <v>436049258</v>
      </c>
      <c r="B233" s="382" t="s">
        <v>703</v>
      </c>
      <c r="C233" s="15">
        <f>'fnd enro'!C233</f>
        <v>0</v>
      </c>
      <c r="D233" s="15">
        <f>'fnd enro'!D233</f>
        <v>0</v>
      </c>
      <c r="E233" s="15">
        <f>'fnd enro'!E233</f>
        <v>0</v>
      </c>
      <c r="F233" s="15">
        <f>'fnd enro'!F233</f>
        <v>0</v>
      </c>
      <c r="G233" s="15">
        <f>'fnd enro'!G233</f>
        <v>0</v>
      </c>
      <c r="H233" s="15">
        <f>'fnd enro'!H233</f>
        <v>1</v>
      </c>
      <c r="I233" s="15">
        <f>'fnd enro'!I233</f>
        <v>3.7499999999999999E-2</v>
      </c>
      <c r="J233" s="15">
        <f>'fnd enro'!J233</f>
        <v>0</v>
      </c>
      <c r="K233" s="15">
        <f>'fnd enro'!K233</f>
        <v>0</v>
      </c>
      <c r="L233" s="15">
        <f>'fnd enro'!L233</f>
        <v>0</v>
      </c>
      <c r="M233" s="15">
        <f>'fnd enro'!M233</f>
        <v>0</v>
      </c>
      <c r="N233" s="15">
        <f>'fnd enro'!N233</f>
        <v>0</v>
      </c>
      <c r="O233" s="15">
        <f>'fnd enro'!O233</f>
        <v>0</v>
      </c>
      <c r="P233" s="15"/>
      <c r="Q233" s="15">
        <f>'fnd enro'!R233</f>
        <v>1</v>
      </c>
      <c r="R233" s="16">
        <f t="shared" si="37"/>
        <v>1.0980000000000001</v>
      </c>
      <c r="S233" s="15">
        <f>'fnd enro'!Q233</f>
        <v>1</v>
      </c>
      <c r="T233" s="2"/>
      <c r="U233" s="1">
        <f>(($C233*'fnd base rates'!C$48)
+($D233*'fnd base rates'!C$49)
+($E233*'fnd base rates'!C$50)
+($F233*'fnd base rates'!C$51)
+($G233*'fnd base rates'!C$52)
+($H233*'fnd base rates'!C$53)
+($I233*'fnd base rates'!C$54)
+($J233*'fnd base rates'!C$55)
+($K233*'fnd base rates'!C$56)
+($L233*'fnd base rates'!C$57)
+($M233*'fnd base rates'!C$58)
+($N233*'fnd base rates'!C$59)
+($O233*VLOOKUP($S233+12,rate_basefnd,3)))
*$R233</f>
        <v>508.69859625000009</v>
      </c>
      <c r="V233" s="1">
        <f>(($C233*'fnd base rates'!D$48)
+($D233*'fnd base rates'!D$49)
+($E233*'fnd base rates'!D$50)
+($F233*'fnd base rates'!D$51)
+($G233*'fnd base rates'!D$52)
+($H233*'fnd base rates'!D$53)
+($I233*'fnd base rates'!D$54)
+($J233*'fnd base rates'!D$55)
+($K233*'fnd base rates'!D$56)
+($L233*'fnd base rates'!D$57)
+($M233*'fnd base rates'!D$58)
+($N233*'fnd base rates'!D$59)
+($O233*VLOOKUP($S233+12,rate_basefnd,4)))
*$R233</f>
        <v>729.86256000000014</v>
      </c>
      <c r="W233" s="1">
        <f>(($C233*'fnd base rates'!E$48)
+($D233*'fnd base rates'!E$49)
+($E233*'fnd base rates'!E$50)
+($F233*'fnd base rates'!E$51)
+($G233*'fnd base rates'!E$52)
+($H233*'fnd base rates'!E$53)
+($I233*'fnd base rates'!E$54)
+($J233*'fnd base rates'!E$55)
+($K233*'fnd base rates'!E$56)
+($L233*'fnd base rates'!E$57)
+($M233*'fnd base rates'!E$58)
+($N233*'fnd base rates'!E$59)
+($O233*VLOOKUP($S233+12,rate_basefnd,5)))
*$R233</f>
        <v>4676.0628937499996</v>
      </c>
      <c r="X233" s="1">
        <f>(($C233*'fnd base rates'!F$48)
+($D233*'fnd base rates'!F$49)
+($E233*'fnd base rates'!F$50)
+($F233*'fnd base rates'!F$51)
+($G233*'fnd base rates'!F$52)
+($H233*'fnd base rates'!F$53)
+($I233*'fnd base rates'!F$54)
+($J233*'fnd base rates'!F$55)
+($K233*'fnd base rates'!F$56)
+($L233*'fnd base rates'!F$57)
+($M233*'fnd base rates'!F$58)
+($N233*'fnd base rates'!F$59)
+($O233*VLOOKUP($S233+12,rate_basefnd,6)))
*$R233</f>
        <v>836.6274135000001</v>
      </c>
      <c r="Y233" s="1">
        <f>(($C233*'fnd base rates'!G$48)
+($D233*'fnd base rates'!G$49)
+($E233*'fnd base rates'!G$50)
+($F233*'fnd base rates'!G$51)
+($G233*'fnd base rates'!G$52)
+($H233*'fnd base rates'!G$53)
+($I233*'fnd base rates'!G$54)
+($J233*'fnd base rates'!G$55)
+($K233*'fnd base rates'!G$56)
+($L233*'fnd base rates'!G$57)
+($M233*'fnd base rates'!G$58)
+($N233*'fnd base rates'!G$59)
+($O233*VLOOKUP($S233+12,rate_basefnd,7)))
*$R233</f>
        <v>155.8531395</v>
      </c>
      <c r="Z233" s="1">
        <f>(($C233*'fnd base rates'!H$48)
+($D233*'fnd base rates'!H$49)
+($E233*'fnd base rates'!H$50)
+($F233*'fnd base rates'!H$51)
+($G233*'fnd base rates'!H$52)
+($H233*'fnd base rates'!H$53)
+($I233*'fnd base rates'!H$54)
+($J233*'fnd base rates'!H$55)
+($K233*'fnd base rates'!H$56)
+($L233*'fnd base rates'!H$57)
+($M233*'fnd base rates'!H$58)
+($N233*'fnd base rates'!H$59)
+($O233*VLOOKUP($S233+12,rate_basefnd,8)))</f>
        <v>719.08450000000005</v>
      </c>
      <c r="AA233" s="1">
        <f>(($C233*'fnd base rates'!I$48)
+($D233*'fnd base rates'!I$49)
+($E233*'fnd base rates'!I$50)
+($F233*'fnd base rates'!I$51)
+($G233*'fnd base rates'!I$52)
+($H233*'fnd base rates'!I$53)
+($I233*'fnd base rates'!I$54)
+($J233*'fnd base rates'!I$55)
+($K233*'fnd base rates'!I$56)
+($L233*'fnd base rates'!I$57)
+($M233*'fnd base rates'!I$58)
+($N233*'fnd base rates'!I$59)
+($O233*VLOOKUP($S233+12,rate_basefnd,9)))
*$R233</f>
        <v>406.34784000000002</v>
      </c>
      <c r="AB233" s="1">
        <f>(($C233*'fnd base rates'!J$48)
+($D233*'fnd base rates'!J$49)
+($E233*'fnd base rates'!J$50)
+($F233*'fnd base rates'!J$51)
+($G233*'fnd base rates'!J$52)
+($H233*'fnd base rates'!J$53)
+($I233*'fnd base rates'!J$54)
+($J233*'fnd base rates'!J$55)
+($K233*'fnd base rates'!J$56)
+($L233*'fnd base rates'!J$57)
+($M233*'fnd base rates'!J$58)
+($N233*'fnd base rates'!J$59)
+($O233*VLOOKUP($S233+12,rate_basefnd,10)))
*$R233</f>
        <v>547.35300000000007</v>
      </c>
      <c r="AC233" s="1">
        <f>(($C233*'fnd base rates'!K$48)
+($D233*'fnd base rates'!K$49)
+($E233*'fnd base rates'!K$50)
+($F233*'fnd base rates'!K$51)
+($G233*'fnd base rates'!K$52)
+($H233*'fnd base rates'!K$53)
+($I233*'fnd base rates'!K$54)
+($J233*'fnd base rates'!K$55)
+($K233*'fnd base rates'!K$56)
+($L233*'fnd base rates'!K$57)
+($M233*'fnd base rates'!K$58)
+($N233*'fnd base rates'!K$59)
+($O233*VLOOKUP($S233+12,rate_basefnd,11)))
*$R233</f>
        <v>1093.7234272500002</v>
      </c>
      <c r="AD233" s="1">
        <f>(($C233*'fnd base rates'!L$48)
+($D233*'fnd base rates'!L$49)
+($E233*'fnd base rates'!L$50)
+($F233*'fnd base rates'!L$51)
+($G233*'fnd base rates'!L$52)
+($H233*'fnd base rates'!L$53)
+($I233*'fnd base rates'!L$54)
+($J233*'fnd base rates'!L$55)
+($K233*'fnd base rates'!L$56)
+($L233*'fnd base rates'!L$57)
+($M233*'fnd base rates'!L$58)
+($N233*'fnd base rates'!L$59)
+($O233*VLOOKUP($S233+12,rate_basefnd,12)))</f>
        <v>919.25803935944157</v>
      </c>
      <c r="AE233" s="1">
        <f>(($C233*'fnd base rates'!M$48)
+($D233*'fnd base rates'!M$49)
+($E233*'fnd base rates'!M$50)
+($F233*'fnd base rates'!M$51)
+($G233*'fnd base rates'!M$52)
+($H233*'fnd base rates'!M$53)
+($I233*'fnd base rates'!M$54)
+($J233*'fnd base rates'!M$55)
+($K233*'fnd base rates'!M$56)
+($L233*'fnd base rates'!M$57)
+($M233*'fnd base rates'!M$58)
+($N233*'fnd base rates'!M$59)
+($O233*VLOOKUP($S233+12,rate_basefnd,13)))</f>
        <v>0</v>
      </c>
      <c r="AF233" s="4">
        <f t="shared" si="38"/>
        <v>10592.871409609445</v>
      </c>
      <c r="AH233" s="4">
        <f t="shared" si="39"/>
        <v>436049258</v>
      </c>
      <c r="AI233" s="4" t="str">
        <f t="shared" si="40"/>
        <v>436</v>
      </c>
      <c r="AJ233" s="2" t="str">
        <f t="shared" si="41"/>
        <v>049</v>
      </c>
      <c r="AK233" s="2" t="str">
        <f t="shared" si="42"/>
        <v>258</v>
      </c>
      <c r="AL233" s="4">
        <f t="shared" si="43"/>
        <v>1</v>
      </c>
      <c r="AM233" s="4">
        <f t="shared" si="36"/>
        <v>1</v>
      </c>
      <c r="AN233" s="4">
        <f t="shared" si="44"/>
        <v>10592.871409609445</v>
      </c>
      <c r="AO233" s="4">
        <f t="shared" si="45"/>
        <v>10593</v>
      </c>
      <c r="AP233" s="4">
        <f t="shared" si="46"/>
        <v>0</v>
      </c>
      <c r="AQ233" s="75">
        <v>10593</v>
      </c>
    </row>
    <row r="234" spans="1:43" s="4" customFormat="1">
      <c r="A234" s="2">
        <v>436049262</v>
      </c>
      <c r="B234" s="382" t="s">
        <v>703</v>
      </c>
      <c r="C234" s="15">
        <f>'fnd enro'!C234</f>
        <v>0</v>
      </c>
      <c r="D234" s="15">
        <f>'fnd enro'!D234</f>
        <v>0</v>
      </c>
      <c r="E234" s="15">
        <f>'fnd enro'!E234</f>
        <v>0</v>
      </c>
      <c r="F234" s="15">
        <f>'fnd enro'!F234</f>
        <v>0</v>
      </c>
      <c r="G234" s="15">
        <f>'fnd enro'!G234</f>
        <v>1</v>
      </c>
      <c r="H234" s="15">
        <f>'fnd enro'!H234</f>
        <v>1</v>
      </c>
      <c r="I234" s="15">
        <f>'fnd enro'!I234</f>
        <v>7.4999999999999997E-2</v>
      </c>
      <c r="J234" s="15">
        <f>'fnd enro'!J234</f>
        <v>0</v>
      </c>
      <c r="K234" s="15">
        <f>'fnd enro'!K234</f>
        <v>0</v>
      </c>
      <c r="L234" s="15">
        <f>'fnd enro'!L234</f>
        <v>0</v>
      </c>
      <c r="M234" s="15">
        <f>'fnd enro'!M234</f>
        <v>0</v>
      </c>
      <c r="N234" s="15">
        <f>'fnd enro'!N234</f>
        <v>0</v>
      </c>
      <c r="O234" s="15">
        <f>'fnd enro'!O234</f>
        <v>1</v>
      </c>
      <c r="P234" s="15"/>
      <c r="Q234" s="15">
        <f>'fnd enro'!R234</f>
        <v>2</v>
      </c>
      <c r="R234" s="16">
        <f t="shared" si="37"/>
        <v>1.0980000000000001</v>
      </c>
      <c r="S234" s="15">
        <f>'fnd enro'!Q234</f>
        <v>10</v>
      </c>
      <c r="T234" s="2"/>
      <c r="U234" s="1">
        <f>(($C234*'fnd base rates'!C$48)
+($D234*'fnd base rates'!C$49)
+($E234*'fnd base rates'!C$50)
+($F234*'fnd base rates'!C$51)
+($G234*'fnd base rates'!C$52)
+($H234*'fnd base rates'!C$53)
+($I234*'fnd base rates'!C$54)
+($J234*'fnd base rates'!C$55)
+($K234*'fnd base rates'!C$56)
+($L234*'fnd base rates'!C$57)
+($M234*'fnd base rates'!C$58)
+($N234*'fnd base rates'!C$59)
+($O234*VLOOKUP($S234+12,rate_basefnd,3)))
*$R234</f>
        <v>1017.3971925000002</v>
      </c>
      <c r="V234" s="1">
        <f>(($C234*'fnd base rates'!D$48)
+($D234*'fnd base rates'!D$49)
+($E234*'fnd base rates'!D$50)
+($F234*'fnd base rates'!D$51)
+($G234*'fnd base rates'!D$52)
+($H234*'fnd base rates'!D$53)
+($I234*'fnd base rates'!D$54)
+($J234*'fnd base rates'!D$55)
+($K234*'fnd base rates'!D$56)
+($L234*'fnd base rates'!D$57)
+($M234*'fnd base rates'!D$58)
+($N234*'fnd base rates'!D$59)
+($O234*VLOOKUP($S234+12,rate_basefnd,4)))
*$R234</f>
        <v>1459.7251200000003</v>
      </c>
      <c r="W234" s="1">
        <f>(($C234*'fnd base rates'!E$48)
+($D234*'fnd base rates'!E$49)
+($E234*'fnd base rates'!E$50)
+($F234*'fnd base rates'!E$51)
+($G234*'fnd base rates'!E$52)
+($H234*'fnd base rates'!E$53)
+($I234*'fnd base rates'!E$54)
+($J234*'fnd base rates'!E$55)
+($K234*'fnd base rates'!E$56)
+($L234*'fnd base rates'!E$57)
+($M234*'fnd base rates'!E$58)
+($N234*'fnd base rates'!E$59)
+($O234*VLOOKUP($S234+12,rate_basefnd,5)))
*$R234</f>
        <v>11558.3920875</v>
      </c>
      <c r="X234" s="1">
        <f>(($C234*'fnd base rates'!F$48)
+($D234*'fnd base rates'!F$49)
+($E234*'fnd base rates'!F$50)
+($F234*'fnd base rates'!F$51)
+($G234*'fnd base rates'!F$52)
+($H234*'fnd base rates'!F$53)
+($I234*'fnd base rates'!F$54)
+($J234*'fnd base rates'!F$55)
+($K234*'fnd base rates'!F$56)
+($L234*'fnd base rates'!F$57)
+($M234*'fnd base rates'!F$58)
+($N234*'fnd base rates'!F$59)
+($O234*VLOOKUP($S234+12,rate_basefnd,6)))
*$R234</f>
        <v>1776.7413270000004</v>
      </c>
      <c r="Y234" s="1">
        <f>(($C234*'fnd base rates'!G$48)
+($D234*'fnd base rates'!G$49)
+($E234*'fnd base rates'!G$50)
+($F234*'fnd base rates'!G$51)
+($G234*'fnd base rates'!G$52)
+($H234*'fnd base rates'!G$53)
+($I234*'fnd base rates'!G$54)
+($J234*'fnd base rates'!G$55)
+($K234*'fnd base rates'!G$56)
+($L234*'fnd base rates'!G$57)
+($M234*'fnd base rates'!G$58)
+($N234*'fnd base rates'!G$59)
+($O234*VLOOKUP($S234+12,rate_basefnd,7)))
*$R234</f>
        <v>395.13231899999994</v>
      </c>
      <c r="Z234" s="1">
        <f>(($C234*'fnd base rates'!H$48)
+($D234*'fnd base rates'!H$49)
+($E234*'fnd base rates'!H$50)
+($F234*'fnd base rates'!H$51)
+($G234*'fnd base rates'!H$52)
+($H234*'fnd base rates'!H$53)
+($I234*'fnd base rates'!H$54)
+($J234*'fnd base rates'!H$55)
+($K234*'fnd base rates'!H$56)
+($L234*'fnd base rates'!H$57)
+($M234*'fnd base rates'!H$58)
+($N234*'fnd base rates'!H$59)
+($O234*VLOOKUP($S234+12,rate_basefnd,8)))</f>
        <v>1173.4690000000001</v>
      </c>
      <c r="AA234" s="1">
        <f>(($C234*'fnd base rates'!I$48)
+($D234*'fnd base rates'!I$49)
+($E234*'fnd base rates'!I$50)
+($F234*'fnd base rates'!I$51)
+($G234*'fnd base rates'!I$52)
+($H234*'fnd base rates'!I$53)
+($I234*'fnd base rates'!I$54)
+($J234*'fnd base rates'!I$55)
+($K234*'fnd base rates'!I$56)
+($L234*'fnd base rates'!I$57)
+($M234*'fnd base rates'!I$58)
+($N234*'fnd base rates'!I$59)
+($O234*VLOOKUP($S234+12,rate_basefnd,9)))
*$R234</f>
        <v>730.51038000000005</v>
      </c>
      <c r="AB234" s="1">
        <f>(($C234*'fnd base rates'!J$48)
+($D234*'fnd base rates'!J$49)
+($E234*'fnd base rates'!J$50)
+($F234*'fnd base rates'!J$51)
+($G234*'fnd base rates'!J$52)
+($H234*'fnd base rates'!J$53)
+($I234*'fnd base rates'!J$54)
+($J234*'fnd base rates'!J$55)
+($K234*'fnd base rates'!J$56)
+($L234*'fnd base rates'!J$57)
+($M234*'fnd base rates'!J$58)
+($N234*'fnd base rates'!J$59)
+($O234*VLOOKUP($S234+12,rate_basefnd,10)))
*$R234</f>
        <v>784.71864000000016</v>
      </c>
      <c r="AC234" s="1">
        <f>(($C234*'fnd base rates'!K$48)
+($D234*'fnd base rates'!K$49)
+($E234*'fnd base rates'!K$50)
+($F234*'fnd base rates'!K$51)
+($G234*'fnd base rates'!K$52)
+($H234*'fnd base rates'!K$53)
+($I234*'fnd base rates'!K$54)
+($J234*'fnd base rates'!K$55)
+($K234*'fnd base rates'!K$56)
+($L234*'fnd base rates'!K$57)
+($M234*'fnd base rates'!K$58)
+($N234*'fnd base rates'!K$59)
+($O234*VLOOKUP($S234+12,rate_basefnd,11)))
*$R234</f>
        <v>2772.8565345000002</v>
      </c>
      <c r="AD234" s="1">
        <f>(($C234*'fnd base rates'!L$48)
+($D234*'fnd base rates'!L$49)
+($E234*'fnd base rates'!L$50)
+($F234*'fnd base rates'!L$51)
+($G234*'fnd base rates'!L$52)
+($H234*'fnd base rates'!L$53)
+($I234*'fnd base rates'!L$54)
+($J234*'fnd base rates'!L$55)
+($K234*'fnd base rates'!L$56)
+($L234*'fnd base rates'!L$57)
+($M234*'fnd base rates'!L$58)
+($N234*'fnd base rates'!L$59)
+($O234*VLOOKUP($S234+12,rate_basefnd,12)))</f>
        <v>2229.3778027862736</v>
      </c>
      <c r="AE234" s="1">
        <f>(($C234*'fnd base rates'!M$48)
+($D234*'fnd base rates'!M$49)
+($E234*'fnd base rates'!M$50)
+($F234*'fnd base rates'!M$51)
+($G234*'fnd base rates'!M$52)
+($H234*'fnd base rates'!M$53)
+($I234*'fnd base rates'!M$54)
+($J234*'fnd base rates'!M$55)
+($K234*'fnd base rates'!M$56)
+($L234*'fnd base rates'!M$57)
+($M234*'fnd base rates'!M$58)
+($N234*'fnd base rates'!M$59)
+($O234*VLOOKUP($S234+12,rate_basefnd,13)))</f>
        <v>0</v>
      </c>
      <c r="AF234" s="4">
        <f t="shared" si="38"/>
        <v>23898.32040328627</v>
      </c>
      <c r="AH234" s="4">
        <f t="shared" si="39"/>
        <v>436049262</v>
      </c>
      <c r="AI234" s="4" t="str">
        <f t="shared" si="40"/>
        <v>436</v>
      </c>
      <c r="AJ234" s="2" t="str">
        <f t="shared" si="41"/>
        <v>049</v>
      </c>
      <c r="AK234" s="2" t="str">
        <f t="shared" si="42"/>
        <v>262</v>
      </c>
      <c r="AL234" s="4">
        <f t="shared" si="43"/>
        <v>1</v>
      </c>
      <c r="AM234" s="4">
        <f t="shared" si="36"/>
        <v>2</v>
      </c>
      <c r="AN234" s="4">
        <f t="shared" si="44"/>
        <v>23898.32040328627</v>
      </c>
      <c r="AO234" s="4">
        <f t="shared" si="45"/>
        <v>11949</v>
      </c>
      <c r="AP234" s="4">
        <f t="shared" si="46"/>
        <v>0</v>
      </c>
      <c r="AQ234" s="75">
        <v>11949</v>
      </c>
    </row>
    <row r="235" spans="1:43" s="4" customFormat="1">
      <c r="A235" s="2">
        <v>436049274</v>
      </c>
      <c r="B235" s="382" t="s">
        <v>703</v>
      </c>
      <c r="C235" s="15">
        <f>'fnd enro'!C235</f>
        <v>0</v>
      </c>
      <c r="D235" s="15">
        <f>'fnd enro'!D235</f>
        <v>0</v>
      </c>
      <c r="E235" s="15">
        <f>'fnd enro'!E235</f>
        <v>0</v>
      </c>
      <c r="F235" s="15">
        <f>'fnd enro'!F235</f>
        <v>0</v>
      </c>
      <c r="G235" s="15">
        <f>'fnd enro'!G235</f>
        <v>3</v>
      </c>
      <c r="H235" s="15">
        <f>'fnd enro'!H235</f>
        <v>1</v>
      </c>
      <c r="I235" s="15">
        <f>'fnd enro'!I235</f>
        <v>0.15</v>
      </c>
      <c r="J235" s="15">
        <f>'fnd enro'!J235</f>
        <v>0</v>
      </c>
      <c r="K235" s="15">
        <f>'fnd enro'!K235</f>
        <v>0</v>
      </c>
      <c r="L235" s="15">
        <f>'fnd enro'!L235</f>
        <v>0</v>
      </c>
      <c r="M235" s="15">
        <f>'fnd enro'!M235</f>
        <v>0</v>
      </c>
      <c r="N235" s="15">
        <f>'fnd enro'!N235</f>
        <v>0</v>
      </c>
      <c r="O235" s="15">
        <f>'fnd enro'!O235</f>
        <v>0</v>
      </c>
      <c r="P235" s="15"/>
      <c r="Q235" s="15">
        <f>'fnd enro'!R235</f>
        <v>4</v>
      </c>
      <c r="R235" s="16">
        <f t="shared" si="37"/>
        <v>1.0980000000000001</v>
      </c>
      <c r="S235" s="15">
        <f>'fnd enro'!Q235</f>
        <v>1</v>
      </c>
      <c r="T235" s="2"/>
      <c r="U235" s="1">
        <f>(($C235*'fnd base rates'!C$48)
+($D235*'fnd base rates'!C$49)
+($E235*'fnd base rates'!C$50)
+($F235*'fnd base rates'!C$51)
+($G235*'fnd base rates'!C$52)
+($H235*'fnd base rates'!C$53)
+($I235*'fnd base rates'!C$54)
+($J235*'fnd base rates'!C$55)
+($K235*'fnd base rates'!C$56)
+($L235*'fnd base rates'!C$57)
+($M235*'fnd base rates'!C$58)
+($N235*'fnd base rates'!C$59)
+($O235*VLOOKUP($S235+12,rate_basefnd,3)))
*$R235</f>
        <v>2034.7943850000004</v>
      </c>
      <c r="V235" s="1">
        <f>(($C235*'fnd base rates'!D$48)
+($D235*'fnd base rates'!D$49)
+($E235*'fnd base rates'!D$50)
+($F235*'fnd base rates'!D$51)
+($G235*'fnd base rates'!D$52)
+($H235*'fnd base rates'!D$53)
+($I235*'fnd base rates'!D$54)
+($J235*'fnd base rates'!D$55)
+($K235*'fnd base rates'!D$56)
+($L235*'fnd base rates'!D$57)
+($M235*'fnd base rates'!D$58)
+($N235*'fnd base rates'!D$59)
+($O235*VLOOKUP($S235+12,rate_basefnd,4)))
*$R235</f>
        <v>2919.4502400000006</v>
      </c>
      <c r="W235" s="1">
        <f>(($C235*'fnd base rates'!E$48)
+($D235*'fnd base rates'!E$49)
+($E235*'fnd base rates'!E$50)
+($F235*'fnd base rates'!E$51)
+($G235*'fnd base rates'!E$52)
+($H235*'fnd base rates'!E$53)
+($I235*'fnd base rates'!E$54)
+($J235*'fnd base rates'!E$55)
+($K235*'fnd base rates'!E$56)
+($L235*'fnd base rates'!E$57)
+($M235*'fnd base rates'!E$58)
+($N235*'fnd base rates'!E$59)
+($O235*VLOOKUP($S235+12,rate_basefnd,5)))
*$R235</f>
        <v>14546.597715000002</v>
      </c>
      <c r="X235" s="1">
        <f>(($C235*'fnd base rates'!F$48)
+($D235*'fnd base rates'!F$49)
+($E235*'fnd base rates'!F$50)
+($F235*'fnd base rates'!F$51)
+($G235*'fnd base rates'!F$52)
+($H235*'fnd base rates'!F$53)
+($I235*'fnd base rates'!F$54)
+($J235*'fnd base rates'!F$55)
+($K235*'fnd base rates'!F$56)
+($L235*'fnd base rates'!F$57)
+($M235*'fnd base rates'!F$58)
+($N235*'fnd base rates'!F$59)
+($O235*VLOOKUP($S235+12,rate_basefnd,6)))
*$R235</f>
        <v>3656.9691540000008</v>
      </c>
      <c r="Y235" s="1">
        <f>(($C235*'fnd base rates'!G$48)
+($D235*'fnd base rates'!G$49)
+($E235*'fnd base rates'!G$50)
+($F235*'fnd base rates'!G$51)
+($G235*'fnd base rates'!G$52)
+($H235*'fnd base rates'!G$53)
+($I235*'fnd base rates'!G$54)
+($J235*'fnd base rates'!G$55)
+($K235*'fnd base rates'!G$56)
+($L235*'fnd base rates'!G$57)
+($M235*'fnd base rates'!G$58)
+($N235*'fnd base rates'!G$59)
+($O235*VLOOKUP($S235+12,rate_basefnd,7)))
*$R235</f>
        <v>636.52267799999993</v>
      </c>
      <c r="Z235" s="1">
        <f>(($C235*'fnd base rates'!H$48)
+($D235*'fnd base rates'!H$49)
+($E235*'fnd base rates'!H$50)
+($F235*'fnd base rates'!H$51)
+($G235*'fnd base rates'!H$52)
+($H235*'fnd base rates'!H$53)
+($I235*'fnd base rates'!H$54)
+($J235*'fnd base rates'!H$55)
+($K235*'fnd base rates'!H$56)
+($L235*'fnd base rates'!H$57)
+($M235*'fnd base rates'!H$58)
+($N235*'fnd base rates'!H$59)
+($O235*VLOOKUP($S235+12,rate_basefnd,8)))</f>
        <v>2082.2379999999998</v>
      </c>
      <c r="AA235" s="1">
        <f>(($C235*'fnd base rates'!I$48)
+($D235*'fnd base rates'!I$49)
+($E235*'fnd base rates'!I$50)
+($F235*'fnd base rates'!I$51)
+($G235*'fnd base rates'!I$52)
+($H235*'fnd base rates'!I$53)
+($I235*'fnd base rates'!I$54)
+($J235*'fnd base rates'!I$55)
+($K235*'fnd base rates'!I$56)
+($L235*'fnd base rates'!I$57)
+($M235*'fnd base rates'!I$58)
+($N235*'fnd base rates'!I$59)
+($O235*VLOOKUP($S235+12,rate_basefnd,9)))
*$R235</f>
        <v>1378.83546</v>
      </c>
      <c r="AB235" s="1">
        <f>(($C235*'fnd base rates'!J$48)
+($D235*'fnd base rates'!J$49)
+($E235*'fnd base rates'!J$50)
+($F235*'fnd base rates'!J$51)
+($G235*'fnd base rates'!J$52)
+($H235*'fnd base rates'!J$53)
+($I235*'fnd base rates'!J$54)
+($J235*'fnd base rates'!J$55)
+($K235*'fnd base rates'!J$56)
+($L235*'fnd base rates'!J$57)
+($M235*'fnd base rates'!J$58)
+($N235*'fnd base rates'!J$59)
+($O235*VLOOKUP($S235+12,rate_basefnd,10)))
*$R235</f>
        <v>1259.44992</v>
      </c>
      <c r="AC235" s="1">
        <f>(($C235*'fnd base rates'!K$48)
+($D235*'fnd base rates'!K$49)
+($E235*'fnd base rates'!K$50)
+($F235*'fnd base rates'!K$51)
+($G235*'fnd base rates'!K$52)
+($H235*'fnd base rates'!K$53)
+($I235*'fnd base rates'!K$54)
+($J235*'fnd base rates'!K$55)
+($K235*'fnd base rates'!K$56)
+($L235*'fnd base rates'!K$57)
+($M235*'fnd base rates'!K$58)
+($N235*'fnd base rates'!K$59)
+($O235*VLOOKUP($S235+12,rate_basefnd,11)))
*$R235</f>
        <v>4466.7633690000002</v>
      </c>
      <c r="AD235" s="1">
        <f>(($C235*'fnd base rates'!L$48)
+($D235*'fnd base rates'!L$49)
+($E235*'fnd base rates'!L$50)
+($F235*'fnd base rates'!L$51)
+($G235*'fnd base rates'!L$52)
+($H235*'fnd base rates'!L$53)
+($I235*'fnd base rates'!L$54)
+($J235*'fnd base rates'!L$55)
+($K235*'fnd base rates'!L$56)
+($L235*'fnd base rates'!L$57)
+($M235*'fnd base rates'!L$58)
+($N235*'fnd base rates'!L$59)
+($O235*VLOOKUP($S235+12,rate_basefnd,12)))</f>
        <v>3853.3173296399382</v>
      </c>
      <c r="AE235" s="1">
        <f>(($C235*'fnd base rates'!M$48)
+($D235*'fnd base rates'!M$49)
+($E235*'fnd base rates'!M$50)
+($F235*'fnd base rates'!M$51)
+($G235*'fnd base rates'!M$52)
+($H235*'fnd base rates'!M$53)
+($I235*'fnd base rates'!M$54)
+($J235*'fnd base rates'!M$55)
+($K235*'fnd base rates'!M$56)
+($L235*'fnd base rates'!M$57)
+($M235*'fnd base rates'!M$58)
+($N235*'fnd base rates'!M$59)
+($O235*VLOOKUP($S235+12,rate_basefnd,13)))</f>
        <v>0</v>
      </c>
      <c r="AF235" s="4">
        <f t="shared" si="38"/>
        <v>36834.938250639949</v>
      </c>
      <c r="AH235" s="4">
        <f t="shared" si="39"/>
        <v>436049274</v>
      </c>
      <c r="AI235" s="4" t="str">
        <f t="shared" si="40"/>
        <v>436</v>
      </c>
      <c r="AJ235" s="2" t="str">
        <f t="shared" si="41"/>
        <v>049</v>
      </c>
      <c r="AK235" s="2" t="str">
        <f t="shared" si="42"/>
        <v>274</v>
      </c>
      <c r="AL235" s="4">
        <f t="shared" si="43"/>
        <v>1</v>
      </c>
      <c r="AM235" s="4">
        <f t="shared" si="36"/>
        <v>4</v>
      </c>
      <c r="AN235" s="4">
        <f t="shared" si="44"/>
        <v>36834.938250639949</v>
      </c>
      <c r="AO235" s="4">
        <f t="shared" si="45"/>
        <v>9209</v>
      </c>
      <c r="AP235" s="4">
        <f t="shared" si="46"/>
        <v>0</v>
      </c>
      <c r="AQ235" s="75">
        <v>9209</v>
      </c>
    </row>
    <row r="236" spans="1:43" s="4" customFormat="1">
      <c r="A236" s="2">
        <v>436049284</v>
      </c>
      <c r="B236" s="382" t="s">
        <v>703</v>
      </c>
      <c r="C236" s="15">
        <f>'fnd enro'!C236</f>
        <v>0</v>
      </c>
      <c r="D236" s="15">
        <f>'fnd enro'!D236</f>
        <v>0</v>
      </c>
      <c r="E236" s="15">
        <f>'fnd enro'!E236</f>
        <v>0</v>
      </c>
      <c r="F236" s="15">
        <f>'fnd enro'!F236</f>
        <v>0</v>
      </c>
      <c r="G236" s="15">
        <f>'fnd enro'!G236</f>
        <v>0</v>
      </c>
      <c r="H236" s="15">
        <f>'fnd enro'!H236</f>
        <v>2</v>
      </c>
      <c r="I236" s="15">
        <f>'fnd enro'!I236</f>
        <v>7.4999999999999997E-2</v>
      </c>
      <c r="J236" s="15">
        <f>'fnd enro'!J236</f>
        <v>0</v>
      </c>
      <c r="K236" s="15">
        <f>'fnd enro'!K236</f>
        <v>0</v>
      </c>
      <c r="L236" s="15">
        <f>'fnd enro'!L236</f>
        <v>0</v>
      </c>
      <c r="M236" s="15">
        <f>'fnd enro'!M236</f>
        <v>0</v>
      </c>
      <c r="N236" s="15">
        <f>'fnd enro'!N236</f>
        <v>0</v>
      </c>
      <c r="O236" s="15">
        <f>'fnd enro'!O236</f>
        <v>0</v>
      </c>
      <c r="P236" s="15"/>
      <c r="Q236" s="15">
        <f>'fnd enro'!R236</f>
        <v>2</v>
      </c>
      <c r="R236" s="16">
        <f t="shared" si="37"/>
        <v>1.0980000000000001</v>
      </c>
      <c r="S236" s="15">
        <f>'fnd enro'!Q236</f>
        <v>1</v>
      </c>
      <c r="T236" s="2"/>
      <c r="U236" s="1">
        <f>(($C236*'fnd base rates'!C$48)
+($D236*'fnd base rates'!C$49)
+($E236*'fnd base rates'!C$50)
+($F236*'fnd base rates'!C$51)
+($G236*'fnd base rates'!C$52)
+($H236*'fnd base rates'!C$53)
+($I236*'fnd base rates'!C$54)
+($J236*'fnd base rates'!C$55)
+($K236*'fnd base rates'!C$56)
+($L236*'fnd base rates'!C$57)
+($M236*'fnd base rates'!C$58)
+($N236*'fnd base rates'!C$59)
+($O236*VLOOKUP($S236+12,rate_basefnd,3)))
*$R236</f>
        <v>1017.3971925000002</v>
      </c>
      <c r="V236" s="1">
        <f>(($C236*'fnd base rates'!D$48)
+($D236*'fnd base rates'!D$49)
+($E236*'fnd base rates'!D$50)
+($F236*'fnd base rates'!D$51)
+($G236*'fnd base rates'!D$52)
+($H236*'fnd base rates'!D$53)
+($I236*'fnd base rates'!D$54)
+($J236*'fnd base rates'!D$55)
+($K236*'fnd base rates'!D$56)
+($L236*'fnd base rates'!D$57)
+($M236*'fnd base rates'!D$58)
+($N236*'fnd base rates'!D$59)
+($O236*VLOOKUP($S236+12,rate_basefnd,4)))
*$R236</f>
        <v>1459.7251200000003</v>
      </c>
      <c r="W236" s="1">
        <f>(($C236*'fnd base rates'!E$48)
+($D236*'fnd base rates'!E$49)
+($E236*'fnd base rates'!E$50)
+($F236*'fnd base rates'!E$51)
+($G236*'fnd base rates'!E$52)
+($H236*'fnd base rates'!E$53)
+($I236*'fnd base rates'!E$54)
+($J236*'fnd base rates'!E$55)
+($K236*'fnd base rates'!E$56)
+($L236*'fnd base rates'!E$57)
+($M236*'fnd base rates'!E$58)
+($N236*'fnd base rates'!E$59)
+($O236*VLOOKUP($S236+12,rate_basefnd,5)))
*$R236</f>
        <v>9352.1257874999992</v>
      </c>
      <c r="X236" s="1">
        <f>(($C236*'fnd base rates'!F$48)
+($D236*'fnd base rates'!F$49)
+($E236*'fnd base rates'!F$50)
+($F236*'fnd base rates'!F$51)
+($G236*'fnd base rates'!F$52)
+($H236*'fnd base rates'!F$53)
+($I236*'fnd base rates'!F$54)
+($J236*'fnd base rates'!F$55)
+($K236*'fnd base rates'!F$56)
+($L236*'fnd base rates'!F$57)
+($M236*'fnd base rates'!F$58)
+($N236*'fnd base rates'!F$59)
+($O236*VLOOKUP($S236+12,rate_basefnd,6)))
*$R236</f>
        <v>1673.2548270000002</v>
      </c>
      <c r="Y236" s="1">
        <f>(($C236*'fnd base rates'!G$48)
+($D236*'fnd base rates'!G$49)
+($E236*'fnd base rates'!G$50)
+($F236*'fnd base rates'!G$51)
+($G236*'fnd base rates'!G$52)
+($H236*'fnd base rates'!G$53)
+($I236*'fnd base rates'!G$54)
+($J236*'fnd base rates'!G$55)
+($K236*'fnd base rates'!G$56)
+($L236*'fnd base rates'!G$57)
+($M236*'fnd base rates'!G$58)
+($N236*'fnd base rates'!G$59)
+($O236*VLOOKUP($S236+12,rate_basefnd,7)))
*$R236</f>
        <v>311.70627899999999</v>
      </c>
      <c r="Z236" s="1">
        <f>(($C236*'fnd base rates'!H$48)
+($D236*'fnd base rates'!H$49)
+($E236*'fnd base rates'!H$50)
+($F236*'fnd base rates'!H$51)
+($G236*'fnd base rates'!H$52)
+($H236*'fnd base rates'!H$53)
+($I236*'fnd base rates'!H$54)
+($J236*'fnd base rates'!H$55)
+($K236*'fnd base rates'!H$56)
+($L236*'fnd base rates'!H$57)
+($M236*'fnd base rates'!H$58)
+($N236*'fnd base rates'!H$59)
+($O236*VLOOKUP($S236+12,rate_basefnd,8)))</f>
        <v>1438.1690000000001</v>
      </c>
      <c r="AA236" s="1">
        <f>(($C236*'fnd base rates'!I$48)
+($D236*'fnd base rates'!I$49)
+($E236*'fnd base rates'!I$50)
+($F236*'fnd base rates'!I$51)
+($G236*'fnd base rates'!I$52)
+($H236*'fnd base rates'!I$53)
+($I236*'fnd base rates'!I$54)
+($J236*'fnd base rates'!I$55)
+($K236*'fnd base rates'!I$56)
+($L236*'fnd base rates'!I$57)
+($M236*'fnd base rates'!I$58)
+($N236*'fnd base rates'!I$59)
+($O236*VLOOKUP($S236+12,rate_basefnd,9)))
*$R236</f>
        <v>812.69568000000004</v>
      </c>
      <c r="AB236" s="1">
        <f>(($C236*'fnd base rates'!J$48)
+($D236*'fnd base rates'!J$49)
+($E236*'fnd base rates'!J$50)
+($F236*'fnd base rates'!J$51)
+($G236*'fnd base rates'!J$52)
+($H236*'fnd base rates'!J$53)
+($I236*'fnd base rates'!J$54)
+($J236*'fnd base rates'!J$55)
+($K236*'fnd base rates'!J$56)
+($L236*'fnd base rates'!J$57)
+($M236*'fnd base rates'!J$58)
+($N236*'fnd base rates'!J$59)
+($O236*VLOOKUP($S236+12,rate_basefnd,10)))
*$R236</f>
        <v>1094.7060000000001</v>
      </c>
      <c r="AC236" s="1">
        <f>(($C236*'fnd base rates'!K$48)
+($D236*'fnd base rates'!K$49)
+($E236*'fnd base rates'!K$50)
+($F236*'fnd base rates'!K$51)
+($G236*'fnd base rates'!K$52)
+($H236*'fnd base rates'!K$53)
+($I236*'fnd base rates'!K$54)
+($J236*'fnd base rates'!K$55)
+($K236*'fnd base rates'!K$56)
+($L236*'fnd base rates'!K$57)
+($M236*'fnd base rates'!K$58)
+($N236*'fnd base rates'!K$59)
+($O236*VLOOKUP($S236+12,rate_basefnd,11)))
*$R236</f>
        <v>2187.4468545000004</v>
      </c>
      <c r="AD236" s="1">
        <f>(($C236*'fnd base rates'!L$48)
+($D236*'fnd base rates'!L$49)
+($E236*'fnd base rates'!L$50)
+($F236*'fnd base rates'!L$51)
+($G236*'fnd base rates'!L$52)
+($H236*'fnd base rates'!L$53)
+($I236*'fnd base rates'!L$54)
+($J236*'fnd base rates'!L$55)
+($K236*'fnd base rates'!L$56)
+($L236*'fnd base rates'!L$57)
+($M236*'fnd base rates'!L$58)
+($N236*'fnd base rates'!L$59)
+($O236*VLOOKUP($S236+12,rate_basefnd,12)))</f>
        <v>1838.5160787188831</v>
      </c>
      <c r="AE236" s="1">
        <f>(($C236*'fnd base rates'!M$48)
+($D236*'fnd base rates'!M$49)
+($E236*'fnd base rates'!M$50)
+($F236*'fnd base rates'!M$51)
+($G236*'fnd base rates'!M$52)
+($H236*'fnd base rates'!M$53)
+($I236*'fnd base rates'!M$54)
+($J236*'fnd base rates'!M$55)
+($K236*'fnd base rates'!M$56)
+($L236*'fnd base rates'!M$57)
+($M236*'fnd base rates'!M$58)
+($N236*'fnd base rates'!M$59)
+($O236*VLOOKUP($S236+12,rate_basefnd,13)))</f>
        <v>0</v>
      </c>
      <c r="AF236" s="4">
        <f t="shared" si="38"/>
        <v>21185.742819218889</v>
      </c>
      <c r="AH236" s="4">
        <f t="shared" si="39"/>
        <v>436049284</v>
      </c>
      <c r="AI236" s="4" t="str">
        <f t="shared" si="40"/>
        <v>436</v>
      </c>
      <c r="AJ236" s="2" t="str">
        <f t="shared" si="41"/>
        <v>049</v>
      </c>
      <c r="AK236" s="2" t="str">
        <f t="shared" si="42"/>
        <v>284</v>
      </c>
      <c r="AL236" s="4">
        <f t="shared" si="43"/>
        <v>1</v>
      </c>
      <c r="AM236" s="4">
        <f t="shared" si="36"/>
        <v>2</v>
      </c>
      <c r="AN236" s="4">
        <f t="shared" si="44"/>
        <v>21185.742819218889</v>
      </c>
      <c r="AO236" s="4">
        <f t="shared" si="45"/>
        <v>10593</v>
      </c>
      <c r="AP236" s="4">
        <f t="shared" si="46"/>
        <v>0</v>
      </c>
      <c r="AQ236" s="75">
        <v>10593</v>
      </c>
    </row>
    <row r="237" spans="1:43" s="4" customFormat="1">
      <c r="A237" s="2">
        <v>436049285</v>
      </c>
      <c r="B237" s="382" t="s">
        <v>703</v>
      </c>
      <c r="C237" s="15">
        <f>'fnd enro'!C237</f>
        <v>0</v>
      </c>
      <c r="D237" s="15">
        <f>'fnd enro'!D237</f>
        <v>0</v>
      </c>
      <c r="E237" s="15">
        <f>'fnd enro'!E237</f>
        <v>0</v>
      </c>
      <c r="F237" s="15">
        <f>'fnd enro'!F237</f>
        <v>0</v>
      </c>
      <c r="G237" s="15">
        <f>'fnd enro'!G237</f>
        <v>0</v>
      </c>
      <c r="H237" s="15">
        <f>'fnd enro'!H237</f>
        <v>1</v>
      </c>
      <c r="I237" s="15">
        <f>'fnd enro'!I237</f>
        <v>3.7499999999999999E-2</v>
      </c>
      <c r="J237" s="15">
        <f>'fnd enro'!J237</f>
        <v>0</v>
      </c>
      <c r="K237" s="15">
        <f>'fnd enro'!K237</f>
        <v>0</v>
      </c>
      <c r="L237" s="15">
        <f>'fnd enro'!L237</f>
        <v>0</v>
      </c>
      <c r="M237" s="15">
        <f>'fnd enro'!M237</f>
        <v>0</v>
      </c>
      <c r="N237" s="15">
        <f>'fnd enro'!N237</f>
        <v>0</v>
      </c>
      <c r="O237" s="15">
        <f>'fnd enro'!O237</f>
        <v>0</v>
      </c>
      <c r="P237" s="15"/>
      <c r="Q237" s="15">
        <f>'fnd enro'!R237</f>
        <v>1</v>
      </c>
      <c r="R237" s="16">
        <f t="shared" si="37"/>
        <v>1.0980000000000001</v>
      </c>
      <c r="S237" s="15">
        <f>'fnd enro'!Q237</f>
        <v>1</v>
      </c>
      <c r="T237" s="2"/>
      <c r="U237" s="1">
        <f>(($C237*'fnd base rates'!C$48)
+($D237*'fnd base rates'!C$49)
+($E237*'fnd base rates'!C$50)
+($F237*'fnd base rates'!C$51)
+($G237*'fnd base rates'!C$52)
+($H237*'fnd base rates'!C$53)
+($I237*'fnd base rates'!C$54)
+($J237*'fnd base rates'!C$55)
+($K237*'fnd base rates'!C$56)
+($L237*'fnd base rates'!C$57)
+($M237*'fnd base rates'!C$58)
+($N237*'fnd base rates'!C$59)
+($O237*VLOOKUP($S237+12,rate_basefnd,3)))
*$R237</f>
        <v>508.69859625000009</v>
      </c>
      <c r="V237" s="1">
        <f>(($C237*'fnd base rates'!D$48)
+($D237*'fnd base rates'!D$49)
+($E237*'fnd base rates'!D$50)
+($F237*'fnd base rates'!D$51)
+($G237*'fnd base rates'!D$52)
+($H237*'fnd base rates'!D$53)
+($I237*'fnd base rates'!D$54)
+($J237*'fnd base rates'!D$55)
+($K237*'fnd base rates'!D$56)
+($L237*'fnd base rates'!D$57)
+($M237*'fnd base rates'!D$58)
+($N237*'fnd base rates'!D$59)
+($O237*VLOOKUP($S237+12,rate_basefnd,4)))
*$R237</f>
        <v>729.86256000000014</v>
      </c>
      <c r="W237" s="1">
        <f>(($C237*'fnd base rates'!E$48)
+($D237*'fnd base rates'!E$49)
+($E237*'fnd base rates'!E$50)
+($F237*'fnd base rates'!E$51)
+($G237*'fnd base rates'!E$52)
+($H237*'fnd base rates'!E$53)
+($I237*'fnd base rates'!E$54)
+($J237*'fnd base rates'!E$55)
+($K237*'fnd base rates'!E$56)
+($L237*'fnd base rates'!E$57)
+($M237*'fnd base rates'!E$58)
+($N237*'fnd base rates'!E$59)
+($O237*VLOOKUP($S237+12,rate_basefnd,5)))
*$R237</f>
        <v>4676.0628937499996</v>
      </c>
      <c r="X237" s="1">
        <f>(($C237*'fnd base rates'!F$48)
+($D237*'fnd base rates'!F$49)
+($E237*'fnd base rates'!F$50)
+($F237*'fnd base rates'!F$51)
+($G237*'fnd base rates'!F$52)
+($H237*'fnd base rates'!F$53)
+($I237*'fnd base rates'!F$54)
+($J237*'fnd base rates'!F$55)
+($K237*'fnd base rates'!F$56)
+($L237*'fnd base rates'!F$57)
+($M237*'fnd base rates'!F$58)
+($N237*'fnd base rates'!F$59)
+($O237*VLOOKUP($S237+12,rate_basefnd,6)))
*$R237</f>
        <v>836.6274135000001</v>
      </c>
      <c r="Y237" s="1">
        <f>(($C237*'fnd base rates'!G$48)
+($D237*'fnd base rates'!G$49)
+($E237*'fnd base rates'!G$50)
+($F237*'fnd base rates'!G$51)
+($G237*'fnd base rates'!G$52)
+($H237*'fnd base rates'!G$53)
+($I237*'fnd base rates'!G$54)
+($J237*'fnd base rates'!G$55)
+($K237*'fnd base rates'!G$56)
+($L237*'fnd base rates'!G$57)
+($M237*'fnd base rates'!G$58)
+($N237*'fnd base rates'!G$59)
+($O237*VLOOKUP($S237+12,rate_basefnd,7)))
*$R237</f>
        <v>155.8531395</v>
      </c>
      <c r="Z237" s="1">
        <f>(($C237*'fnd base rates'!H$48)
+($D237*'fnd base rates'!H$49)
+($E237*'fnd base rates'!H$50)
+($F237*'fnd base rates'!H$51)
+($G237*'fnd base rates'!H$52)
+($H237*'fnd base rates'!H$53)
+($I237*'fnd base rates'!H$54)
+($J237*'fnd base rates'!H$55)
+($K237*'fnd base rates'!H$56)
+($L237*'fnd base rates'!H$57)
+($M237*'fnd base rates'!H$58)
+($N237*'fnd base rates'!H$59)
+($O237*VLOOKUP($S237+12,rate_basefnd,8)))</f>
        <v>719.08450000000005</v>
      </c>
      <c r="AA237" s="1">
        <f>(($C237*'fnd base rates'!I$48)
+($D237*'fnd base rates'!I$49)
+($E237*'fnd base rates'!I$50)
+($F237*'fnd base rates'!I$51)
+($G237*'fnd base rates'!I$52)
+($H237*'fnd base rates'!I$53)
+($I237*'fnd base rates'!I$54)
+($J237*'fnd base rates'!I$55)
+($K237*'fnd base rates'!I$56)
+($L237*'fnd base rates'!I$57)
+($M237*'fnd base rates'!I$58)
+($N237*'fnd base rates'!I$59)
+($O237*VLOOKUP($S237+12,rate_basefnd,9)))
*$R237</f>
        <v>406.34784000000002</v>
      </c>
      <c r="AB237" s="1">
        <f>(($C237*'fnd base rates'!J$48)
+($D237*'fnd base rates'!J$49)
+($E237*'fnd base rates'!J$50)
+($F237*'fnd base rates'!J$51)
+($G237*'fnd base rates'!J$52)
+($H237*'fnd base rates'!J$53)
+($I237*'fnd base rates'!J$54)
+($J237*'fnd base rates'!J$55)
+($K237*'fnd base rates'!J$56)
+($L237*'fnd base rates'!J$57)
+($M237*'fnd base rates'!J$58)
+($N237*'fnd base rates'!J$59)
+($O237*VLOOKUP($S237+12,rate_basefnd,10)))
*$R237</f>
        <v>547.35300000000007</v>
      </c>
      <c r="AC237" s="1">
        <f>(($C237*'fnd base rates'!K$48)
+($D237*'fnd base rates'!K$49)
+($E237*'fnd base rates'!K$50)
+($F237*'fnd base rates'!K$51)
+($G237*'fnd base rates'!K$52)
+($H237*'fnd base rates'!K$53)
+($I237*'fnd base rates'!K$54)
+($J237*'fnd base rates'!K$55)
+($K237*'fnd base rates'!K$56)
+($L237*'fnd base rates'!K$57)
+($M237*'fnd base rates'!K$58)
+($N237*'fnd base rates'!K$59)
+($O237*VLOOKUP($S237+12,rate_basefnd,11)))
*$R237</f>
        <v>1093.7234272500002</v>
      </c>
      <c r="AD237" s="1">
        <f>(($C237*'fnd base rates'!L$48)
+($D237*'fnd base rates'!L$49)
+($E237*'fnd base rates'!L$50)
+($F237*'fnd base rates'!L$51)
+($G237*'fnd base rates'!L$52)
+($H237*'fnd base rates'!L$53)
+($I237*'fnd base rates'!L$54)
+($J237*'fnd base rates'!L$55)
+($K237*'fnd base rates'!L$56)
+($L237*'fnd base rates'!L$57)
+($M237*'fnd base rates'!L$58)
+($N237*'fnd base rates'!L$59)
+($O237*VLOOKUP($S237+12,rate_basefnd,12)))</f>
        <v>919.25803935944157</v>
      </c>
      <c r="AE237" s="1">
        <f>(($C237*'fnd base rates'!M$48)
+($D237*'fnd base rates'!M$49)
+($E237*'fnd base rates'!M$50)
+($F237*'fnd base rates'!M$51)
+($G237*'fnd base rates'!M$52)
+($H237*'fnd base rates'!M$53)
+($I237*'fnd base rates'!M$54)
+($J237*'fnd base rates'!M$55)
+($K237*'fnd base rates'!M$56)
+($L237*'fnd base rates'!M$57)
+($M237*'fnd base rates'!M$58)
+($N237*'fnd base rates'!M$59)
+($O237*VLOOKUP($S237+12,rate_basefnd,13)))</f>
        <v>0</v>
      </c>
      <c r="AF237" s="4">
        <f t="shared" si="38"/>
        <v>10592.871409609445</v>
      </c>
      <c r="AH237" s="4">
        <f t="shared" si="39"/>
        <v>436049285</v>
      </c>
      <c r="AI237" s="4" t="str">
        <f t="shared" si="40"/>
        <v>436</v>
      </c>
      <c r="AJ237" s="2" t="str">
        <f t="shared" si="41"/>
        <v>049</v>
      </c>
      <c r="AK237" s="2" t="str">
        <f t="shared" si="42"/>
        <v>285</v>
      </c>
      <c r="AL237" s="4">
        <f t="shared" si="43"/>
        <v>1</v>
      </c>
      <c r="AM237" s="4">
        <f t="shared" si="36"/>
        <v>1</v>
      </c>
      <c r="AN237" s="4">
        <f t="shared" si="44"/>
        <v>10592.871409609445</v>
      </c>
      <c r="AO237" s="4">
        <f t="shared" si="45"/>
        <v>10593</v>
      </c>
      <c r="AP237" s="4">
        <f t="shared" si="46"/>
        <v>0</v>
      </c>
      <c r="AQ237" s="75">
        <v>10593</v>
      </c>
    </row>
    <row r="238" spans="1:43" s="4" customFormat="1">
      <c r="A238" s="2">
        <v>436049308</v>
      </c>
      <c r="B238" s="382" t="s">
        <v>703</v>
      </c>
      <c r="C238" s="15">
        <f>'fnd enro'!C238</f>
        <v>0</v>
      </c>
      <c r="D238" s="15">
        <f>'fnd enro'!D238</f>
        <v>0</v>
      </c>
      <c r="E238" s="15">
        <f>'fnd enro'!E238</f>
        <v>0</v>
      </c>
      <c r="F238" s="15">
        <f>'fnd enro'!F238</f>
        <v>0</v>
      </c>
      <c r="G238" s="15">
        <f>'fnd enro'!G238</f>
        <v>1</v>
      </c>
      <c r="H238" s="15">
        <f>'fnd enro'!H238</f>
        <v>3</v>
      </c>
      <c r="I238" s="15">
        <f>'fnd enro'!I238</f>
        <v>0.15</v>
      </c>
      <c r="J238" s="15">
        <f>'fnd enro'!J238</f>
        <v>0</v>
      </c>
      <c r="K238" s="15">
        <f>'fnd enro'!K238</f>
        <v>0</v>
      </c>
      <c r="L238" s="15">
        <f>'fnd enro'!L238</f>
        <v>0</v>
      </c>
      <c r="M238" s="15">
        <f>'fnd enro'!M238</f>
        <v>0</v>
      </c>
      <c r="N238" s="15">
        <f>'fnd enro'!N238</f>
        <v>0</v>
      </c>
      <c r="O238" s="15">
        <f>'fnd enro'!O238</f>
        <v>1</v>
      </c>
      <c r="P238" s="15"/>
      <c r="Q238" s="15">
        <f>'fnd enro'!R238</f>
        <v>4</v>
      </c>
      <c r="R238" s="16">
        <f t="shared" si="37"/>
        <v>1.0980000000000001</v>
      </c>
      <c r="S238" s="15">
        <f>'fnd enro'!Q238</f>
        <v>6</v>
      </c>
      <c r="T238" s="2"/>
      <c r="U238" s="1">
        <f>(($C238*'fnd base rates'!C$48)
+($D238*'fnd base rates'!C$49)
+($E238*'fnd base rates'!C$50)
+($F238*'fnd base rates'!C$51)
+($G238*'fnd base rates'!C$52)
+($H238*'fnd base rates'!C$53)
+($I238*'fnd base rates'!C$54)
+($J238*'fnd base rates'!C$55)
+($K238*'fnd base rates'!C$56)
+($L238*'fnd base rates'!C$57)
+($M238*'fnd base rates'!C$58)
+($N238*'fnd base rates'!C$59)
+($O238*VLOOKUP($S238+12,rate_basefnd,3)))
*$R238</f>
        <v>2034.7943850000004</v>
      </c>
      <c r="V238" s="1">
        <f>(($C238*'fnd base rates'!D$48)
+($D238*'fnd base rates'!D$49)
+($E238*'fnd base rates'!D$50)
+($F238*'fnd base rates'!D$51)
+($G238*'fnd base rates'!D$52)
+($H238*'fnd base rates'!D$53)
+($I238*'fnd base rates'!D$54)
+($J238*'fnd base rates'!D$55)
+($K238*'fnd base rates'!D$56)
+($L238*'fnd base rates'!D$57)
+($M238*'fnd base rates'!D$58)
+($N238*'fnd base rates'!D$59)
+($O238*VLOOKUP($S238+12,rate_basefnd,4)))
*$R238</f>
        <v>2919.4502400000006</v>
      </c>
      <c r="W238" s="1">
        <f>(($C238*'fnd base rates'!E$48)
+($D238*'fnd base rates'!E$49)
+($E238*'fnd base rates'!E$50)
+($F238*'fnd base rates'!E$51)
+($G238*'fnd base rates'!E$52)
+($H238*'fnd base rates'!E$53)
+($I238*'fnd base rates'!E$54)
+($J238*'fnd base rates'!E$55)
+($K238*'fnd base rates'!E$56)
+($L238*'fnd base rates'!E$57)
+($M238*'fnd base rates'!E$58)
+($N238*'fnd base rates'!E$59)
+($O238*VLOOKUP($S238+12,rate_basefnd,5)))
*$R238</f>
        <v>20771.522055000001</v>
      </c>
      <c r="X238" s="1">
        <f>(($C238*'fnd base rates'!F$48)
+($D238*'fnd base rates'!F$49)
+($E238*'fnd base rates'!F$50)
+($F238*'fnd base rates'!F$51)
+($G238*'fnd base rates'!F$52)
+($H238*'fnd base rates'!F$53)
+($I238*'fnd base rates'!F$54)
+($J238*'fnd base rates'!F$55)
+($K238*'fnd base rates'!F$56)
+($L238*'fnd base rates'!F$57)
+($M238*'fnd base rates'!F$58)
+($N238*'fnd base rates'!F$59)
+($O238*VLOOKUP($S238+12,rate_basefnd,6)))
*$R238</f>
        <v>3449.9961540000008</v>
      </c>
      <c r="Y238" s="1">
        <f>(($C238*'fnd base rates'!G$48)
+($D238*'fnd base rates'!G$49)
+($E238*'fnd base rates'!G$50)
+($F238*'fnd base rates'!G$51)
+($G238*'fnd base rates'!G$52)
+($H238*'fnd base rates'!G$53)
+($I238*'fnd base rates'!G$54)
+($J238*'fnd base rates'!G$55)
+($K238*'fnd base rates'!G$56)
+($L238*'fnd base rates'!G$57)
+($M238*'fnd base rates'!G$58)
+($N238*'fnd base rates'!G$59)
+($O238*VLOOKUP($S238+12,rate_basefnd,7)))
*$R238</f>
        <v>703.7751780000001</v>
      </c>
      <c r="Z238" s="1">
        <f>(($C238*'fnd base rates'!H$48)
+($D238*'fnd base rates'!H$49)
+($E238*'fnd base rates'!H$50)
+($F238*'fnd base rates'!H$51)
+($G238*'fnd base rates'!H$52)
+($H238*'fnd base rates'!H$53)
+($I238*'fnd base rates'!H$54)
+($J238*'fnd base rates'!H$55)
+($K238*'fnd base rates'!H$56)
+($L238*'fnd base rates'!H$57)
+($M238*'fnd base rates'!H$58)
+($N238*'fnd base rates'!H$59)
+($O238*VLOOKUP($S238+12,rate_basefnd,8)))</f>
        <v>2611.6380000000004</v>
      </c>
      <c r="AA238" s="1">
        <f>(($C238*'fnd base rates'!I$48)
+($D238*'fnd base rates'!I$49)
+($E238*'fnd base rates'!I$50)
+($F238*'fnd base rates'!I$51)
+($G238*'fnd base rates'!I$52)
+($H238*'fnd base rates'!I$53)
+($I238*'fnd base rates'!I$54)
+($J238*'fnd base rates'!I$55)
+($K238*'fnd base rates'!I$56)
+($L238*'fnd base rates'!I$57)
+($M238*'fnd base rates'!I$58)
+($N238*'fnd base rates'!I$59)
+($O238*VLOOKUP($S238+12,rate_basefnd,9)))
*$R238</f>
        <v>1543.2060600000002</v>
      </c>
      <c r="AB238" s="1">
        <f>(($C238*'fnd base rates'!J$48)
+($D238*'fnd base rates'!J$49)
+($E238*'fnd base rates'!J$50)
+($F238*'fnd base rates'!J$51)
+($G238*'fnd base rates'!J$52)
+($H238*'fnd base rates'!J$53)
+($I238*'fnd base rates'!J$54)
+($J238*'fnd base rates'!J$55)
+($K238*'fnd base rates'!J$56)
+($L238*'fnd base rates'!J$57)
+($M238*'fnd base rates'!J$58)
+($N238*'fnd base rates'!J$59)
+($O238*VLOOKUP($S238+12,rate_basefnd,10)))
*$R238</f>
        <v>1879.4246400000002</v>
      </c>
      <c r="AC238" s="1">
        <f>(($C238*'fnd base rates'!K$48)
+($D238*'fnd base rates'!K$49)
+($E238*'fnd base rates'!K$50)
+($F238*'fnd base rates'!K$51)
+($G238*'fnd base rates'!K$52)
+($H238*'fnd base rates'!K$53)
+($I238*'fnd base rates'!K$54)
+($J238*'fnd base rates'!K$55)
+($K238*'fnd base rates'!K$56)
+($L238*'fnd base rates'!K$57)
+($M238*'fnd base rates'!K$58)
+($N238*'fnd base rates'!K$59)
+($O238*VLOOKUP($S238+12,rate_basefnd,11)))
*$R238</f>
        <v>4938.8265090000014</v>
      </c>
      <c r="AD238" s="1">
        <f>(($C238*'fnd base rates'!L$48)
+($D238*'fnd base rates'!L$49)
+($E238*'fnd base rates'!L$50)
+($F238*'fnd base rates'!L$51)
+($G238*'fnd base rates'!L$52)
+($H238*'fnd base rates'!L$53)
+($I238*'fnd base rates'!L$54)
+($J238*'fnd base rates'!L$55)
+($K238*'fnd base rates'!L$56)
+($L238*'fnd base rates'!L$57)
+($M238*'fnd base rates'!L$58)
+($N238*'fnd base rates'!L$59)
+($O238*VLOOKUP($S238+12,rate_basefnd,12)))</f>
        <v>4055.0338815051573</v>
      </c>
      <c r="AE238" s="1">
        <f>(($C238*'fnd base rates'!M$48)
+($D238*'fnd base rates'!M$49)
+($E238*'fnd base rates'!M$50)
+($F238*'fnd base rates'!M$51)
+($G238*'fnd base rates'!M$52)
+($H238*'fnd base rates'!M$53)
+($I238*'fnd base rates'!M$54)
+($J238*'fnd base rates'!M$55)
+($K238*'fnd base rates'!M$56)
+($L238*'fnd base rates'!M$57)
+($M238*'fnd base rates'!M$58)
+($N238*'fnd base rates'!M$59)
+($O238*VLOOKUP($S238+12,rate_basefnd,13)))</f>
        <v>0</v>
      </c>
      <c r="AF238" s="4">
        <f t="shared" si="38"/>
        <v>44907.667102505155</v>
      </c>
      <c r="AH238" s="4">
        <f t="shared" si="39"/>
        <v>436049308</v>
      </c>
      <c r="AI238" s="4" t="str">
        <f t="shared" si="40"/>
        <v>436</v>
      </c>
      <c r="AJ238" s="2" t="str">
        <f t="shared" si="41"/>
        <v>049</v>
      </c>
      <c r="AK238" s="2" t="str">
        <f t="shared" si="42"/>
        <v>308</v>
      </c>
      <c r="AL238" s="4">
        <f t="shared" si="43"/>
        <v>1</v>
      </c>
      <c r="AM238" s="4">
        <f t="shared" si="36"/>
        <v>4</v>
      </c>
      <c r="AN238" s="4">
        <f t="shared" si="44"/>
        <v>44907.667102505155</v>
      </c>
      <c r="AO238" s="4">
        <f t="shared" si="45"/>
        <v>11227</v>
      </c>
      <c r="AP238" s="4">
        <f t="shared" si="46"/>
        <v>0</v>
      </c>
      <c r="AQ238" s="75">
        <v>11227</v>
      </c>
    </row>
    <row r="239" spans="1:43" s="4" customFormat="1">
      <c r="A239" s="2">
        <v>436049336</v>
      </c>
      <c r="B239" s="382" t="s">
        <v>703</v>
      </c>
      <c r="C239" s="15">
        <f>'fnd enro'!C239</f>
        <v>0</v>
      </c>
      <c r="D239" s="15">
        <f>'fnd enro'!D239</f>
        <v>0</v>
      </c>
      <c r="E239" s="15">
        <f>'fnd enro'!E239</f>
        <v>0</v>
      </c>
      <c r="F239" s="15">
        <f>'fnd enro'!F239</f>
        <v>0</v>
      </c>
      <c r="G239" s="15">
        <f>'fnd enro'!G239</f>
        <v>0</v>
      </c>
      <c r="H239" s="15">
        <f>'fnd enro'!H239</f>
        <v>1</v>
      </c>
      <c r="I239" s="15">
        <f>'fnd enro'!I239</f>
        <v>3.7499999999999999E-2</v>
      </c>
      <c r="J239" s="15">
        <f>'fnd enro'!J239</f>
        <v>0</v>
      </c>
      <c r="K239" s="15">
        <f>'fnd enro'!K239</f>
        <v>0</v>
      </c>
      <c r="L239" s="15">
        <f>'fnd enro'!L239</f>
        <v>0</v>
      </c>
      <c r="M239" s="15">
        <f>'fnd enro'!M239</f>
        <v>0</v>
      </c>
      <c r="N239" s="15">
        <f>'fnd enro'!N239</f>
        <v>0</v>
      </c>
      <c r="O239" s="15">
        <f>'fnd enro'!O239</f>
        <v>0</v>
      </c>
      <c r="P239" s="15"/>
      <c r="Q239" s="15">
        <f>'fnd enro'!R239</f>
        <v>1</v>
      </c>
      <c r="R239" s="16">
        <f t="shared" si="37"/>
        <v>1.0980000000000001</v>
      </c>
      <c r="S239" s="15">
        <f>'fnd enro'!Q239</f>
        <v>1</v>
      </c>
      <c r="T239" s="2"/>
      <c r="U239" s="1">
        <f>(($C239*'fnd base rates'!C$48)
+($D239*'fnd base rates'!C$49)
+($E239*'fnd base rates'!C$50)
+($F239*'fnd base rates'!C$51)
+($G239*'fnd base rates'!C$52)
+($H239*'fnd base rates'!C$53)
+($I239*'fnd base rates'!C$54)
+($J239*'fnd base rates'!C$55)
+($K239*'fnd base rates'!C$56)
+($L239*'fnd base rates'!C$57)
+($M239*'fnd base rates'!C$58)
+($N239*'fnd base rates'!C$59)
+($O239*VLOOKUP($S239+12,rate_basefnd,3)))
*$R239</f>
        <v>508.69859625000009</v>
      </c>
      <c r="V239" s="1">
        <f>(($C239*'fnd base rates'!D$48)
+($D239*'fnd base rates'!D$49)
+($E239*'fnd base rates'!D$50)
+($F239*'fnd base rates'!D$51)
+($G239*'fnd base rates'!D$52)
+($H239*'fnd base rates'!D$53)
+($I239*'fnd base rates'!D$54)
+($J239*'fnd base rates'!D$55)
+($K239*'fnd base rates'!D$56)
+($L239*'fnd base rates'!D$57)
+($M239*'fnd base rates'!D$58)
+($N239*'fnd base rates'!D$59)
+($O239*VLOOKUP($S239+12,rate_basefnd,4)))
*$R239</f>
        <v>729.86256000000014</v>
      </c>
      <c r="W239" s="1">
        <f>(($C239*'fnd base rates'!E$48)
+($D239*'fnd base rates'!E$49)
+($E239*'fnd base rates'!E$50)
+($F239*'fnd base rates'!E$51)
+($G239*'fnd base rates'!E$52)
+($H239*'fnd base rates'!E$53)
+($I239*'fnd base rates'!E$54)
+($J239*'fnd base rates'!E$55)
+($K239*'fnd base rates'!E$56)
+($L239*'fnd base rates'!E$57)
+($M239*'fnd base rates'!E$58)
+($N239*'fnd base rates'!E$59)
+($O239*VLOOKUP($S239+12,rate_basefnd,5)))
*$R239</f>
        <v>4676.0628937499996</v>
      </c>
      <c r="X239" s="1">
        <f>(($C239*'fnd base rates'!F$48)
+($D239*'fnd base rates'!F$49)
+($E239*'fnd base rates'!F$50)
+($F239*'fnd base rates'!F$51)
+($G239*'fnd base rates'!F$52)
+($H239*'fnd base rates'!F$53)
+($I239*'fnd base rates'!F$54)
+($J239*'fnd base rates'!F$55)
+($K239*'fnd base rates'!F$56)
+($L239*'fnd base rates'!F$57)
+($M239*'fnd base rates'!F$58)
+($N239*'fnd base rates'!F$59)
+($O239*VLOOKUP($S239+12,rate_basefnd,6)))
*$R239</f>
        <v>836.6274135000001</v>
      </c>
      <c r="Y239" s="1">
        <f>(($C239*'fnd base rates'!G$48)
+($D239*'fnd base rates'!G$49)
+($E239*'fnd base rates'!G$50)
+($F239*'fnd base rates'!G$51)
+($G239*'fnd base rates'!G$52)
+($H239*'fnd base rates'!G$53)
+($I239*'fnd base rates'!G$54)
+($J239*'fnd base rates'!G$55)
+($K239*'fnd base rates'!G$56)
+($L239*'fnd base rates'!G$57)
+($M239*'fnd base rates'!G$58)
+($N239*'fnd base rates'!G$59)
+($O239*VLOOKUP($S239+12,rate_basefnd,7)))
*$R239</f>
        <v>155.8531395</v>
      </c>
      <c r="Z239" s="1">
        <f>(($C239*'fnd base rates'!H$48)
+($D239*'fnd base rates'!H$49)
+($E239*'fnd base rates'!H$50)
+($F239*'fnd base rates'!H$51)
+($G239*'fnd base rates'!H$52)
+($H239*'fnd base rates'!H$53)
+($I239*'fnd base rates'!H$54)
+($J239*'fnd base rates'!H$55)
+($K239*'fnd base rates'!H$56)
+($L239*'fnd base rates'!H$57)
+($M239*'fnd base rates'!H$58)
+($N239*'fnd base rates'!H$59)
+($O239*VLOOKUP($S239+12,rate_basefnd,8)))</f>
        <v>719.08450000000005</v>
      </c>
      <c r="AA239" s="1">
        <f>(($C239*'fnd base rates'!I$48)
+($D239*'fnd base rates'!I$49)
+($E239*'fnd base rates'!I$50)
+($F239*'fnd base rates'!I$51)
+($G239*'fnd base rates'!I$52)
+($H239*'fnd base rates'!I$53)
+($I239*'fnd base rates'!I$54)
+($J239*'fnd base rates'!I$55)
+($K239*'fnd base rates'!I$56)
+($L239*'fnd base rates'!I$57)
+($M239*'fnd base rates'!I$58)
+($N239*'fnd base rates'!I$59)
+($O239*VLOOKUP($S239+12,rate_basefnd,9)))
*$R239</f>
        <v>406.34784000000002</v>
      </c>
      <c r="AB239" s="1">
        <f>(($C239*'fnd base rates'!J$48)
+($D239*'fnd base rates'!J$49)
+($E239*'fnd base rates'!J$50)
+($F239*'fnd base rates'!J$51)
+($G239*'fnd base rates'!J$52)
+($H239*'fnd base rates'!J$53)
+($I239*'fnd base rates'!J$54)
+($J239*'fnd base rates'!J$55)
+($K239*'fnd base rates'!J$56)
+($L239*'fnd base rates'!J$57)
+($M239*'fnd base rates'!J$58)
+($N239*'fnd base rates'!J$59)
+($O239*VLOOKUP($S239+12,rate_basefnd,10)))
*$R239</f>
        <v>547.35300000000007</v>
      </c>
      <c r="AC239" s="1">
        <f>(($C239*'fnd base rates'!K$48)
+($D239*'fnd base rates'!K$49)
+($E239*'fnd base rates'!K$50)
+($F239*'fnd base rates'!K$51)
+($G239*'fnd base rates'!K$52)
+($H239*'fnd base rates'!K$53)
+($I239*'fnd base rates'!K$54)
+($J239*'fnd base rates'!K$55)
+($K239*'fnd base rates'!K$56)
+($L239*'fnd base rates'!K$57)
+($M239*'fnd base rates'!K$58)
+($N239*'fnd base rates'!K$59)
+($O239*VLOOKUP($S239+12,rate_basefnd,11)))
*$R239</f>
        <v>1093.7234272500002</v>
      </c>
      <c r="AD239" s="1">
        <f>(($C239*'fnd base rates'!L$48)
+($D239*'fnd base rates'!L$49)
+($E239*'fnd base rates'!L$50)
+($F239*'fnd base rates'!L$51)
+($G239*'fnd base rates'!L$52)
+($H239*'fnd base rates'!L$53)
+($I239*'fnd base rates'!L$54)
+($J239*'fnd base rates'!L$55)
+($K239*'fnd base rates'!L$56)
+($L239*'fnd base rates'!L$57)
+($M239*'fnd base rates'!L$58)
+($N239*'fnd base rates'!L$59)
+($O239*VLOOKUP($S239+12,rate_basefnd,12)))</f>
        <v>919.25803935944157</v>
      </c>
      <c r="AE239" s="1">
        <f>(($C239*'fnd base rates'!M$48)
+($D239*'fnd base rates'!M$49)
+($E239*'fnd base rates'!M$50)
+($F239*'fnd base rates'!M$51)
+($G239*'fnd base rates'!M$52)
+($H239*'fnd base rates'!M$53)
+($I239*'fnd base rates'!M$54)
+($J239*'fnd base rates'!M$55)
+($K239*'fnd base rates'!M$56)
+($L239*'fnd base rates'!M$57)
+($M239*'fnd base rates'!M$58)
+($N239*'fnd base rates'!M$59)
+($O239*VLOOKUP($S239+12,rate_basefnd,13)))</f>
        <v>0</v>
      </c>
      <c r="AF239" s="4">
        <f t="shared" si="38"/>
        <v>10592.871409609445</v>
      </c>
      <c r="AH239" s="4">
        <f t="shared" si="39"/>
        <v>436049336</v>
      </c>
      <c r="AI239" s="4" t="str">
        <f t="shared" si="40"/>
        <v>436</v>
      </c>
      <c r="AJ239" s="2" t="str">
        <f t="shared" si="41"/>
        <v>049</v>
      </c>
      <c r="AK239" s="2" t="str">
        <f t="shared" si="42"/>
        <v>336</v>
      </c>
      <c r="AL239" s="4">
        <f t="shared" si="43"/>
        <v>1</v>
      </c>
      <c r="AM239" s="4">
        <f t="shared" si="36"/>
        <v>1</v>
      </c>
      <c r="AN239" s="4">
        <f t="shared" si="44"/>
        <v>10592.871409609445</v>
      </c>
      <c r="AO239" s="4">
        <f t="shared" si="45"/>
        <v>10593</v>
      </c>
      <c r="AP239" s="4">
        <f t="shared" si="46"/>
        <v>0</v>
      </c>
      <c r="AQ239" s="75">
        <v>10593</v>
      </c>
    </row>
    <row r="240" spans="1:43" s="4" customFormat="1">
      <c r="A240" s="2">
        <v>436049346</v>
      </c>
      <c r="B240" s="382" t="s">
        <v>703</v>
      </c>
      <c r="C240" s="15">
        <f>'fnd enro'!C240</f>
        <v>0</v>
      </c>
      <c r="D240" s="15">
        <f>'fnd enro'!D240</f>
        <v>0</v>
      </c>
      <c r="E240" s="15">
        <f>'fnd enro'!E240</f>
        <v>0</v>
      </c>
      <c r="F240" s="15">
        <f>'fnd enro'!F240</f>
        <v>0</v>
      </c>
      <c r="G240" s="15">
        <f>'fnd enro'!G240</f>
        <v>0</v>
      </c>
      <c r="H240" s="15">
        <f>'fnd enro'!H240</f>
        <v>1</v>
      </c>
      <c r="I240" s="15">
        <f>'fnd enro'!I240</f>
        <v>3.7499999999999999E-2</v>
      </c>
      <c r="J240" s="15">
        <f>'fnd enro'!J240</f>
        <v>0</v>
      </c>
      <c r="K240" s="15">
        <f>'fnd enro'!K240</f>
        <v>0</v>
      </c>
      <c r="L240" s="15">
        <f>'fnd enro'!L240</f>
        <v>0</v>
      </c>
      <c r="M240" s="15">
        <f>'fnd enro'!M240</f>
        <v>0</v>
      </c>
      <c r="N240" s="15">
        <f>'fnd enro'!N240</f>
        <v>0</v>
      </c>
      <c r="O240" s="15">
        <f>'fnd enro'!O240</f>
        <v>0</v>
      </c>
      <c r="P240" s="15"/>
      <c r="Q240" s="15">
        <f>'fnd enro'!R240</f>
        <v>1</v>
      </c>
      <c r="R240" s="16">
        <f t="shared" si="37"/>
        <v>1.0980000000000001</v>
      </c>
      <c r="S240" s="15">
        <f>'fnd enro'!Q240</f>
        <v>1</v>
      </c>
      <c r="T240" s="2"/>
      <c r="U240" s="1">
        <f>(($C240*'fnd base rates'!C$48)
+($D240*'fnd base rates'!C$49)
+($E240*'fnd base rates'!C$50)
+($F240*'fnd base rates'!C$51)
+($G240*'fnd base rates'!C$52)
+($H240*'fnd base rates'!C$53)
+($I240*'fnd base rates'!C$54)
+($J240*'fnd base rates'!C$55)
+($K240*'fnd base rates'!C$56)
+($L240*'fnd base rates'!C$57)
+($M240*'fnd base rates'!C$58)
+($N240*'fnd base rates'!C$59)
+($O240*VLOOKUP($S240+12,rate_basefnd,3)))
*$R240</f>
        <v>508.69859625000009</v>
      </c>
      <c r="V240" s="1">
        <f>(($C240*'fnd base rates'!D$48)
+($D240*'fnd base rates'!D$49)
+($E240*'fnd base rates'!D$50)
+($F240*'fnd base rates'!D$51)
+($G240*'fnd base rates'!D$52)
+($H240*'fnd base rates'!D$53)
+($I240*'fnd base rates'!D$54)
+($J240*'fnd base rates'!D$55)
+($K240*'fnd base rates'!D$56)
+($L240*'fnd base rates'!D$57)
+($M240*'fnd base rates'!D$58)
+($N240*'fnd base rates'!D$59)
+($O240*VLOOKUP($S240+12,rate_basefnd,4)))
*$R240</f>
        <v>729.86256000000014</v>
      </c>
      <c r="W240" s="1">
        <f>(($C240*'fnd base rates'!E$48)
+($D240*'fnd base rates'!E$49)
+($E240*'fnd base rates'!E$50)
+($F240*'fnd base rates'!E$51)
+($G240*'fnd base rates'!E$52)
+($H240*'fnd base rates'!E$53)
+($I240*'fnd base rates'!E$54)
+($J240*'fnd base rates'!E$55)
+($K240*'fnd base rates'!E$56)
+($L240*'fnd base rates'!E$57)
+($M240*'fnd base rates'!E$58)
+($N240*'fnd base rates'!E$59)
+($O240*VLOOKUP($S240+12,rate_basefnd,5)))
*$R240</f>
        <v>4676.0628937499996</v>
      </c>
      <c r="X240" s="1">
        <f>(($C240*'fnd base rates'!F$48)
+($D240*'fnd base rates'!F$49)
+($E240*'fnd base rates'!F$50)
+($F240*'fnd base rates'!F$51)
+($G240*'fnd base rates'!F$52)
+($H240*'fnd base rates'!F$53)
+($I240*'fnd base rates'!F$54)
+($J240*'fnd base rates'!F$55)
+($K240*'fnd base rates'!F$56)
+($L240*'fnd base rates'!F$57)
+($M240*'fnd base rates'!F$58)
+($N240*'fnd base rates'!F$59)
+($O240*VLOOKUP($S240+12,rate_basefnd,6)))
*$R240</f>
        <v>836.6274135000001</v>
      </c>
      <c r="Y240" s="1">
        <f>(($C240*'fnd base rates'!G$48)
+($D240*'fnd base rates'!G$49)
+($E240*'fnd base rates'!G$50)
+($F240*'fnd base rates'!G$51)
+($G240*'fnd base rates'!G$52)
+($H240*'fnd base rates'!G$53)
+($I240*'fnd base rates'!G$54)
+($J240*'fnd base rates'!G$55)
+($K240*'fnd base rates'!G$56)
+($L240*'fnd base rates'!G$57)
+($M240*'fnd base rates'!G$58)
+($N240*'fnd base rates'!G$59)
+($O240*VLOOKUP($S240+12,rate_basefnd,7)))
*$R240</f>
        <v>155.8531395</v>
      </c>
      <c r="Z240" s="1">
        <f>(($C240*'fnd base rates'!H$48)
+($D240*'fnd base rates'!H$49)
+($E240*'fnd base rates'!H$50)
+($F240*'fnd base rates'!H$51)
+($G240*'fnd base rates'!H$52)
+($H240*'fnd base rates'!H$53)
+($I240*'fnd base rates'!H$54)
+($J240*'fnd base rates'!H$55)
+($K240*'fnd base rates'!H$56)
+($L240*'fnd base rates'!H$57)
+($M240*'fnd base rates'!H$58)
+($N240*'fnd base rates'!H$59)
+($O240*VLOOKUP($S240+12,rate_basefnd,8)))</f>
        <v>719.08450000000005</v>
      </c>
      <c r="AA240" s="1">
        <f>(($C240*'fnd base rates'!I$48)
+($D240*'fnd base rates'!I$49)
+($E240*'fnd base rates'!I$50)
+($F240*'fnd base rates'!I$51)
+($G240*'fnd base rates'!I$52)
+($H240*'fnd base rates'!I$53)
+($I240*'fnd base rates'!I$54)
+($J240*'fnd base rates'!I$55)
+($K240*'fnd base rates'!I$56)
+($L240*'fnd base rates'!I$57)
+($M240*'fnd base rates'!I$58)
+($N240*'fnd base rates'!I$59)
+($O240*VLOOKUP($S240+12,rate_basefnd,9)))
*$R240</f>
        <v>406.34784000000002</v>
      </c>
      <c r="AB240" s="1">
        <f>(($C240*'fnd base rates'!J$48)
+($D240*'fnd base rates'!J$49)
+($E240*'fnd base rates'!J$50)
+($F240*'fnd base rates'!J$51)
+($G240*'fnd base rates'!J$52)
+($H240*'fnd base rates'!J$53)
+($I240*'fnd base rates'!J$54)
+($J240*'fnd base rates'!J$55)
+($K240*'fnd base rates'!J$56)
+($L240*'fnd base rates'!J$57)
+($M240*'fnd base rates'!J$58)
+($N240*'fnd base rates'!J$59)
+($O240*VLOOKUP($S240+12,rate_basefnd,10)))
*$R240</f>
        <v>547.35300000000007</v>
      </c>
      <c r="AC240" s="1">
        <f>(($C240*'fnd base rates'!K$48)
+($D240*'fnd base rates'!K$49)
+($E240*'fnd base rates'!K$50)
+($F240*'fnd base rates'!K$51)
+($G240*'fnd base rates'!K$52)
+($H240*'fnd base rates'!K$53)
+($I240*'fnd base rates'!K$54)
+($J240*'fnd base rates'!K$55)
+($K240*'fnd base rates'!K$56)
+($L240*'fnd base rates'!K$57)
+($M240*'fnd base rates'!K$58)
+($N240*'fnd base rates'!K$59)
+($O240*VLOOKUP($S240+12,rate_basefnd,11)))
*$R240</f>
        <v>1093.7234272500002</v>
      </c>
      <c r="AD240" s="1">
        <f>(($C240*'fnd base rates'!L$48)
+($D240*'fnd base rates'!L$49)
+($E240*'fnd base rates'!L$50)
+($F240*'fnd base rates'!L$51)
+($G240*'fnd base rates'!L$52)
+($H240*'fnd base rates'!L$53)
+($I240*'fnd base rates'!L$54)
+($J240*'fnd base rates'!L$55)
+($K240*'fnd base rates'!L$56)
+($L240*'fnd base rates'!L$57)
+($M240*'fnd base rates'!L$58)
+($N240*'fnd base rates'!L$59)
+($O240*VLOOKUP($S240+12,rate_basefnd,12)))</f>
        <v>919.25803935944157</v>
      </c>
      <c r="AE240" s="1">
        <f>(($C240*'fnd base rates'!M$48)
+($D240*'fnd base rates'!M$49)
+($E240*'fnd base rates'!M$50)
+($F240*'fnd base rates'!M$51)
+($G240*'fnd base rates'!M$52)
+($H240*'fnd base rates'!M$53)
+($I240*'fnd base rates'!M$54)
+($J240*'fnd base rates'!M$55)
+($K240*'fnd base rates'!M$56)
+($L240*'fnd base rates'!M$57)
+($M240*'fnd base rates'!M$58)
+($N240*'fnd base rates'!M$59)
+($O240*VLOOKUP($S240+12,rate_basefnd,13)))</f>
        <v>0</v>
      </c>
      <c r="AF240" s="4">
        <f t="shared" si="38"/>
        <v>10592.871409609445</v>
      </c>
      <c r="AH240" s="4">
        <f t="shared" si="39"/>
        <v>436049346</v>
      </c>
      <c r="AI240" s="4" t="str">
        <f t="shared" si="40"/>
        <v>436</v>
      </c>
      <c r="AJ240" s="2" t="str">
        <f t="shared" si="41"/>
        <v>049</v>
      </c>
      <c r="AK240" s="2" t="str">
        <f t="shared" si="42"/>
        <v>346</v>
      </c>
      <c r="AL240" s="4">
        <f t="shared" si="43"/>
        <v>1</v>
      </c>
      <c r="AM240" s="4">
        <f t="shared" si="36"/>
        <v>1</v>
      </c>
      <c r="AN240" s="4">
        <f t="shared" si="44"/>
        <v>10592.871409609445</v>
      </c>
      <c r="AO240" s="4">
        <f t="shared" si="45"/>
        <v>10593</v>
      </c>
      <c r="AP240" s="4">
        <f t="shared" si="46"/>
        <v>0</v>
      </c>
      <c r="AQ240" s="75">
        <v>10593</v>
      </c>
    </row>
    <row r="241" spans="1:43" s="4" customFormat="1">
      <c r="A241" s="2">
        <v>436049730</v>
      </c>
      <c r="B241" s="382" t="s">
        <v>703</v>
      </c>
      <c r="C241" s="15">
        <f>'fnd enro'!C241</f>
        <v>0</v>
      </c>
      <c r="D241" s="15">
        <f>'fnd enro'!D241</f>
        <v>0</v>
      </c>
      <c r="E241" s="15">
        <f>'fnd enro'!E241</f>
        <v>0</v>
      </c>
      <c r="F241" s="15">
        <f>'fnd enro'!F241</f>
        <v>0</v>
      </c>
      <c r="G241" s="15">
        <f>'fnd enro'!G241</f>
        <v>0</v>
      </c>
      <c r="H241" s="15">
        <f>'fnd enro'!H241</f>
        <v>1</v>
      </c>
      <c r="I241" s="15">
        <f>'fnd enro'!I241</f>
        <v>3.7499999999999999E-2</v>
      </c>
      <c r="J241" s="15">
        <f>'fnd enro'!J241</f>
        <v>0</v>
      </c>
      <c r="K241" s="15">
        <f>'fnd enro'!K241</f>
        <v>0</v>
      </c>
      <c r="L241" s="15">
        <f>'fnd enro'!L241</f>
        <v>0</v>
      </c>
      <c r="M241" s="15">
        <f>'fnd enro'!M241</f>
        <v>0</v>
      </c>
      <c r="N241" s="15">
        <f>'fnd enro'!N241</f>
        <v>0</v>
      </c>
      <c r="O241" s="15">
        <f>'fnd enro'!O241</f>
        <v>0</v>
      </c>
      <c r="P241" s="15"/>
      <c r="Q241" s="15">
        <f>'fnd enro'!R241</f>
        <v>1</v>
      </c>
      <c r="R241" s="16">
        <f t="shared" si="37"/>
        <v>1.0980000000000001</v>
      </c>
      <c r="S241" s="15">
        <f>'fnd enro'!Q241</f>
        <v>1</v>
      </c>
      <c r="T241" s="2"/>
      <c r="U241" s="1">
        <f>(($C241*'fnd base rates'!C$48)
+($D241*'fnd base rates'!C$49)
+($E241*'fnd base rates'!C$50)
+($F241*'fnd base rates'!C$51)
+($G241*'fnd base rates'!C$52)
+($H241*'fnd base rates'!C$53)
+($I241*'fnd base rates'!C$54)
+($J241*'fnd base rates'!C$55)
+($K241*'fnd base rates'!C$56)
+($L241*'fnd base rates'!C$57)
+($M241*'fnd base rates'!C$58)
+($N241*'fnd base rates'!C$59)
+($O241*VLOOKUP($S241+12,rate_basefnd,3)))
*$R241</f>
        <v>508.69859625000009</v>
      </c>
      <c r="V241" s="1">
        <f>(($C241*'fnd base rates'!D$48)
+($D241*'fnd base rates'!D$49)
+($E241*'fnd base rates'!D$50)
+($F241*'fnd base rates'!D$51)
+($G241*'fnd base rates'!D$52)
+($H241*'fnd base rates'!D$53)
+($I241*'fnd base rates'!D$54)
+($J241*'fnd base rates'!D$55)
+($K241*'fnd base rates'!D$56)
+($L241*'fnd base rates'!D$57)
+($M241*'fnd base rates'!D$58)
+($N241*'fnd base rates'!D$59)
+($O241*VLOOKUP($S241+12,rate_basefnd,4)))
*$R241</f>
        <v>729.86256000000014</v>
      </c>
      <c r="W241" s="1">
        <f>(($C241*'fnd base rates'!E$48)
+($D241*'fnd base rates'!E$49)
+($E241*'fnd base rates'!E$50)
+($F241*'fnd base rates'!E$51)
+($G241*'fnd base rates'!E$52)
+($H241*'fnd base rates'!E$53)
+($I241*'fnd base rates'!E$54)
+($J241*'fnd base rates'!E$55)
+($K241*'fnd base rates'!E$56)
+($L241*'fnd base rates'!E$57)
+($M241*'fnd base rates'!E$58)
+($N241*'fnd base rates'!E$59)
+($O241*VLOOKUP($S241+12,rate_basefnd,5)))
*$R241</f>
        <v>4676.0628937499996</v>
      </c>
      <c r="X241" s="1">
        <f>(($C241*'fnd base rates'!F$48)
+($D241*'fnd base rates'!F$49)
+($E241*'fnd base rates'!F$50)
+($F241*'fnd base rates'!F$51)
+($G241*'fnd base rates'!F$52)
+($H241*'fnd base rates'!F$53)
+($I241*'fnd base rates'!F$54)
+($J241*'fnd base rates'!F$55)
+($K241*'fnd base rates'!F$56)
+($L241*'fnd base rates'!F$57)
+($M241*'fnd base rates'!F$58)
+($N241*'fnd base rates'!F$59)
+($O241*VLOOKUP($S241+12,rate_basefnd,6)))
*$R241</f>
        <v>836.6274135000001</v>
      </c>
      <c r="Y241" s="1">
        <f>(($C241*'fnd base rates'!G$48)
+($D241*'fnd base rates'!G$49)
+($E241*'fnd base rates'!G$50)
+($F241*'fnd base rates'!G$51)
+($G241*'fnd base rates'!G$52)
+($H241*'fnd base rates'!G$53)
+($I241*'fnd base rates'!G$54)
+($J241*'fnd base rates'!G$55)
+($K241*'fnd base rates'!G$56)
+($L241*'fnd base rates'!G$57)
+($M241*'fnd base rates'!G$58)
+($N241*'fnd base rates'!G$59)
+($O241*VLOOKUP($S241+12,rate_basefnd,7)))
*$R241</f>
        <v>155.8531395</v>
      </c>
      <c r="Z241" s="1">
        <f>(($C241*'fnd base rates'!H$48)
+($D241*'fnd base rates'!H$49)
+($E241*'fnd base rates'!H$50)
+($F241*'fnd base rates'!H$51)
+($G241*'fnd base rates'!H$52)
+($H241*'fnd base rates'!H$53)
+($I241*'fnd base rates'!H$54)
+($J241*'fnd base rates'!H$55)
+($K241*'fnd base rates'!H$56)
+($L241*'fnd base rates'!H$57)
+($M241*'fnd base rates'!H$58)
+($N241*'fnd base rates'!H$59)
+($O241*VLOOKUP($S241+12,rate_basefnd,8)))</f>
        <v>719.08450000000005</v>
      </c>
      <c r="AA241" s="1">
        <f>(($C241*'fnd base rates'!I$48)
+($D241*'fnd base rates'!I$49)
+($E241*'fnd base rates'!I$50)
+($F241*'fnd base rates'!I$51)
+($G241*'fnd base rates'!I$52)
+($H241*'fnd base rates'!I$53)
+($I241*'fnd base rates'!I$54)
+($J241*'fnd base rates'!I$55)
+($K241*'fnd base rates'!I$56)
+($L241*'fnd base rates'!I$57)
+($M241*'fnd base rates'!I$58)
+($N241*'fnd base rates'!I$59)
+($O241*VLOOKUP($S241+12,rate_basefnd,9)))
*$R241</f>
        <v>406.34784000000002</v>
      </c>
      <c r="AB241" s="1">
        <f>(($C241*'fnd base rates'!J$48)
+($D241*'fnd base rates'!J$49)
+($E241*'fnd base rates'!J$50)
+($F241*'fnd base rates'!J$51)
+($G241*'fnd base rates'!J$52)
+($H241*'fnd base rates'!J$53)
+($I241*'fnd base rates'!J$54)
+($J241*'fnd base rates'!J$55)
+($K241*'fnd base rates'!J$56)
+($L241*'fnd base rates'!J$57)
+($M241*'fnd base rates'!J$58)
+($N241*'fnd base rates'!J$59)
+($O241*VLOOKUP($S241+12,rate_basefnd,10)))
*$R241</f>
        <v>547.35300000000007</v>
      </c>
      <c r="AC241" s="1">
        <f>(($C241*'fnd base rates'!K$48)
+($D241*'fnd base rates'!K$49)
+($E241*'fnd base rates'!K$50)
+($F241*'fnd base rates'!K$51)
+($G241*'fnd base rates'!K$52)
+($H241*'fnd base rates'!K$53)
+($I241*'fnd base rates'!K$54)
+($J241*'fnd base rates'!K$55)
+($K241*'fnd base rates'!K$56)
+($L241*'fnd base rates'!K$57)
+($M241*'fnd base rates'!K$58)
+($N241*'fnd base rates'!K$59)
+($O241*VLOOKUP($S241+12,rate_basefnd,11)))
*$R241</f>
        <v>1093.7234272500002</v>
      </c>
      <c r="AD241" s="1">
        <f>(($C241*'fnd base rates'!L$48)
+($D241*'fnd base rates'!L$49)
+($E241*'fnd base rates'!L$50)
+($F241*'fnd base rates'!L$51)
+($G241*'fnd base rates'!L$52)
+($H241*'fnd base rates'!L$53)
+($I241*'fnd base rates'!L$54)
+($J241*'fnd base rates'!L$55)
+($K241*'fnd base rates'!L$56)
+($L241*'fnd base rates'!L$57)
+($M241*'fnd base rates'!L$58)
+($N241*'fnd base rates'!L$59)
+($O241*VLOOKUP($S241+12,rate_basefnd,12)))</f>
        <v>919.25803935944157</v>
      </c>
      <c r="AE241" s="1">
        <f>(($C241*'fnd base rates'!M$48)
+($D241*'fnd base rates'!M$49)
+($E241*'fnd base rates'!M$50)
+($F241*'fnd base rates'!M$51)
+($G241*'fnd base rates'!M$52)
+($H241*'fnd base rates'!M$53)
+($I241*'fnd base rates'!M$54)
+($J241*'fnd base rates'!M$55)
+($K241*'fnd base rates'!M$56)
+($L241*'fnd base rates'!M$57)
+($M241*'fnd base rates'!M$58)
+($N241*'fnd base rates'!M$59)
+($O241*VLOOKUP($S241+12,rate_basefnd,13)))</f>
        <v>0</v>
      </c>
      <c r="AF241" s="4">
        <f t="shared" si="38"/>
        <v>10592.871409609445</v>
      </c>
      <c r="AH241" s="4">
        <f t="shared" si="39"/>
        <v>436049730</v>
      </c>
      <c r="AI241" s="4" t="str">
        <f t="shared" si="40"/>
        <v>436</v>
      </c>
      <c r="AJ241" s="2" t="str">
        <f t="shared" si="41"/>
        <v>049</v>
      </c>
      <c r="AK241" s="2" t="str">
        <f t="shared" si="42"/>
        <v>730</v>
      </c>
      <c r="AL241" s="4">
        <f t="shared" si="43"/>
        <v>1</v>
      </c>
      <c r="AM241" s="4">
        <f t="shared" si="36"/>
        <v>1</v>
      </c>
      <c r="AN241" s="4">
        <f t="shared" si="44"/>
        <v>10592.871409609445</v>
      </c>
      <c r="AO241" s="4">
        <f t="shared" si="45"/>
        <v>10593</v>
      </c>
      <c r="AP241" s="4">
        <f t="shared" si="46"/>
        <v>0</v>
      </c>
      <c r="AQ241" s="75">
        <v>10593</v>
      </c>
    </row>
    <row r="242" spans="1:43" s="4" customFormat="1">
      <c r="A242" s="2">
        <v>437035035</v>
      </c>
      <c r="B242" s="382" t="s">
        <v>716</v>
      </c>
      <c r="C242" s="15">
        <f>'fnd enro'!C242</f>
        <v>0</v>
      </c>
      <c r="D242" s="15">
        <f>'fnd enro'!D242</f>
        <v>0</v>
      </c>
      <c r="E242" s="15">
        <f>'fnd enro'!E242</f>
        <v>0</v>
      </c>
      <c r="F242" s="15">
        <f>'fnd enro'!F242</f>
        <v>0</v>
      </c>
      <c r="G242" s="15">
        <f>'fnd enro'!G242</f>
        <v>0</v>
      </c>
      <c r="H242" s="15">
        <f>'fnd enro'!H242</f>
        <v>243</v>
      </c>
      <c r="I242" s="15">
        <f>'fnd enro'!I242</f>
        <v>10.199999999999999</v>
      </c>
      <c r="J242" s="15">
        <f>'fnd enro'!J242</f>
        <v>0</v>
      </c>
      <c r="K242" s="15">
        <f>'fnd enro'!K242</f>
        <v>0</v>
      </c>
      <c r="L242" s="15">
        <f>'fnd enro'!L242</f>
        <v>0</v>
      </c>
      <c r="M242" s="15">
        <f>'fnd enro'!M242</f>
        <v>29</v>
      </c>
      <c r="N242" s="15">
        <f>'fnd enro'!N242</f>
        <v>0</v>
      </c>
      <c r="O242" s="15">
        <f>'fnd enro'!O242</f>
        <v>167</v>
      </c>
      <c r="P242" s="15"/>
      <c r="Q242" s="15">
        <f>'fnd enro'!R242</f>
        <v>272</v>
      </c>
      <c r="R242" s="16">
        <f t="shared" si="37"/>
        <v>1.079</v>
      </c>
      <c r="S242" s="15">
        <f>'fnd enro'!Q242</f>
        <v>10</v>
      </c>
      <c r="T242" s="2"/>
      <c r="U242" s="1">
        <f>(($C242*'fnd base rates'!C$48)
+($D242*'fnd base rates'!C$49)
+($E242*'fnd base rates'!C$50)
+($F242*'fnd base rates'!C$51)
+($G242*'fnd base rates'!C$52)
+($H242*'fnd base rates'!C$53)
+($I242*'fnd base rates'!C$54)
+($J242*'fnd base rates'!C$55)
+($K242*'fnd base rates'!C$56)
+($L242*'fnd base rates'!C$57)
+($M242*'fnd base rates'!C$58)
+($N242*'fnd base rates'!C$59)
+($O242*VLOOKUP($S242+12,rate_basefnd,3)))
*$R242</f>
        <v>135971.70639000001</v>
      </c>
      <c r="V242" s="1">
        <f>(($C242*'fnd base rates'!D$48)
+($D242*'fnd base rates'!D$49)
+($E242*'fnd base rates'!D$50)
+($F242*'fnd base rates'!D$51)
+($G242*'fnd base rates'!D$52)
+($H242*'fnd base rates'!D$53)
+($I242*'fnd base rates'!D$54)
+($J242*'fnd base rates'!D$55)
+($K242*'fnd base rates'!D$56)
+($L242*'fnd base rates'!D$57)
+($M242*'fnd base rates'!D$58)
+($N242*'fnd base rates'!D$59)
+($O242*VLOOKUP($S242+12,rate_basefnd,4)))
*$R242</f>
        <v>195087.34336000003</v>
      </c>
      <c r="W242" s="1">
        <f>(($C242*'fnd base rates'!E$48)
+($D242*'fnd base rates'!E$49)
+($E242*'fnd base rates'!E$50)
+($F242*'fnd base rates'!E$51)
+($G242*'fnd base rates'!E$52)
+($H242*'fnd base rates'!E$53)
+($I242*'fnd base rates'!E$54)
+($J242*'fnd base rates'!E$55)
+($K242*'fnd base rates'!E$56)
+($L242*'fnd base rates'!E$57)
+($M242*'fnd base rates'!E$58)
+($N242*'fnd base rates'!E$59)
+($O242*VLOOKUP($S242+12,rate_basefnd,5)))
*$R242</f>
        <v>1859600.81281</v>
      </c>
      <c r="X242" s="1">
        <f>(($C242*'fnd base rates'!F$48)
+($D242*'fnd base rates'!F$49)
+($E242*'fnd base rates'!F$50)
+($F242*'fnd base rates'!F$51)
+($G242*'fnd base rates'!F$52)
+($H242*'fnd base rates'!F$53)
+($I242*'fnd base rates'!F$54)
+($J242*'fnd base rates'!F$55)
+($K242*'fnd base rates'!F$56)
+($L242*'fnd base rates'!F$57)
+($M242*'fnd base rates'!F$58)
+($N242*'fnd base rates'!F$59)
+($O242*VLOOKUP($S242+12,rate_basefnd,6)))
*$R242</f>
        <v>228525.03975599998</v>
      </c>
      <c r="Y242" s="1">
        <f>(($C242*'fnd base rates'!G$48)
+($D242*'fnd base rates'!G$49)
+($E242*'fnd base rates'!G$50)
+($F242*'fnd base rates'!G$51)
+($G242*'fnd base rates'!G$52)
+($H242*'fnd base rates'!G$53)
+($I242*'fnd base rates'!G$54)
+($J242*'fnd base rates'!G$55)
+($K242*'fnd base rates'!G$56)
+($L242*'fnd base rates'!G$57)
+($M242*'fnd base rates'!G$58)
+($N242*'fnd base rates'!G$59)
+($O242*VLOOKUP($S242+12,rate_basefnd,7)))
*$R242</f>
        <v>55773.885491999994</v>
      </c>
      <c r="Z242" s="1">
        <f>(($C242*'fnd base rates'!H$48)
+($D242*'fnd base rates'!H$49)
+($E242*'fnd base rates'!H$50)
+($F242*'fnd base rates'!H$51)
+($G242*'fnd base rates'!H$52)
+($H242*'fnd base rates'!H$53)
+($I242*'fnd base rates'!H$54)
+($J242*'fnd base rates'!H$55)
+($K242*'fnd base rates'!H$56)
+($L242*'fnd base rates'!H$57)
+($M242*'fnd base rates'!H$58)
+($N242*'fnd base rates'!H$59)
+($O242*VLOOKUP($S242+12,rate_basefnd,8)))</f>
        <v>187914.68400000004</v>
      </c>
      <c r="AA242" s="1">
        <f>(($C242*'fnd base rates'!I$48)
+($D242*'fnd base rates'!I$49)
+($E242*'fnd base rates'!I$50)
+($F242*'fnd base rates'!I$51)
+($G242*'fnd base rates'!I$52)
+($H242*'fnd base rates'!I$53)
+($I242*'fnd base rates'!I$54)
+($J242*'fnd base rates'!I$55)
+($K242*'fnd base rates'!I$56)
+($L242*'fnd base rates'!I$57)
+($M242*'fnd base rates'!I$58)
+($N242*'fnd base rates'!I$59)
+($O242*VLOOKUP($S242+12,rate_basefnd,9)))
*$R242</f>
        <v>106271.90768999999</v>
      </c>
      <c r="AB242" s="1">
        <f>(($C242*'fnd base rates'!J$48)
+($D242*'fnd base rates'!J$49)
+($E242*'fnd base rates'!J$50)
+($F242*'fnd base rates'!J$51)
+($G242*'fnd base rates'!J$52)
+($H242*'fnd base rates'!J$53)
+($I242*'fnd base rates'!J$54)
+($J242*'fnd base rates'!J$55)
+($K242*'fnd base rates'!J$56)
+($L242*'fnd base rates'!J$57)
+($M242*'fnd base rates'!J$58)
+($N242*'fnd base rates'!J$59)
+($O242*VLOOKUP($S242+12,rate_basefnd,10)))
*$R242</f>
        <v>134846.56834999999</v>
      </c>
      <c r="AC242" s="1">
        <f>(($C242*'fnd base rates'!K$48)
+($D242*'fnd base rates'!K$49)
+($E242*'fnd base rates'!K$50)
+($F242*'fnd base rates'!K$51)
+($G242*'fnd base rates'!K$52)
+($H242*'fnd base rates'!K$53)
+($I242*'fnd base rates'!K$54)
+($J242*'fnd base rates'!K$55)
+($K242*'fnd base rates'!K$56)
+($L242*'fnd base rates'!K$57)
+($M242*'fnd base rates'!K$58)
+($N242*'fnd base rates'!K$59)
+($O242*VLOOKUP($S242+12,rate_basefnd,11)))
*$R242</f>
        <v>391404.95604599995</v>
      </c>
      <c r="AD242" s="1">
        <f>(($C242*'fnd base rates'!L$48)
+($D242*'fnd base rates'!L$49)
+($E242*'fnd base rates'!L$50)
+($F242*'fnd base rates'!L$51)
+($G242*'fnd base rates'!L$52)
+($H242*'fnd base rates'!L$53)
+($I242*'fnd base rates'!L$54)
+($J242*'fnd base rates'!L$55)
+($K242*'fnd base rates'!L$56)
+($L242*'fnd base rates'!L$57)
+($M242*'fnd base rates'!L$58)
+($N242*'fnd base rates'!L$59)
+($O242*VLOOKUP($S242+12,rate_basefnd,12)))</f>
        <v>312165.27030625206</v>
      </c>
      <c r="AE242" s="1">
        <f>(($C242*'fnd base rates'!M$48)
+($D242*'fnd base rates'!M$49)
+($E242*'fnd base rates'!M$50)
+($F242*'fnd base rates'!M$51)
+($G242*'fnd base rates'!M$52)
+($H242*'fnd base rates'!M$53)
+($I242*'fnd base rates'!M$54)
+($J242*'fnd base rates'!M$55)
+($K242*'fnd base rates'!M$56)
+($L242*'fnd base rates'!M$57)
+($M242*'fnd base rates'!M$58)
+($N242*'fnd base rates'!M$59)
+($O242*VLOOKUP($S242+12,rate_basefnd,13)))</f>
        <v>0</v>
      </c>
      <c r="AF242" s="4">
        <f t="shared" si="38"/>
        <v>3607562.1742002517</v>
      </c>
      <c r="AH242" s="4">
        <f t="shared" si="39"/>
        <v>437035035</v>
      </c>
      <c r="AI242" s="4" t="str">
        <f t="shared" si="40"/>
        <v>437</v>
      </c>
      <c r="AJ242" s="2" t="str">
        <f t="shared" si="41"/>
        <v>035</v>
      </c>
      <c r="AK242" s="2" t="str">
        <f t="shared" si="42"/>
        <v>035</v>
      </c>
      <c r="AL242" s="4">
        <f t="shared" si="43"/>
        <v>1</v>
      </c>
      <c r="AM242" s="4">
        <f t="shared" si="36"/>
        <v>272</v>
      </c>
      <c r="AN242" s="4">
        <f t="shared" si="44"/>
        <v>3607562.1742002517</v>
      </c>
      <c r="AO242" s="4">
        <f t="shared" si="45"/>
        <v>13263</v>
      </c>
      <c r="AP242" s="4">
        <f t="shared" si="46"/>
        <v>0</v>
      </c>
      <c r="AQ242" s="75">
        <v>13263</v>
      </c>
    </row>
    <row r="243" spans="1:43" s="4" customFormat="1">
      <c r="A243" s="2">
        <v>437035044</v>
      </c>
      <c r="B243" s="382" t="s">
        <v>716</v>
      </c>
      <c r="C243" s="15">
        <f>'fnd enro'!C243</f>
        <v>0</v>
      </c>
      <c r="D243" s="15">
        <f>'fnd enro'!D243</f>
        <v>0</v>
      </c>
      <c r="E243" s="15">
        <f>'fnd enro'!E243</f>
        <v>0</v>
      </c>
      <c r="F243" s="15">
        <f>'fnd enro'!F243</f>
        <v>0</v>
      </c>
      <c r="G243" s="15">
        <f>'fnd enro'!G243</f>
        <v>0</v>
      </c>
      <c r="H243" s="15">
        <f>'fnd enro'!H243</f>
        <v>3</v>
      </c>
      <c r="I243" s="15">
        <f>'fnd enro'!I243</f>
        <v>0.1125</v>
      </c>
      <c r="J243" s="15">
        <f>'fnd enro'!J243</f>
        <v>0</v>
      </c>
      <c r="K243" s="15">
        <f>'fnd enro'!K243</f>
        <v>0</v>
      </c>
      <c r="L243" s="15">
        <f>'fnd enro'!L243</f>
        <v>0</v>
      </c>
      <c r="M243" s="15">
        <f>'fnd enro'!M243</f>
        <v>0</v>
      </c>
      <c r="N243" s="15">
        <f>'fnd enro'!N243</f>
        <v>0</v>
      </c>
      <c r="O243" s="15">
        <f>'fnd enro'!O243</f>
        <v>2</v>
      </c>
      <c r="P243" s="15"/>
      <c r="Q243" s="15">
        <f>'fnd enro'!R243</f>
        <v>3</v>
      </c>
      <c r="R243" s="16">
        <f t="shared" si="37"/>
        <v>1.079</v>
      </c>
      <c r="S243" s="15">
        <f>'fnd enro'!Q243</f>
        <v>10</v>
      </c>
      <c r="T243" s="2"/>
      <c r="U243" s="1">
        <f>(($C243*'fnd base rates'!C$48)
+($D243*'fnd base rates'!C$49)
+($E243*'fnd base rates'!C$50)
+($F243*'fnd base rates'!C$51)
+($G243*'fnd base rates'!C$52)
+($H243*'fnd base rates'!C$53)
+($I243*'fnd base rates'!C$54)
+($J243*'fnd base rates'!C$55)
+($K243*'fnd base rates'!C$56)
+($L243*'fnd base rates'!C$57)
+($M243*'fnd base rates'!C$58)
+($N243*'fnd base rates'!C$59)
+($O243*VLOOKUP($S243+12,rate_basefnd,3)))
*$R243</f>
        <v>1499.6879381250001</v>
      </c>
      <c r="V243" s="1">
        <f>(($C243*'fnd base rates'!D$48)
+($D243*'fnd base rates'!D$49)
+($E243*'fnd base rates'!D$50)
+($F243*'fnd base rates'!D$51)
+($G243*'fnd base rates'!D$52)
+($H243*'fnd base rates'!D$53)
+($I243*'fnd base rates'!D$54)
+($J243*'fnd base rates'!D$55)
+($K243*'fnd base rates'!D$56)
+($L243*'fnd base rates'!D$57)
+($M243*'fnd base rates'!D$58)
+($N243*'fnd base rates'!D$59)
+($O243*VLOOKUP($S243+12,rate_basefnd,4)))
*$R243</f>
        <v>2151.6986400000001</v>
      </c>
      <c r="W243" s="1">
        <f>(($C243*'fnd base rates'!E$48)
+($D243*'fnd base rates'!E$49)
+($E243*'fnd base rates'!E$50)
+($F243*'fnd base rates'!E$51)
+($G243*'fnd base rates'!E$52)
+($H243*'fnd base rates'!E$53)
+($I243*'fnd base rates'!E$54)
+($J243*'fnd base rates'!E$55)
+($K243*'fnd base rates'!E$56)
+($L243*'fnd base rates'!E$57)
+($M243*'fnd base rates'!E$58)
+($N243*'fnd base rates'!E$59)
+($O243*VLOOKUP($S243+12,rate_basefnd,5)))
*$R243</f>
        <v>20845.425566874997</v>
      </c>
      <c r="X243" s="1">
        <f>(($C243*'fnd base rates'!F$48)
+($D243*'fnd base rates'!F$49)
+($E243*'fnd base rates'!F$50)
+($F243*'fnd base rates'!F$51)
+($G243*'fnd base rates'!F$52)
+($H243*'fnd base rates'!F$53)
+($I243*'fnd base rates'!F$54)
+($J243*'fnd base rates'!F$55)
+($K243*'fnd base rates'!F$56)
+($L243*'fnd base rates'!F$57)
+($M243*'fnd base rates'!F$58)
+($N243*'fnd base rates'!F$59)
+($O243*VLOOKUP($S243+12,rate_basefnd,6)))
*$R243</f>
        <v>2466.4507627500002</v>
      </c>
      <c r="Y243" s="1">
        <f>(($C243*'fnd base rates'!G$48)
+($D243*'fnd base rates'!G$49)
+($E243*'fnd base rates'!G$50)
+($F243*'fnd base rates'!G$51)
+($G243*'fnd base rates'!G$52)
+($H243*'fnd base rates'!G$53)
+($I243*'fnd base rates'!G$54)
+($J243*'fnd base rates'!G$55)
+($K243*'fnd base rates'!G$56)
+($L243*'fnd base rates'!G$57)
+($M243*'fnd base rates'!G$58)
+($N243*'fnd base rates'!G$59)
+($O243*VLOOKUP($S243+12,rate_basefnd,7)))
*$R243</f>
        <v>614.84468174999995</v>
      </c>
      <c r="Z243" s="1">
        <f>(($C243*'fnd base rates'!H$48)
+($D243*'fnd base rates'!H$49)
+($E243*'fnd base rates'!H$50)
+($F243*'fnd base rates'!H$51)
+($G243*'fnd base rates'!H$52)
+($H243*'fnd base rates'!H$53)
+($I243*'fnd base rates'!H$54)
+($J243*'fnd base rates'!H$55)
+($K243*'fnd base rates'!H$56)
+($L243*'fnd base rates'!H$57)
+($M243*'fnd base rates'!H$58)
+($N243*'fnd base rates'!H$59)
+($O243*VLOOKUP($S243+12,rate_basefnd,8)))</f>
        <v>2157.2535000000003</v>
      </c>
      <c r="AA243" s="1">
        <f>(($C243*'fnd base rates'!I$48)
+($D243*'fnd base rates'!I$49)
+($E243*'fnd base rates'!I$50)
+($F243*'fnd base rates'!I$51)
+($G243*'fnd base rates'!I$52)
+($H243*'fnd base rates'!I$53)
+($I243*'fnd base rates'!I$54)
+($J243*'fnd base rates'!I$55)
+($K243*'fnd base rates'!I$56)
+($L243*'fnd base rates'!I$57)
+($M243*'fnd base rates'!I$58)
+($N243*'fnd base rates'!I$59)
+($O243*VLOOKUP($S243+12,rate_basefnd,9)))
*$R243</f>
        <v>1197.9489599999999</v>
      </c>
      <c r="AB243" s="1">
        <f>(($C243*'fnd base rates'!J$48)
+($D243*'fnd base rates'!J$49)
+($E243*'fnd base rates'!J$50)
+($F243*'fnd base rates'!J$51)
+($G243*'fnd base rates'!J$52)
+($H243*'fnd base rates'!J$53)
+($I243*'fnd base rates'!J$54)
+($J243*'fnd base rates'!J$55)
+($K243*'fnd base rates'!J$56)
+($L243*'fnd base rates'!J$57)
+($M243*'fnd base rates'!J$58)
+($N243*'fnd base rates'!J$59)
+($O243*VLOOKUP($S243+12,rate_basefnd,10)))
*$R243</f>
        <v>1613.6444999999999</v>
      </c>
      <c r="AC243" s="1">
        <f>(($C243*'fnd base rates'!K$48)
+($D243*'fnd base rates'!K$49)
+($E243*'fnd base rates'!K$50)
+($F243*'fnd base rates'!K$51)
+($G243*'fnd base rates'!K$52)
+($H243*'fnd base rates'!K$53)
+($I243*'fnd base rates'!K$54)
+($J243*'fnd base rates'!K$55)
+($K243*'fnd base rates'!K$56)
+($L243*'fnd base rates'!K$57)
+($M243*'fnd base rates'!K$58)
+($N243*'fnd base rates'!K$59)
+($O243*VLOOKUP($S243+12,rate_basefnd,11)))
*$R243</f>
        <v>4314.7649496249996</v>
      </c>
      <c r="AD243" s="1">
        <f>(($C243*'fnd base rates'!L$48)
+($D243*'fnd base rates'!L$49)
+($E243*'fnd base rates'!L$50)
+($F243*'fnd base rates'!L$51)
+($G243*'fnd base rates'!L$52)
+($H243*'fnd base rates'!L$53)
+($I243*'fnd base rates'!L$54)
+($J243*'fnd base rates'!L$55)
+($K243*'fnd base rates'!L$56)
+($L243*'fnd base rates'!L$57)
+($M243*'fnd base rates'!L$58)
+($N243*'fnd base rates'!L$59)
+($O243*VLOOKUP($S243+12,rate_basefnd,12)))</f>
        <v>3421.9741180783249</v>
      </c>
      <c r="AE243" s="1">
        <f>(($C243*'fnd base rates'!M$48)
+($D243*'fnd base rates'!M$49)
+($E243*'fnd base rates'!M$50)
+($F243*'fnd base rates'!M$51)
+($G243*'fnd base rates'!M$52)
+($H243*'fnd base rates'!M$53)
+($I243*'fnd base rates'!M$54)
+($J243*'fnd base rates'!M$55)
+($K243*'fnd base rates'!M$56)
+($L243*'fnd base rates'!M$57)
+($M243*'fnd base rates'!M$58)
+($N243*'fnd base rates'!M$59)
+($O243*VLOOKUP($S243+12,rate_basefnd,13)))</f>
        <v>0</v>
      </c>
      <c r="AF243" s="4">
        <f t="shared" si="38"/>
        <v>40283.693617203317</v>
      </c>
      <c r="AH243" s="4">
        <f t="shared" si="39"/>
        <v>437035044</v>
      </c>
      <c r="AI243" s="4" t="str">
        <f t="shared" si="40"/>
        <v>437</v>
      </c>
      <c r="AJ243" s="2" t="str">
        <f t="shared" si="41"/>
        <v>035</v>
      </c>
      <c r="AK243" s="2" t="str">
        <f t="shared" si="42"/>
        <v>044</v>
      </c>
      <c r="AL243" s="4">
        <f t="shared" si="43"/>
        <v>1</v>
      </c>
      <c r="AM243" s="4">
        <f t="shared" si="36"/>
        <v>3</v>
      </c>
      <c r="AN243" s="4">
        <f t="shared" si="44"/>
        <v>40283.693617203317</v>
      </c>
      <c r="AO243" s="4">
        <f t="shared" si="45"/>
        <v>13428</v>
      </c>
      <c r="AP243" s="4">
        <f t="shared" si="46"/>
        <v>0</v>
      </c>
      <c r="AQ243" s="75">
        <v>13428</v>
      </c>
    </row>
    <row r="244" spans="1:43" s="4" customFormat="1">
      <c r="A244" s="2">
        <v>437035100</v>
      </c>
      <c r="B244" s="382" t="s">
        <v>716</v>
      </c>
      <c r="C244" s="15">
        <f>'fnd enro'!C244</f>
        <v>0</v>
      </c>
      <c r="D244" s="15">
        <f>'fnd enro'!D244</f>
        <v>0</v>
      </c>
      <c r="E244" s="15">
        <f>'fnd enro'!E244</f>
        <v>0</v>
      </c>
      <c r="F244" s="15">
        <f>'fnd enro'!F244</f>
        <v>0</v>
      </c>
      <c r="G244" s="15">
        <f>'fnd enro'!G244</f>
        <v>0</v>
      </c>
      <c r="H244" s="15">
        <f>'fnd enro'!H244</f>
        <v>2</v>
      </c>
      <c r="I244" s="15">
        <f>'fnd enro'!I244</f>
        <v>7.4999999999999997E-2</v>
      </c>
      <c r="J244" s="15">
        <f>'fnd enro'!J244</f>
        <v>0</v>
      </c>
      <c r="K244" s="15">
        <f>'fnd enro'!K244</f>
        <v>0</v>
      </c>
      <c r="L244" s="15">
        <f>'fnd enro'!L244</f>
        <v>0</v>
      </c>
      <c r="M244" s="15">
        <f>'fnd enro'!M244</f>
        <v>0</v>
      </c>
      <c r="N244" s="15">
        <f>'fnd enro'!N244</f>
        <v>0</v>
      </c>
      <c r="O244" s="15">
        <f>'fnd enro'!O244</f>
        <v>2</v>
      </c>
      <c r="P244" s="15"/>
      <c r="Q244" s="15">
        <f>'fnd enro'!R244</f>
        <v>2</v>
      </c>
      <c r="R244" s="16">
        <f t="shared" si="37"/>
        <v>1.079</v>
      </c>
      <c r="S244" s="15">
        <f>'fnd enro'!Q244</f>
        <v>10</v>
      </c>
      <c r="T244" s="2"/>
      <c r="U244" s="1">
        <f>(($C244*'fnd base rates'!C$48)
+($D244*'fnd base rates'!C$49)
+($E244*'fnd base rates'!C$50)
+($F244*'fnd base rates'!C$51)
+($G244*'fnd base rates'!C$52)
+($H244*'fnd base rates'!C$53)
+($I244*'fnd base rates'!C$54)
+($J244*'fnd base rates'!C$55)
+($K244*'fnd base rates'!C$56)
+($L244*'fnd base rates'!C$57)
+($M244*'fnd base rates'!C$58)
+($N244*'fnd base rates'!C$59)
+($O244*VLOOKUP($S244+12,rate_basefnd,3)))
*$R244</f>
        <v>999.79195875000005</v>
      </c>
      <c r="V244" s="1">
        <f>(($C244*'fnd base rates'!D$48)
+($D244*'fnd base rates'!D$49)
+($E244*'fnd base rates'!D$50)
+($F244*'fnd base rates'!D$51)
+($G244*'fnd base rates'!D$52)
+($H244*'fnd base rates'!D$53)
+($I244*'fnd base rates'!D$54)
+($J244*'fnd base rates'!D$55)
+($K244*'fnd base rates'!D$56)
+($L244*'fnd base rates'!D$57)
+($M244*'fnd base rates'!D$58)
+($N244*'fnd base rates'!D$59)
+($O244*VLOOKUP($S244+12,rate_basefnd,4)))
*$R244</f>
        <v>1434.46576</v>
      </c>
      <c r="W244" s="1">
        <f>(($C244*'fnd base rates'!E$48)
+($D244*'fnd base rates'!E$49)
+($E244*'fnd base rates'!E$50)
+($F244*'fnd base rates'!E$51)
+($G244*'fnd base rates'!E$52)
+($H244*'fnd base rates'!E$53)
+($I244*'fnd base rates'!E$54)
+($J244*'fnd base rates'!E$55)
+($K244*'fnd base rates'!E$56)
+($L244*'fnd base rates'!E$57)
+($M244*'fnd base rates'!E$58)
+($N244*'fnd base rates'!E$59)
+($O244*VLOOKUP($S244+12,rate_basefnd,5)))
*$R244</f>
        <v>16250.278151249999</v>
      </c>
      <c r="X244" s="1">
        <f>(($C244*'fnd base rates'!F$48)
+($D244*'fnd base rates'!F$49)
+($E244*'fnd base rates'!F$50)
+($F244*'fnd base rates'!F$51)
+($G244*'fnd base rates'!F$52)
+($H244*'fnd base rates'!F$53)
+($I244*'fnd base rates'!F$54)
+($J244*'fnd base rates'!F$55)
+($K244*'fnd base rates'!F$56)
+($L244*'fnd base rates'!F$57)
+($M244*'fnd base rates'!F$58)
+($N244*'fnd base rates'!F$59)
+($O244*VLOOKUP($S244+12,rate_basefnd,6)))
*$R244</f>
        <v>1644.3005085000002</v>
      </c>
      <c r="Y244" s="1">
        <f>(($C244*'fnd base rates'!G$48)
+($D244*'fnd base rates'!G$49)
+($E244*'fnd base rates'!G$50)
+($F244*'fnd base rates'!G$51)
+($G244*'fnd base rates'!G$52)
+($H244*'fnd base rates'!G$53)
+($I244*'fnd base rates'!G$54)
+($J244*'fnd base rates'!G$55)
+($K244*'fnd base rates'!G$56)
+($L244*'fnd base rates'!G$57)
+($M244*'fnd base rates'!G$58)
+($N244*'fnd base rates'!G$59)
+($O244*VLOOKUP($S244+12,rate_basefnd,7)))
*$R244</f>
        <v>461.68845449999998</v>
      </c>
      <c r="Z244" s="1">
        <f>(($C244*'fnd base rates'!H$48)
+($D244*'fnd base rates'!H$49)
+($E244*'fnd base rates'!H$50)
+($F244*'fnd base rates'!H$51)
+($G244*'fnd base rates'!H$52)
+($H244*'fnd base rates'!H$53)
+($I244*'fnd base rates'!H$54)
+($J244*'fnd base rates'!H$55)
+($K244*'fnd base rates'!H$56)
+($L244*'fnd base rates'!H$57)
+($M244*'fnd base rates'!H$58)
+($N244*'fnd base rates'!H$59)
+($O244*VLOOKUP($S244+12,rate_basefnd,8)))</f>
        <v>1438.1690000000001</v>
      </c>
      <c r="AA244" s="1">
        <f>(($C244*'fnd base rates'!I$48)
+($D244*'fnd base rates'!I$49)
+($E244*'fnd base rates'!I$50)
+($F244*'fnd base rates'!I$51)
+($G244*'fnd base rates'!I$52)
+($H244*'fnd base rates'!I$53)
+($I244*'fnd base rates'!I$54)
+($J244*'fnd base rates'!I$55)
+($K244*'fnd base rates'!I$56)
+($L244*'fnd base rates'!I$57)
+($M244*'fnd base rates'!I$58)
+($N244*'fnd base rates'!I$59)
+($O244*VLOOKUP($S244+12,rate_basefnd,9)))
*$R244</f>
        <v>798.63263999999992</v>
      </c>
      <c r="AB244" s="1">
        <f>(($C244*'fnd base rates'!J$48)
+($D244*'fnd base rates'!J$49)
+($E244*'fnd base rates'!J$50)
+($F244*'fnd base rates'!J$51)
+($G244*'fnd base rates'!J$52)
+($H244*'fnd base rates'!J$53)
+($I244*'fnd base rates'!J$54)
+($J244*'fnd base rates'!J$55)
+($K244*'fnd base rates'!J$56)
+($L244*'fnd base rates'!J$57)
+($M244*'fnd base rates'!J$58)
+($N244*'fnd base rates'!J$59)
+($O244*VLOOKUP($S244+12,rate_basefnd,10)))
*$R244</f>
        <v>1075.7629999999999</v>
      </c>
      <c r="AC244" s="1">
        <f>(($C244*'fnd base rates'!K$48)
+($D244*'fnd base rates'!K$49)
+($E244*'fnd base rates'!K$50)
+($F244*'fnd base rates'!K$51)
+($G244*'fnd base rates'!K$52)
+($H244*'fnd base rates'!K$53)
+($I244*'fnd base rates'!K$54)
+($J244*'fnd base rates'!K$55)
+($K244*'fnd base rates'!K$56)
+($L244*'fnd base rates'!K$57)
+($M244*'fnd base rates'!K$58)
+($N244*'fnd base rates'!K$59)
+($O244*VLOOKUP($S244+12,rate_basefnd,11)))
*$R244</f>
        <v>3239.9675197500001</v>
      </c>
      <c r="AD244" s="1">
        <f>(($C244*'fnd base rates'!L$48)
+($D244*'fnd base rates'!L$49)
+($E244*'fnd base rates'!L$50)
+($F244*'fnd base rates'!L$51)
+($G244*'fnd base rates'!L$52)
+($H244*'fnd base rates'!L$53)
+($I244*'fnd base rates'!L$54)
+($J244*'fnd base rates'!L$55)
+($K244*'fnd base rates'!L$56)
+($L244*'fnd base rates'!L$57)
+($M244*'fnd base rates'!L$58)
+($N244*'fnd base rates'!L$59)
+($O244*VLOOKUP($S244+12,rate_basefnd,12)))</f>
        <v>2502.7160787188832</v>
      </c>
      <c r="AE244" s="1">
        <f>(($C244*'fnd base rates'!M$48)
+($D244*'fnd base rates'!M$49)
+($E244*'fnd base rates'!M$50)
+($F244*'fnd base rates'!M$51)
+($G244*'fnd base rates'!M$52)
+($H244*'fnd base rates'!M$53)
+($I244*'fnd base rates'!M$54)
+($J244*'fnd base rates'!M$55)
+($K244*'fnd base rates'!M$56)
+($L244*'fnd base rates'!M$57)
+($M244*'fnd base rates'!M$58)
+($N244*'fnd base rates'!M$59)
+($O244*VLOOKUP($S244+12,rate_basefnd,13)))</f>
        <v>0</v>
      </c>
      <c r="AF244" s="4">
        <f t="shared" si="38"/>
        <v>29845.773071468884</v>
      </c>
      <c r="AH244" s="4">
        <f t="shared" si="39"/>
        <v>437035100</v>
      </c>
      <c r="AI244" s="4" t="str">
        <f t="shared" si="40"/>
        <v>437</v>
      </c>
      <c r="AJ244" s="2" t="str">
        <f t="shared" si="41"/>
        <v>035</v>
      </c>
      <c r="AK244" s="2" t="str">
        <f t="shared" si="42"/>
        <v>100</v>
      </c>
      <c r="AL244" s="4">
        <f t="shared" si="43"/>
        <v>1</v>
      </c>
      <c r="AM244" s="4">
        <f t="shared" si="36"/>
        <v>2</v>
      </c>
      <c r="AN244" s="4">
        <f t="shared" si="44"/>
        <v>29845.773071468884</v>
      </c>
      <c r="AO244" s="4">
        <f t="shared" si="45"/>
        <v>14923</v>
      </c>
      <c r="AP244" s="4">
        <f t="shared" si="46"/>
        <v>0</v>
      </c>
      <c r="AQ244" s="75">
        <v>14923</v>
      </c>
    </row>
    <row r="245" spans="1:43" s="4" customFormat="1">
      <c r="A245" s="2">
        <v>437035163</v>
      </c>
      <c r="B245" s="382" t="s">
        <v>716</v>
      </c>
      <c r="C245" s="15">
        <f>'fnd enro'!C245</f>
        <v>0</v>
      </c>
      <c r="D245" s="15">
        <f>'fnd enro'!D245</f>
        <v>0</v>
      </c>
      <c r="E245" s="15">
        <f>'fnd enro'!E245</f>
        <v>0</v>
      </c>
      <c r="F245" s="15">
        <f>'fnd enro'!F245</f>
        <v>0</v>
      </c>
      <c r="G245" s="15">
        <f>'fnd enro'!G245</f>
        <v>0</v>
      </c>
      <c r="H245" s="15">
        <f>'fnd enro'!H245</f>
        <v>1</v>
      </c>
      <c r="I245" s="15">
        <f>'fnd enro'!I245</f>
        <v>3.7499999999999999E-2</v>
      </c>
      <c r="J245" s="15">
        <f>'fnd enro'!J245</f>
        <v>0</v>
      </c>
      <c r="K245" s="15">
        <f>'fnd enro'!K245</f>
        <v>0</v>
      </c>
      <c r="L245" s="15">
        <f>'fnd enro'!L245</f>
        <v>0</v>
      </c>
      <c r="M245" s="15">
        <f>'fnd enro'!M245</f>
        <v>0</v>
      </c>
      <c r="N245" s="15">
        <f>'fnd enro'!N245</f>
        <v>0</v>
      </c>
      <c r="O245" s="15">
        <f>'fnd enro'!O245</f>
        <v>0</v>
      </c>
      <c r="P245" s="15"/>
      <c r="Q245" s="15">
        <f>'fnd enro'!R245</f>
        <v>1</v>
      </c>
      <c r="R245" s="16">
        <f t="shared" si="37"/>
        <v>1.079</v>
      </c>
      <c r="S245" s="15">
        <f>'fnd enro'!Q245</f>
        <v>1</v>
      </c>
      <c r="T245" s="2"/>
      <c r="U245" s="1">
        <f>(($C245*'fnd base rates'!C$48)
+($D245*'fnd base rates'!C$49)
+($E245*'fnd base rates'!C$50)
+($F245*'fnd base rates'!C$51)
+($G245*'fnd base rates'!C$52)
+($H245*'fnd base rates'!C$53)
+($I245*'fnd base rates'!C$54)
+($J245*'fnd base rates'!C$55)
+($K245*'fnd base rates'!C$56)
+($L245*'fnd base rates'!C$57)
+($M245*'fnd base rates'!C$58)
+($N245*'fnd base rates'!C$59)
+($O245*VLOOKUP($S245+12,rate_basefnd,3)))
*$R245</f>
        <v>499.89597937500002</v>
      </c>
      <c r="V245" s="1">
        <f>(($C245*'fnd base rates'!D$48)
+($D245*'fnd base rates'!D$49)
+($E245*'fnd base rates'!D$50)
+($F245*'fnd base rates'!D$51)
+($G245*'fnd base rates'!D$52)
+($H245*'fnd base rates'!D$53)
+($I245*'fnd base rates'!D$54)
+($J245*'fnd base rates'!D$55)
+($K245*'fnd base rates'!D$56)
+($L245*'fnd base rates'!D$57)
+($M245*'fnd base rates'!D$58)
+($N245*'fnd base rates'!D$59)
+($O245*VLOOKUP($S245+12,rate_basefnd,4)))
*$R245</f>
        <v>717.23288000000002</v>
      </c>
      <c r="W245" s="1">
        <f>(($C245*'fnd base rates'!E$48)
+($D245*'fnd base rates'!E$49)
+($E245*'fnd base rates'!E$50)
+($F245*'fnd base rates'!E$51)
+($G245*'fnd base rates'!E$52)
+($H245*'fnd base rates'!E$53)
+($I245*'fnd base rates'!E$54)
+($J245*'fnd base rates'!E$55)
+($K245*'fnd base rates'!E$56)
+($L245*'fnd base rates'!E$57)
+($M245*'fnd base rates'!E$58)
+($N245*'fnd base rates'!E$59)
+($O245*VLOOKUP($S245+12,rate_basefnd,5)))
*$R245</f>
        <v>4595.1474156249997</v>
      </c>
      <c r="X245" s="1">
        <f>(($C245*'fnd base rates'!F$48)
+($D245*'fnd base rates'!F$49)
+($E245*'fnd base rates'!F$50)
+($F245*'fnd base rates'!F$51)
+($G245*'fnd base rates'!F$52)
+($H245*'fnd base rates'!F$53)
+($I245*'fnd base rates'!F$54)
+($J245*'fnd base rates'!F$55)
+($K245*'fnd base rates'!F$56)
+($L245*'fnd base rates'!F$57)
+($M245*'fnd base rates'!F$58)
+($N245*'fnd base rates'!F$59)
+($O245*VLOOKUP($S245+12,rate_basefnd,6)))
*$R245</f>
        <v>822.1502542500001</v>
      </c>
      <c r="Y245" s="1">
        <f>(($C245*'fnd base rates'!G$48)
+($D245*'fnd base rates'!G$49)
+($E245*'fnd base rates'!G$50)
+($F245*'fnd base rates'!G$51)
+($G245*'fnd base rates'!G$52)
+($H245*'fnd base rates'!G$53)
+($I245*'fnd base rates'!G$54)
+($J245*'fnd base rates'!G$55)
+($K245*'fnd base rates'!G$56)
+($L245*'fnd base rates'!G$57)
+($M245*'fnd base rates'!G$58)
+($N245*'fnd base rates'!G$59)
+($O245*VLOOKUP($S245+12,rate_basefnd,7)))
*$R245</f>
        <v>153.15622724999997</v>
      </c>
      <c r="Z245" s="1">
        <f>(($C245*'fnd base rates'!H$48)
+($D245*'fnd base rates'!H$49)
+($E245*'fnd base rates'!H$50)
+($F245*'fnd base rates'!H$51)
+($G245*'fnd base rates'!H$52)
+($H245*'fnd base rates'!H$53)
+($I245*'fnd base rates'!H$54)
+($J245*'fnd base rates'!H$55)
+($K245*'fnd base rates'!H$56)
+($L245*'fnd base rates'!H$57)
+($M245*'fnd base rates'!H$58)
+($N245*'fnd base rates'!H$59)
+($O245*VLOOKUP($S245+12,rate_basefnd,8)))</f>
        <v>719.08450000000005</v>
      </c>
      <c r="AA245" s="1">
        <f>(($C245*'fnd base rates'!I$48)
+($D245*'fnd base rates'!I$49)
+($E245*'fnd base rates'!I$50)
+($F245*'fnd base rates'!I$51)
+($G245*'fnd base rates'!I$52)
+($H245*'fnd base rates'!I$53)
+($I245*'fnd base rates'!I$54)
+($J245*'fnd base rates'!I$55)
+($K245*'fnd base rates'!I$56)
+($L245*'fnd base rates'!I$57)
+($M245*'fnd base rates'!I$58)
+($N245*'fnd base rates'!I$59)
+($O245*VLOOKUP($S245+12,rate_basefnd,9)))
*$R245</f>
        <v>399.31631999999996</v>
      </c>
      <c r="AB245" s="1">
        <f>(($C245*'fnd base rates'!J$48)
+($D245*'fnd base rates'!J$49)
+($E245*'fnd base rates'!J$50)
+($F245*'fnd base rates'!J$51)
+($G245*'fnd base rates'!J$52)
+($H245*'fnd base rates'!J$53)
+($I245*'fnd base rates'!J$54)
+($J245*'fnd base rates'!J$55)
+($K245*'fnd base rates'!J$56)
+($L245*'fnd base rates'!J$57)
+($M245*'fnd base rates'!J$58)
+($N245*'fnd base rates'!J$59)
+($O245*VLOOKUP($S245+12,rate_basefnd,10)))
*$R245</f>
        <v>537.88149999999996</v>
      </c>
      <c r="AC245" s="1">
        <f>(($C245*'fnd base rates'!K$48)
+($D245*'fnd base rates'!K$49)
+($E245*'fnd base rates'!K$50)
+($F245*'fnd base rates'!K$51)
+($G245*'fnd base rates'!K$52)
+($H245*'fnd base rates'!K$53)
+($I245*'fnd base rates'!K$54)
+($J245*'fnd base rates'!K$55)
+($K245*'fnd base rates'!K$56)
+($L245*'fnd base rates'!K$57)
+($M245*'fnd base rates'!K$58)
+($N245*'fnd base rates'!K$59)
+($O245*VLOOKUP($S245+12,rate_basefnd,11)))
*$R245</f>
        <v>1074.797429875</v>
      </c>
      <c r="AD245" s="1">
        <f>(($C245*'fnd base rates'!L$48)
+($D245*'fnd base rates'!L$49)
+($E245*'fnd base rates'!L$50)
+($F245*'fnd base rates'!L$51)
+($G245*'fnd base rates'!L$52)
+($H245*'fnd base rates'!L$53)
+($I245*'fnd base rates'!L$54)
+($J245*'fnd base rates'!L$55)
+($K245*'fnd base rates'!L$56)
+($L245*'fnd base rates'!L$57)
+($M245*'fnd base rates'!L$58)
+($N245*'fnd base rates'!L$59)
+($O245*VLOOKUP($S245+12,rate_basefnd,12)))</f>
        <v>919.25803935944157</v>
      </c>
      <c r="AE245" s="1">
        <f>(($C245*'fnd base rates'!M$48)
+($D245*'fnd base rates'!M$49)
+($E245*'fnd base rates'!M$50)
+($F245*'fnd base rates'!M$51)
+($G245*'fnd base rates'!M$52)
+($H245*'fnd base rates'!M$53)
+($I245*'fnd base rates'!M$54)
+($J245*'fnd base rates'!M$55)
+($K245*'fnd base rates'!M$56)
+($L245*'fnd base rates'!M$57)
+($M245*'fnd base rates'!M$58)
+($N245*'fnd base rates'!M$59)
+($O245*VLOOKUP($S245+12,rate_basefnd,13)))</f>
        <v>0</v>
      </c>
      <c r="AF245" s="4">
        <f t="shared" si="38"/>
        <v>10437.920545734441</v>
      </c>
      <c r="AH245" s="4">
        <f t="shared" si="39"/>
        <v>437035163</v>
      </c>
      <c r="AI245" s="4" t="str">
        <f t="shared" si="40"/>
        <v>437</v>
      </c>
      <c r="AJ245" s="2" t="str">
        <f t="shared" si="41"/>
        <v>035</v>
      </c>
      <c r="AK245" s="2" t="str">
        <f t="shared" si="42"/>
        <v>163</v>
      </c>
      <c r="AL245" s="4">
        <f t="shared" si="43"/>
        <v>1</v>
      </c>
      <c r="AM245" s="4">
        <f t="shared" si="36"/>
        <v>1</v>
      </c>
      <c r="AN245" s="4">
        <f t="shared" si="44"/>
        <v>10437.920545734441</v>
      </c>
      <c r="AO245" s="4">
        <f t="shared" si="45"/>
        <v>10438</v>
      </c>
      <c r="AP245" s="4">
        <f t="shared" si="46"/>
        <v>0</v>
      </c>
      <c r="AQ245" s="75">
        <v>10438</v>
      </c>
    </row>
    <row r="246" spans="1:43" s="4" customFormat="1">
      <c r="A246" s="2">
        <v>437035244</v>
      </c>
      <c r="B246" s="382" t="s">
        <v>716</v>
      </c>
      <c r="C246" s="15">
        <f>'fnd enro'!C246</f>
        <v>0</v>
      </c>
      <c r="D246" s="15">
        <f>'fnd enro'!D246</f>
        <v>0</v>
      </c>
      <c r="E246" s="15">
        <f>'fnd enro'!E246</f>
        <v>0</v>
      </c>
      <c r="F246" s="15">
        <f>'fnd enro'!F246</f>
        <v>0</v>
      </c>
      <c r="G246" s="15">
        <f>'fnd enro'!G246</f>
        <v>0</v>
      </c>
      <c r="H246" s="15">
        <f>'fnd enro'!H246</f>
        <v>1</v>
      </c>
      <c r="I246" s="15">
        <f>'fnd enro'!I246</f>
        <v>3.7499999999999999E-2</v>
      </c>
      <c r="J246" s="15">
        <f>'fnd enro'!J246</f>
        <v>0</v>
      </c>
      <c r="K246" s="15">
        <f>'fnd enro'!K246</f>
        <v>0</v>
      </c>
      <c r="L246" s="15">
        <f>'fnd enro'!L246</f>
        <v>0</v>
      </c>
      <c r="M246" s="15">
        <f>'fnd enro'!M246</f>
        <v>0</v>
      </c>
      <c r="N246" s="15">
        <f>'fnd enro'!N246</f>
        <v>0</v>
      </c>
      <c r="O246" s="15">
        <f>'fnd enro'!O246</f>
        <v>1</v>
      </c>
      <c r="P246" s="15"/>
      <c r="Q246" s="15">
        <f>'fnd enro'!R246</f>
        <v>1</v>
      </c>
      <c r="R246" s="16">
        <f t="shared" si="37"/>
        <v>1.079</v>
      </c>
      <c r="S246" s="15">
        <f>'fnd enro'!Q246</f>
        <v>10</v>
      </c>
      <c r="T246" s="2"/>
      <c r="U246" s="1">
        <f>(($C246*'fnd base rates'!C$48)
+($D246*'fnd base rates'!C$49)
+($E246*'fnd base rates'!C$50)
+($F246*'fnd base rates'!C$51)
+($G246*'fnd base rates'!C$52)
+($H246*'fnd base rates'!C$53)
+($I246*'fnd base rates'!C$54)
+($J246*'fnd base rates'!C$55)
+($K246*'fnd base rates'!C$56)
+($L246*'fnd base rates'!C$57)
+($M246*'fnd base rates'!C$58)
+($N246*'fnd base rates'!C$59)
+($O246*VLOOKUP($S246+12,rate_basefnd,3)))
*$R246</f>
        <v>499.89597937500002</v>
      </c>
      <c r="V246" s="1">
        <f>(($C246*'fnd base rates'!D$48)
+($D246*'fnd base rates'!D$49)
+($E246*'fnd base rates'!D$50)
+($F246*'fnd base rates'!D$51)
+($G246*'fnd base rates'!D$52)
+($H246*'fnd base rates'!D$53)
+($I246*'fnd base rates'!D$54)
+($J246*'fnd base rates'!D$55)
+($K246*'fnd base rates'!D$56)
+($L246*'fnd base rates'!D$57)
+($M246*'fnd base rates'!D$58)
+($N246*'fnd base rates'!D$59)
+($O246*VLOOKUP($S246+12,rate_basefnd,4)))
*$R246</f>
        <v>717.23288000000002</v>
      </c>
      <c r="W246" s="1">
        <f>(($C246*'fnd base rates'!E$48)
+($D246*'fnd base rates'!E$49)
+($E246*'fnd base rates'!E$50)
+($F246*'fnd base rates'!E$51)
+($G246*'fnd base rates'!E$52)
+($H246*'fnd base rates'!E$53)
+($I246*'fnd base rates'!E$54)
+($J246*'fnd base rates'!E$55)
+($K246*'fnd base rates'!E$56)
+($L246*'fnd base rates'!E$57)
+($M246*'fnd base rates'!E$58)
+($N246*'fnd base rates'!E$59)
+($O246*VLOOKUP($S246+12,rate_basefnd,5)))
*$R246</f>
        <v>8125.1390756249994</v>
      </c>
      <c r="X246" s="1">
        <f>(($C246*'fnd base rates'!F$48)
+($D246*'fnd base rates'!F$49)
+($E246*'fnd base rates'!F$50)
+($F246*'fnd base rates'!F$51)
+($G246*'fnd base rates'!F$52)
+($H246*'fnd base rates'!F$53)
+($I246*'fnd base rates'!F$54)
+($J246*'fnd base rates'!F$55)
+($K246*'fnd base rates'!F$56)
+($L246*'fnd base rates'!F$57)
+($M246*'fnd base rates'!F$58)
+($N246*'fnd base rates'!F$59)
+($O246*VLOOKUP($S246+12,rate_basefnd,6)))
*$R246</f>
        <v>822.1502542500001</v>
      </c>
      <c r="Y246" s="1">
        <f>(($C246*'fnd base rates'!G$48)
+($D246*'fnd base rates'!G$49)
+($E246*'fnd base rates'!G$50)
+($F246*'fnd base rates'!G$51)
+($G246*'fnd base rates'!G$52)
+($H246*'fnd base rates'!G$53)
+($I246*'fnd base rates'!G$54)
+($J246*'fnd base rates'!G$55)
+($K246*'fnd base rates'!G$56)
+($L246*'fnd base rates'!G$57)
+($M246*'fnd base rates'!G$58)
+($N246*'fnd base rates'!G$59)
+($O246*VLOOKUP($S246+12,rate_basefnd,7)))
*$R246</f>
        <v>230.84422724999999</v>
      </c>
      <c r="Z246" s="1">
        <f>(($C246*'fnd base rates'!H$48)
+($D246*'fnd base rates'!H$49)
+($E246*'fnd base rates'!H$50)
+($F246*'fnd base rates'!H$51)
+($G246*'fnd base rates'!H$52)
+($H246*'fnd base rates'!H$53)
+($I246*'fnd base rates'!H$54)
+($J246*'fnd base rates'!H$55)
+($K246*'fnd base rates'!H$56)
+($L246*'fnd base rates'!H$57)
+($M246*'fnd base rates'!H$58)
+($N246*'fnd base rates'!H$59)
+($O246*VLOOKUP($S246+12,rate_basefnd,8)))</f>
        <v>719.08450000000005</v>
      </c>
      <c r="AA246" s="1">
        <f>(($C246*'fnd base rates'!I$48)
+($D246*'fnd base rates'!I$49)
+($E246*'fnd base rates'!I$50)
+($F246*'fnd base rates'!I$51)
+($G246*'fnd base rates'!I$52)
+($H246*'fnd base rates'!I$53)
+($I246*'fnd base rates'!I$54)
+($J246*'fnd base rates'!I$55)
+($K246*'fnd base rates'!I$56)
+($L246*'fnd base rates'!I$57)
+($M246*'fnd base rates'!I$58)
+($N246*'fnd base rates'!I$59)
+($O246*VLOOKUP($S246+12,rate_basefnd,9)))
*$R246</f>
        <v>399.31631999999996</v>
      </c>
      <c r="AB246" s="1">
        <f>(($C246*'fnd base rates'!J$48)
+($D246*'fnd base rates'!J$49)
+($E246*'fnd base rates'!J$50)
+($F246*'fnd base rates'!J$51)
+($G246*'fnd base rates'!J$52)
+($H246*'fnd base rates'!J$53)
+($I246*'fnd base rates'!J$54)
+($J246*'fnd base rates'!J$55)
+($K246*'fnd base rates'!J$56)
+($L246*'fnd base rates'!J$57)
+($M246*'fnd base rates'!J$58)
+($N246*'fnd base rates'!J$59)
+($O246*VLOOKUP($S246+12,rate_basefnd,10)))
*$R246</f>
        <v>537.88149999999996</v>
      </c>
      <c r="AC246" s="1">
        <f>(($C246*'fnd base rates'!K$48)
+($D246*'fnd base rates'!K$49)
+($E246*'fnd base rates'!K$50)
+($F246*'fnd base rates'!K$51)
+($G246*'fnd base rates'!K$52)
+($H246*'fnd base rates'!K$53)
+($I246*'fnd base rates'!K$54)
+($J246*'fnd base rates'!K$55)
+($K246*'fnd base rates'!K$56)
+($L246*'fnd base rates'!K$57)
+($M246*'fnd base rates'!K$58)
+($N246*'fnd base rates'!K$59)
+($O246*VLOOKUP($S246+12,rate_basefnd,11)))
*$R246</f>
        <v>1619.983759875</v>
      </c>
      <c r="AD246" s="1">
        <f>(($C246*'fnd base rates'!L$48)
+($D246*'fnd base rates'!L$49)
+($E246*'fnd base rates'!L$50)
+($F246*'fnd base rates'!L$51)
+($G246*'fnd base rates'!L$52)
+($H246*'fnd base rates'!L$53)
+($I246*'fnd base rates'!L$54)
+($J246*'fnd base rates'!L$55)
+($K246*'fnd base rates'!L$56)
+($L246*'fnd base rates'!L$57)
+($M246*'fnd base rates'!L$58)
+($N246*'fnd base rates'!L$59)
+($O246*VLOOKUP($S246+12,rate_basefnd,12)))</f>
        <v>1251.3580393594416</v>
      </c>
      <c r="AE246" s="1">
        <f>(($C246*'fnd base rates'!M$48)
+($D246*'fnd base rates'!M$49)
+($E246*'fnd base rates'!M$50)
+($F246*'fnd base rates'!M$51)
+($G246*'fnd base rates'!M$52)
+($H246*'fnd base rates'!M$53)
+($I246*'fnd base rates'!M$54)
+($J246*'fnd base rates'!M$55)
+($K246*'fnd base rates'!M$56)
+($L246*'fnd base rates'!M$57)
+($M246*'fnd base rates'!M$58)
+($N246*'fnd base rates'!M$59)
+($O246*VLOOKUP($S246+12,rate_basefnd,13)))</f>
        <v>0</v>
      </c>
      <c r="AF246" s="4">
        <f t="shared" si="38"/>
        <v>14922.886535734442</v>
      </c>
      <c r="AH246" s="4">
        <f t="shared" si="39"/>
        <v>437035244</v>
      </c>
      <c r="AI246" s="4" t="str">
        <f t="shared" si="40"/>
        <v>437</v>
      </c>
      <c r="AJ246" s="2" t="str">
        <f t="shared" si="41"/>
        <v>035</v>
      </c>
      <c r="AK246" s="2" t="str">
        <f t="shared" si="42"/>
        <v>244</v>
      </c>
      <c r="AL246" s="4">
        <f t="shared" si="43"/>
        <v>1</v>
      </c>
      <c r="AM246" s="4">
        <f t="shared" si="36"/>
        <v>1</v>
      </c>
      <c r="AN246" s="4">
        <f t="shared" si="44"/>
        <v>14922.886535734442</v>
      </c>
      <c r="AO246" s="4">
        <f t="shared" si="45"/>
        <v>14923</v>
      </c>
      <c r="AP246" s="4">
        <f t="shared" si="46"/>
        <v>0</v>
      </c>
      <c r="AQ246" s="75">
        <v>14923</v>
      </c>
    </row>
    <row r="247" spans="1:43" s="4" customFormat="1">
      <c r="A247" s="2">
        <v>438035035</v>
      </c>
      <c r="B247" s="382" t="s">
        <v>682</v>
      </c>
      <c r="C247" s="15">
        <f>'fnd enro'!C247</f>
        <v>19</v>
      </c>
      <c r="D247" s="15">
        <f>'fnd enro'!D247</f>
        <v>0</v>
      </c>
      <c r="E247" s="15">
        <f>'fnd enro'!E247</f>
        <v>18</v>
      </c>
      <c r="F247" s="15">
        <f>'fnd enro'!F247</f>
        <v>95</v>
      </c>
      <c r="G247" s="15">
        <f>'fnd enro'!G247</f>
        <v>61</v>
      </c>
      <c r="H247" s="15">
        <f>'fnd enro'!H247</f>
        <v>154</v>
      </c>
      <c r="I247" s="15">
        <f>'fnd enro'!I247</f>
        <v>12.3</v>
      </c>
      <c r="J247" s="15">
        <f>'fnd enro'!J247</f>
        <v>0</v>
      </c>
      <c r="K247" s="15">
        <f>'fnd enro'!K247</f>
        <v>0</v>
      </c>
      <c r="L247" s="15">
        <f>'fnd enro'!L247</f>
        <v>0</v>
      </c>
      <c r="M247" s="15">
        <f>'fnd enro'!M247</f>
        <v>0</v>
      </c>
      <c r="N247" s="15">
        <f>'fnd enro'!N247</f>
        <v>0</v>
      </c>
      <c r="O247" s="15">
        <f>'fnd enro'!O247</f>
        <v>203</v>
      </c>
      <c r="P247" s="15"/>
      <c r="Q247" s="15">
        <f>'fnd enro'!R247</f>
        <v>338</v>
      </c>
      <c r="R247" s="16">
        <f t="shared" si="37"/>
        <v>1.079</v>
      </c>
      <c r="S247" s="15">
        <f>'fnd enro'!Q247</f>
        <v>10</v>
      </c>
      <c r="T247" s="2"/>
      <c r="U247" s="1">
        <f>(($C247*'fnd base rates'!C$48)
+($D247*'fnd base rates'!C$49)
+($E247*'fnd base rates'!C$50)
+($F247*'fnd base rates'!C$51)
+($G247*'fnd base rates'!C$52)
+($H247*'fnd base rates'!C$53)
+($I247*'fnd base rates'!C$54)
+($J247*'fnd base rates'!C$55)
+($K247*'fnd base rates'!C$56)
+($L247*'fnd base rates'!C$57)
+($M247*'fnd base rates'!C$58)
+($N247*'fnd base rates'!C$59)
+($O247*VLOOKUP($S247+12,rate_basefnd,3)))
*$R247</f>
        <v>167738.680265</v>
      </c>
      <c r="V247" s="1">
        <f>(($C247*'fnd base rates'!D$48)
+($D247*'fnd base rates'!D$49)
+($E247*'fnd base rates'!D$50)
+($F247*'fnd base rates'!D$51)
+($G247*'fnd base rates'!D$52)
+($H247*'fnd base rates'!D$53)
+($I247*'fnd base rates'!D$54)
+($J247*'fnd base rates'!D$55)
+($K247*'fnd base rates'!D$56)
+($L247*'fnd base rates'!D$57)
+($M247*'fnd base rates'!D$58)
+($N247*'fnd base rates'!D$59)
+($O247*VLOOKUP($S247+12,rate_basefnd,4)))
*$R247</f>
        <v>242066.30200999998</v>
      </c>
      <c r="W247" s="1">
        <f>(($C247*'fnd base rates'!E$48)
+($D247*'fnd base rates'!E$49)
+($E247*'fnd base rates'!E$50)
+($F247*'fnd base rates'!E$51)
+($G247*'fnd base rates'!E$52)
+($H247*'fnd base rates'!E$53)
+($I247*'fnd base rates'!E$54)
+($J247*'fnd base rates'!E$55)
+($K247*'fnd base rates'!E$56)
+($L247*'fnd base rates'!E$57)
+($M247*'fnd base rates'!E$58)
+($N247*'fnd base rates'!E$59)
+($O247*VLOOKUP($S247+12,rate_basefnd,5)))
*$R247</f>
        <v>2062661.9931449997</v>
      </c>
      <c r="X247" s="1">
        <f>(($C247*'fnd base rates'!F$48)
+($D247*'fnd base rates'!F$49)
+($E247*'fnd base rates'!F$50)
+($F247*'fnd base rates'!F$51)
+($G247*'fnd base rates'!F$52)
+($H247*'fnd base rates'!F$53)
+($I247*'fnd base rates'!F$54)
+($J247*'fnd base rates'!F$55)
+($K247*'fnd base rates'!F$56)
+($L247*'fnd base rates'!F$57)
+($M247*'fnd base rates'!F$58)
+($N247*'fnd base rates'!F$59)
+($O247*VLOOKUP($S247+12,rate_basefnd,6)))
*$R247</f>
        <v>322076.59702400002</v>
      </c>
      <c r="Y247" s="1">
        <f>(($C247*'fnd base rates'!G$48)
+($D247*'fnd base rates'!G$49)
+($E247*'fnd base rates'!G$50)
+($F247*'fnd base rates'!G$51)
+($G247*'fnd base rates'!G$52)
+($H247*'fnd base rates'!G$53)
+($I247*'fnd base rates'!G$54)
+($J247*'fnd base rates'!G$55)
+($K247*'fnd base rates'!G$56)
+($L247*'fnd base rates'!G$57)
+($M247*'fnd base rates'!G$58)
+($N247*'fnd base rates'!G$59)
+($O247*VLOOKUP($S247+12,rate_basefnd,7)))
*$R247</f>
        <v>66752.002667999986</v>
      </c>
      <c r="Z247" s="1">
        <f>(($C247*'fnd base rates'!H$48)
+($D247*'fnd base rates'!H$49)
+($E247*'fnd base rates'!H$50)
+($F247*'fnd base rates'!H$51)
+($G247*'fnd base rates'!H$52)
+($H247*'fnd base rates'!H$53)
+($I247*'fnd base rates'!H$54)
+($J247*'fnd base rates'!H$55)
+($K247*'fnd base rates'!H$56)
+($L247*'fnd base rates'!H$57)
+($M247*'fnd base rates'!H$58)
+($N247*'fnd base rates'!H$59)
+($O247*VLOOKUP($S247+12,rate_basefnd,8)))</f>
        <v>193992.93600000002</v>
      </c>
      <c r="AA247" s="1">
        <f>(($C247*'fnd base rates'!I$48)
+($D247*'fnd base rates'!I$49)
+($E247*'fnd base rates'!I$50)
+($F247*'fnd base rates'!I$51)
+($G247*'fnd base rates'!I$52)
+($H247*'fnd base rates'!I$53)
+($I247*'fnd base rates'!I$54)
+($J247*'fnd base rates'!I$55)
+($K247*'fnd base rates'!I$56)
+($L247*'fnd base rates'!I$57)
+($M247*'fnd base rates'!I$58)
+($N247*'fnd base rates'!I$59)
+($O247*VLOOKUP($S247+12,rate_basefnd,9)))
*$R247</f>
        <v>110241.79685999999</v>
      </c>
      <c r="AB247" s="1">
        <f>(($C247*'fnd base rates'!J$48)
+($D247*'fnd base rates'!J$49)
+($E247*'fnd base rates'!J$50)
+($F247*'fnd base rates'!J$51)
+($G247*'fnd base rates'!J$52)
+($H247*'fnd base rates'!J$53)
+($I247*'fnd base rates'!J$54)
+($J247*'fnd base rates'!J$55)
+($K247*'fnd base rates'!J$56)
+($L247*'fnd base rates'!J$57)
+($M247*'fnd base rates'!J$58)
+($N247*'fnd base rates'!J$59)
+($O247*VLOOKUP($S247+12,rate_basefnd,10)))
*$R247</f>
        <v>113246.93054999999</v>
      </c>
      <c r="AC247" s="1">
        <f>(($C247*'fnd base rates'!K$48)
+($D247*'fnd base rates'!K$49)
+($E247*'fnd base rates'!K$50)
+($F247*'fnd base rates'!K$51)
+($G247*'fnd base rates'!K$52)
+($H247*'fnd base rates'!K$53)
+($I247*'fnd base rates'!K$54)
+($J247*'fnd base rates'!K$55)
+($K247*'fnd base rates'!K$56)
+($L247*'fnd base rates'!K$57)
+($M247*'fnd base rates'!K$58)
+($N247*'fnd base rates'!K$59)
+($O247*VLOOKUP($S247+12,rate_basefnd,11)))
*$R247</f>
        <v>468436.21945899999</v>
      </c>
      <c r="AD247" s="1">
        <f>(($C247*'fnd base rates'!L$48)
+($D247*'fnd base rates'!L$49)
+($E247*'fnd base rates'!L$50)
+($F247*'fnd base rates'!L$51)
+($G247*'fnd base rates'!L$52)
+($H247*'fnd base rates'!L$53)
+($I247*'fnd base rates'!L$54)
+($J247*'fnd base rates'!L$55)
+($K247*'fnd base rates'!L$56)
+($L247*'fnd base rates'!L$57)
+($M247*'fnd base rates'!L$58)
+($N247*'fnd base rates'!L$59)
+($O247*VLOOKUP($S247+12,rate_basefnd,12)))</f>
        <v>388477.98934611841</v>
      </c>
      <c r="AE247" s="1">
        <f>(($C247*'fnd base rates'!M$48)
+($D247*'fnd base rates'!M$49)
+($E247*'fnd base rates'!M$50)
+($F247*'fnd base rates'!M$51)
+($G247*'fnd base rates'!M$52)
+($H247*'fnd base rates'!M$53)
+($I247*'fnd base rates'!M$54)
+($J247*'fnd base rates'!M$55)
+($K247*'fnd base rates'!M$56)
+($L247*'fnd base rates'!M$57)
+($M247*'fnd base rates'!M$58)
+($N247*'fnd base rates'!M$59)
+($O247*VLOOKUP($S247+12,rate_basefnd,13)))</f>
        <v>0</v>
      </c>
      <c r="AF247" s="4">
        <f t="shared" si="38"/>
        <v>4135691.4473271184</v>
      </c>
      <c r="AH247" s="4">
        <f t="shared" si="39"/>
        <v>438035035</v>
      </c>
      <c r="AI247" s="4" t="str">
        <f t="shared" si="40"/>
        <v>438</v>
      </c>
      <c r="AJ247" s="2" t="str">
        <f t="shared" si="41"/>
        <v>035</v>
      </c>
      <c r="AK247" s="2" t="str">
        <f t="shared" si="42"/>
        <v>035</v>
      </c>
      <c r="AL247" s="4">
        <f t="shared" si="43"/>
        <v>1</v>
      </c>
      <c r="AM247" s="4">
        <f t="shared" si="36"/>
        <v>338</v>
      </c>
      <c r="AN247" s="4">
        <f t="shared" si="44"/>
        <v>4135691.4473271184</v>
      </c>
      <c r="AO247" s="4">
        <f t="shared" si="45"/>
        <v>12236</v>
      </c>
      <c r="AP247" s="4">
        <f t="shared" si="46"/>
        <v>0</v>
      </c>
      <c r="AQ247" s="75">
        <v>12236</v>
      </c>
    </row>
    <row r="248" spans="1:43" s="4" customFormat="1">
      <c r="A248" s="2">
        <v>438035057</v>
      </c>
      <c r="B248" s="382" t="s">
        <v>682</v>
      </c>
      <c r="C248" s="15">
        <f>'fnd enro'!C248</f>
        <v>1</v>
      </c>
      <c r="D248" s="15">
        <f>'fnd enro'!D248</f>
        <v>0</v>
      </c>
      <c r="E248" s="15">
        <f>'fnd enro'!E248</f>
        <v>0</v>
      </c>
      <c r="F248" s="15">
        <f>'fnd enro'!F248</f>
        <v>0</v>
      </c>
      <c r="G248" s="15">
        <f>'fnd enro'!G248</f>
        <v>0</v>
      </c>
      <c r="H248" s="15">
        <f>'fnd enro'!H248</f>
        <v>0</v>
      </c>
      <c r="I248" s="15">
        <f>'fnd enro'!I248</f>
        <v>0</v>
      </c>
      <c r="J248" s="15">
        <f>'fnd enro'!J248</f>
        <v>0</v>
      </c>
      <c r="K248" s="15">
        <f>'fnd enro'!K248</f>
        <v>0</v>
      </c>
      <c r="L248" s="15">
        <f>'fnd enro'!L248</f>
        <v>0</v>
      </c>
      <c r="M248" s="15">
        <f>'fnd enro'!M248</f>
        <v>0</v>
      </c>
      <c r="N248" s="15">
        <f>'fnd enro'!N248</f>
        <v>0</v>
      </c>
      <c r="O248" s="15">
        <f>'fnd enro'!O248</f>
        <v>0</v>
      </c>
      <c r="P248" s="15"/>
      <c r="Q248" s="15">
        <f>'fnd enro'!R248</f>
        <v>1</v>
      </c>
      <c r="R248" s="16">
        <f t="shared" si="37"/>
        <v>1.079</v>
      </c>
      <c r="S248" s="15">
        <f>'fnd enro'!Q248</f>
        <v>1</v>
      </c>
      <c r="T248" s="2"/>
      <c r="U248" s="1">
        <f>(($C248*'fnd base rates'!C$48)
+($D248*'fnd base rates'!C$49)
+($E248*'fnd base rates'!C$50)
+($F248*'fnd base rates'!C$51)
+($G248*'fnd base rates'!C$52)
+($H248*'fnd base rates'!C$53)
+($I248*'fnd base rates'!C$54)
+($J248*'fnd base rates'!C$55)
+($K248*'fnd base rates'!C$56)
+($L248*'fnd base rates'!C$57)
+($M248*'fnd base rates'!C$58)
+($N248*'fnd base rates'!C$59)
+($O248*VLOOKUP($S248+12,rate_basefnd,3)))
*$R248</f>
        <v>198.56836999999999</v>
      </c>
      <c r="V248" s="1">
        <f>(($C248*'fnd base rates'!D$48)
+($D248*'fnd base rates'!D$49)
+($E248*'fnd base rates'!D$50)
+($F248*'fnd base rates'!D$51)
+($G248*'fnd base rates'!D$52)
+($H248*'fnd base rates'!D$53)
+($I248*'fnd base rates'!D$54)
+($J248*'fnd base rates'!D$55)
+($K248*'fnd base rates'!D$56)
+($L248*'fnd base rates'!D$57)
+($M248*'fnd base rates'!D$58)
+($N248*'fnd base rates'!D$59)
+($O248*VLOOKUP($S248+12,rate_basefnd,4)))
*$R248</f>
        <v>358.62723</v>
      </c>
      <c r="W248" s="1">
        <f>(($C248*'fnd base rates'!E$48)
+($D248*'fnd base rates'!E$49)
+($E248*'fnd base rates'!E$50)
+($F248*'fnd base rates'!E$51)
+($G248*'fnd base rates'!E$52)
+($H248*'fnd base rates'!E$53)
+($I248*'fnd base rates'!E$54)
+($J248*'fnd base rates'!E$55)
+($K248*'fnd base rates'!E$56)
+($L248*'fnd base rates'!E$57)
+($M248*'fnd base rates'!E$58)
+($N248*'fnd base rates'!E$59)
+($O248*VLOOKUP($S248+12,rate_basefnd,5)))
*$R248</f>
        <v>1644.3852099999999</v>
      </c>
      <c r="X248" s="1">
        <f>(($C248*'fnd base rates'!F$48)
+($D248*'fnd base rates'!F$49)
+($E248*'fnd base rates'!F$50)
+($F248*'fnd base rates'!F$51)
+($G248*'fnd base rates'!F$52)
+($H248*'fnd base rates'!F$53)
+($I248*'fnd base rates'!F$54)
+($J248*'fnd base rates'!F$55)
+($K248*'fnd base rates'!F$56)
+($L248*'fnd base rates'!F$57)
+($M248*'fnd base rates'!F$58)
+($N248*'fnd base rates'!F$59)
+($O248*VLOOKUP($S248+12,rate_basefnd,6)))
*$R248</f>
        <v>421.73793999999998</v>
      </c>
      <c r="Y248" s="1">
        <f>(($C248*'fnd base rates'!G$48)
+($D248*'fnd base rates'!G$49)
+($E248*'fnd base rates'!G$50)
+($F248*'fnd base rates'!G$51)
+($G248*'fnd base rates'!G$52)
+($H248*'fnd base rates'!G$53)
+($I248*'fnd base rates'!G$54)
+($J248*'fnd base rates'!G$55)
+($K248*'fnd base rates'!G$56)
+($L248*'fnd base rates'!G$57)
+($M248*'fnd base rates'!G$58)
+($N248*'fnd base rates'!G$59)
+($O248*VLOOKUP($S248+12,rate_basefnd,7)))
*$R248</f>
        <v>65.031329999999997</v>
      </c>
      <c r="Z248" s="1">
        <f>(($C248*'fnd base rates'!H$48)
+($D248*'fnd base rates'!H$49)
+($E248*'fnd base rates'!H$50)
+($F248*'fnd base rates'!H$51)
+($G248*'fnd base rates'!H$52)
+($H248*'fnd base rates'!H$53)
+($I248*'fnd base rates'!H$54)
+($J248*'fnd base rates'!H$55)
+($K248*'fnd base rates'!H$56)
+($L248*'fnd base rates'!H$57)
+($M248*'fnd base rates'!H$58)
+($N248*'fnd base rates'!H$59)
+($O248*VLOOKUP($S248+12,rate_basefnd,8)))</f>
        <v>220.58</v>
      </c>
      <c r="AA248" s="1">
        <f>(($C248*'fnd base rates'!I$48)
+($D248*'fnd base rates'!I$49)
+($E248*'fnd base rates'!I$50)
+($F248*'fnd base rates'!I$51)
+($G248*'fnd base rates'!I$52)
+($H248*'fnd base rates'!I$53)
+($I248*'fnd base rates'!I$54)
+($J248*'fnd base rates'!I$55)
+($K248*'fnd base rates'!I$56)
+($L248*'fnd base rates'!I$57)
+($M248*'fnd base rates'!I$58)
+($N248*'fnd base rates'!I$59)
+($O248*VLOOKUP($S248+12,rate_basefnd,9)))
*$R248</f>
        <v>119.63951999999999</v>
      </c>
      <c r="AB248" s="1">
        <f>(($C248*'fnd base rates'!J$48)
+($D248*'fnd base rates'!J$49)
+($E248*'fnd base rates'!J$50)
+($F248*'fnd base rates'!J$51)
+($G248*'fnd base rates'!J$52)
+($H248*'fnd base rates'!J$53)
+($I248*'fnd base rates'!J$54)
+($J248*'fnd base rates'!J$55)
+($K248*'fnd base rates'!J$56)
+($L248*'fnd base rates'!J$57)
+($M248*'fnd base rates'!J$58)
+($N248*'fnd base rates'!J$59)
+($O248*VLOOKUP($S248+12,rate_basefnd,10)))
*$R248</f>
        <v>47.5839</v>
      </c>
      <c r="AC248" s="1">
        <f>(($C248*'fnd base rates'!K$48)
+($D248*'fnd base rates'!K$49)
+($E248*'fnd base rates'!K$50)
+($F248*'fnd base rates'!K$51)
+($G248*'fnd base rates'!K$52)
+($H248*'fnd base rates'!K$53)
+($I248*'fnd base rates'!K$54)
+($J248*'fnd base rates'!K$55)
+($K248*'fnd base rates'!K$56)
+($L248*'fnd base rates'!K$57)
+($M248*'fnd base rates'!K$58)
+($N248*'fnd base rates'!K$59)
+($O248*VLOOKUP($S248+12,rate_basefnd,11)))
*$R248</f>
        <v>456.63279999999997</v>
      </c>
      <c r="AD248" s="1">
        <f>(($C248*'fnd base rates'!L$48)
+($D248*'fnd base rates'!L$49)
+($E248*'fnd base rates'!L$50)
+($F248*'fnd base rates'!L$51)
+($G248*'fnd base rates'!L$52)
+($H248*'fnd base rates'!L$53)
+($I248*'fnd base rates'!L$54)
+($J248*'fnd base rates'!L$55)
+($K248*'fnd base rates'!L$56)
+($L248*'fnd base rates'!L$57)
+($M248*'fnd base rates'!L$58)
+($N248*'fnd base rates'!L$59)
+($O248*VLOOKUP($S248+12,rate_basefnd,12)))</f>
        <v>432.23974717892111</v>
      </c>
      <c r="AE248" s="1">
        <f>(($C248*'fnd base rates'!M$48)
+($D248*'fnd base rates'!M$49)
+($E248*'fnd base rates'!M$50)
+($F248*'fnd base rates'!M$51)
+($G248*'fnd base rates'!M$52)
+($H248*'fnd base rates'!M$53)
+($I248*'fnd base rates'!M$54)
+($J248*'fnd base rates'!M$55)
+($K248*'fnd base rates'!M$56)
+($L248*'fnd base rates'!M$57)
+($M248*'fnd base rates'!M$58)
+($N248*'fnd base rates'!M$59)
+($O248*VLOOKUP($S248+12,rate_basefnd,13)))</f>
        <v>0</v>
      </c>
      <c r="AF248" s="4">
        <f t="shared" si="38"/>
        <v>3965.0260471789206</v>
      </c>
      <c r="AH248" s="4">
        <f t="shared" si="39"/>
        <v>438035057</v>
      </c>
      <c r="AI248" s="4" t="str">
        <f t="shared" si="40"/>
        <v>438</v>
      </c>
      <c r="AJ248" s="2" t="str">
        <f t="shared" si="41"/>
        <v>035</v>
      </c>
      <c r="AK248" s="2" t="str">
        <f t="shared" si="42"/>
        <v>057</v>
      </c>
      <c r="AL248" s="4">
        <f t="shared" si="43"/>
        <v>1</v>
      </c>
      <c r="AM248" s="4">
        <f t="shared" si="36"/>
        <v>1</v>
      </c>
      <c r="AN248" s="4">
        <f t="shared" si="44"/>
        <v>3965.0260471789206</v>
      </c>
      <c r="AO248" s="4">
        <f t="shared" si="45"/>
        <v>3965</v>
      </c>
      <c r="AP248" s="4">
        <f t="shared" si="46"/>
        <v>0</v>
      </c>
      <c r="AQ248" s="75">
        <v>3965</v>
      </c>
    </row>
    <row r="249" spans="1:43" s="4" customFormat="1">
      <c r="A249" s="2">
        <v>438035220</v>
      </c>
      <c r="B249" s="382" t="s">
        <v>682</v>
      </c>
      <c r="C249" s="15">
        <f>'fnd enro'!C249</f>
        <v>0</v>
      </c>
      <c r="D249" s="15">
        <f>'fnd enro'!D249</f>
        <v>0</v>
      </c>
      <c r="E249" s="15">
        <f>'fnd enro'!E249</f>
        <v>0</v>
      </c>
      <c r="F249" s="15">
        <f>'fnd enro'!F249</f>
        <v>2</v>
      </c>
      <c r="G249" s="15">
        <f>'fnd enro'!G249</f>
        <v>0</v>
      </c>
      <c r="H249" s="15">
        <f>'fnd enro'!H249</f>
        <v>0</v>
      </c>
      <c r="I249" s="15">
        <f>'fnd enro'!I249</f>
        <v>7.4999999999999997E-2</v>
      </c>
      <c r="J249" s="15">
        <f>'fnd enro'!J249</f>
        <v>0</v>
      </c>
      <c r="K249" s="15">
        <f>'fnd enro'!K249</f>
        <v>0</v>
      </c>
      <c r="L249" s="15">
        <f>'fnd enro'!L249</f>
        <v>0</v>
      </c>
      <c r="M249" s="15">
        <f>'fnd enro'!M249</f>
        <v>0</v>
      </c>
      <c r="N249" s="15">
        <f>'fnd enro'!N249</f>
        <v>0</v>
      </c>
      <c r="O249" s="15">
        <f>'fnd enro'!O249</f>
        <v>2</v>
      </c>
      <c r="P249" s="15"/>
      <c r="Q249" s="15">
        <f>'fnd enro'!R249</f>
        <v>2</v>
      </c>
      <c r="R249" s="16">
        <f t="shared" si="37"/>
        <v>1.079</v>
      </c>
      <c r="S249" s="15">
        <f>'fnd enro'!Q249</f>
        <v>10</v>
      </c>
      <c r="T249" s="2"/>
      <c r="U249" s="1">
        <f>(($C249*'fnd base rates'!C$48)
+($D249*'fnd base rates'!C$49)
+($E249*'fnd base rates'!C$50)
+($F249*'fnd base rates'!C$51)
+($G249*'fnd base rates'!C$52)
+($H249*'fnd base rates'!C$53)
+($I249*'fnd base rates'!C$54)
+($J249*'fnd base rates'!C$55)
+($K249*'fnd base rates'!C$56)
+($L249*'fnd base rates'!C$57)
+($M249*'fnd base rates'!C$58)
+($N249*'fnd base rates'!C$59)
+($O249*VLOOKUP($S249+12,rate_basefnd,3)))
*$R249</f>
        <v>999.79195875000005</v>
      </c>
      <c r="V249" s="1">
        <f>(($C249*'fnd base rates'!D$48)
+($D249*'fnd base rates'!D$49)
+($E249*'fnd base rates'!D$50)
+($F249*'fnd base rates'!D$51)
+($G249*'fnd base rates'!D$52)
+($H249*'fnd base rates'!D$53)
+($I249*'fnd base rates'!D$54)
+($J249*'fnd base rates'!D$55)
+($K249*'fnd base rates'!D$56)
+($L249*'fnd base rates'!D$57)
+($M249*'fnd base rates'!D$58)
+($N249*'fnd base rates'!D$59)
+($O249*VLOOKUP($S249+12,rate_basefnd,4)))
*$R249</f>
        <v>1434.46576</v>
      </c>
      <c r="W249" s="1">
        <f>(($C249*'fnd base rates'!E$48)
+($D249*'fnd base rates'!E$49)
+($E249*'fnd base rates'!E$50)
+($F249*'fnd base rates'!E$51)
+($G249*'fnd base rates'!E$52)
+($H249*'fnd base rates'!E$53)
+($I249*'fnd base rates'!E$54)
+($J249*'fnd base rates'!E$55)
+($K249*'fnd base rates'!E$56)
+($L249*'fnd base rates'!E$57)
+($M249*'fnd base rates'!E$58)
+($N249*'fnd base rates'!E$59)
+($O249*VLOOKUP($S249+12,rate_basefnd,5)))
*$R249</f>
        <v>14315.71747125</v>
      </c>
      <c r="X249" s="1">
        <f>(($C249*'fnd base rates'!F$48)
+($D249*'fnd base rates'!F$49)
+($E249*'fnd base rates'!F$50)
+($F249*'fnd base rates'!F$51)
+($G249*'fnd base rates'!F$52)
+($H249*'fnd base rates'!F$53)
+($I249*'fnd base rates'!F$54)
+($J249*'fnd base rates'!F$55)
+($K249*'fnd base rates'!F$56)
+($L249*'fnd base rates'!F$57)
+($M249*'fnd base rates'!F$58)
+($N249*'fnd base rates'!F$59)
+($O249*VLOOKUP($S249+12,rate_basefnd,6)))
*$R249</f>
        <v>2320.3155885000001</v>
      </c>
      <c r="Y249" s="1">
        <f>(($C249*'fnd base rates'!G$48)
+($D249*'fnd base rates'!G$49)
+($E249*'fnd base rates'!G$50)
+($F249*'fnd base rates'!G$51)
+($G249*'fnd base rates'!G$52)
+($H249*'fnd base rates'!G$53)
+($I249*'fnd base rates'!G$54)
+($J249*'fnd base rates'!G$55)
+($K249*'fnd base rates'!G$56)
+($L249*'fnd base rates'!G$57)
+($M249*'fnd base rates'!G$58)
+($N249*'fnd base rates'!G$59)
+($O249*VLOOKUP($S249+12,rate_basefnd,7)))
*$R249</f>
        <v>448.3951745</v>
      </c>
      <c r="Z249" s="1">
        <f>(($C249*'fnd base rates'!H$48)
+($D249*'fnd base rates'!H$49)
+($E249*'fnd base rates'!H$50)
+($F249*'fnd base rates'!H$51)
+($G249*'fnd base rates'!H$52)
+($H249*'fnd base rates'!H$53)
+($I249*'fnd base rates'!H$54)
+($J249*'fnd base rates'!H$55)
+($K249*'fnd base rates'!H$56)
+($L249*'fnd base rates'!H$57)
+($M249*'fnd base rates'!H$58)
+($N249*'fnd base rates'!H$59)
+($O249*VLOOKUP($S249+12,rate_basefnd,8)))</f>
        <v>908.76900000000001</v>
      </c>
      <c r="AA249" s="1">
        <f>(($C249*'fnd base rates'!I$48)
+($D249*'fnd base rates'!I$49)
+($E249*'fnd base rates'!I$50)
+($F249*'fnd base rates'!I$51)
+($G249*'fnd base rates'!I$52)
+($H249*'fnd base rates'!I$53)
+($I249*'fnd base rates'!I$54)
+($J249*'fnd base rates'!I$55)
+($K249*'fnd base rates'!I$56)
+($L249*'fnd base rates'!I$57)
+($M249*'fnd base rates'!I$58)
+($N249*'fnd base rates'!I$59)
+($O249*VLOOKUP($S249+12,rate_basefnd,9)))
*$R249</f>
        <v>478.62281999999999</v>
      </c>
      <c r="AB249" s="1">
        <f>(($C249*'fnd base rates'!J$48)
+($D249*'fnd base rates'!J$49)
+($E249*'fnd base rates'!J$50)
+($F249*'fnd base rates'!J$51)
+($G249*'fnd base rates'!J$52)
+($H249*'fnd base rates'!J$53)
+($I249*'fnd base rates'!J$54)
+($J249*'fnd base rates'!J$55)
+($K249*'fnd base rates'!J$56)
+($L249*'fnd base rates'!J$57)
+($M249*'fnd base rates'!J$58)
+($N249*'fnd base rates'!J$59)
+($O249*VLOOKUP($S249+12,rate_basefnd,10)))
*$R249</f>
        <v>285.61129999999997</v>
      </c>
      <c r="AC249" s="1">
        <f>(($C249*'fnd base rates'!K$48)
+($D249*'fnd base rates'!K$49)
+($E249*'fnd base rates'!K$50)
+($F249*'fnd base rates'!K$51)
+($G249*'fnd base rates'!K$52)
+($H249*'fnd base rates'!K$53)
+($I249*'fnd base rates'!K$54)
+($J249*'fnd base rates'!K$55)
+($K249*'fnd base rates'!K$56)
+($L249*'fnd base rates'!K$57)
+($M249*'fnd base rates'!K$58)
+($N249*'fnd base rates'!K$59)
+($O249*VLOOKUP($S249+12,rate_basefnd,11)))
*$R249</f>
        <v>3146.4829597499997</v>
      </c>
      <c r="AD249" s="1">
        <f>(($C249*'fnd base rates'!L$48)
+($D249*'fnd base rates'!L$49)
+($E249*'fnd base rates'!L$50)
+($F249*'fnd base rates'!L$51)
+($G249*'fnd base rates'!L$52)
+($H249*'fnd base rates'!L$53)
+($I249*'fnd base rates'!L$54)
+($J249*'fnd base rates'!L$55)
+($K249*'fnd base rates'!L$56)
+($L249*'fnd base rates'!L$57)
+($M249*'fnd base rates'!L$58)
+($N249*'fnd base rates'!L$59)
+($O249*VLOOKUP($S249+12,rate_basefnd,12)))</f>
        <v>2639.8629295456312</v>
      </c>
      <c r="AE249" s="1">
        <f>(($C249*'fnd base rates'!M$48)
+($D249*'fnd base rates'!M$49)
+($E249*'fnd base rates'!M$50)
+($F249*'fnd base rates'!M$51)
+($G249*'fnd base rates'!M$52)
+($H249*'fnd base rates'!M$53)
+($I249*'fnd base rates'!M$54)
+($J249*'fnd base rates'!M$55)
+($K249*'fnd base rates'!M$56)
+($L249*'fnd base rates'!M$57)
+($M249*'fnd base rates'!M$58)
+($N249*'fnd base rates'!M$59)
+($O249*VLOOKUP($S249+12,rate_basefnd,13)))</f>
        <v>0</v>
      </c>
      <c r="AF249" s="4">
        <f t="shared" si="38"/>
        <v>26978.034962295635</v>
      </c>
      <c r="AH249" s="4">
        <f t="shared" si="39"/>
        <v>438035220</v>
      </c>
      <c r="AI249" s="4" t="str">
        <f t="shared" si="40"/>
        <v>438</v>
      </c>
      <c r="AJ249" s="2" t="str">
        <f t="shared" si="41"/>
        <v>035</v>
      </c>
      <c r="AK249" s="2" t="str">
        <f t="shared" si="42"/>
        <v>220</v>
      </c>
      <c r="AL249" s="4">
        <f t="shared" si="43"/>
        <v>1</v>
      </c>
      <c r="AM249" s="4">
        <f t="shared" si="36"/>
        <v>2</v>
      </c>
      <c r="AN249" s="4">
        <f t="shared" si="44"/>
        <v>26978.034962295635</v>
      </c>
      <c r="AO249" s="4">
        <f t="shared" si="45"/>
        <v>13489</v>
      </c>
      <c r="AP249" s="4">
        <f t="shared" si="46"/>
        <v>0</v>
      </c>
      <c r="AQ249" s="75">
        <v>13489</v>
      </c>
    </row>
    <row r="250" spans="1:43" s="4" customFormat="1">
      <c r="A250" s="2">
        <v>438035244</v>
      </c>
      <c r="B250" s="382" t="s">
        <v>682</v>
      </c>
      <c r="C250" s="15">
        <f>'fnd enro'!C250</f>
        <v>0</v>
      </c>
      <c r="D250" s="15">
        <f>'fnd enro'!D250</f>
        <v>0</v>
      </c>
      <c r="E250" s="15">
        <f>'fnd enro'!E250</f>
        <v>0</v>
      </c>
      <c r="F250" s="15">
        <f>'fnd enro'!F250</f>
        <v>4</v>
      </c>
      <c r="G250" s="15">
        <f>'fnd enro'!G250</f>
        <v>2</v>
      </c>
      <c r="H250" s="15">
        <f>'fnd enro'!H250</f>
        <v>1</v>
      </c>
      <c r="I250" s="15">
        <f>'fnd enro'!I250</f>
        <v>0.26250000000000001</v>
      </c>
      <c r="J250" s="15">
        <f>'fnd enro'!J250</f>
        <v>0</v>
      </c>
      <c r="K250" s="15">
        <f>'fnd enro'!K250</f>
        <v>0</v>
      </c>
      <c r="L250" s="15">
        <f>'fnd enro'!L250</f>
        <v>0</v>
      </c>
      <c r="M250" s="15">
        <f>'fnd enro'!M250</f>
        <v>0</v>
      </c>
      <c r="N250" s="15">
        <f>'fnd enro'!N250</f>
        <v>0</v>
      </c>
      <c r="O250" s="15">
        <f>'fnd enro'!O250</f>
        <v>4</v>
      </c>
      <c r="P250" s="15"/>
      <c r="Q250" s="15">
        <f>'fnd enro'!R250</f>
        <v>7</v>
      </c>
      <c r="R250" s="16">
        <f t="shared" si="37"/>
        <v>1.079</v>
      </c>
      <c r="S250" s="15">
        <f>'fnd enro'!Q250</f>
        <v>10</v>
      </c>
      <c r="T250" s="2"/>
      <c r="U250" s="1">
        <f>(($C250*'fnd base rates'!C$48)
+($D250*'fnd base rates'!C$49)
+($E250*'fnd base rates'!C$50)
+($F250*'fnd base rates'!C$51)
+($G250*'fnd base rates'!C$52)
+($H250*'fnd base rates'!C$53)
+($I250*'fnd base rates'!C$54)
+($J250*'fnd base rates'!C$55)
+($K250*'fnd base rates'!C$56)
+($L250*'fnd base rates'!C$57)
+($M250*'fnd base rates'!C$58)
+($N250*'fnd base rates'!C$59)
+($O250*VLOOKUP($S250+12,rate_basefnd,3)))
*$R250</f>
        <v>3499.2718556249997</v>
      </c>
      <c r="V250" s="1">
        <f>(($C250*'fnd base rates'!D$48)
+($D250*'fnd base rates'!D$49)
+($E250*'fnd base rates'!D$50)
+($F250*'fnd base rates'!D$51)
+($G250*'fnd base rates'!D$52)
+($H250*'fnd base rates'!D$53)
+($I250*'fnd base rates'!D$54)
+($J250*'fnd base rates'!D$55)
+($K250*'fnd base rates'!D$56)
+($L250*'fnd base rates'!D$57)
+($M250*'fnd base rates'!D$58)
+($N250*'fnd base rates'!D$59)
+($O250*VLOOKUP($S250+12,rate_basefnd,4)))
*$R250</f>
        <v>5020.6301599999997</v>
      </c>
      <c r="W250" s="1">
        <f>(($C250*'fnd base rates'!E$48)
+($D250*'fnd base rates'!E$49)
+($E250*'fnd base rates'!E$50)
+($F250*'fnd base rates'!E$51)
+($G250*'fnd base rates'!E$52)
+($H250*'fnd base rates'!E$53)
+($I250*'fnd base rates'!E$54)
+($J250*'fnd base rates'!E$55)
+($K250*'fnd base rates'!E$56)
+($L250*'fnd base rates'!E$57)
+($M250*'fnd base rates'!E$58)
+($N250*'fnd base rates'!E$59)
+($O250*VLOOKUP($S250+12,rate_basefnd,5)))
*$R250</f>
        <v>39693.071169374998</v>
      </c>
      <c r="X250" s="1">
        <f>(($C250*'fnd base rates'!F$48)
+($D250*'fnd base rates'!F$49)
+($E250*'fnd base rates'!F$50)
+($F250*'fnd base rates'!F$51)
+($G250*'fnd base rates'!F$52)
+($H250*'fnd base rates'!F$53)
+($I250*'fnd base rates'!F$54)
+($J250*'fnd base rates'!F$55)
+($K250*'fnd base rates'!F$56)
+($L250*'fnd base rates'!F$57)
+($M250*'fnd base rates'!F$58)
+($N250*'fnd base rates'!F$59)
+($O250*VLOOKUP($S250+12,rate_basefnd,6)))
*$R250</f>
        <v>7310.4734397499997</v>
      </c>
      <c r="Y250" s="1">
        <f>(($C250*'fnd base rates'!G$48)
+($D250*'fnd base rates'!G$49)
+($E250*'fnd base rates'!G$50)
+($F250*'fnd base rates'!G$51)
+($G250*'fnd base rates'!G$52)
+($H250*'fnd base rates'!G$53)
+($I250*'fnd base rates'!G$54)
+($J250*'fnd base rates'!G$55)
+($K250*'fnd base rates'!G$56)
+($L250*'fnd base rates'!G$57)
+($M250*'fnd base rates'!G$58)
+($N250*'fnd base rates'!G$59)
+($O250*VLOOKUP($S250+12,rate_basefnd,7)))
*$R250</f>
        <v>1364.8478707499999</v>
      </c>
      <c r="Z250" s="1">
        <f>(($C250*'fnd base rates'!H$48)
+($D250*'fnd base rates'!H$49)
+($E250*'fnd base rates'!H$50)
+($F250*'fnd base rates'!H$51)
+($G250*'fnd base rates'!H$52)
+($H250*'fnd base rates'!H$53)
+($I250*'fnd base rates'!H$54)
+($J250*'fnd base rates'!H$55)
+($K250*'fnd base rates'!H$56)
+($L250*'fnd base rates'!H$57)
+($M250*'fnd base rates'!H$58)
+($N250*'fnd base rates'!H$59)
+($O250*VLOOKUP($S250+12,rate_basefnd,8)))</f>
        <v>3445.3914999999997</v>
      </c>
      <c r="AA250" s="1">
        <f>(($C250*'fnd base rates'!I$48)
+($D250*'fnd base rates'!I$49)
+($E250*'fnd base rates'!I$50)
+($F250*'fnd base rates'!I$51)
+($G250*'fnd base rates'!I$52)
+($H250*'fnd base rates'!I$53)
+($I250*'fnd base rates'!I$54)
+($J250*'fnd base rates'!I$55)
+($K250*'fnd base rates'!I$56)
+($L250*'fnd base rates'!I$57)
+($M250*'fnd base rates'!I$58)
+($N250*'fnd base rates'!I$59)
+($O250*VLOOKUP($S250+12,rate_basefnd,9)))
*$R250</f>
        <v>1993.6682999999998</v>
      </c>
      <c r="AB250" s="1">
        <f>(($C250*'fnd base rates'!J$48)
+($D250*'fnd base rates'!J$49)
+($E250*'fnd base rates'!J$50)
+($F250*'fnd base rates'!J$51)
+($G250*'fnd base rates'!J$52)
+($H250*'fnd base rates'!J$53)
+($I250*'fnd base rates'!J$54)
+($J250*'fnd base rates'!J$55)
+($K250*'fnd base rates'!J$56)
+($L250*'fnd base rates'!J$57)
+($M250*'fnd base rates'!J$58)
+($N250*'fnd base rates'!J$59)
+($O250*VLOOKUP($S250+12,rate_basefnd,10)))
*$R250</f>
        <v>1575.6205399999999</v>
      </c>
      <c r="AC250" s="1">
        <f>(($C250*'fnd base rates'!K$48)
+($D250*'fnd base rates'!K$49)
+($E250*'fnd base rates'!K$50)
+($F250*'fnd base rates'!K$51)
+($G250*'fnd base rates'!K$52)
+($H250*'fnd base rates'!K$53)
+($I250*'fnd base rates'!K$54)
+($J250*'fnd base rates'!K$55)
+($K250*'fnd base rates'!K$56)
+($L250*'fnd base rates'!K$57)
+($M250*'fnd base rates'!K$58)
+($N250*'fnd base rates'!K$59)
+($O250*VLOOKUP($S250+12,rate_basefnd,11)))
*$R250</f>
        <v>9577.5448291249995</v>
      </c>
      <c r="AD250" s="1">
        <f>(($C250*'fnd base rates'!L$48)
+($D250*'fnd base rates'!L$49)
+($E250*'fnd base rates'!L$50)
+($F250*'fnd base rates'!L$51)
+($G250*'fnd base rates'!L$52)
+($H250*'fnd base rates'!L$53)
+($I250*'fnd base rates'!L$54)
+($J250*'fnd base rates'!L$55)
+($K250*'fnd base rates'!L$56)
+($L250*'fnd base rates'!L$57)
+($M250*'fnd base rates'!L$58)
+($N250*'fnd base rates'!L$59)
+($O250*VLOOKUP($S250+12,rate_basefnd,12)))</f>
        <v>8155.0234253043691</v>
      </c>
      <c r="AE250" s="1">
        <f>(($C250*'fnd base rates'!M$48)
+($D250*'fnd base rates'!M$49)
+($E250*'fnd base rates'!M$50)
+($F250*'fnd base rates'!M$51)
+($G250*'fnd base rates'!M$52)
+($H250*'fnd base rates'!M$53)
+($I250*'fnd base rates'!M$54)
+($J250*'fnd base rates'!M$55)
+($K250*'fnd base rates'!M$56)
+($L250*'fnd base rates'!M$57)
+($M250*'fnd base rates'!M$58)
+($N250*'fnd base rates'!M$59)
+($O250*VLOOKUP($S250+12,rate_basefnd,13)))</f>
        <v>0</v>
      </c>
      <c r="AF250" s="4">
        <f t="shared" si="38"/>
        <v>81635.543089929371</v>
      </c>
      <c r="AH250" s="4">
        <f t="shared" si="39"/>
        <v>438035244</v>
      </c>
      <c r="AI250" s="4" t="str">
        <f t="shared" si="40"/>
        <v>438</v>
      </c>
      <c r="AJ250" s="2" t="str">
        <f t="shared" si="41"/>
        <v>035</v>
      </c>
      <c r="AK250" s="2" t="str">
        <f t="shared" si="42"/>
        <v>244</v>
      </c>
      <c r="AL250" s="4">
        <f t="shared" si="43"/>
        <v>1</v>
      </c>
      <c r="AM250" s="4">
        <f t="shared" si="36"/>
        <v>7</v>
      </c>
      <c r="AN250" s="4">
        <f t="shared" si="44"/>
        <v>81635.543089929371</v>
      </c>
      <c r="AO250" s="4">
        <f t="shared" si="45"/>
        <v>11662</v>
      </c>
      <c r="AP250" s="4">
        <f t="shared" si="46"/>
        <v>0</v>
      </c>
      <c r="AQ250" s="75">
        <v>11662</v>
      </c>
    </row>
    <row r="251" spans="1:43" s="4" customFormat="1">
      <c r="A251" s="2">
        <v>438035248</v>
      </c>
      <c r="B251" s="382" t="s">
        <v>682</v>
      </c>
      <c r="C251" s="15">
        <f>'fnd enro'!C251</f>
        <v>0</v>
      </c>
      <c r="D251" s="15">
        <f>'fnd enro'!D251</f>
        <v>0</v>
      </c>
      <c r="E251" s="15">
        <f>'fnd enro'!E251</f>
        <v>0</v>
      </c>
      <c r="F251" s="15">
        <f>'fnd enro'!F251</f>
        <v>1</v>
      </c>
      <c r="G251" s="15">
        <f>'fnd enro'!G251</f>
        <v>0</v>
      </c>
      <c r="H251" s="15">
        <f>'fnd enro'!H251</f>
        <v>0</v>
      </c>
      <c r="I251" s="15">
        <f>'fnd enro'!I251</f>
        <v>3.7499999999999999E-2</v>
      </c>
      <c r="J251" s="15">
        <f>'fnd enro'!J251</f>
        <v>0</v>
      </c>
      <c r="K251" s="15">
        <f>'fnd enro'!K251</f>
        <v>0</v>
      </c>
      <c r="L251" s="15">
        <f>'fnd enro'!L251</f>
        <v>0</v>
      </c>
      <c r="M251" s="15">
        <f>'fnd enro'!M251</f>
        <v>0</v>
      </c>
      <c r="N251" s="15">
        <f>'fnd enro'!N251</f>
        <v>0</v>
      </c>
      <c r="O251" s="15">
        <f>'fnd enro'!O251</f>
        <v>0</v>
      </c>
      <c r="P251" s="15"/>
      <c r="Q251" s="15">
        <f>'fnd enro'!R251</f>
        <v>1</v>
      </c>
      <c r="R251" s="16">
        <f t="shared" si="37"/>
        <v>1.079</v>
      </c>
      <c r="S251" s="15">
        <f>'fnd enro'!Q251</f>
        <v>1</v>
      </c>
      <c r="T251" s="2"/>
      <c r="U251" s="1">
        <f>(($C251*'fnd base rates'!C$48)
+($D251*'fnd base rates'!C$49)
+($E251*'fnd base rates'!C$50)
+($F251*'fnd base rates'!C$51)
+($G251*'fnd base rates'!C$52)
+($H251*'fnd base rates'!C$53)
+($I251*'fnd base rates'!C$54)
+($J251*'fnd base rates'!C$55)
+($K251*'fnd base rates'!C$56)
+($L251*'fnd base rates'!C$57)
+($M251*'fnd base rates'!C$58)
+($N251*'fnd base rates'!C$59)
+($O251*VLOOKUP($S251+12,rate_basefnd,3)))
*$R251</f>
        <v>499.89597937500002</v>
      </c>
      <c r="V251" s="1">
        <f>(($C251*'fnd base rates'!D$48)
+($D251*'fnd base rates'!D$49)
+($E251*'fnd base rates'!D$50)
+($F251*'fnd base rates'!D$51)
+($G251*'fnd base rates'!D$52)
+($H251*'fnd base rates'!D$53)
+($I251*'fnd base rates'!D$54)
+($J251*'fnd base rates'!D$55)
+($K251*'fnd base rates'!D$56)
+($L251*'fnd base rates'!D$57)
+($M251*'fnd base rates'!D$58)
+($N251*'fnd base rates'!D$59)
+($O251*VLOOKUP($S251+12,rate_basefnd,4)))
*$R251</f>
        <v>717.23288000000002</v>
      </c>
      <c r="W251" s="1">
        <f>(($C251*'fnd base rates'!E$48)
+($D251*'fnd base rates'!E$49)
+($E251*'fnd base rates'!E$50)
+($F251*'fnd base rates'!E$51)
+($G251*'fnd base rates'!E$52)
+($H251*'fnd base rates'!E$53)
+($I251*'fnd base rates'!E$54)
+($J251*'fnd base rates'!E$55)
+($K251*'fnd base rates'!E$56)
+($L251*'fnd base rates'!E$57)
+($M251*'fnd base rates'!E$58)
+($N251*'fnd base rates'!E$59)
+($O251*VLOOKUP($S251+12,rate_basefnd,5)))
*$R251</f>
        <v>3627.8670756249999</v>
      </c>
      <c r="X251" s="1">
        <f>(($C251*'fnd base rates'!F$48)
+($D251*'fnd base rates'!F$49)
+($E251*'fnd base rates'!F$50)
+($F251*'fnd base rates'!F$51)
+($G251*'fnd base rates'!F$52)
+($H251*'fnd base rates'!F$53)
+($I251*'fnd base rates'!F$54)
+($J251*'fnd base rates'!F$55)
+($K251*'fnd base rates'!F$56)
+($L251*'fnd base rates'!F$57)
+($M251*'fnd base rates'!F$58)
+($N251*'fnd base rates'!F$59)
+($O251*VLOOKUP($S251+12,rate_basefnd,6)))
*$R251</f>
        <v>1160.1577942500001</v>
      </c>
      <c r="Y251" s="1">
        <f>(($C251*'fnd base rates'!G$48)
+($D251*'fnd base rates'!G$49)
+($E251*'fnd base rates'!G$50)
+($F251*'fnd base rates'!G$51)
+($G251*'fnd base rates'!G$52)
+($H251*'fnd base rates'!G$53)
+($I251*'fnd base rates'!G$54)
+($J251*'fnd base rates'!G$55)
+($K251*'fnd base rates'!G$56)
+($L251*'fnd base rates'!G$57)
+($M251*'fnd base rates'!G$58)
+($N251*'fnd base rates'!G$59)
+($O251*VLOOKUP($S251+12,rate_basefnd,7)))
*$R251</f>
        <v>146.50958724999998</v>
      </c>
      <c r="Z251" s="1">
        <f>(($C251*'fnd base rates'!H$48)
+($D251*'fnd base rates'!H$49)
+($E251*'fnd base rates'!H$50)
+($F251*'fnd base rates'!H$51)
+($G251*'fnd base rates'!H$52)
+($H251*'fnd base rates'!H$53)
+($I251*'fnd base rates'!H$54)
+($J251*'fnd base rates'!H$55)
+($K251*'fnd base rates'!H$56)
+($L251*'fnd base rates'!H$57)
+($M251*'fnd base rates'!H$58)
+($N251*'fnd base rates'!H$59)
+($O251*VLOOKUP($S251+12,rate_basefnd,8)))</f>
        <v>454.3845</v>
      </c>
      <c r="AA251" s="1">
        <f>(($C251*'fnd base rates'!I$48)
+($D251*'fnd base rates'!I$49)
+($E251*'fnd base rates'!I$50)
+($F251*'fnd base rates'!I$51)
+($G251*'fnd base rates'!I$52)
+($H251*'fnd base rates'!I$53)
+($I251*'fnd base rates'!I$54)
+($J251*'fnd base rates'!I$55)
+($K251*'fnd base rates'!I$56)
+($L251*'fnd base rates'!I$57)
+($M251*'fnd base rates'!I$58)
+($N251*'fnd base rates'!I$59)
+($O251*VLOOKUP($S251+12,rate_basefnd,9)))
*$R251</f>
        <v>239.31141</v>
      </c>
      <c r="AB251" s="1">
        <f>(($C251*'fnd base rates'!J$48)
+($D251*'fnd base rates'!J$49)
+($E251*'fnd base rates'!J$50)
+($F251*'fnd base rates'!J$51)
+($G251*'fnd base rates'!J$52)
+($H251*'fnd base rates'!J$53)
+($I251*'fnd base rates'!J$54)
+($J251*'fnd base rates'!J$55)
+($K251*'fnd base rates'!J$56)
+($L251*'fnd base rates'!J$57)
+($M251*'fnd base rates'!J$58)
+($N251*'fnd base rates'!J$59)
+($O251*VLOOKUP($S251+12,rate_basefnd,10)))
*$R251</f>
        <v>142.80564999999999</v>
      </c>
      <c r="AC251" s="1">
        <f>(($C251*'fnd base rates'!K$48)
+($D251*'fnd base rates'!K$49)
+($E251*'fnd base rates'!K$50)
+($F251*'fnd base rates'!K$51)
+($G251*'fnd base rates'!K$52)
+($H251*'fnd base rates'!K$53)
+($I251*'fnd base rates'!K$54)
+($J251*'fnd base rates'!K$55)
+($K251*'fnd base rates'!K$56)
+($L251*'fnd base rates'!K$57)
+($M251*'fnd base rates'!K$58)
+($N251*'fnd base rates'!K$59)
+($O251*VLOOKUP($S251+12,rate_basefnd,11)))
*$R251</f>
        <v>1028.0551498749999</v>
      </c>
      <c r="AD251" s="1">
        <f>(($C251*'fnd base rates'!L$48)
+($D251*'fnd base rates'!L$49)
+($E251*'fnd base rates'!L$50)
+($F251*'fnd base rates'!L$51)
+($G251*'fnd base rates'!L$52)
+($H251*'fnd base rates'!L$53)
+($I251*'fnd base rates'!L$54)
+($J251*'fnd base rates'!L$55)
+($K251*'fnd base rates'!L$56)
+($L251*'fnd base rates'!L$57)
+($M251*'fnd base rates'!L$58)
+($N251*'fnd base rates'!L$59)
+($O251*VLOOKUP($S251+12,rate_basefnd,12)))</f>
        <v>987.83146477281571</v>
      </c>
      <c r="AE251" s="1">
        <f>(($C251*'fnd base rates'!M$48)
+($D251*'fnd base rates'!M$49)
+($E251*'fnd base rates'!M$50)
+($F251*'fnd base rates'!M$51)
+($G251*'fnd base rates'!M$52)
+($H251*'fnd base rates'!M$53)
+($I251*'fnd base rates'!M$54)
+($J251*'fnd base rates'!M$55)
+($K251*'fnd base rates'!M$56)
+($L251*'fnd base rates'!M$57)
+($M251*'fnd base rates'!M$58)
+($N251*'fnd base rates'!M$59)
+($O251*VLOOKUP($S251+12,rate_basefnd,13)))</f>
        <v>0</v>
      </c>
      <c r="AF251" s="4">
        <f t="shared" si="38"/>
        <v>9004.0514911478167</v>
      </c>
      <c r="AH251" s="4">
        <f t="shared" si="39"/>
        <v>438035248</v>
      </c>
      <c r="AI251" s="4" t="str">
        <f t="shared" si="40"/>
        <v>438</v>
      </c>
      <c r="AJ251" s="2" t="str">
        <f t="shared" si="41"/>
        <v>035</v>
      </c>
      <c r="AK251" s="2" t="str">
        <f t="shared" si="42"/>
        <v>248</v>
      </c>
      <c r="AL251" s="4">
        <f t="shared" si="43"/>
        <v>1</v>
      </c>
      <c r="AM251" s="4">
        <f t="shared" si="36"/>
        <v>1</v>
      </c>
      <c r="AN251" s="4">
        <f t="shared" si="44"/>
        <v>9004.0514911478167</v>
      </c>
      <c r="AO251" s="4">
        <f t="shared" si="45"/>
        <v>9004</v>
      </c>
      <c r="AP251" s="4">
        <f t="shared" si="46"/>
        <v>0</v>
      </c>
      <c r="AQ251" s="75">
        <v>9004</v>
      </c>
    </row>
    <row r="252" spans="1:43" s="4" customFormat="1">
      <c r="A252" s="2">
        <v>438035336</v>
      </c>
      <c r="B252" s="382" t="s">
        <v>682</v>
      </c>
      <c r="C252" s="15">
        <f>'fnd enro'!C252</f>
        <v>0</v>
      </c>
      <c r="D252" s="15">
        <f>'fnd enro'!D252</f>
        <v>0</v>
      </c>
      <c r="E252" s="15">
        <f>'fnd enro'!E252</f>
        <v>0</v>
      </c>
      <c r="F252" s="15">
        <f>'fnd enro'!F252</f>
        <v>1</v>
      </c>
      <c r="G252" s="15">
        <f>'fnd enro'!G252</f>
        <v>0</v>
      </c>
      <c r="H252" s="15">
        <f>'fnd enro'!H252</f>
        <v>0</v>
      </c>
      <c r="I252" s="15">
        <f>'fnd enro'!I252</f>
        <v>3.7499999999999999E-2</v>
      </c>
      <c r="J252" s="15">
        <f>'fnd enro'!J252</f>
        <v>0</v>
      </c>
      <c r="K252" s="15">
        <f>'fnd enro'!K252</f>
        <v>0</v>
      </c>
      <c r="L252" s="15">
        <f>'fnd enro'!L252</f>
        <v>0</v>
      </c>
      <c r="M252" s="15">
        <f>'fnd enro'!M252</f>
        <v>0</v>
      </c>
      <c r="N252" s="15">
        <f>'fnd enro'!N252</f>
        <v>0</v>
      </c>
      <c r="O252" s="15">
        <f>'fnd enro'!O252</f>
        <v>0</v>
      </c>
      <c r="P252" s="15"/>
      <c r="Q252" s="15">
        <f>'fnd enro'!R252</f>
        <v>1</v>
      </c>
      <c r="R252" s="16">
        <f t="shared" si="37"/>
        <v>1.079</v>
      </c>
      <c r="S252" s="15">
        <f>'fnd enro'!Q252</f>
        <v>1</v>
      </c>
      <c r="T252" s="2"/>
      <c r="U252" s="1">
        <f>(($C252*'fnd base rates'!C$48)
+($D252*'fnd base rates'!C$49)
+($E252*'fnd base rates'!C$50)
+($F252*'fnd base rates'!C$51)
+($G252*'fnd base rates'!C$52)
+($H252*'fnd base rates'!C$53)
+($I252*'fnd base rates'!C$54)
+($J252*'fnd base rates'!C$55)
+($K252*'fnd base rates'!C$56)
+($L252*'fnd base rates'!C$57)
+($M252*'fnd base rates'!C$58)
+($N252*'fnd base rates'!C$59)
+($O252*VLOOKUP($S252+12,rate_basefnd,3)))
*$R252</f>
        <v>499.89597937500002</v>
      </c>
      <c r="V252" s="1">
        <f>(($C252*'fnd base rates'!D$48)
+($D252*'fnd base rates'!D$49)
+($E252*'fnd base rates'!D$50)
+($F252*'fnd base rates'!D$51)
+($G252*'fnd base rates'!D$52)
+($H252*'fnd base rates'!D$53)
+($I252*'fnd base rates'!D$54)
+($J252*'fnd base rates'!D$55)
+($K252*'fnd base rates'!D$56)
+($L252*'fnd base rates'!D$57)
+($M252*'fnd base rates'!D$58)
+($N252*'fnd base rates'!D$59)
+($O252*VLOOKUP($S252+12,rate_basefnd,4)))
*$R252</f>
        <v>717.23288000000002</v>
      </c>
      <c r="W252" s="1">
        <f>(($C252*'fnd base rates'!E$48)
+($D252*'fnd base rates'!E$49)
+($E252*'fnd base rates'!E$50)
+($F252*'fnd base rates'!E$51)
+($G252*'fnd base rates'!E$52)
+($H252*'fnd base rates'!E$53)
+($I252*'fnd base rates'!E$54)
+($J252*'fnd base rates'!E$55)
+($K252*'fnd base rates'!E$56)
+($L252*'fnd base rates'!E$57)
+($M252*'fnd base rates'!E$58)
+($N252*'fnd base rates'!E$59)
+($O252*VLOOKUP($S252+12,rate_basefnd,5)))
*$R252</f>
        <v>3627.8670756249999</v>
      </c>
      <c r="X252" s="1">
        <f>(($C252*'fnd base rates'!F$48)
+($D252*'fnd base rates'!F$49)
+($E252*'fnd base rates'!F$50)
+($F252*'fnd base rates'!F$51)
+($G252*'fnd base rates'!F$52)
+($H252*'fnd base rates'!F$53)
+($I252*'fnd base rates'!F$54)
+($J252*'fnd base rates'!F$55)
+($K252*'fnd base rates'!F$56)
+($L252*'fnd base rates'!F$57)
+($M252*'fnd base rates'!F$58)
+($N252*'fnd base rates'!F$59)
+($O252*VLOOKUP($S252+12,rate_basefnd,6)))
*$R252</f>
        <v>1160.1577942500001</v>
      </c>
      <c r="Y252" s="1">
        <f>(($C252*'fnd base rates'!G$48)
+($D252*'fnd base rates'!G$49)
+($E252*'fnd base rates'!G$50)
+($F252*'fnd base rates'!G$51)
+($G252*'fnd base rates'!G$52)
+($H252*'fnd base rates'!G$53)
+($I252*'fnd base rates'!G$54)
+($J252*'fnd base rates'!G$55)
+($K252*'fnd base rates'!G$56)
+($L252*'fnd base rates'!G$57)
+($M252*'fnd base rates'!G$58)
+($N252*'fnd base rates'!G$59)
+($O252*VLOOKUP($S252+12,rate_basefnd,7)))
*$R252</f>
        <v>146.50958724999998</v>
      </c>
      <c r="Z252" s="1">
        <f>(($C252*'fnd base rates'!H$48)
+($D252*'fnd base rates'!H$49)
+($E252*'fnd base rates'!H$50)
+($F252*'fnd base rates'!H$51)
+($G252*'fnd base rates'!H$52)
+($H252*'fnd base rates'!H$53)
+($I252*'fnd base rates'!H$54)
+($J252*'fnd base rates'!H$55)
+($K252*'fnd base rates'!H$56)
+($L252*'fnd base rates'!H$57)
+($M252*'fnd base rates'!H$58)
+($N252*'fnd base rates'!H$59)
+($O252*VLOOKUP($S252+12,rate_basefnd,8)))</f>
        <v>454.3845</v>
      </c>
      <c r="AA252" s="1">
        <f>(($C252*'fnd base rates'!I$48)
+($D252*'fnd base rates'!I$49)
+($E252*'fnd base rates'!I$50)
+($F252*'fnd base rates'!I$51)
+($G252*'fnd base rates'!I$52)
+($H252*'fnd base rates'!I$53)
+($I252*'fnd base rates'!I$54)
+($J252*'fnd base rates'!I$55)
+($K252*'fnd base rates'!I$56)
+($L252*'fnd base rates'!I$57)
+($M252*'fnd base rates'!I$58)
+($N252*'fnd base rates'!I$59)
+($O252*VLOOKUP($S252+12,rate_basefnd,9)))
*$R252</f>
        <v>239.31141</v>
      </c>
      <c r="AB252" s="1">
        <f>(($C252*'fnd base rates'!J$48)
+($D252*'fnd base rates'!J$49)
+($E252*'fnd base rates'!J$50)
+($F252*'fnd base rates'!J$51)
+($G252*'fnd base rates'!J$52)
+($H252*'fnd base rates'!J$53)
+($I252*'fnd base rates'!J$54)
+($J252*'fnd base rates'!J$55)
+($K252*'fnd base rates'!J$56)
+($L252*'fnd base rates'!J$57)
+($M252*'fnd base rates'!J$58)
+($N252*'fnd base rates'!J$59)
+($O252*VLOOKUP($S252+12,rate_basefnd,10)))
*$R252</f>
        <v>142.80564999999999</v>
      </c>
      <c r="AC252" s="1">
        <f>(($C252*'fnd base rates'!K$48)
+($D252*'fnd base rates'!K$49)
+($E252*'fnd base rates'!K$50)
+($F252*'fnd base rates'!K$51)
+($G252*'fnd base rates'!K$52)
+($H252*'fnd base rates'!K$53)
+($I252*'fnd base rates'!K$54)
+($J252*'fnd base rates'!K$55)
+($K252*'fnd base rates'!K$56)
+($L252*'fnd base rates'!K$57)
+($M252*'fnd base rates'!K$58)
+($N252*'fnd base rates'!K$59)
+($O252*VLOOKUP($S252+12,rate_basefnd,11)))
*$R252</f>
        <v>1028.0551498749999</v>
      </c>
      <c r="AD252" s="1">
        <f>(($C252*'fnd base rates'!L$48)
+($D252*'fnd base rates'!L$49)
+($E252*'fnd base rates'!L$50)
+($F252*'fnd base rates'!L$51)
+($G252*'fnd base rates'!L$52)
+($H252*'fnd base rates'!L$53)
+($I252*'fnd base rates'!L$54)
+($J252*'fnd base rates'!L$55)
+($K252*'fnd base rates'!L$56)
+($L252*'fnd base rates'!L$57)
+($M252*'fnd base rates'!L$58)
+($N252*'fnd base rates'!L$59)
+($O252*VLOOKUP($S252+12,rate_basefnd,12)))</f>
        <v>987.83146477281571</v>
      </c>
      <c r="AE252" s="1">
        <f>(($C252*'fnd base rates'!M$48)
+($D252*'fnd base rates'!M$49)
+($E252*'fnd base rates'!M$50)
+($F252*'fnd base rates'!M$51)
+($G252*'fnd base rates'!M$52)
+($H252*'fnd base rates'!M$53)
+($I252*'fnd base rates'!M$54)
+($J252*'fnd base rates'!M$55)
+($K252*'fnd base rates'!M$56)
+($L252*'fnd base rates'!M$57)
+($M252*'fnd base rates'!M$58)
+($N252*'fnd base rates'!M$59)
+($O252*VLOOKUP($S252+12,rate_basefnd,13)))</f>
        <v>0</v>
      </c>
      <c r="AF252" s="4">
        <f t="shared" si="38"/>
        <v>9004.0514911478167</v>
      </c>
      <c r="AH252" s="4">
        <f t="shared" si="39"/>
        <v>438035336</v>
      </c>
      <c r="AI252" s="4" t="str">
        <f t="shared" si="40"/>
        <v>438</v>
      </c>
      <c r="AJ252" s="2" t="str">
        <f t="shared" si="41"/>
        <v>035</v>
      </c>
      <c r="AK252" s="2" t="str">
        <f t="shared" si="42"/>
        <v>336</v>
      </c>
      <c r="AL252" s="4">
        <f t="shared" si="43"/>
        <v>1</v>
      </c>
      <c r="AM252" s="4">
        <f t="shared" si="36"/>
        <v>1</v>
      </c>
      <c r="AN252" s="4">
        <f t="shared" si="44"/>
        <v>9004.0514911478167</v>
      </c>
      <c r="AO252" s="4">
        <f t="shared" si="45"/>
        <v>9004</v>
      </c>
      <c r="AP252" s="4">
        <f t="shared" si="46"/>
        <v>0</v>
      </c>
      <c r="AQ252" s="75">
        <v>9004</v>
      </c>
    </row>
    <row r="253" spans="1:43" s="4" customFormat="1">
      <c r="A253" s="2">
        <v>439035035</v>
      </c>
      <c r="B253" s="382" t="s">
        <v>87</v>
      </c>
      <c r="C253" s="15">
        <f>'fnd enro'!C253</f>
        <v>46</v>
      </c>
      <c r="D253" s="15">
        <f>'fnd enro'!D253</f>
        <v>0</v>
      </c>
      <c r="E253" s="15">
        <f>'fnd enro'!E253</f>
        <v>46</v>
      </c>
      <c r="F253" s="15">
        <f>'fnd enro'!F253</f>
        <v>205</v>
      </c>
      <c r="G253" s="15">
        <f>'fnd enro'!G253</f>
        <v>100</v>
      </c>
      <c r="H253" s="15">
        <f>'fnd enro'!H253</f>
        <v>0</v>
      </c>
      <c r="I253" s="15">
        <f>'fnd enro'!I253</f>
        <v>14.887499999999999</v>
      </c>
      <c r="J253" s="15">
        <f>'fnd enro'!J253</f>
        <v>0</v>
      </c>
      <c r="K253" s="15">
        <f>'fnd enro'!K253</f>
        <v>0</v>
      </c>
      <c r="L253" s="15">
        <f>'fnd enro'!L253</f>
        <v>0</v>
      </c>
      <c r="M253" s="15">
        <f>'fnd enro'!M253</f>
        <v>46</v>
      </c>
      <c r="N253" s="15">
        <f>'fnd enro'!N253</f>
        <v>0</v>
      </c>
      <c r="O253" s="15">
        <f>'fnd enro'!O253</f>
        <v>206</v>
      </c>
      <c r="P253" s="15"/>
      <c r="Q253" s="15">
        <f>'fnd enro'!R253</f>
        <v>420</v>
      </c>
      <c r="R253" s="16">
        <f t="shared" si="37"/>
        <v>1.079</v>
      </c>
      <c r="S253" s="15">
        <f>'fnd enro'!Q253</f>
        <v>10</v>
      </c>
      <c r="T253" s="2"/>
      <c r="U253" s="1">
        <f>(($C253*'fnd base rates'!C$48)
+($D253*'fnd base rates'!C$49)
+($E253*'fnd base rates'!C$50)
+($F253*'fnd base rates'!C$51)
+($G253*'fnd base rates'!C$52)
+($H253*'fnd base rates'!C$53)
+($I253*'fnd base rates'!C$54)
+($J253*'fnd base rates'!C$55)
+($K253*'fnd base rates'!C$56)
+($L253*'fnd base rates'!C$57)
+($M253*'fnd base rates'!C$58)
+($N253*'fnd base rates'!C$59)
+($O253*VLOOKUP($S253+12,rate_basefnd,3)))
*$R253</f>
        <v>207592.84883187496</v>
      </c>
      <c r="V253" s="1">
        <f>(($C253*'fnd base rates'!D$48)
+($D253*'fnd base rates'!D$49)
+($E253*'fnd base rates'!D$50)
+($F253*'fnd base rates'!D$51)
+($G253*'fnd base rates'!D$52)
+($H253*'fnd base rates'!D$53)
+($I253*'fnd base rates'!D$54)
+($J253*'fnd base rates'!D$55)
+($K253*'fnd base rates'!D$56)
+($L253*'fnd base rates'!D$57)
+($M253*'fnd base rates'!D$58)
+($N253*'fnd base rates'!D$59)
+($O253*VLOOKUP($S253+12,rate_basefnd,4)))
*$R253</f>
        <v>301238.30593999999</v>
      </c>
      <c r="W253" s="1">
        <f>(($C253*'fnd base rates'!E$48)
+($D253*'fnd base rates'!E$49)
+($E253*'fnd base rates'!E$50)
+($F253*'fnd base rates'!E$51)
+($G253*'fnd base rates'!E$52)
+($H253*'fnd base rates'!E$53)
+($I253*'fnd base rates'!E$54)
+($J253*'fnd base rates'!E$55)
+($K253*'fnd base rates'!E$56)
+($L253*'fnd base rates'!E$57)
+($M253*'fnd base rates'!E$58)
+($N253*'fnd base rates'!E$59)
+($O253*VLOOKUP($S253+12,rate_basefnd,5)))
*$R253</f>
        <v>2280178.4306031251</v>
      </c>
      <c r="X253" s="1">
        <f>(($C253*'fnd base rates'!F$48)
+($D253*'fnd base rates'!F$49)
+($E253*'fnd base rates'!F$50)
+($F253*'fnd base rates'!F$51)
+($G253*'fnd base rates'!F$52)
+($H253*'fnd base rates'!F$53)
+($I253*'fnd base rates'!F$54)
+($J253*'fnd base rates'!F$55)
+($K253*'fnd base rates'!F$56)
+($L253*'fnd base rates'!F$57)
+($M253*'fnd base rates'!F$58)
+($N253*'fnd base rates'!F$59)
+($O253*VLOOKUP($S253+12,rate_basefnd,6)))
*$R253</f>
        <v>448575.74811724998</v>
      </c>
      <c r="Y253" s="1">
        <f>(($C253*'fnd base rates'!G$48)
+($D253*'fnd base rates'!G$49)
+($E253*'fnd base rates'!G$50)
+($F253*'fnd base rates'!G$51)
+($G253*'fnd base rates'!G$52)
+($H253*'fnd base rates'!G$53)
+($I253*'fnd base rates'!G$54)
+($J253*'fnd base rates'!G$55)
+($K253*'fnd base rates'!G$56)
+($L253*'fnd base rates'!G$57)
+($M253*'fnd base rates'!G$58)
+($N253*'fnd base rates'!G$59)
+($O253*VLOOKUP($S253+12,rate_basefnd,7)))
*$R253</f>
        <v>80368.982398249995</v>
      </c>
      <c r="Z253" s="1">
        <f>(($C253*'fnd base rates'!H$48)
+($D253*'fnd base rates'!H$49)
+($E253*'fnd base rates'!H$50)
+($F253*'fnd base rates'!H$51)
+($G253*'fnd base rates'!H$52)
+($H253*'fnd base rates'!H$53)
+($I253*'fnd base rates'!H$54)
+($J253*'fnd base rates'!H$55)
+($K253*'fnd base rates'!H$56)
+($L253*'fnd base rates'!H$57)
+($M253*'fnd base rates'!H$58)
+($N253*'fnd base rates'!H$59)
+($O253*VLOOKUP($S253+12,rate_basefnd,8)))</f>
        <v>190537.3265</v>
      </c>
      <c r="AA253" s="1">
        <f>(($C253*'fnd base rates'!I$48)
+($D253*'fnd base rates'!I$49)
+($E253*'fnd base rates'!I$50)
+($F253*'fnd base rates'!I$51)
+($G253*'fnd base rates'!I$52)
+($H253*'fnd base rates'!I$53)
+($I253*'fnd base rates'!I$54)
+($J253*'fnd base rates'!I$55)
+($K253*'fnd base rates'!I$56)
+($L253*'fnd base rates'!I$57)
+($M253*'fnd base rates'!I$58)
+($N253*'fnd base rates'!I$59)
+($O253*VLOOKUP($S253+12,rate_basefnd,9)))
*$R253</f>
        <v>112079.34464999998</v>
      </c>
      <c r="AB253" s="1">
        <f>(($C253*'fnd base rates'!J$48)
+($D253*'fnd base rates'!J$49)
+($E253*'fnd base rates'!J$50)
+($F253*'fnd base rates'!J$51)
+($G253*'fnd base rates'!J$52)
+($H253*'fnd base rates'!J$53)
+($I253*'fnd base rates'!J$54)
+($J253*'fnd base rates'!J$55)
+($K253*'fnd base rates'!J$56)
+($L253*'fnd base rates'!J$57)
+($M253*'fnd base rates'!J$58)
+($N253*'fnd base rates'!J$59)
+($O253*VLOOKUP($S253+12,rate_basefnd,10)))
*$R253</f>
        <v>65738.603709999996</v>
      </c>
      <c r="AC253" s="1">
        <f>(($C253*'fnd base rates'!K$48)
+($D253*'fnd base rates'!K$49)
+($E253*'fnd base rates'!K$50)
+($F253*'fnd base rates'!K$51)
+($G253*'fnd base rates'!K$52)
+($H253*'fnd base rates'!K$53)
+($I253*'fnd base rates'!K$54)
+($J253*'fnd base rates'!K$55)
+($K253*'fnd base rates'!K$56)
+($L253*'fnd base rates'!K$57)
+($M253*'fnd base rates'!K$58)
+($N253*'fnd base rates'!K$59)
+($O253*VLOOKUP($S253+12,rate_basefnd,11)))
*$R253</f>
        <v>563996.85490037501</v>
      </c>
      <c r="AD253" s="1">
        <f>(($C253*'fnd base rates'!L$48)
+($D253*'fnd base rates'!L$49)
+($E253*'fnd base rates'!L$50)
+($F253*'fnd base rates'!L$51)
+($G253*'fnd base rates'!L$52)
+($H253*'fnd base rates'!L$53)
+($I253*'fnd base rates'!L$54)
+($J253*'fnd base rates'!L$55)
+($K253*'fnd base rates'!L$56)
+($L253*'fnd base rates'!L$57)
+($M253*'fnd base rates'!L$58)
+($N253*'fnd base rates'!L$59)
+($O253*VLOOKUP($S253+12,rate_basefnd,12)))</f>
        <v>486901.48082357156</v>
      </c>
      <c r="AE253" s="1">
        <f>(($C253*'fnd base rates'!M$48)
+($D253*'fnd base rates'!M$49)
+($E253*'fnd base rates'!M$50)
+($F253*'fnd base rates'!M$51)
+($G253*'fnd base rates'!M$52)
+($H253*'fnd base rates'!M$53)
+($I253*'fnd base rates'!M$54)
+($J253*'fnd base rates'!M$55)
+($K253*'fnd base rates'!M$56)
+($L253*'fnd base rates'!M$57)
+($M253*'fnd base rates'!M$58)
+($N253*'fnd base rates'!M$59)
+($O253*VLOOKUP($S253+12,rate_basefnd,13)))</f>
        <v>0</v>
      </c>
      <c r="AF253" s="4">
        <f t="shared" si="38"/>
        <v>4737207.9264744474</v>
      </c>
      <c r="AH253" s="4">
        <f t="shared" si="39"/>
        <v>439035035</v>
      </c>
      <c r="AI253" s="4" t="str">
        <f t="shared" si="40"/>
        <v>439</v>
      </c>
      <c r="AJ253" s="2" t="str">
        <f t="shared" si="41"/>
        <v>035</v>
      </c>
      <c r="AK253" s="2" t="str">
        <f t="shared" si="42"/>
        <v>035</v>
      </c>
      <c r="AL253" s="4">
        <f t="shared" si="43"/>
        <v>1</v>
      </c>
      <c r="AM253" s="4">
        <f t="shared" si="36"/>
        <v>420</v>
      </c>
      <c r="AN253" s="4">
        <f t="shared" si="44"/>
        <v>4737207.9264744474</v>
      </c>
      <c r="AO253" s="4">
        <f t="shared" si="45"/>
        <v>11279</v>
      </c>
      <c r="AP253" s="4">
        <f t="shared" si="46"/>
        <v>0</v>
      </c>
      <c r="AQ253" s="75">
        <v>11279</v>
      </c>
    </row>
    <row r="254" spans="1:43" s="4" customFormat="1">
      <c r="A254" s="2">
        <v>439035046</v>
      </c>
      <c r="B254" s="382" t="s">
        <v>87</v>
      </c>
      <c r="C254" s="15">
        <f>'fnd enro'!C254</f>
        <v>0</v>
      </c>
      <c r="D254" s="15">
        <f>'fnd enro'!D254</f>
        <v>0</v>
      </c>
      <c r="E254" s="15">
        <f>'fnd enro'!E254</f>
        <v>0</v>
      </c>
      <c r="F254" s="15">
        <f>'fnd enro'!F254</f>
        <v>1</v>
      </c>
      <c r="G254" s="15">
        <f>'fnd enro'!G254</f>
        <v>0</v>
      </c>
      <c r="H254" s="15">
        <f>'fnd enro'!H254</f>
        <v>0</v>
      </c>
      <c r="I254" s="15">
        <f>'fnd enro'!I254</f>
        <v>3.7499999999999999E-2</v>
      </c>
      <c r="J254" s="15">
        <f>'fnd enro'!J254</f>
        <v>0</v>
      </c>
      <c r="K254" s="15">
        <f>'fnd enro'!K254</f>
        <v>0</v>
      </c>
      <c r="L254" s="15">
        <f>'fnd enro'!L254</f>
        <v>0</v>
      </c>
      <c r="M254" s="15">
        <f>'fnd enro'!M254</f>
        <v>0</v>
      </c>
      <c r="N254" s="15">
        <f>'fnd enro'!N254</f>
        <v>0</v>
      </c>
      <c r="O254" s="15">
        <f>'fnd enro'!O254</f>
        <v>0</v>
      </c>
      <c r="P254" s="15"/>
      <c r="Q254" s="15">
        <f>'fnd enro'!R254</f>
        <v>1</v>
      </c>
      <c r="R254" s="16">
        <f t="shared" si="37"/>
        <v>1.079</v>
      </c>
      <c r="S254" s="15">
        <f>'fnd enro'!Q254</f>
        <v>1</v>
      </c>
      <c r="T254" s="2"/>
      <c r="U254" s="1">
        <f>(($C254*'fnd base rates'!C$48)
+($D254*'fnd base rates'!C$49)
+($E254*'fnd base rates'!C$50)
+($F254*'fnd base rates'!C$51)
+($G254*'fnd base rates'!C$52)
+($H254*'fnd base rates'!C$53)
+($I254*'fnd base rates'!C$54)
+($J254*'fnd base rates'!C$55)
+($K254*'fnd base rates'!C$56)
+($L254*'fnd base rates'!C$57)
+($M254*'fnd base rates'!C$58)
+($N254*'fnd base rates'!C$59)
+($O254*VLOOKUP($S254+12,rate_basefnd,3)))
*$R254</f>
        <v>499.89597937500002</v>
      </c>
      <c r="V254" s="1">
        <f>(($C254*'fnd base rates'!D$48)
+($D254*'fnd base rates'!D$49)
+($E254*'fnd base rates'!D$50)
+($F254*'fnd base rates'!D$51)
+($G254*'fnd base rates'!D$52)
+($H254*'fnd base rates'!D$53)
+($I254*'fnd base rates'!D$54)
+($J254*'fnd base rates'!D$55)
+($K254*'fnd base rates'!D$56)
+($L254*'fnd base rates'!D$57)
+($M254*'fnd base rates'!D$58)
+($N254*'fnd base rates'!D$59)
+($O254*VLOOKUP($S254+12,rate_basefnd,4)))
*$R254</f>
        <v>717.23288000000002</v>
      </c>
      <c r="W254" s="1">
        <f>(($C254*'fnd base rates'!E$48)
+($D254*'fnd base rates'!E$49)
+($E254*'fnd base rates'!E$50)
+($F254*'fnd base rates'!E$51)
+($G254*'fnd base rates'!E$52)
+($H254*'fnd base rates'!E$53)
+($I254*'fnd base rates'!E$54)
+($J254*'fnd base rates'!E$55)
+($K254*'fnd base rates'!E$56)
+($L254*'fnd base rates'!E$57)
+($M254*'fnd base rates'!E$58)
+($N254*'fnd base rates'!E$59)
+($O254*VLOOKUP($S254+12,rate_basefnd,5)))
*$R254</f>
        <v>3627.8670756249999</v>
      </c>
      <c r="X254" s="1">
        <f>(($C254*'fnd base rates'!F$48)
+($D254*'fnd base rates'!F$49)
+($E254*'fnd base rates'!F$50)
+($F254*'fnd base rates'!F$51)
+($G254*'fnd base rates'!F$52)
+($H254*'fnd base rates'!F$53)
+($I254*'fnd base rates'!F$54)
+($J254*'fnd base rates'!F$55)
+($K254*'fnd base rates'!F$56)
+($L254*'fnd base rates'!F$57)
+($M254*'fnd base rates'!F$58)
+($N254*'fnd base rates'!F$59)
+($O254*VLOOKUP($S254+12,rate_basefnd,6)))
*$R254</f>
        <v>1160.1577942500001</v>
      </c>
      <c r="Y254" s="1">
        <f>(($C254*'fnd base rates'!G$48)
+($D254*'fnd base rates'!G$49)
+($E254*'fnd base rates'!G$50)
+($F254*'fnd base rates'!G$51)
+($G254*'fnd base rates'!G$52)
+($H254*'fnd base rates'!G$53)
+($I254*'fnd base rates'!G$54)
+($J254*'fnd base rates'!G$55)
+($K254*'fnd base rates'!G$56)
+($L254*'fnd base rates'!G$57)
+($M254*'fnd base rates'!G$58)
+($N254*'fnd base rates'!G$59)
+($O254*VLOOKUP($S254+12,rate_basefnd,7)))
*$R254</f>
        <v>146.50958724999998</v>
      </c>
      <c r="Z254" s="1">
        <f>(($C254*'fnd base rates'!H$48)
+($D254*'fnd base rates'!H$49)
+($E254*'fnd base rates'!H$50)
+($F254*'fnd base rates'!H$51)
+($G254*'fnd base rates'!H$52)
+($H254*'fnd base rates'!H$53)
+($I254*'fnd base rates'!H$54)
+($J254*'fnd base rates'!H$55)
+($K254*'fnd base rates'!H$56)
+($L254*'fnd base rates'!H$57)
+($M254*'fnd base rates'!H$58)
+($N254*'fnd base rates'!H$59)
+($O254*VLOOKUP($S254+12,rate_basefnd,8)))</f>
        <v>454.3845</v>
      </c>
      <c r="AA254" s="1">
        <f>(($C254*'fnd base rates'!I$48)
+($D254*'fnd base rates'!I$49)
+($E254*'fnd base rates'!I$50)
+($F254*'fnd base rates'!I$51)
+($G254*'fnd base rates'!I$52)
+($H254*'fnd base rates'!I$53)
+($I254*'fnd base rates'!I$54)
+($J254*'fnd base rates'!I$55)
+($K254*'fnd base rates'!I$56)
+($L254*'fnd base rates'!I$57)
+($M254*'fnd base rates'!I$58)
+($N254*'fnd base rates'!I$59)
+($O254*VLOOKUP($S254+12,rate_basefnd,9)))
*$R254</f>
        <v>239.31141</v>
      </c>
      <c r="AB254" s="1">
        <f>(($C254*'fnd base rates'!J$48)
+($D254*'fnd base rates'!J$49)
+($E254*'fnd base rates'!J$50)
+($F254*'fnd base rates'!J$51)
+($G254*'fnd base rates'!J$52)
+($H254*'fnd base rates'!J$53)
+($I254*'fnd base rates'!J$54)
+($J254*'fnd base rates'!J$55)
+($K254*'fnd base rates'!J$56)
+($L254*'fnd base rates'!J$57)
+($M254*'fnd base rates'!J$58)
+($N254*'fnd base rates'!J$59)
+($O254*VLOOKUP($S254+12,rate_basefnd,10)))
*$R254</f>
        <v>142.80564999999999</v>
      </c>
      <c r="AC254" s="1">
        <f>(($C254*'fnd base rates'!K$48)
+($D254*'fnd base rates'!K$49)
+($E254*'fnd base rates'!K$50)
+($F254*'fnd base rates'!K$51)
+($G254*'fnd base rates'!K$52)
+($H254*'fnd base rates'!K$53)
+($I254*'fnd base rates'!K$54)
+($J254*'fnd base rates'!K$55)
+($K254*'fnd base rates'!K$56)
+($L254*'fnd base rates'!K$57)
+($M254*'fnd base rates'!K$58)
+($N254*'fnd base rates'!K$59)
+($O254*VLOOKUP($S254+12,rate_basefnd,11)))
*$R254</f>
        <v>1028.0551498749999</v>
      </c>
      <c r="AD254" s="1">
        <f>(($C254*'fnd base rates'!L$48)
+($D254*'fnd base rates'!L$49)
+($E254*'fnd base rates'!L$50)
+($F254*'fnd base rates'!L$51)
+($G254*'fnd base rates'!L$52)
+($H254*'fnd base rates'!L$53)
+($I254*'fnd base rates'!L$54)
+($J254*'fnd base rates'!L$55)
+($K254*'fnd base rates'!L$56)
+($L254*'fnd base rates'!L$57)
+($M254*'fnd base rates'!L$58)
+($N254*'fnd base rates'!L$59)
+($O254*VLOOKUP($S254+12,rate_basefnd,12)))</f>
        <v>987.83146477281571</v>
      </c>
      <c r="AE254" s="1">
        <f>(($C254*'fnd base rates'!M$48)
+($D254*'fnd base rates'!M$49)
+($E254*'fnd base rates'!M$50)
+($F254*'fnd base rates'!M$51)
+($G254*'fnd base rates'!M$52)
+($H254*'fnd base rates'!M$53)
+($I254*'fnd base rates'!M$54)
+($J254*'fnd base rates'!M$55)
+($K254*'fnd base rates'!M$56)
+($L254*'fnd base rates'!M$57)
+($M254*'fnd base rates'!M$58)
+($N254*'fnd base rates'!M$59)
+($O254*VLOOKUP($S254+12,rate_basefnd,13)))</f>
        <v>0</v>
      </c>
      <c r="AF254" s="4">
        <f t="shared" si="38"/>
        <v>9004.0514911478167</v>
      </c>
      <c r="AH254" s="4">
        <f t="shared" si="39"/>
        <v>439035046</v>
      </c>
      <c r="AI254" s="4" t="str">
        <f t="shared" si="40"/>
        <v>439</v>
      </c>
      <c r="AJ254" s="2" t="str">
        <f t="shared" si="41"/>
        <v>035</v>
      </c>
      <c r="AK254" s="2" t="str">
        <f t="shared" si="42"/>
        <v>046</v>
      </c>
      <c r="AL254" s="4">
        <f t="shared" si="43"/>
        <v>1</v>
      </c>
      <c r="AM254" s="4">
        <f t="shared" si="36"/>
        <v>1</v>
      </c>
      <c r="AN254" s="4">
        <f t="shared" si="44"/>
        <v>9004.0514911478167</v>
      </c>
      <c r="AO254" s="4">
        <f t="shared" si="45"/>
        <v>9004</v>
      </c>
      <c r="AP254" s="4">
        <f t="shared" si="46"/>
        <v>0</v>
      </c>
      <c r="AQ254" s="75">
        <v>9004</v>
      </c>
    </row>
    <row r="255" spans="1:43" s="4" customFormat="1">
      <c r="A255" s="2">
        <v>439035133</v>
      </c>
      <c r="B255" s="382" t="s">
        <v>87</v>
      </c>
      <c r="C255" s="15">
        <f>'fnd enro'!C255</f>
        <v>0</v>
      </c>
      <c r="D255" s="15">
        <f>'fnd enro'!D255</f>
        <v>0</v>
      </c>
      <c r="E255" s="15">
        <f>'fnd enro'!E255</f>
        <v>0</v>
      </c>
      <c r="F255" s="15">
        <f>'fnd enro'!F255</f>
        <v>1</v>
      </c>
      <c r="G255" s="15">
        <f>'fnd enro'!G255</f>
        <v>1</v>
      </c>
      <c r="H255" s="15">
        <f>'fnd enro'!H255</f>
        <v>0</v>
      </c>
      <c r="I255" s="15">
        <f>'fnd enro'!I255</f>
        <v>7.4999999999999997E-2</v>
      </c>
      <c r="J255" s="15">
        <f>'fnd enro'!J255</f>
        <v>0</v>
      </c>
      <c r="K255" s="15">
        <f>'fnd enro'!K255</f>
        <v>0</v>
      </c>
      <c r="L255" s="15">
        <f>'fnd enro'!L255</f>
        <v>0</v>
      </c>
      <c r="M255" s="15">
        <f>'fnd enro'!M255</f>
        <v>0</v>
      </c>
      <c r="N255" s="15">
        <f>'fnd enro'!N255</f>
        <v>0</v>
      </c>
      <c r="O255" s="15">
        <f>'fnd enro'!O255</f>
        <v>2</v>
      </c>
      <c r="P255" s="15"/>
      <c r="Q255" s="15">
        <f>'fnd enro'!R255</f>
        <v>2</v>
      </c>
      <c r="R255" s="16">
        <f t="shared" si="37"/>
        <v>1.079</v>
      </c>
      <c r="S255" s="15">
        <f>'fnd enro'!Q255</f>
        <v>10</v>
      </c>
      <c r="T255" s="2"/>
      <c r="U255" s="1">
        <f>(($C255*'fnd base rates'!C$48)
+($D255*'fnd base rates'!C$49)
+($E255*'fnd base rates'!C$50)
+($F255*'fnd base rates'!C$51)
+($G255*'fnd base rates'!C$52)
+($H255*'fnd base rates'!C$53)
+($I255*'fnd base rates'!C$54)
+($J255*'fnd base rates'!C$55)
+($K255*'fnd base rates'!C$56)
+($L255*'fnd base rates'!C$57)
+($M255*'fnd base rates'!C$58)
+($N255*'fnd base rates'!C$59)
+($O255*VLOOKUP($S255+12,rate_basefnd,3)))
*$R255</f>
        <v>999.79195875000005</v>
      </c>
      <c r="V255" s="1">
        <f>(($C255*'fnd base rates'!D$48)
+($D255*'fnd base rates'!D$49)
+($E255*'fnd base rates'!D$50)
+($F255*'fnd base rates'!D$51)
+($G255*'fnd base rates'!D$52)
+($H255*'fnd base rates'!D$53)
+($I255*'fnd base rates'!D$54)
+($J255*'fnd base rates'!D$55)
+($K255*'fnd base rates'!D$56)
+($L255*'fnd base rates'!D$57)
+($M255*'fnd base rates'!D$58)
+($N255*'fnd base rates'!D$59)
+($O255*VLOOKUP($S255+12,rate_basefnd,4)))
*$R255</f>
        <v>1434.46576</v>
      </c>
      <c r="W255" s="1">
        <f>(($C255*'fnd base rates'!E$48)
+($D255*'fnd base rates'!E$49)
+($E255*'fnd base rates'!E$50)
+($F255*'fnd base rates'!E$51)
+($G255*'fnd base rates'!E$52)
+($H255*'fnd base rates'!E$53)
+($I255*'fnd base rates'!E$54)
+($J255*'fnd base rates'!E$55)
+($K255*'fnd base rates'!E$56)
+($L255*'fnd base rates'!E$57)
+($M255*'fnd base rates'!E$58)
+($N255*'fnd base rates'!E$59)
+($O255*VLOOKUP($S255+12,rate_basefnd,5)))
*$R255</f>
        <v>13921.094801249999</v>
      </c>
      <c r="X255" s="1">
        <f>(($C255*'fnd base rates'!F$48)
+($D255*'fnd base rates'!F$49)
+($E255*'fnd base rates'!F$50)
+($F255*'fnd base rates'!F$51)
+($G255*'fnd base rates'!F$52)
+($H255*'fnd base rates'!F$53)
+($I255*'fnd base rates'!F$54)
+($J255*'fnd base rates'!F$55)
+($K255*'fnd base rates'!F$56)
+($L255*'fnd base rates'!F$57)
+($M255*'fnd base rates'!F$58)
+($N255*'fnd base rates'!F$59)
+($O255*VLOOKUP($S255+12,rate_basefnd,6)))
*$R255</f>
        <v>2084.0037984999999</v>
      </c>
      <c r="Y255" s="1">
        <f>(($C255*'fnd base rates'!G$48)
+($D255*'fnd base rates'!G$49)
+($E255*'fnd base rates'!G$50)
+($F255*'fnd base rates'!G$51)
+($G255*'fnd base rates'!G$52)
+($H255*'fnd base rates'!G$53)
+($I255*'fnd base rates'!G$54)
+($J255*'fnd base rates'!G$55)
+($K255*'fnd base rates'!G$56)
+($L255*'fnd base rates'!G$57)
+($M255*'fnd base rates'!G$58)
+($N255*'fnd base rates'!G$59)
+($O255*VLOOKUP($S255+12,rate_basefnd,7)))
*$R255</f>
        <v>459.33623449999993</v>
      </c>
      <c r="Z255" s="1">
        <f>(($C255*'fnd base rates'!H$48)
+($D255*'fnd base rates'!H$49)
+($E255*'fnd base rates'!H$50)
+($F255*'fnd base rates'!H$51)
+($G255*'fnd base rates'!H$52)
+($H255*'fnd base rates'!H$53)
+($I255*'fnd base rates'!H$54)
+($J255*'fnd base rates'!H$55)
+($K255*'fnd base rates'!H$56)
+($L255*'fnd base rates'!H$57)
+($M255*'fnd base rates'!H$58)
+($N255*'fnd base rates'!H$59)
+($O255*VLOOKUP($S255+12,rate_basefnd,8)))</f>
        <v>908.76900000000001</v>
      </c>
      <c r="AA255" s="1">
        <f>(($C255*'fnd base rates'!I$48)
+($D255*'fnd base rates'!I$49)
+($E255*'fnd base rates'!I$50)
+($F255*'fnd base rates'!I$51)
+($G255*'fnd base rates'!I$52)
+($H255*'fnd base rates'!I$53)
+($I255*'fnd base rates'!I$54)
+($J255*'fnd base rates'!I$55)
+($K255*'fnd base rates'!I$56)
+($L255*'fnd base rates'!I$57)
+($M255*'fnd base rates'!I$58)
+($N255*'fnd base rates'!I$59)
+($O255*VLOOKUP($S255+12,rate_basefnd,9)))
*$R255</f>
        <v>557.86457999999993</v>
      </c>
      <c r="AB255" s="1">
        <f>(($C255*'fnd base rates'!J$48)
+($D255*'fnd base rates'!J$49)
+($E255*'fnd base rates'!J$50)
+($F255*'fnd base rates'!J$51)
+($G255*'fnd base rates'!J$52)
+($H255*'fnd base rates'!J$53)
+($I255*'fnd base rates'!J$54)
+($J255*'fnd base rates'!J$55)
+($K255*'fnd base rates'!J$56)
+($L255*'fnd base rates'!J$57)
+($M255*'fnd base rates'!J$58)
+($N255*'fnd base rates'!J$59)
+($O255*VLOOKUP($S255+12,rate_basefnd,10)))
*$R255</f>
        <v>376.06386999999995</v>
      </c>
      <c r="AC255" s="1">
        <f>(($C255*'fnd base rates'!K$48)
+($D255*'fnd base rates'!K$49)
+($E255*'fnd base rates'!K$50)
+($F255*'fnd base rates'!K$51)
+($G255*'fnd base rates'!K$52)
+($H255*'fnd base rates'!K$53)
+($I255*'fnd base rates'!K$54)
+($J255*'fnd base rates'!K$55)
+($K255*'fnd base rates'!K$56)
+($L255*'fnd base rates'!K$57)
+($M255*'fnd base rates'!K$58)
+($N255*'fnd base rates'!K$59)
+($O255*VLOOKUP($S255+12,rate_basefnd,11)))
*$R255</f>
        <v>3223.3185497499994</v>
      </c>
      <c r="AD255" s="1">
        <f>(($C255*'fnd base rates'!L$48)
+($D255*'fnd base rates'!L$49)
+($E255*'fnd base rates'!L$50)
+($F255*'fnd base rates'!L$51)
+($G255*'fnd base rates'!L$52)
+($H255*'fnd base rates'!L$53)
+($I255*'fnd base rates'!L$54)
+($J255*'fnd base rates'!L$55)
+($K255*'fnd base rates'!L$56)
+($L255*'fnd base rates'!L$57)
+($M255*'fnd base rates'!L$58)
+($N255*'fnd base rates'!L$59)
+($O255*VLOOKUP($S255+12,rate_basefnd,12)))</f>
        <v>2630.051228199648</v>
      </c>
      <c r="AE255" s="1">
        <f>(($C255*'fnd base rates'!M$48)
+($D255*'fnd base rates'!M$49)
+($E255*'fnd base rates'!M$50)
+($F255*'fnd base rates'!M$51)
+($G255*'fnd base rates'!M$52)
+($H255*'fnd base rates'!M$53)
+($I255*'fnd base rates'!M$54)
+($J255*'fnd base rates'!M$55)
+($K255*'fnd base rates'!M$56)
+($L255*'fnd base rates'!M$57)
+($M255*'fnd base rates'!M$58)
+($N255*'fnd base rates'!M$59)
+($O255*VLOOKUP($S255+12,rate_basefnd,13)))</f>
        <v>0</v>
      </c>
      <c r="AF255" s="4">
        <f t="shared" si="38"/>
        <v>26594.759780949647</v>
      </c>
      <c r="AH255" s="4">
        <f t="shared" si="39"/>
        <v>439035133</v>
      </c>
      <c r="AI255" s="4" t="str">
        <f t="shared" si="40"/>
        <v>439</v>
      </c>
      <c r="AJ255" s="2" t="str">
        <f t="shared" si="41"/>
        <v>035</v>
      </c>
      <c r="AK255" s="2" t="str">
        <f t="shared" si="42"/>
        <v>133</v>
      </c>
      <c r="AL255" s="4">
        <f t="shared" si="43"/>
        <v>1</v>
      </c>
      <c r="AM255" s="4">
        <f t="shared" si="36"/>
        <v>2</v>
      </c>
      <c r="AN255" s="4">
        <f t="shared" si="44"/>
        <v>26594.759780949647</v>
      </c>
      <c r="AO255" s="4">
        <f t="shared" si="45"/>
        <v>13297</v>
      </c>
      <c r="AP255" s="4">
        <f t="shared" si="46"/>
        <v>0</v>
      </c>
      <c r="AQ255" s="75">
        <v>13297</v>
      </c>
    </row>
    <row r="256" spans="1:43" s="4" customFormat="1">
      <c r="A256" s="2">
        <v>439035176</v>
      </c>
      <c r="B256" s="382" t="s">
        <v>87</v>
      </c>
      <c r="C256" s="15">
        <f>'fnd enro'!C256</f>
        <v>0</v>
      </c>
      <c r="D256" s="15">
        <f>'fnd enro'!D256</f>
        <v>0</v>
      </c>
      <c r="E256" s="15">
        <f>'fnd enro'!E256</f>
        <v>0</v>
      </c>
      <c r="F256" s="15">
        <f>'fnd enro'!F256</f>
        <v>1</v>
      </c>
      <c r="G256" s="15">
        <f>'fnd enro'!G256</f>
        <v>0</v>
      </c>
      <c r="H256" s="15">
        <f>'fnd enro'!H256</f>
        <v>0</v>
      </c>
      <c r="I256" s="15">
        <f>'fnd enro'!I256</f>
        <v>3.7499999999999999E-2</v>
      </c>
      <c r="J256" s="15">
        <f>'fnd enro'!J256</f>
        <v>0</v>
      </c>
      <c r="K256" s="15">
        <f>'fnd enro'!K256</f>
        <v>0</v>
      </c>
      <c r="L256" s="15">
        <f>'fnd enro'!L256</f>
        <v>0</v>
      </c>
      <c r="M256" s="15">
        <f>'fnd enro'!M256</f>
        <v>0</v>
      </c>
      <c r="N256" s="15">
        <f>'fnd enro'!N256</f>
        <v>0</v>
      </c>
      <c r="O256" s="15">
        <f>'fnd enro'!O256</f>
        <v>0</v>
      </c>
      <c r="P256" s="15"/>
      <c r="Q256" s="15">
        <f>'fnd enro'!R256</f>
        <v>1</v>
      </c>
      <c r="R256" s="16">
        <f t="shared" si="37"/>
        <v>1.079</v>
      </c>
      <c r="S256" s="15">
        <f>'fnd enro'!Q256</f>
        <v>1</v>
      </c>
      <c r="T256" s="2"/>
      <c r="U256" s="1">
        <f>(($C256*'fnd base rates'!C$48)
+($D256*'fnd base rates'!C$49)
+($E256*'fnd base rates'!C$50)
+($F256*'fnd base rates'!C$51)
+($G256*'fnd base rates'!C$52)
+($H256*'fnd base rates'!C$53)
+($I256*'fnd base rates'!C$54)
+($J256*'fnd base rates'!C$55)
+($K256*'fnd base rates'!C$56)
+($L256*'fnd base rates'!C$57)
+($M256*'fnd base rates'!C$58)
+($N256*'fnd base rates'!C$59)
+($O256*VLOOKUP($S256+12,rate_basefnd,3)))
*$R256</f>
        <v>499.89597937500002</v>
      </c>
      <c r="V256" s="1">
        <f>(($C256*'fnd base rates'!D$48)
+($D256*'fnd base rates'!D$49)
+($E256*'fnd base rates'!D$50)
+($F256*'fnd base rates'!D$51)
+($G256*'fnd base rates'!D$52)
+($H256*'fnd base rates'!D$53)
+($I256*'fnd base rates'!D$54)
+($J256*'fnd base rates'!D$55)
+($K256*'fnd base rates'!D$56)
+($L256*'fnd base rates'!D$57)
+($M256*'fnd base rates'!D$58)
+($N256*'fnd base rates'!D$59)
+($O256*VLOOKUP($S256+12,rate_basefnd,4)))
*$R256</f>
        <v>717.23288000000002</v>
      </c>
      <c r="W256" s="1">
        <f>(($C256*'fnd base rates'!E$48)
+($D256*'fnd base rates'!E$49)
+($E256*'fnd base rates'!E$50)
+($F256*'fnd base rates'!E$51)
+($G256*'fnd base rates'!E$52)
+($H256*'fnd base rates'!E$53)
+($I256*'fnd base rates'!E$54)
+($J256*'fnd base rates'!E$55)
+($K256*'fnd base rates'!E$56)
+($L256*'fnd base rates'!E$57)
+($M256*'fnd base rates'!E$58)
+($N256*'fnd base rates'!E$59)
+($O256*VLOOKUP($S256+12,rate_basefnd,5)))
*$R256</f>
        <v>3627.8670756249999</v>
      </c>
      <c r="X256" s="1">
        <f>(($C256*'fnd base rates'!F$48)
+($D256*'fnd base rates'!F$49)
+($E256*'fnd base rates'!F$50)
+($F256*'fnd base rates'!F$51)
+($G256*'fnd base rates'!F$52)
+($H256*'fnd base rates'!F$53)
+($I256*'fnd base rates'!F$54)
+($J256*'fnd base rates'!F$55)
+($K256*'fnd base rates'!F$56)
+($L256*'fnd base rates'!F$57)
+($M256*'fnd base rates'!F$58)
+($N256*'fnd base rates'!F$59)
+($O256*VLOOKUP($S256+12,rate_basefnd,6)))
*$R256</f>
        <v>1160.1577942500001</v>
      </c>
      <c r="Y256" s="1">
        <f>(($C256*'fnd base rates'!G$48)
+($D256*'fnd base rates'!G$49)
+($E256*'fnd base rates'!G$50)
+($F256*'fnd base rates'!G$51)
+($G256*'fnd base rates'!G$52)
+($H256*'fnd base rates'!G$53)
+($I256*'fnd base rates'!G$54)
+($J256*'fnd base rates'!G$55)
+($K256*'fnd base rates'!G$56)
+($L256*'fnd base rates'!G$57)
+($M256*'fnd base rates'!G$58)
+($N256*'fnd base rates'!G$59)
+($O256*VLOOKUP($S256+12,rate_basefnd,7)))
*$R256</f>
        <v>146.50958724999998</v>
      </c>
      <c r="Z256" s="1">
        <f>(($C256*'fnd base rates'!H$48)
+($D256*'fnd base rates'!H$49)
+($E256*'fnd base rates'!H$50)
+($F256*'fnd base rates'!H$51)
+($G256*'fnd base rates'!H$52)
+($H256*'fnd base rates'!H$53)
+($I256*'fnd base rates'!H$54)
+($J256*'fnd base rates'!H$55)
+($K256*'fnd base rates'!H$56)
+($L256*'fnd base rates'!H$57)
+($M256*'fnd base rates'!H$58)
+($N256*'fnd base rates'!H$59)
+($O256*VLOOKUP($S256+12,rate_basefnd,8)))</f>
        <v>454.3845</v>
      </c>
      <c r="AA256" s="1">
        <f>(($C256*'fnd base rates'!I$48)
+($D256*'fnd base rates'!I$49)
+($E256*'fnd base rates'!I$50)
+($F256*'fnd base rates'!I$51)
+($G256*'fnd base rates'!I$52)
+($H256*'fnd base rates'!I$53)
+($I256*'fnd base rates'!I$54)
+($J256*'fnd base rates'!I$55)
+($K256*'fnd base rates'!I$56)
+($L256*'fnd base rates'!I$57)
+($M256*'fnd base rates'!I$58)
+($N256*'fnd base rates'!I$59)
+($O256*VLOOKUP($S256+12,rate_basefnd,9)))
*$R256</f>
        <v>239.31141</v>
      </c>
      <c r="AB256" s="1">
        <f>(($C256*'fnd base rates'!J$48)
+($D256*'fnd base rates'!J$49)
+($E256*'fnd base rates'!J$50)
+($F256*'fnd base rates'!J$51)
+($G256*'fnd base rates'!J$52)
+($H256*'fnd base rates'!J$53)
+($I256*'fnd base rates'!J$54)
+($J256*'fnd base rates'!J$55)
+($K256*'fnd base rates'!J$56)
+($L256*'fnd base rates'!J$57)
+($M256*'fnd base rates'!J$58)
+($N256*'fnd base rates'!J$59)
+($O256*VLOOKUP($S256+12,rate_basefnd,10)))
*$R256</f>
        <v>142.80564999999999</v>
      </c>
      <c r="AC256" s="1">
        <f>(($C256*'fnd base rates'!K$48)
+($D256*'fnd base rates'!K$49)
+($E256*'fnd base rates'!K$50)
+($F256*'fnd base rates'!K$51)
+($G256*'fnd base rates'!K$52)
+($H256*'fnd base rates'!K$53)
+($I256*'fnd base rates'!K$54)
+($J256*'fnd base rates'!K$55)
+($K256*'fnd base rates'!K$56)
+($L256*'fnd base rates'!K$57)
+($M256*'fnd base rates'!K$58)
+($N256*'fnd base rates'!K$59)
+($O256*VLOOKUP($S256+12,rate_basefnd,11)))
*$R256</f>
        <v>1028.0551498749999</v>
      </c>
      <c r="AD256" s="1">
        <f>(($C256*'fnd base rates'!L$48)
+($D256*'fnd base rates'!L$49)
+($E256*'fnd base rates'!L$50)
+($F256*'fnd base rates'!L$51)
+($G256*'fnd base rates'!L$52)
+($H256*'fnd base rates'!L$53)
+($I256*'fnd base rates'!L$54)
+($J256*'fnd base rates'!L$55)
+($K256*'fnd base rates'!L$56)
+($L256*'fnd base rates'!L$57)
+($M256*'fnd base rates'!L$58)
+($N256*'fnd base rates'!L$59)
+($O256*VLOOKUP($S256+12,rate_basefnd,12)))</f>
        <v>987.83146477281571</v>
      </c>
      <c r="AE256" s="1">
        <f>(($C256*'fnd base rates'!M$48)
+($D256*'fnd base rates'!M$49)
+($E256*'fnd base rates'!M$50)
+($F256*'fnd base rates'!M$51)
+($G256*'fnd base rates'!M$52)
+($H256*'fnd base rates'!M$53)
+($I256*'fnd base rates'!M$54)
+($J256*'fnd base rates'!M$55)
+($K256*'fnd base rates'!M$56)
+($L256*'fnd base rates'!M$57)
+($M256*'fnd base rates'!M$58)
+($N256*'fnd base rates'!M$59)
+($O256*VLOOKUP($S256+12,rate_basefnd,13)))</f>
        <v>0</v>
      </c>
      <c r="AF256" s="4">
        <f t="shared" si="38"/>
        <v>9004.0514911478167</v>
      </c>
      <c r="AH256" s="4">
        <f t="shared" si="39"/>
        <v>439035176</v>
      </c>
      <c r="AI256" s="4" t="str">
        <f t="shared" si="40"/>
        <v>439</v>
      </c>
      <c r="AJ256" s="2" t="str">
        <f t="shared" si="41"/>
        <v>035</v>
      </c>
      <c r="AK256" s="2" t="str">
        <f t="shared" si="42"/>
        <v>176</v>
      </c>
      <c r="AL256" s="4">
        <f t="shared" si="43"/>
        <v>1</v>
      </c>
      <c r="AM256" s="4">
        <f t="shared" si="36"/>
        <v>1</v>
      </c>
      <c r="AN256" s="4">
        <f t="shared" si="44"/>
        <v>9004.0514911478167</v>
      </c>
      <c r="AO256" s="4">
        <f t="shared" si="45"/>
        <v>9004</v>
      </c>
      <c r="AP256" s="4">
        <f t="shared" si="46"/>
        <v>0</v>
      </c>
      <c r="AQ256" s="75">
        <v>9004</v>
      </c>
    </row>
    <row r="257" spans="1:43" s="4" customFormat="1">
      <c r="A257" s="2">
        <v>439035199</v>
      </c>
      <c r="B257" s="382" t="s">
        <v>87</v>
      </c>
      <c r="C257" s="15">
        <f>'fnd enro'!C257</f>
        <v>0</v>
      </c>
      <c r="D257" s="15">
        <f>'fnd enro'!D257</f>
        <v>0</v>
      </c>
      <c r="E257" s="15">
        <f>'fnd enro'!E257</f>
        <v>0</v>
      </c>
      <c r="F257" s="15">
        <f>'fnd enro'!F257</f>
        <v>1</v>
      </c>
      <c r="G257" s="15">
        <f>'fnd enro'!G257</f>
        <v>0</v>
      </c>
      <c r="H257" s="15">
        <f>'fnd enro'!H257</f>
        <v>0</v>
      </c>
      <c r="I257" s="15">
        <f>'fnd enro'!I257</f>
        <v>3.7499999999999999E-2</v>
      </c>
      <c r="J257" s="15">
        <f>'fnd enro'!J257</f>
        <v>0</v>
      </c>
      <c r="K257" s="15">
        <f>'fnd enro'!K257</f>
        <v>0</v>
      </c>
      <c r="L257" s="15">
        <f>'fnd enro'!L257</f>
        <v>0</v>
      </c>
      <c r="M257" s="15">
        <f>'fnd enro'!M257</f>
        <v>0</v>
      </c>
      <c r="N257" s="15">
        <f>'fnd enro'!N257</f>
        <v>0</v>
      </c>
      <c r="O257" s="15">
        <f>'fnd enro'!O257</f>
        <v>0</v>
      </c>
      <c r="P257" s="15"/>
      <c r="Q257" s="15">
        <f>'fnd enro'!R257</f>
        <v>1</v>
      </c>
      <c r="R257" s="16">
        <f t="shared" si="37"/>
        <v>1.079</v>
      </c>
      <c r="S257" s="15">
        <f>'fnd enro'!Q257</f>
        <v>1</v>
      </c>
      <c r="T257" s="2"/>
      <c r="U257" s="1">
        <f>(($C257*'fnd base rates'!C$48)
+($D257*'fnd base rates'!C$49)
+($E257*'fnd base rates'!C$50)
+($F257*'fnd base rates'!C$51)
+($G257*'fnd base rates'!C$52)
+($H257*'fnd base rates'!C$53)
+($I257*'fnd base rates'!C$54)
+($J257*'fnd base rates'!C$55)
+($K257*'fnd base rates'!C$56)
+($L257*'fnd base rates'!C$57)
+($M257*'fnd base rates'!C$58)
+($N257*'fnd base rates'!C$59)
+($O257*VLOOKUP($S257+12,rate_basefnd,3)))
*$R257</f>
        <v>499.89597937500002</v>
      </c>
      <c r="V257" s="1">
        <f>(($C257*'fnd base rates'!D$48)
+($D257*'fnd base rates'!D$49)
+($E257*'fnd base rates'!D$50)
+($F257*'fnd base rates'!D$51)
+($G257*'fnd base rates'!D$52)
+($H257*'fnd base rates'!D$53)
+($I257*'fnd base rates'!D$54)
+($J257*'fnd base rates'!D$55)
+($K257*'fnd base rates'!D$56)
+($L257*'fnd base rates'!D$57)
+($M257*'fnd base rates'!D$58)
+($N257*'fnd base rates'!D$59)
+($O257*VLOOKUP($S257+12,rate_basefnd,4)))
*$R257</f>
        <v>717.23288000000002</v>
      </c>
      <c r="W257" s="1">
        <f>(($C257*'fnd base rates'!E$48)
+($D257*'fnd base rates'!E$49)
+($E257*'fnd base rates'!E$50)
+($F257*'fnd base rates'!E$51)
+($G257*'fnd base rates'!E$52)
+($H257*'fnd base rates'!E$53)
+($I257*'fnd base rates'!E$54)
+($J257*'fnd base rates'!E$55)
+($K257*'fnd base rates'!E$56)
+($L257*'fnd base rates'!E$57)
+($M257*'fnd base rates'!E$58)
+($N257*'fnd base rates'!E$59)
+($O257*VLOOKUP($S257+12,rate_basefnd,5)))
*$R257</f>
        <v>3627.8670756249999</v>
      </c>
      <c r="X257" s="1">
        <f>(($C257*'fnd base rates'!F$48)
+($D257*'fnd base rates'!F$49)
+($E257*'fnd base rates'!F$50)
+($F257*'fnd base rates'!F$51)
+($G257*'fnd base rates'!F$52)
+($H257*'fnd base rates'!F$53)
+($I257*'fnd base rates'!F$54)
+($J257*'fnd base rates'!F$55)
+($K257*'fnd base rates'!F$56)
+($L257*'fnd base rates'!F$57)
+($M257*'fnd base rates'!F$58)
+($N257*'fnd base rates'!F$59)
+($O257*VLOOKUP($S257+12,rate_basefnd,6)))
*$R257</f>
        <v>1160.1577942500001</v>
      </c>
      <c r="Y257" s="1">
        <f>(($C257*'fnd base rates'!G$48)
+($D257*'fnd base rates'!G$49)
+($E257*'fnd base rates'!G$50)
+($F257*'fnd base rates'!G$51)
+($G257*'fnd base rates'!G$52)
+($H257*'fnd base rates'!G$53)
+($I257*'fnd base rates'!G$54)
+($J257*'fnd base rates'!G$55)
+($K257*'fnd base rates'!G$56)
+($L257*'fnd base rates'!G$57)
+($M257*'fnd base rates'!G$58)
+($N257*'fnd base rates'!G$59)
+($O257*VLOOKUP($S257+12,rate_basefnd,7)))
*$R257</f>
        <v>146.50958724999998</v>
      </c>
      <c r="Z257" s="1">
        <f>(($C257*'fnd base rates'!H$48)
+($D257*'fnd base rates'!H$49)
+($E257*'fnd base rates'!H$50)
+($F257*'fnd base rates'!H$51)
+($G257*'fnd base rates'!H$52)
+($H257*'fnd base rates'!H$53)
+($I257*'fnd base rates'!H$54)
+($J257*'fnd base rates'!H$55)
+($K257*'fnd base rates'!H$56)
+($L257*'fnd base rates'!H$57)
+($M257*'fnd base rates'!H$58)
+($N257*'fnd base rates'!H$59)
+($O257*VLOOKUP($S257+12,rate_basefnd,8)))</f>
        <v>454.3845</v>
      </c>
      <c r="AA257" s="1">
        <f>(($C257*'fnd base rates'!I$48)
+($D257*'fnd base rates'!I$49)
+($E257*'fnd base rates'!I$50)
+($F257*'fnd base rates'!I$51)
+($G257*'fnd base rates'!I$52)
+($H257*'fnd base rates'!I$53)
+($I257*'fnd base rates'!I$54)
+($J257*'fnd base rates'!I$55)
+($K257*'fnd base rates'!I$56)
+($L257*'fnd base rates'!I$57)
+($M257*'fnd base rates'!I$58)
+($N257*'fnd base rates'!I$59)
+($O257*VLOOKUP($S257+12,rate_basefnd,9)))
*$R257</f>
        <v>239.31141</v>
      </c>
      <c r="AB257" s="1">
        <f>(($C257*'fnd base rates'!J$48)
+($D257*'fnd base rates'!J$49)
+($E257*'fnd base rates'!J$50)
+($F257*'fnd base rates'!J$51)
+($G257*'fnd base rates'!J$52)
+($H257*'fnd base rates'!J$53)
+($I257*'fnd base rates'!J$54)
+($J257*'fnd base rates'!J$55)
+($K257*'fnd base rates'!J$56)
+($L257*'fnd base rates'!J$57)
+($M257*'fnd base rates'!J$58)
+($N257*'fnd base rates'!J$59)
+($O257*VLOOKUP($S257+12,rate_basefnd,10)))
*$R257</f>
        <v>142.80564999999999</v>
      </c>
      <c r="AC257" s="1">
        <f>(($C257*'fnd base rates'!K$48)
+($D257*'fnd base rates'!K$49)
+($E257*'fnd base rates'!K$50)
+($F257*'fnd base rates'!K$51)
+($G257*'fnd base rates'!K$52)
+($H257*'fnd base rates'!K$53)
+($I257*'fnd base rates'!K$54)
+($J257*'fnd base rates'!K$55)
+($K257*'fnd base rates'!K$56)
+($L257*'fnd base rates'!K$57)
+($M257*'fnd base rates'!K$58)
+($N257*'fnd base rates'!K$59)
+($O257*VLOOKUP($S257+12,rate_basefnd,11)))
*$R257</f>
        <v>1028.0551498749999</v>
      </c>
      <c r="AD257" s="1">
        <f>(($C257*'fnd base rates'!L$48)
+($D257*'fnd base rates'!L$49)
+($E257*'fnd base rates'!L$50)
+($F257*'fnd base rates'!L$51)
+($G257*'fnd base rates'!L$52)
+($H257*'fnd base rates'!L$53)
+($I257*'fnd base rates'!L$54)
+($J257*'fnd base rates'!L$55)
+($K257*'fnd base rates'!L$56)
+($L257*'fnd base rates'!L$57)
+($M257*'fnd base rates'!L$58)
+($N257*'fnd base rates'!L$59)
+($O257*VLOOKUP($S257+12,rate_basefnd,12)))</f>
        <v>987.83146477281571</v>
      </c>
      <c r="AE257" s="1">
        <f>(($C257*'fnd base rates'!M$48)
+($D257*'fnd base rates'!M$49)
+($E257*'fnd base rates'!M$50)
+($F257*'fnd base rates'!M$51)
+($G257*'fnd base rates'!M$52)
+($H257*'fnd base rates'!M$53)
+($I257*'fnd base rates'!M$54)
+($J257*'fnd base rates'!M$55)
+($K257*'fnd base rates'!M$56)
+($L257*'fnd base rates'!M$57)
+($M257*'fnd base rates'!M$58)
+($N257*'fnd base rates'!M$59)
+($O257*VLOOKUP($S257+12,rate_basefnd,13)))</f>
        <v>0</v>
      </c>
      <c r="AF257" s="4">
        <f t="shared" si="38"/>
        <v>9004.0514911478167</v>
      </c>
      <c r="AH257" s="4">
        <f t="shared" si="39"/>
        <v>439035199</v>
      </c>
      <c r="AI257" s="4" t="str">
        <f t="shared" si="40"/>
        <v>439</v>
      </c>
      <c r="AJ257" s="2" t="str">
        <f t="shared" si="41"/>
        <v>035</v>
      </c>
      <c r="AK257" s="2" t="str">
        <f t="shared" si="42"/>
        <v>199</v>
      </c>
      <c r="AL257" s="4">
        <f t="shared" si="43"/>
        <v>1</v>
      </c>
      <c r="AM257" s="4">
        <f t="shared" si="36"/>
        <v>1</v>
      </c>
      <c r="AN257" s="4">
        <f t="shared" si="44"/>
        <v>9004.0514911478167</v>
      </c>
      <c r="AO257" s="4">
        <f t="shared" si="45"/>
        <v>9004</v>
      </c>
      <c r="AP257" s="4">
        <f t="shared" si="46"/>
        <v>0</v>
      </c>
      <c r="AQ257" s="75">
        <v>9004</v>
      </c>
    </row>
    <row r="258" spans="1:43" s="4" customFormat="1">
      <c r="A258" s="2">
        <v>439035243</v>
      </c>
      <c r="B258" s="382" t="s">
        <v>87</v>
      </c>
      <c r="C258" s="15">
        <f>'fnd enro'!C258</f>
        <v>0</v>
      </c>
      <c r="D258" s="15">
        <f>'fnd enro'!D258</f>
        <v>0</v>
      </c>
      <c r="E258" s="15">
        <f>'fnd enro'!E258</f>
        <v>0</v>
      </c>
      <c r="F258" s="15">
        <f>'fnd enro'!F258</f>
        <v>0</v>
      </c>
      <c r="G258" s="15">
        <f>'fnd enro'!G258</f>
        <v>1</v>
      </c>
      <c r="H258" s="15">
        <f>'fnd enro'!H258</f>
        <v>0</v>
      </c>
      <c r="I258" s="15">
        <f>'fnd enro'!I258</f>
        <v>3.7499999999999999E-2</v>
      </c>
      <c r="J258" s="15">
        <f>'fnd enro'!J258</f>
        <v>0</v>
      </c>
      <c r="K258" s="15">
        <f>'fnd enro'!K258</f>
        <v>0</v>
      </c>
      <c r="L258" s="15">
        <f>'fnd enro'!L258</f>
        <v>0</v>
      </c>
      <c r="M258" s="15">
        <f>'fnd enro'!M258</f>
        <v>0</v>
      </c>
      <c r="N258" s="15">
        <f>'fnd enro'!N258</f>
        <v>0</v>
      </c>
      <c r="O258" s="15">
        <f>'fnd enro'!O258</f>
        <v>0</v>
      </c>
      <c r="P258" s="15"/>
      <c r="Q258" s="15">
        <f>'fnd enro'!R258</f>
        <v>1</v>
      </c>
      <c r="R258" s="16">
        <f t="shared" si="37"/>
        <v>1.079</v>
      </c>
      <c r="S258" s="15">
        <f>'fnd enro'!Q258</f>
        <v>1</v>
      </c>
      <c r="T258" s="2"/>
      <c r="U258" s="1">
        <f>(($C258*'fnd base rates'!C$48)
+($D258*'fnd base rates'!C$49)
+($E258*'fnd base rates'!C$50)
+($F258*'fnd base rates'!C$51)
+($G258*'fnd base rates'!C$52)
+($H258*'fnd base rates'!C$53)
+($I258*'fnd base rates'!C$54)
+($J258*'fnd base rates'!C$55)
+($K258*'fnd base rates'!C$56)
+($L258*'fnd base rates'!C$57)
+($M258*'fnd base rates'!C$58)
+($N258*'fnd base rates'!C$59)
+($O258*VLOOKUP($S258+12,rate_basefnd,3)))
*$R258</f>
        <v>499.89597937500002</v>
      </c>
      <c r="V258" s="1">
        <f>(($C258*'fnd base rates'!D$48)
+($D258*'fnd base rates'!D$49)
+($E258*'fnd base rates'!D$50)
+($F258*'fnd base rates'!D$51)
+($G258*'fnd base rates'!D$52)
+($H258*'fnd base rates'!D$53)
+($I258*'fnd base rates'!D$54)
+($J258*'fnd base rates'!D$55)
+($K258*'fnd base rates'!D$56)
+($L258*'fnd base rates'!D$57)
+($M258*'fnd base rates'!D$58)
+($N258*'fnd base rates'!D$59)
+($O258*VLOOKUP($S258+12,rate_basefnd,4)))
*$R258</f>
        <v>717.23288000000002</v>
      </c>
      <c r="W258" s="1">
        <f>(($C258*'fnd base rates'!E$48)
+($D258*'fnd base rates'!E$49)
+($E258*'fnd base rates'!E$50)
+($F258*'fnd base rates'!E$51)
+($G258*'fnd base rates'!E$52)
+($H258*'fnd base rates'!E$53)
+($I258*'fnd base rates'!E$54)
+($J258*'fnd base rates'!E$55)
+($K258*'fnd base rates'!E$56)
+($L258*'fnd base rates'!E$57)
+($M258*'fnd base rates'!E$58)
+($N258*'fnd base rates'!E$59)
+($O258*VLOOKUP($S258+12,rate_basefnd,5)))
*$R258</f>
        <v>3233.2444056249997</v>
      </c>
      <c r="X258" s="1">
        <f>(($C258*'fnd base rates'!F$48)
+($D258*'fnd base rates'!F$49)
+($E258*'fnd base rates'!F$50)
+($F258*'fnd base rates'!F$51)
+($G258*'fnd base rates'!F$52)
+($H258*'fnd base rates'!F$53)
+($I258*'fnd base rates'!F$54)
+($J258*'fnd base rates'!F$55)
+($K258*'fnd base rates'!F$56)
+($L258*'fnd base rates'!F$57)
+($M258*'fnd base rates'!F$58)
+($N258*'fnd base rates'!F$59)
+($O258*VLOOKUP($S258+12,rate_basefnd,6)))
*$R258</f>
        <v>923.84600425000008</v>
      </c>
      <c r="Y258" s="1">
        <f>(($C258*'fnd base rates'!G$48)
+($D258*'fnd base rates'!G$49)
+($E258*'fnd base rates'!G$50)
+($F258*'fnd base rates'!G$51)
+($G258*'fnd base rates'!G$52)
+($H258*'fnd base rates'!G$53)
+($I258*'fnd base rates'!G$54)
+($J258*'fnd base rates'!G$55)
+($K258*'fnd base rates'!G$56)
+($L258*'fnd base rates'!G$57)
+($M258*'fnd base rates'!G$58)
+($N258*'fnd base rates'!G$59)
+($O258*VLOOKUP($S258+12,rate_basefnd,7)))
*$R258</f>
        <v>157.45064724999997</v>
      </c>
      <c r="Z258" s="1">
        <f>(($C258*'fnd base rates'!H$48)
+($D258*'fnd base rates'!H$49)
+($E258*'fnd base rates'!H$50)
+($F258*'fnd base rates'!H$51)
+($G258*'fnd base rates'!H$52)
+($H258*'fnd base rates'!H$53)
+($I258*'fnd base rates'!H$54)
+($J258*'fnd base rates'!H$55)
+($K258*'fnd base rates'!H$56)
+($L258*'fnd base rates'!H$57)
+($M258*'fnd base rates'!H$58)
+($N258*'fnd base rates'!H$59)
+($O258*VLOOKUP($S258+12,rate_basefnd,8)))</f>
        <v>454.3845</v>
      </c>
      <c r="AA258" s="1">
        <f>(($C258*'fnd base rates'!I$48)
+($D258*'fnd base rates'!I$49)
+($E258*'fnd base rates'!I$50)
+($F258*'fnd base rates'!I$51)
+($G258*'fnd base rates'!I$52)
+($H258*'fnd base rates'!I$53)
+($I258*'fnd base rates'!I$54)
+($J258*'fnd base rates'!I$55)
+($K258*'fnd base rates'!I$56)
+($L258*'fnd base rates'!I$57)
+($M258*'fnd base rates'!I$58)
+($N258*'fnd base rates'!I$59)
+($O258*VLOOKUP($S258+12,rate_basefnd,9)))
*$R258</f>
        <v>318.55317000000002</v>
      </c>
      <c r="AB258" s="1">
        <f>(($C258*'fnd base rates'!J$48)
+($D258*'fnd base rates'!J$49)
+($E258*'fnd base rates'!J$50)
+($F258*'fnd base rates'!J$51)
+($G258*'fnd base rates'!J$52)
+($H258*'fnd base rates'!J$53)
+($I258*'fnd base rates'!J$54)
+($J258*'fnd base rates'!J$55)
+($K258*'fnd base rates'!J$56)
+($L258*'fnd base rates'!J$57)
+($M258*'fnd base rates'!J$58)
+($N258*'fnd base rates'!J$59)
+($O258*VLOOKUP($S258+12,rate_basefnd,10)))
*$R258</f>
        <v>233.25821999999999</v>
      </c>
      <c r="AC258" s="1">
        <f>(($C258*'fnd base rates'!K$48)
+($D258*'fnd base rates'!K$49)
+($E258*'fnd base rates'!K$50)
+($F258*'fnd base rates'!K$51)
+($G258*'fnd base rates'!K$52)
+($H258*'fnd base rates'!K$53)
+($I258*'fnd base rates'!K$54)
+($J258*'fnd base rates'!K$55)
+($K258*'fnd base rates'!K$56)
+($L258*'fnd base rates'!K$57)
+($M258*'fnd base rates'!K$58)
+($N258*'fnd base rates'!K$59)
+($O258*VLOOKUP($S258+12,rate_basefnd,11)))
*$R258</f>
        <v>1104.890739875</v>
      </c>
      <c r="AD258" s="1">
        <f>(($C258*'fnd base rates'!L$48)
+($D258*'fnd base rates'!L$49)
+($E258*'fnd base rates'!L$50)
+($F258*'fnd base rates'!L$51)
+($G258*'fnd base rates'!L$52)
+($H258*'fnd base rates'!L$53)
+($I258*'fnd base rates'!L$54)
+($J258*'fnd base rates'!L$55)
+($K258*'fnd base rates'!L$56)
+($L258*'fnd base rates'!L$57)
+($M258*'fnd base rates'!L$58)
+($N258*'fnd base rates'!L$59)
+($O258*VLOOKUP($S258+12,rate_basefnd,12)))</f>
        <v>978.01976342683213</v>
      </c>
      <c r="AE258" s="1">
        <f>(($C258*'fnd base rates'!M$48)
+($D258*'fnd base rates'!M$49)
+($E258*'fnd base rates'!M$50)
+($F258*'fnd base rates'!M$51)
+($G258*'fnd base rates'!M$52)
+($H258*'fnd base rates'!M$53)
+($I258*'fnd base rates'!M$54)
+($J258*'fnd base rates'!M$55)
+($K258*'fnd base rates'!M$56)
+($L258*'fnd base rates'!M$57)
+($M258*'fnd base rates'!M$58)
+($N258*'fnd base rates'!M$59)
+($O258*VLOOKUP($S258+12,rate_basefnd,13)))</f>
        <v>0</v>
      </c>
      <c r="AF258" s="4">
        <f t="shared" si="38"/>
        <v>8620.7763098018313</v>
      </c>
      <c r="AH258" s="4">
        <f t="shared" si="39"/>
        <v>439035243</v>
      </c>
      <c r="AI258" s="4" t="str">
        <f t="shared" si="40"/>
        <v>439</v>
      </c>
      <c r="AJ258" s="2" t="str">
        <f t="shared" si="41"/>
        <v>035</v>
      </c>
      <c r="AK258" s="2" t="str">
        <f t="shared" si="42"/>
        <v>243</v>
      </c>
      <c r="AL258" s="4">
        <f t="shared" si="43"/>
        <v>1</v>
      </c>
      <c r="AM258" s="4">
        <f t="shared" si="36"/>
        <v>1</v>
      </c>
      <c r="AN258" s="4">
        <f t="shared" si="44"/>
        <v>8620.7763098018313</v>
      </c>
      <c r="AO258" s="4">
        <f t="shared" si="45"/>
        <v>8621</v>
      </c>
      <c r="AP258" s="4">
        <f t="shared" si="46"/>
        <v>0</v>
      </c>
      <c r="AQ258" s="75">
        <v>8621</v>
      </c>
    </row>
    <row r="259" spans="1:43" s="4" customFormat="1">
      <c r="A259" s="2">
        <v>439035244</v>
      </c>
      <c r="B259" s="382" t="s">
        <v>87</v>
      </c>
      <c r="C259" s="15">
        <f>'fnd enro'!C259</f>
        <v>0</v>
      </c>
      <c r="D259" s="15">
        <f>'fnd enro'!D259</f>
        <v>0</v>
      </c>
      <c r="E259" s="15">
        <f>'fnd enro'!E259</f>
        <v>0</v>
      </c>
      <c r="F259" s="15">
        <f>'fnd enro'!F259</f>
        <v>0</v>
      </c>
      <c r="G259" s="15">
        <f>'fnd enro'!G259</f>
        <v>0</v>
      </c>
      <c r="H259" s="15">
        <f>'fnd enro'!H259</f>
        <v>0</v>
      </c>
      <c r="I259" s="15">
        <f>'fnd enro'!I259</f>
        <v>3.7499999999999999E-2</v>
      </c>
      <c r="J259" s="15">
        <f>'fnd enro'!J259</f>
        <v>0</v>
      </c>
      <c r="K259" s="15">
        <f>'fnd enro'!K259</f>
        <v>0</v>
      </c>
      <c r="L259" s="15">
        <f>'fnd enro'!L259</f>
        <v>0</v>
      </c>
      <c r="M259" s="15">
        <f>'fnd enro'!M259</f>
        <v>1</v>
      </c>
      <c r="N259" s="15">
        <f>'fnd enro'!N259</f>
        <v>0</v>
      </c>
      <c r="O259" s="15">
        <f>'fnd enro'!O259</f>
        <v>0</v>
      </c>
      <c r="P259" s="15"/>
      <c r="Q259" s="15">
        <f>'fnd enro'!R259</f>
        <v>1</v>
      </c>
      <c r="R259" s="16">
        <f t="shared" si="37"/>
        <v>1.079</v>
      </c>
      <c r="S259" s="15">
        <f>'fnd enro'!Q259</f>
        <v>1</v>
      </c>
      <c r="T259" s="2"/>
      <c r="U259" s="1">
        <f>(($C259*'fnd base rates'!C$48)
+($D259*'fnd base rates'!C$49)
+($E259*'fnd base rates'!C$50)
+($F259*'fnd base rates'!C$51)
+($G259*'fnd base rates'!C$52)
+($H259*'fnd base rates'!C$53)
+($I259*'fnd base rates'!C$54)
+($J259*'fnd base rates'!C$55)
+($K259*'fnd base rates'!C$56)
+($L259*'fnd base rates'!C$57)
+($M259*'fnd base rates'!C$58)
+($N259*'fnd base rates'!C$59)
+($O259*VLOOKUP($S259+12,rate_basefnd,3)))
*$R259</f>
        <v>499.89597937500002</v>
      </c>
      <c r="V259" s="1">
        <f>(($C259*'fnd base rates'!D$48)
+($D259*'fnd base rates'!D$49)
+($E259*'fnd base rates'!D$50)
+($F259*'fnd base rates'!D$51)
+($G259*'fnd base rates'!D$52)
+($H259*'fnd base rates'!D$53)
+($I259*'fnd base rates'!D$54)
+($J259*'fnd base rates'!D$55)
+($K259*'fnd base rates'!D$56)
+($L259*'fnd base rates'!D$57)
+($M259*'fnd base rates'!D$58)
+($N259*'fnd base rates'!D$59)
+($O259*VLOOKUP($S259+12,rate_basefnd,4)))
*$R259</f>
        <v>717.23288000000002</v>
      </c>
      <c r="W259" s="1">
        <f>(($C259*'fnd base rates'!E$48)
+($D259*'fnd base rates'!E$49)
+($E259*'fnd base rates'!E$50)
+($F259*'fnd base rates'!E$51)
+($G259*'fnd base rates'!E$52)
+($H259*'fnd base rates'!E$53)
+($I259*'fnd base rates'!E$54)
+($J259*'fnd base rates'!E$55)
+($K259*'fnd base rates'!E$56)
+($L259*'fnd base rates'!E$57)
+($M259*'fnd base rates'!E$58)
+($N259*'fnd base rates'!E$59)
+($O259*VLOOKUP($S259+12,rate_basefnd,5)))
*$R259</f>
        <v>5292.1166756249995</v>
      </c>
      <c r="X259" s="1">
        <f>(($C259*'fnd base rates'!F$48)
+($D259*'fnd base rates'!F$49)
+($E259*'fnd base rates'!F$50)
+($F259*'fnd base rates'!F$51)
+($G259*'fnd base rates'!F$52)
+($H259*'fnd base rates'!F$53)
+($I259*'fnd base rates'!F$54)
+($J259*'fnd base rates'!F$55)
+($K259*'fnd base rates'!F$56)
+($L259*'fnd base rates'!F$57)
+($M259*'fnd base rates'!F$58)
+($N259*'fnd base rates'!F$59)
+($O259*VLOOKUP($S259+12,rate_basefnd,6)))
*$R259</f>
        <v>991.12165425000001</v>
      </c>
      <c r="Y259" s="1">
        <f>(($C259*'fnd base rates'!G$48)
+($D259*'fnd base rates'!G$49)
+($E259*'fnd base rates'!G$50)
+($F259*'fnd base rates'!G$51)
+($G259*'fnd base rates'!G$52)
+($H259*'fnd base rates'!G$53)
+($I259*'fnd base rates'!G$54)
+($J259*'fnd base rates'!G$55)
+($K259*'fnd base rates'!G$56)
+($L259*'fnd base rates'!G$57)
+($M259*'fnd base rates'!G$58)
+($N259*'fnd base rates'!G$59)
+($O259*VLOOKUP($S259+12,rate_basefnd,7)))
*$R259</f>
        <v>192.51814724999997</v>
      </c>
      <c r="Z259" s="1">
        <f>(($C259*'fnd base rates'!H$48)
+($D259*'fnd base rates'!H$49)
+($E259*'fnd base rates'!H$50)
+($F259*'fnd base rates'!H$51)
+($G259*'fnd base rates'!H$52)
+($H259*'fnd base rates'!H$53)
+($I259*'fnd base rates'!H$54)
+($J259*'fnd base rates'!H$55)
+($K259*'fnd base rates'!H$56)
+($L259*'fnd base rates'!H$57)
+($M259*'fnd base rates'!H$58)
+($N259*'fnd base rates'!H$59)
+($O259*VLOOKUP($S259+12,rate_basefnd,8)))</f>
        <v>454.3845</v>
      </c>
      <c r="AA259" s="1">
        <f>(($C259*'fnd base rates'!I$48)
+($D259*'fnd base rates'!I$49)
+($E259*'fnd base rates'!I$50)
+($F259*'fnd base rates'!I$51)
+($G259*'fnd base rates'!I$52)
+($H259*'fnd base rates'!I$53)
+($I259*'fnd base rates'!I$54)
+($J259*'fnd base rates'!I$55)
+($K259*'fnd base rates'!I$56)
+($L259*'fnd base rates'!I$57)
+($M259*'fnd base rates'!I$58)
+($N259*'fnd base rates'!I$59)
+($O259*VLOOKUP($S259+12,rate_basefnd,9)))
*$R259</f>
        <v>318.55317000000002</v>
      </c>
      <c r="AB259" s="1">
        <f>(($C259*'fnd base rates'!J$48)
+($D259*'fnd base rates'!J$49)
+($E259*'fnd base rates'!J$50)
+($F259*'fnd base rates'!J$51)
+($G259*'fnd base rates'!J$52)
+($H259*'fnd base rates'!J$53)
+($I259*'fnd base rates'!J$54)
+($J259*'fnd base rates'!J$55)
+($K259*'fnd base rates'!J$56)
+($L259*'fnd base rates'!J$57)
+($M259*'fnd base rates'!J$58)
+($N259*'fnd base rates'!J$59)
+($O259*VLOOKUP($S259+12,rate_basefnd,10)))
*$R259</f>
        <v>142.80564999999999</v>
      </c>
      <c r="AC259" s="1">
        <f>(($C259*'fnd base rates'!K$48)
+($D259*'fnd base rates'!K$49)
+($E259*'fnd base rates'!K$50)
+($F259*'fnd base rates'!K$51)
+($G259*'fnd base rates'!K$52)
+($H259*'fnd base rates'!K$53)
+($I259*'fnd base rates'!K$54)
+($J259*'fnd base rates'!K$55)
+($K259*'fnd base rates'!K$56)
+($L259*'fnd base rates'!K$57)
+($M259*'fnd base rates'!K$58)
+($N259*'fnd base rates'!K$59)
+($O259*VLOOKUP($S259+12,rate_basefnd,11)))
*$R259</f>
        <v>1351.140119875</v>
      </c>
      <c r="AD259" s="1">
        <f>(($C259*'fnd base rates'!L$48)
+($D259*'fnd base rates'!L$49)
+($E259*'fnd base rates'!L$50)
+($F259*'fnd base rates'!L$51)
+($G259*'fnd base rates'!L$52)
+($H259*'fnd base rates'!L$53)
+($I259*'fnd base rates'!L$54)
+($J259*'fnd base rates'!L$55)
+($K259*'fnd base rates'!L$56)
+($L259*'fnd base rates'!L$57)
+($M259*'fnd base rates'!L$58)
+($N259*'fnd base rates'!L$59)
+($O259*VLOOKUP($S259+12,rate_basefnd,12)))</f>
        <v>1149.1333359278533</v>
      </c>
      <c r="AE259" s="1">
        <f>(($C259*'fnd base rates'!M$48)
+($D259*'fnd base rates'!M$49)
+($E259*'fnd base rates'!M$50)
+($F259*'fnd base rates'!M$51)
+($G259*'fnd base rates'!M$52)
+($H259*'fnd base rates'!M$53)
+($I259*'fnd base rates'!M$54)
+($J259*'fnd base rates'!M$55)
+($K259*'fnd base rates'!M$56)
+($L259*'fnd base rates'!M$57)
+($M259*'fnd base rates'!M$58)
+($N259*'fnd base rates'!M$59)
+($O259*VLOOKUP($S259+12,rate_basefnd,13)))</f>
        <v>0</v>
      </c>
      <c r="AF259" s="4">
        <f t="shared" si="38"/>
        <v>11108.902112302854</v>
      </c>
      <c r="AH259" s="4">
        <f t="shared" si="39"/>
        <v>439035244</v>
      </c>
      <c r="AI259" s="4" t="str">
        <f t="shared" si="40"/>
        <v>439</v>
      </c>
      <c r="AJ259" s="2" t="str">
        <f t="shared" si="41"/>
        <v>035</v>
      </c>
      <c r="AK259" s="2" t="str">
        <f t="shared" si="42"/>
        <v>244</v>
      </c>
      <c r="AL259" s="4">
        <f t="shared" si="43"/>
        <v>1</v>
      </c>
      <c r="AM259" s="4">
        <f t="shared" si="36"/>
        <v>1</v>
      </c>
      <c r="AN259" s="4">
        <f t="shared" si="44"/>
        <v>11108.902112302854</v>
      </c>
      <c r="AO259" s="4">
        <f t="shared" si="45"/>
        <v>11109</v>
      </c>
      <c r="AP259" s="4">
        <f t="shared" si="46"/>
        <v>0</v>
      </c>
      <c r="AQ259" s="75">
        <v>11109</v>
      </c>
    </row>
    <row r="260" spans="1:43" s="4" customFormat="1">
      <c r="A260" s="2">
        <v>440149128</v>
      </c>
      <c r="B260" s="382" t="s">
        <v>683</v>
      </c>
      <c r="C260" s="15">
        <f>'fnd enro'!C260</f>
        <v>0</v>
      </c>
      <c r="D260" s="15">
        <f>'fnd enro'!D260</f>
        <v>0</v>
      </c>
      <c r="E260" s="15">
        <f>'fnd enro'!E260</f>
        <v>0</v>
      </c>
      <c r="F260" s="15">
        <f>'fnd enro'!F260</f>
        <v>0</v>
      </c>
      <c r="G260" s="15">
        <f>'fnd enro'!G260</f>
        <v>1</v>
      </c>
      <c r="H260" s="15">
        <f>'fnd enro'!H260</f>
        <v>0</v>
      </c>
      <c r="I260" s="15">
        <f>'fnd enro'!I260</f>
        <v>3.7499999999999999E-2</v>
      </c>
      <c r="J260" s="15">
        <f>'fnd enro'!J260</f>
        <v>0</v>
      </c>
      <c r="K260" s="15">
        <f>'fnd enro'!K260</f>
        <v>0</v>
      </c>
      <c r="L260" s="15">
        <f>'fnd enro'!L260</f>
        <v>0</v>
      </c>
      <c r="M260" s="15">
        <f>'fnd enro'!M260</f>
        <v>0</v>
      </c>
      <c r="N260" s="15">
        <f>'fnd enro'!N260</f>
        <v>0</v>
      </c>
      <c r="O260" s="15">
        <f>'fnd enro'!O260</f>
        <v>1</v>
      </c>
      <c r="P260" s="15"/>
      <c r="Q260" s="15">
        <f>'fnd enro'!R260</f>
        <v>1</v>
      </c>
      <c r="R260" s="16">
        <f t="shared" si="37"/>
        <v>1</v>
      </c>
      <c r="S260" s="15">
        <f>'fnd enro'!Q260</f>
        <v>10</v>
      </c>
      <c r="T260" s="2"/>
      <c r="U260" s="1">
        <f>(($C260*'fnd base rates'!C$48)
+($D260*'fnd base rates'!C$49)
+($E260*'fnd base rates'!C$50)
+($F260*'fnd base rates'!C$51)
+($G260*'fnd base rates'!C$52)
+($H260*'fnd base rates'!C$53)
+($I260*'fnd base rates'!C$54)
+($J260*'fnd base rates'!C$55)
+($K260*'fnd base rates'!C$56)
+($L260*'fnd base rates'!C$57)
+($M260*'fnd base rates'!C$58)
+($N260*'fnd base rates'!C$59)
+($O260*VLOOKUP($S260+12,rate_basefnd,3)))
*$R260</f>
        <v>463.29562500000003</v>
      </c>
      <c r="V260" s="1">
        <f>(($C260*'fnd base rates'!D$48)
+($D260*'fnd base rates'!D$49)
+($E260*'fnd base rates'!D$50)
+($F260*'fnd base rates'!D$51)
+($G260*'fnd base rates'!D$52)
+($H260*'fnd base rates'!D$53)
+($I260*'fnd base rates'!D$54)
+($J260*'fnd base rates'!D$55)
+($K260*'fnd base rates'!D$56)
+($L260*'fnd base rates'!D$57)
+($M260*'fnd base rates'!D$58)
+($N260*'fnd base rates'!D$59)
+($O260*VLOOKUP($S260+12,rate_basefnd,4)))
*$R260</f>
        <v>664.72</v>
      </c>
      <c r="W260" s="1">
        <f>(($C260*'fnd base rates'!E$48)
+($D260*'fnd base rates'!E$49)
+($E260*'fnd base rates'!E$50)
+($F260*'fnd base rates'!E$51)
+($G260*'fnd base rates'!E$52)
+($H260*'fnd base rates'!E$53)
+($I260*'fnd base rates'!E$54)
+($J260*'fnd base rates'!E$55)
+($K260*'fnd base rates'!E$56)
+($L260*'fnd base rates'!E$57)
+($M260*'fnd base rates'!E$58)
+($N260*'fnd base rates'!E$59)
+($O260*VLOOKUP($S260+12,rate_basefnd,5)))
*$R260</f>
        <v>6268.0593749999998</v>
      </c>
      <c r="X260" s="1">
        <f>(($C260*'fnd base rates'!F$48)
+($D260*'fnd base rates'!F$49)
+($E260*'fnd base rates'!F$50)
+($F260*'fnd base rates'!F$51)
+($G260*'fnd base rates'!F$52)
+($H260*'fnd base rates'!F$53)
+($I260*'fnd base rates'!F$54)
+($J260*'fnd base rates'!F$55)
+($K260*'fnd base rates'!F$56)
+($L260*'fnd base rates'!F$57)
+($M260*'fnd base rates'!F$58)
+($N260*'fnd base rates'!F$59)
+($O260*VLOOKUP($S260+12,rate_basefnd,6)))
*$R260</f>
        <v>856.20575000000008</v>
      </c>
      <c r="Y260" s="1">
        <f>(($C260*'fnd base rates'!G$48)
+($D260*'fnd base rates'!G$49)
+($E260*'fnd base rates'!G$50)
+($F260*'fnd base rates'!G$51)
+($G260*'fnd base rates'!G$52)
+($H260*'fnd base rates'!G$53)
+($I260*'fnd base rates'!G$54)
+($J260*'fnd base rates'!G$55)
+($K260*'fnd base rates'!G$56)
+($L260*'fnd base rates'!G$57)
+($M260*'fnd base rates'!G$58)
+($N260*'fnd base rates'!G$59)
+($O260*VLOOKUP($S260+12,rate_basefnd,7)))
*$R260</f>
        <v>217.92274999999998</v>
      </c>
      <c r="Z260" s="1">
        <f>(($C260*'fnd base rates'!H$48)
+($D260*'fnd base rates'!H$49)
+($E260*'fnd base rates'!H$50)
+($F260*'fnd base rates'!H$51)
+($G260*'fnd base rates'!H$52)
+($H260*'fnd base rates'!H$53)
+($I260*'fnd base rates'!H$54)
+($J260*'fnd base rates'!H$55)
+($K260*'fnd base rates'!H$56)
+($L260*'fnd base rates'!H$57)
+($M260*'fnd base rates'!H$58)
+($N260*'fnd base rates'!H$59)
+($O260*VLOOKUP($S260+12,rate_basefnd,8)))</f>
        <v>454.3845</v>
      </c>
      <c r="AA260" s="1">
        <f>(($C260*'fnd base rates'!I$48)
+($D260*'fnd base rates'!I$49)
+($E260*'fnd base rates'!I$50)
+($F260*'fnd base rates'!I$51)
+($G260*'fnd base rates'!I$52)
+($H260*'fnd base rates'!I$53)
+($I260*'fnd base rates'!I$54)
+($J260*'fnd base rates'!I$55)
+($K260*'fnd base rates'!I$56)
+($L260*'fnd base rates'!I$57)
+($M260*'fnd base rates'!I$58)
+($N260*'fnd base rates'!I$59)
+($O260*VLOOKUP($S260+12,rate_basefnd,9)))
*$R260</f>
        <v>295.23</v>
      </c>
      <c r="AB260" s="1">
        <f>(($C260*'fnd base rates'!J$48)
+($D260*'fnd base rates'!J$49)
+($E260*'fnd base rates'!J$50)
+($F260*'fnd base rates'!J$51)
+($G260*'fnd base rates'!J$52)
+($H260*'fnd base rates'!J$53)
+($I260*'fnd base rates'!J$54)
+($J260*'fnd base rates'!J$55)
+($K260*'fnd base rates'!J$56)
+($L260*'fnd base rates'!J$57)
+($M260*'fnd base rates'!J$58)
+($N260*'fnd base rates'!J$59)
+($O260*VLOOKUP($S260+12,rate_basefnd,10)))
*$R260</f>
        <v>216.18</v>
      </c>
      <c r="AC260" s="1">
        <f>(($C260*'fnd base rates'!K$48)
+($D260*'fnd base rates'!K$49)
+($E260*'fnd base rates'!K$50)
+($F260*'fnd base rates'!K$51)
+($G260*'fnd base rates'!K$52)
+($H260*'fnd base rates'!K$53)
+($I260*'fnd base rates'!K$54)
+($J260*'fnd base rates'!K$55)
+($K260*'fnd base rates'!K$56)
+($L260*'fnd base rates'!K$57)
+($M260*'fnd base rates'!K$58)
+($N260*'fnd base rates'!K$59)
+($O260*VLOOKUP($S260+12,rate_basefnd,11)))
*$R260</f>
        <v>1529.2651249999999</v>
      </c>
      <c r="AD260" s="1">
        <f>(($C260*'fnd base rates'!L$48)
+($D260*'fnd base rates'!L$49)
+($E260*'fnd base rates'!L$50)
+($F260*'fnd base rates'!L$51)
+($G260*'fnd base rates'!L$52)
+($H260*'fnd base rates'!L$53)
+($I260*'fnd base rates'!L$54)
+($J260*'fnd base rates'!L$55)
+($K260*'fnd base rates'!L$56)
+($L260*'fnd base rates'!L$57)
+($M260*'fnd base rates'!L$58)
+($N260*'fnd base rates'!L$59)
+($O260*VLOOKUP($S260+12,rate_basefnd,12)))</f>
        <v>1310.1197634268322</v>
      </c>
      <c r="AE260" s="1">
        <f>(($C260*'fnd base rates'!M$48)
+($D260*'fnd base rates'!M$49)
+($E260*'fnd base rates'!M$50)
+($F260*'fnd base rates'!M$51)
+($G260*'fnd base rates'!M$52)
+($H260*'fnd base rates'!M$53)
+($I260*'fnd base rates'!M$54)
+($J260*'fnd base rates'!M$55)
+($K260*'fnd base rates'!M$56)
+($L260*'fnd base rates'!M$57)
+($M260*'fnd base rates'!M$58)
+($N260*'fnd base rates'!M$59)
+($O260*VLOOKUP($S260+12,rate_basefnd,13)))</f>
        <v>0</v>
      </c>
      <c r="AF260" s="4">
        <f t="shared" si="38"/>
        <v>12275.382888426831</v>
      </c>
      <c r="AH260" s="4">
        <f t="shared" si="39"/>
        <v>440149128</v>
      </c>
      <c r="AI260" s="4" t="str">
        <f t="shared" si="40"/>
        <v>440</v>
      </c>
      <c r="AJ260" s="2" t="str">
        <f t="shared" si="41"/>
        <v>149</v>
      </c>
      <c r="AK260" s="2" t="str">
        <f t="shared" si="42"/>
        <v>128</v>
      </c>
      <c r="AL260" s="4">
        <f t="shared" si="43"/>
        <v>1</v>
      </c>
      <c r="AM260" s="4">
        <f t="shared" si="36"/>
        <v>1</v>
      </c>
      <c r="AN260" s="4">
        <f t="shared" si="44"/>
        <v>12275.382888426831</v>
      </c>
      <c r="AO260" s="4">
        <f t="shared" si="45"/>
        <v>12275</v>
      </c>
      <c r="AP260" s="4">
        <f t="shared" si="46"/>
        <v>0</v>
      </c>
      <c r="AQ260" s="75">
        <v>12275</v>
      </c>
    </row>
    <row r="261" spans="1:43" s="4" customFormat="1">
      <c r="A261" s="2">
        <v>440149149</v>
      </c>
      <c r="B261" s="382" t="s">
        <v>683</v>
      </c>
      <c r="C261" s="15">
        <f>'fnd enro'!C261</f>
        <v>22</v>
      </c>
      <c r="D261" s="15">
        <f>'fnd enro'!D261</f>
        <v>0</v>
      </c>
      <c r="E261" s="15">
        <f>'fnd enro'!E261</f>
        <v>19</v>
      </c>
      <c r="F261" s="15">
        <f>'fnd enro'!F261</f>
        <v>114</v>
      </c>
      <c r="G261" s="15">
        <f>'fnd enro'!G261</f>
        <v>70</v>
      </c>
      <c r="H261" s="15">
        <f>'fnd enro'!H261</f>
        <v>0</v>
      </c>
      <c r="I261" s="15">
        <f>'fnd enro'!I261</f>
        <v>12.824999999999999</v>
      </c>
      <c r="J261" s="15">
        <f>'fnd enro'!J261</f>
        <v>0</v>
      </c>
      <c r="K261" s="15">
        <f>'fnd enro'!K261</f>
        <v>19</v>
      </c>
      <c r="L261" s="15">
        <f>'fnd enro'!L261</f>
        <v>0</v>
      </c>
      <c r="M261" s="15">
        <f>'fnd enro'!M261</f>
        <v>139</v>
      </c>
      <c r="N261" s="15">
        <f>'fnd enro'!N261</f>
        <v>0</v>
      </c>
      <c r="O261" s="15">
        <f>'fnd enro'!O261</f>
        <v>210</v>
      </c>
      <c r="P261" s="15"/>
      <c r="Q261" s="15">
        <f>'fnd enro'!R261</f>
        <v>363</v>
      </c>
      <c r="R261" s="16">
        <f t="shared" si="37"/>
        <v>1</v>
      </c>
      <c r="S261" s="15">
        <f>'fnd enro'!Q261</f>
        <v>10</v>
      </c>
      <c r="T261" s="2"/>
      <c r="U261" s="1">
        <f>(($C261*'fnd base rates'!C$48)
+($D261*'fnd base rates'!C$49)
+($E261*'fnd base rates'!C$50)
+($F261*'fnd base rates'!C$51)
+($G261*'fnd base rates'!C$52)
+($H261*'fnd base rates'!C$53)
+($I261*'fnd base rates'!C$54)
+($J261*'fnd base rates'!C$55)
+($K261*'fnd base rates'!C$56)
+($L261*'fnd base rates'!C$57)
+($M261*'fnd base rates'!C$58)
+($N261*'fnd base rates'!C$59)
+($O261*VLOOKUP($S261+12,rate_basefnd,3)))
*$R261</f>
        <v>165992.52374999999</v>
      </c>
      <c r="V261" s="1">
        <f>(($C261*'fnd base rates'!D$48)
+($D261*'fnd base rates'!D$49)
+($E261*'fnd base rates'!D$50)
+($F261*'fnd base rates'!D$51)
+($G261*'fnd base rates'!D$52)
+($H261*'fnd base rates'!D$53)
+($I261*'fnd base rates'!D$54)
+($J261*'fnd base rates'!D$55)
+($K261*'fnd base rates'!D$56)
+($L261*'fnd base rates'!D$57)
+($M261*'fnd base rates'!D$58)
+($N261*'fnd base rates'!D$59)
+($O261*VLOOKUP($S261+12,rate_basefnd,4)))
*$R261</f>
        <v>240961.40999999997</v>
      </c>
      <c r="W261" s="1">
        <f>(($C261*'fnd base rates'!E$48)
+($D261*'fnd base rates'!E$49)
+($E261*'fnd base rates'!E$50)
+($F261*'fnd base rates'!E$51)
+($G261*'fnd base rates'!E$52)
+($H261*'fnd base rates'!E$53)
+($I261*'fnd base rates'!E$54)
+($J261*'fnd base rates'!E$55)
+($K261*'fnd base rates'!E$56)
+($L261*'fnd base rates'!E$57)
+($M261*'fnd base rates'!E$58)
+($N261*'fnd base rates'!E$59)
+($O261*VLOOKUP($S261+12,rate_basefnd,5)))
*$R261</f>
        <v>2102842.1462499998</v>
      </c>
      <c r="X261" s="1">
        <f>(($C261*'fnd base rates'!F$48)
+($D261*'fnd base rates'!F$49)
+($E261*'fnd base rates'!F$50)
+($F261*'fnd base rates'!F$51)
+($G261*'fnd base rates'!F$52)
+($H261*'fnd base rates'!F$53)
+($I261*'fnd base rates'!F$54)
+($J261*'fnd base rates'!F$55)
+($K261*'fnd base rates'!F$56)
+($L261*'fnd base rates'!F$57)
+($M261*'fnd base rates'!F$58)
+($N261*'fnd base rates'!F$59)
+($O261*VLOOKUP($S261+12,rate_basefnd,6)))
*$R261</f>
        <v>345154.52650000004</v>
      </c>
      <c r="Y261" s="1">
        <f>(($C261*'fnd base rates'!G$48)
+($D261*'fnd base rates'!G$49)
+($E261*'fnd base rates'!G$50)
+($F261*'fnd base rates'!G$51)
+($G261*'fnd base rates'!G$52)
+($H261*'fnd base rates'!G$53)
+($I261*'fnd base rates'!G$54)
+($J261*'fnd base rates'!G$55)
+($K261*'fnd base rates'!G$56)
+($L261*'fnd base rates'!G$57)
+($M261*'fnd base rates'!G$58)
+($N261*'fnd base rates'!G$59)
+($O261*VLOOKUP($S261+12,rate_basefnd,7)))
*$R261</f>
        <v>71071.37049999999</v>
      </c>
      <c r="Z261" s="1">
        <f>(($C261*'fnd base rates'!H$48)
+($D261*'fnd base rates'!H$49)
+($E261*'fnd base rates'!H$50)
+($F261*'fnd base rates'!H$51)
+($G261*'fnd base rates'!H$52)
+($H261*'fnd base rates'!H$53)
+($I261*'fnd base rates'!H$54)
+($J261*'fnd base rates'!H$55)
+($K261*'fnd base rates'!H$56)
+($L261*'fnd base rates'!H$57)
+($M261*'fnd base rates'!H$58)
+($N261*'fnd base rates'!H$59)
+($O261*VLOOKUP($S261+12,rate_basefnd,8)))</f>
        <v>164443.27899999998</v>
      </c>
      <c r="AA261" s="1">
        <f>(($C261*'fnd base rates'!I$48)
+($D261*'fnd base rates'!I$49)
+($E261*'fnd base rates'!I$50)
+($F261*'fnd base rates'!I$51)
+($G261*'fnd base rates'!I$52)
+($H261*'fnd base rates'!I$53)
+($I261*'fnd base rates'!I$54)
+($J261*'fnd base rates'!I$55)
+($K261*'fnd base rates'!I$56)
+($L261*'fnd base rates'!I$57)
+($M261*'fnd base rates'!I$58)
+($N261*'fnd base rates'!I$59)
+($O261*VLOOKUP($S261+12,rate_basefnd,9)))
*$R261</f>
        <v>96444.9</v>
      </c>
      <c r="AB261" s="1">
        <f>(($C261*'fnd base rates'!J$48)
+($D261*'fnd base rates'!J$49)
+($E261*'fnd base rates'!J$50)
+($F261*'fnd base rates'!J$51)
+($G261*'fnd base rates'!J$52)
+($H261*'fnd base rates'!J$53)
+($I261*'fnd base rates'!J$54)
+($J261*'fnd base rates'!J$55)
+($K261*'fnd base rates'!J$56)
+($L261*'fnd base rates'!J$57)
+($M261*'fnd base rates'!J$58)
+($N261*'fnd base rates'!J$59)
+($O261*VLOOKUP($S261+12,rate_basefnd,10)))
*$R261</f>
        <v>52521.14</v>
      </c>
      <c r="AC261" s="1">
        <f>(($C261*'fnd base rates'!K$48)
+($D261*'fnd base rates'!K$49)
+($E261*'fnd base rates'!K$50)
+($F261*'fnd base rates'!K$51)
+($G261*'fnd base rates'!K$52)
+($H261*'fnd base rates'!K$53)
+($I261*'fnd base rates'!K$54)
+($J261*'fnd base rates'!K$55)
+($K261*'fnd base rates'!K$56)
+($L261*'fnd base rates'!K$57)
+($M261*'fnd base rates'!K$58)
+($N261*'fnd base rates'!K$59)
+($O261*VLOOKUP($S261+12,rate_basefnd,11)))
*$R261</f>
        <v>498760.75275000004</v>
      </c>
      <c r="AD261" s="1">
        <f>(($C261*'fnd base rates'!L$48)
+($D261*'fnd base rates'!L$49)
+($E261*'fnd base rates'!L$50)
+($F261*'fnd base rates'!L$51)
+($G261*'fnd base rates'!L$52)
+($H261*'fnd base rates'!L$53)
+($I261*'fnd base rates'!L$54)
+($J261*'fnd base rates'!L$55)
+($K261*'fnd base rates'!L$56)
+($L261*'fnd base rates'!L$57)
+($M261*'fnd base rates'!L$58)
+($N261*'fnd base rates'!L$59)
+($O261*VLOOKUP($S261+12,rate_basefnd,12)))</f>
        <v>448702.89680278522</v>
      </c>
      <c r="AE261" s="1">
        <f>(($C261*'fnd base rates'!M$48)
+($D261*'fnd base rates'!M$49)
+($E261*'fnd base rates'!M$50)
+($F261*'fnd base rates'!M$51)
+($G261*'fnd base rates'!M$52)
+($H261*'fnd base rates'!M$53)
+($I261*'fnd base rates'!M$54)
+($J261*'fnd base rates'!M$55)
+($K261*'fnd base rates'!M$56)
+($L261*'fnd base rates'!M$57)
+($M261*'fnd base rates'!M$58)
+($N261*'fnd base rates'!M$59)
+($O261*VLOOKUP($S261+12,rate_basefnd,13)))</f>
        <v>0</v>
      </c>
      <c r="AF261" s="4">
        <f t="shared" si="38"/>
        <v>4186894.9455527854</v>
      </c>
      <c r="AH261" s="4">
        <f t="shared" si="39"/>
        <v>440149149</v>
      </c>
      <c r="AI261" s="4" t="str">
        <f t="shared" si="40"/>
        <v>440</v>
      </c>
      <c r="AJ261" s="2" t="str">
        <f t="shared" si="41"/>
        <v>149</v>
      </c>
      <c r="AK261" s="2" t="str">
        <f t="shared" si="42"/>
        <v>149</v>
      </c>
      <c r="AL261" s="4">
        <f t="shared" si="43"/>
        <v>1</v>
      </c>
      <c r="AM261" s="4">
        <f t="shared" si="36"/>
        <v>363</v>
      </c>
      <c r="AN261" s="4">
        <f t="shared" si="44"/>
        <v>4186894.9455527854</v>
      </c>
      <c r="AO261" s="4">
        <f t="shared" si="45"/>
        <v>11534</v>
      </c>
      <c r="AP261" s="4">
        <f t="shared" si="46"/>
        <v>0</v>
      </c>
      <c r="AQ261" s="75">
        <v>11534</v>
      </c>
    </row>
    <row r="262" spans="1:43" s="4" customFormat="1">
      <c r="A262" s="2">
        <v>440149181</v>
      </c>
      <c r="B262" s="382" t="s">
        <v>683</v>
      </c>
      <c r="C262" s="15">
        <f>'fnd enro'!C262</f>
        <v>1</v>
      </c>
      <c r="D262" s="15">
        <f>'fnd enro'!D262</f>
        <v>0</v>
      </c>
      <c r="E262" s="15">
        <f>'fnd enro'!E262</f>
        <v>1</v>
      </c>
      <c r="F262" s="15">
        <f>'fnd enro'!F262</f>
        <v>4</v>
      </c>
      <c r="G262" s="15">
        <f>'fnd enro'!G262</f>
        <v>4</v>
      </c>
      <c r="H262" s="15">
        <f>'fnd enro'!H262</f>
        <v>0</v>
      </c>
      <c r="I262" s="15">
        <f>'fnd enro'!I262</f>
        <v>0.52500000000000002</v>
      </c>
      <c r="J262" s="15">
        <f>'fnd enro'!J262</f>
        <v>0</v>
      </c>
      <c r="K262" s="15">
        <f>'fnd enro'!K262</f>
        <v>0</v>
      </c>
      <c r="L262" s="15">
        <f>'fnd enro'!L262</f>
        <v>0</v>
      </c>
      <c r="M262" s="15">
        <f>'fnd enro'!M262</f>
        <v>5</v>
      </c>
      <c r="N262" s="15">
        <f>'fnd enro'!N262</f>
        <v>0</v>
      </c>
      <c r="O262" s="15">
        <f>'fnd enro'!O262</f>
        <v>5</v>
      </c>
      <c r="P262" s="15"/>
      <c r="Q262" s="15">
        <f>'fnd enro'!R262</f>
        <v>15</v>
      </c>
      <c r="R262" s="16">
        <f t="shared" si="37"/>
        <v>1</v>
      </c>
      <c r="S262" s="15">
        <f>'fnd enro'!Q262</f>
        <v>8</v>
      </c>
      <c r="T262" s="2"/>
      <c r="U262" s="1">
        <f>(($C262*'fnd base rates'!C$48)
+($D262*'fnd base rates'!C$49)
+($E262*'fnd base rates'!C$50)
+($F262*'fnd base rates'!C$51)
+($G262*'fnd base rates'!C$52)
+($H262*'fnd base rates'!C$53)
+($I262*'fnd base rates'!C$54)
+($J262*'fnd base rates'!C$55)
+($K262*'fnd base rates'!C$56)
+($L262*'fnd base rates'!C$57)
+($M262*'fnd base rates'!C$58)
+($N262*'fnd base rates'!C$59)
+($O262*VLOOKUP($S262+12,rate_basefnd,3)))
*$R262</f>
        <v>6670.1687499999998</v>
      </c>
      <c r="V262" s="1">
        <f>(($C262*'fnd base rates'!D$48)
+($D262*'fnd base rates'!D$49)
+($E262*'fnd base rates'!D$50)
+($F262*'fnd base rates'!D$51)
+($G262*'fnd base rates'!D$52)
+($H262*'fnd base rates'!D$53)
+($I262*'fnd base rates'!D$54)
+($J262*'fnd base rates'!D$55)
+($K262*'fnd base rates'!D$56)
+($L262*'fnd base rates'!D$57)
+($M262*'fnd base rates'!D$58)
+($N262*'fnd base rates'!D$59)
+($O262*VLOOKUP($S262+12,rate_basefnd,4)))
*$R262</f>
        <v>9638.4500000000007</v>
      </c>
      <c r="W262" s="1">
        <f>(($C262*'fnd base rates'!E$48)
+($D262*'fnd base rates'!E$49)
+($E262*'fnd base rates'!E$50)
+($F262*'fnd base rates'!E$51)
+($G262*'fnd base rates'!E$52)
+($H262*'fnd base rates'!E$53)
+($I262*'fnd base rates'!E$54)
+($J262*'fnd base rates'!E$55)
+($K262*'fnd base rates'!E$56)
+($L262*'fnd base rates'!E$57)
+($M262*'fnd base rates'!E$58)
+($N262*'fnd base rates'!E$59)
+($O262*VLOOKUP($S262+12,rate_basefnd,5)))
*$R262</f>
        <v>70885.801250000004</v>
      </c>
      <c r="X262" s="1">
        <f>(($C262*'fnd base rates'!F$48)
+($D262*'fnd base rates'!F$49)
+($E262*'fnd base rates'!F$50)
+($F262*'fnd base rates'!F$51)
+($G262*'fnd base rates'!F$52)
+($H262*'fnd base rates'!F$53)
+($I262*'fnd base rates'!F$54)
+($J262*'fnd base rates'!F$55)
+($K262*'fnd base rates'!F$56)
+($L262*'fnd base rates'!F$57)
+($M262*'fnd base rates'!F$58)
+($N262*'fnd base rates'!F$59)
+($O262*VLOOKUP($S262+12,rate_basefnd,6)))
*$R262</f>
        <v>13784.540499999999</v>
      </c>
      <c r="Y262" s="1">
        <f>(($C262*'fnd base rates'!G$48)
+($D262*'fnd base rates'!G$49)
+($E262*'fnd base rates'!G$50)
+($F262*'fnd base rates'!G$51)
+($G262*'fnd base rates'!G$52)
+($H262*'fnd base rates'!G$53)
+($I262*'fnd base rates'!G$54)
+($J262*'fnd base rates'!G$55)
+($K262*'fnd base rates'!G$56)
+($L262*'fnd base rates'!G$57)
+($M262*'fnd base rates'!G$58)
+($N262*'fnd base rates'!G$59)
+($O262*VLOOKUP($S262+12,rate_basefnd,7)))
*$R262</f>
        <v>2568.0185000000001</v>
      </c>
      <c r="Z262" s="1">
        <f>(($C262*'fnd base rates'!H$48)
+($D262*'fnd base rates'!H$49)
+($E262*'fnd base rates'!H$50)
+($F262*'fnd base rates'!H$51)
+($G262*'fnd base rates'!H$52)
+($H262*'fnd base rates'!H$53)
+($I262*'fnd base rates'!H$54)
+($J262*'fnd base rates'!H$55)
+($K262*'fnd base rates'!H$56)
+($L262*'fnd base rates'!H$57)
+($M262*'fnd base rates'!H$58)
+($N262*'fnd base rates'!H$59)
+($O262*VLOOKUP($S262+12,rate_basefnd,8)))</f>
        <v>6581.9630000000006</v>
      </c>
      <c r="AA262" s="1">
        <f>(($C262*'fnd base rates'!I$48)
+($D262*'fnd base rates'!I$49)
+($E262*'fnd base rates'!I$50)
+($F262*'fnd base rates'!I$51)
+($G262*'fnd base rates'!I$52)
+($H262*'fnd base rates'!I$53)
+($I262*'fnd base rates'!I$54)
+($J262*'fnd base rates'!I$55)
+($K262*'fnd base rates'!I$56)
+($L262*'fnd base rates'!I$57)
+($M262*'fnd base rates'!I$58)
+($N262*'fnd base rates'!I$59)
+($O262*VLOOKUP($S262+12,rate_basefnd,9)))
*$R262</f>
        <v>3876.9</v>
      </c>
      <c r="AB262" s="1">
        <f>(($C262*'fnd base rates'!J$48)
+($D262*'fnd base rates'!J$49)
+($E262*'fnd base rates'!J$50)
+($F262*'fnd base rates'!J$51)
+($G262*'fnd base rates'!J$52)
+($H262*'fnd base rates'!J$53)
+($I262*'fnd base rates'!J$54)
+($J262*'fnd base rates'!J$55)
+($K262*'fnd base rates'!J$56)
+($L262*'fnd base rates'!J$57)
+($M262*'fnd base rates'!J$58)
+($N262*'fnd base rates'!J$59)
+($O262*VLOOKUP($S262+12,rate_basefnd,10)))
*$R262</f>
        <v>2188.21</v>
      </c>
      <c r="AC262" s="1">
        <f>(($C262*'fnd base rates'!K$48)
+($D262*'fnd base rates'!K$49)
+($E262*'fnd base rates'!K$50)
+($F262*'fnd base rates'!K$51)
+($G262*'fnd base rates'!K$52)
+($H262*'fnd base rates'!K$53)
+($I262*'fnd base rates'!K$54)
+($J262*'fnd base rates'!K$55)
+($K262*'fnd base rates'!K$56)
+($L262*'fnd base rates'!K$57)
+($M262*'fnd base rates'!K$58)
+($N262*'fnd base rates'!K$59)
+($O262*VLOOKUP($S262+12,rate_basefnd,11)))
*$R262</f>
        <v>18021.63175</v>
      </c>
      <c r="AD262" s="1">
        <f>(($C262*'fnd base rates'!L$48)
+($D262*'fnd base rates'!L$49)
+($E262*'fnd base rates'!L$50)
+($F262*'fnd base rates'!L$51)
+($G262*'fnd base rates'!L$52)
+($H262*'fnd base rates'!L$53)
+($I262*'fnd base rates'!L$54)
+($J262*'fnd base rates'!L$55)
+($K262*'fnd base rates'!L$56)
+($L262*'fnd base rates'!L$57)
+($M262*'fnd base rates'!L$58)
+($N262*'fnd base rates'!L$59)
+($O262*VLOOKUP($S262+12,rate_basefnd,12)))</f>
        <v>16657.450304389593</v>
      </c>
      <c r="AE262" s="1">
        <f>(($C262*'fnd base rates'!M$48)
+($D262*'fnd base rates'!M$49)
+($E262*'fnd base rates'!M$50)
+($F262*'fnd base rates'!M$51)
+($G262*'fnd base rates'!M$52)
+($H262*'fnd base rates'!M$53)
+($I262*'fnd base rates'!M$54)
+($J262*'fnd base rates'!M$55)
+($K262*'fnd base rates'!M$56)
+($L262*'fnd base rates'!M$57)
+($M262*'fnd base rates'!M$58)
+($N262*'fnd base rates'!M$59)
+($O262*VLOOKUP($S262+12,rate_basefnd,13)))</f>
        <v>0</v>
      </c>
      <c r="AF262" s="4">
        <f t="shared" si="38"/>
        <v>150873.13405438961</v>
      </c>
      <c r="AH262" s="4">
        <f t="shared" si="39"/>
        <v>440149181</v>
      </c>
      <c r="AI262" s="4" t="str">
        <f t="shared" si="40"/>
        <v>440</v>
      </c>
      <c r="AJ262" s="2" t="str">
        <f t="shared" si="41"/>
        <v>149</v>
      </c>
      <c r="AK262" s="2" t="str">
        <f t="shared" si="42"/>
        <v>181</v>
      </c>
      <c r="AL262" s="4">
        <f t="shared" si="43"/>
        <v>1</v>
      </c>
      <c r="AM262" s="4">
        <f t="shared" si="36"/>
        <v>15</v>
      </c>
      <c r="AN262" s="4">
        <f t="shared" si="44"/>
        <v>150873.13405438961</v>
      </c>
      <c r="AO262" s="4">
        <f t="shared" si="45"/>
        <v>10058</v>
      </c>
      <c r="AP262" s="4">
        <f t="shared" si="46"/>
        <v>0</v>
      </c>
      <c r="AQ262" s="75">
        <v>10058</v>
      </c>
    </row>
    <row r="263" spans="1:43" s="4" customFormat="1">
      <c r="A263" s="2">
        <v>440149211</v>
      </c>
      <c r="B263" s="382" t="s">
        <v>683</v>
      </c>
      <c r="C263" s="15">
        <f>'fnd enro'!C263</f>
        <v>1</v>
      </c>
      <c r="D263" s="15">
        <f>'fnd enro'!D263</f>
        <v>0</v>
      </c>
      <c r="E263" s="15">
        <f>'fnd enro'!E263</f>
        <v>0</v>
      </c>
      <c r="F263" s="15">
        <f>'fnd enro'!F263</f>
        <v>0</v>
      </c>
      <c r="G263" s="15">
        <f>'fnd enro'!G263</f>
        <v>0</v>
      </c>
      <c r="H263" s="15">
        <f>'fnd enro'!H263</f>
        <v>0</v>
      </c>
      <c r="I263" s="15">
        <f>'fnd enro'!I263</f>
        <v>0</v>
      </c>
      <c r="J263" s="15">
        <f>'fnd enro'!J263</f>
        <v>0</v>
      </c>
      <c r="K263" s="15">
        <f>'fnd enro'!K263</f>
        <v>0</v>
      </c>
      <c r="L263" s="15">
        <f>'fnd enro'!L263</f>
        <v>0</v>
      </c>
      <c r="M263" s="15">
        <f>'fnd enro'!M263</f>
        <v>0</v>
      </c>
      <c r="N263" s="15">
        <f>'fnd enro'!N263</f>
        <v>0</v>
      </c>
      <c r="O263" s="15">
        <f>'fnd enro'!O263</f>
        <v>0</v>
      </c>
      <c r="P263" s="15"/>
      <c r="Q263" s="15">
        <f>'fnd enro'!R263</f>
        <v>1</v>
      </c>
      <c r="R263" s="16">
        <f t="shared" si="37"/>
        <v>1</v>
      </c>
      <c r="S263" s="15">
        <f>'fnd enro'!Q263</f>
        <v>1</v>
      </c>
      <c r="T263" s="2"/>
      <c r="U263" s="1">
        <f>(($C263*'fnd base rates'!C$48)
+($D263*'fnd base rates'!C$49)
+($E263*'fnd base rates'!C$50)
+($F263*'fnd base rates'!C$51)
+($G263*'fnd base rates'!C$52)
+($H263*'fnd base rates'!C$53)
+($I263*'fnd base rates'!C$54)
+($J263*'fnd base rates'!C$55)
+($K263*'fnd base rates'!C$56)
+($L263*'fnd base rates'!C$57)
+($M263*'fnd base rates'!C$58)
+($N263*'fnd base rates'!C$59)
+($O263*VLOOKUP($S263+12,rate_basefnd,3)))
*$R263</f>
        <v>184.03</v>
      </c>
      <c r="V263" s="1">
        <f>(($C263*'fnd base rates'!D$48)
+($D263*'fnd base rates'!D$49)
+($E263*'fnd base rates'!D$50)
+($F263*'fnd base rates'!D$51)
+($G263*'fnd base rates'!D$52)
+($H263*'fnd base rates'!D$53)
+($I263*'fnd base rates'!D$54)
+($J263*'fnd base rates'!D$55)
+($K263*'fnd base rates'!D$56)
+($L263*'fnd base rates'!D$57)
+($M263*'fnd base rates'!D$58)
+($N263*'fnd base rates'!D$59)
+($O263*VLOOKUP($S263+12,rate_basefnd,4)))
*$R263</f>
        <v>332.37</v>
      </c>
      <c r="W263" s="1">
        <f>(($C263*'fnd base rates'!E$48)
+($D263*'fnd base rates'!E$49)
+($E263*'fnd base rates'!E$50)
+($F263*'fnd base rates'!E$51)
+($G263*'fnd base rates'!E$52)
+($H263*'fnd base rates'!E$53)
+($I263*'fnd base rates'!E$54)
+($J263*'fnd base rates'!E$55)
+($K263*'fnd base rates'!E$56)
+($L263*'fnd base rates'!E$57)
+($M263*'fnd base rates'!E$58)
+($N263*'fnd base rates'!E$59)
+($O263*VLOOKUP($S263+12,rate_basefnd,5)))
*$R263</f>
        <v>1523.99</v>
      </c>
      <c r="X263" s="1">
        <f>(($C263*'fnd base rates'!F$48)
+($D263*'fnd base rates'!F$49)
+($E263*'fnd base rates'!F$50)
+($F263*'fnd base rates'!F$51)
+($G263*'fnd base rates'!F$52)
+($H263*'fnd base rates'!F$53)
+($I263*'fnd base rates'!F$54)
+($J263*'fnd base rates'!F$55)
+($K263*'fnd base rates'!F$56)
+($L263*'fnd base rates'!F$57)
+($M263*'fnd base rates'!F$58)
+($N263*'fnd base rates'!F$59)
+($O263*VLOOKUP($S263+12,rate_basefnd,6)))
*$R263</f>
        <v>390.86</v>
      </c>
      <c r="Y263" s="1">
        <f>(($C263*'fnd base rates'!G$48)
+($D263*'fnd base rates'!G$49)
+($E263*'fnd base rates'!G$50)
+($F263*'fnd base rates'!G$51)
+($G263*'fnd base rates'!G$52)
+($H263*'fnd base rates'!G$53)
+($I263*'fnd base rates'!G$54)
+($J263*'fnd base rates'!G$55)
+($K263*'fnd base rates'!G$56)
+($L263*'fnd base rates'!G$57)
+($M263*'fnd base rates'!G$58)
+($N263*'fnd base rates'!G$59)
+($O263*VLOOKUP($S263+12,rate_basefnd,7)))
*$R263</f>
        <v>60.27</v>
      </c>
      <c r="Z263" s="1">
        <f>(($C263*'fnd base rates'!H$48)
+($D263*'fnd base rates'!H$49)
+($E263*'fnd base rates'!H$50)
+($F263*'fnd base rates'!H$51)
+($G263*'fnd base rates'!H$52)
+($H263*'fnd base rates'!H$53)
+($I263*'fnd base rates'!H$54)
+($J263*'fnd base rates'!H$55)
+($K263*'fnd base rates'!H$56)
+($L263*'fnd base rates'!H$57)
+($M263*'fnd base rates'!H$58)
+($N263*'fnd base rates'!H$59)
+($O263*VLOOKUP($S263+12,rate_basefnd,8)))</f>
        <v>220.58</v>
      </c>
      <c r="AA263" s="1">
        <f>(($C263*'fnd base rates'!I$48)
+($D263*'fnd base rates'!I$49)
+($E263*'fnd base rates'!I$50)
+($F263*'fnd base rates'!I$51)
+($G263*'fnd base rates'!I$52)
+($H263*'fnd base rates'!I$53)
+($I263*'fnd base rates'!I$54)
+($J263*'fnd base rates'!I$55)
+($K263*'fnd base rates'!I$56)
+($L263*'fnd base rates'!I$57)
+($M263*'fnd base rates'!I$58)
+($N263*'fnd base rates'!I$59)
+($O263*VLOOKUP($S263+12,rate_basefnd,9)))
*$R263</f>
        <v>110.88</v>
      </c>
      <c r="AB263" s="1">
        <f>(($C263*'fnd base rates'!J$48)
+($D263*'fnd base rates'!J$49)
+($E263*'fnd base rates'!J$50)
+($F263*'fnd base rates'!J$51)
+($G263*'fnd base rates'!J$52)
+($H263*'fnd base rates'!J$53)
+($I263*'fnd base rates'!J$54)
+($J263*'fnd base rates'!J$55)
+($K263*'fnd base rates'!J$56)
+($L263*'fnd base rates'!J$57)
+($M263*'fnd base rates'!J$58)
+($N263*'fnd base rates'!J$59)
+($O263*VLOOKUP($S263+12,rate_basefnd,10)))
*$R263</f>
        <v>44.1</v>
      </c>
      <c r="AC263" s="1">
        <f>(($C263*'fnd base rates'!K$48)
+($D263*'fnd base rates'!K$49)
+($E263*'fnd base rates'!K$50)
+($F263*'fnd base rates'!K$51)
+($G263*'fnd base rates'!K$52)
+($H263*'fnd base rates'!K$53)
+($I263*'fnd base rates'!K$54)
+($J263*'fnd base rates'!K$55)
+($K263*'fnd base rates'!K$56)
+($L263*'fnd base rates'!K$57)
+($M263*'fnd base rates'!K$58)
+($N263*'fnd base rates'!K$59)
+($O263*VLOOKUP($S263+12,rate_basefnd,11)))
*$R263</f>
        <v>423.2</v>
      </c>
      <c r="AD263" s="1">
        <f>(($C263*'fnd base rates'!L$48)
+($D263*'fnd base rates'!L$49)
+($E263*'fnd base rates'!L$50)
+($F263*'fnd base rates'!L$51)
+($G263*'fnd base rates'!L$52)
+($H263*'fnd base rates'!L$53)
+($I263*'fnd base rates'!L$54)
+($J263*'fnd base rates'!L$55)
+($K263*'fnd base rates'!L$56)
+($L263*'fnd base rates'!L$57)
+($M263*'fnd base rates'!L$58)
+($N263*'fnd base rates'!L$59)
+($O263*VLOOKUP($S263+12,rate_basefnd,12)))</f>
        <v>432.23974717892111</v>
      </c>
      <c r="AE263" s="1">
        <f>(($C263*'fnd base rates'!M$48)
+($D263*'fnd base rates'!M$49)
+($E263*'fnd base rates'!M$50)
+($F263*'fnd base rates'!M$51)
+($G263*'fnd base rates'!M$52)
+($H263*'fnd base rates'!M$53)
+($I263*'fnd base rates'!M$54)
+($J263*'fnd base rates'!M$55)
+($K263*'fnd base rates'!M$56)
+($L263*'fnd base rates'!M$57)
+($M263*'fnd base rates'!M$58)
+($N263*'fnd base rates'!M$59)
+($O263*VLOOKUP($S263+12,rate_basefnd,13)))</f>
        <v>0</v>
      </c>
      <c r="AF263" s="4">
        <f t="shared" si="38"/>
        <v>3722.5197471789206</v>
      </c>
      <c r="AH263" s="4">
        <f t="shared" si="39"/>
        <v>440149211</v>
      </c>
      <c r="AI263" s="4" t="str">
        <f t="shared" si="40"/>
        <v>440</v>
      </c>
      <c r="AJ263" s="2" t="str">
        <f t="shared" si="41"/>
        <v>149</v>
      </c>
      <c r="AK263" s="2" t="str">
        <f t="shared" si="42"/>
        <v>211</v>
      </c>
      <c r="AL263" s="4">
        <f t="shared" si="43"/>
        <v>1</v>
      </c>
      <c r="AM263" s="4">
        <f t="shared" si="36"/>
        <v>1</v>
      </c>
      <c r="AN263" s="4">
        <f t="shared" si="44"/>
        <v>3722.5197471789206</v>
      </c>
      <c r="AO263" s="4">
        <f t="shared" si="45"/>
        <v>3723</v>
      </c>
      <c r="AP263" s="4">
        <f t="shared" si="46"/>
        <v>0</v>
      </c>
      <c r="AQ263" s="75">
        <v>3723</v>
      </c>
    </row>
    <row r="264" spans="1:43" s="4" customFormat="1">
      <c r="A264" s="2">
        <v>441281005</v>
      </c>
      <c r="B264" s="382" t="s">
        <v>90</v>
      </c>
      <c r="C264" s="15">
        <f>'fnd enro'!C264</f>
        <v>0</v>
      </c>
      <c r="D264" s="15">
        <f>'fnd enro'!D264</f>
        <v>0</v>
      </c>
      <c r="E264" s="15">
        <f>'fnd enro'!E264</f>
        <v>0</v>
      </c>
      <c r="F264" s="15">
        <f>'fnd enro'!F264</f>
        <v>0</v>
      </c>
      <c r="G264" s="15">
        <f>'fnd enro'!G264</f>
        <v>0</v>
      </c>
      <c r="H264" s="15">
        <f>'fnd enro'!H264</f>
        <v>1</v>
      </c>
      <c r="I264" s="15">
        <f>'fnd enro'!I264</f>
        <v>3.7499999999999999E-2</v>
      </c>
      <c r="J264" s="15">
        <f>'fnd enro'!J264</f>
        <v>0</v>
      </c>
      <c r="K264" s="15">
        <f>'fnd enro'!K264</f>
        <v>0</v>
      </c>
      <c r="L264" s="15">
        <f>'fnd enro'!L264</f>
        <v>0</v>
      </c>
      <c r="M264" s="15">
        <f>'fnd enro'!M264</f>
        <v>0</v>
      </c>
      <c r="N264" s="15">
        <f>'fnd enro'!N264</f>
        <v>0</v>
      </c>
      <c r="O264" s="15">
        <f>'fnd enro'!O264</f>
        <v>0</v>
      </c>
      <c r="P264" s="15"/>
      <c r="Q264" s="15">
        <f>'fnd enro'!R264</f>
        <v>1</v>
      </c>
      <c r="R264" s="16">
        <f t="shared" si="37"/>
        <v>1</v>
      </c>
      <c r="S264" s="15">
        <f>'fnd enro'!Q264</f>
        <v>1</v>
      </c>
      <c r="T264" s="2"/>
      <c r="U264" s="1">
        <f>(($C264*'fnd base rates'!C$48)
+($D264*'fnd base rates'!C$49)
+($E264*'fnd base rates'!C$50)
+($F264*'fnd base rates'!C$51)
+($G264*'fnd base rates'!C$52)
+($H264*'fnd base rates'!C$53)
+($I264*'fnd base rates'!C$54)
+($J264*'fnd base rates'!C$55)
+($K264*'fnd base rates'!C$56)
+($L264*'fnd base rates'!C$57)
+($M264*'fnd base rates'!C$58)
+($N264*'fnd base rates'!C$59)
+($O264*VLOOKUP($S264+12,rate_basefnd,3)))
*$R264</f>
        <v>463.29562500000003</v>
      </c>
      <c r="V264" s="1">
        <f>(($C264*'fnd base rates'!D$48)
+($D264*'fnd base rates'!D$49)
+($E264*'fnd base rates'!D$50)
+($F264*'fnd base rates'!D$51)
+($G264*'fnd base rates'!D$52)
+($H264*'fnd base rates'!D$53)
+($I264*'fnd base rates'!D$54)
+($J264*'fnd base rates'!D$55)
+($K264*'fnd base rates'!D$56)
+($L264*'fnd base rates'!D$57)
+($M264*'fnd base rates'!D$58)
+($N264*'fnd base rates'!D$59)
+($O264*VLOOKUP($S264+12,rate_basefnd,4)))
*$R264</f>
        <v>664.72</v>
      </c>
      <c r="W264" s="1">
        <f>(($C264*'fnd base rates'!E$48)
+($D264*'fnd base rates'!E$49)
+($E264*'fnd base rates'!E$50)
+($F264*'fnd base rates'!E$51)
+($G264*'fnd base rates'!E$52)
+($H264*'fnd base rates'!E$53)
+($I264*'fnd base rates'!E$54)
+($J264*'fnd base rates'!E$55)
+($K264*'fnd base rates'!E$56)
+($L264*'fnd base rates'!E$57)
+($M264*'fnd base rates'!E$58)
+($N264*'fnd base rates'!E$59)
+($O264*VLOOKUP($S264+12,rate_basefnd,5)))
*$R264</f>
        <v>4258.7093749999995</v>
      </c>
      <c r="X264" s="1">
        <f>(($C264*'fnd base rates'!F$48)
+($D264*'fnd base rates'!F$49)
+($E264*'fnd base rates'!F$50)
+($F264*'fnd base rates'!F$51)
+($G264*'fnd base rates'!F$52)
+($H264*'fnd base rates'!F$53)
+($I264*'fnd base rates'!F$54)
+($J264*'fnd base rates'!F$55)
+($K264*'fnd base rates'!F$56)
+($L264*'fnd base rates'!F$57)
+($M264*'fnd base rates'!F$58)
+($N264*'fnd base rates'!F$59)
+($O264*VLOOKUP($S264+12,rate_basefnd,6)))
*$R264</f>
        <v>761.95575000000008</v>
      </c>
      <c r="Y264" s="1">
        <f>(($C264*'fnd base rates'!G$48)
+($D264*'fnd base rates'!G$49)
+($E264*'fnd base rates'!G$50)
+($F264*'fnd base rates'!G$51)
+($G264*'fnd base rates'!G$52)
+($H264*'fnd base rates'!G$53)
+($I264*'fnd base rates'!G$54)
+($J264*'fnd base rates'!G$55)
+($K264*'fnd base rates'!G$56)
+($L264*'fnd base rates'!G$57)
+($M264*'fnd base rates'!G$58)
+($N264*'fnd base rates'!G$59)
+($O264*VLOOKUP($S264+12,rate_basefnd,7)))
*$R264</f>
        <v>141.94274999999999</v>
      </c>
      <c r="Z264" s="1">
        <f>(($C264*'fnd base rates'!H$48)
+($D264*'fnd base rates'!H$49)
+($E264*'fnd base rates'!H$50)
+($F264*'fnd base rates'!H$51)
+($G264*'fnd base rates'!H$52)
+($H264*'fnd base rates'!H$53)
+($I264*'fnd base rates'!H$54)
+($J264*'fnd base rates'!H$55)
+($K264*'fnd base rates'!H$56)
+($L264*'fnd base rates'!H$57)
+($M264*'fnd base rates'!H$58)
+($N264*'fnd base rates'!H$59)
+($O264*VLOOKUP($S264+12,rate_basefnd,8)))</f>
        <v>719.08450000000005</v>
      </c>
      <c r="AA264" s="1">
        <f>(($C264*'fnd base rates'!I$48)
+($D264*'fnd base rates'!I$49)
+($E264*'fnd base rates'!I$50)
+($F264*'fnd base rates'!I$51)
+($G264*'fnd base rates'!I$52)
+($H264*'fnd base rates'!I$53)
+($I264*'fnd base rates'!I$54)
+($J264*'fnd base rates'!I$55)
+($K264*'fnd base rates'!I$56)
+($L264*'fnd base rates'!I$57)
+($M264*'fnd base rates'!I$58)
+($N264*'fnd base rates'!I$59)
+($O264*VLOOKUP($S264+12,rate_basefnd,9)))
*$R264</f>
        <v>370.08</v>
      </c>
      <c r="AB264" s="1">
        <f>(($C264*'fnd base rates'!J$48)
+($D264*'fnd base rates'!J$49)
+($E264*'fnd base rates'!J$50)
+($F264*'fnd base rates'!J$51)
+($G264*'fnd base rates'!J$52)
+($H264*'fnd base rates'!J$53)
+($I264*'fnd base rates'!J$54)
+($J264*'fnd base rates'!J$55)
+($K264*'fnd base rates'!J$56)
+($L264*'fnd base rates'!J$57)
+($M264*'fnd base rates'!J$58)
+($N264*'fnd base rates'!J$59)
+($O264*VLOOKUP($S264+12,rate_basefnd,10)))
*$R264</f>
        <v>498.5</v>
      </c>
      <c r="AC264" s="1">
        <f>(($C264*'fnd base rates'!K$48)
+($D264*'fnd base rates'!K$49)
+($E264*'fnd base rates'!K$50)
+($F264*'fnd base rates'!K$51)
+($G264*'fnd base rates'!K$52)
+($H264*'fnd base rates'!K$53)
+($I264*'fnd base rates'!K$54)
+($J264*'fnd base rates'!K$55)
+($K264*'fnd base rates'!K$56)
+($L264*'fnd base rates'!K$57)
+($M264*'fnd base rates'!K$58)
+($N264*'fnd base rates'!K$59)
+($O264*VLOOKUP($S264+12,rate_basefnd,11)))
*$R264</f>
        <v>996.10512500000004</v>
      </c>
      <c r="AD264" s="1">
        <f>(($C264*'fnd base rates'!L$48)
+($D264*'fnd base rates'!L$49)
+($E264*'fnd base rates'!L$50)
+($F264*'fnd base rates'!L$51)
+($G264*'fnd base rates'!L$52)
+($H264*'fnd base rates'!L$53)
+($I264*'fnd base rates'!L$54)
+($J264*'fnd base rates'!L$55)
+($K264*'fnd base rates'!L$56)
+($L264*'fnd base rates'!L$57)
+($M264*'fnd base rates'!L$58)
+($N264*'fnd base rates'!L$59)
+($O264*VLOOKUP($S264+12,rate_basefnd,12)))</f>
        <v>919.25803935944157</v>
      </c>
      <c r="AE264" s="1">
        <f>(($C264*'fnd base rates'!M$48)
+($D264*'fnd base rates'!M$49)
+($E264*'fnd base rates'!M$50)
+($F264*'fnd base rates'!M$51)
+($G264*'fnd base rates'!M$52)
+($H264*'fnd base rates'!M$53)
+($I264*'fnd base rates'!M$54)
+($J264*'fnd base rates'!M$55)
+($K264*'fnd base rates'!M$56)
+($L264*'fnd base rates'!M$57)
+($M264*'fnd base rates'!M$58)
+($N264*'fnd base rates'!M$59)
+($O264*VLOOKUP($S264+12,rate_basefnd,13)))</f>
        <v>0</v>
      </c>
      <c r="AF264" s="4">
        <f t="shared" si="38"/>
        <v>9793.6511643594404</v>
      </c>
      <c r="AH264" s="4">
        <f t="shared" si="39"/>
        <v>441281005</v>
      </c>
      <c r="AI264" s="4" t="str">
        <f t="shared" si="40"/>
        <v>441</v>
      </c>
      <c r="AJ264" s="2" t="str">
        <f t="shared" si="41"/>
        <v>281</v>
      </c>
      <c r="AK264" s="2" t="str">
        <f t="shared" si="42"/>
        <v>005</v>
      </c>
      <c r="AL264" s="4">
        <f t="shared" si="43"/>
        <v>1</v>
      </c>
      <c r="AM264" s="4">
        <f t="shared" si="36"/>
        <v>1</v>
      </c>
      <c r="AN264" s="4">
        <f t="shared" si="44"/>
        <v>9793.6511643594404</v>
      </c>
      <c r="AO264" s="4">
        <f t="shared" si="45"/>
        <v>9794</v>
      </c>
      <c r="AP264" s="4">
        <f t="shared" si="46"/>
        <v>0</v>
      </c>
      <c r="AQ264" s="75">
        <v>9794</v>
      </c>
    </row>
    <row r="265" spans="1:43" s="4" customFormat="1">
      <c r="A265" s="2">
        <v>441281061</v>
      </c>
      <c r="B265" s="382" t="s">
        <v>90</v>
      </c>
      <c r="C265" s="15">
        <f>'fnd enro'!C265</f>
        <v>0</v>
      </c>
      <c r="D265" s="15">
        <f>'fnd enro'!D265</f>
        <v>0</v>
      </c>
      <c r="E265" s="15">
        <f>'fnd enro'!E265</f>
        <v>0</v>
      </c>
      <c r="F265" s="15">
        <f>'fnd enro'!F265</f>
        <v>3</v>
      </c>
      <c r="G265" s="15">
        <f>'fnd enro'!G265</f>
        <v>0</v>
      </c>
      <c r="H265" s="15">
        <f>'fnd enro'!H265</f>
        <v>0</v>
      </c>
      <c r="I265" s="15">
        <f>'fnd enro'!I265</f>
        <v>0.1125</v>
      </c>
      <c r="J265" s="15">
        <f>'fnd enro'!J265</f>
        <v>0</v>
      </c>
      <c r="K265" s="15">
        <f>'fnd enro'!K265</f>
        <v>0</v>
      </c>
      <c r="L265" s="15">
        <f>'fnd enro'!L265</f>
        <v>0</v>
      </c>
      <c r="M265" s="15">
        <f>'fnd enro'!M265</f>
        <v>0</v>
      </c>
      <c r="N265" s="15">
        <f>'fnd enro'!N265</f>
        <v>0</v>
      </c>
      <c r="O265" s="15">
        <f>'fnd enro'!O265</f>
        <v>1</v>
      </c>
      <c r="P265" s="15"/>
      <c r="Q265" s="15">
        <f>'fnd enro'!R265</f>
        <v>3</v>
      </c>
      <c r="R265" s="16">
        <f t="shared" si="37"/>
        <v>1</v>
      </c>
      <c r="S265" s="15">
        <f>'fnd enro'!Q265</f>
        <v>8</v>
      </c>
      <c r="T265" s="2"/>
      <c r="U265" s="1">
        <f>(($C265*'fnd base rates'!C$48)
+($D265*'fnd base rates'!C$49)
+($E265*'fnd base rates'!C$50)
+($F265*'fnd base rates'!C$51)
+($G265*'fnd base rates'!C$52)
+($H265*'fnd base rates'!C$53)
+($I265*'fnd base rates'!C$54)
+($J265*'fnd base rates'!C$55)
+($K265*'fnd base rates'!C$56)
+($L265*'fnd base rates'!C$57)
+($M265*'fnd base rates'!C$58)
+($N265*'fnd base rates'!C$59)
+($O265*VLOOKUP($S265+12,rate_basefnd,3)))
*$R265</f>
        <v>1389.8868750000001</v>
      </c>
      <c r="V265" s="1">
        <f>(($C265*'fnd base rates'!D$48)
+($D265*'fnd base rates'!D$49)
+($E265*'fnd base rates'!D$50)
+($F265*'fnd base rates'!D$51)
+($G265*'fnd base rates'!D$52)
+($H265*'fnd base rates'!D$53)
+($I265*'fnd base rates'!D$54)
+($J265*'fnd base rates'!D$55)
+($K265*'fnd base rates'!D$56)
+($L265*'fnd base rates'!D$57)
+($M265*'fnd base rates'!D$58)
+($N265*'fnd base rates'!D$59)
+($O265*VLOOKUP($S265+12,rate_basefnd,4)))
*$R265</f>
        <v>1994.16</v>
      </c>
      <c r="W265" s="1">
        <f>(($C265*'fnd base rates'!E$48)
+($D265*'fnd base rates'!E$49)
+($E265*'fnd base rates'!E$50)
+($F265*'fnd base rates'!E$51)
+($G265*'fnd base rates'!E$52)
+($H265*'fnd base rates'!E$53)
+($I265*'fnd base rates'!E$54)
+($J265*'fnd base rates'!E$55)
+($K265*'fnd base rates'!E$56)
+($L265*'fnd base rates'!E$57)
+($M265*'fnd base rates'!E$58)
+($N265*'fnd base rates'!E$59)
+($O265*VLOOKUP($S265+12,rate_basefnd,5)))
*$R265</f>
        <v>13294.988124999998</v>
      </c>
      <c r="X265" s="1">
        <f>(($C265*'fnd base rates'!F$48)
+($D265*'fnd base rates'!F$49)
+($E265*'fnd base rates'!F$50)
+($F265*'fnd base rates'!F$51)
+($G265*'fnd base rates'!F$52)
+($H265*'fnd base rates'!F$53)
+($I265*'fnd base rates'!F$54)
+($J265*'fnd base rates'!F$55)
+($K265*'fnd base rates'!F$56)
+($L265*'fnd base rates'!F$57)
+($M265*'fnd base rates'!F$58)
+($N265*'fnd base rates'!F$59)
+($O265*VLOOKUP($S265+12,rate_basefnd,6)))
*$R265</f>
        <v>3225.6472500000004</v>
      </c>
      <c r="Y265" s="1">
        <f>(($C265*'fnd base rates'!G$48)
+($D265*'fnd base rates'!G$49)
+($E265*'fnd base rates'!G$50)
+($F265*'fnd base rates'!G$51)
+($G265*'fnd base rates'!G$52)
+($H265*'fnd base rates'!G$53)
+($I265*'fnd base rates'!G$54)
+($J265*'fnd base rates'!G$55)
+($K265*'fnd base rates'!G$56)
+($L265*'fnd base rates'!G$57)
+($M265*'fnd base rates'!G$58)
+($N265*'fnd base rates'!G$59)
+($O265*VLOOKUP($S265+12,rate_basefnd,7)))
*$R265</f>
        <v>477.95825000000002</v>
      </c>
      <c r="Z265" s="1">
        <f>(($C265*'fnd base rates'!H$48)
+($D265*'fnd base rates'!H$49)
+($E265*'fnd base rates'!H$50)
+($F265*'fnd base rates'!H$51)
+($G265*'fnd base rates'!H$52)
+($H265*'fnd base rates'!H$53)
+($I265*'fnd base rates'!H$54)
+($J265*'fnd base rates'!H$55)
+($K265*'fnd base rates'!H$56)
+($L265*'fnd base rates'!H$57)
+($M265*'fnd base rates'!H$58)
+($N265*'fnd base rates'!H$59)
+($O265*VLOOKUP($S265+12,rate_basefnd,8)))</f>
        <v>1363.1534999999999</v>
      </c>
      <c r="AA265" s="1">
        <f>(($C265*'fnd base rates'!I$48)
+($D265*'fnd base rates'!I$49)
+($E265*'fnd base rates'!I$50)
+($F265*'fnd base rates'!I$51)
+($G265*'fnd base rates'!I$52)
+($H265*'fnd base rates'!I$53)
+($I265*'fnd base rates'!I$54)
+($J265*'fnd base rates'!I$55)
+($K265*'fnd base rates'!I$56)
+($L265*'fnd base rates'!I$57)
+($M265*'fnd base rates'!I$58)
+($N265*'fnd base rates'!I$59)
+($O265*VLOOKUP($S265+12,rate_basefnd,9)))
*$R265</f>
        <v>665.37</v>
      </c>
      <c r="AB265" s="1">
        <f>(($C265*'fnd base rates'!J$48)
+($D265*'fnd base rates'!J$49)
+($E265*'fnd base rates'!J$50)
+($F265*'fnd base rates'!J$51)
+($G265*'fnd base rates'!J$52)
+($H265*'fnd base rates'!J$53)
+($I265*'fnd base rates'!J$54)
+($J265*'fnd base rates'!J$55)
+($K265*'fnd base rates'!J$56)
+($L265*'fnd base rates'!J$57)
+($M265*'fnd base rates'!J$58)
+($N265*'fnd base rates'!J$59)
+($O265*VLOOKUP($S265+12,rate_basefnd,10)))
*$R265</f>
        <v>397.04999999999995</v>
      </c>
      <c r="AC265" s="1">
        <f>(($C265*'fnd base rates'!K$48)
+($D265*'fnd base rates'!K$49)
+($E265*'fnd base rates'!K$50)
+($F265*'fnd base rates'!K$51)
+($G265*'fnd base rates'!K$52)
+($H265*'fnd base rates'!K$53)
+($I265*'fnd base rates'!K$54)
+($J265*'fnd base rates'!K$55)
+($K265*'fnd base rates'!K$56)
+($L265*'fnd base rates'!K$57)
+($M265*'fnd base rates'!K$58)
+($N265*'fnd base rates'!K$59)
+($O265*VLOOKUP($S265+12,rate_basefnd,11)))
*$R265</f>
        <v>3353.8453749999999</v>
      </c>
      <c r="AD265" s="1">
        <f>(($C265*'fnd base rates'!L$48)
+($D265*'fnd base rates'!L$49)
+($E265*'fnd base rates'!L$50)
+($F265*'fnd base rates'!L$51)
+($G265*'fnd base rates'!L$52)
+($H265*'fnd base rates'!L$53)
+($I265*'fnd base rates'!L$54)
+($J265*'fnd base rates'!L$55)
+($K265*'fnd base rates'!L$56)
+($L265*'fnd base rates'!L$57)
+($M265*'fnd base rates'!L$58)
+($N265*'fnd base rates'!L$59)
+($O265*VLOOKUP($S265+12,rate_basefnd,12)))</f>
        <v>3289.1643943184472</v>
      </c>
      <c r="AE265" s="1">
        <f>(($C265*'fnd base rates'!M$48)
+($D265*'fnd base rates'!M$49)
+($E265*'fnd base rates'!M$50)
+($F265*'fnd base rates'!M$51)
+($G265*'fnd base rates'!M$52)
+($H265*'fnd base rates'!M$53)
+($I265*'fnd base rates'!M$54)
+($J265*'fnd base rates'!M$55)
+($K265*'fnd base rates'!M$56)
+($L265*'fnd base rates'!M$57)
+($M265*'fnd base rates'!M$58)
+($N265*'fnd base rates'!M$59)
+($O265*VLOOKUP($S265+12,rate_basefnd,13)))</f>
        <v>0</v>
      </c>
      <c r="AF265" s="4">
        <f t="shared" si="38"/>
        <v>29451.223769318443</v>
      </c>
      <c r="AH265" s="4">
        <f t="shared" si="39"/>
        <v>441281061</v>
      </c>
      <c r="AI265" s="4" t="str">
        <f t="shared" si="40"/>
        <v>441</v>
      </c>
      <c r="AJ265" s="2" t="str">
        <f t="shared" si="41"/>
        <v>281</v>
      </c>
      <c r="AK265" s="2" t="str">
        <f t="shared" si="42"/>
        <v>061</v>
      </c>
      <c r="AL265" s="4">
        <f t="shared" si="43"/>
        <v>1</v>
      </c>
      <c r="AM265" s="4">
        <f t="shared" si="36"/>
        <v>3</v>
      </c>
      <c r="AN265" s="4">
        <f t="shared" si="44"/>
        <v>29451.223769318443</v>
      </c>
      <c r="AO265" s="4">
        <f t="shared" si="45"/>
        <v>9817</v>
      </c>
      <c r="AP265" s="4">
        <f t="shared" si="46"/>
        <v>0</v>
      </c>
      <c r="AQ265" s="75">
        <v>9817</v>
      </c>
    </row>
    <row r="266" spans="1:43" s="4" customFormat="1">
      <c r="A266" s="2">
        <v>441281087</v>
      </c>
      <c r="B266" s="382" t="s">
        <v>90</v>
      </c>
      <c r="C266" s="15">
        <f>'fnd enro'!C266</f>
        <v>0</v>
      </c>
      <c r="D266" s="15">
        <f>'fnd enro'!D266</f>
        <v>0</v>
      </c>
      <c r="E266" s="15">
        <f>'fnd enro'!E266</f>
        <v>0</v>
      </c>
      <c r="F266" s="15">
        <f>'fnd enro'!F266</f>
        <v>1</v>
      </c>
      <c r="G266" s="15">
        <f>'fnd enro'!G266</f>
        <v>0</v>
      </c>
      <c r="H266" s="15">
        <f>'fnd enro'!H266</f>
        <v>2</v>
      </c>
      <c r="I266" s="15">
        <f>'fnd enro'!I266</f>
        <v>0.1125</v>
      </c>
      <c r="J266" s="15">
        <f>'fnd enro'!J266</f>
        <v>0</v>
      </c>
      <c r="K266" s="15">
        <f>'fnd enro'!K266</f>
        <v>0</v>
      </c>
      <c r="L266" s="15">
        <f>'fnd enro'!L266</f>
        <v>0</v>
      </c>
      <c r="M266" s="15">
        <f>'fnd enro'!M266</f>
        <v>0</v>
      </c>
      <c r="N266" s="15">
        <f>'fnd enro'!N266</f>
        <v>0</v>
      </c>
      <c r="O266" s="15">
        <f>'fnd enro'!O266</f>
        <v>0</v>
      </c>
      <c r="P266" s="15"/>
      <c r="Q266" s="15">
        <f>'fnd enro'!R266</f>
        <v>3</v>
      </c>
      <c r="R266" s="16">
        <f t="shared" si="37"/>
        <v>1</v>
      </c>
      <c r="S266" s="15">
        <f>'fnd enro'!Q266</f>
        <v>1</v>
      </c>
      <c r="T266" s="2"/>
      <c r="U266" s="1">
        <f>(($C266*'fnd base rates'!C$48)
+($D266*'fnd base rates'!C$49)
+($E266*'fnd base rates'!C$50)
+($F266*'fnd base rates'!C$51)
+($G266*'fnd base rates'!C$52)
+($H266*'fnd base rates'!C$53)
+($I266*'fnd base rates'!C$54)
+($J266*'fnd base rates'!C$55)
+($K266*'fnd base rates'!C$56)
+($L266*'fnd base rates'!C$57)
+($M266*'fnd base rates'!C$58)
+($N266*'fnd base rates'!C$59)
+($O266*VLOOKUP($S266+12,rate_basefnd,3)))
*$R266</f>
        <v>1389.8868750000001</v>
      </c>
      <c r="V266" s="1">
        <f>(($C266*'fnd base rates'!D$48)
+($D266*'fnd base rates'!D$49)
+($E266*'fnd base rates'!D$50)
+($F266*'fnd base rates'!D$51)
+($G266*'fnd base rates'!D$52)
+($H266*'fnd base rates'!D$53)
+($I266*'fnd base rates'!D$54)
+($J266*'fnd base rates'!D$55)
+($K266*'fnd base rates'!D$56)
+($L266*'fnd base rates'!D$57)
+($M266*'fnd base rates'!D$58)
+($N266*'fnd base rates'!D$59)
+($O266*VLOOKUP($S266+12,rate_basefnd,4)))
*$R266</f>
        <v>1994.16</v>
      </c>
      <c r="W266" s="1">
        <f>(($C266*'fnd base rates'!E$48)
+($D266*'fnd base rates'!E$49)
+($E266*'fnd base rates'!E$50)
+($F266*'fnd base rates'!E$51)
+($G266*'fnd base rates'!E$52)
+($H266*'fnd base rates'!E$53)
+($I266*'fnd base rates'!E$54)
+($J266*'fnd base rates'!E$55)
+($K266*'fnd base rates'!E$56)
+($L266*'fnd base rates'!E$57)
+($M266*'fnd base rates'!E$58)
+($N266*'fnd base rates'!E$59)
+($O266*VLOOKUP($S266+12,rate_basefnd,5)))
*$R266</f>
        <v>11879.668125</v>
      </c>
      <c r="X266" s="1">
        <f>(($C266*'fnd base rates'!F$48)
+($D266*'fnd base rates'!F$49)
+($E266*'fnd base rates'!F$50)
+($F266*'fnd base rates'!F$51)
+($G266*'fnd base rates'!F$52)
+($H266*'fnd base rates'!F$53)
+($I266*'fnd base rates'!F$54)
+($J266*'fnd base rates'!F$55)
+($K266*'fnd base rates'!F$56)
+($L266*'fnd base rates'!F$57)
+($M266*'fnd base rates'!F$58)
+($N266*'fnd base rates'!F$59)
+($O266*VLOOKUP($S266+12,rate_basefnd,6)))
*$R266</f>
        <v>2599.12725</v>
      </c>
      <c r="Y266" s="1">
        <f>(($C266*'fnd base rates'!G$48)
+($D266*'fnd base rates'!G$49)
+($E266*'fnd base rates'!G$50)
+($F266*'fnd base rates'!G$51)
+($G266*'fnd base rates'!G$52)
+($H266*'fnd base rates'!G$53)
+($I266*'fnd base rates'!G$54)
+($J266*'fnd base rates'!G$55)
+($K266*'fnd base rates'!G$56)
+($L266*'fnd base rates'!G$57)
+($M266*'fnd base rates'!G$58)
+($N266*'fnd base rates'!G$59)
+($O266*VLOOKUP($S266+12,rate_basefnd,7)))
*$R266</f>
        <v>419.66825</v>
      </c>
      <c r="Z266" s="1">
        <f>(($C266*'fnd base rates'!H$48)
+($D266*'fnd base rates'!H$49)
+($E266*'fnd base rates'!H$50)
+($F266*'fnd base rates'!H$51)
+($G266*'fnd base rates'!H$52)
+($H266*'fnd base rates'!H$53)
+($I266*'fnd base rates'!H$54)
+($J266*'fnd base rates'!H$55)
+($K266*'fnd base rates'!H$56)
+($L266*'fnd base rates'!H$57)
+($M266*'fnd base rates'!H$58)
+($N266*'fnd base rates'!H$59)
+($O266*VLOOKUP($S266+12,rate_basefnd,8)))</f>
        <v>1892.5535</v>
      </c>
      <c r="AA266" s="1">
        <f>(($C266*'fnd base rates'!I$48)
+($D266*'fnd base rates'!I$49)
+($E266*'fnd base rates'!I$50)
+($F266*'fnd base rates'!I$51)
+($G266*'fnd base rates'!I$52)
+($H266*'fnd base rates'!I$53)
+($I266*'fnd base rates'!I$54)
+($J266*'fnd base rates'!I$55)
+($K266*'fnd base rates'!I$56)
+($L266*'fnd base rates'!I$57)
+($M266*'fnd base rates'!I$58)
+($N266*'fnd base rates'!I$59)
+($O266*VLOOKUP($S266+12,rate_basefnd,9)))
*$R266</f>
        <v>961.94999999999993</v>
      </c>
      <c r="AB266" s="1">
        <f>(($C266*'fnd base rates'!J$48)
+($D266*'fnd base rates'!J$49)
+($E266*'fnd base rates'!J$50)
+($F266*'fnd base rates'!J$51)
+($G266*'fnd base rates'!J$52)
+($H266*'fnd base rates'!J$53)
+($I266*'fnd base rates'!J$54)
+($J266*'fnd base rates'!J$55)
+($K266*'fnd base rates'!J$56)
+($L266*'fnd base rates'!J$57)
+($M266*'fnd base rates'!J$58)
+($N266*'fnd base rates'!J$59)
+($O266*VLOOKUP($S266+12,rate_basefnd,10)))
*$R266</f>
        <v>1129.3499999999999</v>
      </c>
      <c r="AC266" s="1">
        <f>(($C266*'fnd base rates'!K$48)
+($D266*'fnd base rates'!K$49)
+($E266*'fnd base rates'!K$50)
+($F266*'fnd base rates'!K$51)
+($G266*'fnd base rates'!K$52)
+($H266*'fnd base rates'!K$53)
+($I266*'fnd base rates'!K$54)
+($J266*'fnd base rates'!K$55)
+($K266*'fnd base rates'!K$56)
+($L266*'fnd base rates'!K$57)
+($M266*'fnd base rates'!K$58)
+($N266*'fnd base rates'!K$59)
+($O266*VLOOKUP($S266+12,rate_basefnd,11)))
*$R266</f>
        <v>2944.9953750000004</v>
      </c>
      <c r="AD266" s="1">
        <f>(($C266*'fnd base rates'!L$48)
+($D266*'fnd base rates'!L$49)
+($E266*'fnd base rates'!L$50)
+($F266*'fnd base rates'!L$51)
+($G266*'fnd base rates'!L$52)
+($H266*'fnd base rates'!L$53)
+($I266*'fnd base rates'!L$54)
+($J266*'fnd base rates'!L$55)
+($K266*'fnd base rates'!L$56)
+($L266*'fnd base rates'!L$57)
+($M266*'fnd base rates'!L$58)
+($N266*'fnd base rates'!L$59)
+($O266*VLOOKUP($S266+12,rate_basefnd,12)))</f>
        <v>2826.3475434916986</v>
      </c>
      <c r="AE266" s="1">
        <f>(($C266*'fnd base rates'!M$48)
+($D266*'fnd base rates'!M$49)
+($E266*'fnd base rates'!M$50)
+($F266*'fnd base rates'!M$51)
+($G266*'fnd base rates'!M$52)
+($H266*'fnd base rates'!M$53)
+($I266*'fnd base rates'!M$54)
+($J266*'fnd base rates'!M$55)
+($K266*'fnd base rates'!M$56)
+($L266*'fnd base rates'!M$57)
+($M266*'fnd base rates'!M$58)
+($N266*'fnd base rates'!M$59)
+($O266*VLOOKUP($S266+12,rate_basefnd,13)))</f>
        <v>0</v>
      </c>
      <c r="AF266" s="4">
        <f t="shared" si="38"/>
        <v>28037.706918491698</v>
      </c>
      <c r="AH266" s="4">
        <f t="shared" si="39"/>
        <v>441281087</v>
      </c>
      <c r="AI266" s="4" t="str">
        <f t="shared" si="40"/>
        <v>441</v>
      </c>
      <c r="AJ266" s="2" t="str">
        <f t="shared" si="41"/>
        <v>281</v>
      </c>
      <c r="AK266" s="2" t="str">
        <f t="shared" si="42"/>
        <v>087</v>
      </c>
      <c r="AL266" s="4">
        <f t="shared" si="43"/>
        <v>1</v>
      </c>
      <c r="AM266" s="4">
        <f t="shared" ref="AM266:AM329" si="47">enro</f>
        <v>3</v>
      </c>
      <c r="AN266" s="4">
        <f t="shared" si="44"/>
        <v>28037.706918491698</v>
      </c>
      <c r="AO266" s="4">
        <f t="shared" si="45"/>
        <v>9346</v>
      </c>
      <c r="AP266" s="4">
        <f t="shared" si="46"/>
        <v>0</v>
      </c>
      <c r="AQ266" s="75">
        <v>9346</v>
      </c>
    </row>
    <row r="267" spans="1:43" s="4" customFormat="1">
      <c r="A267" s="2">
        <v>441281159</v>
      </c>
      <c r="B267" s="382" t="s">
        <v>90</v>
      </c>
      <c r="C267" s="15">
        <f>'fnd enro'!C267</f>
        <v>0</v>
      </c>
      <c r="D267" s="15">
        <f>'fnd enro'!D267</f>
        <v>0</v>
      </c>
      <c r="E267" s="15">
        <f>'fnd enro'!E267</f>
        <v>0</v>
      </c>
      <c r="F267" s="15">
        <f>'fnd enro'!F267</f>
        <v>1</v>
      </c>
      <c r="G267" s="15">
        <f>'fnd enro'!G267</f>
        <v>0</v>
      </c>
      <c r="H267" s="15">
        <f>'fnd enro'!H267</f>
        <v>0</v>
      </c>
      <c r="I267" s="15">
        <f>'fnd enro'!I267</f>
        <v>3.7499999999999999E-2</v>
      </c>
      <c r="J267" s="15">
        <f>'fnd enro'!J267</f>
        <v>0</v>
      </c>
      <c r="K267" s="15">
        <f>'fnd enro'!K267</f>
        <v>0</v>
      </c>
      <c r="L267" s="15">
        <f>'fnd enro'!L267</f>
        <v>0</v>
      </c>
      <c r="M267" s="15">
        <f>'fnd enro'!M267</f>
        <v>0</v>
      </c>
      <c r="N267" s="15">
        <f>'fnd enro'!N267</f>
        <v>0</v>
      </c>
      <c r="O267" s="15">
        <f>'fnd enro'!O267</f>
        <v>1</v>
      </c>
      <c r="P267" s="15"/>
      <c r="Q267" s="15">
        <f>'fnd enro'!R267</f>
        <v>1</v>
      </c>
      <c r="R267" s="16">
        <f t="shared" ref="R267:R330" si="48">VLOOKUP(A267,charterinfo_b,6)</f>
        <v>1</v>
      </c>
      <c r="S267" s="15">
        <f>'fnd enro'!Q267</f>
        <v>10</v>
      </c>
      <c r="T267" s="2"/>
      <c r="U267" s="1">
        <f>(($C267*'fnd base rates'!C$48)
+($D267*'fnd base rates'!C$49)
+($E267*'fnd base rates'!C$50)
+($F267*'fnd base rates'!C$51)
+($G267*'fnd base rates'!C$52)
+($H267*'fnd base rates'!C$53)
+($I267*'fnd base rates'!C$54)
+($J267*'fnd base rates'!C$55)
+($K267*'fnd base rates'!C$56)
+($L267*'fnd base rates'!C$57)
+($M267*'fnd base rates'!C$58)
+($N267*'fnd base rates'!C$59)
+($O267*VLOOKUP($S267+12,rate_basefnd,3)))
*$R267</f>
        <v>463.29562500000003</v>
      </c>
      <c r="V267" s="1">
        <f>(($C267*'fnd base rates'!D$48)
+($D267*'fnd base rates'!D$49)
+($E267*'fnd base rates'!D$50)
+($F267*'fnd base rates'!D$51)
+($G267*'fnd base rates'!D$52)
+($H267*'fnd base rates'!D$53)
+($I267*'fnd base rates'!D$54)
+($J267*'fnd base rates'!D$55)
+($K267*'fnd base rates'!D$56)
+($L267*'fnd base rates'!D$57)
+($M267*'fnd base rates'!D$58)
+($N267*'fnd base rates'!D$59)
+($O267*VLOOKUP($S267+12,rate_basefnd,4)))
*$R267</f>
        <v>664.72</v>
      </c>
      <c r="W267" s="1">
        <f>(($C267*'fnd base rates'!E$48)
+($D267*'fnd base rates'!E$49)
+($E267*'fnd base rates'!E$50)
+($F267*'fnd base rates'!E$51)
+($G267*'fnd base rates'!E$52)
+($H267*'fnd base rates'!E$53)
+($I267*'fnd base rates'!E$54)
+($J267*'fnd base rates'!E$55)
+($K267*'fnd base rates'!E$56)
+($L267*'fnd base rates'!E$57)
+($M267*'fnd base rates'!E$58)
+($N267*'fnd base rates'!E$59)
+($O267*VLOOKUP($S267+12,rate_basefnd,5)))
*$R267</f>
        <v>6633.7893750000003</v>
      </c>
      <c r="X267" s="1">
        <f>(($C267*'fnd base rates'!F$48)
+($D267*'fnd base rates'!F$49)
+($E267*'fnd base rates'!F$50)
+($F267*'fnd base rates'!F$51)
+($G267*'fnd base rates'!F$52)
+($H267*'fnd base rates'!F$53)
+($I267*'fnd base rates'!F$54)
+($J267*'fnd base rates'!F$55)
+($K267*'fnd base rates'!F$56)
+($L267*'fnd base rates'!F$57)
+($M267*'fnd base rates'!F$58)
+($N267*'fnd base rates'!F$59)
+($O267*VLOOKUP($S267+12,rate_basefnd,6)))
*$R267</f>
        <v>1075.2157500000001</v>
      </c>
      <c r="Y267" s="1">
        <f>(($C267*'fnd base rates'!G$48)
+($D267*'fnd base rates'!G$49)
+($E267*'fnd base rates'!G$50)
+($F267*'fnd base rates'!G$51)
+($G267*'fnd base rates'!G$52)
+($H267*'fnd base rates'!G$53)
+($I267*'fnd base rates'!G$54)
+($J267*'fnd base rates'!G$55)
+($K267*'fnd base rates'!G$56)
+($L267*'fnd base rates'!G$57)
+($M267*'fnd base rates'!G$58)
+($N267*'fnd base rates'!G$59)
+($O267*VLOOKUP($S267+12,rate_basefnd,7)))
*$R267</f>
        <v>207.78274999999999</v>
      </c>
      <c r="Z267" s="1">
        <f>(($C267*'fnd base rates'!H$48)
+($D267*'fnd base rates'!H$49)
+($E267*'fnd base rates'!H$50)
+($F267*'fnd base rates'!H$51)
+($G267*'fnd base rates'!H$52)
+($H267*'fnd base rates'!H$53)
+($I267*'fnd base rates'!H$54)
+($J267*'fnd base rates'!H$55)
+($K267*'fnd base rates'!H$56)
+($L267*'fnd base rates'!H$57)
+($M267*'fnd base rates'!H$58)
+($N267*'fnd base rates'!H$59)
+($O267*VLOOKUP($S267+12,rate_basefnd,8)))</f>
        <v>454.3845</v>
      </c>
      <c r="AA267" s="1">
        <f>(($C267*'fnd base rates'!I$48)
+($D267*'fnd base rates'!I$49)
+($E267*'fnd base rates'!I$50)
+($F267*'fnd base rates'!I$51)
+($G267*'fnd base rates'!I$52)
+($H267*'fnd base rates'!I$53)
+($I267*'fnd base rates'!I$54)
+($J267*'fnd base rates'!I$55)
+($K267*'fnd base rates'!I$56)
+($L267*'fnd base rates'!I$57)
+($M267*'fnd base rates'!I$58)
+($N267*'fnd base rates'!I$59)
+($O267*VLOOKUP($S267+12,rate_basefnd,9)))
*$R267</f>
        <v>221.79</v>
      </c>
      <c r="AB267" s="1">
        <f>(($C267*'fnd base rates'!J$48)
+($D267*'fnd base rates'!J$49)
+($E267*'fnd base rates'!J$50)
+($F267*'fnd base rates'!J$51)
+($G267*'fnd base rates'!J$52)
+($H267*'fnd base rates'!J$53)
+($I267*'fnd base rates'!J$54)
+($J267*'fnd base rates'!J$55)
+($K267*'fnd base rates'!J$56)
+($L267*'fnd base rates'!J$57)
+($M267*'fnd base rates'!J$58)
+($N267*'fnd base rates'!J$59)
+($O267*VLOOKUP($S267+12,rate_basefnd,10)))
*$R267</f>
        <v>132.35</v>
      </c>
      <c r="AC267" s="1">
        <f>(($C267*'fnd base rates'!K$48)
+($D267*'fnd base rates'!K$49)
+($E267*'fnd base rates'!K$50)
+($F267*'fnd base rates'!K$51)
+($G267*'fnd base rates'!K$52)
+($H267*'fnd base rates'!K$53)
+($I267*'fnd base rates'!K$54)
+($J267*'fnd base rates'!K$55)
+($K267*'fnd base rates'!K$56)
+($L267*'fnd base rates'!K$57)
+($M267*'fnd base rates'!K$58)
+($N267*'fnd base rates'!K$59)
+($O267*VLOOKUP($S267+12,rate_basefnd,11)))
*$R267</f>
        <v>1458.0551249999999</v>
      </c>
      <c r="AD267" s="1">
        <f>(($C267*'fnd base rates'!L$48)
+($D267*'fnd base rates'!L$49)
+($E267*'fnd base rates'!L$50)
+($F267*'fnd base rates'!L$51)
+($G267*'fnd base rates'!L$52)
+($H267*'fnd base rates'!L$53)
+($I267*'fnd base rates'!L$54)
+($J267*'fnd base rates'!L$55)
+($K267*'fnd base rates'!L$56)
+($L267*'fnd base rates'!L$57)
+($M267*'fnd base rates'!L$58)
+($N267*'fnd base rates'!L$59)
+($O267*VLOOKUP($S267+12,rate_basefnd,12)))</f>
        <v>1319.9314647728156</v>
      </c>
      <c r="AE267" s="1">
        <f>(($C267*'fnd base rates'!M$48)
+($D267*'fnd base rates'!M$49)
+($E267*'fnd base rates'!M$50)
+($F267*'fnd base rates'!M$51)
+($G267*'fnd base rates'!M$52)
+($H267*'fnd base rates'!M$53)
+($I267*'fnd base rates'!M$54)
+($J267*'fnd base rates'!M$55)
+($K267*'fnd base rates'!M$56)
+($L267*'fnd base rates'!M$57)
+($M267*'fnd base rates'!M$58)
+($N267*'fnd base rates'!M$59)
+($O267*VLOOKUP($S267+12,rate_basefnd,13)))</f>
        <v>0</v>
      </c>
      <c r="AF267" s="4">
        <f t="shared" ref="AF267:AF330" si="49">SUM(U267:AE267)</f>
        <v>12631.314589772815</v>
      </c>
      <c r="AH267" s="4">
        <f t="shared" ref="AH267:AH330" si="50">A267</f>
        <v>441281159</v>
      </c>
      <c r="AI267" s="4" t="str">
        <f t="shared" ref="AI267:AI330" si="51">IF($A267&lt;499999999,MID($A267,1,3),MID($A267,1,4))</f>
        <v>441</v>
      </c>
      <c r="AJ267" s="2" t="str">
        <f t="shared" ref="AJ267:AJ330" si="52">IF($A267&lt;499999999,MID($A267,4,3),MID($A267,5,3))</f>
        <v>281</v>
      </c>
      <c r="AK267" s="2" t="str">
        <f t="shared" ref="AK267:AK330" si="53">IF($A267&lt;499999999,MID($A267,7,3),MID($A267,8,3))</f>
        <v>159</v>
      </c>
      <c r="AL267" s="4">
        <f t="shared" ref="AL267:AL330" si="54">IF(VLOOKUP(VALUE(IF(AH267&lt;499999999,MID(AH267,4,3),MID(AH267,5,3))),distinfo,4)=R267,1,0)</f>
        <v>1</v>
      </c>
      <c r="AM267" s="4">
        <f t="shared" si="47"/>
        <v>1</v>
      </c>
      <c r="AN267" s="4">
        <f t="shared" ref="AN267:AN330" si="55">AF267</f>
        <v>12631.314589772815</v>
      </c>
      <c r="AO267" s="4">
        <f t="shared" ref="AO267:AO330" si="56">IF(OR(AF267=0,AM267=0),0,ROUND(AN267/AM267,0))</f>
        <v>12631</v>
      </c>
      <c r="AP267" s="4">
        <f t="shared" ref="AP267:AP330" si="57">AQ267-AO267</f>
        <v>0</v>
      </c>
      <c r="AQ267" s="75">
        <v>12631</v>
      </c>
    </row>
    <row r="268" spans="1:43" s="4" customFormat="1">
      <c r="A268" s="2">
        <v>441281161</v>
      </c>
      <c r="B268" s="382" t="s">
        <v>90</v>
      </c>
      <c r="C268" s="15">
        <f>'fnd enro'!C268</f>
        <v>0</v>
      </c>
      <c r="D268" s="15">
        <f>'fnd enro'!D268</f>
        <v>0</v>
      </c>
      <c r="E268" s="15">
        <f>'fnd enro'!E268</f>
        <v>0</v>
      </c>
      <c r="F268" s="15">
        <f>'fnd enro'!F268</f>
        <v>1</v>
      </c>
      <c r="G268" s="15">
        <f>'fnd enro'!G268</f>
        <v>0</v>
      </c>
      <c r="H268" s="15">
        <f>'fnd enro'!H268</f>
        <v>0</v>
      </c>
      <c r="I268" s="15">
        <f>'fnd enro'!I268</f>
        <v>3.7499999999999999E-2</v>
      </c>
      <c r="J268" s="15">
        <f>'fnd enro'!J268</f>
        <v>0</v>
      </c>
      <c r="K268" s="15">
        <f>'fnd enro'!K268</f>
        <v>0</v>
      </c>
      <c r="L268" s="15">
        <f>'fnd enro'!L268</f>
        <v>0</v>
      </c>
      <c r="M268" s="15">
        <f>'fnd enro'!M268</f>
        <v>0</v>
      </c>
      <c r="N268" s="15">
        <f>'fnd enro'!N268</f>
        <v>0</v>
      </c>
      <c r="O268" s="15">
        <f>'fnd enro'!O268</f>
        <v>1</v>
      </c>
      <c r="P268" s="15"/>
      <c r="Q268" s="15">
        <f>'fnd enro'!R268</f>
        <v>1</v>
      </c>
      <c r="R268" s="16">
        <f t="shared" si="48"/>
        <v>1</v>
      </c>
      <c r="S268" s="15">
        <f>'fnd enro'!Q268</f>
        <v>10</v>
      </c>
      <c r="T268" s="2"/>
      <c r="U268" s="1">
        <f>(($C268*'fnd base rates'!C$48)
+($D268*'fnd base rates'!C$49)
+($E268*'fnd base rates'!C$50)
+($F268*'fnd base rates'!C$51)
+($G268*'fnd base rates'!C$52)
+($H268*'fnd base rates'!C$53)
+($I268*'fnd base rates'!C$54)
+($J268*'fnd base rates'!C$55)
+($K268*'fnd base rates'!C$56)
+($L268*'fnd base rates'!C$57)
+($M268*'fnd base rates'!C$58)
+($N268*'fnd base rates'!C$59)
+($O268*VLOOKUP($S268+12,rate_basefnd,3)))
*$R268</f>
        <v>463.29562500000003</v>
      </c>
      <c r="V268" s="1">
        <f>(($C268*'fnd base rates'!D$48)
+($D268*'fnd base rates'!D$49)
+($E268*'fnd base rates'!D$50)
+($F268*'fnd base rates'!D$51)
+($G268*'fnd base rates'!D$52)
+($H268*'fnd base rates'!D$53)
+($I268*'fnd base rates'!D$54)
+($J268*'fnd base rates'!D$55)
+($K268*'fnd base rates'!D$56)
+($L268*'fnd base rates'!D$57)
+($M268*'fnd base rates'!D$58)
+($N268*'fnd base rates'!D$59)
+($O268*VLOOKUP($S268+12,rate_basefnd,4)))
*$R268</f>
        <v>664.72</v>
      </c>
      <c r="W268" s="1">
        <f>(($C268*'fnd base rates'!E$48)
+($D268*'fnd base rates'!E$49)
+($E268*'fnd base rates'!E$50)
+($F268*'fnd base rates'!E$51)
+($G268*'fnd base rates'!E$52)
+($H268*'fnd base rates'!E$53)
+($I268*'fnd base rates'!E$54)
+($J268*'fnd base rates'!E$55)
+($K268*'fnd base rates'!E$56)
+($L268*'fnd base rates'!E$57)
+($M268*'fnd base rates'!E$58)
+($N268*'fnd base rates'!E$59)
+($O268*VLOOKUP($S268+12,rate_basefnd,5)))
*$R268</f>
        <v>6633.7893750000003</v>
      </c>
      <c r="X268" s="1">
        <f>(($C268*'fnd base rates'!F$48)
+($D268*'fnd base rates'!F$49)
+($E268*'fnd base rates'!F$50)
+($F268*'fnd base rates'!F$51)
+($G268*'fnd base rates'!F$52)
+($H268*'fnd base rates'!F$53)
+($I268*'fnd base rates'!F$54)
+($J268*'fnd base rates'!F$55)
+($K268*'fnd base rates'!F$56)
+($L268*'fnd base rates'!F$57)
+($M268*'fnd base rates'!F$58)
+($N268*'fnd base rates'!F$59)
+($O268*VLOOKUP($S268+12,rate_basefnd,6)))
*$R268</f>
        <v>1075.2157500000001</v>
      </c>
      <c r="Y268" s="1">
        <f>(($C268*'fnd base rates'!G$48)
+($D268*'fnd base rates'!G$49)
+($E268*'fnd base rates'!G$50)
+($F268*'fnd base rates'!G$51)
+($G268*'fnd base rates'!G$52)
+($H268*'fnd base rates'!G$53)
+($I268*'fnd base rates'!G$54)
+($J268*'fnd base rates'!G$55)
+($K268*'fnd base rates'!G$56)
+($L268*'fnd base rates'!G$57)
+($M268*'fnd base rates'!G$58)
+($N268*'fnd base rates'!G$59)
+($O268*VLOOKUP($S268+12,rate_basefnd,7)))
*$R268</f>
        <v>207.78274999999999</v>
      </c>
      <c r="Z268" s="1">
        <f>(($C268*'fnd base rates'!H$48)
+($D268*'fnd base rates'!H$49)
+($E268*'fnd base rates'!H$50)
+($F268*'fnd base rates'!H$51)
+($G268*'fnd base rates'!H$52)
+($H268*'fnd base rates'!H$53)
+($I268*'fnd base rates'!H$54)
+($J268*'fnd base rates'!H$55)
+($K268*'fnd base rates'!H$56)
+($L268*'fnd base rates'!H$57)
+($M268*'fnd base rates'!H$58)
+($N268*'fnd base rates'!H$59)
+($O268*VLOOKUP($S268+12,rate_basefnd,8)))</f>
        <v>454.3845</v>
      </c>
      <c r="AA268" s="1">
        <f>(($C268*'fnd base rates'!I$48)
+($D268*'fnd base rates'!I$49)
+($E268*'fnd base rates'!I$50)
+($F268*'fnd base rates'!I$51)
+($G268*'fnd base rates'!I$52)
+($H268*'fnd base rates'!I$53)
+($I268*'fnd base rates'!I$54)
+($J268*'fnd base rates'!I$55)
+($K268*'fnd base rates'!I$56)
+($L268*'fnd base rates'!I$57)
+($M268*'fnd base rates'!I$58)
+($N268*'fnd base rates'!I$59)
+($O268*VLOOKUP($S268+12,rate_basefnd,9)))
*$R268</f>
        <v>221.79</v>
      </c>
      <c r="AB268" s="1">
        <f>(($C268*'fnd base rates'!J$48)
+($D268*'fnd base rates'!J$49)
+($E268*'fnd base rates'!J$50)
+($F268*'fnd base rates'!J$51)
+($G268*'fnd base rates'!J$52)
+($H268*'fnd base rates'!J$53)
+($I268*'fnd base rates'!J$54)
+($J268*'fnd base rates'!J$55)
+($K268*'fnd base rates'!J$56)
+($L268*'fnd base rates'!J$57)
+($M268*'fnd base rates'!J$58)
+($N268*'fnd base rates'!J$59)
+($O268*VLOOKUP($S268+12,rate_basefnd,10)))
*$R268</f>
        <v>132.35</v>
      </c>
      <c r="AC268" s="1">
        <f>(($C268*'fnd base rates'!K$48)
+($D268*'fnd base rates'!K$49)
+($E268*'fnd base rates'!K$50)
+($F268*'fnd base rates'!K$51)
+($G268*'fnd base rates'!K$52)
+($H268*'fnd base rates'!K$53)
+($I268*'fnd base rates'!K$54)
+($J268*'fnd base rates'!K$55)
+($K268*'fnd base rates'!K$56)
+($L268*'fnd base rates'!K$57)
+($M268*'fnd base rates'!K$58)
+($N268*'fnd base rates'!K$59)
+($O268*VLOOKUP($S268+12,rate_basefnd,11)))
*$R268</f>
        <v>1458.0551249999999</v>
      </c>
      <c r="AD268" s="1">
        <f>(($C268*'fnd base rates'!L$48)
+($D268*'fnd base rates'!L$49)
+($E268*'fnd base rates'!L$50)
+($F268*'fnd base rates'!L$51)
+($G268*'fnd base rates'!L$52)
+($H268*'fnd base rates'!L$53)
+($I268*'fnd base rates'!L$54)
+($J268*'fnd base rates'!L$55)
+($K268*'fnd base rates'!L$56)
+($L268*'fnd base rates'!L$57)
+($M268*'fnd base rates'!L$58)
+($N268*'fnd base rates'!L$59)
+($O268*VLOOKUP($S268+12,rate_basefnd,12)))</f>
        <v>1319.9314647728156</v>
      </c>
      <c r="AE268" s="1">
        <f>(($C268*'fnd base rates'!M$48)
+($D268*'fnd base rates'!M$49)
+($E268*'fnd base rates'!M$50)
+($F268*'fnd base rates'!M$51)
+($G268*'fnd base rates'!M$52)
+($H268*'fnd base rates'!M$53)
+($I268*'fnd base rates'!M$54)
+($J268*'fnd base rates'!M$55)
+($K268*'fnd base rates'!M$56)
+($L268*'fnd base rates'!M$57)
+($M268*'fnd base rates'!M$58)
+($N268*'fnd base rates'!M$59)
+($O268*VLOOKUP($S268+12,rate_basefnd,13)))</f>
        <v>0</v>
      </c>
      <c r="AF268" s="4">
        <f t="shared" si="49"/>
        <v>12631.314589772815</v>
      </c>
      <c r="AH268" s="4">
        <f t="shared" si="50"/>
        <v>441281161</v>
      </c>
      <c r="AI268" s="4" t="str">
        <f t="shared" si="51"/>
        <v>441</v>
      </c>
      <c r="AJ268" s="2" t="str">
        <f t="shared" si="52"/>
        <v>281</v>
      </c>
      <c r="AK268" s="2" t="str">
        <f t="shared" si="53"/>
        <v>161</v>
      </c>
      <c r="AL268" s="4">
        <f t="shared" si="54"/>
        <v>1</v>
      </c>
      <c r="AM268" s="4">
        <f t="shared" si="47"/>
        <v>1</v>
      </c>
      <c r="AN268" s="4">
        <f t="shared" si="55"/>
        <v>12631.314589772815</v>
      </c>
      <c r="AO268" s="4">
        <f t="shared" si="56"/>
        <v>12631</v>
      </c>
      <c r="AP268" s="4">
        <f t="shared" si="57"/>
        <v>0</v>
      </c>
      <c r="AQ268" s="75">
        <v>12631</v>
      </c>
    </row>
    <row r="269" spans="1:43" s="4" customFormat="1">
      <c r="A269" s="2">
        <v>441281281</v>
      </c>
      <c r="B269" s="382" t="s">
        <v>90</v>
      </c>
      <c r="C269" s="15">
        <f>'fnd enro'!C269</f>
        <v>0</v>
      </c>
      <c r="D269" s="15">
        <f>'fnd enro'!D269</f>
        <v>0</v>
      </c>
      <c r="E269" s="15">
        <f>'fnd enro'!E269</f>
        <v>82</v>
      </c>
      <c r="F269" s="15">
        <f>'fnd enro'!F269</f>
        <v>587</v>
      </c>
      <c r="G269" s="15">
        <f>'fnd enro'!G269</f>
        <v>373</v>
      </c>
      <c r="H269" s="15">
        <f>'fnd enro'!H269</f>
        <v>439</v>
      </c>
      <c r="I269" s="15">
        <f>'fnd enro'!I269</f>
        <v>58.6875</v>
      </c>
      <c r="J269" s="15">
        <f>'fnd enro'!J269</f>
        <v>0</v>
      </c>
      <c r="K269" s="15">
        <f>'fnd enro'!K269</f>
        <v>0</v>
      </c>
      <c r="L269" s="15">
        <f>'fnd enro'!L269</f>
        <v>0</v>
      </c>
      <c r="M269" s="15">
        <f>'fnd enro'!M269</f>
        <v>84</v>
      </c>
      <c r="N269" s="15">
        <f>'fnd enro'!N269</f>
        <v>0</v>
      </c>
      <c r="O269" s="15">
        <f>'fnd enro'!O269</f>
        <v>664</v>
      </c>
      <c r="P269" s="15"/>
      <c r="Q269" s="15">
        <f>'fnd enro'!R269</f>
        <v>1565</v>
      </c>
      <c r="R269" s="16">
        <f t="shared" si="48"/>
        <v>1</v>
      </c>
      <c r="S269" s="15">
        <f>'fnd enro'!Q269</f>
        <v>9</v>
      </c>
      <c r="T269" s="2"/>
      <c r="U269" s="1">
        <f>(($C269*'fnd base rates'!C$48)
+($D269*'fnd base rates'!C$49)
+($E269*'fnd base rates'!C$50)
+($F269*'fnd base rates'!C$51)
+($G269*'fnd base rates'!C$52)
+($H269*'fnd base rates'!C$53)
+($I269*'fnd base rates'!C$54)
+($J269*'fnd base rates'!C$55)
+($K269*'fnd base rates'!C$56)
+($L269*'fnd base rates'!C$57)
+($M269*'fnd base rates'!C$58)
+($N269*'fnd base rates'!C$59)
+($O269*VLOOKUP($S269+12,rate_basefnd,3)))
*$R269</f>
        <v>725057.65312499995</v>
      </c>
      <c r="V269" s="1">
        <f>(($C269*'fnd base rates'!D$48)
+($D269*'fnd base rates'!D$49)
+($E269*'fnd base rates'!D$50)
+($F269*'fnd base rates'!D$51)
+($G269*'fnd base rates'!D$52)
+($H269*'fnd base rates'!D$53)
+($I269*'fnd base rates'!D$54)
+($J269*'fnd base rates'!D$55)
+($K269*'fnd base rates'!D$56)
+($L269*'fnd base rates'!D$57)
+($M269*'fnd base rates'!D$58)
+($N269*'fnd base rates'!D$59)
+($O269*VLOOKUP($S269+12,rate_basefnd,4)))
*$R269</f>
        <v>1040286.8</v>
      </c>
      <c r="W269" s="1">
        <f>(($C269*'fnd base rates'!E$48)
+($D269*'fnd base rates'!E$49)
+($E269*'fnd base rates'!E$50)
+($F269*'fnd base rates'!E$51)
+($G269*'fnd base rates'!E$52)
+($H269*'fnd base rates'!E$53)
+($I269*'fnd base rates'!E$54)
+($J269*'fnd base rates'!E$55)
+($K269*'fnd base rates'!E$56)
+($L269*'fnd base rates'!E$57)
+($M269*'fnd base rates'!E$58)
+($N269*'fnd base rates'!E$59)
+($O269*VLOOKUP($S269+12,rate_basefnd,5)))
*$R269</f>
        <v>7799900.7618749999</v>
      </c>
      <c r="X269" s="1">
        <f>(($C269*'fnd base rates'!F$48)
+($D269*'fnd base rates'!F$49)
+($E269*'fnd base rates'!F$50)
+($F269*'fnd base rates'!F$51)
+($G269*'fnd base rates'!F$52)
+($H269*'fnd base rates'!F$53)
+($I269*'fnd base rates'!F$54)
+($J269*'fnd base rates'!F$55)
+($K269*'fnd base rates'!F$56)
+($L269*'fnd base rates'!F$57)
+($M269*'fnd base rates'!F$58)
+($N269*'fnd base rates'!F$59)
+($O269*VLOOKUP($S269+12,rate_basefnd,6)))
*$R269</f>
        <v>1450341.3387499999</v>
      </c>
      <c r="Y269" s="1">
        <f>(($C269*'fnd base rates'!G$48)
+($D269*'fnd base rates'!G$49)
+($E269*'fnd base rates'!G$50)
+($F269*'fnd base rates'!G$51)
+($G269*'fnd base rates'!G$52)
+($H269*'fnd base rates'!G$53)
+($I269*'fnd base rates'!G$54)
+($J269*'fnd base rates'!G$55)
+($K269*'fnd base rates'!G$56)
+($L269*'fnd base rates'!G$57)
+($M269*'fnd base rates'!G$58)
+($N269*'fnd base rates'!G$59)
+($O269*VLOOKUP($S269+12,rate_basefnd,7)))
*$R269</f>
        <v>269909.78374999994</v>
      </c>
      <c r="Z269" s="1">
        <f>(($C269*'fnd base rates'!H$48)
+($D269*'fnd base rates'!H$49)
+($E269*'fnd base rates'!H$50)
+($F269*'fnd base rates'!H$51)
+($G269*'fnd base rates'!H$52)
+($H269*'fnd base rates'!H$53)
+($I269*'fnd base rates'!H$54)
+($J269*'fnd base rates'!H$55)
+($K269*'fnd base rates'!H$56)
+($L269*'fnd base rates'!H$57)
+($M269*'fnd base rates'!H$58)
+($N269*'fnd base rates'!H$59)
+($O269*VLOOKUP($S269+12,rate_basefnd,8)))</f>
        <v>827315.04249999998</v>
      </c>
      <c r="AA269" s="1">
        <f>(($C269*'fnd base rates'!I$48)
+($D269*'fnd base rates'!I$49)
+($E269*'fnd base rates'!I$50)
+($F269*'fnd base rates'!I$51)
+($G269*'fnd base rates'!I$52)
+($H269*'fnd base rates'!I$53)
+($I269*'fnd base rates'!I$54)
+($J269*'fnd base rates'!I$55)
+($K269*'fnd base rates'!I$56)
+($L269*'fnd base rates'!I$57)
+($M269*'fnd base rates'!I$58)
+($N269*'fnd base rates'!I$59)
+($O269*VLOOKUP($S269+12,rate_basefnd,9)))
*$R269</f>
        <v>445762.74000000005</v>
      </c>
      <c r="AB269" s="1">
        <f>(($C269*'fnd base rates'!J$48)
+($D269*'fnd base rates'!J$49)
+($E269*'fnd base rates'!J$50)
+($F269*'fnd base rates'!J$51)
+($G269*'fnd base rates'!J$52)
+($H269*'fnd base rates'!J$53)
+($I269*'fnd base rates'!J$54)
+($J269*'fnd base rates'!J$55)
+($K269*'fnd base rates'!J$56)
+($L269*'fnd base rates'!J$57)
+($M269*'fnd base rates'!J$58)
+($N269*'fnd base rates'!J$59)
+($O269*VLOOKUP($S269+12,rate_basefnd,10)))
*$R269</f>
        <v>395519.17000000004</v>
      </c>
      <c r="AC269" s="1">
        <f>(($C269*'fnd base rates'!K$48)
+($D269*'fnd base rates'!K$49)
+($E269*'fnd base rates'!K$50)
+($F269*'fnd base rates'!K$51)
+($G269*'fnd base rates'!K$52)
+($H269*'fnd base rates'!K$53)
+($I269*'fnd base rates'!K$54)
+($J269*'fnd base rates'!K$55)
+($K269*'fnd base rates'!K$56)
+($L269*'fnd base rates'!K$57)
+($M269*'fnd base rates'!K$58)
+($N269*'fnd base rates'!K$59)
+($O269*VLOOKUP($S269+12,rate_basefnd,11)))
*$R269</f>
        <v>1894091.9706250001</v>
      </c>
      <c r="AD269" s="1">
        <f>(($C269*'fnd base rates'!L$48)
+($D269*'fnd base rates'!L$49)
+($E269*'fnd base rates'!L$50)
+($F269*'fnd base rates'!L$51)
+($G269*'fnd base rates'!L$52)
+($H269*'fnd base rates'!L$53)
+($I269*'fnd base rates'!L$54)
+($J269*'fnd base rates'!L$55)
+($K269*'fnd base rates'!L$56)
+($L269*'fnd base rates'!L$57)
+($M269*'fnd base rates'!L$58)
+($N269*'fnd base rates'!L$59)
+($O269*VLOOKUP($S269+12,rate_basefnd,12)))</f>
        <v>1744114.9361879567</v>
      </c>
      <c r="AE269" s="1">
        <f>(($C269*'fnd base rates'!M$48)
+($D269*'fnd base rates'!M$49)
+($E269*'fnd base rates'!M$50)
+($F269*'fnd base rates'!M$51)
+($G269*'fnd base rates'!M$52)
+($H269*'fnd base rates'!M$53)
+($I269*'fnd base rates'!M$54)
+($J269*'fnd base rates'!M$55)
+($K269*'fnd base rates'!M$56)
+($L269*'fnd base rates'!M$57)
+($M269*'fnd base rates'!M$58)
+($N269*'fnd base rates'!M$59)
+($O269*VLOOKUP($S269+12,rate_basefnd,13)))</f>
        <v>0</v>
      </c>
      <c r="AF269" s="4">
        <f t="shared" si="49"/>
        <v>16592300.196812956</v>
      </c>
      <c r="AH269" s="4">
        <f t="shared" si="50"/>
        <v>441281281</v>
      </c>
      <c r="AI269" s="4" t="str">
        <f t="shared" si="51"/>
        <v>441</v>
      </c>
      <c r="AJ269" s="2" t="str">
        <f t="shared" si="52"/>
        <v>281</v>
      </c>
      <c r="AK269" s="2" t="str">
        <f t="shared" si="53"/>
        <v>281</v>
      </c>
      <c r="AL269" s="4">
        <f t="shared" si="54"/>
        <v>1</v>
      </c>
      <c r="AM269" s="4">
        <f t="shared" si="47"/>
        <v>1565</v>
      </c>
      <c r="AN269" s="4">
        <f t="shared" si="55"/>
        <v>16592300.196812956</v>
      </c>
      <c r="AO269" s="4">
        <f t="shared" si="56"/>
        <v>10602</v>
      </c>
      <c r="AP269" s="4">
        <f t="shared" si="57"/>
        <v>0</v>
      </c>
      <c r="AQ269" s="75">
        <v>10602</v>
      </c>
    </row>
    <row r="270" spans="1:43" s="4" customFormat="1">
      <c r="A270" s="2">
        <v>441281332</v>
      </c>
      <c r="B270" s="382" t="s">
        <v>90</v>
      </c>
      <c r="C270" s="15">
        <f>'fnd enro'!C270</f>
        <v>0</v>
      </c>
      <c r="D270" s="15">
        <f>'fnd enro'!D270</f>
        <v>0</v>
      </c>
      <c r="E270" s="15">
        <f>'fnd enro'!E270</f>
        <v>0</v>
      </c>
      <c r="F270" s="15">
        <f>'fnd enro'!F270</f>
        <v>0</v>
      </c>
      <c r="G270" s="15">
        <f>'fnd enro'!G270</f>
        <v>1</v>
      </c>
      <c r="H270" s="15">
        <f>'fnd enro'!H270</f>
        <v>0</v>
      </c>
      <c r="I270" s="15">
        <f>'fnd enro'!I270</f>
        <v>3.7499999999999999E-2</v>
      </c>
      <c r="J270" s="15">
        <f>'fnd enro'!J270</f>
        <v>0</v>
      </c>
      <c r="K270" s="15">
        <f>'fnd enro'!K270</f>
        <v>0</v>
      </c>
      <c r="L270" s="15">
        <f>'fnd enro'!L270</f>
        <v>0</v>
      </c>
      <c r="M270" s="15">
        <f>'fnd enro'!M270</f>
        <v>0</v>
      </c>
      <c r="N270" s="15">
        <f>'fnd enro'!N270</f>
        <v>0</v>
      </c>
      <c r="O270" s="15">
        <f>'fnd enro'!O270</f>
        <v>0</v>
      </c>
      <c r="P270" s="15"/>
      <c r="Q270" s="15">
        <f>'fnd enro'!R270</f>
        <v>1</v>
      </c>
      <c r="R270" s="16">
        <f t="shared" si="48"/>
        <v>1</v>
      </c>
      <c r="S270" s="15">
        <f>'fnd enro'!Q270</f>
        <v>1</v>
      </c>
      <c r="T270" s="2"/>
      <c r="U270" s="1">
        <f>(($C270*'fnd base rates'!C$48)
+($D270*'fnd base rates'!C$49)
+($E270*'fnd base rates'!C$50)
+($F270*'fnd base rates'!C$51)
+($G270*'fnd base rates'!C$52)
+($H270*'fnd base rates'!C$53)
+($I270*'fnd base rates'!C$54)
+($J270*'fnd base rates'!C$55)
+($K270*'fnd base rates'!C$56)
+($L270*'fnd base rates'!C$57)
+($M270*'fnd base rates'!C$58)
+($N270*'fnd base rates'!C$59)
+($O270*VLOOKUP($S270+12,rate_basefnd,3)))
*$R270</f>
        <v>463.29562500000003</v>
      </c>
      <c r="V270" s="1">
        <f>(($C270*'fnd base rates'!D$48)
+($D270*'fnd base rates'!D$49)
+($E270*'fnd base rates'!D$50)
+($F270*'fnd base rates'!D$51)
+($G270*'fnd base rates'!D$52)
+($H270*'fnd base rates'!D$53)
+($I270*'fnd base rates'!D$54)
+($J270*'fnd base rates'!D$55)
+($K270*'fnd base rates'!D$56)
+($L270*'fnd base rates'!D$57)
+($M270*'fnd base rates'!D$58)
+($N270*'fnd base rates'!D$59)
+($O270*VLOOKUP($S270+12,rate_basefnd,4)))
*$R270</f>
        <v>664.72</v>
      </c>
      <c r="W270" s="1">
        <f>(($C270*'fnd base rates'!E$48)
+($D270*'fnd base rates'!E$49)
+($E270*'fnd base rates'!E$50)
+($F270*'fnd base rates'!E$51)
+($G270*'fnd base rates'!E$52)
+($H270*'fnd base rates'!E$53)
+($I270*'fnd base rates'!E$54)
+($J270*'fnd base rates'!E$55)
+($K270*'fnd base rates'!E$56)
+($L270*'fnd base rates'!E$57)
+($M270*'fnd base rates'!E$58)
+($N270*'fnd base rates'!E$59)
+($O270*VLOOKUP($S270+12,rate_basefnd,5)))
*$R270</f>
        <v>2996.5193749999999</v>
      </c>
      <c r="X270" s="1">
        <f>(($C270*'fnd base rates'!F$48)
+($D270*'fnd base rates'!F$49)
+($E270*'fnd base rates'!F$50)
+($F270*'fnd base rates'!F$51)
+($G270*'fnd base rates'!F$52)
+($H270*'fnd base rates'!F$53)
+($I270*'fnd base rates'!F$54)
+($J270*'fnd base rates'!F$55)
+($K270*'fnd base rates'!F$56)
+($L270*'fnd base rates'!F$57)
+($M270*'fnd base rates'!F$58)
+($N270*'fnd base rates'!F$59)
+($O270*VLOOKUP($S270+12,rate_basefnd,6)))
*$R270</f>
        <v>856.20575000000008</v>
      </c>
      <c r="Y270" s="1">
        <f>(($C270*'fnd base rates'!G$48)
+($D270*'fnd base rates'!G$49)
+($E270*'fnd base rates'!G$50)
+($F270*'fnd base rates'!G$51)
+($G270*'fnd base rates'!G$52)
+($H270*'fnd base rates'!G$53)
+($I270*'fnd base rates'!G$54)
+($J270*'fnd base rates'!G$55)
+($K270*'fnd base rates'!G$56)
+($L270*'fnd base rates'!G$57)
+($M270*'fnd base rates'!G$58)
+($N270*'fnd base rates'!G$59)
+($O270*VLOOKUP($S270+12,rate_basefnd,7)))
*$R270</f>
        <v>145.92274999999998</v>
      </c>
      <c r="Z270" s="1">
        <f>(($C270*'fnd base rates'!H$48)
+($D270*'fnd base rates'!H$49)
+($E270*'fnd base rates'!H$50)
+($F270*'fnd base rates'!H$51)
+($G270*'fnd base rates'!H$52)
+($H270*'fnd base rates'!H$53)
+($I270*'fnd base rates'!H$54)
+($J270*'fnd base rates'!H$55)
+($K270*'fnd base rates'!H$56)
+($L270*'fnd base rates'!H$57)
+($M270*'fnd base rates'!H$58)
+($N270*'fnd base rates'!H$59)
+($O270*VLOOKUP($S270+12,rate_basefnd,8)))</f>
        <v>454.3845</v>
      </c>
      <c r="AA270" s="1">
        <f>(($C270*'fnd base rates'!I$48)
+($D270*'fnd base rates'!I$49)
+($E270*'fnd base rates'!I$50)
+($F270*'fnd base rates'!I$51)
+($G270*'fnd base rates'!I$52)
+($H270*'fnd base rates'!I$53)
+($I270*'fnd base rates'!I$54)
+($J270*'fnd base rates'!I$55)
+($K270*'fnd base rates'!I$56)
+($L270*'fnd base rates'!I$57)
+($M270*'fnd base rates'!I$58)
+($N270*'fnd base rates'!I$59)
+($O270*VLOOKUP($S270+12,rate_basefnd,9)))
*$R270</f>
        <v>295.23</v>
      </c>
      <c r="AB270" s="1">
        <f>(($C270*'fnd base rates'!J$48)
+($D270*'fnd base rates'!J$49)
+($E270*'fnd base rates'!J$50)
+($F270*'fnd base rates'!J$51)
+($G270*'fnd base rates'!J$52)
+($H270*'fnd base rates'!J$53)
+($I270*'fnd base rates'!J$54)
+($J270*'fnd base rates'!J$55)
+($K270*'fnd base rates'!J$56)
+($L270*'fnd base rates'!J$57)
+($M270*'fnd base rates'!J$58)
+($N270*'fnd base rates'!J$59)
+($O270*VLOOKUP($S270+12,rate_basefnd,10)))
*$R270</f>
        <v>216.18</v>
      </c>
      <c r="AC270" s="1">
        <f>(($C270*'fnd base rates'!K$48)
+($D270*'fnd base rates'!K$49)
+($E270*'fnd base rates'!K$50)
+($F270*'fnd base rates'!K$51)
+($G270*'fnd base rates'!K$52)
+($H270*'fnd base rates'!K$53)
+($I270*'fnd base rates'!K$54)
+($J270*'fnd base rates'!K$55)
+($K270*'fnd base rates'!K$56)
+($L270*'fnd base rates'!K$57)
+($M270*'fnd base rates'!K$58)
+($N270*'fnd base rates'!K$59)
+($O270*VLOOKUP($S270+12,rate_basefnd,11)))
*$R270</f>
        <v>1023.995125</v>
      </c>
      <c r="AD270" s="1">
        <f>(($C270*'fnd base rates'!L$48)
+($D270*'fnd base rates'!L$49)
+($E270*'fnd base rates'!L$50)
+($F270*'fnd base rates'!L$51)
+($G270*'fnd base rates'!L$52)
+($H270*'fnd base rates'!L$53)
+($I270*'fnd base rates'!L$54)
+($J270*'fnd base rates'!L$55)
+($K270*'fnd base rates'!L$56)
+($L270*'fnd base rates'!L$57)
+($M270*'fnd base rates'!L$58)
+($N270*'fnd base rates'!L$59)
+($O270*VLOOKUP($S270+12,rate_basefnd,12)))</f>
        <v>978.01976342683213</v>
      </c>
      <c r="AE270" s="1">
        <f>(($C270*'fnd base rates'!M$48)
+($D270*'fnd base rates'!M$49)
+($E270*'fnd base rates'!M$50)
+($F270*'fnd base rates'!M$51)
+($G270*'fnd base rates'!M$52)
+($H270*'fnd base rates'!M$53)
+($I270*'fnd base rates'!M$54)
+($J270*'fnd base rates'!M$55)
+($K270*'fnd base rates'!M$56)
+($L270*'fnd base rates'!M$57)
+($M270*'fnd base rates'!M$58)
+($N270*'fnd base rates'!M$59)
+($O270*VLOOKUP($S270+12,rate_basefnd,13)))</f>
        <v>0</v>
      </c>
      <c r="AF270" s="4">
        <f t="shared" si="49"/>
        <v>8094.4728884268334</v>
      </c>
      <c r="AH270" s="4">
        <f t="shared" si="50"/>
        <v>441281332</v>
      </c>
      <c r="AI270" s="4" t="str">
        <f t="shared" si="51"/>
        <v>441</v>
      </c>
      <c r="AJ270" s="2" t="str">
        <f t="shared" si="52"/>
        <v>281</v>
      </c>
      <c r="AK270" s="2" t="str">
        <f t="shared" si="53"/>
        <v>332</v>
      </c>
      <c r="AL270" s="4">
        <f t="shared" si="54"/>
        <v>1</v>
      </c>
      <c r="AM270" s="4">
        <f t="shared" si="47"/>
        <v>1</v>
      </c>
      <c r="AN270" s="4">
        <f t="shared" si="55"/>
        <v>8094.4728884268334</v>
      </c>
      <c r="AO270" s="4">
        <f t="shared" si="56"/>
        <v>8094</v>
      </c>
      <c r="AP270" s="4">
        <f t="shared" si="57"/>
        <v>0</v>
      </c>
      <c r="AQ270" s="75">
        <v>8094</v>
      </c>
    </row>
    <row r="271" spans="1:43" s="4" customFormat="1">
      <c r="A271" s="2">
        <v>441281680</v>
      </c>
      <c r="B271" s="382" t="s">
        <v>90</v>
      </c>
      <c r="C271" s="15">
        <f>'fnd enro'!C271</f>
        <v>0</v>
      </c>
      <c r="D271" s="15">
        <f>'fnd enro'!D271</f>
        <v>0</v>
      </c>
      <c r="E271" s="15">
        <f>'fnd enro'!E271</f>
        <v>0</v>
      </c>
      <c r="F271" s="15">
        <f>'fnd enro'!F271</f>
        <v>1</v>
      </c>
      <c r="G271" s="15">
        <f>'fnd enro'!G271</f>
        <v>0</v>
      </c>
      <c r="H271" s="15">
        <f>'fnd enro'!H271</f>
        <v>0</v>
      </c>
      <c r="I271" s="15">
        <f>'fnd enro'!I271</f>
        <v>3.7499999999999999E-2</v>
      </c>
      <c r="J271" s="15">
        <f>'fnd enro'!J271</f>
        <v>0</v>
      </c>
      <c r="K271" s="15">
        <f>'fnd enro'!K271</f>
        <v>0</v>
      </c>
      <c r="L271" s="15">
        <f>'fnd enro'!L271</f>
        <v>0</v>
      </c>
      <c r="M271" s="15">
        <f>'fnd enro'!M271</f>
        <v>0</v>
      </c>
      <c r="N271" s="15">
        <f>'fnd enro'!N271</f>
        <v>0</v>
      </c>
      <c r="O271" s="15">
        <f>'fnd enro'!O271</f>
        <v>1</v>
      </c>
      <c r="P271" s="15"/>
      <c r="Q271" s="15">
        <f>'fnd enro'!R271</f>
        <v>1</v>
      </c>
      <c r="R271" s="16">
        <f t="shared" si="48"/>
        <v>1</v>
      </c>
      <c r="S271" s="15">
        <f>'fnd enro'!Q271</f>
        <v>10</v>
      </c>
      <c r="T271" s="2"/>
      <c r="U271" s="1">
        <f>(($C271*'fnd base rates'!C$48)
+($D271*'fnd base rates'!C$49)
+($E271*'fnd base rates'!C$50)
+($F271*'fnd base rates'!C$51)
+($G271*'fnd base rates'!C$52)
+($H271*'fnd base rates'!C$53)
+($I271*'fnd base rates'!C$54)
+($J271*'fnd base rates'!C$55)
+($K271*'fnd base rates'!C$56)
+($L271*'fnd base rates'!C$57)
+($M271*'fnd base rates'!C$58)
+($N271*'fnd base rates'!C$59)
+($O271*VLOOKUP($S271+12,rate_basefnd,3)))
*$R271</f>
        <v>463.29562500000003</v>
      </c>
      <c r="V271" s="1">
        <f>(($C271*'fnd base rates'!D$48)
+($D271*'fnd base rates'!D$49)
+($E271*'fnd base rates'!D$50)
+($F271*'fnd base rates'!D$51)
+($G271*'fnd base rates'!D$52)
+($H271*'fnd base rates'!D$53)
+($I271*'fnd base rates'!D$54)
+($J271*'fnd base rates'!D$55)
+($K271*'fnd base rates'!D$56)
+($L271*'fnd base rates'!D$57)
+($M271*'fnd base rates'!D$58)
+($N271*'fnd base rates'!D$59)
+($O271*VLOOKUP($S271+12,rate_basefnd,4)))
*$R271</f>
        <v>664.72</v>
      </c>
      <c r="W271" s="1">
        <f>(($C271*'fnd base rates'!E$48)
+($D271*'fnd base rates'!E$49)
+($E271*'fnd base rates'!E$50)
+($F271*'fnd base rates'!E$51)
+($G271*'fnd base rates'!E$52)
+($H271*'fnd base rates'!E$53)
+($I271*'fnd base rates'!E$54)
+($J271*'fnd base rates'!E$55)
+($K271*'fnd base rates'!E$56)
+($L271*'fnd base rates'!E$57)
+($M271*'fnd base rates'!E$58)
+($N271*'fnd base rates'!E$59)
+($O271*VLOOKUP($S271+12,rate_basefnd,5)))
*$R271</f>
        <v>6633.7893750000003</v>
      </c>
      <c r="X271" s="1">
        <f>(($C271*'fnd base rates'!F$48)
+($D271*'fnd base rates'!F$49)
+($E271*'fnd base rates'!F$50)
+($F271*'fnd base rates'!F$51)
+($G271*'fnd base rates'!F$52)
+($H271*'fnd base rates'!F$53)
+($I271*'fnd base rates'!F$54)
+($J271*'fnd base rates'!F$55)
+($K271*'fnd base rates'!F$56)
+($L271*'fnd base rates'!F$57)
+($M271*'fnd base rates'!F$58)
+($N271*'fnd base rates'!F$59)
+($O271*VLOOKUP($S271+12,rate_basefnd,6)))
*$R271</f>
        <v>1075.2157500000001</v>
      </c>
      <c r="Y271" s="1">
        <f>(($C271*'fnd base rates'!G$48)
+($D271*'fnd base rates'!G$49)
+($E271*'fnd base rates'!G$50)
+($F271*'fnd base rates'!G$51)
+($G271*'fnd base rates'!G$52)
+($H271*'fnd base rates'!G$53)
+($I271*'fnd base rates'!G$54)
+($J271*'fnd base rates'!G$55)
+($K271*'fnd base rates'!G$56)
+($L271*'fnd base rates'!G$57)
+($M271*'fnd base rates'!G$58)
+($N271*'fnd base rates'!G$59)
+($O271*VLOOKUP($S271+12,rate_basefnd,7)))
*$R271</f>
        <v>207.78274999999999</v>
      </c>
      <c r="Z271" s="1">
        <f>(($C271*'fnd base rates'!H$48)
+($D271*'fnd base rates'!H$49)
+($E271*'fnd base rates'!H$50)
+($F271*'fnd base rates'!H$51)
+($G271*'fnd base rates'!H$52)
+($H271*'fnd base rates'!H$53)
+($I271*'fnd base rates'!H$54)
+($J271*'fnd base rates'!H$55)
+($K271*'fnd base rates'!H$56)
+($L271*'fnd base rates'!H$57)
+($M271*'fnd base rates'!H$58)
+($N271*'fnd base rates'!H$59)
+($O271*VLOOKUP($S271+12,rate_basefnd,8)))</f>
        <v>454.3845</v>
      </c>
      <c r="AA271" s="1">
        <f>(($C271*'fnd base rates'!I$48)
+($D271*'fnd base rates'!I$49)
+($E271*'fnd base rates'!I$50)
+($F271*'fnd base rates'!I$51)
+($G271*'fnd base rates'!I$52)
+($H271*'fnd base rates'!I$53)
+($I271*'fnd base rates'!I$54)
+($J271*'fnd base rates'!I$55)
+($K271*'fnd base rates'!I$56)
+($L271*'fnd base rates'!I$57)
+($M271*'fnd base rates'!I$58)
+($N271*'fnd base rates'!I$59)
+($O271*VLOOKUP($S271+12,rate_basefnd,9)))
*$R271</f>
        <v>221.79</v>
      </c>
      <c r="AB271" s="1">
        <f>(($C271*'fnd base rates'!J$48)
+($D271*'fnd base rates'!J$49)
+($E271*'fnd base rates'!J$50)
+($F271*'fnd base rates'!J$51)
+($G271*'fnd base rates'!J$52)
+($H271*'fnd base rates'!J$53)
+($I271*'fnd base rates'!J$54)
+($J271*'fnd base rates'!J$55)
+($K271*'fnd base rates'!J$56)
+($L271*'fnd base rates'!J$57)
+($M271*'fnd base rates'!J$58)
+($N271*'fnd base rates'!J$59)
+($O271*VLOOKUP($S271+12,rate_basefnd,10)))
*$R271</f>
        <v>132.35</v>
      </c>
      <c r="AC271" s="1">
        <f>(($C271*'fnd base rates'!K$48)
+($D271*'fnd base rates'!K$49)
+($E271*'fnd base rates'!K$50)
+($F271*'fnd base rates'!K$51)
+($G271*'fnd base rates'!K$52)
+($H271*'fnd base rates'!K$53)
+($I271*'fnd base rates'!K$54)
+($J271*'fnd base rates'!K$55)
+($K271*'fnd base rates'!K$56)
+($L271*'fnd base rates'!K$57)
+($M271*'fnd base rates'!K$58)
+($N271*'fnd base rates'!K$59)
+($O271*VLOOKUP($S271+12,rate_basefnd,11)))
*$R271</f>
        <v>1458.0551249999999</v>
      </c>
      <c r="AD271" s="1">
        <f>(($C271*'fnd base rates'!L$48)
+($D271*'fnd base rates'!L$49)
+($E271*'fnd base rates'!L$50)
+($F271*'fnd base rates'!L$51)
+($G271*'fnd base rates'!L$52)
+($H271*'fnd base rates'!L$53)
+($I271*'fnd base rates'!L$54)
+($J271*'fnd base rates'!L$55)
+($K271*'fnd base rates'!L$56)
+($L271*'fnd base rates'!L$57)
+($M271*'fnd base rates'!L$58)
+($N271*'fnd base rates'!L$59)
+($O271*VLOOKUP($S271+12,rate_basefnd,12)))</f>
        <v>1319.9314647728156</v>
      </c>
      <c r="AE271" s="1">
        <f>(($C271*'fnd base rates'!M$48)
+($D271*'fnd base rates'!M$49)
+($E271*'fnd base rates'!M$50)
+($F271*'fnd base rates'!M$51)
+($G271*'fnd base rates'!M$52)
+($H271*'fnd base rates'!M$53)
+($I271*'fnd base rates'!M$54)
+($J271*'fnd base rates'!M$55)
+($K271*'fnd base rates'!M$56)
+($L271*'fnd base rates'!M$57)
+($M271*'fnd base rates'!M$58)
+($N271*'fnd base rates'!M$59)
+($O271*VLOOKUP($S271+12,rate_basefnd,13)))</f>
        <v>0</v>
      </c>
      <c r="AF271" s="4">
        <f t="shared" si="49"/>
        <v>12631.314589772815</v>
      </c>
      <c r="AH271" s="4">
        <f t="shared" si="50"/>
        <v>441281680</v>
      </c>
      <c r="AI271" s="4" t="str">
        <f t="shared" si="51"/>
        <v>441</v>
      </c>
      <c r="AJ271" s="2" t="str">
        <f t="shared" si="52"/>
        <v>281</v>
      </c>
      <c r="AK271" s="2" t="str">
        <f t="shared" si="53"/>
        <v>680</v>
      </c>
      <c r="AL271" s="4">
        <f t="shared" si="54"/>
        <v>1</v>
      </c>
      <c r="AM271" s="4">
        <f t="shared" si="47"/>
        <v>1</v>
      </c>
      <c r="AN271" s="4">
        <f t="shared" si="55"/>
        <v>12631.314589772815</v>
      </c>
      <c r="AO271" s="4">
        <f t="shared" si="56"/>
        <v>12631</v>
      </c>
      <c r="AP271" s="4">
        <f t="shared" si="57"/>
        <v>0</v>
      </c>
      <c r="AQ271" s="75">
        <v>12631</v>
      </c>
    </row>
    <row r="272" spans="1:43" s="4" customFormat="1">
      <c r="A272" s="2">
        <v>444035001</v>
      </c>
      <c r="B272" s="382" t="s">
        <v>93</v>
      </c>
      <c r="C272" s="15">
        <f>'fnd enro'!C272</f>
        <v>0</v>
      </c>
      <c r="D272" s="15">
        <f>'fnd enro'!D272</f>
        <v>0</v>
      </c>
      <c r="E272" s="15">
        <f>'fnd enro'!E272</f>
        <v>0</v>
      </c>
      <c r="F272" s="15">
        <f>'fnd enro'!F272</f>
        <v>1</v>
      </c>
      <c r="G272" s="15">
        <f>'fnd enro'!G272</f>
        <v>0</v>
      </c>
      <c r="H272" s="15">
        <f>'fnd enro'!H272</f>
        <v>0</v>
      </c>
      <c r="I272" s="15">
        <f>'fnd enro'!I272</f>
        <v>3.7499999999999999E-2</v>
      </c>
      <c r="J272" s="15">
        <f>'fnd enro'!J272</f>
        <v>0</v>
      </c>
      <c r="K272" s="15">
        <f>'fnd enro'!K272</f>
        <v>0</v>
      </c>
      <c r="L272" s="15">
        <f>'fnd enro'!L272</f>
        <v>0</v>
      </c>
      <c r="M272" s="15">
        <f>'fnd enro'!M272</f>
        <v>0</v>
      </c>
      <c r="N272" s="15">
        <f>'fnd enro'!N272</f>
        <v>0</v>
      </c>
      <c r="O272" s="15">
        <f>'fnd enro'!O272</f>
        <v>0</v>
      </c>
      <c r="P272" s="15"/>
      <c r="Q272" s="15">
        <f>'fnd enro'!R272</f>
        <v>1</v>
      </c>
      <c r="R272" s="16">
        <f t="shared" si="48"/>
        <v>1.079</v>
      </c>
      <c r="S272" s="15">
        <f>'fnd enro'!Q272</f>
        <v>1</v>
      </c>
      <c r="T272" s="2"/>
      <c r="U272" s="1">
        <f>(($C272*'fnd base rates'!C$48)
+($D272*'fnd base rates'!C$49)
+($E272*'fnd base rates'!C$50)
+($F272*'fnd base rates'!C$51)
+($G272*'fnd base rates'!C$52)
+($H272*'fnd base rates'!C$53)
+($I272*'fnd base rates'!C$54)
+($J272*'fnd base rates'!C$55)
+($K272*'fnd base rates'!C$56)
+($L272*'fnd base rates'!C$57)
+($M272*'fnd base rates'!C$58)
+($N272*'fnd base rates'!C$59)
+($O272*VLOOKUP($S272+12,rate_basefnd,3)))
*$R272</f>
        <v>499.89597937500002</v>
      </c>
      <c r="V272" s="1">
        <f>(($C272*'fnd base rates'!D$48)
+($D272*'fnd base rates'!D$49)
+($E272*'fnd base rates'!D$50)
+($F272*'fnd base rates'!D$51)
+($G272*'fnd base rates'!D$52)
+($H272*'fnd base rates'!D$53)
+($I272*'fnd base rates'!D$54)
+($J272*'fnd base rates'!D$55)
+($K272*'fnd base rates'!D$56)
+($L272*'fnd base rates'!D$57)
+($M272*'fnd base rates'!D$58)
+($N272*'fnd base rates'!D$59)
+($O272*VLOOKUP($S272+12,rate_basefnd,4)))
*$R272</f>
        <v>717.23288000000002</v>
      </c>
      <c r="W272" s="1">
        <f>(($C272*'fnd base rates'!E$48)
+($D272*'fnd base rates'!E$49)
+($E272*'fnd base rates'!E$50)
+($F272*'fnd base rates'!E$51)
+($G272*'fnd base rates'!E$52)
+($H272*'fnd base rates'!E$53)
+($I272*'fnd base rates'!E$54)
+($J272*'fnd base rates'!E$55)
+($K272*'fnd base rates'!E$56)
+($L272*'fnd base rates'!E$57)
+($M272*'fnd base rates'!E$58)
+($N272*'fnd base rates'!E$59)
+($O272*VLOOKUP($S272+12,rate_basefnd,5)))
*$R272</f>
        <v>3627.8670756249999</v>
      </c>
      <c r="X272" s="1">
        <f>(($C272*'fnd base rates'!F$48)
+($D272*'fnd base rates'!F$49)
+($E272*'fnd base rates'!F$50)
+($F272*'fnd base rates'!F$51)
+($G272*'fnd base rates'!F$52)
+($H272*'fnd base rates'!F$53)
+($I272*'fnd base rates'!F$54)
+($J272*'fnd base rates'!F$55)
+($K272*'fnd base rates'!F$56)
+($L272*'fnd base rates'!F$57)
+($M272*'fnd base rates'!F$58)
+($N272*'fnd base rates'!F$59)
+($O272*VLOOKUP($S272+12,rate_basefnd,6)))
*$R272</f>
        <v>1160.1577942500001</v>
      </c>
      <c r="Y272" s="1">
        <f>(($C272*'fnd base rates'!G$48)
+($D272*'fnd base rates'!G$49)
+($E272*'fnd base rates'!G$50)
+($F272*'fnd base rates'!G$51)
+($G272*'fnd base rates'!G$52)
+($H272*'fnd base rates'!G$53)
+($I272*'fnd base rates'!G$54)
+($J272*'fnd base rates'!G$55)
+($K272*'fnd base rates'!G$56)
+($L272*'fnd base rates'!G$57)
+($M272*'fnd base rates'!G$58)
+($N272*'fnd base rates'!G$59)
+($O272*VLOOKUP($S272+12,rate_basefnd,7)))
*$R272</f>
        <v>146.50958724999998</v>
      </c>
      <c r="Z272" s="1">
        <f>(($C272*'fnd base rates'!H$48)
+($D272*'fnd base rates'!H$49)
+($E272*'fnd base rates'!H$50)
+($F272*'fnd base rates'!H$51)
+($G272*'fnd base rates'!H$52)
+($H272*'fnd base rates'!H$53)
+($I272*'fnd base rates'!H$54)
+($J272*'fnd base rates'!H$55)
+($K272*'fnd base rates'!H$56)
+($L272*'fnd base rates'!H$57)
+($M272*'fnd base rates'!H$58)
+($N272*'fnd base rates'!H$59)
+($O272*VLOOKUP($S272+12,rate_basefnd,8)))</f>
        <v>454.3845</v>
      </c>
      <c r="AA272" s="1">
        <f>(($C272*'fnd base rates'!I$48)
+($D272*'fnd base rates'!I$49)
+($E272*'fnd base rates'!I$50)
+($F272*'fnd base rates'!I$51)
+($G272*'fnd base rates'!I$52)
+($H272*'fnd base rates'!I$53)
+($I272*'fnd base rates'!I$54)
+($J272*'fnd base rates'!I$55)
+($K272*'fnd base rates'!I$56)
+($L272*'fnd base rates'!I$57)
+($M272*'fnd base rates'!I$58)
+($N272*'fnd base rates'!I$59)
+($O272*VLOOKUP($S272+12,rate_basefnd,9)))
*$R272</f>
        <v>239.31141</v>
      </c>
      <c r="AB272" s="1">
        <f>(($C272*'fnd base rates'!J$48)
+($D272*'fnd base rates'!J$49)
+($E272*'fnd base rates'!J$50)
+($F272*'fnd base rates'!J$51)
+($G272*'fnd base rates'!J$52)
+($H272*'fnd base rates'!J$53)
+($I272*'fnd base rates'!J$54)
+($J272*'fnd base rates'!J$55)
+($K272*'fnd base rates'!J$56)
+($L272*'fnd base rates'!J$57)
+($M272*'fnd base rates'!J$58)
+($N272*'fnd base rates'!J$59)
+($O272*VLOOKUP($S272+12,rate_basefnd,10)))
*$R272</f>
        <v>142.80564999999999</v>
      </c>
      <c r="AC272" s="1">
        <f>(($C272*'fnd base rates'!K$48)
+($D272*'fnd base rates'!K$49)
+($E272*'fnd base rates'!K$50)
+($F272*'fnd base rates'!K$51)
+($G272*'fnd base rates'!K$52)
+($H272*'fnd base rates'!K$53)
+($I272*'fnd base rates'!K$54)
+($J272*'fnd base rates'!K$55)
+($K272*'fnd base rates'!K$56)
+($L272*'fnd base rates'!K$57)
+($M272*'fnd base rates'!K$58)
+($N272*'fnd base rates'!K$59)
+($O272*VLOOKUP($S272+12,rate_basefnd,11)))
*$R272</f>
        <v>1028.0551498749999</v>
      </c>
      <c r="AD272" s="1">
        <f>(($C272*'fnd base rates'!L$48)
+($D272*'fnd base rates'!L$49)
+($E272*'fnd base rates'!L$50)
+($F272*'fnd base rates'!L$51)
+($G272*'fnd base rates'!L$52)
+($H272*'fnd base rates'!L$53)
+($I272*'fnd base rates'!L$54)
+($J272*'fnd base rates'!L$55)
+($K272*'fnd base rates'!L$56)
+($L272*'fnd base rates'!L$57)
+($M272*'fnd base rates'!L$58)
+($N272*'fnd base rates'!L$59)
+($O272*VLOOKUP($S272+12,rate_basefnd,12)))</f>
        <v>987.83146477281571</v>
      </c>
      <c r="AE272" s="1">
        <f>(($C272*'fnd base rates'!M$48)
+($D272*'fnd base rates'!M$49)
+($E272*'fnd base rates'!M$50)
+($F272*'fnd base rates'!M$51)
+($G272*'fnd base rates'!M$52)
+($H272*'fnd base rates'!M$53)
+($I272*'fnd base rates'!M$54)
+($J272*'fnd base rates'!M$55)
+($K272*'fnd base rates'!M$56)
+($L272*'fnd base rates'!M$57)
+($M272*'fnd base rates'!M$58)
+($N272*'fnd base rates'!M$59)
+($O272*VLOOKUP($S272+12,rate_basefnd,13)))</f>
        <v>0</v>
      </c>
      <c r="AF272" s="4">
        <f t="shared" si="49"/>
        <v>9004.0514911478167</v>
      </c>
      <c r="AH272" s="4">
        <f t="shared" si="50"/>
        <v>444035001</v>
      </c>
      <c r="AI272" s="4" t="str">
        <f t="shared" si="51"/>
        <v>444</v>
      </c>
      <c r="AJ272" s="2" t="str">
        <f t="shared" si="52"/>
        <v>035</v>
      </c>
      <c r="AK272" s="2" t="str">
        <f t="shared" si="53"/>
        <v>001</v>
      </c>
      <c r="AL272" s="4">
        <f t="shared" si="54"/>
        <v>1</v>
      </c>
      <c r="AM272" s="4">
        <f t="shared" si="47"/>
        <v>1</v>
      </c>
      <c r="AN272" s="4">
        <f t="shared" si="55"/>
        <v>9004.0514911478167</v>
      </c>
      <c r="AO272" s="4">
        <f t="shared" si="56"/>
        <v>9004</v>
      </c>
      <c r="AP272" s="4">
        <f t="shared" si="57"/>
        <v>0</v>
      </c>
      <c r="AQ272" s="75">
        <v>9004</v>
      </c>
    </row>
    <row r="273" spans="1:43" s="4" customFormat="1">
      <c r="A273" s="2">
        <v>444035035</v>
      </c>
      <c r="B273" s="382" t="s">
        <v>93</v>
      </c>
      <c r="C273" s="15">
        <f>'fnd enro'!C273</f>
        <v>41</v>
      </c>
      <c r="D273" s="15">
        <f>'fnd enro'!D273</f>
        <v>0</v>
      </c>
      <c r="E273" s="15">
        <f>'fnd enro'!E273</f>
        <v>30</v>
      </c>
      <c r="F273" s="15">
        <f>'fnd enro'!F273</f>
        <v>210</v>
      </c>
      <c r="G273" s="15">
        <f>'fnd enro'!G273</f>
        <v>136</v>
      </c>
      <c r="H273" s="15">
        <f>'fnd enro'!H273</f>
        <v>0</v>
      </c>
      <c r="I273" s="15">
        <f>'fnd enro'!I273</f>
        <v>15.112500000000001</v>
      </c>
      <c r="J273" s="15">
        <f>'fnd enro'!J273</f>
        <v>0</v>
      </c>
      <c r="K273" s="15">
        <f>'fnd enro'!K273</f>
        <v>0</v>
      </c>
      <c r="L273" s="15">
        <f>'fnd enro'!L273</f>
        <v>0</v>
      </c>
      <c r="M273" s="15">
        <f>'fnd enro'!M273</f>
        <v>27</v>
      </c>
      <c r="N273" s="15">
        <f>'fnd enro'!N273</f>
        <v>0</v>
      </c>
      <c r="O273" s="15">
        <f>'fnd enro'!O273</f>
        <v>171</v>
      </c>
      <c r="P273" s="15"/>
      <c r="Q273" s="15">
        <f>'fnd enro'!R273</f>
        <v>424</v>
      </c>
      <c r="R273" s="16">
        <f t="shared" si="48"/>
        <v>1.079</v>
      </c>
      <c r="S273" s="15">
        <f>'fnd enro'!Q273</f>
        <v>9</v>
      </c>
      <c r="T273" s="2"/>
      <c r="U273" s="1">
        <f>(($C273*'fnd base rates'!C$48)
+($D273*'fnd base rates'!C$49)
+($E273*'fnd base rates'!C$50)
+($F273*'fnd base rates'!C$51)
+($G273*'fnd base rates'!C$52)
+($H273*'fnd base rates'!C$53)
+($I273*'fnd base rates'!C$54)
+($J273*'fnd base rates'!C$55)
+($K273*'fnd base rates'!C$56)
+($L273*'fnd base rates'!C$57)
+($M273*'fnd base rates'!C$58)
+($N273*'fnd base rates'!C$59)
+($O273*VLOOKUP($S273+12,rate_basefnd,3)))
*$R273</f>
        <v>209599.382858125</v>
      </c>
      <c r="V273" s="1">
        <f>(($C273*'fnd base rates'!D$48)
+($D273*'fnd base rates'!D$49)
+($E273*'fnd base rates'!D$50)
+($F273*'fnd base rates'!D$51)
+($G273*'fnd base rates'!D$52)
+($H273*'fnd base rates'!D$53)
+($I273*'fnd base rates'!D$54)
+($J273*'fnd base rates'!D$55)
+($K273*'fnd base rates'!D$56)
+($L273*'fnd base rates'!D$57)
+($M273*'fnd base rates'!D$58)
+($N273*'fnd base rates'!D$59)
+($O273*VLOOKUP($S273+12,rate_basefnd,4)))
*$R273</f>
        <v>303748.56706999999</v>
      </c>
      <c r="W273" s="1">
        <f>(($C273*'fnd base rates'!E$48)
+($D273*'fnd base rates'!E$49)
+($E273*'fnd base rates'!E$50)
+($F273*'fnd base rates'!E$51)
+($G273*'fnd base rates'!E$52)
+($H273*'fnd base rates'!E$53)
+($I273*'fnd base rates'!E$54)
+($J273*'fnd base rates'!E$55)
+($K273*'fnd base rates'!E$56)
+($L273*'fnd base rates'!E$57)
+($M273*'fnd base rates'!E$58)
+($N273*'fnd base rates'!E$59)
+($O273*VLOOKUP($S273+12,rate_basefnd,5)))
*$R273</f>
        <v>2118506.4399768747</v>
      </c>
      <c r="X273" s="1">
        <f>(($C273*'fnd base rates'!F$48)
+($D273*'fnd base rates'!F$49)
+($E273*'fnd base rates'!F$50)
+($F273*'fnd base rates'!F$51)
+($G273*'fnd base rates'!F$52)
+($H273*'fnd base rates'!F$53)
+($I273*'fnd base rates'!F$54)
+($J273*'fnd base rates'!F$55)
+($K273*'fnd base rates'!F$56)
+($L273*'fnd base rates'!F$57)
+($M273*'fnd base rates'!F$58)
+($N273*'fnd base rates'!F$59)
+($O273*VLOOKUP($S273+12,rate_basefnd,6)))
*$R273</f>
        <v>448132.46740274999</v>
      </c>
      <c r="Y273" s="1">
        <f>(($C273*'fnd base rates'!G$48)
+($D273*'fnd base rates'!G$49)
+($E273*'fnd base rates'!G$50)
+($F273*'fnd base rates'!G$51)
+($G273*'fnd base rates'!G$52)
+($H273*'fnd base rates'!G$53)
+($I273*'fnd base rates'!G$54)
+($J273*'fnd base rates'!G$55)
+($K273*'fnd base rates'!G$56)
+($L273*'fnd base rates'!G$57)
+($M273*'fnd base rates'!G$58)
+($N273*'fnd base rates'!G$59)
+($O273*VLOOKUP($S273+12,rate_basefnd,7)))
*$R273</f>
        <v>77594.707771749992</v>
      </c>
      <c r="Z273" s="1">
        <f>(($C273*'fnd base rates'!H$48)
+($D273*'fnd base rates'!H$49)
+($E273*'fnd base rates'!H$50)
+($F273*'fnd base rates'!H$51)
+($G273*'fnd base rates'!H$52)
+($H273*'fnd base rates'!H$53)
+($I273*'fnd base rates'!H$54)
+($J273*'fnd base rates'!H$55)
+($K273*'fnd base rates'!H$56)
+($L273*'fnd base rates'!H$57)
+($M273*'fnd base rates'!H$58)
+($N273*'fnd base rates'!H$59)
+($O273*VLOOKUP($S273+12,rate_basefnd,8)))</f>
        <v>192160.73349999997</v>
      </c>
      <c r="AA273" s="1">
        <f>(($C273*'fnd base rates'!I$48)
+($D273*'fnd base rates'!I$49)
+($E273*'fnd base rates'!I$50)
+($F273*'fnd base rates'!I$51)
+($G273*'fnd base rates'!I$52)
+($H273*'fnd base rates'!I$53)
+($I273*'fnd base rates'!I$54)
+($J273*'fnd base rates'!I$55)
+($K273*'fnd base rates'!I$56)
+($L273*'fnd base rates'!I$57)
+($M273*'fnd base rates'!I$58)
+($N273*'fnd base rates'!I$59)
+($O273*VLOOKUP($S273+12,rate_basefnd,9)))
*$R273</f>
        <v>114264.12543</v>
      </c>
      <c r="AB273" s="1">
        <f>(($C273*'fnd base rates'!J$48)
+($D273*'fnd base rates'!J$49)
+($E273*'fnd base rates'!J$50)
+($F273*'fnd base rates'!J$51)
+($G273*'fnd base rates'!J$52)
+($H273*'fnd base rates'!J$53)
+($I273*'fnd base rates'!J$54)
+($J273*'fnd base rates'!J$55)
+($K273*'fnd base rates'!J$56)
+($L273*'fnd base rates'!J$57)
+($M273*'fnd base rates'!J$58)
+($N273*'fnd base rates'!J$59)
+($O273*VLOOKUP($S273+12,rate_basefnd,10)))
*$R273</f>
        <v>70375.325669999991</v>
      </c>
      <c r="AC273" s="1">
        <f>(($C273*'fnd base rates'!K$48)
+($D273*'fnd base rates'!K$49)
+($E273*'fnd base rates'!K$50)
+($F273*'fnd base rates'!K$51)
+($G273*'fnd base rates'!K$52)
+($H273*'fnd base rates'!K$53)
+($I273*'fnd base rates'!K$54)
+($J273*'fnd base rates'!K$55)
+($K273*'fnd base rates'!K$56)
+($L273*'fnd base rates'!K$57)
+($M273*'fnd base rates'!K$58)
+($N273*'fnd base rates'!K$59)
+($O273*VLOOKUP($S273+12,rate_basefnd,11)))
*$R273</f>
        <v>544525.71804962493</v>
      </c>
      <c r="AD273" s="1">
        <f>(($C273*'fnd base rates'!L$48)
+($D273*'fnd base rates'!L$49)
+($E273*'fnd base rates'!L$50)
+($F273*'fnd base rates'!L$51)
+($G273*'fnd base rates'!L$52)
+($H273*'fnd base rates'!L$53)
+($I273*'fnd base rates'!L$54)
+($J273*'fnd base rates'!L$55)
+($K273*'fnd base rates'!L$56)
+($L273*'fnd base rates'!L$57)
+($M273*'fnd base rates'!L$58)
+($N273*'fnd base rates'!L$59)
+($O273*VLOOKUP($S273+12,rate_basefnd,12)))</f>
        <v>475075.87407591275</v>
      </c>
      <c r="AE273" s="1">
        <f>(($C273*'fnd base rates'!M$48)
+($D273*'fnd base rates'!M$49)
+($E273*'fnd base rates'!M$50)
+($F273*'fnd base rates'!M$51)
+($G273*'fnd base rates'!M$52)
+($H273*'fnd base rates'!M$53)
+($I273*'fnd base rates'!M$54)
+($J273*'fnd base rates'!M$55)
+($K273*'fnd base rates'!M$56)
+($L273*'fnd base rates'!M$57)
+($M273*'fnd base rates'!M$58)
+($N273*'fnd base rates'!M$59)
+($O273*VLOOKUP($S273+12,rate_basefnd,13)))</f>
        <v>0</v>
      </c>
      <c r="AF273" s="4">
        <f t="shared" si="49"/>
        <v>4553983.341805038</v>
      </c>
      <c r="AH273" s="4">
        <f t="shared" si="50"/>
        <v>444035035</v>
      </c>
      <c r="AI273" s="4" t="str">
        <f t="shared" si="51"/>
        <v>444</v>
      </c>
      <c r="AJ273" s="2" t="str">
        <f t="shared" si="52"/>
        <v>035</v>
      </c>
      <c r="AK273" s="2" t="str">
        <f t="shared" si="53"/>
        <v>035</v>
      </c>
      <c r="AL273" s="4">
        <f t="shared" si="54"/>
        <v>1</v>
      </c>
      <c r="AM273" s="4">
        <f t="shared" si="47"/>
        <v>424</v>
      </c>
      <c r="AN273" s="4">
        <f t="shared" si="55"/>
        <v>4553983.341805038</v>
      </c>
      <c r="AO273" s="4">
        <f t="shared" si="56"/>
        <v>10741</v>
      </c>
      <c r="AP273" s="4">
        <f t="shared" si="57"/>
        <v>0</v>
      </c>
      <c r="AQ273" s="75">
        <v>10741</v>
      </c>
    </row>
    <row r="274" spans="1:43" s="4" customFormat="1">
      <c r="A274" s="2">
        <v>444035040</v>
      </c>
      <c r="B274" s="382" t="s">
        <v>93</v>
      </c>
      <c r="C274" s="15">
        <f>'fnd enro'!C274</f>
        <v>0</v>
      </c>
      <c r="D274" s="15">
        <f>'fnd enro'!D274</f>
        <v>0</v>
      </c>
      <c r="E274" s="15">
        <f>'fnd enro'!E274</f>
        <v>0</v>
      </c>
      <c r="F274" s="15">
        <f>'fnd enro'!F274</f>
        <v>0</v>
      </c>
      <c r="G274" s="15">
        <f>'fnd enro'!G274</f>
        <v>1</v>
      </c>
      <c r="H274" s="15">
        <f>'fnd enro'!H274</f>
        <v>0</v>
      </c>
      <c r="I274" s="15">
        <f>'fnd enro'!I274</f>
        <v>7.4999999999999997E-2</v>
      </c>
      <c r="J274" s="15">
        <f>'fnd enro'!J274</f>
        <v>0</v>
      </c>
      <c r="K274" s="15">
        <f>'fnd enro'!K274</f>
        <v>0</v>
      </c>
      <c r="L274" s="15">
        <f>'fnd enro'!L274</f>
        <v>0</v>
      </c>
      <c r="M274" s="15">
        <f>'fnd enro'!M274</f>
        <v>1</v>
      </c>
      <c r="N274" s="15">
        <f>'fnd enro'!N274</f>
        <v>0</v>
      </c>
      <c r="O274" s="15">
        <f>'fnd enro'!O274</f>
        <v>0</v>
      </c>
      <c r="P274" s="15"/>
      <c r="Q274" s="15">
        <f>'fnd enro'!R274</f>
        <v>2</v>
      </c>
      <c r="R274" s="16">
        <f t="shared" si="48"/>
        <v>1.079</v>
      </c>
      <c r="S274" s="15">
        <f>'fnd enro'!Q274</f>
        <v>1</v>
      </c>
      <c r="T274" s="2"/>
      <c r="U274" s="1">
        <f>(($C274*'fnd base rates'!C$48)
+($D274*'fnd base rates'!C$49)
+($E274*'fnd base rates'!C$50)
+($F274*'fnd base rates'!C$51)
+($G274*'fnd base rates'!C$52)
+($H274*'fnd base rates'!C$53)
+($I274*'fnd base rates'!C$54)
+($J274*'fnd base rates'!C$55)
+($K274*'fnd base rates'!C$56)
+($L274*'fnd base rates'!C$57)
+($M274*'fnd base rates'!C$58)
+($N274*'fnd base rates'!C$59)
+($O274*VLOOKUP($S274+12,rate_basefnd,3)))
*$R274</f>
        <v>999.79195874999994</v>
      </c>
      <c r="V274" s="1">
        <f>(($C274*'fnd base rates'!D$48)
+($D274*'fnd base rates'!D$49)
+($E274*'fnd base rates'!D$50)
+($F274*'fnd base rates'!D$51)
+($G274*'fnd base rates'!D$52)
+($H274*'fnd base rates'!D$53)
+($I274*'fnd base rates'!D$54)
+($J274*'fnd base rates'!D$55)
+($K274*'fnd base rates'!D$56)
+($L274*'fnd base rates'!D$57)
+($M274*'fnd base rates'!D$58)
+($N274*'fnd base rates'!D$59)
+($O274*VLOOKUP($S274+12,rate_basefnd,4)))
*$R274</f>
        <v>1434.46576</v>
      </c>
      <c r="W274" s="1">
        <f>(($C274*'fnd base rates'!E$48)
+($D274*'fnd base rates'!E$49)
+($E274*'fnd base rates'!E$50)
+($F274*'fnd base rates'!E$51)
+($G274*'fnd base rates'!E$52)
+($H274*'fnd base rates'!E$53)
+($I274*'fnd base rates'!E$54)
+($J274*'fnd base rates'!E$55)
+($K274*'fnd base rates'!E$56)
+($L274*'fnd base rates'!E$57)
+($M274*'fnd base rates'!E$58)
+($N274*'fnd base rates'!E$59)
+($O274*VLOOKUP($S274+12,rate_basefnd,5)))
*$R274</f>
        <v>8525.3610812499992</v>
      </c>
      <c r="X274" s="1">
        <f>(($C274*'fnd base rates'!F$48)
+($D274*'fnd base rates'!F$49)
+($E274*'fnd base rates'!F$50)
+($F274*'fnd base rates'!F$51)
+($G274*'fnd base rates'!F$52)
+($H274*'fnd base rates'!F$53)
+($I274*'fnd base rates'!F$54)
+($J274*'fnd base rates'!F$55)
+($K274*'fnd base rates'!F$56)
+($L274*'fnd base rates'!F$57)
+($M274*'fnd base rates'!F$58)
+($N274*'fnd base rates'!F$59)
+($O274*VLOOKUP($S274+12,rate_basefnd,6)))
*$R274</f>
        <v>1914.9676585</v>
      </c>
      <c r="Y274" s="1">
        <f>(($C274*'fnd base rates'!G$48)
+($D274*'fnd base rates'!G$49)
+($E274*'fnd base rates'!G$50)
+($F274*'fnd base rates'!G$51)
+($G274*'fnd base rates'!G$52)
+($H274*'fnd base rates'!G$53)
+($I274*'fnd base rates'!G$54)
+($J274*'fnd base rates'!G$55)
+($K274*'fnd base rates'!G$56)
+($L274*'fnd base rates'!G$57)
+($M274*'fnd base rates'!G$58)
+($N274*'fnd base rates'!G$59)
+($O274*VLOOKUP($S274+12,rate_basefnd,7)))
*$R274</f>
        <v>349.9687945</v>
      </c>
      <c r="Z274" s="1">
        <f>(($C274*'fnd base rates'!H$48)
+($D274*'fnd base rates'!H$49)
+($E274*'fnd base rates'!H$50)
+($F274*'fnd base rates'!H$51)
+($G274*'fnd base rates'!H$52)
+($H274*'fnd base rates'!H$53)
+($I274*'fnd base rates'!H$54)
+($J274*'fnd base rates'!H$55)
+($K274*'fnd base rates'!H$56)
+($L274*'fnd base rates'!H$57)
+($M274*'fnd base rates'!H$58)
+($N274*'fnd base rates'!H$59)
+($O274*VLOOKUP($S274+12,rate_basefnd,8)))</f>
        <v>908.76900000000001</v>
      </c>
      <c r="AA274" s="1">
        <f>(($C274*'fnd base rates'!I$48)
+($D274*'fnd base rates'!I$49)
+($E274*'fnd base rates'!I$50)
+($F274*'fnd base rates'!I$51)
+($G274*'fnd base rates'!I$52)
+($H274*'fnd base rates'!I$53)
+($I274*'fnd base rates'!I$54)
+($J274*'fnd base rates'!I$55)
+($K274*'fnd base rates'!I$56)
+($L274*'fnd base rates'!I$57)
+($M274*'fnd base rates'!I$58)
+($N274*'fnd base rates'!I$59)
+($O274*VLOOKUP($S274+12,rate_basefnd,9)))
*$R274</f>
        <v>637.10634000000005</v>
      </c>
      <c r="AB274" s="1">
        <f>(($C274*'fnd base rates'!J$48)
+($D274*'fnd base rates'!J$49)
+($E274*'fnd base rates'!J$50)
+($F274*'fnd base rates'!J$51)
+($G274*'fnd base rates'!J$52)
+($H274*'fnd base rates'!J$53)
+($I274*'fnd base rates'!J$54)
+($J274*'fnd base rates'!J$55)
+($K274*'fnd base rates'!J$56)
+($L274*'fnd base rates'!J$57)
+($M274*'fnd base rates'!J$58)
+($N274*'fnd base rates'!J$59)
+($O274*VLOOKUP($S274+12,rate_basefnd,10)))
*$R274</f>
        <v>376.06386999999995</v>
      </c>
      <c r="AC274" s="1">
        <f>(($C274*'fnd base rates'!K$48)
+($D274*'fnd base rates'!K$49)
+($E274*'fnd base rates'!K$50)
+($F274*'fnd base rates'!K$51)
+($G274*'fnd base rates'!K$52)
+($H274*'fnd base rates'!K$53)
+($I274*'fnd base rates'!K$54)
+($J274*'fnd base rates'!K$55)
+($K274*'fnd base rates'!K$56)
+($L274*'fnd base rates'!K$57)
+($M274*'fnd base rates'!K$58)
+($N274*'fnd base rates'!K$59)
+($O274*VLOOKUP($S274+12,rate_basefnd,11)))
*$R274</f>
        <v>2456.0308597500002</v>
      </c>
      <c r="AD274" s="1">
        <f>(($C274*'fnd base rates'!L$48)
+($D274*'fnd base rates'!L$49)
+($E274*'fnd base rates'!L$50)
+($F274*'fnd base rates'!L$51)
+($G274*'fnd base rates'!L$52)
+($H274*'fnd base rates'!L$53)
+($I274*'fnd base rates'!L$54)
+($J274*'fnd base rates'!L$55)
+($K274*'fnd base rates'!L$56)
+($L274*'fnd base rates'!L$57)
+($M274*'fnd base rates'!L$58)
+($N274*'fnd base rates'!L$59)
+($O274*VLOOKUP($S274+12,rate_basefnd,12)))</f>
        <v>2127.1530993546853</v>
      </c>
      <c r="AE274" s="1">
        <f>(($C274*'fnd base rates'!M$48)
+($D274*'fnd base rates'!M$49)
+($E274*'fnd base rates'!M$50)
+($F274*'fnd base rates'!M$51)
+($G274*'fnd base rates'!M$52)
+($H274*'fnd base rates'!M$53)
+($I274*'fnd base rates'!M$54)
+($J274*'fnd base rates'!M$55)
+($K274*'fnd base rates'!M$56)
+($L274*'fnd base rates'!M$57)
+($M274*'fnd base rates'!M$58)
+($N274*'fnd base rates'!M$59)
+($O274*VLOOKUP($S274+12,rate_basefnd,13)))</f>
        <v>0</v>
      </c>
      <c r="AF274" s="4">
        <f t="shared" si="49"/>
        <v>19729.678422104684</v>
      </c>
      <c r="AH274" s="4">
        <f t="shared" si="50"/>
        <v>444035040</v>
      </c>
      <c r="AI274" s="4" t="str">
        <f t="shared" si="51"/>
        <v>444</v>
      </c>
      <c r="AJ274" s="2" t="str">
        <f t="shared" si="52"/>
        <v>035</v>
      </c>
      <c r="AK274" s="2" t="str">
        <f t="shared" si="53"/>
        <v>040</v>
      </c>
      <c r="AL274" s="4">
        <f t="shared" si="54"/>
        <v>1</v>
      </c>
      <c r="AM274" s="4">
        <f t="shared" si="47"/>
        <v>2</v>
      </c>
      <c r="AN274" s="4">
        <f t="shared" si="55"/>
        <v>19729.678422104684</v>
      </c>
      <c r="AO274" s="4">
        <f t="shared" si="56"/>
        <v>9865</v>
      </c>
      <c r="AP274" s="4">
        <f t="shared" si="57"/>
        <v>0</v>
      </c>
      <c r="AQ274" s="75">
        <v>9865</v>
      </c>
    </row>
    <row r="275" spans="1:43" s="4" customFormat="1">
      <c r="A275" s="2">
        <v>444035044</v>
      </c>
      <c r="B275" s="382" t="s">
        <v>93</v>
      </c>
      <c r="C275" s="15">
        <f>'fnd enro'!C275</f>
        <v>0</v>
      </c>
      <c r="D275" s="15">
        <f>'fnd enro'!D275</f>
        <v>0</v>
      </c>
      <c r="E275" s="15">
        <f>'fnd enro'!E275</f>
        <v>0</v>
      </c>
      <c r="F275" s="15">
        <f>'fnd enro'!F275</f>
        <v>2</v>
      </c>
      <c r="G275" s="15">
        <f>'fnd enro'!G275</f>
        <v>0</v>
      </c>
      <c r="H275" s="15">
        <f>'fnd enro'!H275</f>
        <v>0</v>
      </c>
      <c r="I275" s="15">
        <f>'fnd enro'!I275</f>
        <v>0.1125</v>
      </c>
      <c r="J275" s="15">
        <f>'fnd enro'!J275</f>
        <v>0</v>
      </c>
      <c r="K275" s="15">
        <f>'fnd enro'!K275</f>
        <v>0</v>
      </c>
      <c r="L275" s="15">
        <f>'fnd enro'!L275</f>
        <v>0</v>
      </c>
      <c r="M275" s="15">
        <f>'fnd enro'!M275</f>
        <v>1</v>
      </c>
      <c r="N275" s="15">
        <f>'fnd enro'!N275</f>
        <v>0</v>
      </c>
      <c r="O275" s="15">
        <f>'fnd enro'!O275</f>
        <v>1</v>
      </c>
      <c r="P275" s="15"/>
      <c r="Q275" s="15">
        <f>'fnd enro'!R275</f>
        <v>3</v>
      </c>
      <c r="R275" s="16">
        <f t="shared" si="48"/>
        <v>1.079</v>
      </c>
      <c r="S275" s="15">
        <f>'fnd enro'!Q275</f>
        <v>8</v>
      </c>
      <c r="T275" s="2"/>
      <c r="U275" s="1">
        <f>(($C275*'fnd base rates'!C$48)
+($D275*'fnd base rates'!C$49)
+($E275*'fnd base rates'!C$50)
+($F275*'fnd base rates'!C$51)
+($G275*'fnd base rates'!C$52)
+($H275*'fnd base rates'!C$53)
+($I275*'fnd base rates'!C$54)
+($J275*'fnd base rates'!C$55)
+($K275*'fnd base rates'!C$56)
+($L275*'fnd base rates'!C$57)
+($M275*'fnd base rates'!C$58)
+($N275*'fnd base rates'!C$59)
+($O275*VLOOKUP($S275+12,rate_basefnd,3)))
*$R275</f>
        <v>1499.6879381250001</v>
      </c>
      <c r="V275" s="1">
        <f>(($C275*'fnd base rates'!D$48)
+($D275*'fnd base rates'!D$49)
+($E275*'fnd base rates'!D$50)
+($F275*'fnd base rates'!D$51)
+($G275*'fnd base rates'!D$52)
+($H275*'fnd base rates'!D$53)
+($I275*'fnd base rates'!D$54)
+($J275*'fnd base rates'!D$55)
+($K275*'fnd base rates'!D$56)
+($L275*'fnd base rates'!D$57)
+($M275*'fnd base rates'!D$58)
+($N275*'fnd base rates'!D$59)
+($O275*VLOOKUP($S275+12,rate_basefnd,4)))
*$R275</f>
        <v>2151.6986400000001</v>
      </c>
      <c r="W275" s="1">
        <f>(($C275*'fnd base rates'!E$48)
+($D275*'fnd base rates'!E$49)
+($E275*'fnd base rates'!E$50)
+($F275*'fnd base rates'!E$51)
+($G275*'fnd base rates'!E$52)
+($H275*'fnd base rates'!E$53)
+($I275*'fnd base rates'!E$54)
+($J275*'fnd base rates'!E$55)
+($K275*'fnd base rates'!E$56)
+($L275*'fnd base rates'!E$57)
+($M275*'fnd base rates'!E$58)
+($N275*'fnd base rates'!E$59)
+($O275*VLOOKUP($S275+12,rate_basefnd,5)))
*$R275</f>
        <v>16009.541786874999</v>
      </c>
      <c r="X275" s="1">
        <f>(($C275*'fnd base rates'!F$48)
+($D275*'fnd base rates'!F$49)
+($E275*'fnd base rates'!F$50)
+($F275*'fnd base rates'!F$51)
+($G275*'fnd base rates'!F$52)
+($H275*'fnd base rates'!F$53)
+($I275*'fnd base rates'!F$54)
+($J275*'fnd base rates'!F$55)
+($K275*'fnd base rates'!F$56)
+($L275*'fnd base rates'!F$57)
+($M275*'fnd base rates'!F$58)
+($N275*'fnd base rates'!F$59)
+($O275*VLOOKUP($S275+12,rate_basefnd,6)))
*$R275</f>
        <v>3311.4372427500002</v>
      </c>
      <c r="Y275" s="1">
        <f>(($C275*'fnd base rates'!G$48)
+($D275*'fnd base rates'!G$49)
+($E275*'fnd base rates'!G$50)
+($F275*'fnd base rates'!G$51)
+($G275*'fnd base rates'!G$52)
+($H275*'fnd base rates'!G$53)
+($I275*'fnd base rates'!G$54)
+($J275*'fnd base rates'!G$55)
+($K275*'fnd base rates'!G$56)
+($L275*'fnd base rates'!G$57)
+($M275*'fnd base rates'!G$58)
+($N275*'fnd base rates'!G$59)
+($O275*VLOOKUP($S275+12,rate_basefnd,7)))
*$R275</f>
        <v>561.72551175000001</v>
      </c>
      <c r="Z275" s="1">
        <f>(($C275*'fnd base rates'!H$48)
+($D275*'fnd base rates'!H$49)
+($E275*'fnd base rates'!H$50)
+($F275*'fnd base rates'!H$51)
+($G275*'fnd base rates'!H$52)
+($H275*'fnd base rates'!H$53)
+($I275*'fnd base rates'!H$54)
+($J275*'fnd base rates'!H$55)
+($K275*'fnd base rates'!H$56)
+($L275*'fnd base rates'!H$57)
+($M275*'fnd base rates'!H$58)
+($N275*'fnd base rates'!H$59)
+($O275*VLOOKUP($S275+12,rate_basefnd,8)))</f>
        <v>1363.1534999999999</v>
      </c>
      <c r="AA275" s="1">
        <f>(($C275*'fnd base rates'!I$48)
+($D275*'fnd base rates'!I$49)
+($E275*'fnd base rates'!I$50)
+($F275*'fnd base rates'!I$51)
+($G275*'fnd base rates'!I$52)
+($H275*'fnd base rates'!I$53)
+($I275*'fnd base rates'!I$54)
+($J275*'fnd base rates'!I$55)
+($K275*'fnd base rates'!I$56)
+($L275*'fnd base rates'!I$57)
+($M275*'fnd base rates'!I$58)
+($N275*'fnd base rates'!I$59)
+($O275*VLOOKUP($S275+12,rate_basefnd,9)))
*$R275</f>
        <v>797.17598999999996</v>
      </c>
      <c r="AB275" s="1">
        <f>(($C275*'fnd base rates'!J$48)
+($D275*'fnd base rates'!J$49)
+($E275*'fnd base rates'!J$50)
+($F275*'fnd base rates'!J$51)
+($G275*'fnd base rates'!J$52)
+($H275*'fnd base rates'!J$53)
+($I275*'fnd base rates'!J$54)
+($J275*'fnd base rates'!J$55)
+($K275*'fnd base rates'!J$56)
+($L275*'fnd base rates'!J$57)
+($M275*'fnd base rates'!J$58)
+($N275*'fnd base rates'!J$59)
+($O275*VLOOKUP($S275+12,rate_basefnd,10)))
*$R275</f>
        <v>428.41694999999993</v>
      </c>
      <c r="AC275" s="1">
        <f>(($C275*'fnd base rates'!K$48)
+($D275*'fnd base rates'!K$49)
+($E275*'fnd base rates'!K$50)
+($F275*'fnd base rates'!K$51)
+($G275*'fnd base rates'!K$52)
+($H275*'fnd base rates'!K$53)
+($I275*'fnd base rates'!K$54)
+($J275*'fnd base rates'!K$55)
+($K275*'fnd base rates'!K$56)
+($L275*'fnd base rates'!K$57)
+($M275*'fnd base rates'!K$58)
+($N275*'fnd base rates'!K$59)
+($O275*VLOOKUP($S275+12,rate_basefnd,11)))
*$R275</f>
        <v>3941.8841296250002</v>
      </c>
      <c r="AD275" s="1">
        <f>(($C275*'fnd base rates'!L$48)
+($D275*'fnd base rates'!L$49)
+($E275*'fnd base rates'!L$50)
+($F275*'fnd base rates'!L$51)
+($G275*'fnd base rates'!L$52)
+($H275*'fnd base rates'!L$53)
+($I275*'fnd base rates'!L$54)
+($J275*'fnd base rates'!L$55)
+($K275*'fnd base rates'!L$56)
+($L275*'fnd base rates'!L$57)
+($M275*'fnd base rates'!L$58)
+($N275*'fnd base rates'!L$59)
+($O275*VLOOKUP($S275+12,rate_basefnd,12)))</f>
        <v>3450.4662654734848</v>
      </c>
      <c r="AE275" s="1">
        <f>(($C275*'fnd base rates'!M$48)
+($D275*'fnd base rates'!M$49)
+($E275*'fnd base rates'!M$50)
+($F275*'fnd base rates'!M$51)
+($G275*'fnd base rates'!M$52)
+($H275*'fnd base rates'!M$53)
+($I275*'fnd base rates'!M$54)
+($J275*'fnd base rates'!M$55)
+($K275*'fnd base rates'!M$56)
+($L275*'fnd base rates'!M$57)
+($M275*'fnd base rates'!M$58)
+($N275*'fnd base rates'!M$59)
+($O275*VLOOKUP($S275+12,rate_basefnd,13)))</f>
        <v>0</v>
      </c>
      <c r="AF275" s="4">
        <f t="shared" si="49"/>
        <v>33515.187954598478</v>
      </c>
      <c r="AH275" s="4">
        <f t="shared" si="50"/>
        <v>444035044</v>
      </c>
      <c r="AI275" s="4" t="str">
        <f t="shared" si="51"/>
        <v>444</v>
      </c>
      <c r="AJ275" s="2" t="str">
        <f t="shared" si="52"/>
        <v>035</v>
      </c>
      <c r="AK275" s="2" t="str">
        <f t="shared" si="53"/>
        <v>044</v>
      </c>
      <c r="AL275" s="4">
        <f t="shared" si="54"/>
        <v>1</v>
      </c>
      <c r="AM275" s="4">
        <f t="shared" si="47"/>
        <v>3</v>
      </c>
      <c r="AN275" s="4">
        <f t="shared" si="55"/>
        <v>33515.187954598478</v>
      </c>
      <c r="AO275" s="4">
        <f t="shared" si="56"/>
        <v>11172</v>
      </c>
      <c r="AP275" s="4">
        <f t="shared" si="57"/>
        <v>0</v>
      </c>
      <c r="AQ275" s="75">
        <v>11172</v>
      </c>
    </row>
    <row r="276" spans="1:43" s="4" customFormat="1">
      <c r="A276" s="2">
        <v>444035057</v>
      </c>
      <c r="B276" s="382" t="s">
        <v>93</v>
      </c>
      <c r="C276" s="15">
        <f>'fnd enro'!C276</f>
        <v>0</v>
      </c>
      <c r="D276" s="15">
        <f>'fnd enro'!D276</f>
        <v>0</v>
      </c>
      <c r="E276" s="15">
        <f>'fnd enro'!E276</f>
        <v>0</v>
      </c>
      <c r="F276" s="15">
        <f>'fnd enro'!F276</f>
        <v>1</v>
      </c>
      <c r="G276" s="15">
        <f>'fnd enro'!G276</f>
        <v>1</v>
      </c>
      <c r="H276" s="15">
        <f>'fnd enro'!H276</f>
        <v>0</v>
      </c>
      <c r="I276" s="15">
        <f>'fnd enro'!I276</f>
        <v>7.4999999999999997E-2</v>
      </c>
      <c r="J276" s="15">
        <f>'fnd enro'!J276</f>
        <v>0</v>
      </c>
      <c r="K276" s="15">
        <f>'fnd enro'!K276</f>
        <v>0</v>
      </c>
      <c r="L276" s="15">
        <f>'fnd enro'!L276</f>
        <v>0</v>
      </c>
      <c r="M276" s="15">
        <f>'fnd enro'!M276</f>
        <v>0</v>
      </c>
      <c r="N276" s="15">
        <f>'fnd enro'!N276</f>
        <v>0</v>
      </c>
      <c r="O276" s="15">
        <f>'fnd enro'!O276</f>
        <v>2</v>
      </c>
      <c r="P276" s="15"/>
      <c r="Q276" s="15">
        <f>'fnd enro'!R276</f>
        <v>2</v>
      </c>
      <c r="R276" s="16">
        <f t="shared" si="48"/>
        <v>1.079</v>
      </c>
      <c r="S276" s="15">
        <f>'fnd enro'!Q276</f>
        <v>10</v>
      </c>
      <c r="T276" s="2"/>
      <c r="U276" s="1">
        <f>(($C276*'fnd base rates'!C$48)
+($D276*'fnd base rates'!C$49)
+($E276*'fnd base rates'!C$50)
+($F276*'fnd base rates'!C$51)
+($G276*'fnd base rates'!C$52)
+($H276*'fnd base rates'!C$53)
+($I276*'fnd base rates'!C$54)
+($J276*'fnd base rates'!C$55)
+($K276*'fnd base rates'!C$56)
+($L276*'fnd base rates'!C$57)
+($M276*'fnd base rates'!C$58)
+($N276*'fnd base rates'!C$59)
+($O276*VLOOKUP($S276+12,rate_basefnd,3)))
*$R276</f>
        <v>999.79195875000005</v>
      </c>
      <c r="V276" s="1">
        <f>(($C276*'fnd base rates'!D$48)
+($D276*'fnd base rates'!D$49)
+($E276*'fnd base rates'!D$50)
+($F276*'fnd base rates'!D$51)
+($G276*'fnd base rates'!D$52)
+($H276*'fnd base rates'!D$53)
+($I276*'fnd base rates'!D$54)
+($J276*'fnd base rates'!D$55)
+($K276*'fnd base rates'!D$56)
+($L276*'fnd base rates'!D$57)
+($M276*'fnd base rates'!D$58)
+($N276*'fnd base rates'!D$59)
+($O276*VLOOKUP($S276+12,rate_basefnd,4)))
*$R276</f>
        <v>1434.46576</v>
      </c>
      <c r="W276" s="1">
        <f>(($C276*'fnd base rates'!E$48)
+($D276*'fnd base rates'!E$49)
+($E276*'fnd base rates'!E$50)
+($F276*'fnd base rates'!E$51)
+($G276*'fnd base rates'!E$52)
+($H276*'fnd base rates'!E$53)
+($I276*'fnd base rates'!E$54)
+($J276*'fnd base rates'!E$55)
+($K276*'fnd base rates'!E$56)
+($L276*'fnd base rates'!E$57)
+($M276*'fnd base rates'!E$58)
+($N276*'fnd base rates'!E$59)
+($O276*VLOOKUP($S276+12,rate_basefnd,5)))
*$R276</f>
        <v>13921.094801249999</v>
      </c>
      <c r="X276" s="1">
        <f>(($C276*'fnd base rates'!F$48)
+($D276*'fnd base rates'!F$49)
+($E276*'fnd base rates'!F$50)
+($F276*'fnd base rates'!F$51)
+($G276*'fnd base rates'!F$52)
+($H276*'fnd base rates'!F$53)
+($I276*'fnd base rates'!F$54)
+($J276*'fnd base rates'!F$55)
+($K276*'fnd base rates'!F$56)
+($L276*'fnd base rates'!F$57)
+($M276*'fnd base rates'!F$58)
+($N276*'fnd base rates'!F$59)
+($O276*VLOOKUP($S276+12,rate_basefnd,6)))
*$R276</f>
        <v>2084.0037984999999</v>
      </c>
      <c r="Y276" s="1">
        <f>(($C276*'fnd base rates'!G$48)
+($D276*'fnd base rates'!G$49)
+($E276*'fnd base rates'!G$50)
+($F276*'fnd base rates'!G$51)
+($G276*'fnd base rates'!G$52)
+($H276*'fnd base rates'!G$53)
+($I276*'fnd base rates'!G$54)
+($J276*'fnd base rates'!G$55)
+($K276*'fnd base rates'!G$56)
+($L276*'fnd base rates'!G$57)
+($M276*'fnd base rates'!G$58)
+($N276*'fnd base rates'!G$59)
+($O276*VLOOKUP($S276+12,rate_basefnd,7)))
*$R276</f>
        <v>459.33623449999993</v>
      </c>
      <c r="Z276" s="1">
        <f>(($C276*'fnd base rates'!H$48)
+($D276*'fnd base rates'!H$49)
+($E276*'fnd base rates'!H$50)
+($F276*'fnd base rates'!H$51)
+($G276*'fnd base rates'!H$52)
+($H276*'fnd base rates'!H$53)
+($I276*'fnd base rates'!H$54)
+($J276*'fnd base rates'!H$55)
+($K276*'fnd base rates'!H$56)
+($L276*'fnd base rates'!H$57)
+($M276*'fnd base rates'!H$58)
+($N276*'fnd base rates'!H$59)
+($O276*VLOOKUP($S276+12,rate_basefnd,8)))</f>
        <v>908.76900000000001</v>
      </c>
      <c r="AA276" s="1">
        <f>(($C276*'fnd base rates'!I$48)
+($D276*'fnd base rates'!I$49)
+($E276*'fnd base rates'!I$50)
+($F276*'fnd base rates'!I$51)
+($G276*'fnd base rates'!I$52)
+($H276*'fnd base rates'!I$53)
+($I276*'fnd base rates'!I$54)
+($J276*'fnd base rates'!I$55)
+($K276*'fnd base rates'!I$56)
+($L276*'fnd base rates'!I$57)
+($M276*'fnd base rates'!I$58)
+($N276*'fnd base rates'!I$59)
+($O276*VLOOKUP($S276+12,rate_basefnd,9)))
*$R276</f>
        <v>557.86457999999993</v>
      </c>
      <c r="AB276" s="1">
        <f>(($C276*'fnd base rates'!J$48)
+($D276*'fnd base rates'!J$49)
+($E276*'fnd base rates'!J$50)
+($F276*'fnd base rates'!J$51)
+($G276*'fnd base rates'!J$52)
+($H276*'fnd base rates'!J$53)
+($I276*'fnd base rates'!J$54)
+($J276*'fnd base rates'!J$55)
+($K276*'fnd base rates'!J$56)
+($L276*'fnd base rates'!J$57)
+($M276*'fnd base rates'!J$58)
+($N276*'fnd base rates'!J$59)
+($O276*VLOOKUP($S276+12,rate_basefnd,10)))
*$R276</f>
        <v>376.06386999999995</v>
      </c>
      <c r="AC276" s="1">
        <f>(($C276*'fnd base rates'!K$48)
+($D276*'fnd base rates'!K$49)
+($E276*'fnd base rates'!K$50)
+($F276*'fnd base rates'!K$51)
+($G276*'fnd base rates'!K$52)
+($H276*'fnd base rates'!K$53)
+($I276*'fnd base rates'!K$54)
+($J276*'fnd base rates'!K$55)
+($K276*'fnd base rates'!K$56)
+($L276*'fnd base rates'!K$57)
+($M276*'fnd base rates'!K$58)
+($N276*'fnd base rates'!K$59)
+($O276*VLOOKUP($S276+12,rate_basefnd,11)))
*$R276</f>
        <v>3223.3185497499994</v>
      </c>
      <c r="AD276" s="1">
        <f>(($C276*'fnd base rates'!L$48)
+($D276*'fnd base rates'!L$49)
+($E276*'fnd base rates'!L$50)
+($F276*'fnd base rates'!L$51)
+($G276*'fnd base rates'!L$52)
+($H276*'fnd base rates'!L$53)
+($I276*'fnd base rates'!L$54)
+($J276*'fnd base rates'!L$55)
+($K276*'fnd base rates'!L$56)
+($L276*'fnd base rates'!L$57)
+($M276*'fnd base rates'!L$58)
+($N276*'fnd base rates'!L$59)
+($O276*VLOOKUP($S276+12,rate_basefnd,12)))</f>
        <v>2630.051228199648</v>
      </c>
      <c r="AE276" s="1">
        <f>(($C276*'fnd base rates'!M$48)
+($D276*'fnd base rates'!M$49)
+($E276*'fnd base rates'!M$50)
+($F276*'fnd base rates'!M$51)
+($G276*'fnd base rates'!M$52)
+($H276*'fnd base rates'!M$53)
+($I276*'fnd base rates'!M$54)
+($J276*'fnd base rates'!M$55)
+($K276*'fnd base rates'!M$56)
+($L276*'fnd base rates'!M$57)
+($M276*'fnd base rates'!M$58)
+($N276*'fnd base rates'!M$59)
+($O276*VLOOKUP($S276+12,rate_basefnd,13)))</f>
        <v>0</v>
      </c>
      <c r="AF276" s="4">
        <f t="shared" si="49"/>
        <v>26594.759780949647</v>
      </c>
      <c r="AH276" s="4">
        <f t="shared" si="50"/>
        <v>444035057</v>
      </c>
      <c r="AI276" s="4" t="str">
        <f t="shared" si="51"/>
        <v>444</v>
      </c>
      <c r="AJ276" s="2" t="str">
        <f t="shared" si="52"/>
        <v>035</v>
      </c>
      <c r="AK276" s="2" t="str">
        <f t="shared" si="53"/>
        <v>057</v>
      </c>
      <c r="AL276" s="4">
        <f t="shared" si="54"/>
        <v>1</v>
      </c>
      <c r="AM276" s="4">
        <f t="shared" si="47"/>
        <v>2</v>
      </c>
      <c r="AN276" s="4">
        <f t="shared" si="55"/>
        <v>26594.759780949647</v>
      </c>
      <c r="AO276" s="4">
        <f t="shared" si="56"/>
        <v>13297</v>
      </c>
      <c r="AP276" s="4">
        <f t="shared" si="57"/>
        <v>0</v>
      </c>
      <c r="AQ276" s="75">
        <v>13297</v>
      </c>
    </row>
    <row r="277" spans="1:43" s="4" customFormat="1">
      <c r="A277" s="2">
        <v>444035220</v>
      </c>
      <c r="B277" s="382" t="s">
        <v>93</v>
      </c>
      <c r="C277" s="15">
        <f>'fnd enro'!C277</f>
        <v>0</v>
      </c>
      <c r="D277" s="15">
        <f>'fnd enro'!D277</f>
        <v>0</v>
      </c>
      <c r="E277" s="15">
        <f>'fnd enro'!E277</f>
        <v>0</v>
      </c>
      <c r="F277" s="15">
        <f>'fnd enro'!F277</f>
        <v>1</v>
      </c>
      <c r="G277" s="15">
        <f>'fnd enro'!G277</f>
        <v>0</v>
      </c>
      <c r="H277" s="15">
        <f>'fnd enro'!H277</f>
        <v>0</v>
      </c>
      <c r="I277" s="15">
        <f>'fnd enro'!I277</f>
        <v>3.7499999999999999E-2</v>
      </c>
      <c r="J277" s="15">
        <f>'fnd enro'!J277</f>
        <v>0</v>
      </c>
      <c r="K277" s="15">
        <f>'fnd enro'!K277</f>
        <v>0</v>
      </c>
      <c r="L277" s="15">
        <f>'fnd enro'!L277</f>
        <v>0</v>
      </c>
      <c r="M277" s="15">
        <f>'fnd enro'!M277</f>
        <v>0</v>
      </c>
      <c r="N277" s="15">
        <f>'fnd enro'!N277</f>
        <v>0</v>
      </c>
      <c r="O277" s="15">
        <f>'fnd enro'!O277</f>
        <v>1</v>
      </c>
      <c r="P277" s="15"/>
      <c r="Q277" s="15">
        <f>'fnd enro'!R277</f>
        <v>1</v>
      </c>
      <c r="R277" s="16">
        <f t="shared" si="48"/>
        <v>1.079</v>
      </c>
      <c r="S277" s="15">
        <f>'fnd enro'!Q277</f>
        <v>10</v>
      </c>
      <c r="T277" s="2"/>
      <c r="U277" s="1">
        <f>(($C277*'fnd base rates'!C$48)
+($D277*'fnd base rates'!C$49)
+($E277*'fnd base rates'!C$50)
+($F277*'fnd base rates'!C$51)
+($G277*'fnd base rates'!C$52)
+($H277*'fnd base rates'!C$53)
+($I277*'fnd base rates'!C$54)
+($J277*'fnd base rates'!C$55)
+($K277*'fnd base rates'!C$56)
+($L277*'fnd base rates'!C$57)
+($M277*'fnd base rates'!C$58)
+($N277*'fnd base rates'!C$59)
+($O277*VLOOKUP($S277+12,rate_basefnd,3)))
*$R277</f>
        <v>499.89597937500002</v>
      </c>
      <c r="V277" s="1">
        <f>(($C277*'fnd base rates'!D$48)
+($D277*'fnd base rates'!D$49)
+($E277*'fnd base rates'!D$50)
+($F277*'fnd base rates'!D$51)
+($G277*'fnd base rates'!D$52)
+($H277*'fnd base rates'!D$53)
+($I277*'fnd base rates'!D$54)
+($J277*'fnd base rates'!D$55)
+($K277*'fnd base rates'!D$56)
+($L277*'fnd base rates'!D$57)
+($M277*'fnd base rates'!D$58)
+($N277*'fnd base rates'!D$59)
+($O277*VLOOKUP($S277+12,rate_basefnd,4)))
*$R277</f>
        <v>717.23288000000002</v>
      </c>
      <c r="W277" s="1">
        <f>(($C277*'fnd base rates'!E$48)
+($D277*'fnd base rates'!E$49)
+($E277*'fnd base rates'!E$50)
+($F277*'fnd base rates'!E$51)
+($G277*'fnd base rates'!E$52)
+($H277*'fnd base rates'!E$53)
+($I277*'fnd base rates'!E$54)
+($J277*'fnd base rates'!E$55)
+($K277*'fnd base rates'!E$56)
+($L277*'fnd base rates'!E$57)
+($M277*'fnd base rates'!E$58)
+($N277*'fnd base rates'!E$59)
+($O277*VLOOKUP($S277+12,rate_basefnd,5)))
*$R277</f>
        <v>7157.858735625</v>
      </c>
      <c r="X277" s="1">
        <f>(($C277*'fnd base rates'!F$48)
+($D277*'fnd base rates'!F$49)
+($E277*'fnd base rates'!F$50)
+($F277*'fnd base rates'!F$51)
+($G277*'fnd base rates'!F$52)
+($H277*'fnd base rates'!F$53)
+($I277*'fnd base rates'!F$54)
+($J277*'fnd base rates'!F$55)
+($K277*'fnd base rates'!F$56)
+($L277*'fnd base rates'!F$57)
+($M277*'fnd base rates'!F$58)
+($N277*'fnd base rates'!F$59)
+($O277*VLOOKUP($S277+12,rate_basefnd,6)))
*$R277</f>
        <v>1160.1577942500001</v>
      </c>
      <c r="Y277" s="1">
        <f>(($C277*'fnd base rates'!G$48)
+($D277*'fnd base rates'!G$49)
+($E277*'fnd base rates'!G$50)
+($F277*'fnd base rates'!G$51)
+($G277*'fnd base rates'!G$52)
+($H277*'fnd base rates'!G$53)
+($I277*'fnd base rates'!G$54)
+($J277*'fnd base rates'!G$55)
+($K277*'fnd base rates'!G$56)
+($L277*'fnd base rates'!G$57)
+($M277*'fnd base rates'!G$58)
+($N277*'fnd base rates'!G$59)
+($O277*VLOOKUP($S277+12,rate_basefnd,7)))
*$R277</f>
        <v>224.19758725</v>
      </c>
      <c r="Z277" s="1">
        <f>(($C277*'fnd base rates'!H$48)
+($D277*'fnd base rates'!H$49)
+($E277*'fnd base rates'!H$50)
+($F277*'fnd base rates'!H$51)
+($G277*'fnd base rates'!H$52)
+($H277*'fnd base rates'!H$53)
+($I277*'fnd base rates'!H$54)
+($J277*'fnd base rates'!H$55)
+($K277*'fnd base rates'!H$56)
+($L277*'fnd base rates'!H$57)
+($M277*'fnd base rates'!H$58)
+($N277*'fnd base rates'!H$59)
+($O277*VLOOKUP($S277+12,rate_basefnd,8)))</f>
        <v>454.3845</v>
      </c>
      <c r="AA277" s="1">
        <f>(($C277*'fnd base rates'!I$48)
+($D277*'fnd base rates'!I$49)
+($E277*'fnd base rates'!I$50)
+($F277*'fnd base rates'!I$51)
+($G277*'fnd base rates'!I$52)
+($H277*'fnd base rates'!I$53)
+($I277*'fnd base rates'!I$54)
+($J277*'fnd base rates'!I$55)
+($K277*'fnd base rates'!I$56)
+($L277*'fnd base rates'!I$57)
+($M277*'fnd base rates'!I$58)
+($N277*'fnd base rates'!I$59)
+($O277*VLOOKUP($S277+12,rate_basefnd,9)))
*$R277</f>
        <v>239.31141</v>
      </c>
      <c r="AB277" s="1">
        <f>(($C277*'fnd base rates'!J$48)
+($D277*'fnd base rates'!J$49)
+($E277*'fnd base rates'!J$50)
+($F277*'fnd base rates'!J$51)
+($G277*'fnd base rates'!J$52)
+($H277*'fnd base rates'!J$53)
+($I277*'fnd base rates'!J$54)
+($J277*'fnd base rates'!J$55)
+($K277*'fnd base rates'!J$56)
+($L277*'fnd base rates'!J$57)
+($M277*'fnd base rates'!J$58)
+($N277*'fnd base rates'!J$59)
+($O277*VLOOKUP($S277+12,rate_basefnd,10)))
*$R277</f>
        <v>142.80564999999999</v>
      </c>
      <c r="AC277" s="1">
        <f>(($C277*'fnd base rates'!K$48)
+($D277*'fnd base rates'!K$49)
+($E277*'fnd base rates'!K$50)
+($F277*'fnd base rates'!K$51)
+($G277*'fnd base rates'!K$52)
+($H277*'fnd base rates'!K$53)
+($I277*'fnd base rates'!K$54)
+($J277*'fnd base rates'!K$55)
+($K277*'fnd base rates'!K$56)
+($L277*'fnd base rates'!K$57)
+($M277*'fnd base rates'!K$58)
+($N277*'fnd base rates'!K$59)
+($O277*VLOOKUP($S277+12,rate_basefnd,11)))
*$R277</f>
        <v>1573.2414798749999</v>
      </c>
      <c r="AD277" s="1">
        <f>(($C277*'fnd base rates'!L$48)
+($D277*'fnd base rates'!L$49)
+($E277*'fnd base rates'!L$50)
+($F277*'fnd base rates'!L$51)
+($G277*'fnd base rates'!L$52)
+($H277*'fnd base rates'!L$53)
+($I277*'fnd base rates'!L$54)
+($J277*'fnd base rates'!L$55)
+($K277*'fnd base rates'!L$56)
+($L277*'fnd base rates'!L$57)
+($M277*'fnd base rates'!L$58)
+($N277*'fnd base rates'!L$59)
+($O277*VLOOKUP($S277+12,rate_basefnd,12)))</f>
        <v>1319.9314647728156</v>
      </c>
      <c r="AE277" s="1">
        <f>(($C277*'fnd base rates'!M$48)
+($D277*'fnd base rates'!M$49)
+($E277*'fnd base rates'!M$50)
+($F277*'fnd base rates'!M$51)
+($G277*'fnd base rates'!M$52)
+($H277*'fnd base rates'!M$53)
+($I277*'fnd base rates'!M$54)
+($J277*'fnd base rates'!M$55)
+($K277*'fnd base rates'!M$56)
+($L277*'fnd base rates'!M$57)
+($M277*'fnd base rates'!M$58)
+($N277*'fnd base rates'!M$59)
+($O277*VLOOKUP($S277+12,rate_basefnd,13)))</f>
        <v>0</v>
      </c>
      <c r="AF277" s="4">
        <f t="shared" si="49"/>
        <v>13489.017481147817</v>
      </c>
      <c r="AH277" s="4">
        <f t="shared" si="50"/>
        <v>444035220</v>
      </c>
      <c r="AI277" s="4" t="str">
        <f t="shared" si="51"/>
        <v>444</v>
      </c>
      <c r="AJ277" s="2" t="str">
        <f t="shared" si="52"/>
        <v>035</v>
      </c>
      <c r="AK277" s="2" t="str">
        <f t="shared" si="53"/>
        <v>220</v>
      </c>
      <c r="AL277" s="4">
        <f t="shared" si="54"/>
        <v>1</v>
      </c>
      <c r="AM277" s="4">
        <f t="shared" si="47"/>
        <v>1</v>
      </c>
      <c r="AN277" s="4">
        <f t="shared" si="55"/>
        <v>13489.017481147817</v>
      </c>
      <c r="AO277" s="4">
        <f t="shared" si="56"/>
        <v>13489</v>
      </c>
      <c r="AP277" s="4">
        <f t="shared" si="57"/>
        <v>0</v>
      </c>
      <c r="AQ277" s="75">
        <v>13489</v>
      </c>
    </row>
    <row r="278" spans="1:43" s="4" customFormat="1">
      <c r="A278" s="2">
        <v>444035243</v>
      </c>
      <c r="B278" s="382" t="s">
        <v>93</v>
      </c>
      <c r="C278" s="15">
        <f>'fnd enro'!C278</f>
        <v>0</v>
      </c>
      <c r="D278" s="15">
        <f>'fnd enro'!D278</f>
        <v>0</v>
      </c>
      <c r="E278" s="15">
        <f>'fnd enro'!E278</f>
        <v>0</v>
      </c>
      <c r="F278" s="15">
        <f>'fnd enro'!F278</f>
        <v>1</v>
      </c>
      <c r="G278" s="15">
        <f>'fnd enro'!G278</f>
        <v>0</v>
      </c>
      <c r="H278" s="15">
        <f>'fnd enro'!H278</f>
        <v>0</v>
      </c>
      <c r="I278" s="15">
        <f>'fnd enro'!I278</f>
        <v>3.7499999999999999E-2</v>
      </c>
      <c r="J278" s="15">
        <f>'fnd enro'!J278</f>
        <v>0</v>
      </c>
      <c r="K278" s="15">
        <f>'fnd enro'!K278</f>
        <v>0</v>
      </c>
      <c r="L278" s="15">
        <f>'fnd enro'!L278</f>
        <v>0</v>
      </c>
      <c r="M278" s="15">
        <f>'fnd enro'!M278</f>
        <v>0</v>
      </c>
      <c r="N278" s="15">
        <f>'fnd enro'!N278</f>
        <v>0</v>
      </c>
      <c r="O278" s="15">
        <f>'fnd enro'!O278</f>
        <v>1</v>
      </c>
      <c r="P278" s="15"/>
      <c r="Q278" s="15">
        <f>'fnd enro'!R278</f>
        <v>1</v>
      </c>
      <c r="R278" s="16">
        <f t="shared" si="48"/>
        <v>1.079</v>
      </c>
      <c r="S278" s="15">
        <f>'fnd enro'!Q278</f>
        <v>10</v>
      </c>
      <c r="T278" s="2"/>
      <c r="U278" s="1">
        <f>(($C278*'fnd base rates'!C$48)
+($D278*'fnd base rates'!C$49)
+($E278*'fnd base rates'!C$50)
+($F278*'fnd base rates'!C$51)
+($G278*'fnd base rates'!C$52)
+($H278*'fnd base rates'!C$53)
+($I278*'fnd base rates'!C$54)
+($J278*'fnd base rates'!C$55)
+($K278*'fnd base rates'!C$56)
+($L278*'fnd base rates'!C$57)
+($M278*'fnd base rates'!C$58)
+($N278*'fnd base rates'!C$59)
+($O278*VLOOKUP($S278+12,rate_basefnd,3)))
*$R278</f>
        <v>499.89597937500002</v>
      </c>
      <c r="V278" s="1">
        <f>(($C278*'fnd base rates'!D$48)
+($D278*'fnd base rates'!D$49)
+($E278*'fnd base rates'!D$50)
+($F278*'fnd base rates'!D$51)
+($G278*'fnd base rates'!D$52)
+($H278*'fnd base rates'!D$53)
+($I278*'fnd base rates'!D$54)
+($J278*'fnd base rates'!D$55)
+($K278*'fnd base rates'!D$56)
+($L278*'fnd base rates'!D$57)
+($M278*'fnd base rates'!D$58)
+($N278*'fnd base rates'!D$59)
+($O278*VLOOKUP($S278+12,rate_basefnd,4)))
*$R278</f>
        <v>717.23288000000002</v>
      </c>
      <c r="W278" s="1">
        <f>(($C278*'fnd base rates'!E$48)
+($D278*'fnd base rates'!E$49)
+($E278*'fnd base rates'!E$50)
+($F278*'fnd base rates'!E$51)
+($G278*'fnd base rates'!E$52)
+($H278*'fnd base rates'!E$53)
+($I278*'fnd base rates'!E$54)
+($J278*'fnd base rates'!E$55)
+($K278*'fnd base rates'!E$56)
+($L278*'fnd base rates'!E$57)
+($M278*'fnd base rates'!E$58)
+($N278*'fnd base rates'!E$59)
+($O278*VLOOKUP($S278+12,rate_basefnd,5)))
*$R278</f>
        <v>7157.858735625</v>
      </c>
      <c r="X278" s="1">
        <f>(($C278*'fnd base rates'!F$48)
+($D278*'fnd base rates'!F$49)
+($E278*'fnd base rates'!F$50)
+($F278*'fnd base rates'!F$51)
+($G278*'fnd base rates'!F$52)
+($H278*'fnd base rates'!F$53)
+($I278*'fnd base rates'!F$54)
+($J278*'fnd base rates'!F$55)
+($K278*'fnd base rates'!F$56)
+($L278*'fnd base rates'!F$57)
+($M278*'fnd base rates'!F$58)
+($N278*'fnd base rates'!F$59)
+($O278*VLOOKUP($S278+12,rate_basefnd,6)))
*$R278</f>
        <v>1160.1577942500001</v>
      </c>
      <c r="Y278" s="1">
        <f>(($C278*'fnd base rates'!G$48)
+($D278*'fnd base rates'!G$49)
+($E278*'fnd base rates'!G$50)
+($F278*'fnd base rates'!G$51)
+($G278*'fnd base rates'!G$52)
+($H278*'fnd base rates'!G$53)
+($I278*'fnd base rates'!G$54)
+($J278*'fnd base rates'!G$55)
+($K278*'fnd base rates'!G$56)
+($L278*'fnd base rates'!G$57)
+($M278*'fnd base rates'!G$58)
+($N278*'fnd base rates'!G$59)
+($O278*VLOOKUP($S278+12,rate_basefnd,7)))
*$R278</f>
        <v>224.19758725</v>
      </c>
      <c r="Z278" s="1">
        <f>(($C278*'fnd base rates'!H$48)
+($D278*'fnd base rates'!H$49)
+($E278*'fnd base rates'!H$50)
+($F278*'fnd base rates'!H$51)
+($G278*'fnd base rates'!H$52)
+($H278*'fnd base rates'!H$53)
+($I278*'fnd base rates'!H$54)
+($J278*'fnd base rates'!H$55)
+($K278*'fnd base rates'!H$56)
+($L278*'fnd base rates'!H$57)
+($M278*'fnd base rates'!H$58)
+($N278*'fnd base rates'!H$59)
+($O278*VLOOKUP($S278+12,rate_basefnd,8)))</f>
        <v>454.3845</v>
      </c>
      <c r="AA278" s="1">
        <f>(($C278*'fnd base rates'!I$48)
+($D278*'fnd base rates'!I$49)
+($E278*'fnd base rates'!I$50)
+($F278*'fnd base rates'!I$51)
+($G278*'fnd base rates'!I$52)
+($H278*'fnd base rates'!I$53)
+($I278*'fnd base rates'!I$54)
+($J278*'fnd base rates'!I$55)
+($K278*'fnd base rates'!I$56)
+($L278*'fnd base rates'!I$57)
+($M278*'fnd base rates'!I$58)
+($N278*'fnd base rates'!I$59)
+($O278*VLOOKUP($S278+12,rate_basefnd,9)))
*$R278</f>
        <v>239.31141</v>
      </c>
      <c r="AB278" s="1">
        <f>(($C278*'fnd base rates'!J$48)
+($D278*'fnd base rates'!J$49)
+($E278*'fnd base rates'!J$50)
+($F278*'fnd base rates'!J$51)
+($G278*'fnd base rates'!J$52)
+($H278*'fnd base rates'!J$53)
+($I278*'fnd base rates'!J$54)
+($J278*'fnd base rates'!J$55)
+($K278*'fnd base rates'!J$56)
+($L278*'fnd base rates'!J$57)
+($M278*'fnd base rates'!J$58)
+($N278*'fnd base rates'!J$59)
+($O278*VLOOKUP($S278+12,rate_basefnd,10)))
*$R278</f>
        <v>142.80564999999999</v>
      </c>
      <c r="AC278" s="1">
        <f>(($C278*'fnd base rates'!K$48)
+($D278*'fnd base rates'!K$49)
+($E278*'fnd base rates'!K$50)
+($F278*'fnd base rates'!K$51)
+($G278*'fnd base rates'!K$52)
+($H278*'fnd base rates'!K$53)
+($I278*'fnd base rates'!K$54)
+($J278*'fnd base rates'!K$55)
+($K278*'fnd base rates'!K$56)
+($L278*'fnd base rates'!K$57)
+($M278*'fnd base rates'!K$58)
+($N278*'fnd base rates'!K$59)
+($O278*VLOOKUP($S278+12,rate_basefnd,11)))
*$R278</f>
        <v>1573.2414798749999</v>
      </c>
      <c r="AD278" s="1">
        <f>(($C278*'fnd base rates'!L$48)
+($D278*'fnd base rates'!L$49)
+($E278*'fnd base rates'!L$50)
+($F278*'fnd base rates'!L$51)
+($G278*'fnd base rates'!L$52)
+($H278*'fnd base rates'!L$53)
+($I278*'fnd base rates'!L$54)
+($J278*'fnd base rates'!L$55)
+($K278*'fnd base rates'!L$56)
+($L278*'fnd base rates'!L$57)
+($M278*'fnd base rates'!L$58)
+($N278*'fnd base rates'!L$59)
+($O278*VLOOKUP($S278+12,rate_basefnd,12)))</f>
        <v>1319.9314647728156</v>
      </c>
      <c r="AE278" s="1">
        <f>(($C278*'fnd base rates'!M$48)
+($D278*'fnd base rates'!M$49)
+($E278*'fnd base rates'!M$50)
+($F278*'fnd base rates'!M$51)
+($G278*'fnd base rates'!M$52)
+($H278*'fnd base rates'!M$53)
+($I278*'fnd base rates'!M$54)
+($J278*'fnd base rates'!M$55)
+($K278*'fnd base rates'!M$56)
+($L278*'fnd base rates'!M$57)
+($M278*'fnd base rates'!M$58)
+($N278*'fnd base rates'!M$59)
+($O278*VLOOKUP($S278+12,rate_basefnd,13)))</f>
        <v>0</v>
      </c>
      <c r="AF278" s="4">
        <f t="shared" si="49"/>
        <v>13489.017481147817</v>
      </c>
      <c r="AH278" s="4">
        <f t="shared" si="50"/>
        <v>444035243</v>
      </c>
      <c r="AI278" s="4" t="str">
        <f t="shared" si="51"/>
        <v>444</v>
      </c>
      <c r="AJ278" s="2" t="str">
        <f t="shared" si="52"/>
        <v>035</v>
      </c>
      <c r="AK278" s="2" t="str">
        <f t="shared" si="53"/>
        <v>243</v>
      </c>
      <c r="AL278" s="4">
        <f t="shared" si="54"/>
        <v>1</v>
      </c>
      <c r="AM278" s="4">
        <f t="shared" si="47"/>
        <v>1</v>
      </c>
      <c r="AN278" s="4">
        <f t="shared" si="55"/>
        <v>13489.017481147817</v>
      </c>
      <c r="AO278" s="4">
        <f t="shared" si="56"/>
        <v>13489</v>
      </c>
      <c r="AP278" s="4">
        <f t="shared" si="57"/>
        <v>0</v>
      </c>
      <c r="AQ278" s="75">
        <v>13489</v>
      </c>
    </row>
    <row r="279" spans="1:43" s="4" customFormat="1">
      <c r="A279" s="2">
        <v>444035244</v>
      </c>
      <c r="B279" s="382" t="s">
        <v>93</v>
      </c>
      <c r="C279" s="15">
        <f>'fnd enro'!C279</f>
        <v>0</v>
      </c>
      <c r="D279" s="15">
        <f>'fnd enro'!D279</f>
        <v>0</v>
      </c>
      <c r="E279" s="15">
        <f>'fnd enro'!E279</f>
        <v>0</v>
      </c>
      <c r="F279" s="15">
        <f>'fnd enro'!F279</f>
        <v>1</v>
      </c>
      <c r="G279" s="15">
        <f>'fnd enro'!G279</f>
        <v>0</v>
      </c>
      <c r="H279" s="15">
        <f>'fnd enro'!H279</f>
        <v>0</v>
      </c>
      <c r="I279" s="15">
        <f>'fnd enro'!I279</f>
        <v>3.7499999999999999E-2</v>
      </c>
      <c r="J279" s="15">
        <f>'fnd enro'!J279</f>
        <v>0</v>
      </c>
      <c r="K279" s="15">
        <f>'fnd enro'!K279</f>
        <v>0</v>
      </c>
      <c r="L279" s="15">
        <f>'fnd enro'!L279</f>
        <v>0</v>
      </c>
      <c r="M279" s="15">
        <f>'fnd enro'!M279</f>
        <v>0</v>
      </c>
      <c r="N279" s="15">
        <f>'fnd enro'!N279</f>
        <v>0</v>
      </c>
      <c r="O279" s="15">
        <f>'fnd enro'!O279</f>
        <v>0</v>
      </c>
      <c r="P279" s="15"/>
      <c r="Q279" s="15">
        <f>'fnd enro'!R279</f>
        <v>1</v>
      </c>
      <c r="R279" s="16">
        <f t="shared" si="48"/>
        <v>1.079</v>
      </c>
      <c r="S279" s="15">
        <f>'fnd enro'!Q279</f>
        <v>1</v>
      </c>
      <c r="T279" s="2"/>
      <c r="U279" s="1">
        <f>(($C279*'fnd base rates'!C$48)
+($D279*'fnd base rates'!C$49)
+($E279*'fnd base rates'!C$50)
+($F279*'fnd base rates'!C$51)
+($G279*'fnd base rates'!C$52)
+($H279*'fnd base rates'!C$53)
+($I279*'fnd base rates'!C$54)
+($J279*'fnd base rates'!C$55)
+($K279*'fnd base rates'!C$56)
+($L279*'fnd base rates'!C$57)
+($M279*'fnd base rates'!C$58)
+($N279*'fnd base rates'!C$59)
+($O279*VLOOKUP($S279+12,rate_basefnd,3)))
*$R279</f>
        <v>499.89597937500002</v>
      </c>
      <c r="V279" s="1">
        <f>(($C279*'fnd base rates'!D$48)
+($D279*'fnd base rates'!D$49)
+($E279*'fnd base rates'!D$50)
+($F279*'fnd base rates'!D$51)
+($G279*'fnd base rates'!D$52)
+($H279*'fnd base rates'!D$53)
+($I279*'fnd base rates'!D$54)
+($J279*'fnd base rates'!D$55)
+($K279*'fnd base rates'!D$56)
+($L279*'fnd base rates'!D$57)
+($M279*'fnd base rates'!D$58)
+($N279*'fnd base rates'!D$59)
+($O279*VLOOKUP($S279+12,rate_basefnd,4)))
*$R279</f>
        <v>717.23288000000002</v>
      </c>
      <c r="W279" s="1">
        <f>(($C279*'fnd base rates'!E$48)
+($D279*'fnd base rates'!E$49)
+($E279*'fnd base rates'!E$50)
+($F279*'fnd base rates'!E$51)
+($G279*'fnd base rates'!E$52)
+($H279*'fnd base rates'!E$53)
+($I279*'fnd base rates'!E$54)
+($J279*'fnd base rates'!E$55)
+($K279*'fnd base rates'!E$56)
+($L279*'fnd base rates'!E$57)
+($M279*'fnd base rates'!E$58)
+($N279*'fnd base rates'!E$59)
+($O279*VLOOKUP($S279+12,rate_basefnd,5)))
*$R279</f>
        <v>3627.8670756249999</v>
      </c>
      <c r="X279" s="1">
        <f>(($C279*'fnd base rates'!F$48)
+($D279*'fnd base rates'!F$49)
+($E279*'fnd base rates'!F$50)
+($F279*'fnd base rates'!F$51)
+($G279*'fnd base rates'!F$52)
+($H279*'fnd base rates'!F$53)
+($I279*'fnd base rates'!F$54)
+($J279*'fnd base rates'!F$55)
+($K279*'fnd base rates'!F$56)
+($L279*'fnd base rates'!F$57)
+($M279*'fnd base rates'!F$58)
+($N279*'fnd base rates'!F$59)
+($O279*VLOOKUP($S279+12,rate_basefnd,6)))
*$R279</f>
        <v>1160.1577942500001</v>
      </c>
      <c r="Y279" s="1">
        <f>(($C279*'fnd base rates'!G$48)
+($D279*'fnd base rates'!G$49)
+($E279*'fnd base rates'!G$50)
+($F279*'fnd base rates'!G$51)
+($G279*'fnd base rates'!G$52)
+($H279*'fnd base rates'!G$53)
+($I279*'fnd base rates'!G$54)
+($J279*'fnd base rates'!G$55)
+($K279*'fnd base rates'!G$56)
+($L279*'fnd base rates'!G$57)
+($M279*'fnd base rates'!G$58)
+($N279*'fnd base rates'!G$59)
+($O279*VLOOKUP($S279+12,rate_basefnd,7)))
*$R279</f>
        <v>146.50958724999998</v>
      </c>
      <c r="Z279" s="1">
        <f>(($C279*'fnd base rates'!H$48)
+($D279*'fnd base rates'!H$49)
+($E279*'fnd base rates'!H$50)
+($F279*'fnd base rates'!H$51)
+($G279*'fnd base rates'!H$52)
+($H279*'fnd base rates'!H$53)
+($I279*'fnd base rates'!H$54)
+($J279*'fnd base rates'!H$55)
+($K279*'fnd base rates'!H$56)
+($L279*'fnd base rates'!H$57)
+($M279*'fnd base rates'!H$58)
+($N279*'fnd base rates'!H$59)
+($O279*VLOOKUP($S279+12,rate_basefnd,8)))</f>
        <v>454.3845</v>
      </c>
      <c r="AA279" s="1">
        <f>(($C279*'fnd base rates'!I$48)
+($D279*'fnd base rates'!I$49)
+($E279*'fnd base rates'!I$50)
+($F279*'fnd base rates'!I$51)
+($G279*'fnd base rates'!I$52)
+($H279*'fnd base rates'!I$53)
+($I279*'fnd base rates'!I$54)
+($J279*'fnd base rates'!I$55)
+($K279*'fnd base rates'!I$56)
+($L279*'fnd base rates'!I$57)
+($M279*'fnd base rates'!I$58)
+($N279*'fnd base rates'!I$59)
+($O279*VLOOKUP($S279+12,rate_basefnd,9)))
*$R279</f>
        <v>239.31141</v>
      </c>
      <c r="AB279" s="1">
        <f>(($C279*'fnd base rates'!J$48)
+($D279*'fnd base rates'!J$49)
+($E279*'fnd base rates'!J$50)
+($F279*'fnd base rates'!J$51)
+($G279*'fnd base rates'!J$52)
+($H279*'fnd base rates'!J$53)
+($I279*'fnd base rates'!J$54)
+($J279*'fnd base rates'!J$55)
+($K279*'fnd base rates'!J$56)
+($L279*'fnd base rates'!J$57)
+($M279*'fnd base rates'!J$58)
+($N279*'fnd base rates'!J$59)
+($O279*VLOOKUP($S279+12,rate_basefnd,10)))
*$R279</f>
        <v>142.80564999999999</v>
      </c>
      <c r="AC279" s="1">
        <f>(($C279*'fnd base rates'!K$48)
+($D279*'fnd base rates'!K$49)
+($E279*'fnd base rates'!K$50)
+($F279*'fnd base rates'!K$51)
+($G279*'fnd base rates'!K$52)
+($H279*'fnd base rates'!K$53)
+($I279*'fnd base rates'!K$54)
+($J279*'fnd base rates'!K$55)
+($K279*'fnd base rates'!K$56)
+($L279*'fnd base rates'!K$57)
+($M279*'fnd base rates'!K$58)
+($N279*'fnd base rates'!K$59)
+($O279*VLOOKUP($S279+12,rate_basefnd,11)))
*$R279</f>
        <v>1028.0551498749999</v>
      </c>
      <c r="AD279" s="1">
        <f>(($C279*'fnd base rates'!L$48)
+($D279*'fnd base rates'!L$49)
+($E279*'fnd base rates'!L$50)
+($F279*'fnd base rates'!L$51)
+($G279*'fnd base rates'!L$52)
+($H279*'fnd base rates'!L$53)
+($I279*'fnd base rates'!L$54)
+($J279*'fnd base rates'!L$55)
+($K279*'fnd base rates'!L$56)
+($L279*'fnd base rates'!L$57)
+($M279*'fnd base rates'!L$58)
+($N279*'fnd base rates'!L$59)
+($O279*VLOOKUP($S279+12,rate_basefnd,12)))</f>
        <v>987.83146477281571</v>
      </c>
      <c r="AE279" s="1">
        <f>(($C279*'fnd base rates'!M$48)
+($D279*'fnd base rates'!M$49)
+($E279*'fnd base rates'!M$50)
+($F279*'fnd base rates'!M$51)
+($G279*'fnd base rates'!M$52)
+($H279*'fnd base rates'!M$53)
+($I279*'fnd base rates'!M$54)
+($J279*'fnd base rates'!M$55)
+($K279*'fnd base rates'!M$56)
+($L279*'fnd base rates'!M$57)
+($M279*'fnd base rates'!M$58)
+($N279*'fnd base rates'!M$59)
+($O279*VLOOKUP($S279+12,rate_basefnd,13)))</f>
        <v>0</v>
      </c>
      <c r="AF279" s="4">
        <f t="shared" si="49"/>
        <v>9004.0514911478167</v>
      </c>
      <c r="AH279" s="4">
        <f t="shared" si="50"/>
        <v>444035244</v>
      </c>
      <c r="AI279" s="4" t="str">
        <f t="shared" si="51"/>
        <v>444</v>
      </c>
      <c r="AJ279" s="2" t="str">
        <f t="shared" si="52"/>
        <v>035</v>
      </c>
      <c r="AK279" s="2" t="str">
        <f t="shared" si="53"/>
        <v>244</v>
      </c>
      <c r="AL279" s="4">
        <f t="shared" si="54"/>
        <v>1</v>
      </c>
      <c r="AM279" s="4">
        <f t="shared" si="47"/>
        <v>1</v>
      </c>
      <c r="AN279" s="4">
        <f t="shared" si="55"/>
        <v>9004.0514911478167</v>
      </c>
      <c r="AO279" s="4">
        <f t="shared" si="56"/>
        <v>9004</v>
      </c>
      <c r="AP279" s="4">
        <f t="shared" si="57"/>
        <v>0</v>
      </c>
      <c r="AQ279" s="75">
        <v>9004</v>
      </c>
    </row>
    <row r="280" spans="1:43" s="4" customFormat="1">
      <c r="A280" s="2">
        <v>444035336</v>
      </c>
      <c r="B280" s="382" t="s">
        <v>93</v>
      </c>
      <c r="C280" s="15">
        <f>'fnd enro'!C280</f>
        <v>0</v>
      </c>
      <c r="D280" s="15">
        <f>'fnd enro'!D280</f>
        <v>0</v>
      </c>
      <c r="E280" s="15">
        <f>'fnd enro'!E280</f>
        <v>0</v>
      </c>
      <c r="F280" s="15">
        <f>'fnd enro'!F280</f>
        <v>1</v>
      </c>
      <c r="G280" s="15">
        <f>'fnd enro'!G280</f>
        <v>0</v>
      </c>
      <c r="H280" s="15">
        <f>'fnd enro'!H280</f>
        <v>0</v>
      </c>
      <c r="I280" s="15">
        <f>'fnd enro'!I280</f>
        <v>7.4999999999999997E-2</v>
      </c>
      <c r="J280" s="15">
        <f>'fnd enro'!J280</f>
        <v>0</v>
      </c>
      <c r="K280" s="15">
        <f>'fnd enro'!K280</f>
        <v>0</v>
      </c>
      <c r="L280" s="15">
        <f>'fnd enro'!L280</f>
        <v>0</v>
      </c>
      <c r="M280" s="15">
        <f>'fnd enro'!M280</f>
        <v>1</v>
      </c>
      <c r="N280" s="15">
        <f>'fnd enro'!N280</f>
        <v>0</v>
      </c>
      <c r="O280" s="15">
        <f>'fnd enro'!O280</f>
        <v>0</v>
      </c>
      <c r="P280" s="15"/>
      <c r="Q280" s="15">
        <f>'fnd enro'!R280</f>
        <v>2</v>
      </c>
      <c r="R280" s="16">
        <f t="shared" si="48"/>
        <v>1.079</v>
      </c>
      <c r="S280" s="15">
        <f>'fnd enro'!Q280</f>
        <v>1</v>
      </c>
      <c r="T280" s="2"/>
      <c r="U280" s="1">
        <f>(($C280*'fnd base rates'!C$48)
+($D280*'fnd base rates'!C$49)
+($E280*'fnd base rates'!C$50)
+($F280*'fnd base rates'!C$51)
+($G280*'fnd base rates'!C$52)
+($H280*'fnd base rates'!C$53)
+($I280*'fnd base rates'!C$54)
+($J280*'fnd base rates'!C$55)
+($K280*'fnd base rates'!C$56)
+($L280*'fnd base rates'!C$57)
+($M280*'fnd base rates'!C$58)
+($N280*'fnd base rates'!C$59)
+($O280*VLOOKUP($S280+12,rate_basefnd,3)))
*$R280</f>
        <v>999.79195874999994</v>
      </c>
      <c r="V280" s="1">
        <f>(($C280*'fnd base rates'!D$48)
+($D280*'fnd base rates'!D$49)
+($E280*'fnd base rates'!D$50)
+($F280*'fnd base rates'!D$51)
+($G280*'fnd base rates'!D$52)
+($H280*'fnd base rates'!D$53)
+($I280*'fnd base rates'!D$54)
+($J280*'fnd base rates'!D$55)
+($K280*'fnd base rates'!D$56)
+($L280*'fnd base rates'!D$57)
+($M280*'fnd base rates'!D$58)
+($N280*'fnd base rates'!D$59)
+($O280*VLOOKUP($S280+12,rate_basefnd,4)))
*$R280</f>
        <v>1434.46576</v>
      </c>
      <c r="W280" s="1">
        <f>(($C280*'fnd base rates'!E$48)
+($D280*'fnd base rates'!E$49)
+($E280*'fnd base rates'!E$50)
+($F280*'fnd base rates'!E$51)
+($G280*'fnd base rates'!E$52)
+($H280*'fnd base rates'!E$53)
+($I280*'fnd base rates'!E$54)
+($J280*'fnd base rates'!E$55)
+($K280*'fnd base rates'!E$56)
+($L280*'fnd base rates'!E$57)
+($M280*'fnd base rates'!E$58)
+($N280*'fnd base rates'!E$59)
+($O280*VLOOKUP($S280+12,rate_basefnd,5)))
*$R280</f>
        <v>8919.9837512499998</v>
      </c>
      <c r="X280" s="1">
        <f>(($C280*'fnd base rates'!F$48)
+($D280*'fnd base rates'!F$49)
+($E280*'fnd base rates'!F$50)
+($F280*'fnd base rates'!F$51)
+($G280*'fnd base rates'!F$52)
+($H280*'fnd base rates'!F$53)
+($I280*'fnd base rates'!F$54)
+($J280*'fnd base rates'!F$55)
+($K280*'fnd base rates'!F$56)
+($L280*'fnd base rates'!F$57)
+($M280*'fnd base rates'!F$58)
+($N280*'fnd base rates'!F$59)
+($O280*VLOOKUP($S280+12,rate_basefnd,6)))
*$R280</f>
        <v>2151.2794484999999</v>
      </c>
      <c r="Y280" s="1">
        <f>(($C280*'fnd base rates'!G$48)
+($D280*'fnd base rates'!G$49)
+($E280*'fnd base rates'!G$50)
+($F280*'fnd base rates'!G$51)
+($G280*'fnd base rates'!G$52)
+($H280*'fnd base rates'!G$53)
+($I280*'fnd base rates'!G$54)
+($J280*'fnd base rates'!G$55)
+($K280*'fnd base rates'!G$56)
+($L280*'fnd base rates'!G$57)
+($M280*'fnd base rates'!G$58)
+($N280*'fnd base rates'!G$59)
+($O280*VLOOKUP($S280+12,rate_basefnd,7)))
*$R280</f>
        <v>339.02773450000001</v>
      </c>
      <c r="Z280" s="1">
        <f>(($C280*'fnd base rates'!H$48)
+($D280*'fnd base rates'!H$49)
+($E280*'fnd base rates'!H$50)
+($F280*'fnd base rates'!H$51)
+($G280*'fnd base rates'!H$52)
+($H280*'fnd base rates'!H$53)
+($I280*'fnd base rates'!H$54)
+($J280*'fnd base rates'!H$55)
+($K280*'fnd base rates'!H$56)
+($L280*'fnd base rates'!H$57)
+($M280*'fnd base rates'!H$58)
+($N280*'fnd base rates'!H$59)
+($O280*VLOOKUP($S280+12,rate_basefnd,8)))</f>
        <v>908.76900000000001</v>
      </c>
      <c r="AA280" s="1">
        <f>(($C280*'fnd base rates'!I$48)
+($D280*'fnd base rates'!I$49)
+($E280*'fnd base rates'!I$50)
+($F280*'fnd base rates'!I$51)
+($G280*'fnd base rates'!I$52)
+($H280*'fnd base rates'!I$53)
+($I280*'fnd base rates'!I$54)
+($J280*'fnd base rates'!I$55)
+($K280*'fnd base rates'!I$56)
+($L280*'fnd base rates'!I$57)
+($M280*'fnd base rates'!I$58)
+($N280*'fnd base rates'!I$59)
+($O280*VLOOKUP($S280+12,rate_basefnd,9)))
*$R280</f>
        <v>557.86457999999993</v>
      </c>
      <c r="AB280" s="1">
        <f>(($C280*'fnd base rates'!J$48)
+($D280*'fnd base rates'!J$49)
+($E280*'fnd base rates'!J$50)
+($F280*'fnd base rates'!J$51)
+($G280*'fnd base rates'!J$52)
+($H280*'fnd base rates'!J$53)
+($I280*'fnd base rates'!J$54)
+($J280*'fnd base rates'!J$55)
+($K280*'fnd base rates'!J$56)
+($L280*'fnd base rates'!J$57)
+($M280*'fnd base rates'!J$58)
+($N280*'fnd base rates'!J$59)
+($O280*VLOOKUP($S280+12,rate_basefnd,10)))
*$R280</f>
        <v>285.61129999999997</v>
      </c>
      <c r="AC280" s="1">
        <f>(($C280*'fnd base rates'!K$48)
+($D280*'fnd base rates'!K$49)
+($E280*'fnd base rates'!K$50)
+($F280*'fnd base rates'!K$51)
+($G280*'fnd base rates'!K$52)
+($H280*'fnd base rates'!K$53)
+($I280*'fnd base rates'!K$54)
+($J280*'fnd base rates'!K$55)
+($K280*'fnd base rates'!K$56)
+($L280*'fnd base rates'!K$57)
+($M280*'fnd base rates'!K$58)
+($N280*'fnd base rates'!K$59)
+($O280*VLOOKUP($S280+12,rate_basefnd,11)))
*$R280</f>
        <v>2379.1952697500001</v>
      </c>
      <c r="AD280" s="1">
        <f>(($C280*'fnd base rates'!L$48)
+($D280*'fnd base rates'!L$49)
+($E280*'fnd base rates'!L$50)
+($F280*'fnd base rates'!L$51)
+($G280*'fnd base rates'!L$52)
+($H280*'fnd base rates'!L$53)
+($I280*'fnd base rates'!L$54)
+($J280*'fnd base rates'!L$55)
+($K280*'fnd base rates'!L$56)
+($L280*'fnd base rates'!L$57)
+($M280*'fnd base rates'!L$58)
+($N280*'fnd base rates'!L$59)
+($O280*VLOOKUP($S280+12,rate_basefnd,12)))</f>
        <v>2136.964800700669</v>
      </c>
      <c r="AE280" s="1">
        <f>(($C280*'fnd base rates'!M$48)
+($D280*'fnd base rates'!M$49)
+($E280*'fnd base rates'!M$50)
+($F280*'fnd base rates'!M$51)
+($G280*'fnd base rates'!M$52)
+($H280*'fnd base rates'!M$53)
+($I280*'fnd base rates'!M$54)
+($J280*'fnd base rates'!M$55)
+($K280*'fnd base rates'!M$56)
+($L280*'fnd base rates'!M$57)
+($M280*'fnd base rates'!M$58)
+($N280*'fnd base rates'!M$59)
+($O280*VLOOKUP($S280+12,rate_basefnd,13)))</f>
        <v>0</v>
      </c>
      <c r="AF280" s="4">
        <f t="shared" si="49"/>
        <v>20112.953603450667</v>
      </c>
      <c r="AH280" s="4">
        <f t="shared" si="50"/>
        <v>444035336</v>
      </c>
      <c r="AI280" s="4" t="str">
        <f t="shared" si="51"/>
        <v>444</v>
      </c>
      <c r="AJ280" s="2" t="str">
        <f t="shared" si="52"/>
        <v>035</v>
      </c>
      <c r="AK280" s="2" t="str">
        <f t="shared" si="53"/>
        <v>336</v>
      </c>
      <c r="AL280" s="4">
        <f t="shared" si="54"/>
        <v>1</v>
      </c>
      <c r="AM280" s="4">
        <f t="shared" si="47"/>
        <v>2</v>
      </c>
      <c r="AN280" s="4">
        <f t="shared" si="55"/>
        <v>20112.953603450667</v>
      </c>
      <c r="AO280" s="4">
        <f t="shared" si="56"/>
        <v>10056</v>
      </c>
      <c r="AP280" s="4">
        <f t="shared" si="57"/>
        <v>0</v>
      </c>
      <c r="AQ280" s="75">
        <v>10056</v>
      </c>
    </row>
    <row r="281" spans="1:43" s="4" customFormat="1">
      <c r="A281" s="2">
        <v>445348017</v>
      </c>
      <c r="B281" s="382" t="s">
        <v>704</v>
      </c>
      <c r="C281" s="15">
        <f>'fnd enro'!C281</f>
        <v>0</v>
      </c>
      <c r="D281" s="15">
        <f>'fnd enro'!D281</f>
        <v>0</v>
      </c>
      <c r="E281" s="15">
        <f>'fnd enro'!E281</f>
        <v>0</v>
      </c>
      <c r="F281" s="15">
        <f>'fnd enro'!F281</f>
        <v>0</v>
      </c>
      <c r="G281" s="15">
        <f>'fnd enro'!G281</f>
        <v>6</v>
      </c>
      <c r="H281" s="15">
        <f>'fnd enro'!H281</f>
        <v>5</v>
      </c>
      <c r="I281" s="15">
        <f>'fnd enro'!I281</f>
        <v>0.41249999999999998</v>
      </c>
      <c r="J281" s="15">
        <f>'fnd enro'!J281</f>
        <v>0</v>
      </c>
      <c r="K281" s="15">
        <f>'fnd enro'!K281</f>
        <v>0</v>
      </c>
      <c r="L281" s="15">
        <f>'fnd enro'!L281</f>
        <v>0</v>
      </c>
      <c r="M281" s="15">
        <f>'fnd enro'!M281</f>
        <v>0</v>
      </c>
      <c r="N281" s="15">
        <f>'fnd enro'!N281</f>
        <v>0</v>
      </c>
      <c r="O281" s="15">
        <f>'fnd enro'!O281</f>
        <v>5</v>
      </c>
      <c r="P281" s="15"/>
      <c r="Q281" s="15">
        <f>'fnd enro'!R281</f>
        <v>11</v>
      </c>
      <c r="R281" s="16">
        <f t="shared" si="48"/>
        <v>1</v>
      </c>
      <c r="S281" s="15">
        <f>'fnd enro'!Q281</f>
        <v>9</v>
      </c>
      <c r="T281" s="2"/>
      <c r="U281" s="1">
        <f>(($C281*'fnd base rates'!C$48)
+($D281*'fnd base rates'!C$49)
+($E281*'fnd base rates'!C$50)
+($F281*'fnd base rates'!C$51)
+($G281*'fnd base rates'!C$52)
+($H281*'fnd base rates'!C$53)
+($I281*'fnd base rates'!C$54)
+($J281*'fnd base rates'!C$55)
+($K281*'fnd base rates'!C$56)
+($L281*'fnd base rates'!C$57)
+($M281*'fnd base rates'!C$58)
+($N281*'fnd base rates'!C$59)
+($O281*VLOOKUP($S281+12,rate_basefnd,3)))
*$R281</f>
        <v>5096.2518749999999</v>
      </c>
      <c r="V281" s="1">
        <f>(($C281*'fnd base rates'!D$48)
+($D281*'fnd base rates'!D$49)
+($E281*'fnd base rates'!D$50)
+($F281*'fnd base rates'!D$51)
+($G281*'fnd base rates'!D$52)
+($H281*'fnd base rates'!D$53)
+($I281*'fnd base rates'!D$54)
+($J281*'fnd base rates'!D$55)
+($K281*'fnd base rates'!D$56)
+($L281*'fnd base rates'!D$57)
+($M281*'fnd base rates'!D$58)
+($N281*'fnd base rates'!D$59)
+($O281*VLOOKUP($S281+12,rate_basefnd,4)))
*$R281</f>
        <v>7311.92</v>
      </c>
      <c r="W281" s="1">
        <f>(($C281*'fnd base rates'!E$48)
+($D281*'fnd base rates'!E$49)
+($E281*'fnd base rates'!E$50)
+($F281*'fnd base rates'!E$51)
+($G281*'fnd base rates'!E$52)
+($H281*'fnd base rates'!E$53)
+($I281*'fnd base rates'!E$54)
+($J281*'fnd base rates'!E$55)
+($K281*'fnd base rates'!E$56)
+($L281*'fnd base rates'!E$57)
+($M281*'fnd base rates'!E$58)
+($N281*'fnd base rates'!E$59)
+($O281*VLOOKUP($S281+12,rate_basefnd,5)))
*$R281</f>
        <v>55472.113124999996</v>
      </c>
      <c r="X281" s="1">
        <f>(($C281*'fnd base rates'!F$48)
+($D281*'fnd base rates'!F$49)
+($E281*'fnd base rates'!F$50)
+($F281*'fnd base rates'!F$51)
+($G281*'fnd base rates'!F$52)
+($H281*'fnd base rates'!F$53)
+($I281*'fnd base rates'!F$54)
+($J281*'fnd base rates'!F$55)
+($K281*'fnd base rates'!F$56)
+($L281*'fnd base rates'!F$57)
+($M281*'fnd base rates'!F$58)
+($N281*'fnd base rates'!F$59)
+($O281*VLOOKUP($S281+12,rate_basefnd,6)))
*$R281</f>
        <v>8947.01325</v>
      </c>
      <c r="Y281" s="1">
        <f>(($C281*'fnd base rates'!G$48)
+($D281*'fnd base rates'!G$49)
+($E281*'fnd base rates'!G$50)
+($F281*'fnd base rates'!G$51)
+($G281*'fnd base rates'!G$52)
+($H281*'fnd base rates'!G$53)
+($I281*'fnd base rates'!G$54)
+($J281*'fnd base rates'!G$55)
+($K281*'fnd base rates'!G$56)
+($L281*'fnd base rates'!G$57)
+($M281*'fnd base rates'!G$58)
+($N281*'fnd base rates'!G$59)
+($O281*VLOOKUP($S281+12,rate_basefnd,7)))
*$R281</f>
        <v>1941.7502500000001</v>
      </c>
      <c r="Z281" s="1">
        <f>(($C281*'fnd base rates'!H$48)
+($D281*'fnd base rates'!H$49)
+($E281*'fnd base rates'!H$50)
+($F281*'fnd base rates'!H$51)
+($G281*'fnd base rates'!H$52)
+($H281*'fnd base rates'!H$53)
+($I281*'fnd base rates'!H$54)
+($J281*'fnd base rates'!H$55)
+($K281*'fnd base rates'!H$56)
+($L281*'fnd base rates'!H$57)
+($M281*'fnd base rates'!H$58)
+($N281*'fnd base rates'!H$59)
+($O281*VLOOKUP($S281+12,rate_basefnd,8)))</f>
        <v>6321.7294999999995</v>
      </c>
      <c r="AA281" s="1">
        <f>(($C281*'fnd base rates'!I$48)
+($D281*'fnd base rates'!I$49)
+($E281*'fnd base rates'!I$50)
+($F281*'fnd base rates'!I$51)
+($G281*'fnd base rates'!I$52)
+($H281*'fnd base rates'!I$53)
+($I281*'fnd base rates'!I$54)
+($J281*'fnd base rates'!I$55)
+($K281*'fnd base rates'!I$56)
+($L281*'fnd base rates'!I$57)
+($M281*'fnd base rates'!I$58)
+($N281*'fnd base rates'!I$59)
+($O281*VLOOKUP($S281+12,rate_basefnd,9)))
*$R281</f>
        <v>3621.7799999999997</v>
      </c>
      <c r="AB281" s="1">
        <f>(($C281*'fnd base rates'!J$48)
+($D281*'fnd base rates'!J$49)
+($E281*'fnd base rates'!J$50)
+($F281*'fnd base rates'!J$51)
+($G281*'fnd base rates'!J$52)
+($H281*'fnd base rates'!J$53)
+($I281*'fnd base rates'!J$54)
+($J281*'fnd base rates'!J$55)
+($K281*'fnd base rates'!J$56)
+($L281*'fnd base rates'!J$57)
+($M281*'fnd base rates'!J$58)
+($N281*'fnd base rates'!J$59)
+($O281*VLOOKUP($S281+12,rate_basefnd,10)))
*$R281</f>
        <v>3789.58</v>
      </c>
      <c r="AC281" s="1">
        <f>(($C281*'fnd base rates'!K$48)
+($D281*'fnd base rates'!K$49)
+($E281*'fnd base rates'!K$50)
+($F281*'fnd base rates'!K$51)
+($G281*'fnd base rates'!K$52)
+($H281*'fnd base rates'!K$53)
+($I281*'fnd base rates'!K$54)
+($J281*'fnd base rates'!K$55)
+($K281*'fnd base rates'!K$56)
+($L281*'fnd base rates'!K$57)
+($M281*'fnd base rates'!K$58)
+($N281*'fnd base rates'!K$59)
+($O281*VLOOKUP($S281+12,rate_basefnd,11)))
*$R281</f>
        <v>13626.396375</v>
      </c>
      <c r="AD281" s="1">
        <f>(($C281*'fnd base rates'!L$48)
+($D281*'fnd base rates'!L$49)
+($E281*'fnd base rates'!L$50)
+($F281*'fnd base rates'!L$51)
+($G281*'fnd base rates'!L$52)
+($H281*'fnd base rates'!L$53)
+($I281*'fnd base rates'!L$54)
+($J281*'fnd base rates'!L$55)
+($K281*'fnd base rates'!L$56)
+($L281*'fnd base rates'!L$57)
+($M281*'fnd base rates'!L$58)
+($N281*'fnd base rates'!L$59)
+($O281*VLOOKUP($S281+12,rate_basefnd,12)))</f>
        <v>12108.808777358201</v>
      </c>
      <c r="AE281" s="1">
        <f>(($C281*'fnd base rates'!M$48)
+($D281*'fnd base rates'!M$49)
+($E281*'fnd base rates'!M$50)
+($F281*'fnd base rates'!M$51)
+($G281*'fnd base rates'!M$52)
+($H281*'fnd base rates'!M$53)
+($I281*'fnd base rates'!M$54)
+($J281*'fnd base rates'!M$55)
+($K281*'fnd base rates'!M$56)
+($L281*'fnd base rates'!M$57)
+($M281*'fnd base rates'!M$58)
+($N281*'fnd base rates'!M$59)
+($O281*VLOOKUP($S281+12,rate_basefnd,13)))</f>
        <v>0</v>
      </c>
      <c r="AF281" s="4">
        <f t="shared" si="49"/>
        <v>118237.3431523582</v>
      </c>
      <c r="AH281" s="4">
        <f t="shared" si="50"/>
        <v>445348017</v>
      </c>
      <c r="AI281" s="4" t="str">
        <f t="shared" si="51"/>
        <v>445</v>
      </c>
      <c r="AJ281" s="2" t="str">
        <f t="shared" si="52"/>
        <v>348</v>
      </c>
      <c r="AK281" s="2" t="str">
        <f t="shared" si="53"/>
        <v>017</v>
      </c>
      <c r="AL281" s="4">
        <f t="shared" si="54"/>
        <v>1</v>
      </c>
      <c r="AM281" s="4">
        <f t="shared" si="47"/>
        <v>11</v>
      </c>
      <c r="AN281" s="4">
        <f t="shared" si="55"/>
        <v>118237.3431523582</v>
      </c>
      <c r="AO281" s="4">
        <f t="shared" si="56"/>
        <v>10749</v>
      </c>
      <c r="AP281" s="4">
        <f t="shared" si="57"/>
        <v>0</v>
      </c>
      <c r="AQ281" s="75">
        <v>10749</v>
      </c>
    </row>
    <row r="282" spans="1:43" s="4" customFormat="1">
      <c r="A282" s="2">
        <v>445348064</v>
      </c>
      <c r="B282" s="382" t="s">
        <v>704</v>
      </c>
      <c r="C282" s="15">
        <f>'fnd enro'!C282</f>
        <v>0</v>
      </c>
      <c r="D282" s="15">
        <f>'fnd enro'!D282</f>
        <v>0</v>
      </c>
      <c r="E282" s="15">
        <f>'fnd enro'!E282</f>
        <v>0</v>
      </c>
      <c r="F282" s="15">
        <f>'fnd enro'!F282</f>
        <v>0</v>
      </c>
      <c r="G282" s="15">
        <f>'fnd enro'!G282</f>
        <v>1</v>
      </c>
      <c r="H282" s="15">
        <f>'fnd enro'!H282</f>
        <v>1</v>
      </c>
      <c r="I282" s="15">
        <f>'fnd enro'!I282</f>
        <v>7.4999999999999997E-2</v>
      </c>
      <c r="J282" s="15">
        <f>'fnd enro'!J282</f>
        <v>0</v>
      </c>
      <c r="K282" s="15">
        <f>'fnd enro'!K282</f>
        <v>0</v>
      </c>
      <c r="L282" s="15">
        <f>'fnd enro'!L282</f>
        <v>0</v>
      </c>
      <c r="M282" s="15">
        <f>'fnd enro'!M282</f>
        <v>0</v>
      </c>
      <c r="N282" s="15">
        <f>'fnd enro'!N282</f>
        <v>0</v>
      </c>
      <c r="O282" s="15">
        <f>'fnd enro'!O282</f>
        <v>0</v>
      </c>
      <c r="P282" s="15"/>
      <c r="Q282" s="15">
        <f>'fnd enro'!R282</f>
        <v>2</v>
      </c>
      <c r="R282" s="16">
        <f t="shared" si="48"/>
        <v>1</v>
      </c>
      <c r="S282" s="15">
        <f>'fnd enro'!Q282</f>
        <v>1</v>
      </c>
      <c r="T282" s="2"/>
      <c r="U282" s="1">
        <f>(($C282*'fnd base rates'!C$48)
+($D282*'fnd base rates'!C$49)
+($E282*'fnd base rates'!C$50)
+($F282*'fnd base rates'!C$51)
+($G282*'fnd base rates'!C$52)
+($H282*'fnd base rates'!C$53)
+($I282*'fnd base rates'!C$54)
+($J282*'fnd base rates'!C$55)
+($K282*'fnd base rates'!C$56)
+($L282*'fnd base rates'!C$57)
+($M282*'fnd base rates'!C$58)
+($N282*'fnd base rates'!C$59)
+($O282*VLOOKUP($S282+12,rate_basefnd,3)))
*$R282</f>
        <v>926.59125000000006</v>
      </c>
      <c r="V282" s="1">
        <f>(($C282*'fnd base rates'!D$48)
+($D282*'fnd base rates'!D$49)
+($E282*'fnd base rates'!D$50)
+($F282*'fnd base rates'!D$51)
+($G282*'fnd base rates'!D$52)
+($H282*'fnd base rates'!D$53)
+($I282*'fnd base rates'!D$54)
+($J282*'fnd base rates'!D$55)
+($K282*'fnd base rates'!D$56)
+($L282*'fnd base rates'!D$57)
+($M282*'fnd base rates'!D$58)
+($N282*'fnd base rates'!D$59)
+($O282*VLOOKUP($S282+12,rate_basefnd,4)))
*$R282</f>
        <v>1329.44</v>
      </c>
      <c r="W282" s="1">
        <f>(($C282*'fnd base rates'!E$48)
+($D282*'fnd base rates'!E$49)
+($E282*'fnd base rates'!E$50)
+($F282*'fnd base rates'!E$51)
+($G282*'fnd base rates'!E$52)
+($H282*'fnd base rates'!E$53)
+($I282*'fnd base rates'!E$54)
+($J282*'fnd base rates'!E$55)
+($K282*'fnd base rates'!E$56)
+($L282*'fnd base rates'!E$57)
+($M282*'fnd base rates'!E$58)
+($N282*'fnd base rates'!E$59)
+($O282*VLOOKUP($S282+12,rate_basefnd,5)))
*$R282</f>
        <v>7255.2287500000002</v>
      </c>
      <c r="X282" s="1">
        <f>(($C282*'fnd base rates'!F$48)
+($D282*'fnd base rates'!F$49)
+($E282*'fnd base rates'!F$50)
+($F282*'fnd base rates'!F$51)
+($G282*'fnd base rates'!F$52)
+($H282*'fnd base rates'!F$53)
+($I282*'fnd base rates'!F$54)
+($J282*'fnd base rates'!F$55)
+($K282*'fnd base rates'!F$56)
+($L282*'fnd base rates'!F$57)
+($M282*'fnd base rates'!F$58)
+($N282*'fnd base rates'!F$59)
+($O282*VLOOKUP($S282+12,rate_basefnd,6)))
*$R282</f>
        <v>1618.1615000000002</v>
      </c>
      <c r="Y282" s="1">
        <f>(($C282*'fnd base rates'!G$48)
+($D282*'fnd base rates'!G$49)
+($E282*'fnd base rates'!G$50)
+($F282*'fnd base rates'!G$51)
+($G282*'fnd base rates'!G$52)
+($H282*'fnd base rates'!G$53)
+($I282*'fnd base rates'!G$54)
+($J282*'fnd base rates'!G$55)
+($K282*'fnd base rates'!G$56)
+($L282*'fnd base rates'!G$57)
+($M282*'fnd base rates'!G$58)
+($N282*'fnd base rates'!G$59)
+($O282*VLOOKUP($S282+12,rate_basefnd,7)))
*$R282</f>
        <v>287.86549999999994</v>
      </c>
      <c r="Z282" s="1">
        <f>(($C282*'fnd base rates'!H$48)
+($D282*'fnd base rates'!H$49)
+($E282*'fnd base rates'!H$50)
+($F282*'fnd base rates'!H$51)
+($G282*'fnd base rates'!H$52)
+($H282*'fnd base rates'!H$53)
+($I282*'fnd base rates'!H$54)
+($J282*'fnd base rates'!H$55)
+($K282*'fnd base rates'!H$56)
+($L282*'fnd base rates'!H$57)
+($M282*'fnd base rates'!H$58)
+($N282*'fnd base rates'!H$59)
+($O282*VLOOKUP($S282+12,rate_basefnd,8)))</f>
        <v>1173.4690000000001</v>
      </c>
      <c r="AA282" s="1">
        <f>(($C282*'fnd base rates'!I$48)
+($D282*'fnd base rates'!I$49)
+($E282*'fnd base rates'!I$50)
+($F282*'fnd base rates'!I$51)
+($G282*'fnd base rates'!I$52)
+($H282*'fnd base rates'!I$53)
+($I282*'fnd base rates'!I$54)
+($J282*'fnd base rates'!I$55)
+($K282*'fnd base rates'!I$56)
+($L282*'fnd base rates'!I$57)
+($M282*'fnd base rates'!I$58)
+($N282*'fnd base rates'!I$59)
+($O282*VLOOKUP($S282+12,rate_basefnd,9)))
*$R282</f>
        <v>665.31</v>
      </c>
      <c r="AB282" s="1">
        <f>(($C282*'fnd base rates'!J$48)
+($D282*'fnd base rates'!J$49)
+($E282*'fnd base rates'!J$50)
+($F282*'fnd base rates'!J$51)
+($G282*'fnd base rates'!J$52)
+($H282*'fnd base rates'!J$53)
+($I282*'fnd base rates'!J$54)
+($J282*'fnd base rates'!J$55)
+($K282*'fnd base rates'!J$56)
+($L282*'fnd base rates'!J$57)
+($M282*'fnd base rates'!J$58)
+($N282*'fnd base rates'!J$59)
+($O282*VLOOKUP($S282+12,rate_basefnd,10)))
*$R282</f>
        <v>714.68000000000006</v>
      </c>
      <c r="AC282" s="1">
        <f>(($C282*'fnd base rates'!K$48)
+($D282*'fnd base rates'!K$49)
+($E282*'fnd base rates'!K$50)
+($F282*'fnd base rates'!K$51)
+($G282*'fnd base rates'!K$52)
+($H282*'fnd base rates'!K$53)
+($I282*'fnd base rates'!K$54)
+($J282*'fnd base rates'!K$55)
+($K282*'fnd base rates'!K$56)
+($L282*'fnd base rates'!K$57)
+($M282*'fnd base rates'!K$58)
+($N282*'fnd base rates'!K$59)
+($O282*VLOOKUP($S282+12,rate_basefnd,11)))
*$R282</f>
        <v>2020.10025</v>
      </c>
      <c r="AD282" s="1">
        <f>(($C282*'fnd base rates'!L$48)
+($D282*'fnd base rates'!L$49)
+($E282*'fnd base rates'!L$50)
+($F282*'fnd base rates'!L$51)
+($G282*'fnd base rates'!L$52)
+($H282*'fnd base rates'!L$53)
+($I282*'fnd base rates'!L$54)
+($J282*'fnd base rates'!L$55)
+($K282*'fnd base rates'!L$56)
+($L282*'fnd base rates'!L$57)
+($M282*'fnd base rates'!L$58)
+($N282*'fnd base rates'!L$59)
+($O282*VLOOKUP($S282+12,rate_basefnd,12)))</f>
        <v>1897.2778027862737</v>
      </c>
      <c r="AE282" s="1">
        <f>(($C282*'fnd base rates'!M$48)
+($D282*'fnd base rates'!M$49)
+($E282*'fnd base rates'!M$50)
+($F282*'fnd base rates'!M$51)
+($G282*'fnd base rates'!M$52)
+($H282*'fnd base rates'!M$53)
+($I282*'fnd base rates'!M$54)
+($J282*'fnd base rates'!M$55)
+($K282*'fnd base rates'!M$56)
+($L282*'fnd base rates'!M$57)
+($M282*'fnd base rates'!M$58)
+($N282*'fnd base rates'!M$59)
+($O282*VLOOKUP($S282+12,rate_basefnd,13)))</f>
        <v>0</v>
      </c>
      <c r="AF282" s="4">
        <f t="shared" si="49"/>
        <v>17888.124052786276</v>
      </c>
      <c r="AH282" s="4">
        <f t="shared" si="50"/>
        <v>445348064</v>
      </c>
      <c r="AI282" s="4" t="str">
        <f t="shared" si="51"/>
        <v>445</v>
      </c>
      <c r="AJ282" s="2" t="str">
        <f t="shared" si="52"/>
        <v>348</v>
      </c>
      <c r="AK282" s="2" t="str">
        <f t="shared" si="53"/>
        <v>064</v>
      </c>
      <c r="AL282" s="4">
        <f t="shared" si="54"/>
        <v>1</v>
      </c>
      <c r="AM282" s="4">
        <f t="shared" si="47"/>
        <v>2</v>
      </c>
      <c r="AN282" s="4">
        <f t="shared" si="55"/>
        <v>17888.124052786276</v>
      </c>
      <c r="AO282" s="4">
        <f t="shared" si="56"/>
        <v>8944</v>
      </c>
      <c r="AP282" s="4">
        <f t="shared" si="57"/>
        <v>0</v>
      </c>
      <c r="AQ282" s="75">
        <v>8944</v>
      </c>
    </row>
    <row r="283" spans="1:43" s="4" customFormat="1">
      <c r="A283" s="2">
        <v>445348151</v>
      </c>
      <c r="B283" s="382" t="s">
        <v>704</v>
      </c>
      <c r="C283" s="15">
        <f>'fnd enro'!C283</f>
        <v>0</v>
      </c>
      <c r="D283" s="15">
        <f>'fnd enro'!D283</f>
        <v>0</v>
      </c>
      <c r="E283" s="15">
        <f>'fnd enro'!E283</f>
        <v>0</v>
      </c>
      <c r="F283" s="15">
        <f>'fnd enro'!F283</f>
        <v>2</v>
      </c>
      <c r="G283" s="15">
        <f>'fnd enro'!G283</f>
        <v>3</v>
      </c>
      <c r="H283" s="15">
        <f>'fnd enro'!H283</f>
        <v>4</v>
      </c>
      <c r="I283" s="15">
        <f>'fnd enro'!I283</f>
        <v>0.33750000000000002</v>
      </c>
      <c r="J283" s="15">
        <f>'fnd enro'!J283</f>
        <v>0</v>
      </c>
      <c r="K283" s="15">
        <f>'fnd enro'!K283</f>
        <v>0</v>
      </c>
      <c r="L283" s="15">
        <f>'fnd enro'!L283</f>
        <v>0</v>
      </c>
      <c r="M283" s="15">
        <f>'fnd enro'!M283</f>
        <v>0</v>
      </c>
      <c r="N283" s="15">
        <f>'fnd enro'!N283</f>
        <v>0</v>
      </c>
      <c r="O283" s="15">
        <f>'fnd enro'!O283</f>
        <v>2</v>
      </c>
      <c r="P283" s="15"/>
      <c r="Q283" s="15">
        <f>'fnd enro'!R283</f>
        <v>9</v>
      </c>
      <c r="R283" s="16">
        <f t="shared" si="48"/>
        <v>1</v>
      </c>
      <c r="S283" s="15">
        <f>'fnd enro'!Q283</f>
        <v>5</v>
      </c>
      <c r="T283" s="2"/>
      <c r="U283" s="1">
        <f>(($C283*'fnd base rates'!C$48)
+($D283*'fnd base rates'!C$49)
+($E283*'fnd base rates'!C$50)
+($F283*'fnd base rates'!C$51)
+($G283*'fnd base rates'!C$52)
+($H283*'fnd base rates'!C$53)
+($I283*'fnd base rates'!C$54)
+($J283*'fnd base rates'!C$55)
+($K283*'fnd base rates'!C$56)
+($L283*'fnd base rates'!C$57)
+($M283*'fnd base rates'!C$58)
+($N283*'fnd base rates'!C$59)
+($O283*VLOOKUP($S283+12,rate_basefnd,3)))
*$R283</f>
        <v>4169.6606250000004</v>
      </c>
      <c r="V283" s="1">
        <f>(($C283*'fnd base rates'!D$48)
+($D283*'fnd base rates'!D$49)
+($E283*'fnd base rates'!D$50)
+($F283*'fnd base rates'!D$51)
+($G283*'fnd base rates'!D$52)
+($H283*'fnd base rates'!D$53)
+($I283*'fnd base rates'!D$54)
+($J283*'fnd base rates'!D$55)
+($K283*'fnd base rates'!D$56)
+($L283*'fnd base rates'!D$57)
+($M283*'fnd base rates'!D$58)
+($N283*'fnd base rates'!D$59)
+($O283*VLOOKUP($S283+12,rate_basefnd,4)))
*$R283</f>
        <v>5982.4800000000005</v>
      </c>
      <c r="W283" s="1">
        <f>(($C283*'fnd base rates'!E$48)
+($D283*'fnd base rates'!E$49)
+($E283*'fnd base rates'!E$50)
+($F283*'fnd base rates'!E$51)
+($G283*'fnd base rates'!E$52)
+($H283*'fnd base rates'!E$53)
+($I283*'fnd base rates'!E$54)
+($J283*'fnd base rates'!E$55)
+($K283*'fnd base rates'!E$56)
+($L283*'fnd base rates'!E$57)
+($M283*'fnd base rates'!E$58)
+($N283*'fnd base rates'!E$59)
+($O283*VLOOKUP($S283+12,rate_basefnd,5)))
*$R283</f>
        <v>38975.494374999995</v>
      </c>
      <c r="X283" s="1">
        <f>(($C283*'fnd base rates'!F$48)
+($D283*'fnd base rates'!F$49)
+($E283*'fnd base rates'!F$50)
+($F283*'fnd base rates'!F$51)
+($G283*'fnd base rates'!F$52)
+($H283*'fnd base rates'!F$53)
+($I283*'fnd base rates'!F$54)
+($J283*'fnd base rates'!F$55)
+($K283*'fnd base rates'!F$56)
+($L283*'fnd base rates'!F$57)
+($M283*'fnd base rates'!F$58)
+($N283*'fnd base rates'!F$59)
+($O283*VLOOKUP($S283+12,rate_basefnd,6)))
*$R283</f>
        <v>7766.8717500000002</v>
      </c>
      <c r="Y283" s="1">
        <f>(($C283*'fnd base rates'!G$48)
+($D283*'fnd base rates'!G$49)
+($E283*'fnd base rates'!G$50)
+($F283*'fnd base rates'!G$51)
+($G283*'fnd base rates'!G$52)
+($H283*'fnd base rates'!G$53)
+($I283*'fnd base rates'!G$54)
+($J283*'fnd base rates'!G$55)
+($K283*'fnd base rates'!G$56)
+($L283*'fnd base rates'!G$57)
+($M283*'fnd base rates'!G$58)
+($N283*'fnd base rates'!G$59)
+($O283*VLOOKUP($S283+12,rate_basefnd,7)))
*$R283</f>
        <v>1414.1447499999999</v>
      </c>
      <c r="Z283" s="1">
        <f>(($C283*'fnd base rates'!H$48)
+($D283*'fnd base rates'!H$49)
+($E283*'fnd base rates'!H$50)
+($F283*'fnd base rates'!H$51)
+($G283*'fnd base rates'!H$52)
+($H283*'fnd base rates'!H$53)
+($I283*'fnd base rates'!H$54)
+($J283*'fnd base rates'!H$55)
+($K283*'fnd base rates'!H$56)
+($L283*'fnd base rates'!H$57)
+($M283*'fnd base rates'!H$58)
+($N283*'fnd base rates'!H$59)
+($O283*VLOOKUP($S283+12,rate_basefnd,8)))</f>
        <v>5148.2604999999994</v>
      </c>
      <c r="AA283" s="1">
        <f>(($C283*'fnd base rates'!I$48)
+($D283*'fnd base rates'!I$49)
+($E283*'fnd base rates'!I$50)
+($F283*'fnd base rates'!I$51)
+($G283*'fnd base rates'!I$52)
+($H283*'fnd base rates'!I$53)
+($I283*'fnd base rates'!I$54)
+($J283*'fnd base rates'!I$55)
+($K283*'fnd base rates'!I$56)
+($L283*'fnd base rates'!I$57)
+($M283*'fnd base rates'!I$58)
+($N283*'fnd base rates'!I$59)
+($O283*VLOOKUP($S283+12,rate_basefnd,9)))
*$R283</f>
        <v>2809.59</v>
      </c>
      <c r="AB283" s="1">
        <f>(($C283*'fnd base rates'!J$48)
+($D283*'fnd base rates'!J$49)
+($E283*'fnd base rates'!J$50)
+($F283*'fnd base rates'!J$51)
+($G283*'fnd base rates'!J$52)
+($H283*'fnd base rates'!J$53)
+($I283*'fnd base rates'!J$54)
+($J283*'fnd base rates'!J$55)
+($K283*'fnd base rates'!J$56)
+($L283*'fnd base rates'!J$57)
+($M283*'fnd base rates'!J$58)
+($N283*'fnd base rates'!J$59)
+($O283*VLOOKUP($S283+12,rate_basefnd,10)))
*$R283</f>
        <v>2907.24</v>
      </c>
      <c r="AC283" s="1">
        <f>(($C283*'fnd base rates'!K$48)
+($D283*'fnd base rates'!K$49)
+($E283*'fnd base rates'!K$50)
+($F283*'fnd base rates'!K$51)
+($G283*'fnd base rates'!K$52)
+($H283*'fnd base rates'!K$53)
+($I283*'fnd base rates'!K$54)
+($J283*'fnd base rates'!K$55)
+($K283*'fnd base rates'!K$56)
+($L283*'fnd base rates'!K$57)
+($M283*'fnd base rates'!K$58)
+($N283*'fnd base rates'!K$59)
+($O283*VLOOKUP($S283+12,rate_basefnd,11)))
*$R283</f>
        <v>9923.6361249999991</v>
      </c>
      <c r="AD283" s="1">
        <f>(($C283*'fnd base rates'!L$48)
+($D283*'fnd base rates'!L$49)
+($E283*'fnd base rates'!L$50)
+($F283*'fnd base rates'!L$51)
+($G283*'fnd base rates'!L$52)
+($H283*'fnd base rates'!L$53)
+($I283*'fnd base rates'!L$54)
+($J283*'fnd base rates'!L$55)
+($K283*'fnd base rates'!L$56)
+($L283*'fnd base rates'!L$57)
+($M283*'fnd base rates'!L$58)
+($N283*'fnd base rates'!L$59)
+($O283*VLOOKUP($S283+12,rate_basefnd,12)))</f>
        <v>9218.8143772638941</v>
      </c>
      <c r="AE283" s="1">
        <f>(($C283*'fnd base rates'!M$48)
+($D283*'fnd base rates'!M$49)
+($E283*'fnd base rates'!M$50)
+($F283*'fnd base rates'!M$51)
+($G283*'fnd base rates'!M$52)
+($H283*'fnd base rates'!M$53)
+($I283*'fnd base rates'!M$54)
+($J283*'fnd base rates'!M$55)
+($K283*'fnd base rates'!M$56)
+($L283*'fnd base rates'!M$57)
+($M283*'fnd base rates'!M$58)
+($N283*'fnd base rates'!M$59)
+($O283*VLOOKUP($S283+12,rate_basefnd,13)))</f>
        <v>0</v>
      </c>
      <c r="AF283" s="4">
        <f t="shared" si="49"/>
        <v>88316.192502263904</v>
      </c>
      <c r="AH283" s="4">
        <f t="shared" si="50"/>
        <v>445348151</v>
      </c>
      <c r="AI283" s="4" t="str">
        <f t="shared" si="51"/>
        <v>445</v>
      </c>
      <c r="AJ283" s="2" t="str">
        <f t="shared" si="52"/>
        <v>348</v>
      </c>
      <c r="AK283" s="2" t="str">
        <f t="shared" si="53"/>
        <v>151</v>
      </c>
      <c r="AL283" s="4">
        <f t="shared" si="54"/>
        <v>1</v>
      </c>
      <c r="AM283" s="4">
        <f t="shared" si="47"/>
        <v>9</v>
      </c>
      <c r="AN283" s="4">
        <f t="shared" si="55"/>
        <v>88316.192502263904</v>
      </c>
      <c r="AO283" s="4">
        <f t="shared" si="56"/>
        <v>9813</v>
      </c>
      <c r="AP283" s="4">
        <f t="shared" si="57"/>
        <v>0</v>
      </c>
      <c r="AQ283" s="75">
        <v>9813</v>
      </c>
    </row>
    <row r="284" spans="1:43" s="4" customFormat="1">
      <c r="A284" s="2">
        <v>445348153</v>
      </c>
      <c r="B284" s="382" t="s">
        <v>704</v>
      </c>
      <c r="C284" s="15">
        <f>'fnd enro'!C284</f>
        <v>0</v>
      </c>
      <c r="D284" s="15">
        <f>'fnd enro'!D284</f>
        <v>0</v>
      </c>
      <c r="E284" s="15">
        <f>'fnd enro'!E284</f>
        <v>0</v>
      </c>
      <c r="F284" s="15">
        <f>'fnd enro'!F284</f>
        <v>0</v>
      </c>
      <c r="G284" s="15">
        <f>'fnd enro'!G284</f>
        <v>1</v>
      </c>
      <c r="H284" s="15">
        <f>'fnd enro'!H284</f>
        <v>1</v>
      </c>
      <c r="I284" s="15">
        <f>'fnd enro'!I284</f>
        <v>7.4999999999999997E-2</v>
      </c>
      <c r="J284" s="15">
        <f>'fnd enro'!J284</f>
        <v>0</v>
      </c>
      <c r="K284" s="15">
        <f>'fnd enro'!K284</f>
        <v>0</v>
      </c>
      <c r="L284" s="15">
        <f>'fnd enro'!L284</f>
        <v>0</v>
      </c>
      <c r="M284" s="15">
        <f>'fnd enro'!M284</f>
        <v>0</v>
      </c>
      <c r="N284" s="15">
        <f>'fnd enro'!N284</f>
        <v>0</v>
      </c>
      <c r="O284" s="15">
        <f>'fnd enro'!O284</f>
        <v>0</v>
      </c>
      <c r="P284" s="15"/>
      <c r="Q284" s="15">
        <f>'fnd enro'!R284</f>
        <v>2</v>
      </c>
      <c r="R284" s="16">
        <f t="shared" si="48"/>
        <v>1</v>
      </c>
      <c r="S284" s="15">
        <f>'fnd enro'!Q284</f>
        <v>1</v>
      </c>
      <c r="T284" s="2"/>
      <c r="U284" s="1">
        <f>(($C284*'fnd base rates'!C$48)
+($D284*'fnd base rates'!C$49)
+($E284*'fnd base rates'!C$50)
+($F284*'fnd base rates'!C$51)
+($G284*'fnd base rates'!C$52)
+($H284*'fnd base rates'!C$53)
+($I284*'fnd base rates'!C$54)
+($J284*'fnd base rates'!C$55)
+($K284*'fnd base rates'!C$56)
+($L284*'fnd base rates'!C$57)
+($M284*'fnd base rates'!C$58)
+($N284*'fnd base rates'!C$59)
+($O284*VLOOKUP($S284+12,rate_basefnd,3)))
*$R284</f>
        <v>926.59125000000006</v>
      </c>
      <c r="V284" s="1">
        <f>(($C284*'fnd base rates'!D$48)
+($D284*'fnd base rates'!D$49)
+($E284*'fnd base rates'!D$50)
+($F284*'fnd base rates'!D$51)
+($G284*'fnd base rates'!D$52)
+($H284*'fnd base rates'!D$53)
+($I284*'fnd base rates'!D$54)
+($J284*'fnd base rates'!D$55)
+($K284*'fnd base rates'!D$56)
+($L284*'fnd base rates'!D$57)
+($M284*'fnd base rates'!D$58)
+($N284*'fnd base rates'!D$59)
+($O284*VLOOKUP($S284+12,rate_basefnd,4)))
*$R284</f>
        <v>1329.44</v>
      </c>
      <c r="W284" s="1">
        <f>(($C284*'fnd base rates'!E$48)
+($D284*'fnd base rates'!E$49)
+($E284*'fnd base rates'!E$50)
+($F284*'fnd base rates'!E$51)
+($G284*'fnd base rates'!E$52)
+($H284*'fnd base rates'!E$53)
+($I284*'fnd base rates'!E$54)
+($J284*'fnd base rates'!E$55)
+($K284*'fnd base rates'!E$56)
+($L284*'fnd base rates'!E$57)
+($M284*'fnd base rates'!E$58)
+($N284*'fnd base rates'!E$59)
+($O284*VLOOKUP($S284+12,rate_basefnd,5)))
*$R284</f>
        <v>7255.2287500000002</v>
      </c>
      <c r="X284" s="1">
        <f>(($C284*'fnd base rates'!F$48)
+($D284*'fnd base rates'!F$49)
+($E284*'fnd base rates'!F$50)
+($F284*'fnd base rates'!F$51)
+($G284*'fnd base rates'!F$52)
+($H284*'fnd base rates'!F$53)
+($I284*'fnd base rates'!F$54)
+($J284*'fnd base rates'!F$55)
+($K284*'fnd base rates'!F$56)
+($L284*'fnd base rates'!F$57)
+($M284*'fnd base rates'!F$58)
+($N284*'fnd base rates'!F$59)
+($O284*VLOOKUP($S284+12,rate_basefnd,6)))
*$R284</f>
        <v>1618.1615000000002</v>
      </c>
      <c r="Y284" s="1">
        <f>(($C284*'fnd base rates'!G$48)
+($D284*'fnd base rates'!G$49)
+($E284*'fnd base rates'!G$50)
+($F284*'fnd base rates'!G$51)
+($G284*'fnd base rates'!G$52)
+($H284*'fnd base rates'!G$53)
+($I284*'fnd base rates'!G$54)
+($J284*'fnd base rates'!G$55)
+($K284*'fnd base rates'!G$56)
+($L284*'fnd base rates'!G$57)
+($M284*'fnd base rates'!G$58)
+($N284*'fnd base rates'!G$59)
+($O284*VLOOKUP($S284+12,rate_basefnd,7)))
*$R284</f>
        <v>287.86549999999994</v>
      </c>
      <c r="Z284" s="1">
        <f>(($C284*'fnd base rates'!H$48)
+($D284*'fnd base rates'!H$49)
+($E284*'fnd base rates'!H$50)
+($F284*'fnd base rates'!H$51)
+($G284*'fnd base rates'!H$52)
+($H284*'fnd base rates'!H$53)
+($I284*'fnd base rates'!H$54)
+($J284*'fnd base rates'!H$55)
+($K284*'fnd base rates'!H$56)
+($L284*'fnd base rates'!H$57)
+($M284*'fnd base rates'!H$58)
+($N284*'fnd base rates'!H$59)
+($O284*VLOOKUP($S284+12,rate_basefnd,8)))</f>
        <v>1173.4690000000001</v>
      </c>
      <c r="AA284" s="1">
        <f>(($C284*'fnd base rates'!I$48)
+($D284*'fnd base rates'!I$49)
+($E284*'fnd base rates'!I$50)
+($F284*'fnd base rates'!I$51)
+($G284*'fnd base rates'!I$52)
+($H284*'fnd base rates'!I$53)
+($I284*'fnd base rates'!I$54)
+($J284*'fnd base rates'!I$55)
+($K284*'fnd base rates'!I$56)
+($L284*'fnd base rates'!I$57)
+($M284*'fnd base rates'!I$58)
+($N284*'fnd base rates'!I$59)
+($O284*VLOOKUP($S284+12,rate_basefnd,9)))
*$R284</f>
        <v>665.31</v>
      </c>
      <c r="AB284" s="1">
        <f>(($C284*'fnd base rates'!J$48)
+($D284*'fnd base rates'!J$49)
+($E284*'fnd base rates'!J$50)
+($F284*'fnd base rates'!J$51)
+($G284*'fnd base rates'!J$52)
+($H284*'fnd base rates'!J$53)
+($I284*'fnd base rates'!J$54)
+($J284*'fnd base rates'!J$55)
+($K284*'fnd base rates'!J$56)
+($L284*'fnd base rates'!J$57)
+($M284*'fnd base rates'!J$58)
+($N284*'fnd base rates'!J$59)
+($O284*VLOOKUP($S284+12,rate_basefnd,10)))
*$R284</f>
        <v>714.68000000000006</v>
      </c>
      <c r="AC284" s="1">
        <f>(($C284*'fnd base rates'!K$48)
+($D284*'fnd base rates'!K$49)
+($E284*'fnd base rates'!K$50)
+($F284*'fnd base rates'!K$51)
+($G284*'fnd base rates'!K$52)
+($H284*'fnd base rates'!K$53)
+($I284*'fnd base rates'!K$54)
+($J284*'fnd base rates'!K$55)
+($K284*'fnd base rates'!K$56)
+($L284*'fnd base rates'!K$57)
+($M284*'fnd base rates'!K$58)
+($N284*'fnd base rates'!K$59)
+($O284*VLOOKUP($S284+12,rate_basefnd,11)))
*$R284</f>
        <v>2020.10025</v>
      </c>
      <c r="AD284" s="1">
        <f>(($C284*'fnd base rates'!L$48)
+($D284*'fnd base rates'!L$49)
+($E284*'fnd base rates'!L$50)
+($F284*'fnd base rates'!L$51)
+($G284*'fnd base rates'!L$52)
+($H284*'fnd base rates'!L$53)
+($I284*'fnd base rates'!L$54)
+($J284*'fnd base rates'!L$55)
+($K284*'fnd base rates'!L$56)
+($L284*'fnd base rates'!L$57)
+($M284*'fnd base rates'!L$58)
+($N284*'fnd base rates'!L$59)
+($O284*VLOOKUP($S284+12,rate_basefnd,12)))</f>
        <v>1897.2778027862737</v>
      </c>
      <c r="AE284" s="1">
        <f>(($C284*'fnd base rates'!M$48)
+($D284*'fnd base rates'!M$49)
+($E284*'fnd base rates'!M$50)
+($F284*'fnd base rates'!M$51)
+($G284*'fnd base rates'!M$52)
+($H284*'fnd base rates'!M$53)
+($I284*'fnd base rates'!M$54)
+($J284*'fnd base rates'!M$55)
+($K284*'fnd base rates'!M$56)
+($L284*'fnd base rates'!M$57)
+($M284*'fnd base rates'!M$58)
+($N284*'fnd base rates'!M$59)
+($O284*VLOOKUP($S284+12,rate_basefnd,13)))</f>
        <v>0</v>
      </c>
      <c r="AF284" s="4">
        <f t="shared" si="49"/>
        <v>17888.124052786276</v>
      </c>
      <c r="AH284" s="4">
        <f t="shared" si="50"/>
        <v>445348153</v>
      </c>
      <c r="AI284" s="4" t="str">
        <f t="shared" si="51"/>
        <v>445</v>
      </c>
      <c r="AJ284" s="2" t="str">
        <f t="shared" si="52"/>
        <v>348</v>
      </c>
      <c r="AK284" s="2" t="str">
        <f t="shared" si="53"/>
        <v>153</v>
      </c>
      <c r="AL284" s="4">
        <f t="shared" si="54"/>
        <v>1</v>
      </c>
      <c r="AM284" s="4">
        <f t="shared" si="47"/>
        <v>2</v>
      </c>
      <c r="AN284" s="4">
        <f t="shared" si="55"/>
        <v>17888.124052786276</v>
      </c>
      <c r="AO284" s="4">
        <f t="shared" si="56"/>
        <v>8944</v>
      </c>
      <c r="AP284" s="4">
        <f t="shared" si="57"/>
        <v>0</v>
      </c>
      <c r="AQ284" s="75">
        <v>8944</v>
      </c>
    </row>
    <row r="285" spans="1:43" s="4" customFormat="1">
      <c r="A285" s="2">
        <v>445348162</v>
      </c>
      <c r="B285" s="382" t="s">
        <v>704</v>
      </c>
      <c r="C285" s="15">
        <f>'fnd enro'!C285</f>
        <v>0</v>
      </c>
      <c r="D285" s="15">
        <f>'fnd enro'!D285</f>
        <v>0</v>
      </c>
      <c r="E285" s="15">
        <f>'fnd enro'!E285</f>
        <v>0</v>
      </c>
      <c r="F285" s="15">
        <f>'fnd enro'!F285</f>
        <v>1</v>
      </c>
      <c r="G285" s="15">
        <f>'fnd enro'!G285</f>
        <v>0</v>
      </c>
      <c r="H285" s="15">
        <f>'fnd enro'!H285</f>
        <v>1</v>
      </c>
      <c r="I285" s="15">
        <f>'fnd enro'!I285</f>
        <v>7.4999999999999997E-2</v>
      </c>
      <c r="J285" s="15">
        <f>'fnd enro'!J285</f>
        <v>0</v>
      </c>
      <c r="K285" s="15">
        <f>'fnd enro'!K285</f>
        <v>0</v>
      </c>
      <c r="L285" s="15">
        <f>'fnd enro'!L285</f>
        <v>0</v>
      </c>
      <c r="M285" s="15">
        <f>'fnd enro'!M285</f>
        <v>0</v>
      </c>
      <c r="N285" s="15">
        <f>'fnd enro'!N285</f>
        <v>0</v>
      </c>
      <c r="O285" s="15">
        <f>'fnd enro'!O285</f>
        <v>0</v>
      </c>
      <c r="P285" s="15"/>
      <c r="Q285" s="15">
        <f>'fnd enro'!R285</f>
        <v>2</v>
      </c>
      <c r="R285" s="16">
        <f t="shared" si="48"/>
        <v>1</v>
      </c>
      <c r="S285" s="15">
        <f>'fnd enro'!Q285</f>
        <v>1</v>
      </c>
      <c r="T285" s="2"/>
      <c r="U285" s="1">
        <f>(($C285*'fnd base rates'!C$48)
+($D285*'fnd base rates'!C$49)
+($E285*'fnd base rates'!C$50)
+($F285*'fnd base rates'!C$51)
+($G285*'fnd base rates'!C$52)
+($H285*'fnd base rates'!C$53)
+($I285*'fnd base rates'!C$54)
+($J285*'fnd base rates'!C$55)
+($K285*'fnd base rates'!C$56)
+($L285*'fnd base rates'!C$57)
+($M285*'fnd base rates'!C$58)
+($N285*'fnd base rates'!C$59)
+($O285*VLOOKUP($S285+12,rate_basefnd,3)))
*$R285</f>
        <v>926.59125000000006</v>
      </c>
      <c r="V285" s="1">
        <f>(($C285*'fnd base rates'!D$48)
+($D285*'fnd base rates'!D$49)
+($E285*'fnd base rates'!D$50)
+($F285*'fnd base rates'!D$51)
+($G285*'fnd base rates'!D$52)
+($H285*'fnd base rates'!D$53)
+($I285*'fnd base rates'!D$54)
+($J285*'fnd base rates'!D$55)
+($K285*'fnd base rates'!D$56)
+($L285*'fnd base rates'!D$57)
+($M285*'fnd base rates'!D$58)
+($N285*'fnd base rates'!D$59)
+($O285*VLOOKUP($S285+12,rate_basefnd,4)))
*$R285</f>
        <v>1329.44</v>
      </c>
      <c r="W285" s="1">
        <f>(($C285*'fnd base rates'!E$48)
+($D285*'fnd base rates'!E$49)
+($E285*'fnd base rates'!E$50)
+($F285*'fnd base rates'!E$51)
+($G285*'fnd base rates'!E$52)
+($H285*'fnd base rates'!E$53)
+($I285*'fnd base rates'!E$54)
+($J285*'fnd base rates'!E$55)
+($K285*'fnd base rates'!E$56)
+($L285*'fnd base rates'!E$57)
+($M285*'fnd base rates'!E$58)
+($N285*'fnd base rates'!E$59)
+($O285*VLOOKUP($S285+12,rate_basefnd,5)))
*$R285</f>
        <v>7620.9587499999998</v>
      </c>
      <c r="X285" s="1">
        <f>(($C285*'fnd base rates'!F$48)
+($D285*'fnd base rates'!F$49)
+($E285*'fnd base rates'!F$50)
+($F285*'fnd base rates'!F$51)
+($G285*'fnd base rates'!F$52)
+($H285*'fnd base rates'!F$53)
+($I285*'fnd base rates'!F$54)
+($J285*'fnd base rates'!F$55)
+($K285*'fnd base rates'!F$56)
+($L285*'fnd base rates'!F$57)
+($M285*'fnd base rates'!F$58)
+($N285*'fnd base rates'!F$59)
+($O285*VLOOKUP($S285+12,rate_basefnd,6)))
*$R285</f>
        <v>1837.1714999999999</v>
      </c>
      <c r="Y285" s="1">
        <f>(($C285*'fnd base rates'!G$48)
+($D285*'fnd base rates'!G$49)
+($E285*'fnd base rates'!G$50)
+($F285*'fnd base rates'!G$51)
+($G285*'fnd base rates'!G$52)
+($H285*'fnd base rates'!G$53)
+($I285*'fnd base rates'!G$54)
+($J285*'fnd base rates'!G$55)
+($K285*'fnd base rates'!G$56)
+($L285*'fnd base rates'!G$57)
+($M285*'fnd base rates'!G$58)
+($N285*'fnd base rates'!G$59)
+($O285*VLOOKUP($S285+12,rate_basefnd,7)))
*$R285</f>
        <v>277.72550000000001</v>
      </c>
      <c r="Z285" s="1">
        <f>(($C285*'fnd base rates'!H$48)
+($D285*'fnd base rates'!H$49)
+($E285*'fnd base rates'!H$50)
+($F285*'fnd base rates'!H$51)
+($G285*'fnd base rates'!H$52)
+($H285*'fnd base rates'!H$53)
+($I285*'fnd base rates'!H$54)
+($J285*'fnd base rates'!H$55)
+($K285*'fnd base rates'!H$56)
+($L285*'fnd base rates'!H$57)
+($M285*'fnd base rates'!H$58)
+($N285*'fnd base rates'!H$59)
+($O285*VLOOKUP($S285+12,rate_basefnd,8)))</f>
        <v>1173.4690000000001</v>
      </c>
      <c r="AA285" s="1">
        <f>(($C285*'fnd base rates'!I$48)
+($D285*'fnd base rates'!I$49)
+($E285*'fnd base rates'!I$50)
+($F285*'fnd base rates'!I$51)
+($G285*'fnd base rates'!I$52)
+($H285*'fnd base rates'!I$53)
+($I285*'fnd base rates'!I$54)
+($J285*'fnd base rates'!I$55)
+($K285*'fnd base rates'!I$56)
+($L285*'fnd base rates'!I$57)
+($M285*'fnd base rates'!I$58)
+($N285*'fnd base rates'!I$59)
+($O285*VLOOKUP($S285+12,rate_basefnd,9)))
*$R285</f>
        <v>591.87</v>
      </c>
      <c r="AB285" s="1">
        <f>(($C285*'fnd base rates'!J$48)
+($D285*'fnd base rates'!J$49)
+($E285*'fnd base rates'!J$50)
+($F285*'fnd base rates'!J$51)
+($G285*'fnd base rates'!J$52)
+($H285*'fnd base rates'!J$53)
+($I285*'fnd base rates'!J$54)
+($J285*'fnd base rates'!J$55)
+($K285*'fnd base rates'!J$56)
+($L285*'fnd base rates'!J$57)
+($M285*'fnd base rates'!J$58)
+($N285*'fnd base rates'!J$59)
+($O285*VLOOKUP($S285+12,rate_basefnd,10)))
*$R285</f>
        <v>630.85</v>
      </c>
      <c r="AC285" s="1">
        <f>(($C285*'fnd base rates'!K$48)
+($D285*'fnd base rates'!K$49)
+($E285*'fnd base rates'!K$50)
+($F285*'fnd base rates'!K$51)
+($G285*'fnd base rates'!K$52)
+($H285*'fnd base rates'!K$53)
+($I285*'fnd base rates'!K$54)
+($J285*'fnd base rates'!K$55)
+($K285*'fnd base rates'!K$56)
+($L285*'fnd base rates'!K$57)
+($M285*'fnd base rates'!K$58)
+($N285*'fnd base rates'!K$59)
+($O285*VLOOKUP($S285+12,rate_basefnd,11)))
*$R285</f>
        <v>1948.8902499999999</v>
      </c>
      <c r="AD285" s="1">
        <f>(($C285*'fnd base rates'!L$48)
+($D285*'fnd base rates'!L$49)
+($E285*'fnd base rates'!L$50)
+($F285*'fnd base rates'!L$51)
+($G285*'fnd base rates'!L$52)
+($H285*'fnd base rates'!L$53)
+($I285*'fnd base rates'!L$54)
+($J285*'fnd base rates'!L$55)
+($K285*'fnd base rates'!L$56)
+($L285*'fnd base rates'!L$57)
+($M285*'fnd base rates'!L$58)
+($N285*'fnd base rates'!L$59)
+($O285*VLOOKUP($S285+12,rate_basefnd,12)))</f>
        <v>1907.0895041322572</v>
      </c>
      <c r="AE285" s="1">
        <f>(($C285*'fnd base rates'!M$48)
+($D285*'fnd base rates'!M$49)
+($E285*'fnd base rates'!M$50)
+($F285*'fnd base rates'!M$51)
+($G285*'fnd base rates'!M$52)
+($H285*'fnd base rates'!M$53)
+($I285*'fnd base rates'!M$54)
+($J285*'fnd base rates'!M$55)
+($K285*'fnd base rates'!M$56)
+($L285*'fnd base rates'!M$57)
+($M285*'fnd base rates'!M$58)
+($N285*'fnd base rates'!M$59)
+($O285*VLOOKUP($S285+12,rate_basefnd,13)))</f>
        <v>0</v>
      </c>
      <c r="AF285" s="4">
        <f t="shared" si="49"/>
        <v>18244.05575413226</v>
      </c>
      <c r="AH285" s="4">
        <f t="shared" si="50"/>
        <v>445348162</v>
      </c>
      <c r="AI285" s="4" t="str">
        <f t="shared" si="51"/>
        <v>445</v>
      </c>
      <c r="AJ285" s="2" t="str">
        <f t="shared" si="52"/>
        <v>348</v>
      </c>
      <c r="AK285" s="2" t="str">
        <f t="shared" si="53"/>
        <v>162</v>
      </c>
      <c r="AL285" s="4">
        <f t="shared" si="54"/>
        <v>1</v>
      </c>
      <c r="AM285" s="4">
        <f t="shared" si="47"/>
        <v>2</v>
      </c>
      <c r="AN285" s="4">
        <f t="shared" si="55"/>
        <v>18244.05575413226</v>
      </c>
      <c r="AO285" s="4">
        <f t="shared" si="56"/>
        <v>9122</v>
      </c>
      <c r="AP285" s="4">
        <f t="shared" si="57"/>
        <v>0</v>
      </c>
      <c r="AQ285" s="75">
        <v>9122</v>
      </c>
    </row>
    <row r="286" spans="1:43" s="4" customFormat="1">
      <c r="A286" s="2">
        <v>445348186</v>
      </c>
      <c r="B286" s="382" t="s">
        <v>704</v>
      </c>
      <c r="C286" s="15">
        <f>'fnd enro'!C286</f>
        <v>0</v>
      </c>
      <c r="D286" s="15">
        <f>'fnd enro'!D286</f>
        <v>0</v>
      </c>
      <c r="E286" s="15">
        <f>'fnd enro'!E286</f>
        <v>0</v>
      </c>
      <c r="F286" s="15">
        <f>'fnd enro'!F286</f>
        <v>0</v>
      </c>
      <c r="G286" s="15">
        <f>'fnd enro'!G286</f>
        <v>0</v>
      </c>
      <c r="H286" s="15">
        <f>'fnd enro'!H286</f>
        <v>2</v>
      </c>
      <c r="I286" s="15">
        <f>'fnd enro'!I286</f>
        <v>7.4999999999999997E-2</v>
      </c>
      <c r="J286" s="15">
        <f>'fnd enro'!J286</f>
        <v>0</v>
      </c>
      <c r="K286" s="15">
        <f>'fnd enro'!K286</f>
        <v>0</v>
      </c>
      <c r="L286" s="15">
        <f>'fnd enro'!L286</f>
        <v>0</v>
      </c>
      <c r="M286" s="15">
        <f>'fnd enro'!M286</f>
        <v>0</v>
      </c>
      <c r="N286" s="15">
        <f>'fnd enro'!N286</f>
        <v>0</v>
      </c>
      <c r="O286" s="15">
        <f>'fnd enro'!O286</f>
        <v>0</v>
      </c>
      <c r="P286" s="15"/>
      <c r="Q286" s="15">
        <f>'fnd enro'!R286</f>
        <v>2</v>
      </c>
      <c r="R286" s="16">
        <f t="shared" si="48"/>
        <v>1</v>
      </c>
      <c r="S286" s="15">
        <f>'fnd enro'!Q286</f>
        <v>1</v>
      </c>
      <c r="T286" s="2"/>
      <c r="U286" s="1">
        <f>(($C286*'fnd base rates'!C$48)
+($D286*'fnd base rates'!C$49)
+($E286*'fnd base rates'!C$50)
+($F286*'fnd base rates'!C$51)
+($G286*'fnd base rates'!C$52)
+($H286*'fnd base rates'!C$53)
+($I286*'fnd base rates'!C$54)
+($J286*'fnd base rates'!C$55)
+($K286*'fnd base rates'!C$56)
+($L286*'fnd base rates'!C$57)
+($M286*'fnd base rates'!C$58)
+($N286*'fnd base rates'!C$59)
+($O286*VLOOKUP($S286+12,rate_basefnd,3)))
*$R286</f>
        <v>926.59125000000006</v>
      </c>
      <c r="V286" s="1">
        <f>(($C286*'fnd base rates'!D$48)
+($D286*'fnd base rates'!D$49)
+($E286*'fnd base rates'!D$50)
+($F286*'fnd base rates'!D$51)
+($G286*'fnd base rates'!D$52)
+($H286*'fnd base rates'!D$53)
+($I286*'fnd base rates'!D$54)
+($J286*'fnd base rates'!D$55)
+($K286*'fnd base rates'!D$56)
+($L286*'fnd base rates'!D$57)
+($M286*'fnd base rates'!D$58)
+($N286*'fnd base rates'!D$59)
+($O286*VLOOKUP($S286+12,rate_basefnd,4)))
*$R286</f>
        <v>1329.44</v>
      </c>
      <c r="W286" s="1">
        <f>(($C286*'fnd base rates'!E$48)
+($D286*'fnd base rates'!E$49)
+($E286*'fnd base rates'!E$50)
+($F286*'fnd base rates'!E$51)
+($G286*'fnd base rates'!E$52)
+($H286*'fnd base rates'!E$53)
+($I286*'fnd base rates'!E$54)
+($J286*'fnd base rates'!E$55)
+($K286*'fnd base rates'!E$56)
+($L286*'fnd base rates'!E$57)
+($M286*'fnd base rates'!E$58)
+($N286*'fnd base rates'!E$59)
+($O286*VLOOKUP($S286+12,rate_basefnd,5)))
*$R286</f>
        <v>8517.4187499999989</v>
      </c>
      <c r="X286" s="1">
        <f>(($C286*'fnd base rates'!F$48)
+($D286*'fnd base rates'!F$49)
+($E286*'fnd base rates'!F$50)
+($F286*'fnd base rates'!F$51)
+($G286*'fnd base rates'!F$52)
+($H286*'fnd base rates'!F$53)
+($I286*'fnd base rates'!F$54)
+($J286*'fnd base rates'!F$55)
+($K286*'fnd base rates'!F$56)
+($L286*'fnd base rates'!F$57)
+($M286*'fnd base rates'!F$58)
+($N286*'fnd base rates'!F$59)
+($O286*VLOOKUP($S286+12,rate_basefnd,6)))
*$R286</f>
        <v>1523.9115000000002</v>
      </c>
      <c r="Y286" s="1">
        <f>(($C286*'fnd base rates'!G$48)
+($D286*'fnd base rates'!G$49)
+($E286*'fnd base rates'!G$50)
+($F286*'fnd base rates'!G$51)
+($G286*'fnd base rates'!G$52)
+($H286*'fnd base rates'!G$53)
+($I286*'fnd base rates'!G$54)
+($J286*'fnd base rates'!G$55)
+($K286*'fnd base rates'!G$56)
+($L286*'fnd base rates'!G$57)
+($M286*'fnd base rates'!G$58)
+($N286*'fnd base rates'!G$59)
+($O286*VLOOKUP($S286+12,rate_basefnd,7)))
*$R286</f>
        <v>283.88549999999998</v>
      </c>
      <c r="Z286" s="1">
        <f>(($C286*'fnd base rates'!H$48)
+($D286*'fnd base rates'!H$49)
+($E286*'fnd base rates'!H$50)
+($F286*'fnd base rates'!H$51)
+($G286*'fnd base rates'!H$52)
+($H286*'fnd base rates'!H$53)
+($I286*'fnd base rates'!H$54)
+($J286*'fnd base rates'!H$55)
+($K286*'fnd base rates'!H$56)
+($L286*'fnd base rates'!H$57)
+($M286*'fnd base rates'!H$58)
+($N286*'fnd base rates'!H$59)
+($O286*VLOOKUP($S286+12,rate_basefnd,8)))</f>
        <v>1438.1690000000001</v>
      </c>
      <c r="AA286" s="1">
        <f>(($C286*'fnd base rates'!I$48)
+($D286*'fnd base rates'!I$49)
+($E286*'fnd base rates'!I$50)
+($F286*'fnd base rates'!I$51)
+($G286*'fnd base rates'!I$52)
+($H286*'fnd base rates'!I$53)
+($I286*'fnd base rates'!I$54)
+($J286*'fnd base rates'!I$55)
+($K286*'fnd base rates'!I$56)
+($L286*'fnd base rates'!I$57)
+($M286*'fnd base rates'!I$58)
+($N286*'fnd base rates'!I$59)
+($O286*VLOOKUP($S286+12,rate_basefnd,9)))
*$R286</f>
        <v>740.16</v>
      </c>
      <c r="AB286" s="1">
        <f>(($C286*'fnd base rates'!J$48)
+($D286*'fnd base rates'!J$49)
+($E286*'fnd base rates'!J$50)
+($F286*'fnd base rates'!J$51)
+($G286*'fnd base rates'!J$52)
+($H286*'fnd base rates'!J$53)
+($I286*'fnd base rates'!J$54)
+($J286*'fnd base rates'!J$55)
+($K286*'fnd base rates'!J$56)
+($L286*'fnd base rates'!J$57)
+($M286*'fnd base rates'!J$58)
+($N286*'fnd base rates'!J$59)
+($O286*VLOOKUP($S286+12,rate_basefnd,10)))
*$R286</f>
        <v>997</v>
      </c>
      <c r="AC286" s="1">
        <f>(($C286*'fnd base rates'!K$48)
+($D286*'fnd base rates'!K$49)
+($E286*'fnd base rates'!K$50)
+($F286*'fnd base rates'!K$51)
+($G286*'fnd base rates'!K$52)
+($H286*'fnd base rates'!K$53)
+($I286*'fnd base rates'!K$54)
+($J286*'fnd base rates'!K$55)
+($K286*'fnd base rates'!K$56)
+($L286*'fnd base rates'!K$57)
+($M286*'fnd base rates'!K$58)
+($N286*'fnd base rates'!K$59)
+($O286*VLOOKUP($S286+12,rate_basefnd,11)))
*$R286</f>
        <v>1992.2102500000001</v>
      </c>
      <c r="AD286" s="1">
        <f>(($C286*'fnd base rates'!L$48)
+($D286*'fnd base rates'!L$49)
+($E286*'fnd base rates'!L$50)
+($F286*'fnd base rates'!L$51)
+($G286*'fnd base rates'!L$52)
+($H286*'fnd base rates'!L$53)
+($I286*'fnd base rates'!L$54)
+($J286*'fnd base rates'!L$55)
+($K286*'fnd base rates'!L$56)
+($L286*'fnd base rates'!L$57)
+($M286*'fnd base rates'!L$58)
+($N286*'fnd base rates'!L$59)
+($O286*VLOOKUP($S286+12,rate_basefnd,12)))</f>
        <v>1838.5160787188831</v>
      </c>
      <c r="AE286" s="1">
        <f>(($C286*'fnd base rates'!M$48)
+($D286*'fnd base rates'!M$49)
+($E286*'fnd base rates'!M$50)
+($F286*'fnd base rates'!M$51)
+($G286*'fnd base rates'!M$52)
+($H286*'fnd base rates'!M$53)
+($I286*'fnd base rates'!M$54)
+($J286*'fnd base rates'!M$55)
+($K286*'fnd base rates'!M$56)
+($L286*'fnd base rates'!M$57)
+($M286*'fnd base rates'!M$58)
+($N286*'fnd base rates'!M$59)
+($O286*VLOOKUP($S286+12,rate_basefnd,13)))</f>
        <v>0</v>
      </c>
      <c r="AF286" s="4">
        <f t="shared" si="49"/>
        <v>19587.302328718881</v>
      </c>
      <c r="AH286" s="4">
        <f t="shared" si="50"/>
        <v>445348186</v>
      </c>
      <c r="AI286" s="4" t="str">
        <f t="shared" si="51"/>
        <v>445</v>
      </c>
      <c r="AJ286" s="2" t="str">
        <f t="shared" si="52"/>
        <v>348</v>
      </c>
      <c r="AK286" s="2" t="str">
        <f t="shared" si="53"/>
        <v>186</v>
      </c>
      <c r="AL286" s="4">
        <f t="shared" si="54"/>
        <v>1</v>
      </c>
      <c r="AM286" s="4">
        <f t="shared" si="47"/>
        <v>2</v>
      </c>
      <c r="AN286" s="4">
        <f t="shared" si="55"/>
        <v>19587.302328718881</v>
      </c>
      <c r="AO286" s="4">
        <f t="shared" si="56"/>
        <v>9794</v>
      </c>
      <c r="AP286" s="4">
        <f t="shared" si="57"/>
        <v>0</v>
      </c>
      <c r="AQ286" s="75">
        <v>9794</v>
      </c>
    </row>
    <row r="287" spans="1:43" s="4" customFormat="1">
      <c r="A287" s="2">
        <v>445348226</v>
      </c>
      <c r="B287" s="382" t="s">
        <v>704</v>
      </c>
      <c r="C287" s="15">
        <f>'fnd enro'!C287</f>
        <v>0</v>
      </c>
      <c r="D287" s="15">
        <f>'fnd enro'!D287</f>
        <v>0</v>
      </c>
      <c r="E287" s="15">
        <f>'fnd enro'!E287</f>
        <v>3</v>
      </c>
      <c r="F287" s="15">
        <f>'fnd enro'!F287</f>
        <v>9</v>
      </c>
      <c r="G287" s="15">
        <f>'fnd enro'!G287</f>
        <v>7</v>
      </c>
      <c r="H287" s="15">
        <f>'fnd enro'!H287</f>
        <v>10</v>
      </c>
      <c r="I287" s="15">
        <f>'fnd enro'!I287</f>
        <v>1.0874999999999999</v>
      </c>
      <c r="J287" s="15">
        <f>'fnd enro'!J287</f>
        <v>0</v>
      </c>
      <c r="K287" s="15">
        <f>'fnd enro'!K287</f>
        <v>0</v>
      </c>
      <c r="L287" s="15">
        <f>'fnd enro'!L287</f>
        <v>0</v>
      </c>
      <c r="M287" s="15">
        <f>'fnd enro'!M287</f>
        <v>0</v>
      </c>
      <c r="N287" s="15">
        <f>'fnd enro'!N287</f>
        <v>0</v>
      </c>
      <c r="O287" s="15">
        <f>'fnd enro'!O287</f>
        <v>12</v>
      </c>
      <c r="P287" s="15"/>
      <c r="Q287" s="15">
        <f>'fnd enro'!R287</f>
        <v>29</v>
      </c>
      <c r="R287" s="16">
        <f t="shared" si="48"/>
        <v>1</v>
      </c>
      <c r="S287" s="15">
        <f>'fnd enro'!Q287</f>
        <v>9</v>
      </c>
      <c r="T287" s="2"/>
      <c r="U287" s="1">
        <f>(($C287*'fnd base rates'!C$48)
+($D287*'fnd base rates'!C$49)
+($E287*'fnd base rates'!C$50)
+($F287*'fnd base rates'!C$51)
+($G287*'fnd base rates'!C$52)
+($H287*'fnd base rates'!C$53)
+($I287*'fnd base rates'!C$54)
+($J287*'fnd base rates'!C$55)
+($K287*'fnd base rates'!C$56)
+($L287*'fnd base rates'!C$57)
+($M287*'fnd base rates'!C$58)
+($N287*'fnd base rates'!C$59)
+($O287*VLOOKUP($S287+12,rate_basefnd,3)))
*$R287</f>
        <v>13435.573124999999</v>
      </c>
      <c r="V287" s="1">
        <f>(($C287*'fnd base rates'!D$48)
+($D287*'fnd base rates'!D$49)
+($E287*'fnd base rates'!D$50)
+($F287*'fnd base rates'!D$51)
+($G287*'fnd base rates'!D$52)
+($H287*'fnd base rates'!D$53)
+($I287*'fnd base rates'!D$54)
+($J287*'fnd base rates'!D$55)
+($K287*'fnd base rates'!D$56)
+($L287*'fnd base rates'!D$57)
+($M287*'fnd base rates'!D$58)
+($N287*'fnd base rates'!D$59)
+($O287*VLOOKUP($S287+12,rate_basefnd,4)))
*$R287</f>
        <v>19276.88</v>
      </c>
      <c r="W287" s="1">
        <f>(($C287*'fnd base rates'!E$48)
+($D287*'fnd base rates'!E$49)
+($E287*'fnd base rates'!E$50)
+($F287*'fnd base rates'!E$51)
+($G287*'fnd base rates'!E$52)
+($H287*'fnd base rates'!E$53)
+($I287*'fnd base rates'!E$54)
+($J287*'fnd base rates'!E$55)
+($K287*'fnd base rates'!E$56)
+($L287*'fnd base rates'!E$57)
+($M287*'fnd base rates'!E$58)
+($N287*'fnd base rates'!E$59)
+($O287*VLOOKUP($S287+12,rate_basefnd,5)))
*$R287</f>
        <v>142788.52187499998</v>
      </c>
      <c r="X287" s="1">
        <f>(($C287*'fnd base rates'!F$48)
+($D287*'fnd base rates'!F$49)
+($E287*'fnd base rates'!F$50)
+($F287*'fnd base rates'!F$51)
+($G287*'fnd base rates'!F$52)
+($H287*'fnd base rates'!F$53)
+($I287*'fnd base rates'!F$54)
+($J287*'fnd base rates'!F$55)
+($K287*'fnd base rates'!F$56)
+($L287*'fnd base rates'!F$57)
+($M287*'fnd base rates'!F$58)
+($N287*'fnd base rates'!F$59)
+($O287*VLOOKUP($S287+12,rate_basefnd,6)))
*$R287</f>
        <v>26515.586750000002</v>
      </c>
      <c r="Y287" s="1">
        <f>(($C287*'fnd base rates'!G$48)
+($D287*'fnd base rates'!G$49)
+($E287*'fnd base rates'!G$50)
+($F287*'fnd base rates'!G$51)
+($G287*'fnd base rates'!G$52)
+($H287*'fnd base rates'!G$53)
+($I287*'fnd base rates'!G$54)
+($J287*'fnd base rates'!G$55)
+($K287*'fnd base rates'!G$56)
+($L287*'fnd base rates'!G$57)
+($M287*'fnd base rates'!G$58)
+($N287*'fnd base rates'!G$59)
+($O287*VLOOKUP($S287+12,rate_basefnd,7)))
*$R287</f>
        <v>4925.8197499999997</v>
      </c>
      <c r="Z287" s="1">
        <f>(($C287*'fnd base rates'!H$48)
+($D287*'fnd base rates'!H$49)
+($E287*'fnd base rates'!H$50)
+($F287*'fnd base rates'!H$51)
+($G287*'fnd base rates'!H$52)
+($H287*'fnd base rates'!H$53)
+($I287*'fnd base rates'!H$54)
+($J287*'fnd base rates'!H$55)
+($K287*'fnd base rates'!H$56)
+($L287*'fnd base rates'!H$57)
+($M287*'fnd base rates'!H$58)
+($N287*'fnd base rates'!H$59)
+($O287*VLOOKUP($S287+12,rate_basefnd,8)))</f>
        <v>15824.150499999998</v>
      </c>
      <c r="AA287" s="1">
        <f>(($C287*'fnd base rates'!I$48)
+($D287*'fnd base rates'!I$49)
+($E287*'fnd base rates'!I$50)
+($F287*'fnd base rates'!I$51)
+($G287*'fnd base rates'!I$52)
+($H287*'fnd base rates'!I$53)
+($I287*'fnd base rates'!I$54)
+($J287*'fnd base rates'!I$55)
+($K287*'fnd base rates'!I$56)
+($L287*'fnd base rates'!I$57)
+($M287*'fnd base rates'!I$58)
+($N287*'fnd base rates'!I$59)
+($O287*VLOOKUP($S287+12,rate_basefnd,9)))
*$R287</f>
        <v>8428.89</v>
      </c>
      <c r="AB287" s="1">
        <f>(($C287*'fnd base rates'!J$48)
+($D287*'fnd base rates'!J$49)
+($E287*'fnd base rates'!J$50)
+($F287*'fnd base rates'!J$51)
+($G287*'fnd base rates'!J$52)
+($H287*'fnd base rates'!J$53)
+($I287*'fnd base rates'!J$54)
+($J287*'fnd base rates'!J$55)
+($K287*'fnd base rates'!J$56)
+($L287*'fnd base rates'!J$57)
+($M287*'fnd base rates'!J$58)
+($N287*'fnd base rates'!J$59)
+($O287*VLOOKUP($S287+12,rate_basefnd,10)))
*$R287</f>
        <v>7954.13</v>
      </c>
      <c r="AC287" s="1">
        <f>(($C287*'fnd base rates'!K$48)
+($D287*'fnd base rates'!K$49)
+($E287*'fnd base rates'!K$50)
+($F287*'fnd base rates'!K$51)
+($G287*'fnd base rates'!K$52)
+($H287*'fnd base rates'!K$53)
+($I287*'fnd base rates'!K$54)
+($J287*'fnd base rates'!K$55)
+($K287*'fnd base rates'!K$56)
+($L287*'fnd base rates'!K$57)
+($M287*'fnd base rates'!K$58)
+($N287*'fnd base rates'!K$59)
+($O287*VLOOKUP($S287+12,rate_basefnd,11)))
*$R287</f>
        <v>34566.998625</v>
      </c>
      <c r="AD287" s="1">
        <f>(($C287*'fnd base rates'!L$48)
+($D287*'fnd base rates'!L$49)
+($E287*'fnd base rates'!L$50)
+($F287*'fnd base rates'!L$51)
+($G287*'fnd base rates'!L$52)
+($H287*'fnd base rates'!L$53)
+($I287*'fnd base rates'!L$54)
+($J287*'fnd base rates'!L$55)
+($K287*'fnd base rates'!L$56)
+($L287*'fnd base rates'!L$57)
+($M287*'fnd base rates'!L$58)
+($N287*'fnd base rates'!L$59)
+($O287*VLOOKUP($S287+12,rate_basefnd,12)))</f>
        <v>31839.128814856034</v>
      </c>
      <c r="AE287" s="1">
        <f>(($C287*'fnd base rates'!M$48)
+($D287*'fnd base rates'!M$49)
+($E287*'fnd base rates'!M$50)
+($F287*'fnd base rates'!M$51)
+($G287*'fnd base rates'!M$52)
+($H287*'fnd base rates'!M$53)
+($I287*'fnd base rates'!M$54)
+($J287*'fnd base rates'!M$55)
+($K287*'fnd base rates'!M$56)
+($L287*'fnd base rates'!M$57)
+($M287*'fnd base rates'!M$58)
+($N287*'fnd base rates'!M$59)
+($O287*VLOOKUP($S287+12,rate_basefnd,13)))</f>
        <v>0</v>
      </c>
      <c r="AF287" s="4">
        <f t="shared" si="49"/>
        <v>305555.67943985603</v>
      </c>
      <c r="AH287" s="4">
        <f t="shared" si="50"/>
        <v>445348226</v>
      </c>
      <c r="AI287" s="4" t="str">
        <f t="shared" si="51"/>
        <v>445</v>
      </c>
      <c r="AJ287" s="2" t="str">
        <f t="shared" si="52"/>
        <v>348</v>
      </c>
      <c r="AK287" s="2" t="str">
        <f t="shared" si="53"/>
        <v>226</v>
      </c>
      <c r="AL287" s="4">
        <f t="shared" si="54"/>
        <v>1</v>
      </c>
      <c r="AM287" s="4">
        <f t="shared" si="47"/>
        <v>29</v>
      </c>
      <c r="AN287" s="4">
        <f t="shared" si="55"/>
        <v>305555.67943985603</v>
      </c>
      <c r="AO287" s="4">
        <f t="shared" si="56"/>
        <v>10536</v>
      </c>
      <c r="AP287" s="4">
        <f t="shared" si="57"/>
        <v>0</v>
      </c>
      <c r="AQ287" s="75">
        <v>10536</v>
      </c>
    </row>
    <row r="288" spans="1:43" s="4" customFormat="1">
      <c r="A288" s="2">
        <v>445348271</v>
      </c>
      <c r="B288" s="382" t="s">
        <v>704</v>
      </c>
      <c r="C288" s="15">
        <f>'fnd enro'!C288</f>
        <v>0</v>
      </c>
      <c r="D288" s="15">
        <f>'fnd enro'!D288</f>
        <v>0</v>
      </c>
      <c r="E288" s="15">
        <f>'fnd enro'!E288</f>
        <v>0</v>
      </c>
      <c r="F288" s="15">
        <f>'fnd enro'!F288</f>
        <v>4</v>
      </c>
      <c r="G288" s="15">
        <f>'fnd enro'!G288</f>
        <v>1</v>
      </c>
      <c r="H288" s="15">
        <f>'fnd enro'!H288</f>
        <v>3</v>
      </c>
      <c r="I288" s="15">
        <f>'fnd enro'!I288</f>
        <v>0.3</v>
      </c>
      <c r="J288" s="15">
        <f>'fnd enro'!J288</f>
        <v>0</v>
      </c>
      <c r="K288" s="15">
        <f>'fnd enro'!K288</f>
        <v>0</v>
      </c>
      <c r="L288" s="15">
        <f>'fnd enro'!L288</f>
        <v>0</v>
      </c>
      <c r="M288" s="15">
        <f>'fnd enro'!M288</f>
        <v>0</v>
      </c>
      <c r="N288" s="15">
        <f>'fnd enro'!N288</f>
        <v>0</v>
      </c>
      <c r="O288" s="15">
        <f>'fnd enro'!O288</f>
        <v>0</v>
      </c>
      <c r="P288" s="15"/>
      <c r="Q288" s="15">
        <f>'fnd enro'!R288</f>
        <v>8</v>
      </c>
      <c r="R288" s="16">
        <f t="shared" si="48"/>
        <v>1</v>
      </c>
      <c r="S288" s="15">
        <f>'fnd enro'!Q288</f>
        <v>1</v>
      </c>
      <c r="T288" s="2"/>
      <c r="U288" s="1">
        <f>(($C288*'fnd base rates'!C$48)
+($D288*'fnd base rates'!C$49)
+($E288*'fnd base rates'!C$50)
+($F288*'fnd base rates'!C$51)
+($G288*'fnd base rates'!C$52)
+($H288*'fnd base rates'!C$53)
+($I288*'fnd base rates'!C$54)
+($J288*'fnd base rates'!C$55)
+($K288*'fnd base rates'!C$56)
+($L288*'fnd base rates'!C$57)
+($M288*'fnd base rates'!C$58)
+($N288*'fnd base rates'!C$59)
+($O288*VLOOKUP($S288+12,rate_basefnd,3)))
*$R288</f>
        <v>3706.3650000000002</v>
      </c>
      <c r="V288" s="1">
        <f>(($C288*'fnd base rates'!D$48)
+($D288*'fnd base rates'!D$49)
+($E288*'fnd base rates'!D$50)
+($F288*'fnd base rates'!D$51)
+($G288*'fnd base rates'!D$52)
+($H288*'fnd base rates'!D$53)
+($I288*'fnd base rates'!D$54)
+($J288*'fnd base rates'!D$55)
+($K288*'fnd base rates'!D$56)
+($L288*'fnd base rates'!D$57)
+($M288*'fnd base rates'!D$58)
+($N288*'fnd base rates'!D$59)
+($O288*VLOOKUP($S288+12,rate_basefnd,4)))
*$R288</f>
        <v>5317.76</v>
      </c>
      <c r="W288" s="1">
        <f>(($C288*'fnd base rates'!E$48)
+($D288*'fnd base rates'!E$49)
+($E288*'fnd base rates'!E$50)
+($F288*'fnd base rates'!E$51)
+($G288*'fnd base rates'!E$52)
+($H288*'fnd base rates'!E$53)
+($I288*'fnd base rates'!E$54)
+($J288*'fnd base rates'!E$55)
+($K288*'fnd base rates'!E$56)
+($L288*'fnd base rates'!E$57)
+($M288*'fnd base rates'!E$58)
+($N288*'fnd base rates'!E$59)
+($O288*VLOOKUP($S288+12,rate_basefnd,5)))
*$R288</f>
        <v>29221.644999999997</v>
      </c>
      <c r="X288" s="1">
        <f>(($C288*'fnd base rates'!F$48)
+($D288*'fnd base rates'!F$49)
+($E288*'fnd base rates'!F$50)
+($F288*'fnd base rates'!F$51)
+($G288*'fnd base rates'!F$52)
+($H288*'fnd base rates'!F$53)
+($I288*'fnd base rates'!F$54)
+($J288*'fnd base rates'!F$55)
+($K288*'fnd base rates'!F$56)
+($L288*'fnd base rates'!F$57)
+($M288*'fnd base rates'!F$58)
+($N288*'fnd base rates'!F$59)
+($O288*VLOOKUP($S288+12,rate_basefnd,6)))
*$R288</f>
        <v>7442.9359999999997</v>
      </c>
      <c r="Y288" s="1">
        <f>(($C288*'fnd base rates'!G$48)
+($D288*'fnd base rates'!G$49)
+($E288*'fnd base rates'!G$50)
+($F288*'fnd base rates'!G$51)
+($G288*'fnd base rates'!G$52)
+($H288*'fnd base rates'!G$53)
+($I288*'fnd base rates'!G$54)
+($J288*'fnd base rates'!G$55)
+($K288*'fnd base rates'!G$56)
+($L288*'fnd base rates'!G$57)
+($M288*'fnd base rates'!G$58)
+($N288*'fnd base rates'!G$59)
+($O288*VLOOKUP($S288+12,rate_basefnd,7)))
*$R288</f>
        <v>1114.8820000000001</v>
      </c>
      <c r="Z288" s="1">
        <f>(($C288*'fnd base rates'!H$48)
+($D288*'fnd base rates'!H$49)
+($E288*'fnd base rates'!H$50)
+($F288*'fnd base rates'!H$51)
+($G288*'fnd base rates'!H$52)
+($H288*'fnd base rates'!H$53)
+($I288*'fnd base rates'!H$54)
+($J288*'fnd base rates'!H$55)
+($K288*'fnd base rates'!H$56)
+($L288*'fnd base rates'!H$57)
+($M288*'fnd base rates'!H$58)
+($N288*'fnd base rates'!H$59)
+($O288*VLOOKUP($S288+12,rate_basefnd,8)))</f>
        <v>4429.1760000000004</v>
      </c>
      <c r="AA288" s="1">
        <f>(($C288*'fnd base rates'!I$48)
+($D288*'fnd base rates'!I$49)
+($E288*'fnd base rates'!I$50)
+($F288*'fnd base rates'!I$51)
+($G288*'fnd base rates'!I$52)
+($H288*'fnd base rates'!I$53)
+($I288*'fnd base rates'!I$54)
+($J288*'fnd base rates'!I$55)
+($K288*'fnd base rates'!I$56)
+($L288*'fnd base rates'!I$57)
+($M288*'fnd base rates'!I$58)
+($N288*'fnd base rates'!I$59)
+($O288*VLOOKUP($S288+12,rate_basefnd,9)))
*$R288</f>
        <v>2292.63</v>
      </c>
      <c r="AB288" s="1">
        <f>(($C288*'fnd base rates'!J$48)
+($D288*'fnd base rates'!J$49)
+($E288*'fnd base rates'!J$50)
+($F288*'fnd base rates'!J$51)
+($G288*'fnd base rates'!J$52)
+($H288*'fnd base rates'!J$53)
+($I288*'fnd base rates'!J$54)
+($J288*'fnd base rates'!J$55)
+($K288*'fnd base rates'!J$56)
+($L288*'fnd base rates'!J$57)
+($M288*'fnd base rates'!J$58)
+($N288*'fnd base rates'!J$59)
+($O288*VLOOKUP($S288+12,rate_basefnd,10)))
*$R288</f>
        <v>2241.08</v>
      </c>
      <c r="AC288" s="1">
        <f>(($C288*'fnd base rates'!K$48)
+($D288*'fnd base rates'!K$49)
+($E288*'fnd base rates'!K$50)
+($F288*'fnd base rates'!K$51)
+($G288*'fnd base rates'!K$52)
+($H288*'fnd base rates'!K$53)
+($I288*'fnd base rates'!K$54)
+($J288*'fnd base rates'!K$55)
+($K288*'fnd base rates'!K$56)
+($L288*'fnd base rates'!K$57)
+($M288*'fnd base rates'!K$58)
+($N288*'fnd base rates'!K$59)
+($O288*VLOOKUP($S288+12,rate_basefnd,11)))
*$R288</f>
        <v>7823.451</v>
      </c>
      <c r="AD288" s="1">
        <f>(($C288*'fnd base rates'!L$48)
+($D288*'fnd base rates'!L$49)
+($E288*'fnd base rates'!L$50)
+($F288*'fnd base rates'!L$51)
+($G288*'fnd base rates'!L$52)
+($H288*'fnd base rates'!L$53)
+($I288*'fnd base rates'!L$54)
+($J288*'fnd base rates'!L$55)
+($K288*'fnd base rates'!L$56)
+($L288*'fnd base rates'!L$57)
+($M288*'fnd base rates'!L$58)
+($N288*'fnd base rates'!L$59)
+($O288*VLOOKUP($S288+12,rate_basefnd,12)))</f>
        <v>7687.1197405964203</v>
      </c>
      <c r="AE288" s="1">
        <f>(($C288*'fnd base rates'!M$48)
+($D288*'fnd base rates'!M$49)
+($E288*'fnd base rates'!M$50)
+($F288*'fnd base rates'!M$51)
+($G288*'fnd base rates'!M$52)
+($H288*'fnd base rates'!M$53)
+($I288*'fnd base rates'!M$54)
+($J288*'fnd base rates'!M$55)
+($K288*'fnd base rates'!M$56)
+($L288*'fnd base rates'!M$57)
+($M288*'fnd base rates'!M$58)
+($N288*'fnd base rates'!M$59)
+($O288*VLOOKUP($S288+12,rate_basefnd,13)))</f>
        <v>0</v>
      </c>
      <c r="AF288" s="4">
        <f t="shared" si="49"/>
        <v>71277.044740596422</v>
      </c>
      <c r="AH288" s="4">
        <f t="shared" si="50"/>
        <v>445348271</v>
      </c>
      <c r="AI288" s="4" t="str">
        <f t="shared" si="51"/>
        <v>445</v>
      </c>
      <c r="AJ288" s="2" t="str">
        <f t="shared" si="52"/>
        <v>348</v>
      </c>
      <c r="AK288" s="2" t="str">
        <f t="shared" si="53"/>
        <v>271</v>
      </c>
      <c r="AL288" s="4">
        <f t="shared" si="54"/>
        <v>1</v>
      </c>
      <c r="AM288" s="4">
        <f t="shared" si="47"/>
        <v>8</v>
      </c>
      <c r="AN288" s="4">
        <f t="shared" si="55"/>
        <v>71277.044740596422</v>
      </c>
      <c r="AO288" s="4">
        <f t="shared" si="56"/>
        <v>8910</v>
      </c>
      <c r="AP288" s="4">
        <f t="shared" si="57"/>
        <v>0</v>
      </c>
      <c r="AQ288" s="75">
        <v>8910</v>
      </c>
    </row>
    <row r="289" spans="1:43" s="4" customFormat="1">
      <c r="A289" s="2">
        <v>445348316</v>
      </c>
      <c r="B289" s="382" t="s">
        <v>704</v>
      </c>
      <c r="C289" s="15">
        <f>'fnd enro'!C289</f>
        <v>0</v>
      </c>
      <c r="D289" s="15">
        <f>'fnd enro'!D289</f>
        <v>0</v>
      </c>
      <c r="E289" s="15">
        <f>'fnd enro'!E289</f>
        <v>0</v>
      </c>
      <c r="F289" s="15">
        <f>'fnd enro'!F289</f>
        <v>0</v>
      </c>
      <c r="G289" s="15">
        <f>'fnd enro'!G289</f>
        <v>1</v>
      </c>
      <c r="H289" s="15">
        <f>'fnd enro'!H289</f>
        <v>5</v>
      </c>
      <c r="I289" s="15">
        <f>'fnd enro'!I289</f>
        <v>0.22500000000000001</v>
      </c>
      <c r="J289" s="15">
        <f>'fnd enro'!J289</f>
        <v>0</v>
      </c>
      <c r="K289" s="15">
        <f>'fnd enro'!K289</f>
        <v>0</v>
      </c>
      <c r="L289" s="15">
        <f>'fnd enro'!L289</f>
        <v>0</v>
      </c>
      <c r="M289" s="15">
        <f>'fnd enro'!M289</f>
        <v>0</v>
      </c>
      <c r="N289" s="15">
        <f>'fnd enro'!N289</f>
        <v>0</v>
      </c>
      <c r="O289" s="15">
        <f>'fnd enro'!O289</f>
        <v>1</v>
      </c>
      <c r="P289" s="15"/>
      <c r="Q289" s="15">
        <f>'fnd enro'!R289</f>
        <v>6</v>
      </c>
      <c r="R289" s="16">
        <f t="shared" si="48"/>
        <v>1</v>
      </c>
      <c r="S289" s="15">
        <f>'fnd enro'!Q289</f>
        <v>4</v>
      </c>
      <c r="T289" s="2"/>
      <c r="U289" s="1">
        <f>(($C289*'fnd base rates'!C$48)
+($D289*'fnd base rates'!C$49)
+($E289*'fnd base rates'!C$50)
+($F289*'fnd base rates'!C$51)
+($G289*'fnd base rates'!C$52)
+($H289*'fnd base rates'!C$53)
+($I289*'fnd base rates'!C$54)
+($J289*'fnd base rates'!C$55)
+($K289*'fnd base rates'!C$56)
+($L289*'fnd base rates'!C$57)
+($M289*'fnd base rates'!C$58)
+($N289*'fnd base rates'!C$59)
+($O289*VLOOKUP($S289+12,rate_basefnd,3)))
*$R289</f>
        <v>2779.7737500000003</v>
      </c>
      <c r="V289" s="1">
        <f>(($C289*'fnd base rates'!D$48)
+($D289*'fnd base rates'!D$49)
+($E289*'fnd base rates'!D$50)
+($F289*'fnd base rates'!D$51)
+($G289*'fnd base rates'!D$52)
+($H289*'fnd base rates'!D$53)
+($I289*'fnd base rates'!D$54)
+($J289*'fnd base rates'!D$55)
+($K289*'fnd base rates'!D$56)
+($L289*'fnd base rates'!D$57)
+($M289*'fnd base rates'!D$58)
+($N289*'fnd base rates'!D$59)
+($O289*VLOOKUP($S289+12,rate_basefnd,4)))
*$R289</f>
        <v>3988.3200000000006</v>
      </c>
      <c r="W289" s="1">
        <f>(($C289*'fnd base rates'!E$48)
+($D289*'fnd base rates'!E$49)
+($E289*'fnd base rates'!E$50)
+($F289*'fnd base rates'!E$51)
+($G289*'fnd base rates'!E$52)
+($H289*'fnd base rates'!E$53)
+($I289*'fnd base rates'!E$54)
+($J289*'fnd base rates'!E$55)
+($K289*'fnd base rates'!E$56)
+($L289*'fnd base rates'!E$57)
+($M289*'fnd base rates'!E$58)
+($N289*'fnd base rates'!E$59)
+($O289*VLOOKUP($S289+12,rate_basefnd,5)))
*$R289</f>
        <v>27371.716250000005</v>
      </c>
      <c r="X289" s="1">
        <f>(($C289*'fnd base rates'!F$48)
+($D289*'fnd base rates'!F$49)
+($E289*'fnd base rates'!F$50)
+($F289*'fnd base rates'!F$51)
+($G289*'fnd base rates'!F$52)
+($H289*'fnd base rates'!F$53)
+($I289*'fnd base rates'!F$54)
+($J289*'fnd base rates'!F$55)
+($K289*'fnd base rates'!F$56)
+($L289*'fnd base rates'!F$57)
+($M289*'fnd base rates'!F$58)
+($N289*'fnd base rates'!F$59)
+($O289*VLOOKUP($S289+12,rate_basefnd,6)))
*$R289</f>
        <v>4665.9845000000005</v>
      </c>
      <c r="Y289" s="1">
        <f>(($C289*'fnd base rates'!G$48)
+($D289*'fnd base rates'!G$49)
+($E289*'fnd base rates'!G$50)
+($F289*'fnd base rates'!G$51)
+($G289*'fnd base rates'!G$52)
+($H289*'fnd base rates'!G$53)
+($I289*'fnd base rates'!G$54)
+($J289*'fnd base rates'!G$55)
+($K289*'fnd base rates'!G$56)
+($L289*'fnd base rates'!G$57)
+($M289*'fnd base rates'!G$58)
+($N289*'fnd base rates'!G$59)
+($O289*VLOOKUP($S289+12,rate_basefnd,7)))
*$R289</f>
        <v>923.45650000000001</v>
      </c>
      <c r="Z289" s="1">
        <f>(($C289*'fnd base rates'!H$48)
+($D289*'fnd base rates'!H$49)
+($E289*'fnd base rates'!H$50)
+($F289*'fnd base rates'!H$51)
+($G289*'fnd base rates'!H$52)
+($H289*'fnd base rates'!H$53)
+($I289*'fnd base rates'!H$54)
+($J289*'fnd base rates'!H$55)
+($K289*'fnd base rates'!H$56)
+($L289*'fnd base rates'!H$57)
+($M289*'fnd base rates'!H$58)
+($N289*'fnd base rates'!H$59)
+($O289*VLOOKUP($S289+12,rate_basefnd,8)))</f>
        <v>4049.8070000000002</v>
      </c>
      <c r="AA289" s="1">
        <f>(($C289*'fnd base rates'!I$48)
+($D289*'fnd base rates'!I$49)
+($E289*'fnd base rates'!I$50)
+($F289*'fnd base rates'!I$51)
+($G289*'fnd base rates'!I$52)
+($H289*'fnd base rates'!I$53)
+($I289*'fnd base rates'!I$54)
+($J289*'fnd base rates'!I$55)
+($K289*'fnd base rates'!I$56)
+($L289*'fnd base rates'!I$57)
+($M289*'fnd base rates'!I$58)
+($N289*'fnd base rates'!I$59)
+($O289*VLOOKUP($S289+12,rate_basefnd,9)))
*$R289</f>
        <v>2145.63</v>
      </c>
      <c r="AB289" s="1">
        <f>(($C289*'fnd base rates'!J$48)
+($D289*'fnd base rates'!J$49)
+($E289*'fnd base rates'!J$50)
+($F289*'fnd base rates'!J$51)
+($G289*'fnd base rates'!J$52)
+($H289*'fnd base rates'!J$53)
+($I289*'fnd base rates'!J$54)
+($J289*'fnd base rates'!J$55)
+($K289*'fnd base rates'!J$56)
+($L289*'fnd base rates'!J$57)
+($M289*'fnd base rates'!J$58)
+($N289*'fnd base rates'!J$59)
+($O289*VLOOKUP($S289+12,rate_basefnd,10)))
*$R289</f>
        <v>2708.68</v>
      </c>
      <c r="AC289" s="1">
        <f>(($C289*'fnd base rates'!K$48)
+($D289*'fnd base rates'!K$49)
+($E289*'fnd base rates'!K$50)
+($F289*'fnd base rates'!K$51)
+($G289*'fnd base rates'!K$52)
+($H289*'fnd base rates'!K$53)
+($I289*'fnd base rates'!K$54)
+($J289*'fnd base rates'!K$55)
+($K289*'fnd base rates'!K$56)
+($L289*'fnd base rates'!K$57)
+($M289*'fnd base rates'!K$58)
+($N289*'fnd base rates'!K$59)
+($O289*VLOOKUP($S289+12,rate_basefnd,11)))
*$R289</f>
        <v>6480.4607499999993</v>
      </c>
      <c r="AD289" s="1">
        <f>(($C289*'fnd base rates'!L$48)
+($D289*'fnd base rates'!L$49)
+($E289*'fnd base rates'!L$50)
+($F289*'fnd base rates'!L$51)
+($G289*'fnd base rates'!L$52)
+($H289*'fnd base rates'!L$53)
+($I289*'fnd base rates'!L$54)
+($J289*'fnd base rates'!L$55)
+($K289*'fnd base rates'!L$56)
+($L289*'fnd base rates'!L$57)
+($M289*'fnd base rates'!L$58)
+($N289*'fnd base rates'!L$59)
+($O289*VLOOKUP($S289+12,rate_basefnd,12)))</f>
        <v>5887.1199602240404</v>
      </c>
      <c r="AE289" s="1">
        <f>(($C289*'fnd base rates'!M$48)
+($D289*'fnd base rates'!M$49)
+($E289*'fnd base rates'!M$50)
+($F289*'fnd base rates'!M$51)
+($G289*'fnd base rates'!M$52)
+($H289*'fnd base rates'!M$53)
+($I289*'fnd base rates'!M$54)
+($J289*'fnd base rates'!M$55)
+($K289*'fnd base rates'!M$56)
+($L289*'fnd base rates'!M$57)
+($M289*'fnd base rates'!M$58)
+($N289*'fnd base rates'!M$59)
+($O289*VLOOKUP($S289+12,rate_basefnd,13)))</f>
        <v>0</v>
      </c>
      <c r="AF289" s="4">
        <f t="shared" si="49"/>
        <v>61000.948710224038</v>
      </c>
      <c r="AH289" s="4">
        <f t="shared" si="50"/>
        <v>445348316</v>
      </c>
      <c r="AI289" s="4" t="str">
        <f t="shared" si="51"/>
        <v>445</v>
      </c>
      <c r="AJ289" s="2" t="str">
        <f t="shared" si="52"/>
        <v>348</v>
      </c>
      <c r="AK289" s="2" t="str">
        <f t="shared" si="53"/>
        <v>316</v>
      </c>
      <c r="AL289" s="4">
        <f t="shared" si="54"/>
        <v>1</v>
      </c>
      <c r="AM289" s="4">
        <f t="shared" si="47"/>
        <v>6</v>
      </c>
      <c r="AN289" s="4">
        <f t="shared" si="55"/>
        <v>61000.948710224038</v>
      </c>
      <c r="AO289" s="4">
        <f t="shared" si="56"/>
        <v>10167</v>
      </c>
      <c r="AP289" s="4">
        <f t="shared" si="57"/>
        <v>0</v>
      </c>
      <c r="AQ289" s="75">
        <v>10167</v>
      </c>
    </row>
    <row r="290" spans="1:43" s="4" customFormat="1">
      <c r="A290" s="2">
        <v>445348322</v>
      </c>
      <c r="B290" s="382" t="s">
        <v>704</v>
      </c>
      <c r="C290" s="15">
        <f>'fnd enro'!C290</f>
        <v>0</v>
      </c>
      <c r="D290" s="15">
        <f>'fnd enro'!D290</f>
        <v>0</v>
      </c>
      <c r="E290" s="15">
        <f>'fnd enro'!E290</f>
        <v>1</v>
      </c>
      <c r="F290" s="15">
        <f>'fnd enro'!F290</f>
        <v>1</v>
      </c>
      <c r="G290" s="15">
        <f>'fnd enro'!G290</f>
        <v>0</v>
      </c>
      <c r="H290" s="15">
        <f>'fnd enro'!H290</f>
        <v>3</v>
      </c>
      <c r="I290" s="15">
        <f>'fnd enro'!I290</f>
        <v>0.1875</v>
      </c>
      <c r="J290" s="15">
        <f>'fnd enro'!J290</f>
        <v>0</v>
      </c>
      <c r="K290" s="15">
        <f>'fnd enro'!K290</f>
        <v>0</v>
      </c>
      <c r="L290" s="15">
        <f>'fnd enro'!L290</f>
        <v>0</v>
      </c>
      <c r="M290" s="15">
        <f>'fnd enro'!M290</f>
        <v>0</v>
      </c>
      <c r="N290" s="15">
        <f>'fnd enro'!N290</f>
        <v>0</v>
      </c>
      <c r="O290" s="15">
        <f>'fnd enro'!O290</f>
        <v>0</v>
      </c>
      <c r="P290" s="15"/>
      <c r="Q290" s="15">
        <f>'fnd enro'!R290</f>
        <v>5</v>
      </c>
      <c r="R290" s="16">
        <f t="shared" si="48"/>
        <v>1</v>
      </c>
      <c r="S290" s="15">
        <f>'fnd enro'!Q290</f>
        <v>1</v>
      </c>
      <c r="T290" s="2"/>
      <c r="U290" s="1">
        <f>(($C290*'fnd base rates'!C$48)
+($D290*'fnd base rates'!C$49)
+($E290*'fnd base rates'!C$50)
+($F290*'fnd base rates'!C$51)
+($G290*'fnd base rates'!C$52)
+($H290*'fnd base rates'!C$53)
+($I290*'fnd base rates'!C$54)
+($J290*'fnd base rates'!C$55)
+($K290*'fnd base rates'!C$56)
+($L290*'fnd base rates'!C$57)
+($M290*'fnd base rates'!C$58)
+($N290*'fnd base rates'!C$59)
+($O290*VLOOKUP($S290+12,rate_basefnd,3)))
*$R290</f>
        <v>2316.4781250000005</v>
      </c>
      <c r="V290" s="1">
        <f>(($C290*'fnd base rates'!D$48)
+($D290*'fnd base rates'!D$49)
+($E290*'fnd base rates'!D$50)
+($F290*'fnd base rates'!D$51)
+($G290*'fnd base rates'!D$52)
+($H290*'fnd base rates'!D$53)
+($I290*'fnd base rates'!D$54)
+($J290*'fnd base rates'!D$55)
+($K290*'fnd base rates'!D$56)
+($L290*'fnd base rates'!D$57)
+($M290*'fnd base rates'!D$58)
+($N290*'fnd base rates'!D$59)
+($O290*VLOOKUP($S290+12,rate_basefnd,4)))
*$R290</f>
        <v>3323.6000000000004</v>
      </c>
      <c r="W290" s="1">
        <f>(($C290*'fnd base rates'!E$48)
+($D290*'fnd base rates'!E$49)
+($E290*'fnd base rates'!E$50)
+($F290*'fnd base rates'!E$51)
+($G290*'fnd base rates'!E$52)
+($H290*'fnd base rates'!E$53)
+($I290*'fnd base rates'!E$54)
+($J290*'fnd base rates'!E$55)
+($K290*'fnd base rates'!E$56)
+($L290*'fnd base rates'!E$57)
+($M290*'fnd base rates'!E$58)
+($N290*'fnd base rates'!E$59)
+($O290*VLOOKUP($S290+12,rate_basefnd,5)))
*$R290</f>
        <v>19500.666874999999</v>
      </c>
      <c r="X290" s="1">
        <f>(($C290*'fnd base rates'!F$48)
+($D290*'fnd base rates'!F$49)
+($E290*'fnd base rates'!F$50)
+($F290*'fnd base rates'!F$51)
+($G290*'fnd base rates'!F$52)
+($H290*'fnd base rates'!F$53)
+($I290*'fnd base rates'!F$54)
+($J290*'fnd base rates'!F$55)
+($K290*'fnd base rates'!F$56)
+($L290*'fnd base rates'!F$57)
+($M290*'fnd base rates'!F$58)
+($N290*'fnd base rates'!F$59)
+($O290*VLOOKUP($S290+12,rate_basefnd,6)))
*$R290</f>
        <v>4436.2987499999999</v>
      </c>
      <c r="Y290" s="1">
        <f>(($C290*'fnd base rates'!G$48)
+($D290*'fnd base rates'!G$49)
+($E290*'fnd base rates'!G$50)
+($F290*'fnd base rates'!G$51)
+($G290*'fnd base rates'!G$52)
+($H290*'fnd base rates'!G$53)
+($I290*'fnd base rates'!G$54)
+($J290*'fnd base rates'!G$55)
+($K290*'fnd base rates'!G$56)
+($L290*'fnd base rates'!G$57)
+($M290*'fnd base rates'!G$58)
+($N290*'fnd base rates'!G$59)
+($O290*VLOOKUP($S290+12,rate_basefnd,7)))
*$R290</f>
        <v>697.37375000000009</v>
      </c>
      <c r="Z290" s="1">
        <f>(($C290*'fnd base rates'!H$48)
+($D290*'fnd base rates'!H$49)
+($E290*'fnd base rates'!H$50)
+($F290*'fnd base rates'!H$51)
+($G290*'fnd base rates'!H$52)
+($H290*'fnd base rates'!H$53)
+($I290*'fnd base rates'!H$54)
+($J290*'fnd base rates'!H$55)
+($K290*'fnd base rates'!H$56)
+($L290*'fnd base rates'!H$57)
+($M290*'fnd base rates'!H$58)
+($N290*'fnd base rates'!H$59)
+($O290*VLOOKUP($S290+12,rate_basefnd,8)))</f>
        <v>3066.0225000000005</v>
      </c>
      <c r="AA290" s="1">
        <f>(($C290*'fnd base rates'!I$48)
+($D290*'fnd base rates'!I$49)
+($E290*'fnd base rates'!I$50)
+($F290*'fnd base rates'!I$51)
+($G290*'fnd base rates'!I$52)
+($H290*'fnd base rates'!I$53)
+($I290*'fnd base rates'!I$54)
+($J290*'fnd base rates'!I$55)
+($K290*'fnd base rates'!I$56)
+($L290*'fnd base rates'!I$57)
+($M290*'fnd base rates'!I$58)
+($N290*'fnd base rates'!I$59)
+($O290*VLOOKUP($S290+12,rate_basefnd,9)))
*$R290</f>
        <v>1553.82</v>
      </c>
      <c r="AB290" s="1">
        <f>(($C290*'fnd base rates'!J$48)
+($D290*'fnd base rates'!J$49)
+($E290*'fnd base rates'!J$50)
+($F290*'fnd base rates'!J$51)
+($G290*'fnd base rates'!J$52)
+($H290*'fnd base rates'!J$53)
+($I290*'fnd base rates'!J$54)
+($J290*'fnd base rates'!J$55)
+($K290*'fnd base rates'!J$56)
+($L290*'fnd base rates'!J$57)
+($M290*'fnd base rates'!J$58)
+($N290*'fnd base rates'!J$59)
+($O290*VLOOKUP($S290+12,rate_basefnd,10)))
*$R290</f>
        <v>1716.09</v>
      </c>
      <c r="AC290" s="1">
        <f>(($C290*'fnd base rates'!K$48)
+($D290*'fnd base rates'!K$49)
+($E290*'fnd base rates'!K$50)
+($F290*'fnd base rates'!K$51)
+($G290*'fnd base rates'!K$52)
+($H290*'fnd base rates'!K$53)
+($I290*'fnd base rates'!K$54)
+($J290*'fnd base rates'!K$55)
+($K290*'fnd base rates'!K$56)
+($L290*'fnd base rates'!K$57)
+($M290*'fnd base rates'!K$58)
+($N290*'fnd base rates'!K$59)
+($O290*VLOOKUP($S290+12,rate_basefnd,11)))
*$R290</f>
        <v>4893.8856250000008</v>
      </c>
      <c r="AD290" s="1">
        <f>(($C290*'fnd base rates'!L$48)
+($D290*'fnd base rates'!L$49)
+($E290*'fnd base rates'!L$50)
+($F290*'fnd base rates'!L$51)
+($G290*'fnd base rates'!L$52)
+($H290*'fnd base rates'!L$53)
+($I290*'fnd base rates'!L$54)
+($J290*'fnd base rates'!L$55)
+($K290*'fnd base rates'!L$56)
+($L290*'fnd base rates'!L$57)
+($M290*'fnd base rates'!L$58)
+($N290*'fnd base rates'!L$59)
+($O290*VLOOKUP($S290+12,rate_basefnd,12)))</f>
        <v>4733.3945476239569</v>
      </c>
      <c r="AE290" s="1">
        <f>(($C290*'fnd base rates'!M$48)
+($D290*'fnd base rates'!M$49)
+($E290*'fnd base rates'!M$50)
+($F290*'fnd base rates'!M$51)
+($G290*'fnd base rates'!M$52)
+($H290*'fnd base rates'!M$53)
+($I290*'fnd base rates'!M$54)
+($J290*'fnd base rates'!M$55)
+($K290*'fnd base rates'!M$56)
+($L290*'fnd base rates'!M$57)
+($M290*'fnd base rates'!M$58)
+($N290*'fnd base rates'!M$59)
+($O290*VLOOKUP($S290+12,rate_basefnd,13)))</f>
        <v>0</v>
      </c>
      <c r="AF290" s="4">
        <f t="shared" si="49"/>
        <v>46237.630172623947</v>
      </c>
      <c r="AH290" s="4">
        <f t="shared" si="50"/>
        <v>445348322</v>
      </c>
      <c r="AI290" s="4" t="str">
        <f t="shared" si="51"/>
        <v>445</v>
      </c>
      <c r="AJ290" s="2" t="str">
        <f t="shared" si="52"/>
        <v>348</v>
      </c>
      <c r="AK290" s="2" t="str">
        <f t="shared" si="53"/>
        <v>322</v>
      </c>
      <c r="AL290" s="4">
        <f t="shared" si="54"/>
        <v>1</v>
      </c>
      <c r="AM290" s="4">
        <f t="shared" si="47"/>
        <v>5</v>
      </c>
      <c r="AN290" s="4">
        <f t="shared" si="55"/>
        <v>46237.630172623947</v>
      </c>
      <c r="AO290" s="4">
        <f t="shared" si="56"/>
        <v>9248</v>
      </c>
      <c r="AP290" s="4">
        <f t="shared" si="57"/>
        <v>0</v>
      </c>
      <c r="AQ290" s="75">
        <v>9248</v>
      </c>
    </row>
    <row r="291" spans="1:43" s="4" customFormat="1">
      <c r="A291" s="2">
        <v>445348348</v>
      </c>
      <c r="B291" s="382" t="s">
        <v>704</v>
      </c>
      <c r="C291" s="15">
        <f>'fnd enro'!C291</f>
        <v>0</v>
      </c>
      <c r="D291" s="15">
        <f>'fnd enro'!D291</f>
        <v>0</v>
      </c>
      <c r="E291" s="15">
        <f>'fnd enro'!E291</f>
        <v>96</v>
      </c>
      <c r="F291" s="15">
        <f>'fnd enro'!F291</f>
        <v>501</v>
      </c>
      <c r="G291" s="15">
        <f>'fnd enro'!G291</f>
        <v>325</v>
      </c>
      <c r="H291" s="15">
        <f>'fnd enro'!H291</f>
        <v>309</v>
      </c>
      <c r="I291" s="15">
        <f>'fnd enro'!I291</f>
        <v>49.95</v>
      </c>
      <c r="J291" s="15">
        <f>'fnd enro'!J291</f>
        <v>0</v>
      </c>
      <c r="K291" s="15">
        <f>'fnd enro'!K291</f>
        <v>0</v>
      </c>
      <c r="L291" s="15">
        <f>'fnd enro'!L291</f>
        <v>0</v>
      </c>
      <c r="M291" s="15">
        <f>'fnd enro'!M291</f>
        <v>101</v>
      </c>
      <c r="N291" s="15">
        <f>'fnd enro'!N291</f>
        <v>0</v>
      </c>
      <c r="O291" s="15">
        <f>'fnd enro'!O291</f>
        <v>616</v>
      </c>
      <c r="P291" s="15"/>
      <c r="Q291" s="15">
        <f>'fnd enro'!R291</f>
        <v>1332</v>
      </c>
      <c r="R291" s="16">
        <f t="shared" si="48"/>
        <v>1</v>
      </c>
      <c r="S291" s="15">
        <f>'fnd enro'!Q291</f>
        <v>10</v>
      </c>
      <c r="T291" s="2"/>
      <c r="U291" s="1">
        <f>(($C291*'fnd base rates'!C$48)
+($D291*'fnd base rates'!C$49)
+($E291*'fnd base rates'!C$50)
+($F291*'fnd base rates'!C$51)
+($G291*'fnd base rates'!C$52)
+($H291*'fnd base rates'!C$53)
+($I291*'fnd base rates'!C$54)
+($J291*'fnd base rates'!C$55)
+($K291*'fnd base rates'!C$56)
+($L291*'fnd base rates'!C$57)
+($M291*'fnd base rates'!C$58)
+($N291*'fnd base rates'!C$59)
+($O291*VLOOKUP($S291+12,rate_basefnd,3)))
*$R291</f>
        <v>617109.77250000008</v>
      </c>
      <c r="V291" s="1">
        <f>(($C291*'fnd base rates'!D$48)
+($D291*'fnd base rates'!D$49)
+($E291*'fnd base rates'!D$50)
+($F291*'fnd base rates'!D$51)
+($G291*'fnd base rates'!D$52)
+($H291*'fnd base rates'!D$53)
+($I291*'fnd base rates'!D$54)
+($J291*'fnd base rates'!D$55)
+($K291*'fnd base rates'!D$56)
+($L291*'fnd base rates'!D$57)
+($M291*'fnd base rates'!D$58)
+($N291*'fnd base rates'!D$59)
+($O291*VLOOKUP($S291+12,rate_basefnd,4)))
*$R291</f>
        <v>885407.04</v>
      </c>
      <c r="W291" s="1">
        <f>(($C291*'fnd base rates'!E$48)
+($D291*'fnd base rates'!E$49)
+($E291*'fnd base rates'!E$50)
+($F291*'fnd base rates'!E$51)
+($G291*'fnd base rates'!E$52)
+($H291*'fnd base rates'!E$53)
+($I291*'fnd base rates'!E$54)
+($J291*'fnd base rates'!E$55)
+($K291*'fnd base rates'!E$56)
+($L291*'fnd base rates'!E$57)
+($M291*'fnd base rates'!E$58)
+($N291*'fnd base rates'!E$59)
+($O291*VLOOKUP($S291+12,rate_basefnd,5)))
*$R291</f>
        <v>6807714.9374999991</v>
      </c>
      <c r="X291" s="1">
        <f>(($C291*'fnd base rates'!F$48)
+($D291*'fnd base rates'!F$49)
+($E291*'fnd base rates'!F$50)
+($F291*'fnd base rates'!F$51)
+($G291*'fnd base rates'!F$52)
+($H291*'fnd base rates'!F$53)
+($I291*'fnd base rates'!F$54)
+($J291*'fnd base rates'!F$55)
+($K291*'fnd base rates'!F$56)
+($L291*'fnd base rates'!F$57)
+($M291*'fnd base rates'!F$58)
+($N291*'fnd base rates'!F$59)
+($O291*VLOOKUP($S291+12,rate_basefnd,6)))
*$R291</f>
        <v>1248389.1290000002</v>
      </c>
      <c r="Y291" s="1">
        <f>(($C291*'fnd base rates'!G$48)
+($D291*'fnd base rates'!G$49)
+($E291*'fnd base rates'!G$50)
+($F291*'fnd base rates'!G$51)
+($G291*'fnd base rates'!G$52)
+($H291*'fnd base rates'!G$53)
+($I291*'fnd base rates'!G$54)
+($J291*'fnd base rates'!G$55)
+($K291*'fnd base rates'!G$56)
+($L291*'fnd base rates'!G$57)
+($M291*'fnd base rates'!G$58)
+($N291*'fnd base rates'!G$59)
+($O291*VLOOKUP($S291+12,rate_basefnd,7)))
*$R291</f>
        <v>234718.283</v>
      </c>
      <c r="Z291" s="1">
        <f>(($C291*'fnd base rates'!H$48)
+($D291*'fnd base rates'!H$49)
+($E291*'fnd base rates'!H$50)
+($F291*'fnd base rates'!H$51)
+($G291*'fnd base rates'!H$52)
+($H291*'fnd base rates'!H$53)
+($I291*'fnd base rates'!H$54)
+($J291*'fnd base rates'!H$55)
+($K291*'fnd base rates'!H$56)
+($L291*'fnd base rates'!H$57)
+($M291*'fnd base rates'!H$58)
+($N291*'fnd base rates'!H$59)
+($O291*VLOOKUP($S291+12,rate_basefnd,8)))</f>
        <v>687032.45400000003</v>
      </c>
      <c r="AA291" s="1">
        <f>(($C291*'fnd base rates'!I$48)
+($D291*'fnd base rates'!I$49)
+($E291*'fnd base rates'!I$50)
+($F291*'fnd base rates'!I$51)
+($G291*'fnd base rates'!I$52)
+($H291*'fnd base rates'!I$53)
+($I291*'fnd base rates'!I$54)
+($J291*'fnd base rates'!I$55)
+($K291*'fnd base rates'!I$56)
+($L291*'fnd base rates'!I$57)
+($M291*'fnd base rates'!I$58)
+($N291*'fnd base rates'!I$59)
+($O291*VLOOKUP($S291+12,rate_basefnd,9)))
*$R291</f>
        <v>372531.32999999996</v>
      </c>
      <c r="AB291" s="1">
        <f>(($C291*'fnd base rates'!J$48)
+($D291*'fnd base rates'!J$49)
+($E291*'fnd base rates'!J$50)
+($F291*'fnd base rates'!J$51)
+($G291*'fnd base rates'!J$52)
+($H291*'fnd base rates'!J$53)
+($I291*'fnd base rates'!J$54)
+($J291*'fnd base rates'!J$55)
+($K291*'fnd base rates'!J$56)
+($L291*'fnd base rates'!J$57)
+($M291*'fnd base rates'!J$58)
+($N291*'fnd base rates'!J$59)
+($O291*VLOOKUP($S291+12,rate_basefnd,10)))
*$R291</f>
        <v>312440.74</v>
      </c>
      <c r="AC291" s="1">
        <f>(($C291*'fnd base rates'!K$48)
+($D291*'fnd base rates'!K$49)
+($E291*'fnd base rates'!K$50)
+($F291*'fnd base rates'!K$51)
+($G291*'fnd base rates'!K$52)
+($H291*'fnd base rates'!K$53)
+($I291*'fnd base rates'!K$54)
+($J291*'fnd base rates'!K$55)
+($K291*'fnd base rates'!K$56)
+($L291*'fnd base rates'!K$57)
+($M291*'fnd base rates'!K$58)
+($N291*'fnd base rates'!K$59)
+($O291*VLOOKUP($S291+12,rate_basefnd,11)))
*$R291</f>
        <v>1647127.6665000001</v>
      </c>
      <c r="AD291" s="1">
        <f>(($C291*'fnd base rates'!L$48)
+($D291*'fnd base rates'!L$49)
+($E291*'fnd base rates'!L$50)
+($F291*'fnd base rates'!L$51)
+($G291*'fnd base rates'!L$52)
+($H291*'fnd base rates'!L$53)
+($I291*'fnd base rates'!L$54)
+($J291*'fnd base rates'!L$55)
+($K291*'fnd base rates'!L$56)
+($L291*'fnd base rates'!L$57)
+($M291*'fnd base rates'!L$58)
+($N291*'fnd base rates'!L$59)
+($O291*VLOOKUP($S291+12,rate_basefnd,12)))</f>
        <v>1512274.5286738721</v>
      </c>
      <c r="AE291" s="1">
        <f>(($C291*'fnd base rates'!M$48)
+($D291*'fnd base rates'!M$49)
+($E291*'fnd base rates'!M$50)
+($F291*'fnd base rates'!M$51)
+($G291*'fnd base rates'!M$52)
+($H291*'fnd base rates'!M$53)
+($I291*'fnd base rates'!M$54)
+($J291*'fnd base rates'!M$55)
+($K291*'fnd base rates'!M$56)
+($L291*'fnd base rates'!M$57)
+($M291*'fnd base rates'!M$58)
+($N291*'fnd base rates'!M$59)
+($O291*VLOOKUP($S291+12,rate_basefnd,13)))</f>
        <v>0</v>
      </c>
      <c r="AF291" s="4">
        <f t="shared" si="49"/>
        <v>14324745.881173871</v>
      </c>
      <c r="AH291" s="4">
        <f t="shared" si="50"/>
        <v>445348348</v>
      </c>
      <c r="AI291" s="4" t="str">
        <f t="shared" si="51"/>
        <v>445</v>
      </c>
      <c r="AJ291" s="2" t="str">
        <f t="shared" si="52"/>
        <v>348</v>
      </c>
      <c r="AK291" s="2" t="str">
        <f t="shared" si="53"/>
        <v>348</v>
      </c>
      <c r="AL291" s="4">
        <f t="shared" si="54"/>
        <v>1</v>
      </c>
      <c r="AM291" s="4">
        <f t="shared" si="47"/>
        <v>1332</v>
      </c>
      <c r="AN291" s="4">
        <f t="shared" si="55"/>
        <v>14324745.881173871</v>
      </c>
      <c r="AO291" s="4">
        <f t="shared" si="56"/>
        <v>10754</v>
      </c>
      <c r="AP291" s="4">
        <f t="shared" si="57"/>
        <v>0</v>
      </c>
      <c r="AQ291" s="75">
        <v>10754</v>
      </c>
    </row>
    <row r="292" spans="1:43" s="4" customFormat="1">
      <c r="A292" s="2">
        <v>445348767</v>
      </c>
      <c r="B292" s="382" t="s">
        <v>704</v>
      </c>
      <c r="C292" s="15">
        <f>'fnd enro'!C292</f>
        <v>0</v>
      </c>
      <c r="D292" s="15">
        <f>'fnd enro'!D292</f>
        <v>0</v>
      </c>
      <c r="E292" s="15">
        <f>'fnd enro'!E292</f>
        <v>1</v>
      </c>
      <c r="F292" s="15">
        <f>'fnd enro'!F292</f>
        <v>1</v>
      </c>
      <c r="G292" s="15">
        <f>'fnd enro'!G292</f>
        <v>0</v>
      </c>
      <c r="H292" s="15">
        <f>'fnd enro'!H292</f>
        <v>1</v>
      </c>
      <c r="I292" s="15">
        <f>'fnd enro'!I292</f>
        <v>0.1125</v>
      </c>
      <c r="J292" s="15">
        <f>'fnd enro'!J292</f>
        <v>0</v>
      </c>
      <c r="K292" s="15">
        <f>'fnd enro'!K292</f>
        <v>0</v>
      </c>
      <c r="L292" s="15">
        <f>'fnd enro'!L292</f>
        <v>0</v>
      </c>
      <c r="M292" s="15">
        <f>'fnd enro'!M292</f>
        <v>0</v>
      </c>
      <c r="N292" s="15">
        <f>'fnd enro'!N292</f>
        <v>0</v>
      </c>
      <c r="O292" s="15">
        <f>'fnd enro'!O292</f>
        <v>0</v>
      </c>
      <c r="P292" s="15"/>
      <c r="Q292" s="15">
        <f>'fnd enro'!R292</f>
        <v>3</v>
      </c>
      <c r="R292" s="16">
        <f t="shared" si="48"/>
        <v>1</v>
      </c>
      <c r="S292" s="15">
        <f>'fnd enro'!Q292</f>
        <v>1</v>
      </c>
      <c r="T292" s="2"/>
      <c r="U292" s="1">
        <f>(($C292*'fnd base rates'!C$48)
+($D292*'fnd base rates'!C$49)
+($E292*'fnd base rates'!C$50)
+($F292*'fnd base rates'!C$51)
+($G292*'fnd base rates'!C$52)
+($H292*'fnd base rates'!C$53)
+($I292*'fnd base rates'!C$54)
+($J292*'fnd base rates'!C$55)
+($K292*'fnd base rates'!C$56)
+($L292*'fnd base rates'!C$57)
+($M292*'fnd base rates'!C$58)
+($N292*'fnd base rates'!C$59)
+($O292*VLOOKUP($S292+12,rate_basefnd,3)))
*$R292</f>
        <v>1389.8868750000001</v>
      </c>
      <c r="V292" s="1">
        <f>(($C292*'fnd base rates'!D$48)
+($D292*'fnd base rates'!D$49)
+($E292*'fnd base rates'!D$50)
+($F292*'fnd base rates'!D$51)
+($G292*'fnd base rates'!D$52)
+($H292*'fnd base rates'!D$53)
+($I292*'fnd base rates'!D$54)
+($J292*'fnd base rates'!D$55)
+($K292*'fnd base rates'!D$56)
+($L292*'fnd base rates'!D$57)
+($M292*'fnd base rates'!D$58)
+($N292*'fnd base rates'!D$59)
+($O292*VLOOKUP($S292+12,rate_basefnd,4)))
*$R292</f>
        <v>1994.16</v>
      </c>
      <c r="W292" s="1">
        <f>(($C292*'fnd base rates'!E$48)
+($D292*'fnd base rates'!E$49)
+($E292*'fnd base rates'!E$50)
+($F292*'fnd base rates'!E$51)
+($G292*'fnd base rates'!E$52)
+($H292*'fnd base rates'!E$53)
+($I292*'fnd base rates'!E$54)
+($J292*'fnd base rates'!E$55)
+($K292*'fnd base rates'!E$56)
+($L292*'fnd base rates'!E$57)
+($M292*'fnd base rates'!E$58)
+($N292*'fnd base rates'!E$59)
+($O292*VLOOKUP($S292+12,rate_basefnd,5)))
*$R292</f>
        <v>10983.248124999998</v>
      </c>
      <c r="X292" s="1">
        <f>(($C292*'fnd base rates'!F$48)
+($D292*'fnd base rates'!F$49)
+($E292*'fnd base rates'!F$50)
+($F292*'fnd base rates'!F$51)
+($G292*'fnd base rates'!F$52)
+($H292*'fnd base rates'!F$53)
+($I292*'fnd base rates'!F$54)
+($J292*'fnd base rates'!F$55)
+($K292*'fnd base rates'!F$56)
+($L292*'fnd base rates'!F$57)
+($M292*'fnd base rates'!F$58)
+($N292*'fnd base rates'!F$59)
+($O292*VLOOKUP($S292+12,rate_basefnd,6)))
*$R292</f>
        <v>2912.3872500000002</v>
      </c>
      <c r="Y292" s="1">
        <f>(($C292*'fnd base rates'!G$48)
+($D292*'fnd base rates'!G$49)
+($E292*'fnd base rates'!G$50)
+($F292*'fnd base rates'!G$51)
+($G292*'fnd base rates'!G$52)
+($H292*'fnd base rates'!G$53)
+($I292*'fnd base rates'!G$54)
+($J292*'fnd base rates'!G$55)
+($K292*'fnd base rates'!G$56)
+($L292*'fnd base rates'!G$57)
+($M292*'fnd base rates'!G$58)
+($N292*'fnd base rates'!G$59)
+($O292*VLOOKUP($S292+12,rate_basefnd,7)))
*$R292</f>
        <v>413.48824999999999</v>
      </c>
      <c r="Z292" s="1">
        <f>(($C292*'fnd base rates'!H$48)
+($D292*'fnd base rates'!H$49)
+($E292*'fnd base rates'!H$50)
+($F292*'fnd base rates'!H$51)
+($G292*'fnd base rates'!H$52)
+($H292*'fnd base rates'!H$53)
+($I292*'fnd base rates'!H$54)
+($J292*'fnd base rates'!H$55)
+($K292*'fnd base rates'!H$56)
+($L292*'fnd base rates'!H$57)
+($M292*'fnd base rates'!H$58)
+($N292*'fnd base rates'!H$59)
+($O292*VLOOKUP($S292+12,rate_basefnd,8)))</f>
        <v>1627.8535000000002</v>
      </c>
      <c r="AA292" s="1">
        <f>(($C292*'fnd base rates'!I$48)
+($D292*'fnd base rates'!I$49)
+($E292*'fnd base rates'!I$50)
+($F292*'fnd base rates'!I$51)
+($G292*'fnd base rates'!I$52)
+($H292*'fnd base rates'!I$53)
+($I292*'fnd base rates'!I$54)
+($J292*'fnd base rates'!I$55)
+($K292*'fnd base rates'!I$56)
+($L292*'fnd base rates'!I$57)
+($M292*'fnd base rates'!I$58)
+($N292*'fnd base rates'!I$59)
+($O292*VLOOKUP($S292+12,rate_basefnd,9)))
*$R292</f>
        <v>813.66</v>
      </c>
      <c r="AB292" s="1">
        <f>(($C292*'fnd base rates'!J$48)
+($D292*'fnd base rates'!J$49)
+($E292*'fnd base rates'!J$50)
+($F292*'fnd base rates'!J$51)
+($G292*'fnd base rates'!J$52)
+($H292*'fnd base rates'!J$53)
+($I292*'fnd base rates'!J$54)
+($J292*'fnd base rates'!J$55)
+($K292*'fnd base rates'!J$56)
+($L292*'fnd base rates'!J$57)
+($M292*'fnd base rates'!J$58)
+($N292*'fnd base rates'!J$59)
+($O292*VLOOKUP($S292+12,rate_basefnd,10)))
*$R292</f>
        <v>719.08999999999992</v>
      </c>
      <c r="AC292" s="1">
        <f>(($C292*'fnd base rates'!K$48)
+($D292*'fnd base rates'!K$49)
+($E292*'fnd base rates'!K$50)
+($F292*'fnd base rates'!K$51)
+($G292*'fnd base rates'!K$52)
+($H292*'fnd base rates'!K$53)
+($I292*'fnd base rates'!K$54)
+($J292*'fnd base rates'!K$55)
+($K292*'fnd base rates'!K$56)
+($L292*'fnd base rates'!K$57)
+($M292*'fnd base rates'!K$58)
+($N292*'fnd base rates'!K$59)
+($O292*VLOOKUP($S292+12,rate_basefnd,11)))
*$R292</f>
        <v>2901.6753749999998</v>
      </c>
      <c r="AD292" s="1">
        <f>(($C292*'fnd base rates'!L$48)
+($D292*'fnd base rates'!L$49)
+($E292*'fnd base rates'!L$50)
+($F292*'fnd base rates'!L$51)
+($G292*'fnd base rates'!L$52)
+($H292*'fnd base rates'!L$53)
+($I292*'fnd base rates'!L$54)
+($J292*'fnd base rates'!L$55)
+($K292*'fnd base rates'!L$56)
+($L292*'fnd base rates'!L$57)
+($M292*'fnd base rates'!L$58)
+($N292*'fnd base rates'!L$59)
+($O292*VLOOKUP($S292+12,rate_basefnd,12)))</f>
        <v>2894.8784689050731</v>
      </c>
      <c r="AE292" s="1">
        <f>(($C292*'fnd base rates'!M$48)
+($D292*'fnd base rates'!M$49)
+($E292*'fnd base rates'!M$50)
+($F292*'fnd base rates'!M$51)
+($G292*'fnd base rates'!M$52)
+($H292*'fnd base rates'!M$53)
+($I292*'fnd base rates'!M$54)
+($J292*'fnd base rates'!M$55)
+($K292*'fnd base rates'!M$56)
+($L292*'fnd base rates'!M$57)
+($M292*'fnd base rates'!M$58)
+($N292*'fnd base rates'!M$59)
+($O292*VLOOKUP($S292+12,rate_basefnd,13)))</f>
        <v>0</v>
      </c>
      <c r="AF292" s="4">
        <f t="shared" si="49"/>
        <v>26650.32784390507</v>
      </c>
      <c r="AH292" s="4">
        <f t="shared" si="50"/>
        <v>445348767</v>
      </c>
      <c r="AI292" s="4" t="str">
        <f t="shared" si="51"/>
        <v>445</v>
      </c>
      <c r="AJ292" s="2" t="str">
        <f t="shared" si="52"/>
        <v>348</v>
      </c>
      <c r="AK292" s="2" t="str">
        <f t="shared" si="53"/>
        <v>767</v>
      </c>
      <c r="AL292" s="4">
        <f t="shared" si="54"/>
        <v>1</v>
      </c>
      <c r="AM292" s="4">
        <f t="shared" si="47"/>
        <v>3</v>
      </c>
      <c r="AN292" s="4">
        <f t="shared" si="55"/>
        <v>26650.32784390507</v>
      </c>
      <c r="AO292" s="4">
        <f t="shared" si="56"/>
        <v>8883</v>
      </c>
      <c r="AP292" s="4">
        <f t="shared" si="57"/>
        <v>0</v>
      </c>
      <c r="AQ292" s="75">
        <v>8883</v>
      </c>
    </row>
    <row r="293" spans="1:43" s="4" customFormat="1">
      <c r="A293" s="2">
        <v>445348775</v>
      </c>
      <c r="B293" s="382" t="s">
        <v>704</v>
      </c>
      <c r="C293" s="15">
        <f>'fnd enro'!C293</f>
        <v>0</v>
      </c>
      <c r="D293" s="15">
        <f>'fnd enro'!D293</f>
        <v>0</v>
      </c>
      <c r="E293" s="15">
        <f>'fnd enro'!E293</f>
        <v>0</v>
      </c>
      <c r="F293" s="15">
        <f>'fnd enro'!F293</f>
        <v>2</v>
      </c>
      <c r="G293" s="15">
        <f>'fnd enro'!G293</f>
        <v>3</v>
      </c>
      <c r="H293" s="15">
        <f>'fnd enro'!H293</f>
        <v>8</v>
      </c>
      <c r="I293" s="15">
        <f>'fnd enro'!I293</f>
        <v>0.52500000000000002</v>
      </c>
      <c r="J293" s="15">
        <f>'fnd enro'!J293</f>
        <v>0</v>
      </c>
      <c r="K293" s="15">
        <f>'fnd enro'!K293</f>
        <v>0</v>
      </c>
      <c r="L293" s="15">
        <f>'fnd enro'!L293</f>
        <v>0</v>
      </c>
      <c r="M293" s="15">
        <f>'fnd enro'!M293</f>
        <v>1</v>
      </c>
      <c r="N293" s="15">
        <f>'fnd enro'!N293</f>
        <v>0</v>
      </c>
      <c r="O293" s="15">
        <f>'fnd enro'!O293</f>
        <v>2</v>
      </c>
      <c r="P293" s="15"/>
      <c r="Q293" s="15">
        <f>'fnd enro'!R293</f>
        <v>14</v>
      </c>
      <c r="R293" s="16">
        <f t="shared" si="48"/>
        <v>1</v>
      </c>
      <c r="S293" s="15">
        <f>'fnd enro'!Q293</f>
        <v>3</v>
      </c>
      <c r="T293" s="2"/>
      <c r="U293" s="1">
        <f>(($C293*'fnd base rates'!C$48)
+($D293*'fnd base rates'!C$49)
+($E293*'fnd base rates'!C$50)
+($F293*'fnd base rates'!C$51)
+($G293*'fnd base rates'!C$52)
+($H293*'fnd base rates'!C$53)
+($I293*'fnd base rates'!C$54)
+($J293*'fnd base rates'!C$55)
+($K293*'fnd base rates'!C$56)
+($L293*'fnd base rates'!C$57)
+($M293*'fnd base rates'!C$58)
+($N293*'fnd base rates'!C$59)
+($O293*VLOOKUP($S293+12,rate_basefnd,3)))
*$R293</f>
        <v>6486.138750000001</v>
      </c>
      <c r="V293" s="1">
        <f>(($C293*'fnd base rates'!D$48)
+($D293*'fnd base rates'!D$49)
+($E293*'fnd base rates'!D$50)
+($F293*'fnd base rates'!D$51)
+($G293*'fnd base rates'!D$52)
+($H293*'fnd base rates'!D$53)
+($I293*'fnd base rates'!D$54)
+($J293*'fnd base rates'!D$55)
+($K293*'fnd base rates'!D$56)
+($L293*'fnd base rates'!D$57)
+($M293*'fnd base rates'!D$58)
+($N293*'fnd base rates'!D$59)
+($O293*VLOOKUP($S293+12,rate_basefnd,4)))
*$R293</f>
        <v>9306.08</v>
      </c>
      <c r="W293" s="1">
        <f>(($C293*'fnd base rates'!E$48)
+($D293*'fnd base rates'!E$49)
+($E293*'fnd base rates'!E$50)
+($F293*'fnd base rates'!E$51)
+($G293*'fnd base rates'!E$52)
+($H293*'fnd base rates'!E$53)
+($I293*'fnd base rates'!E$54)
+($J293*'fnd base rates'!E$55)
+($K293*'fnd base rates'!E$56)
+($L293*'fnd base rates'!E$57)
+($M293*'fnd base rates'!E$58)
+($N293*'fnd base rates'!E$59)
+($O293*VLOOKUP($S293+12,rate_basefnd,5)))
*$R293</f>
        <v>60788.381250000006</v>
      </c>
      <c r="X293" s="1">
        <f>(($C293*'fnd base rates'!F$48)
+($D293*'fnd base rates'!F$49)
+($E293*'fnd base rates'!F$50)
+($F293*'fnd base rates'!F$51)
+($G293*'fnd base rates'!F$52)
+($H293*'fnd base rates'!F$53)
+($I293*'fnd base rates'!F$54)
+($J293*'fnd base rates'!F$55)
+($K293*'fnd base rates'!F$56)
+($L293*'fnd base rates'!F$57)
+($M293*'fnd base rates'!F$58)
+($N293*'fnd base rates'!F$59)
+($O293*VLOOKUP($S293+12,rate_basefnd,6)))
*$R293</f>
        <v>11733.2505</v>
      </c>
      <c r="Y293" s="1">
        <f>(($C293*'fnd base rates'!G$48)
+($D293*'fnd base rates'!G$49)
+($E293*'fnd base rates'!G$50)
+($F293*'fnd base rates'!G$51)
+($G293*'fnd base rates'!G$52)
+($H293*'fnd base rates'!G$53)
+($I293*'fnd base rates'!G$54)
+($J293*'fnd base rates'!G$55)
+($K293*'fnd base rates'!G$56)
+($L293*'fnd base rates'!G$57)
+($M293*'fnd base rates'!G$58)
+($N293*'fnd base rates'!G$59)
+($O293*VLOOKUP($S293+12,rate_basefnd,7)))
*$R293</f>
        <v>2157.5585000000001</v>
      </c>
      <c r="Z293" s="1">
        <f>(($C293*'fnd base rates'!H$48)
+($D293*'fnd base rates'!H$49)
+($E293*'fnd base rates'!H$50)
+($F293*'fnd base rates'!H$51)
+($G293*'fnd base rates'!H$52)
+($H293*'fnd base rates'!H$53)
+($I293*'fnd base rates'!H$54)
+($J293*'fnd base rates'!H$55)
+($K293*'fnd base rates'!H$56)
+($L293*'fnd base rates'!H$57)
+($M293*'fnd base rates'!H$58)
+($N293*'fnd base rates'!H$59)
+($O293*VLOOKUP($S293+12,rate_basefnd,8)))</f>
        <v>8478.9830000000002</v>
      </c>
      <c r="AA293" s="1">
        <f>(($C293*'fnd base rates'!I$48)
+($D293*'fnd base rates'!I$49)
+($E293*'fnd base rates'!I$50)
+($F293*'fnd base rates'!I$51)
+($G293*'fnd base rates'!I$52)
+($H293*'fnd base rates'!I$53)
+($I293*'fnd base rates'!I$54)
+($J293*'fnd base rates'!I$55)
+($K293*'fnd base rates'!I$56)
+($L293*'fnd base rates'!I$57)
+($M293*'fnd base rates'!I$58)
+($N293*'fnd base rates'!I$59)
+($O293*VLOOKUP($S293+12,rate_basefnd,9)))
*$R293</f>
        <v>4585.1399999999994</v>
      </c>
      <c r="AB293" s="1">
        <f>(($C293*'fnd base rates'!J$48)
+($D293*'fnd base rates'!J$49)
+($E293*'fnd base rates'!J$50)
+($F293*'fnd base rates'!J$51)
+($G293*'fnd base rates'!J$52)
+($H293*'fnd base rates'!J$53)
+($I293*'fnd base rates'!J$54)
+($J293*'fnd base rates'!J$55)
+($K293*'fnd base rates'!J$56)
+($L293*'fnd base rates'!J$57)
+($M293*'fnd base rates'!J$58)
+($N293*'fnd base rates'!J$59)
+($O293*VLOOKUP($S293+12,rate_basefnd,10)))
*$R293</f>
        <v>5033.59</v>
      </c>
      <c r="AC293" s="1">
        <f>(($C293*'fnd base rates'!K$48)
+($D293*'fnd base rates'!K$49)
+($E293*'fnd base rates'!K$50)
+($F293*'fnd base rates'!K$51)
+($G293*'fnd base rates'!K$52)
+($H293*'fnd base rates'!K$53)
+($I293*'fnd base rates'!K$54)
+($J293*'fnd base rates'!K$55)
+($K293*'fnd base rates'!K$56)
+($L293*'fnd base rates'!K$57)
+($M293*'fnd base rates'!K$58)
+($N293*'fnd base rates'!K$59)
+($O293*VLOOKUP($S293+12,rate_basefnd,11)))
*$R293</f>
        <v>15140.71175</v>
      </c>
      <c r="AD293" s="1">
        <f>(($C293*'fnd base rates'!L$48)
+($D293*'fnd base rates'!L$49)
+($E293*'fnd base rates'!L$50)
+($F293*'fnd base rates'!L$51)
+($G293*'fnd base rates'!L$52)
+($H293*'fnd base rates'!L$53)
+($I293*'fnd base rates'!L$54)
+($J293*'fnd base rates'!L$55)
+($K293*'fnd base rates'!L$56)
+($L293*'fnd base rates'!L$57)
+($M293*'fnd base rates'!L$58)
+($N293*'fnd base rates'!L$59)
+($O293*VLOOKUP($S293+12,rate_basefnd,12)))</f>
        <v>14032.119870629514</v>
      </c>
      <c r="AE293" s="1">
        <f>(($C293*'fnd base rates'!M$48)
+($D293*'fnd base rates'!M$49)
+($E293*'fnd base rates'!M$50)
+($F293*'fnd base rates'!M$51)
+($G293*'fnd base rates'!M$52)
+($H293*'fnd base rates'!M$53)
+($I293*'fnd base rates'!M$54)
+($J293*'fnd base rates'!M$55)
+($K293*'fnd base rates'!M$56)
+($L293*'fnd base rates'!M$57)
+($M293*'fnd base rates'!M$58)
+($N293*'fnd base rates'!M$59)
+($O293*VLOOKUP($S293+12,rate_basefnd,13)))</f>
        <v>0</v>
      </c>
      <c r="AF293" s="4">
        <f t="shared" si="49"/>
        <v>137741.9536206295</v>
      </c>
      <c r="AH293" s="4">
        <f t="shared" si="50"/>
        <v>445348775</v>
      </c>
      <c r="AI293" s="4" t="str">
        <f t="shared" si="51"/>
        <v>445</v>
      </c>
      <c r="AJ293" s="2" t="str">
        <f t="shared" si="52"/>
        <v>348</v>
      </c>
      <c r="AK293" s="2" t="str">
        <f t="shared" si="53"/>
        <v>775</v>
      </c>
      <c r="AL293" s="4">
        <f t="shared" si="54"/>
        <v>1</v>
      </c>
      <c r="AM293" s="4">
        <f t="shared" si="47"/>
        <v>14</v>
      </c>
      <c r="AN293" s="4">
        <f t="shared" si="55"/>
        <v>137741.9536206295</v>
      </c>
      <c r="AO293" s="4">
        <f t="shared" si="56"/>
        <v>9839</v>
      </c>
      <c r="AP293" s="4">
        <f t="shared" si="57"/>
        <v>0</v>
      </c>
      <c r="AQ293" s="75">
        <v>9839</v>
      </c>
    </row>
    <row r="294" spans="1:43" s="4" customFormat="1">
      <c r="A294" s="2">
        <v>446099016</v>
      </c>
      <c r="B294" s="382" t="s">
        <v>673</v>
      </c>
      <c r="C294" s="15">
        <f>'fnd enro'!C294</f>
        <v>0</v>
      </c>
      <c r="D294" s="15">
        <f>'fnd enro'!D294</f>
        <v>0</v>
      </c>
      <c r="E294" s="15">
        <f>'fnd enro'!E294</f>
        <v>25</v>
      </c>
      <c r="F294" s="15">
        <f>'fnd enro'!F294</f>
        <v>126</v>
      </c>
      <c r="G294" s="15">
        <f>'fnd enro'!G294</f>
        <v>88</v>
      </c>
      <c r="H294" s="15">
        <f>'fnd enro'!H294</f>
        <v>52</v>
      </c>
      <c r="I294" s="15">
        <f>'fnd enro'!I294</f>
        <v>11.324999999999999</v>
      </c>
      <c r="J294" s="15">
        <f>'fnd enro'!J294</f>
        <v>0</v>
      </c>
      <c r="K294" s="15">
        <f>'fnd enro'!K294</f>
        <v>0</v>
      </c>
      <c r="L294" s="15">
        <f>'fnd enro'!L294</f>
        <v>0</v>
      </c>
      <c r="M294" s="15">
        <f>'fnd enro'!M294</f>
        <v>11</v>
      </c>
      <c r="N294" s="15">
        <f>'fnd enro'!N294</f>
        <v>0</v>
      </c>
      <c r="O294" s="15">
        <f>'fnd enro'!O294</f>
        <v>42</v>
      </c>
      <c r="P294" s="15"/>
      <c r="Q294" s="15">
        <f>'fnd enro'!R294</f>
        <v>302</v>
      </c>
      <c r="R294" s="16">
        <f t="shared" si="48"/>
        <v>1.054</v>
      </c>
      <c r="S294" s="15">
        <f>'fnd enro'!Q294</f>
        <v>3</v>
      </c>
      <c r="T294" s="2"/>
      <c r="U294" s="1">
        <f>(($C294*'fnd base rates'!C$48)
+($D294*'fnd base rates'!C$49)
+($E294*'fnd base rates'!C$50)
+($F294*'fnd base rates'!C$51)
+($G294*'fnd base rates'!C$52)
+($H294*'fnd base rates'!C$53)
+($I294*'fnd base rates'!C$54)
+($J294*'fnd base rates'!C$55)
+($K294*'fnd base rates'!C$56)
+($L294*'fnd base rates'!C$57)
+($M294*'fnd base rates'!C$58)
+($N294*'fnd base rates'!C$59)
+($O294*VLOOKUP($S294+12,rate_basefnd,3)))
*$R294</f>
        <v>147470.70380250001</v>
      </c>
      <c r="V294" s="1">
        <f>(($C294*'fnd base rates'!D$48)
+($D294*'fnd base rates'!D$49)
+($E294*'fnd base rates'!D$50)
+($F294*'fnd base rates'!D$51)
+($G294*'fnd base rates'!D$52)
+($H294*'fnd base rates'!D$53)
+($I294*'fnd base rates'!D$54)
+($J294*'fnd base rates'!D$55)
+($K294*'fnd base rates'!D$56)
+($L294*'fnd base rates'!D$57)
+($M294*'fnd base rates'!D$58)
+($N294*'fnd base rates'!D$59)
+($O294*VLOOKUP($S294+12,rate_basefnd,4)))
*$R294</f>
        <v>211585.69376000005</v>
      </c>
      <c r="W294" s="1">
        <f>(($C294*'fnd base rates'!E$48)
+($D294*'fnd base rates'!E$49)
+($E294*'fnd base rates'!E$50)
+($F294*'fnd base rates'!E$51)
+($G294*'fnd base rates'!E$52)
+($H294*'fnd base rates'!E$53)
+($I294*'fnd base rates'!E$54)
+($J294*'fnd base rates'!E$55)
+($K294*'fnd base rates'!E$56)
+($L294*'fnd base rates'!E$57)
+($M294*'fnd base rates'!E$58)
+($N294*'fnd base rates'!E$59)
+($O294*VLOOKUP($S294+12,rate_basefnd,5)))
*$R294</f>
        <v>1238342.9043775001</v>
      </c>
      <c r="X294" s="1">
        <f>(($C294*'fnd base rates'!F$48)
+($D294*'fnd base rates'!F$49)
+($E294*'fnd base rates'!F$50)
+($F294*'fnd base rates'!F$51)
+($G294*'fnd base rates'!F$52)
+($H294*'fnd base rates'!F$53)
+($I294*'fnd base rates'!F$54)
+($J294*'fnd base rates'!F$55)
+($K294*'fnd base rates'!F$56)
+($L294*'fnd base rates'!F$57)
+($M294*'fnd base rates'!F$58)
+($N294*'fnd base rates'!F$59)
+($O294*VLOOKUP($S294+12,rate_basefnd,6)))
*$R294</f>
        <v>302950.68931099999</v>
      </c>
      <c r="Y294" s="1">
        <f>(($C294*'fnd base rates'!G$48)
+($D294*'fnd base rates'!G$49)
+($E294*'fnd base rates'!G$50)
+($F294*'fnd base rates'!G$51)
+($G294*'fnd base rates'!G$52)
+($H294*'fnd base rates'!G$53)
+($I294*'fnd base rates'!G$54)
+($J294*'fnd base rates'!G$55)
+($K294*'fnd base rates'!G$56)
+($L294*'fnd base rates'!G$57)
+($M294*'fnd base rates'!G$58)
+($N294*'fnd base rates'!G$59)
+($O294*VLOOKUP($S294+12,rate_basefnd,7)))
*$R294</f>
        <v>47964.410147000002</v>
      </c>
      <c r="Z294" s="1">
        <f>(($C294*'fnd base rates'!H$48)
+($D294*'fnd base rates'!H$49)
+($E294*'fnd base rates'!H$50)
+($F294*'fnd base rates'!H$51)
+($G294*'fnd base rates'!H$52)
+($H294*'fnd base rates'!H$53)
+($I294*'fnd base rates'!H$54)
+($J294*'fnd base rates'!H$55)
+($K294*'fnd base rates'!H$56)
+($L294*'fnd base rates'!H$57)
+($M294*'fnd base rates'!H$58)
+($N294*'fnd base rates'!H$59)
+($O294*VLOOKUP($S294+12,rate_basefnd,8)))</f>
        <v>150988.51899999997</v>
      </c>
      <c r="AA294" s="1">
        <f>(($C294*'fnd base rates'!I$48)
+($D294*'fnd base rates'!I$49)
+($E294*'fnd base rates'!I$50)
+($F294*'fnd base rates'!I$51)
+($G294*'fnd base rates'!I$52)
+($H294*'fnd base rates'!I$53)
+($I294*'fnd base rates'!I$54)
+($J294*'fnd base rates'!I$55)
+($K294*'fnd base rates'!I$56)
+($L294*'fnd base rates'!I$57)
+($M294*'fnd base rates'!I$58)
+($N294*'fnd base rates'!I$59)
+($O294*VLOOKUP($S294+12,rate_basefnd,9)))
*$R294</f>
        <v>86388.179880000011</v>
      </c>
      <c r="AB294" s="1">
        <f>(($C294*'fnd base rates'!J$48)
+($D294*'fnd base rates'!J$49)
+($E294*'fnd base rates'!J$50)
+($F294*'fnd base rates'!J$51)
+($G294*'fnd base rates'!J$52)
+($H294*'fnd base rates'!J$53)
+($I294*'fnd base rates'!J$54)
+($J294*'fnd base rates'!J$55)
+($K294*'fnd base rates'!J$56)
+($L294*'fnd base rates'!J$57)
+($M294*'fnd base rates'!J$58)
+($N294*'fnd base rates'!J$59)
+($O294*VLOOKUP($S294+12,rate_basefnd,10)))
*$R294</f>
        <v>68809.114660000007</v>
      </c>
      <c r="AC294" s="1">
        <f>(($C294*'fnd base rates'!K$48)
+($D294*'fnd base rates'!K$49)
+($E294*'fnd base rates'!K$50)
+($F294*'fnd base rates'!K$51)
+($G294*'fnd base rates'!K$52)
+($H294*'fnd base rates'!K$53)
+($I294*'fnd base rates'!K$54)
+($J294*'fnd base rates'!K$55)
+($K294*'fnd base rates'!K$56)
+($L294*'fnd base rates'!K$57)
+($M294*'fnd base rates'!K$58)
+($N294*'fnd base rates'!K$59)
+($O294*VLOOKUP($S294+12,rate_basefnd,11)))
*$R294</f>
        <v>336582.31286849995</v>
      </c>
      <c r="AD294" s="1">
        <f>(($C294*'fnd base rates'!L$48)
+($D294*'fnd base rates'!L$49)
+($E294*'fnd base rates'!L$50)
+($F294*'fnd base rates'!L$51)
+($G294*'fnd base rates'!L$52)
+($H294*'fnd base rates'!L$53)
+($I294*'fnd base rates'!L$54)
+($J294*'fnd base rates'!L$55)
+($K294*'fnd base rates'!L$56)
+($L294*'fnd base rates'!L$57)
+($M294*'fnd base rates'!L$58)
+($N294*'fnd base rates'!L$59)
+($O294*VLOOKUP($S294+12,rate_basefnd,12)))</f>
        <v>308672.3126041537</v>
      </c>
      <c r="AE294" s="1">
        <f>(($C294*'fnd base rates'!M$48)
+($D294*'fnd base rates'!M$49)
+($E294*'fnd base rates'!M$50)
+($F294*'fnd base rates'!M$51)
+($G294*'fnd base rates'!M$52)
+($H294*'fnd base rates'!M$53)
+($I294*'fnd base rates'!M$54)
+($J294*'fnd base rates'!M$55)
+($K294*'fnd base rates'!M$56)
+($L294*'fnd base rates'!M$57)
+($M294*'fnd base rates'!M$58)
+($N294*'fnd base rates'!M$59)
+($O294*VLOOKUP($S294+12,rate_basefnd,13)))</f>
        <v>0</v>
      </c>
      <c r="AF294" s="4">
        <f t="shared" si="49"/>
        <v>2899754.840410654</v>
      </c>
      <c r="AH294" s="4">
        <f t="shared" si="50"/>
        <v>446099016</v>
      </c>
      <c r="AI294" s="4" t="str">
        <f t="shared" si="51"/>
        <v>446</v>
      </c>
      <c r="AJ294" s="2" t="str">
        <f t="shared" si="52"/>
        <v>099</v>
      </c>
      <c r="AK294" s="2" t="str">
        <f t="shared" si="53"/>
        <v>016</v>
      </c>
      <c r="AL294" s="4">
        <f t="shared" si="54"/>
        <v>1</v>
      </c>
      <c r="AM294" s="4">
        <f t="shared" si="47"/>
        <v>302</v>
      </c>
      <c r="AN294" s="4">
        <f t="shared" si="55"/>
        <v>2899754.840410654</v>
      </c>
      <c r="AO294" s="4">
        <f t="shared" si="56"/>
        <v>9602</v>
      </c>
      <c r="AP294" s="4">
        <f t="shared" si="57"/>
        <v>0</v>
      </c>
      <c r="AQ294" s="75">
        <v>9602</v>
      </c>
    </row>
    <row r="295" spans="1:43" s="4" customFormat="1">
      <c r="A295" s="2">
        <v>446099018</v>
      </c>
      <c r="B295" s="382" t="s">
        <v>673</v>
      </c>
      <c r="C295" s="15">
        <f>'fnd enro'!C295</f>
        <v>0</v>
      </c>
      <c r="D295" s="15">
        <f>'fnd enro'!D295</f>
        <v>0</v>
      </c>
      <c r="E295" s="15">
        <f>'fnd enro'!E295</f>
        <v>0</v>
      </c>
      <c r="F295" s="15">
        <f>'fnd enro'!F295</f>
        <v>2</v>
      </c>
      <c r="G295" s="15">
        <f>'fnd enro'!G295</f>
        <v>4</v>
      </c>
      <c r="H295" s="15">
        <f>'fnd enro'!H295</f>
        <v>3</v>
      </c>
      <c r="I295" s="15">
        <f>'fnd enro'!I295</f>
        <v>0.375</v>
      </c>
      <c r="J295" s="15">
        <f>'fnd enro'!J295</f>
        <v>0</v>
      </c>
      <c r="K295" s="15">
        <f>'fnd enro'!K295</f>
        <v>0</v>
      </c>
      <c r="L295" s="15">
        <f>'fnd enro'!L295</f>
        <v>0</v>
      </c>
      <c r="M295" s="15">
        <f>'fnd enro'!M295</f>
        <v>1</v>
      </c>
      <c r="N295" s="15">
        <f>'fnd enro'!N295</f>
        <v>0</v>
      </c>
      <c r="O295" s="15">
        <f>'fnd enro'!O295</f>
        <v>4</v>
      </c>
      <c r="P295" s="15"/>
      <c r="Q295" s="15">
        <f>'fnd enro'!R295</f>
        <v>10</v>
      </c>
      <c r="R295" s="16">
        <f t="shared" si="48"/>
        <v>1.054</v>
      </c>
      <c r="S295" s="15">
        <f>'fnd enro'!Q295</f>
        <v>9</v>
      </c>
      <c r="T295" s="2"/>
      <c r="U295" s="1">
        <f>(($C295*'fnd base rates'!C$48)
+($D295*'fnd base rates'!C$49)
+($E295*'fnd base rates'!C$50)
+($F295*'fnd base rates'!C$51)
+($G295*'fnd base rates'!C$52)
+($H295*'fnd base rates'!C$53)
+($I295*'fnd base rates'!C$54)
+($J295*'fnd base rates'!C$55)
+($K295*'fnd base rates'!C$56)
+($L295*'fnd base rates'!C$57)
+($M295*'fnd base rates'!C$58)
+($N295*'fnd base rates'!C$59)
+($O295*VLOOKUP($S295+12,rate_basefnd,3)))
*$R295</f>
        <v>4883.1358875000005</v>
      </c>
      <c r="V295" s="1">
        <f>(($C295*'fnd base rates'!D$48)
+($D295*'fnd base rates'!D$49)
+($E295*'fnd base rates'!D$50)
+($F295*'fnd base rates'!D$51)
+($G295*'fnd base rates'!D$52)
+($H295*'fnd base rates'!D$53)
+($I295*'fnd base rates'!D$54)
+($J295*'fnd base rates'!D$55)
+($K295*'fnd base rates'!D$56)
+($L295*'fnd base rates'!D$57)
+($M295*'fnd base rates'!D$58)
+($N295*'fnd base rates'!D$59)
+($O295*VLOOKUP($S295+12,rate_basefnd,4)))
*$R295</f>
        <v>7006.1488000000008</v>
      </c>
      <c r="W295" s="1">
        <f>(($C295*'fnd base rates'!E$48)
+($D295*'fnd base rates'!E$49)
+($E295*'fnd base rates'!E$50)
+($F295*'fnd base rates'!E$51)
+($G295*'fnd base rates'!E$52)
+($H295*'fnd base rates'!E$53)
+($I295*'fnd base rates'!E$54)
+($J295*'fnd base rates'!E$55)
+($K295*'fnd base rates'!E$56)
+($L295*'fnd base rates'!E$57)
+($M295*'fnd base rates'!E$58)
+($N295*'fnd base rates'!E$59)
+($O295*VLOOKUP($S295+12,rate_basefnd,5)))
*$R295</f>
        <v>52015.863092500003</v>
      </c>
      <c r="X295" s="1">
        <f>(($C295*'fnd base rates'!F$48)
+($D295*'fnd base rates'!F$49)
+($E295*'fnd base rates'!F$50)
+($F295*'fnd base rates'!F$51)
+($G295*'fnd base rates'!F$52)
+($H295*'fnd base rates'!F$53)
+($I295*'fnd base rates'!F$54)
+($J295*'fnd base rates'!F$55)
+($K295*'fnd base rates'!F$56)
+($L295*'fnd base rates'!F$57)
+($M295*'fnd base rates'!F$58)
+($N295*'fnd base rates'!F$59)
+($O295*VLOOKUP($S295+12,rate_basefnd,6)))
*$R295</f>
        <v>9253.7800850000003</v>
      </c>
      <c r="Y295" s="1">
        <f>(($C295*'fnd base rates'!G$48)
+($D295*'fnd base rates'!G$49)
+($E295*'fnd base rates'!G$50)
+($F295*'fnd base rates'!G$51)
+($G295*'fnd base rates'!G$52)
+($H295*'fnd base rates'!G$53)
+($I295*'fnd base rates'!G$54)
+($J295*'fnd base rates'!G$55)
+($K295*'fnd base rates'!G$56)
+($L295*'fnd base rates'!G$57)
+($M295*'fnd base rates'!G$58)
+($N295*'fnd base rates'!G$59)
+($O295*VLOOKUP($S295+12,rate_basefnd,7)))
*$R295</f>
        <v>1838.921705</v>
      </c>
      <c r="Z295" s="1">
        <f>(($C295*'fnd base rates'!H$48)
+($D295*'fnd base rates'!H$49)
+($E295*'fnd base rates'!H$50)
+($F295*'fnd base rates'!H$51)
+($G295*'fnd base rates'!H$52)
+($H295*'fnd base rates'!H$53)
+($I295*'fnd base rates'!H$54)
+($J295*'fnd base rates'!H$55)
+($K295*'fnd base rates'!H$56)
+($L295*'fnd base rates'!H$57)
+($M295*'fnd base rates'!H$58)
+($N295*'fnd base rates'!H$59)
+($O295*VLOOKUP($S295+12,rate_basefnd,8)))</f>
        <v>5337.9449999999997</v>
      </c>
      <c r="AA295" s="1">
        <f>(($C295*'fnd base rates'!I$48)
+($D295*'fnd base rates'!I$49)
+($E295*'fnd base rates'!I$50)
+($F295*'fnd base rates'!I$51)
+($G295*'fnd base rates'!I$52)
+($H295*'fnd base rates'!I$53)
+($I295*'fnd base rates'!I$54)
+($J295*'fnd base rates'!I$55)
+($K295*'fnd base rates'!I$56)
+($L295*'fnd base rates'!I$57)
+($M295*'fnd base rates'!I$58)
+($N295*'fnd base rates'!I$59)
+($O295*VLOOKUP($S295+12,rate_basefnd,9)))
*$R295</f>
        <v>3193.5883800000001</v>
      </c>
      <c r="AB295" s="1">
        <f>(($C295*'fnd base rates'!J$48)
+($D295*'fnd base rates'!J$49)
+($E295*'fnd base rates'!J$50)
+($F295*'fnd base rates'!J$51)
+($G295*'fnd base rates'!J$52)
+($H295*'fnd base rates'!J$53)
+($I295*'fnd base rates'!J$54)
+($J295*'fnd base rates'!J$55)
+($K295*'fnd base rates'!J$56)
+($L295*'fnd base rates'!J$57)
+($M295*'fnd base rates'!J$58)
+($N295*'fnd base rates'!J$59)
+($O295*VLOOKUP($S295+12,rate_basefnd,10)))
*$R295</f>
        <v>2906.1625800000002</v>
      </c>
      <c r="AC295" s="1">
        <f>(($C295*'fnd base rates'!K$48)
+($D295*'fnd base rates'!K$49)
+($E295*'fnd base rates'!K$50)
+($F295*'fnd base rates'!K$51)
+($G295*'fnd base rates'!K$52)
+($H295*'fnd base rates'!K$53)
+($I295*'fnd base rates'!K$54)
+($J295*'fnd base rates'!K$55)
+($K295*'fnd base rates'!K$56)
+($L295*'fnd base rates'!K$57)
+($M295*'fnd base rates'!K$58)
+($N295*'fnd base rates'!K$59)
+($O295*VLOOKUP($S295+12,rate_basefnd,11)))
*$R295</f>
        <v>12904.7557175</v>
      </c>
      <c r="AD295" s="1">
        <f>(($C295*'fnd base rates'!L$48)
+($D295*'fnd base rates'!L$49)
+($E295*'fnd base rates'!L$50)
+($F295*'fnd base rates'!L$51)
+($G295*'fnd base rates'!L$52)
+($H295*'fnd base rates'!L$53)
+($I295*'fnd base rates'!L$54)
+($J295*'fnd base rates'!L$55)
+($K295*'fnd base rates'!L$56)
+($L295*'fnd base rates'!L$57)
+($M295*'fnd base rates'!L$58)
+($N295*'fnd base rates'!L$59)
+($O295*VLOOKUP($S295+12,rate_basefnd,12)))</f>
        <v>11110.169437259137</v>
      </c>
      <c r="AE295" s="1">
        <f>(($C295*'fnd base rates'!M$48)
+($D295*'fnd base rates'!M$49)
+($E295*'fnd base rates'!M$50)
+($F295*'fnd base rates'!M$51)
+($G295*'fnd base rates'!M$52)
+($H295*'fnd base rates'!M$53)
+($I295*'fnd base rates'!M$54)
+($J295*'fnd base rates'!M$55)
+($K295*'fnd base rates'!M$56)
+($L295*'fnd base rates'!M$57)
+($M295*'fnd base rates'!M$58)
+($N295*'fnd base rates'!M$59)
+($O295*VLOOKUP($S295+12,rate_basefnd,13)))</f>
        <v>0</v>
      </c>
      <c r="AF295" s="4">
        <f t="shared" si="49"/>
        <v>110450.47068475914</v>
      </c>
      <c r="AH295" s="4">
        <f t="shared" si="50"/>
        <v>446099018</v>
      </c>
      <c r="AI295" s="4" t="str">
        <f t="shared" si="51"/>
        <v>446</v>
      </c>
      <c r="AJ295" s="2" t="str">
        <f t="shared" si="52"/>
        <v>099</v>
      </c>
      <c r="AK295" s="2" t="str">
        <f t="shared" si="53"/>
        <v>018</v>
      </c>
      <c r="AL295" s="4">
        <f t="shared" si="54"/>
        <v>1</v>
      </c>
      <c r="AM295" s="4">
        <f t="shared" si="47"/>
        <v>10</v>
      </c>
      <c r="AN295" s="4">
        <f t="shared" si="55"/>
        <v>110450.47068475914</v>
      </c>
      <c r="AO295" s="4">
        <f t="shared" si="56"/>
        <v>11045</v>
      </c>
      <c r="AP295" s="4">
        <f t="shared" si="57"/>
        <v>0</v>
      </c>
      <c r="AQ295" s="75">
        <v>11045</v>
      </c>
    </row>
    <row r="296" spans="1:43" s="4" customFormat="1">
      <c r="A296" s="2">
        <v>446099035</v>
      </c>
      <c r="B296" s="382" t="s">
        <v>673</v>
      </c>
      <c r="C296" s="15">
        <f>'fnd enro'!C296</f>
        <v>0</v>
      </c>
      <c r="D296" s="15">
        <f>'fnd enro'!D296</f>
        <v>0</v>
      </c>
      <c r="E296" s="15">
        <f>'fnd enro'!E296</f>
        <v>0</v>
      </c>
      <c r="F296" s="15">
        <f>'fnd enro'!F296</f>
        <v>0</v>
      </c>
      <c r="G296" s="15">
        <f>'fnd enro'!G296</f>
        <v>0</v>
      </c>
      <c r="H296" s="15">
        <f>'fnd enro'!H296</f>
        <v>0</v>
      </c>
      <c r="I296" s="15">
        <f>'fnd enro'!I296</f>
        <v>3.7499999999999999E-2</v>
      </c>
      <c r="J296" s="15">
        <f>'fnd enro'!J296</f>
        <v>0</v>
      </c>
      <c r="K296" s="15">
        <f>'fnd enro'!K296</f>
        <v>0</v>
      </c>
      <c r="L296" s="15">
        <f>'fnd enro'!L296</f>
        <v>0</v>
      </c>
      <c r="M296" s="15">
        <f>'fnd enro'!M296</f>
        <v>1</v>
      </c>
      <c r="N296" s="15">
        <f>'fnd enro'!N296</f>
        <v>0</v>
      </c>
      <c r="O296" s="15">
        <f>'fnd enro'!O296</f>
        <v>1</v>
      </c>
      <c r="P296" s="15"/>
      <c r="Q296" s="15">
        <f>'fnd enro'!R296</f>
        <v>1</v>
      </c>
      <c r="R296" s="16">
        <f t="shared" si="48"/>
        <v>1.054</v>
      </c>
      <c r="S296" s="15">
        <f>'fnd enro'!Q296</f>
        <v>10</v>
      </c>
      <c r="T296" s="2"/>
      <c r="U296" s="1">
        <f>(($C296*'fnd base rates'!C$48)
+($D296*'fnd base rates'!C$49)
+($E296*'fnd base rates'!C$50)
+($F296*'fnd base rates'!C$51)
+($G296*'fnd base rates'!C$52)
+($H296*'fnd base rates'!C$53)
+($I296*'fnd base rates'!C$54)
+($J296*'fnd base rates'!C$55)
+($K296*'fnd base rates'!C$56)
+($L296*'fnd base rates'!C$57)
+($M296*'fnd base rates'!C$58)
+($N296*'fnd base rates'!C$59)
+($O296*VLOOKUP($S296+12,rate_basefnd,3)))
*$R296</f>
        <v>488.31358875000006</v>
      </c>
      <c r="V296" s="1">
        <f>(($C296*'fnd base rates'!D$48)
+($D296*'fnd base rates'!D$49)
+($E296*'fnd base rates'!D$50)
+($F296*'fnd base rates'!D$51)
+($G296*'fnd base rates'!D$52)
+($H296*'fnd base rates'!D$53)
+($I296*'fnd base rates'!D$54)
+($J296*'fnd base rates'!D$55)
+($K296*'fnd base rates'!D$56)
+($L296*'fnd base rates'!D$57)
+($M296*'fnd base rates'!D$58)
+($N296*'fnd base rates'!D$59)
+($O296*VLOOKUP($S296+12,rate_basefnd,4)))
*$R296</f>
        <v>700.61488000000008</v>
      </c>
      <c r="W296" s="1">
        <f>(($C296*'fnd base rates'!E$48)
+($D296*'fnd base rates'!E$49)
+($E296*'fnd base rates'!E$50)
+($F296*'fnd base rates'!E$51)
+($G296*'fnd base rates'!E$52)
+($H296*'fnd base rates'!E$53)
+($I296*'fnd base rates'!E$54)
+($J296*'fnd base rates'!E$55)
+($K296*'fnd base rates'!E$56)
+($L296*'fnd base rates'!E$57)
+($M296*'fnd base rates'!E$58)
+($N296*'fnd base rates'!E$59)
+($O296*VLOOKUP($S296+12,rate_basefnd,5)))
*$R296</f>
        <v>8617.7036012500012</v>
      </c>
      <c r="X296" s="1">
        <f>(($C296*'fnd base rates'!F$48)
+($D296*'fnd base rates'!F$49)
+($E296*'fnd base rates'!F$50)
+($F296*'fnd base rates'!F$51)
+($G296*'fnd base rates'!F$52)
+($H296*'fnd base rates'!F$53)
+($I296*'fnd base rates'!F$54)
+($J296*'fnd base rates'!F$55)
+($K296*'fnd base rates'!F$56)
+($L296*'fnd base rates'!F$57)
+($M296*'fnd base rates'!F$58)
+($N296*'fnd base rates'!F$59)
+($O296*VLOOKUP($S296+12,rate_basefnd,6)))
*$R296</f>
        <v>968.15776049999999</v>
      </c>
      <c r="Y296" s="1">
        <f>(($C296*'fnd base rates'!G$48)
+($D296*'fnd base rates'!G$49)
+($E296*'fnd base rates'!G$50)
+($F296*'fnd base rates'!G$51)
+($G296*'fnd base rates'!G$52)
+($H296*'fnd base rates'!G$53)
+($I296*'fnd base rates'!G$54)
+($J296*'fnd base rates'!G$55)
+($K296*'fnd base rates'!G$56)
+($L296*'fnd base rates'!G$57)
+($M296*'fnd base rates'!G$58)
+($N296*'fnd base rates'!G$59)
+($O296*VLOOKUP($S296+12,rate_basefnd,7)))
*$R296</f>
        <v>263.94557850000001</v>
      </c>
      <c r="Z296" s="1">
        <f>(($C296*'fnd base rates'!H$48)
+($D296*'fnd base rates'!H$49)
+($E296*'fnd base rates'!H$50)
+($F296*'fnd base rates'!H$51)
+($G296*'fnd base rates'!H$52)
+($H296*'fnd base rates'!H$53)
+($I296*'fnd base rates'!H$54)
+($J296*'fnd base rates'!H$55)
+($K296*'fnd base rates'!H$56)
+($L296*'fnd base rates'!H$57)
+($M296*'fnd base rates'!H$58)
+($N296*'fnd base rates'!H$59)
+($O296*VLOOKUP($S296+12,rate_basefnd,8)))</f>
        <v>454.3845</v>
      </c>
      <c r="AA296" s="1">
        <f>(($C296*'fnd base rates'!I$48)
+($D296*'fnd base rates'!I$49)
+($E296*'fnd base rates'!I$50)
+($F296*'fnd base rates'!I$51)
+($G296*'fnd base rates'!I$52)
+($H296*'fnd base rates'!I$53)
+($I296*'fnd base rates'!I$54)
+($J296*'fnd base rates'!I$55)
+($K296*'fnd base rates'!I$56)
+($L296*'fnd base rates'!I$57)
+($M296*'fnd base rates'!I$58)
+($N296*'fnd base rates'!I$59)
+($O296*VLOOKUP($S296+12,rate_basefnd,9)))
*$R296</f>
        <v>311.17242000000005</v>
      </c>
      <c r="AB296" s="1">
        <f>(($C296*'fnd base rates'!J$48)
+($D296*'fnd base rates'!J$49)
+($E296*'fnd base rates'!J$50)
+($F296*'fnd base rates'!J$51)
+($G296*'fnd base rates'!J$52)
+($H296*'fnd base rates'!J$53)
+($I296*'fnd base rates'!J$54)
+($J296*'fnd base rates'!J$55)
+($K296*'fnd base rates'!J$56)
+($L296*'fnd base rates'!J$57)
+($M296*'fnd base rates'!J$58)
+($N296*'fnd base rates'!J$59)
+($O296*VLOOKUP($S296+12,rate_basefnd,10)))
*$R296</f>
        <v>139.49690000000001</v>
      </c>
      <c r="AC296" s="1">
        <f>(($C296*'fnd base rates'!K$48)
+($D296*'fnd base rates'!K$49)
+($E296*'fnd base rates'!K$50)
+($F296*'fnd base rates'!K$51)
+($G296*'fnd base rates'!K$52)
+($H296*'fnd base rates'!K$53)
+($I296*'fnd base rates'!K$54)
+($J296*'fnd base rates'!K$55)
+($K296*'fnd base rates'!K$56)
+($L296*'fnd base rates'!K$57)
+($M296*'fnd base rates'!K$58)
+($N296*'fnd base rates'!K$59)
+($O296*VLOOKUP($S296+12,rate_basefnd,11)))
*$R296</f>
        <v>1852.3893217499999</v>
      </c>
      <c r="AD296" s="1">
        <f>(($C296*'fnd base rates'!L$48)
+($D296*'fnd base rates'!L$49)
+($E296*'fnd base rates'!L$50)
+($F296*'fnd base rates'!L$51)
+($G296*'fnd base rates'!L$52)
+($H296*'fnd base rates'!L$53)
+($I296*'fnd base rates'!L$54)
+($J296*'fnd base rates'!L$55)
+($K296*'fnd base rates'!L$56)
+($L296*'fnd base rates'!L$57)
+($M296*'fnd base rates'!L$58)
+($N296*'fnd base rates'!L$59)
+($O296*VLOOKUP($S296+12,rate_basefnd,12)))</f>
        <v>1481.2333359278532</v>
      </c>
      <c r="AE296" s="1">
        <f>(($C296*'fnd base rates'!M$48)
+($D296*'fnd base rates'!M$49)
+($E296*'fnd base rates'!M$50)
+($F296*'fnd base rates'!M$51)
+($G296*'fnd base rates'!M$52)
+($H296*'fnd base rates'!M$53)
+($I296*'fnd base rates'!M$54)
+($J296*'fnd base rates'!M$55)
+($K296*'fnd base rates'!M$56)
+($L296*'fnd base rates'!M$57)
+($M296*'fnd base rates'!M$58)
+($N296*'fnd base rates'!M$59)
+($O296*VLOOKUP($S296+12,rate_basefnd,13)))</f>
        <v>0</v>
      </c>
      <c r="AF296" s="4">
        <f t="shared" si="49"/>
        <v>15277.411886677855</v>
      </c>
      <c r="AH296" s="4">
        <f t="shared" si="50"/>
        <v>446099035</v>
      </c>
      <c r="AI296" s="4" t="str">
        <f t="shared" si="51"/>
        <v>446</v>
      </c>
      <c r="AJ296" s="2" t="str">
        <f t="shared" si="52"/>
        <v>099</v>
      </c>
      <c r="AK296" s="2" t="str">
        <f t="shared" si="53"/>
        <v>035</v>
      </c>
      <c r="AL296" s="4">
        <f t="shared" si="54"/>
        <v>1</v>
      </c>
      <c r="AM296" s="4">
        <f t="shared" si="47"/>
        <v>1</v>
      </c>
      <c r="AN296" s="4">
        <f t="shared" si="55"/>
        <v>15277.411886677855</v>
      </c>
      <c r="AO296" s="4">
        <f t="shared" si="56"/>
        <v>15277</v>
      </c>
      <c r="AP296" s="4">
        <f t="shared" si="57"/>
        <v>0</v>
      </c>
      <c r="AQ296" s="75">
        <v>15277</v>
      </c>
    </row>
    <row r="297" spans="1:43" s="4" customFormat="1">
      <c r="A297" s="2">
        <v>446099044</v>
      </c>
      <c r="B297" s="382" t="s">
        <v>673</v>
      </c>
      <c r="C297" s="15">
        <f>'fnd enro'!C297</f>
        <v>0</v>
      </c>
      <c r="D297" s="15">
        <f>'fnd enro'!D297</f>
        <v>0</v>
      </c>
      <c r="E297" s="15">
        <f>'fnd enro'!E297</f>
        <v>12</v>
      </c>
      <c r="F297" s="15">
        <f>'fnd enro'!F297</f>
        <v>101</v>
      </c>
      <c r="G297" s="15">
        <f>'fnd enro'!G297</f>
        <v>63</v>
      </c>
      <c r="H297" s="15">
        <f>'fnd enro'!H297</f>
        <v>74</v>
      </c>
      <c r="I297" s="15">
        <f>'fnd enro'!I297</f>
        <v>12.9375</v>
      </c>
      <c r="J297" s="15">
        <f>'fnd enro'!J297</f>
        <v>0</v>
      </c>
      <c r="K297" s="15">
        <f>'fnd enro'!K297</f>
        <v>0</v>
      </c>
      <c r="L297" s="15">
        <f>'fnd enro'!L297</f>
        <v>0</v>
      </c>
      <c r="M297" s="15">
        <f>'fnd enro'!M297</f>
        <v>95</v>
      </c>
      <c r="N297" s="15">
        <f>'fnd enro'!N297</f>
        <v>0</v>
      </c>
      <c r="O297" s="15">
        <f>'fnd enro'!O297</f>
        <v>111</v>
      </c>
      <c r="P297" s="15"/>
      <c r="Q297" s="15">
        <f>'fnd enro'!R297</f>
        <v>345</v>
      </c>
      <c r="R297" s="16">
        <f t="shared" si="48"/>
        <v>1.054</v>
      </c>
      <c r="S297" s="15">
        <f>'fnd enro'!Q297</f>
        <v>8</v>
      </c>
      <c r="T297" s="2"/>
      <c r="U297" s="1">
        <f>(($C297*'fnd base rates'!C$48)
+($D297*'fnd base rates'!C$49)
+($E297*'fnd base rates'!C$50)
+($F297*'fnd base rates'!C$51)
+($G297*'fnd base rates'!C$52)
+($H297*'fnd base rates'!C$53)
+($I297*'fnd base rates'!C$54)
+($J297*'fnd base rates'!C$55)
+($K297*'fnd base rates'!C$56)
+($L297*'fnd base rates'!C$57)
+($M297*'fnd base rates'!C$58)
+($N297*'fnd base rates'!C$59)
+($O297*VLOOKUP($S297+12,rate_basefnd,3)))
*$R297</f>
        <v>168468.18811875005</v>
      </c>
      <c r="V297" s="1">
        <f>(($C297*'fnd base rates'!D$48)
+($D297*'fnd base rates'!D$49)
+($E297*'fnd base rates'!D$50)
+($F297*'fnd base rates'!D$51)
+($G297*'fnd base rates'!D$52)
+($H297*'fnd base rates'!D$53)
+($I297*'fnd base rates'!D$54)
+($J297*'fnd base rates'!D$55)
+($K297*'fnd base rates'!D$56)
+($L297*'fnd base rates'!D$57)
+($M297*'fnd base rates'!D$58)
+($N297*'fnd base rates'!D$59)
+($O297*VLOOKUP($S297+12,rate_basefnd,4)))
*$R297</f>
        <v>241712.1336</v>
      </c>
      <c r="W297" s="1">
        <f>(($C297*'fnd base rates'!E$48)
+($D297*'fnd base rates'!E$49)
+($E297*'fnd base rates'!E$50)
+($F297*'fnd base rates'!E$51)
+($G297*'fnd base rates'!E$52)
+($H297*'fnd base rates'!E$53)
+($I297*'fnd base rates'!E$54)
+($J297*'fnd base rates'!E$55)
+($K297*'fnd base rates'!E$56)
+($L297*'fnd base rates'!E$57)
+($M297*'fnd base rates'!E$58)
+($N297*'fnd base rates'!E$59)
+($O297*VLOOKUP($S297+12,rate_basefnd,5)))
*$R297</f>
        <v>1798035.6794112502</v>
      </c>
      <c r="X297" s="1">
        <f>(($C297*'fnd base rates'!F$48)
+($D297*'fnd base rates'!F$49)
+($E297*'fnd base rates'!F$50)
+($F297*'fnd base rates'!F$51)
+($G297*'fnd base rates'!F$52)
+($H297*'fnd base rates'!F$53)
+($I297*'fnd base rates'!F$54)
+($J297*'fnd base rates'!F$55)
+($K297*'fnd base rates'!F$56)
+($L297*'fnd base rates'!F$57)
+($M297*'fnd base rates'!F$58)
+($N297*'fnd base rates'!F$59)
+($O297*VLOOKUP($S297+12,rate_basefnd,6)))
*$R297</f>
        <v>336318.60839250003</v>
      </c>
      <c r="Y297" s="1">
        <f>(($C297*'fnd base rates'!G$48)
+($D297*'fnd base rates'!G$49)
+($E297*'fnd base rates'!G$50)
+($F297*'fnd base rates'!G$51)
+($G297*'fnd base rates'!G$52)
+($H297*'fnd base rates'!G$53)
+($I297*'fnd base rates'!G$54)
+($J297*'fnd base rates'!G$55)
+($K297*'fnd base rates'!G$56)
+($L297*'fnd base rates'!G$57)
+($M297*'fnd base rates'!G$58)
+($N297*'fnd base rates'!G$59)
+($O297*VLOOKUP($S297+12,rate_basefnd,7)))
*$R297</f>
        <v>63058.689602499995</v>
      </c>
      <c r="Z297" s="1">
        <f>(($C297*'fnd base rates'!H$48)
+($D297*'fnd base rates'!H$49)
+($E297*'fnd base rates'!H$50)
+($F297*'fnd base rates'!H$51)
+($G297*'fnd base rates'!H$52)
+($H297*'fnd base rates'!H$53)
+($I297*'fnd base rates'!H$54)
+($J297*'fnd base rates'!H$55)
+($K297*'fnd base rates'!H$56)
+($L297*'fnd base rates'!H$57)
+($M297*'fnd base rates'!H$58)
+($N297*'fnd base rates'!H$59)
+($O297*VLOOKUP($S297+12,rate_basefnd,8)))</f>
        <v>176350.45249999998</v>
      </c>
      <c r="AA297" s="1">
        <f>(($C297*'fnd base rates'!I$48)
+($D297*'fnd base rates'!I$49)
+($E297*'fnd base rates'!I$50)
+($F297*'fnd base rates'!I$51)
+($G297*'fnd base rates'!I$52)
+($H297*'fnd base rates'!I$53)
+($I297*'fnd base rates'!I$54)
+($J297*'fnd base rates'!I$55)
+($K297*'fnd base rates'!I$56)
+($L297*'fnd base rates'!I$57)
+($M297*'fnd base rates'!I$58)
+($N297*'fnd base rates'!I$59)
+($O297*VLOOKUP($S297+12,rate_basefnd,9)))
*$R297</f>
        <v>104445.63462</v>
      </c>
      <c r="AB297" s="1">
        <f>(($C297*'fnd base rates'!J$48)
+($D297*'fnd base rates'!J$49)
+($E297*'fnd base rates'!J$50)
+($F297*'fnd base rates'!J$51)
+($G297*'fnd base rates'!J$52)
+($H297*'fnd base rates'!J$53)
+($I297*'fnd base rates'!J$54)
+($J297*'fnd base rates'!J$55)
+($K297*'fnd base rates'!J$56)
+($L297*'fnd base rates'!J$57)
+($M297*'fnd base rates'!J$58)
+($N297*'fnd base rates'!J$59)
+($O297*VLOOKUP($S297+12,rate_basefnd,10)))
*$R297</f>
        <v>81693.242280000006</v>
      </c>
      <c r="AC297" s="1">
        <f>(($C297*'fnd base rates'!K$48)
+($D297*'fnd base rates'!K$49)
+($E297*'fnd base rates'!K$50)
+($F297*'fnd base rates'!K$51)
+($G297*'fnd base rates'!K$52)
+($H297*'fnd base rates'!K$53)
+($I297*'fnd base rates'!K$54)
+($J297*'fnd base rates'!K$55)
+($K297*'fnd base rates'!K$56)
+($L297*'fnd base rates'!K$57)
+($M297*'fnd base rates'!K$58)
+($N297*'fnd base rates'!K$59)
+($O297*VLOOKUP($S297+12,rate_basefnd,11)))
*$R297</f>
        <v>442519.81110375008</v>
      </c>
      <c r="AD297" s="1">
        <f>(($C297*'fnd base rates'!L$48)
+($D297*'fnd base rates'!L$49)
+($E297*'fnd base rates'!L$50)
+($F297*'fnd base rates'!L$51)
+($G297*'fnd base rates'!L$52)
+($H297*'fnd base rates'!L$53)
+($I297*'fnd base rates'!L$54)
+($J297*'fnd base rates'!L$55)
+($K297*'fnd base rates'!L$56)
+($L297*'fnd base rates'!L$57)
+($M297*'fnd base rates'!L$58)
+($N297*'fnd base rates'!L$59)
+($O297*VLOOKUP($S297+12,rate_basefnd,12)))</f>
        <v>386581.82244096335</v>
      </c>
      <c r="AE297" s="1">
        <f>(($C297*'fnd base rates'!M$48)
+($D297*'fnd base rates'!M$49)
+($E297*'fnd base rates'!M$50)
+($F297*'fnd base rates'!M$51)
+($G297*'fnd base rates'!M$52)
+($H297*'fnd base rates'!M$53)
+($I297*'fnd base rates'!M$54)
+($J297*'fnd base rates'!M$55)
+($K297*'fnd base rates'!M$56)
+($L297*'fnd base rates'!M$57)
+($M297*'fnd base rates'!M$58)
+($N297*'fnd base rates'!M$59)
+($O297*VLOOKUP($S297+12,rate_basefnd,13)))</f>
        <v>0</v>
      </c>
      <c r="AF297" s="4">
        <f t="shared" si="49"/>
        <v>3799184.2620697133</v>
      </c>
      <c r="AH297" s="4">
        <f t="shared" si="50"/>
        <v>446099044</v>
      </c>
      <c r="AI297" s="4" t="str">
        <f t="shared" si="51"/>
        <v>446</v>
      </c>
      <c r="AJ297" s="2" t="str">
        <f t="shared" si="52"/>
        <v>099</v>
      </c>
      <c r="AK297" s="2" t="str">
        <f t="shared" si="53"/>
        <v>044</v>
      </c>
      <c r="AL297" s="4">
        <f t="shared" si="54"/>
        <v>1</v>
      </c>
      <c r="AM297" s="4">
        <f t="shared" si="47"/>
        <v>345</v>
      </c>
      <c r="AN297" s="4">
        <f t="shared" si="55"/>
        <v>3799184.2620697133</v>
      </c>
      <c r="AO297" s="4">
        <f t="shared" si="56"/>
        <v>11012</v>
      </c>
      <c r="AP297" s="4">
        <f t="shared" si="57"/>
        <v>0</v>
      </c>
      <c r="AQ297" s="75">
        <v>11012</v>
      </c>
    </row>
    <row r="298" spans="1:43" s="4" customFormat="1">
      <c r="A298" s="2">
        <v>446099050</v>
      </c>
      <c r="B298" s="382" t="s">
        <v>673</v>
      </c>
      <c r="C298" s="15">
        <f>'fnd enro'!C298</f>
        <v>0</v>
      </c>
      <c r="D298" s="15">
        <f>'fnd enro'!D298</f>
        <v>0</v>
      </c>
      <c r="E298" s="15">
        <f>'fnd enro'!E298</f>
        <v>1</v>
      </c>
      <c r="F298" s="15">
        <f>'fnd enro'!F298</f>
        <v>4</v>
      </c>
      <c r="G298" s="15">
        <f>'fnd enro'!G298</f>
        <v>0</v>
      </c>
      <c r="H298" s="15">
        <f>'fnd enro'!H298</f>
        <v>0</v>
      </c>
      <c r="I298" s="15">
        <f>'fnd enro'!I298</f>
        <v>0.1875</v>
      </c>
      <c r="J298" s="15">
        <f>'fnd enro'!J298</f>
        <v>0</v>
      </c>
      <c r="K298" s="15">
        <f>'fnd enro'!K298</f>
        <v>0</v>
      </c>
      <c r="L298" s="15">
        <f>'fnd enro'!L298</f>
        <v>0</v>
      </c>
      <c r="M298" s="15">
        <f>'fnd enro'!M298</f>
        <v>0</v>
      </c>
      <c r="N298" s="15">
        <f>'fnd enro'!N298</f>
        <v>0</v>
      </c>
      <c r="O298" s="15">
        <f>'fnd enro'!O298</f>
        <v>1</v>
      </c>
      <c r="P298" s="15"/>
      <c r="Q298" s="15">
        <f>'fnd enro'!R298</f>
        <v>5</v>
      </c>
      <c r="R298" s="16">
        <f t="shared" si="48"/>
        <v>1.054</v>
      </c>
      <c r="S298" s="15">
        <f>'fnd enro'!Q298</f>
        <v>5</v>
      </c>
      <c r="T298" s="2"/>
      <c r="U298" s="1">
        <f>(($C298*'fnd base rates'!C$48)
+($D298*'fnd base rates'!C$49)
+($E298*'fnd base rates'!C$50)
+($F298*'fnd base rates'!C$51)
+($G298*'fnd base rates'!C$52)
+($H298*'fnd base rates'!C$53)
+($I298*'fnd base rates'!C$54)
+($J298*'fnd base rates'!C$55)
+($K298*'fnd base rates'!C$56)
+($L298*'fnd base rates'!C$57)
+($M298*'fnd base rates'!C$58)
+($N298*'fnd base rates'!C$59)
+($O298*VLOOKUP($S298+12,rate_basefnd,3)))
*$R298</f>
        <v>2441.5679437500003</v>
      </c>
      <c r="V298" s="1">
        <f>(($C298*'fnd base rates'!D$48)
+($D298*'fnd base rates'!D$49)
+($E298*'fnd base rates'!D$50)
+($F298*'fnd base rates'!D$51)
+($G298*'fnd base rates'!D$52)
+($H298*'fnd base rates'!D$53)
+($I298*'fnd base rates'!D$54)
+($J298*'fnd base rates'!D$55)
+($K298*'fnd base rates'!D$56)
+($L298*'fnd base rates'!D$57)
+($M298*'fnd base rates'!D$58)
+($N298*'fnd base rates'!D$59)
+($O298*VLOOKUP($S298+12,rate_basefnd,4)))
*$R298</f>
        <v>3503.0744000000004</v>
      </c>
      <c r="W298" s="1">
        <f>(($C298*'fnd base rates'!E$48)
+($D298*'fnd base rates'!E$49)
+($E298*'fnd base rates'!E$50)
+($F298*'fnd base rates'!E$51)
+($G298*'fnd base rates'!E$52)
+($H298*'fnd base rates'!E$53)
+($I298*'fnd base rates'!E$54)
+($J298*'fnd base rates'!E$55)
+($K298*'fnd base rates'!E$56)
+($L298*'fnd base rates'!E$57)
+($M298*'fnd base rates'!E$58)
+($N298*'fnd base rates'!E$59)
+($O298*VLOOKUP($S298+12,rate_basefnd,5)))
*$R298</f>
        <v>21000.514566249996</v>
      </c>
      <c r="X298" s="1">
        <f>(($C298*'fnd base rates'!F$48)
+($D298*'fnd base rates'!F$49)
+($E298*'fnd base rates'!F$50)
+($F298*'fnd base rates'!F$51)
+($G298*'fnd base rates'!F$52)
+($H298*'fnd base rates'!F$53)
+($I298*'fnd base rates'!F$54)
+($J298*'fnd base rates'!F$55)
+($K298*'fnd base rates'!F$56)
+($L298*'fnd base rates'!F$57)
+($M298*'fnd base rates'!F$58)
+($N298*'fnd base rates'!F$59)
+($O298*VLOOKUP($S298+12,rate_basefnd,6)))
*$R298</f>
        <v>5666.3870024999997</v>
      </c>
      <c r="Y298" s="1">
        <f>(($C298*'fnd base rates'!G$48)
+($D298*'fnd base rates'!G$49)
+($E298*'fnd base rates'!G$50)
+($F298*'fnd base rates'!G$51)
+($G298*'fnd base rates'!G$52)
+($H298*'fnd base rates'!G$53)
+($I298*'fnd base rates'!G$54)
+($J298*'fnd base rates'!G$55)
+($K298*'fnd base rates'!G$56)
+($L298*'fnd base rates'!G$57)
+($M298*'fnd base rates'!G$58)
+($N298*'fnd base rates'!G$59)
+($O298*VLOOKUP($S298+12,rate_basefnd,7)))
*$R298</f>
        <v>787.77409250000005</v>
      </c>
      <c r="Z298" s="1">
        <f>(($C298*'fnd base rates'!H$48)
+($D298*'fnd base rates'!H$49)
+($E298*'fnd base rates'!H$50)
+($F298*'fnd base rates'!H$51)
+($G298*'fnd base rates'!H$52)
+($H298*'fnd base rates'!H$53)
+($I298*'fnd base rates'!H$54)
+($J298*'fnd base rates'!H$55)
+($K298*'fnd base rates'!H$56)
+($L298*'fnd base rates'!H$57)
+($M298*'fnd base rates'!H$58)
+($N298*'fnd base rates'!H$59)
+($O298*VLOOKUP($S298+12,rate_basefnd,8)))</f>
        <v>2271.9225000000001</v>
      </c>
      <c r="AA298" s="1">
        <f>(($C298*'fnd base rates'!I$48)
+($D298*'fnd base rates'!I$49)
+($E298*'fnd base rates'!I$50)
+($F298*'fnd base rates'!I$51)
+($G298*'fnd base rates'!I$52)
+($H298*'fnd base rates'!I$53)
+($I298*'fnd base rates'!I$54)
+($J298*'fnd base rates'!I$55)
+($K298*'fnd base rates'!I$56)
+($L298*'fnd base rates'!I$57)
+($M298*'fnd base rates'!I$58)
+($N298*'fnd base rates'!I$59)
+($O298*VLOOKUP($S298+12,rate_basefnd,9)))
*$R298</f>
        <v>1168.8333</v>
      </c>
      <c r="AB298" s="1">
        <f>(($C298*'fnd base rates'!J$48)
+($D298*'fnd base rates'!J$49)
+($E298*'fnd base rates'!J$50)
+($F298*'fnd base rates'!J$51)
+($G298*'fnd base rates'!J$52)
+($H298*'fnd base rates'!J$53)
+($I298*'fnd base rates'!J$54)
+($J298*'fnd base rates'!J$55)
+($K298*'fnd base rates'!J$56)
+($L298*'fnd base rates'!J$57)
+($M298*'fnd base rates'!J$58)
+($N298*'fnd base rates'!J$59)
+($O298*VLOOKUP($S298+12,rate_basefnd,10)))
*$R298</f>
        <v>650.99256000000003</v>
      </c>
      <c r="AC298" s="1">
        <f>(($C298*'fnd base rates'!K$48)
+($D298*'fnd base rates'!K$49)
+($E298*'fnd base rates'!K$50)
+($F298*'fnd base rates'!K$51)
+($G298*'fnd base rates'!K$52)
+($H298*'fnd base rates'!K$53)
+($I298*'fnd base rates'!K$54)
+($J298*'fnd base rates'!K$55)
+($K298*'fnd base rates'!K$56)
+($L298*'fnd base rates'!K$57)
+($M298*'fnd base rates'!K$58)
+($N298*'fnd base rates'!K$59)
+($O298*VLOOKUP($S298+12,rate_basefnd,11)))
*$R298</f>
        <v>5527.9724287500003</v>
      </c>
      <c r="AD298" s="1">
        <f>(($C298*'fnd base rates'!L$48)
+($D298*'fnd base rates'!L$49)
+($E298*'fnd base rates'!L$50)
+($F298*'fnd base rates'!L$51)
+($G298*'fnd base rates'!L$52)
+($H298*'fnd base rates'!L$53)
+($I298*'fnd base rates'!L$54)
+($J298*'fnd base rates'!L$55)
+($K298*'fnd base rates'!L$56)
+($L298*'fnd base rates'!L$57)
+($M298*'fnd base rates'!L$58)
+($N298*'fnd base rates'!L$59)
+($O298*VLOOKUP($S298+12,rate_basefnd,12)))</f>
        <v>5255.1448238640787</v>
      </c>
      <c r="AE298" s="1">
        <f>(($C298*'fnd base rates'!M$48)
+($D298*'fnd base rates'!M$49)
+($E298*'fnd base rates'!M$50)
+($F298*'fnd base rates'!M$51)
+($G298*'fnd base rates'!M$52)
+($H298*'fnd base rates'!M$53)
+($I298*'fnd base rates'!M$54)
+($J298*'fnd base rates'!M$55)
+($K298*'fnd base rates'!M$56)
+($L298*'fnd base rates'!M$57)
+($M298*'fnd base rates'!M$58)
+($N298*'fnd base rates'!M$59)
+($O298*VLOOKUP($S298+12,rate_basefnd,13)))</f>
        <v>0</v>
      </c>
      <c r="AF298" s="4">
        <f t="shared" si="49"/>
        <v>48274.183617614079</v>
      </c>
      <c r="AH298" s="4">
        <f t="shared" si="50"/>
        <v>446099050</v>
      </c>
      <c r="AI298" s="4" t="str">
        <f t="shared" si="51"/>
        <v>446</v>
      </c>
      <c r="AJ298" s="2" t="str">
        <f t="shared" si="52"/>
        <v>099</v>
      </c>
      <c r="AK298" s="2" t="str">
        <f t="shared" si="53"/>
        <v>050</v>
      </c>
      <c r="AL298" s="4">
        <f t="shared" si="54"/>
        <v>1</v>
      </c>
      <c r="AM298" s="4">
        <f t="shared" si="47"/>
        <v>5</v>
      </c>
      <c r="AN298" s="4">
        <f t="shared" si="55"/>
        <v>48274.183617614079</v>
      </c>
      <c r="AO298" s="4">
        <f t="shared" si="56"/>
        <v>9655</v>
      </c>
      <c r="AP298" s="4">
        <f t="shared" si="57"/>
        <v>0</v>
      </c>
      <c r="AQ298" s="75">
        <v>9655</v>
      </c>
    </row>
    <row r="299" spans="1:43" s="4" customFormat="1">
      <c r="A299" s="2">
        <v>446099088</v>
      </c>
      <c r="B299" s="382" t="s">
        <v>673</v>
      </c>
      <c r="C299" s="15">
        <f>'fnd enro'!C299</f>
        <v>0</v>
      </c>
      <c r="D299" s="15">
        <f>'fnd enro'!D299</f>
        <v>0</v>
      </c>
      <c r="E299" s="15">
        <f>'fnd enro'!E299</f>
        <v>0</v>
      </c>
      <c r="F299" s="15">
        <f>'fnd enro'!F299</f>
        <v>5</v>
      </c>
      <c r="G299" s="15">
        <f>'fnd enro'!G299</f>
        <v>1</v>
      </c>
      <c r="H299" s="15">
        <f>'fnd enro'!H299</f>
        <v>5</v>
      </c>
      <c r="I299" s="15">
        <f>'fnd enro'!I299</f>
        <v>0.48749999999999999</v>
      </c>
      <c r="J299" s="15">
        <f>'fnd enro'!J299</f>
        <v>0</v>
      </c>
      <c r="K299" s="15">
        <f>'fnd enro'!K299</f>
        <v>0</v>
      </c>
      <c r="L299" s="15">
        <f>'fnd enro'!L299</f>
        <v>0</v>
      </c>
      <c r="M299" s="15">
        <f>'fnd enro'!M299</f>
        <v>2</v>
      </c>
      <c r="N299" s="15">
        <f>'fnd enro'!N299</f>
        <v>0</v>
      </c>
      <c r="O299" s="15">
        <f>'fnd enro'!O299</f>
        <v>1</v>
      </c>
      <c r="P299" s="15"/>
      <c r="Q299" s="15">
        <f>'fnd enro'!R299</f>
        <v>13</v>
      </c>
      <c r="R299" s="16">
        <f t="shared" si="48"/>
        <v>1.054</v>
      </c>
      <c r="S299" s="15">
        <f>'fnd enro'!Q299</f>
        <v>2</v>
      </c>
      <c r="T299" s="2"/>
      <c r="U299" s="1">
        <f>(($C299*'fnd base rates'!C$48)
+($D299*'fnd base rates'!C$49)
+($E299*'fnd base rates'!C$50)
+($F299*'fnd base rates'!C$51)
+($G299*'fnd base rates'!C$52)
+($H299*'fnd base rates'!C$53)
+($I299*'fnd base rates'!C$54)
+($J299*'fnd base rates'!C$55)
+($K299*'fnd base rates'!C$56)
+($L299*'fnd base rates'!C$57)
+($M299*'fnd base rates'!C$58)
+($N299*'fnd base rates'!C$59)
+($O299*VLOOKUP($S299+12,rate_basefnd,3)))
*$R299</f>
        <v>6348.0766537500003</v>
      </c>
      <c r="V299" s="1">
        <f>(($C299*'fnd base rates'!D$48)
+($D299*'fnd base rates'!D$49)
+($E299*'fnd base rates'!D$50)
+($F299*'fnd base rates'!D$51)
+($G299*'fnd base rates'!D$52)
+($H299*'fnd base rates'!D$53)
+($I299*'fnd base rates'!D$54)
+($J299*'fnd base rates'!D$55)
+($K299*'fnd base rates'!D$56)
+($L299*'fnd base rates'!D$57)
+($M299*'fnd base rates'!D$58)
+($N299*'fnd base rates'!D$59)
+($O299*VLOOKUP($S299+12,rate_basefnd,4)))
*$R299</f>
        <v>9107.9934400000002</v>
      </c>
      <c r="W299" s="1">
        <f>(($C299*'fnd base rates'!E$48)
+($D299*'fnd base rates'!E$49)
+($E299*'fnd base rates'!E$50)
+($F299*'fnd base rates'!E$51)
+($G299*'fnd base rates'!E$52)
+($H299*'fnd base rates'!E$53)
+($I299*'fnd base rates'!E$54)
+($J299*'fnd base rates'!E$55)
+($K299*'fnd base rates'!E$56)
+($L299*'fnd base rates'!E$57)
+($M299*'fnd base rates'!E$58)
+($N299*'fnd base rates'!E$59)
+($O299*VLOOKUP($S299+12,rate_basefnd,5)))
*$R299</f>
        <v>56841.136356250005</v>
      </c>
      <c r="X299" s="1">
        <f>(($C299*'fnd base rates'!F$48)
+($D299*'fnd base rates'!F$49)
+($E299*'fnd base rates'!F$50)
+($F299*'fnd base rates'!F$51)
+($G299*'fnd base rates'!F$52)
+($H299*'fnd base rates'!F$53)
+($I299*'fnd base rates'!F$54)
+($J299*'fnd base rates'!F$55)
+($K299*'fnd base rates'!F$56)
+($L299*'fnd base rates'!F$57)
+($M299*'fnd base rates'!F$58)
+($N299*'fnd base rates'!F$59)
+($O299*VLOOKUP($S299+12,rate_basefnd,6)))
*$R299</f>
        <v>12520.650186500001</v>
      </c>
      <c r="Y299" s="1">
        <f>(($C299*'fnd base rates'!G$48)
+($D299*'fnd base rates'!G$49)
+($E299*'fnd base rates'!G$50)
+($F299*'fnd base rates'!G$51)
+($G299*'fnd base rates'!G$52)
+($H299*'fnd base rates'!G$53)
+($I299*'fnd base rates'!G$54)
+($J299*'fnd base rates'!G$55)
+($K299*'fnd base rates'!G$56)
+($L299*'fnd base rates'!G$57)
+($M299*'fnd base rates'!G$58)
+($N299*'fnd base rates'!G$59)
+($O299*VLOOKUP($S299+12,rate_basefnd,7)))
*$R299</f>
        <v>2063.5483405</v>
      </c>
      <c r="Z299" s="1">
        <f>(($C299*'fnd base rates'!H$48)
+($D299*'fnd base rates'!H$49)
+($E299*'fnd base rates'!H$50)
+($F299*'fnd base rates'!H$51)
+($G299*'fnd base rates'!H$52)
+($H299*'fnd base rates'!H$53)
+($I299*'fnd base rates'!H$54)
+($J299*'fnd base rates'!H$55)
+($K299*'fnd base rates'!H$56)
+($L299*'fnd base rates'!H$57)
+($M299*'fnd base rates'!H$58)
+($N299*'fnd base rates'!H$59)
+($O299*VLOOKUP($S299+12,rate_basefnd,8)))</f>
        <v>7230.4984999999997</v>
      </c>
      <c r="AA299" s="1">
        <f>(($C299*'fnd base rates'!I$48)
+($D299*'fnd base rates'!I$49)
+($E299*'fnd base rates'!I$50)
+($F299*'fnd base rates'!I$51)
+($G299*'fnd base rates'!I$52)
+($H299*'fnd base rates'!I$53)
+($I299*'fnd base rates'!I$54)
+($J299*'fnd base rates'!I$55)
+($K299*'fnd base rates'!I$56)
+($L299*'fnd base rates'!I$57)
+($M299*'fnd base rates'!I$58)
+($N299*'fnd base rates'!I$59)
+($O299*VLOOKUP($S299+12,rate_basefnd,9)))
*$R299</f>
        <v>4052.6721600000001</v>
      </c>
      <c r="AB299" s="1">
        <f>(($C299*'fnd base rates'!J$48)
+($D299*'fnd base rates'!J$49)
+($E299*'fnd base rates'!J$50)
+($F299*'fnd base rates'!J$51)
+($G299*'fnd base rates'!J$52)
+($H299*'fnd base rates'!J$53)
+($I299*'fnd base rates'!J$54)
+($J299*'fnd base rates'!J$55)
+($K299*'fnd base rates'!J$56)
+($L299*'fnd base rates'!J$57)
+($M299*'fnd base rates'!J$58)
+($N299*'fnd base rates'!J$59)
+($O299*VLOOKUP($S299+12,rate_basefnd,10)))
*$R299</f>
        <v>3831.4270200000001</v>
      </c>
      <c r="AC299" s="1">
        <f>(($C299*'fnd base rates'!K$48)
+($D299*'fnd base rates'!K$49)
+($E299*'fnd base rates'!K$50)
+($F299*'fnd base rates'!K$51)
+($G299*'fnd base rates'!K$52)
+($H299*'fnd base rates'!K$53)
+($I299*'fnd base rates'!K$54)
+($J299*'fnd base rates'!K$55)
+($K299*'fnd base rates'!K$56)
+($L299*'fnd base rates'!K$57)
+($M299*'fnd base rates'!K$58)
+($N299*'fnd base rates'!K$59)
+($O299*VLOOKUP($S299+12,rate_basefnd,11)))
*$R299</f>
        <v>14480.955142750001</v>
      </c>
      <c r="AD299" s="1">
        <f>(($C299*'fnd base rates'!L$48)
+($D299*'fnd base rates'!L$49)
+($E299*'fnd base rates'!L$50)
+($F299*'fnd base rates'!L$51)
+($G299*'fnd base rates'!L$52)
+($H299*'fnd base rates'!L$53)
+($I299*'fnd base rates'!L$54)
+($J299*'fnd base rates'!L$55)
+($K299*'fnd base rates'!L$56)
+($L299*'fnd base rates'!L$57)
+($M299*'fnd base rates'!L$58)
+($N299*'fnd base rates'!L$59)
+($O299*VLOOKUP($S299+12,rate_basefnd,12)))</f>
        <v>13118.123955943822</v>
      </c>
      <c r="AE299" s="1">
        <f>(($C299*'fnd base rates'!M$48)
+($D299*'fnd base rates'!M$49)
+($E299*'fnd base rates'!M$50)
+($F299*'fnd base rates'!M$51)
+($G299*'fnd base rates'!M$52)
+($H299*'fnd base rates'!M$53)
+($I299*'fnd base rates'!M$54)
+($J299*'fnd base rates'!M$55)
+($K299*'fnd base rates'!M$56)
+($L299*'fnd base rates'!M$57)
+($M299*'fnd base rates'!M$58)
+($N299*'fnd base rates'!M$59)
+($O299*VLOOKUP($S299+12,rate_basefnd,13)))</f>
        <v>0</v>
      </c>
      <c r="AF299" s="4">
        <f t="shared" si="49"/>
        <v>129595.08175569383</v>
      </c>
      <c r="AH299" s="4">
        <f t="shared" si="50"/>
        <v>446099088</v>
      </c>
      <c r="AI299" s="4" t="str">
        <f t="shared" si="51"/>
        <v>446</v>
      </c>
      <c r="AJ299" s="2" t="str">
        <f t="shared" si="52"/>
        <v>099</v>
      </c>
      <c r="AK299" s="2" t="str">
        <f t="shared" si="53"/>
        <v>088</v>
      </c>
      <c r="AL299" s="4">
        <f t="shared" si="54"/>
        <v>1</v>
      </c>
      <c r="AM299" s="4">
        <f t="shared" si="47"/>
        <v>13</v>
      </c>
      <c r="AN299" s="4">
        <f t="shared" si="55"/>
        <v>129595.08175569383</v>
      </c>
      <c r="AO299" s="4">
        <f t="shared" si="56"/>
        <v>9969</v>
      </c>
      <c r="AP299" s="4">
        <f t="shared" si="57"/>
        <v>0</v>
      </c>
      <c r="AQ299" s="75">
        <v>9969</v>
      </c>
    </row>
    <row r="300" spans="1:43" s="4" customFormat="1">
      <c r="A300" s="2">
        <v>446099099</v>
      </c>
      <c r="B300" s="382" t="s">
        <v>673</v>
      </c>
      <c r="C300" s="15">
        <f>'fnd enro'!C300</f>
        <v>0</v>
      </c>
      <c r="D300" s="15">
        <f>'fnd enro'!D300</f>
        <v>0</v>
      </c>
      <c r="E300" s="15">
        <f>'fnd enro'!E300</f>
        <v>15</v>
      </c>
      <c r="F300" s="15">
        <f>'fnd enro'!F300</f>
        <v>43</v>
      </c>
      <c r="G300" s="15">
        <f>'fnd enro'!G300</f>
        <v>20</v>
      </c>
      <c r="H300" s="15">
        <f>'fnd enro'!H300</f>
        <v>21</v>
      </c>
      <c r="I300" s="15">
        <f>'fnd enro'!I300</f>
        <v>3.9750000000000001</v>
      </c>
      <c r="J300" s="15">
        <f>'fnd enro'!J300</f>
        <v>0</v>
      </c>
      <c r="K300" s="15">
        <f>'fnd enro'!K300</f>
        <v>0</v>
      </c>
      <c r="L300" s="15">
        <f>'fnd enro'!L300</f>
        <v>0</v>
      </c>
      <c r="M300" s="15">
        <f>'fnd enro'!M300</f>
        <v>7</v>
      </c>
      <c r="N300" s="15">
        <f>'fnd enro'!N300</f>
        <v>0</v>
      </c>
      <c r="O300" s="15">
        <f>'fnd enro'!O300</f>
        <v>15</v>
      </c>
      <c r="P300" s="15"/>
      <c r="Q300" s="15">
        <f>'fnd enro'!R300</f>
        <v>106</v>
      </c>
      <c r="R300" s="16">
        <f t="shared" si="48"/>
        <v>1.054</v>
      </c>
      <c r="S300" s="15">
        <f>'fnd enro'!Q300</f>
        <v>3</v>
      </c>
      <c r="T300" s="2"/>
      <c r="U300" s="1">
        <f>(($C300*'fnd base rates'!C$48)
+($D300*'fnd base rates'!C$49)
+($E300*'fnd base rates'!C$50)
+($F300*'fnd base rates'!C$51)
+($G300*'fnd base rates'!C$52)
+($H300*'fnd base rates'!C$53)
+($I300*'fnd base rates'!C$54)
+($J300*'fnd base rates'!C$55)
+($K300*'fnd base rates'!C$56)
+($L300*'fnd base rates'!C$57)
+($M300*'fnd base rates'!C$58)
+($N300*'fnd base rates'!C$59)
+($O300*VLOOKUP($S300+12,rate_basefnd,3)))
*$R300</f>
        <v>51761.240407500001</v>
      </c>
      <c r="V300" s="1">
        <f>(($C300*'fnd base rates'!D$48)
+($D300*'fnd base rates'!D$49)
+($E300*'fnd base rates'!D$50)
+($F300*'fnd base rates'!D$51)
+($G300*'fnd base rates'!D$52)
+($H300*'fnd base rates'!D$53)
+($I300*'fnd base rates'!D$54)
+($J300*'fnd base rates'!D$55)
+($K300*'fnd base rates'!D$56)
+($L300*'fnd base rates'!D$57)
+($M300*'fnd base rates'!D$58)
+($N300*'fnd base rates'!D$59)
+($O300*VLOOKUP($S300+12,rate_basefnd,4)))
*$R300</f>
        <v>74265.177279999989</v>
      </c>
      <c r="W300" s="1">
        <f>(($C300*'fnd base rates'!E$48)
+($D300*'fnd base rates'!E$49)
+($E300*'fnd base rates'!E$50)
+($F300*'fnd base rates'!E$51)
+($G300*'fnd base rates'!E$52)
+($H300*'fnd base rates'!E$53)
+($I300*'fnd base rates'!E$54)
+($J300*'fnd base rates'!E$55)
+($K300*'fnd base rates'!E$56)
+($L300*'fnd base rates'!E$57)
+($M300*'fnd base rates'!E$58)
+($N300*'fnd base rates'!E$59)
+($O300*VLOOKUP($S300+12,rate_basefnd,5)))
*$R300</f>
        <v>447377.56601250003</v>
      </c>
      <c r="X300" s="1">
        <f>(($C300*'fnd base rates'!F$48)
+($D300*'fnd base rates'!F$49)
+($E300*'fnd base rates'!F$50)
+($F300*'fnd base rates'!F$51)
+($G300*'fnd base rates'!F$52)
+($H300*'fnd base rates'!F$53)
+($I300*'fnd base rates'!F$54)
+($J300*'fnd base rates'!F$55)
+($K300*'fnd base rates'!F$56)
+($L300*'fnd base rates'!F$57)
+($M300*'fnd base rates'!F$58)
+($N300*'fnd base rates'!F$59)
+($O300*VLOOKUP($S300+12,rate_basefnd,6)))
*$R300</f>
        <v>107421.13933299998</v>
      </c>
      <c r="Y300" s="1">
        <f>(($C300*'fnd base rates'!G$48)
+($D300*'fnd base rates'!G$49)
+($E300*'fnd base rates'!G$50)
+($F300*'fnd base rates'!G$51)
+($G300*'fnd base rates'!G$52)
+($H300*'fnd base rates'!G$53)
+($I300*'fnd base rates'!G$54)
+($J300*'fnd base rates'!G$55)
+($K300*'fnd base rates'!G$56)
+($L300*'fnd base rates'!G$57)
+($M300*'fnd base rates'!G$58)
+($N300*'fnd base rates'!G$59)
+($O300*VLOOKUP($S300+12,rate_basefnd,7)))
*$R300</f>
        <v>16895.895621000003</v>
      </c>
      <c r="Z300" s="1">
        <f>(($C300*'fnd base rates'!H$48)
+($D300*'fnd base rates'!H$49)
+($E300*'fnd base rates'!H$50)
+($F300*'fnd base rates'!H$51)
+($G300*'fnd base rates'!H$52)
+($H300*'fnd base rates'!H$53)
+($I300*'fnd base rates'!H$54)
+($J300*'fnd base rates'!H$55)
+($K300*'fnd base rates'!H$56)
+($L300*'fnd base rates'!H$57)
+($M300*'fnd base rates'!H$58)
+($N300*'fnd base rates'!H$59)
+($O300*VLOOKUP($S300+12,rate_basefnd,8)))</f>
        <v>53723.457000000002</v>
      </c>
      <c r="AA300" s="1">
        <f>(($C300*'fnd base rates'!I$48)
+($D300*'fnd base rates'!I$49)
+($E300*'fnd base rates'!I$50)
+($F300*'fnd base rates'!I$51)
+($G300*'fnd base rates'!I$52)
+($H300*'fnd base rates'!I$53)
+($I300*'fnd base rates'!I$54)
+($J300*'fnd base rates'!I$55)
+($K300*'fnd base rates'!I$56)
+($L300*'fnd base rates'!I$57)
+($M300*'fnd base rates'!I$58)
+($N300*'fnd base rates'!I$59)
+($O300*VLOOKUP($S300+12,rate_basefnd,9)))
*$R300</f>
        <v>30151.47234</v>
      </c>
      <c r="AB300" s="1">
        <f>(($C300*'fnd base rates'!J$48)
+($D300*'fnd base rates'!J$49)
+($E300*'fnd base rates'!J$50)
+($F300*'fnd base rates'!J$51)
+($G300*'fnd base rates'!J$52)
+($H300*'fnd base rates'!J$53)
+($I300*'fnd base rates'!J$54)
+($J300*'fnd base rates'!J$55)
+($K300*'fnd base rates'!J$56)
+($L300*'fnd base rates'!J$57)
+($M300*'fnd base rates'!J$58)
+($N300*'fnd base rates'!J$59)
+($O300*VLOOKUP($S300+12,rate_basefnd,10)))
*$R300</f>
        <v>23960.792800000003</v>
      </c>
      <c r="AC300" s="1">
        <f>(($C300*'fnd base rates'!K$48)
+($D300*'fnd base rates'!K$49)
+($E300*'fnd base rates'!K$50)
+($F300*'fnd base rates'!K$51)
+($G300*'fnd base rates'!K$52)
+($H300*'fnd base rates'!K$53)
+($I300*'fnd base rates'!K$54)
+($J300*'fnd base rates'!K$55)
+($K300*'fnd base rates'!K$56)
+($L300*'fnd base rates'!K$57)
+($M300*'fnd base rates'!K$58)
+($N300*'fnd base rates'!K$59)
+($O300*VLOOKUP($S300+12,rate_basefnd,11)))
*$R300</f>
        <v>118565.41202549999</v>
      </c>
      <c r="AD300" s="1">
        <f>(($C300*'fnd base rates'!L$48)
+($D300*'fnd base rates'!L$49)
+($E300*'fnd base rates'!L$50)
+($F300*'fnd base rates'!L$51)
+($G300*'fnd base rates'!L$52)
+($H300*'fnd base rates'!L$53)
+($I300*'fnd base rates'!L$54)
+($J300*'fnd base rates'!L$55)
+($K300*'fnd base rates'!L$56)
+($L300*'fnd base rates'!L$57)
+($M300*'fnd base rates'!L$58)
+($N300*'fnd base rates'!L$59)
+($O300*VLOOKUP($S300+12,rate_basefnd,12)))</f>
        <v>108846.33490340321</v>
      </c>
      <c r="AE300" s="1">
        <f>(($C300*'fnd base rates'!M$48)
+($D300*'fnd base rates'!M$49)
+($E300*'fnd base rates'!M$50)
+($F300*'fnd base rates'!M$51)
+($G300*'fnd base rates'!M$52)
+($H300*'fnd base rates'!M$53)
+($I300*'fnd base rates'!M$54)
+($J300*'fnd base rates'!M$55)
+($K300*'fnd base rates'!M$56)
+($L300*'fnd base rates'!M$57)
+($M300*'fnd base rates'!M$58)
+($N300*'fnd base rates'!M$59)
+($O300*VLOOKUP($S300+12,rate_basefnd,13)))</f>
        <v>0</v>
      </c>
      <c r="AF300" s="4">
        <f t="shared" si="49"/>
        <v>1032968.4877229031</v>
      </c>
      <c r="AH300" s="4">
        <f t="shared" si="50"/>
        <v>446099099</v>
      </c>
      <c r="AI300" s="4" t="str">
        <f t="shared" si="51"/>
        <v>446</v>
      </c>
      <c r="AJ300" s="2" t="str">
        <f t="shared" si="52"/>
        <v>099</v>
      </c>
      <c r="AK300" s="2" t="str">
        <f t="shared" si="53"/>
        <v>099</v>
      </c>
      <c r="AL300" s="4">
        <f t="shared" si="54"/>
        <v>1</v>
      </c>
      <c r="AM300" s="4">
        <f t="shared" si="47"/>
        <v>106</v>
      </c>
      <c r="AN300" s="4">
        <f t="shared" si="55"/>
        <v>1032968.4877229031</v>
      </c>
      <c r="AO300" s="4">
        <f t="shared" si="56"/>
        <v>9745</v>
      </c>
      <c r="AP300" s="4">
        <f t="shared" si="57"/>
        <v>0</v>
      </c>
      <c r="AQ300" s="75">
        <v>9745</v>
      </c>
    </row>
    <row r="301" spans="1:43" s="4" customFormat="1">
      <c r="A301" s="2">
        <v>446099101</v>
      </c>
      <c r="B301" s="382" t="s">
        <v>673</v>
      </c>
      <c r="C301" s="15">
        <f>'fnd enro'!C301</f>
        <v>0</v>
      </c>
      <c r="D301" s="15">
        <f>'fnd enro'!D301</f>
        <v>0</v>
      </c>
      <c r="E301" s="15">
        <f>'fnd enro'!E301</f>
        <v>0</v>
      </c>
      <c r="F301" s="15">
        <f>'fnd enro'!F301</f>
        <v>1</v>
      </c>
      <c r="G301" s="15">
        <f>'fnd enro'!G301</f>
        <v>0</v>
      </c>
      <c r="H301" s="15">
        <f>'fnd enro'!H301</f>
        <v>0</v>
      </c>
      <c r="I301" s="15">
        <f>'fnd enro'!I301</f>
        <v>3.7499999999999999E-2</v>
      </c>
      <c r="J301" s="15">
        <f>'fnd enro'!J301</f>
        <v>0</v>
      </c>
      <c r="K301" s="15">
        <f>'fnd enro'!K301</f>
        <v>0</v>
      </c>
      <c r="L301" s="15">
        <f>'fnd enro'!L301</f>
        <v>0</v>
      </c>
      <c r="M301" s="15">
        <f>'fnd enro'!M301</f>
        <v>0</v>
      </c>
      <c r="N301" s="15">
        <f>'fnd enro'!N301</f>
        <v>0</v>
      </c>
      <c r="O301" s="15">
        <f>'fnd enro'!O301</f>
        <v>0</v>
      </c>
      <c r="P301" s="15"/>
      <c r="Q301" s="15">
        <f>'fnd enro'!R301</f>
        <v>1</v>
      </c>
      <c r="R301" s="16">
        <f t="shared" si="48"/>
        <v>1.054</v>
      </c>
      <c r="S301" s="15">
        <f>'fnd enro'!Q301</f>
        <v>1</v>
      </c>
      <c r="T301" s="2"/>
      <c r="U301" s="1">
        <f>(($C301*'fnd base rates'!C$48)
+($D301*'fnd base rates'!C$49)
+($E301*'fnd base rates'!C$50)
+($F301*'fnd base rates'!C$51)
+($G301*'fnd base rates'!C$52)
+($H301*'fnd base rates'!C$53)
+($I301*'fnd base rates'!C$54)
+($J301*'fnd base rates'!C$55)
+($K301*'fnd base rates'!C$56)
+($L301*'fnd base rates'!C$57)
+($M301*'fnd base rates'!C$58)
+($N301*'fnd base rates'!C$59)
+($O301*VLOOKUP($S301+12,rate_basefnd,3)))
*$R301</f>
        <v>488.31358875000006</v>
      </c>
      <c r="V301" s="1">
        <f>(($C301*'fnd base rates'!D$48)
+($D301*'fnd base rates'!D$49)
+($E301*'fnd base rates'!D$50)
+($F301*'fnd base rates'!D$51)
+($G301*'fnd base rates'!D$52)
+($H301*'fnd base rates'!D$53)
+($I301*'fnd base rates'!D$54)
+($J301*'fnd base rates'!D$55)
+($K301*'fnd base rates'!D$56)
+($L301*'fnd base rates'!D$57)
+($M301*'fnd base rates'!D$58)
+($N301*'fnd base rates'!D$59)
+($O301*VLOOKUP($S301+12,rate_basefnd,4)))
*$R301</f>
        <v>700.61488000000008</v>
      </c>
      <c r="W301" s="1">
        <f>(($C301*'fnd base rates'!E$48)
+($D301*'fnd base rates'!E$49)
+($E301*'fnd base rates'!E$50)
+($F301*'fnd base rates'!E$51)
+($G301*'fnd base rates'!E$52)
+($H301*'fnd base rates'!E$53)
+($I301*'fnd base rates'!E$54)
+($J301*'fnd base rates'!E$55)
+($K301*'fnd base rates'!E$56)
+($L301*'fnd base rates'!E$57)
+($M301*'fnd base rates'!E$58)
+($N301*'fnd base rates'!E$59)
+($O301*VLOOKUP($S301+12,rate_basefnd,5)))
*$R301</f>
        <v>3543.8108412500001</v>
      </c>
      <c r="X301" s="1">
        <f>(($C301*'fnd base rates'!F$48)
+($D301*'fnd base rates'!F$49)
+($E301*'fnd base rates'!F$50)
+($F301*'fnd base rates'!F$51)
+($G301*'fnd base rates'!F$52)
+($H301*'fnd base rates'!F$53)
+($I301*'fnd base rates'!F$54)
+($J301*'fnd base rates'!F$55)
+($K301*'fnd base rates'!F$56)
+($L301*'fnd base rates'!F$57)
+($M301*'fnd base rates'!F$58)
+($N301*'fnd base rates'!F$59)
+($O301*VLOOKUP($S301+12,rate_basefnd,6)))
*$R301</f>
        <v>1133.2774005000001</v>
      </c>
      <c r="Y301" s="1">
        <f>(($C301*'fnd base rates'!G$48)
+($D301*'fnd base rates'!G$49)
+($E301*'fnd base rates'!G$50)
+($F301*'fnd base rates'!G$51)
+($G301*'fnd base rates'!G$52)
+($H301*'fnd base rates'!G$53)
+($I301*'fnd base rates'!G$54)
+($J301*'fnd base rates'!G$55)
+($K301*'fnd base rates'!G$56)
+($L301*'fnd base rates'!G$57)
+($M301*'fnd base rates'!G$58)
+($N301*'fnd base rates'!G$59)
+($O301*VLOOKUP($S301+12,rate_basefnd,7)))
*$R301</f>
        <v>143.11501849999999</v>
      </c>
      <c r="Z301" s="1">
        <f>(($C301*'fnd base rates'!H$48)
+($D301*'fnd base rates'!H$49)
+($E301*'fnd base rates'!H$50)
+($F301*'fnd base rates'!H$51)
+($G301*'fnd base rates'!H$52)
+($H301*'fnd base rates'!H$53)
+($I301*'fnd base rates'!H$54)
+($J301*'fnd base rates'!H$55)
+($K301*'fnd base rates'!H$56)
+($L301*'fnd base rates'!H$57)
+($M301*'fnd base rates'!H$58)
+($N301*'fnd base rates'!H$59)
+($O301*VLOOKUP($S301+12,rate_basefnd,8)))</f>
        <v>454.3845</v>
      </c>
      <c r="AA301" s="1">
        <f>(($C301*'fnd base rates'!I$48)
+($D301*'fnd base rates'!I$49)
+($E301*'fnd base rates'!I$50)
+($F301*'fnd base rates'!I$51)
+($G301*'fnd base rates'!I$52)
+($H301*'fnd base rates'!I$53)
+($I301*'fnd base rates'!I$54)
+($J301*'fnd base rates'!I$55)
+($K301*'fnd base rates'!I$56)
+($L301*'fnd base rates'!I$57)
+($M301*'fnd base rates'!I$58)
+($N301*'fnd base rates'!I$59)
+($O301*VLOOKUP($S301+12,rate_basefnd,9)))
*$R301</f>
        <v>233.76666</v>
      </c>
      <c r="AB301" s="1">
        <f>(($C301*'fnd base rates'!J$48)
+($D301*'fnd base rates'!J$49)
+($E301*'fnd base rates'!J$50)
+($F301*'fnd base rates'!J$51)
+($G301*'fnd base rates'!J$52)
+($H301*'fnd base rates'!J$53)
+($I301*'fnd base rates'!J$54)
+($J301*'fnd base rates'!J$55)
+($K301*'fnd base rates'!J$56)
+($L301*'fnd base rates'!J$57)
+($M301*'fnd base rates'!J$58)
+($N301*'fnd base rates'!J$59)
+($O301*VLOOKUP($S301+12,rate_basefnd,10)))
*$R301</f>
        <v>139.49690000000001</v>
      </c>
      <c r="AC301" s="1">
        <f>(($C301*'fnd base rates'!K$48)
+($D301*'fnd base rates'!K$49)
+($E301*'fnd base rates'!K$50)
+($F301*'fnd base rates'!K$51)
+($G301*'fnd base rates'!K$52)
+($H301*'fnd base rates'!K$53)
+($I301*'fnd base rates'!K$54)
+($J301*'fnd base rates'!K$55)
+($K301*'fnd base rates'!K$56)
+($L301*'fnd base rates'!K$57)
+($M301*'fnd base rates'!K$58)
+($N301*'fnd base rates'!K$59)
+($O301*VLOOKUP($S301+12,rate_basefnd,11)))
*$R301</f>
        <v>1004.2355217500001</v>
      </c>
      <c r="AD301" s="1">
        <f>(($C301*'fnd base rates'!L$48)
+($D301*'fnd base rates'!L$49)
+($E301*'fnd base rates'!L$50)
+($F301*'fnd base rates'!L$51)
+($G301*'fnd base rates'!L$52)
+($H301*'fnd base rates'!L$53)
+($I301*'fnd base rates'!L$54)
+($J301*'fnd base rates'!L$55)
+($K301*'fnd base rates'!L$56)
+($L301*'fnd base rates'!L$57)
+($M301*'fnd base rates'!L$58)
+($N301*'fnd base rates'!L$59)
+($O301*VLOOKUP($S301+12,rate_basefnd,12)))</f>
        <v>987.83146477281571</v>
      </c>
      <c r="AE301" s="1">
        <f>(($C301*'fnd base rates'!M$48)
+($D301*'fnd base rates'!M$49)
+($E301*'fnd base rates'!M$50)
+($F301*'fnd base rates'!M$51)
+($G301*'fnd base rates'!M$52)
+($H301*'fnd base rates'!M$53)
+($I301*'fnd base rates'!M$54)
+($J301*'fnd base rates'!M$55)
+($K301*'fnd base rates'!M$56)
+($L301*'fnd base rates'!M$57)
+($M301*'fnd base rates'!M$58)
+($N301*'fnd base rates'!M$59)
+($O301*VLOOKUP($S301+12,rate_basefnd,13)))</f>
        <v>0</v>
      </c>
      <c r="AF301" s="4">
        <f t="shared" si="49"/>
        <v>8828.8467755228157</v>
      </c>
      <c r="AH301" s="4">
        <f t="shared" si="50"/>
        <v>446099101</v>
      </c>
      <c r="AI301" s="4" t="str">
        <f t="shared" si="51"/>
        <v>446</v>
      </c>
      <c r="AJ301" s="2" t="str">
        <f t="shared" si="52"/>
        <v>099</v>
      </c>
      <c r="AK301" s="2" t="str">
        <f t="shared" si="53"/>
        <v>101</v>
      </c>
      <c r="AL301" s="4">
        <f t="shared" si="54"/>
        <v>1</v>
      </c>
      <c r="AM301" s="4">
        <f t="shared" si="47"/>
        <v>1</v>
      </c>
      <c r="AN301" s="4">
        <f t="shared" si="55"/>
        <v>8828.8467755228157</v>
      </c>
      <c r="AO301" s="4">
        <f t="shared" si="56"/>
        <v>8829</v>
      </c>
      <c r="AP301" s="4">
        <f t="shared" si="57"/>
        <v>0</v>
      </c>
      <c r="AQ301" s="75">
        <v>8829</v>
      </c>
    </row>
    <row r="302" spans="1:43" s="4" customFormat="1">
      <c r="A302" s="2">
        <v>446099133</v>
      </c>
      <c r="B302" s="382" t="s">
        <v>673</v>
      </c>
      <c r="C302" s="15">
        <f>'fnd enro'!C302</f>
        <v>0</v>
      </c>
      <c r="D302" s="15">
        <f>'fnd enro'!D302</f>
        <v>0</v>
      </c>
      <c r="E302" s="15">
        <f>'fnd enro'!E302</f>
        <v>0</v>
      </c>
      <c r="F302" s="15">
        <f>'fnd enro'!F302</f>
        <v>0</v>
      </c>
      <c r="G302" s="15">
        <f>'fnd enro'!G302</f>
        <v>1</v>
      </c>
      <c r="H302" s="15">
        <f>'fnd enro'!H302</f>
        <v>0</v>
      </c>
      <c r="I302" s="15">
        <f>'fnd enro'!I302</f>
        <v>3.7499999999999999E-2</v>
      </c>
      <c r="J302" s="15">
        <f>'fnd enro'!J302</f>
        <v>0</v>
      </c>
      <c r="K302" s="15">
        <f>'fnd enro'!K302</f>
        <v>0</v>
      </c>
      <c r="L302" s="15">
        <f>'fnd enro'!L302</f>
        <v>0</v>
      </c>
      <c r="M302" s="15">
        <f>'fnd enro'!M302</f>
        <v>0</v>
      </c>
      <c r="N302" s="15">
        <f>'fnd enro'!N302</f>
        <v>0</v>
      </c>
      <c r="O302" s="15">
        <f>'fnd enro'!O302</f>
        <v>0</v>
      </c>
      <c r="P302" s="15"/>
      <c r="Q302" s="15">
        <f>'fnd enro'!R302</f>
        <v>1</v>
      </c>
      <c r="R302" s="16">
        <f t="shared" si="48"/>
        <v>1.054</v>
      </c>
      <c r="S302" s="15">
        <f>'fnd enro'!Q302</f>
        <v>1</v>
      </c>
      <c r="T302" s="2"/>
      <c r="U302" s="1">
        <f>(($C302*'fnd base rates'!C$48)
+($D302*'fnd base rates'!C$49)
+($E302*'fnd base rates'!C$50)
+($F302*'fnd base rates'!C$51)
+($G302*'fnd base rates'!C$52)
+($H302*'fnd base rates'!C$53)
+($I302*'fnd base rates'!C$54)
+($J302*'fnd base rates'!C$55)
+($K302*'fnd base rates'!C$56)
+($L302*'fnd base rates'!C$57)
+($M302*'fnd base rates'!C$58)
+($N302*'fnd base rates'!C$59)
+($O302*VLOOKUP($S302+12,rate_basefnd,3)))
*$R302</f>
        <v>488.31358875000006</v>
      </c>
      <c r="V302" s="1">
        <f>(($C302*'fnd base rates'!D$48)
+($D302*'fnd base rates'!D$49)
+($E302*'fnd base rates'!D$50)
+($F302*'fnd base rates'!D$51)
+($G302*'fnd base rates'!D$52)
+($H302*'fnd base rates'!D$53)
+($I302*'fnd base rates'!D$54)
+($J302*'fnd base rates'!D$55)
+($K302*'fnd base rates'!D$56)
+($L302*'fnd base rates'!D$57)
+($M302*'fnd base rates'!D$58)
+($N302*'fnd base rates'!D$59)
+($O302*VLOOKUP($S302+12,rate_basefnd,4)))
*$R302</f>
        <v>700.61488000000008</v>
      </c>
      <c r="W302" s="1">
        <f>(($C302*'fnd base rates'!E$48)
+($D302*'fnd base rates'!E$49)
+($E302*'fnd base rates'!E$50)
+($F302*'fnd base rates'!E$51)
+($G302*'fnd base rates'!E$52)
+($H302*'fnd base rates'!E$53)
+($I302*'fnd base rates'!E$54)
+($J302*'fnd base rates'!E$55)
+($K302*'fnd base rates'!E$56)
+($L302*'fnd base rates'!E$57)
+($M302*'fnd base rates'!E$58)
+($N302*'fnd base rates'!E$59)
+($O302*VLOOKUP($S302+12,rate_basefnd,5)))
*$R302</f>
        <v>3158.3314212499999</v>
      </c>
      <c r="X302" s="1">
        <f>(($C302*'fnd base rates'!F$48)
+($D302*'fnd base rates'!F$49)
+($E302*'fnd base rates'!F$50)
+($F302*'fnd base rates'!F$51)
+($G302*'fnd base rates'!F$52)
+($H302*'fnd base rates'!F$53)
+($I302*'fnd base rates'!F$54)
+($J302*'fnd base rates'!F$55)
+($K302*'fnd base rates'!F$56)
+($L302*'fnd base rates'!F$57)
+($M302*'fnd base rates'!F$58)
+($N302*'fnd base rates'!F$59)
+($O302*VLOOKUP($S302+12,rate_basefnd,6)))
*$R302</f>
        <v>902.4408605000001</v>
      </c>
      <c r="Y302" s="1">
        <f>(($C302*'fnd base rates'!G$48)
+($D302*'fnd base rates'!G$49)
+($E302*'fnd base rates'!G$50)
+($F302*'fnd base rates'!G$51)
+($G302*'fnd base rates'!G$52)
+($H302*'fnd base rates'!G$53)
+($I302*'fnd base rates'!G$54)
+($J302*'fnd base rates'!G$55)
+($K302*'fnd base rates'!G$56)
+($L302*'fnd base rates'!G$57)
+($M302*'fnd base rates'!G$58)
+($N302*'fnd base rates'!G$59)
+($O302*VLOOKUP($S302+12,rate_basefnd,7)))
*$R302</f>
        <v>153.80257849999998</v>
      </c>
      <c r="Z302" s="1">
        <f>(($C302*'fnd base rates'!H$48)
+($D302*'fnd base rates'!H$49)
+($E302*'fnd base rates'!H$50)
+($F302*'fnd base rates'!H$51)
+($G302*'fnd base rates'!H$52)
+($H302*'fnd base rates'!H$53)
+($I302*'fnd base rates'!H$54)
+($J302*'fnd base rates'!H$55)
+($K302*'fnd base rates'!H$56)
+($L302*'fnd base rates'!H$57)
+($M302*'fnd base rates'!H$58)
+($N302*'fnd base rates'!H$59)
+($O302*VLOOKUP($S302+12,rate_basefnd,8)))</f>
        <v>454.3845</v>
      </c>
      <c r="AA302" s="1">
        <f>(($C302*'fnd base rates'!I$48)
+($D302*'fnd base rates'!I$49)
+($E302*'fnd base rates'!I$50)
+($F302*'fnd base rates'!I$51)
+($G302*'fnd base rates'!I$52)
+($H302*'fnd base rates'!I$53)
+($I302*'fnd base rates'!I$54)
+($J302*'fnd base rates'!I$55)
+($K302*'fnd base rates'!I$56)
+($L302*'fnd base rates'!I$57)
+($M302*'fnd base rates'!I$58)
+($N302*'fnd base rates'!I$59)
+($O302*VLOOKUP($S302+12,rate_basefnd,9)))
*$R302</f>
        <v>311.17242000000005</v>
      </c>
      <c r="AB302" s="1">
        <f>(($C302*'fnd base rates'!J$48)
+($D302*'fnd base rates'!J$49)
+($E302*'fnd base rates'!J$50)
+($F302*'fnd base rates'!J$51)
+($G302*'fnd base rates'!J$52)
+($H302*'fnd base rates'!J$53)
+($I302*'fnd base rates'!J$54)
+($J302*'fnd base rates'!J$55)
+($K302*'fnd base rates'!J$56)
+($L302*'fnd base rates'!J$57)
+($M302*'fnd base rates'!J$58)
+($N302*'fnd base rates'!J$59)
+($O302*VLOOKUP($S302+12,rate_basefnd,10)))
*$R302</f>
        <v>227.85372000000001</v>
      </c>
      <c r="AC302" s="1">
        <f>(($C302*'fnd base rates'!K$48)
+($D302*'fnd base rates'!K$49)
+($E302*'fnd base rates'!K$50)
+($F302*'fnd base rates'!K$51)
+($G302*'fnd base rates'!K$52)
+($H302*'fnd base rates'!K$53)
+($I302*'fnd base rates'!K$54)
+($J302*'fnd base rates'!K$55)
+($K302*'fnd base rates'!K$56)
+($L302*'fnd base rates'!K$57)
+($M302*'fnd base rates'!K$58)
+($N302*'fnd base rates'!K$59)
+($O302*VLOOKUP($S302+12,rate_basefnd,11)))
*$R302</f>
        <v>1079.29086175</v>
      </c>
      <c r="AD302" s="1">
        <f>(($C302*'fnd base rates'!L$48)
+($D302*'fnd base rates'!L$49)
+($E302*'fnd base rates'!L$50)
+($F302*'fnd base rates'!L$51)
+($G302*'fnd base rates'!L$52)
+($H302*'fnd base rates'!L$53)
+($I302*'fnd base rates'!L$54)
+($J302*'fnd base rates'!L$55)
+($K302*'fnd base rates'!L$56)
+($L302*'fnd base rates'!L$57)
+($M302*'fnd base rates'!L$58)
+($N302*'fnd base rates'!L$59)
+($O302*VLOOKUP($S302+12,rate_basefnd,12)))</f>
        <v>978.01976342683213</v>
      </c>
      <c r="AE302" s="1">
        <f>(($C302*'fnd base rates'!M$48)
+($D302*'fnd base rates'!M$49)
+($E302*'fnd base rates'!M$50)
+($F302*'fnd base rates'!M$51)
+($G302*'fnd base rates'!M$52)
+($H302*'fnd base rates'!M$53)
+($I302*'fnd base rates'!M$54)
+($J302*'fnd base rates'!M$55)
+($K302*'fnd base rates'!M$56)
+($L302*'fnd base rates'!M$57)
+($M302*'fnd base rates'!M$58)
+($N302*'fnd base rates'!M$59)
+($O302*VLOOKUP($S302+12,rate_basefnd,13)))</f>
        <v>0</v>
      </c>
      <c r="AF302" s="4">
        <f t="shared" si="49"/>
        <v>8454.2245941768324</v>
      </c>
      <c r="AH302" s="4">
        <f t="shared" si="50"/>
        <v>446099133</v>
      </c>
      <c r="AI302" s="4" t="str">
        <f t="shared" si="51"/>
        <v>446</v>
      </c>
      <c r="AJ302" s="2" t="str">
        <f t="shared" si="52"/>
        <v>099</v>
      </c>
      <c r="AK302" s="2" t="str">
        <f t="shared" si="53"/>
        <v>133</v>
      </c>
      <c r="AL302" s="4">
        <f t="shared" si="54"/>
        <v>1</v>
      </c>
      <c r="AM302" s="4">
        <f t="shared" si="47"/>
        <v>1</v>
      </c>
      <c r="AN302" s="4">
        <f t="shared" si="55"/>
        <v>8454.2245941768324</v>
      </c>
      <c r="AO302" s="4">
        <f t="shared" si="56"/>
        <v>8454</v>
      </c>
      <c r="AP302" s="4">
        <f t="shared" si="57"/>
        <v>0</v>
      </c>
      <c r="AQ302" s="75">
        <v>8454</v>
      </c>
    </row>
    <row r="303" spans="1:43" s="4" customFormat="1">
      <c r="A303" s="2">
        <v>446099167</v>
      </c>
      <c r="B303" s="382" t="s">
        <v>673</v>
      </c>
      <c r="C303" s="15">
        <f>'fnd enro'!C303</f>
        <v>0</v>
      </c>
      <c r="D303" s="15">
        <f>'fnd enro'!D303</f>
        <v>0</v>
      </c>
      <c r="E303" s="15">
        <f>'fnd enro'!E303</f>
        <v>6</v>
      </c>
      <c r="F303" s="15">
        <f>'fnd enro'!F303</f>
        <v>37</v>
      </c>
      <c r="G303" s="15">
        <f>'fnd enro'!G303</f>
        <v>26</v>
      </c>
      <c r="H303" s="15">
        <f>'fnd enro'!H303</f>
        <v>15</v>
      </c>
      <c r="I303" s="15">
        <f>'fnd enro'!I303</f>
        <v>3.3</v>
      </c>
      <c r="J303" s="15">
        <f>'fnd enro'!J303</f>
        <v>0</v>
      </c>
      <c r="K303" s="15">
        <f>'fnd enro'!K303</f>
        <v>0</v>
      </c>
      <c r="L303" s="15">
        <f>'fnd enro'!L303</f>
        <v>0</v>
      </c>
      <c r="M303" s="15">
        <f>'fnd enro'!M303</f>
        <v>4</v>
      </c>
      <c r="N303" s="15">
        <f>'fnd enro'!N303</f>
        <v>0</v>
      </c>
      <c r="O303" s="15">
        <f>'fnd enro'!O303</f>
        <v>19</v>
      </c>
      <c r="P303" s="15"/>
      <c r="Q303" s="15">
        <f>'fnd enro'!R303</f>
        <v>88</v>
      </c>
      <c r="R303" s="16">
        <f t="shared" si="48"/>
        <v>1.054</v>
      </c>
      <c r="S303" s="15">
        <f>'fnd enro'!Q303</f>
        <v>5</v>
      </c>
      <c r="T303" s="2"/>
      <c r="U303" s="1">
        <f>(($C303*'fnd base rates'!C$48)
+($D303*'fnd base rates'!C$49)
+($E303*'fnd base rates'!C$50)
+($F303*'fnd base rates'!C$51)
+($G303*'fnd base rates'!C$52)
+($H303*'fnd base rates'!C$53)
+($I303*'fnd base rates'!C$54)
+($J303*'fnd base rates'!C$55)
+($K303*'fnd base rates'!C$56)
+($L303*'fnd base rates'!C$57)
+($M303*'fnd base rates'!C$58)
+($N303*'fnd base rates'!C$59)
+($O303*VLOOKUP($S303+12,rate_basefnd,3)))
*$R303</f>
        <v>42971.595809999999</v>
      </c>
      <c r="V303" s="1">
        <f>(($C303*'fnd base rates'!D$48)
+($D303*'fnd base rates'!D$49)
+($E303*'fnd base rates'!D$50)
+($F303*'fnd base rates'!D$51)
+($G303*'fnd base rates'!D$52)
+($H303*'fnd base rates'!D$53)
+($I303*'fnd base rates'!D$54)
+($J303*'fnd base rates'!D$55)
+($K303*'fnd base rates'!D$56)
+($L303*'fnd base rates'!D$57)
+($M303*'fnd base rates'!D$58)
+($N303*'fnd base rates'!D$59)
+($O303*VLOOKUP($S303+12,rate_basefnd,4)))
*$R303</f>
        <v>61654.10944</v>
      </c>
      <c r="W303" s="1">
        <f>(($C303*'fnd base rates'!E$48)
+($D303*'fnd base rates'!E$49)
+($E303*'fnd base rates'!E$50)
+($F303*'fnd base rates'!E$51)
+($G303*'fnd base rates'!E$52)
+($H303*'fnd base rates'!E$53)
+($I303*'fnd base rates'!E$54)
+($J303*'fnd base rates'!E$55)
+($K303*'fnd base rates'!E$56)
+($L303*'fnd base rates'!E$57)
+($M303*'fnd base rates'!E$58)
+($N303*'fnd base rates'!E$59)
+($O303*VLOOKUP($S303+12,rate_basefnd,5)))
*$R303</f>
        <v>384855.87887000007</v>
      </c>
      <c r="X303" s="1">
        <f>(($C303*'fnd base rates'!F$48)
+($D303*'fnd base rates'!F$49)
+($E303*'fnd base rates'!F$50)
+($F303*'fnd base rates'!F$51)
+($G303*'fnd base rates'!F$52)
+($H303*'fnd base rates'!F$53)
+($I303*'fnd base rates'!F$54)
+($J303*'fnd base rates'!F$55)
+($K303*'fnd base rates'!F$56)
+($L303*'fnd base rates'!F$57)
+($M303*'fnd base rates'!F$58)
+($N303*'fnd base rates'!F$59)
+($O303*VLOOKUP($S303+12,rate_basefnd,6)))
*$R303</f>
        <v>88113.542044000016</v>
      </c>
      <c r="Y303" s="1">
        <f>(($C303*'fnd base rates'!G$48)
+($D303*'fnd base rates'!G$49)
+($E303*'fnd base rates'!G$50)
+($F303*'fnd base rates'!G$51)
+($G303*'fnd base rates'!G$52)
+($H303*'fnd base rates'!G$53)
+($I303*'fnd base rates'!G$54)
+($J303*'fnd base rates'!G$55)
+($K303*'fnd base rates'!G$56)
+($L303*'fnd base rates'!G$57)
+($M303*'fnd base rates'!G$58)
+($N303*'fnd base rates'!G$59)
+($O303*VLOOKUP($S303+12,rate_basefnd,7)))
*$R303</f>
        <v>14521.213068000001</v>
      </c>
      <c r="Z303" s="1">
        <f>(($C303*'fnd base rates'!H$48)
+($D303*'fnd base rates'!H$49)
+($E303*'fnd base rates'!H$50)
+($F303*'fnd base rates'!H$51)
+($G303*'fnd base rates'!H$52)
+($H303*'fnd base rates'!H$53)
+($I303*'fnd base rates'!H$54)
+($J303*'fnd base rates'!H$55)
+($K303*'fnd base rates'!H$56)
+($L303*'fnd base rates'!H$57)
+($M303*'fnd base rates'!H$58)
+($N303*'fnd base rates'!H$59)
+($O303*VLOOKUP($S303+12,rate_basefnd,8)))</f>
        <v>43956.335999999996</v>
      </c>
      <c r="AA303" s="1">
        <f>(($C303*'fnd base rates'!I$48)
+($D303*'fnd base rates'!I$49)
+($E303*'fnd base rates'!I$50)
+($F303*'fnd base rates'!I$51)
+($G303*'fnd base rates'!I$52)
+($H303*'fnd base rates'!I$53)
+($I303*'fnd base rates'!I$54)
+($J303*'fnd base rates'!I$55)
+($K303*'fnd base rates'!I$56)
+($L303*'fnd base rates'!I$57)
+($M303*'fnd base rates'!I$58)
+($N303*'fnd base rates'!I$59)
+($O303*VLOOKUP($S303+12,rate_basefnd,9)))
*$R303</f>
        <v>25238.103780000001</v>
      </c>
      <c r="AB303" s="1">
        <f>(($C303*'fnd base rates'!J$48)
+($D303*'fnd base rates'!J$49)
+($E303*'fnd base rates'!J$50)
+($F303*'fnd base rates'!J$51)
+($G303*'fnd base rates'!J$52)
+($H303*'fnd base rates'!J$53)
+($I303*'fnd base rates'!J$54)
+($J303*'fnd base rates'!J$55)
+($K303*'fnd base rates'!J$56)
+($L303*'fnd base rates'!J$57)
+($M303*'fnd base rates'!J$58)
+($N303*'fnd base rates'!J$59)
+($O303*VLOOKUP($S303+12,rate_basefnd,10)))
*$R303</f>
        <v>20082.884380000003</v>
      </c>
      <c r="AC303" s="1">
        <f>(($C303*'fnd base rates'!K$48)
+($D303*'fnd base rates'!K$49)
+($E303*'fnd base rates'!K$50)
+($F303*'fnd base rates'!K$51)
+($G303*'fnd base rates'!K$52)
+($H303*'fnd base rates'!K$53)
+($I303*'fnd base rates'!K$54)
+($J303*'fnd base rates'!K$55)
+($K303*'fnd base rates'!K$56)
+($L303*'fnd base rates'!K$57)
+($M303*'fnd base rates'!K$58)
+($N303*'fnd base rates'!K$59)
+($O303*VLOOKUP($S303+12,rate_basefnd,11)))
*$R303</f>
        <v>101900.55241400002</v>
      </c>
      <c r="AD303" s="1">
        <f>(($C303*'fnd base rates'!L$48)
+($D303*'fnd base rates'!L$49)
+($E303*'fnd base rates'!L$50)
+($F303*'fnd base rates'!L$51)
+($G303*'fnd base rates'!L$52)
+($H303*'fnd base rates'!L$53)
+($I303*'fnd base rates'!L$54)
+($J303*'fnd base rates'!L$55)
+($K303*'fnd base rates'!L$56)
+($L303*'fnd base rates'!L$57)
+($M303*'fnd base rates'!L$58)
+($N303*'fnd base rates'!L$59)
+($O303*VLOOKUP($S303+12,rate_basefnd,12)))</f>
        <v>92294.985768431739</v>
      </c>
      <c r="AE303" s="1">
        <f>(($C303*'fnd base rates'!M$48)
+($D303*'fnd base rates'!M$49)
+($E303*'fnd base rates'!M$50)
+($F303*'fnd base rates'!M$51)
+($G303*'fnd base rates'!M$52)
+($H303*'fnd base rates'!M$53)
+($I303*'fnd base rates'!M$54)
+($J303*'fnd base rates'!M$55)
+($K303*'fnd base rates'!M$56)
+($L303*'fnd base rates'!M$57)
+($M303*'fnd base rates'!M$58)
+($N303*'fnd base rates'!M$59)
+($O303*VLOOKUP($S303+12,rate_basefnd,13)))</f>
        <v>0</v>
      </c>
      <c r="AF303" s="4">
        <f t="shared" si="49"/>
        <v>875589.20157443197</v>
      </c>
      <c r="AH303" s="4">
        <f t="shared" si="50"/>
        <v>446099167</v>
      </c>
      <c r="AI303" s="4" t="str">
        <f t="shared" si="51"/>
        <v>446</v>
      </c>
      <c r="AJ303" s="2" t="str">
        <f t="shared" si="52"/>
        <v>099</v>
      </c>
      <c r="AK303" s="2" t="str">
        <f t="shared" si="53"/>
        <v>167</v>
      </c>
      <c r="AL303" s="4">
        <f t="shared" si="54"/>
        <v>1</v>
      </c>
      <c r="AM303" s="4">
        <f t="shared" si="47"/>
        <v>88</v>
      </c>
      <c r="AN303" s="4">
        <f t="shared" si="55"/>
        <v>875589.20157443197</v>
      </c>
      <c r="AO303" s="4">
        <f t="shared" si="56"/>
        <v>9950</v>
      </c>
      <c r="AP303" s="4">
        <f t="shared" si="57"/>
        <v>0</v>
      </c>
      <c r="AQ303" s="75">
        <v>9950</v>
      </c>
    </row>
    <row r="304" spans="1:43" s="4" customFormat="1">
      <c r="A304" s="2">
        <v>446099175</v>
      </c>
      <c r="B304" s="382" t="s">
        <v>673</v>
      </c>
      <c r="C304" s="15">
        <f>'fnd enro'!C304</f>
        <v>0</v>
      </c>
      <c r="D304" s="15">
        <f>'fnd enro'!D304</f>
        <v>0</v>
      </c>
      <c r="E304" s="15">
        <f>'fnd enro'!E304</f>
        <v>0</v>
      </c>
      <c r="F304" s="15">
        <f>'fnd enro'!F304</f>
        <v>0</v>
      </c>
      <c r="G304" s="15">
        <f>'fnd enro'!G304</f>
        <v>0</v>
      </c>
      <c r="H304" s="15">
        <f>'fnd enro'!H304</f>
        <v>0</v>
      </c>
      <c r="I304" s="15">
        <f>'fnd enro'!I304</f>
        <v>3.7499999999999999E-2</v>
      </c>
      <c r="J304" s="15">
        <f>'fnd enro'!J304</f>
        <v>0</v>
      </c>
      <c r="K304" s="15">
        <f>'fnd enro'!K304</f>
        <v>0</v>
      </c>
      <c r="L304" s="15">
        <f>'fnd enro'!L304</f>
        <v>0</v>
      </c>
      <c r="M304" s="15">
        <f>'fnd enro'!M304</f>
        <v>1</v>
      </c>
      <c r="N304" s="15">
        <f>'fnd enro'!N304</f>
        <v>0</v>
      </c>
      <c r="O304" s="15">
        <f>'fnd enro'!O304</f>
        <v>1</v>
      </c>
      <c r="P304" s="15"/>
      <c r="Q304" s="15">
        <f>'fnd enro'!R304</f>
        <v>1</v>
      </c>
      <c r="R304" s="16">
        <f t="shared" si="48"/>
        <v>1.054</v>
      </c>
      <c r="S304" s="15">
        <f>'fnd enro'!Q304</f>
        <v>10</v>
      </c>
      <c r="T304" s="2"/>
      <c r="U304" s="1">
        <f>(($C304*'fnd base rates'!C$48)
+($D304*'fnd base rates'!C$49)
+($E304*'fnd base rates'!C$50)
+($F304*'fnd base rates'!C$51)
+($G304*'fnd base rates'!C$52)
+($H304*'fnd base rates'!C$53)
+($I304*'fnd base rates'!C$54)
+($J304*'fnd base rates'!C$55)
+($K304*'fnd base rates'!C$56)
+($L304*'fnd base rates'!C$57)
+($M304*'fnd base rates'!C$58)
+($N304*'fnd base rates'!C$59)
+($O304*VLOOKUP($S304+12,rate_basefnd,3)))
*$R304</f>
        <v>488.31358875000006</v>
      </c>
      <c r="V304" s="1">
        <f>(($C304*'fnd base rates'!D$48)
+($D304*'fnd base rates'!D$49)
+($E304*'fnd base rates'!D$50)
+($F304*'fnd base rates'!D$51)
+($G304*'fnd base rates'!D$52)
+($H304*'fnd base rates'!D$53)
+($I304*'fnd base rates'!D$54)
+($J304*'fnd base rates'!D$55)
+($K304*'fnd base rates'!D$56)
+($L304*'fnd base rates'!D$57)
+($M304*'fnd base rates'!D$58)
+($N304*'fnd base rates'!D$59)
+($O304*VLOOKUP($S304+12,rate_basefnd,4)))
*$R304</f>
        <v>700.61488000000008</v>
      </c>
      <c r="W304" s="1">
        <f>(($C304*'fnd base rates'!E$48)
+($D304*'fnd base rates'!E$49)
+($E304*'fnd base rates'!E$50)
+($F304*'fnd base rates'!E$51)
+($G304*'fnd base rates'!E$52)
+($H304*'fnd base rates'!E$53)
+($I304*'fnd base rates'!E$54)
+($J304*'fnd base rates'!E$55)
+($K304*'fnd base rates'!E$56)
+($L304*'fnd base rates'!E$57)
+($M304*'fnd base rates'!E$58)
+($N304*'fnd base rates'!E$59)
+($O304*VLOOKUP($S304+12,rate_basefnd,5)))
*$R304</f>
        <v>8617.7036012500012</v>
      </c>
      <c r="X304" s="1">
        <f>(($C304*'fnd base rates'!F$48)
+($D304*'fnd base rates'!F$49)
+($E304*'fnd base rates'!F$50)
+($F304*'fnd base rates'!F$51)
+($G304*'fnd base rates'!F$52)
+($H304*'fnd base rates'!F$53)
+($I304*'fnd base rates'!F$54)
+($J304*'fnd base rates'!F$55)
+($K304*'fnd base rates'!F$56)
+($L304*'fnd base rates'!F$57)
+($M304*'fnd base rates'!F$58)
+($N304*'fnd base rates'!F$59)
+($O304*VLOOKUP($S304+12,rate_basefnd,6)))
*$R304</f>
        <v>968.15776049999999</v>
      </c>
      <c r="Y304" s="1">
        <f>(($C304*'fnd base rates'!G$48)
+($D304*'fnd base rates'!G$49)
+($E304*'fnd base rates'!G$50)
+($F304*'fnd base rates'!G$51)
+($G304*'fnd base rates'!G$52)
+($H304*'fnd base rates'!G$53)
+($I304*'fnd base rates'!G$54)
+($J304*'fnd base rates'!G$55)
+($K304*'fnd base rates'!G$56)
+($L304*'fnd base rates'!G$57)
+($M304*'fnd base rates'!G$58)
+($N304*'fnd base rates'!G$59)
+($O304*VLOOKUP($S304+12,rate_basefnd,7)))
*$R304</f>
        <v>263.94557850000001</v>
      </c>
      <c r="Z304" s="1">
        <f>(($C304*'fnd base rates'!H$48)
+($D304*'fnd base rates'!H$49)
+($E304*'fnd base rates'!H$50)
+($F304*'fnd base rates'!H$51)
+($G304*'fnd base rates'!H$52)
+($H304*'fnd base rates'!H$53)
+($I304*'fnd base rates'!H$54)
+($J304*'fnd base rates'!H$55)
+($K304*'fnd base rates'!H$56)
+($L304*'fnd base rates'!H$57)
+($M304*'fnd base rates'!H$58)
+($N304*'fnd base rates'!H$59)
+($O304*VLOOKUP($S304+12,rate_basefnd,8)))</f>
        <v>454.3845</v>
      </c>
      <c r="AA304" s="1">
        <f>(($C304*'fnd base rates'!I$48)
+($D304*'fnd base rates'!I$49)
+($E304*'fnd base rates'!I$50)
+($F304*'fnd base rates'!I$51)
+($G304*'fnd base rates'!I$52)
+($H304*'fnd base rates'!I$53)
+($I304*'fnd base rates'!I$54)
+($J304*'fnd base rates'!I$55)
+($K304*'fnd base rates'!I$56)
+($L304*'fnd base rates'!I$57)
+($M304*'fnd base rates'!I$58)
+($N304*'fnd base rates'!I$59)
+($O304*VLOOKUP($S304+12,rate_basefnd,9)))
*$R304</f>
        <v>311.17242000000005</v>
      </c>
      <c r="AB304" s="1">
        <f>(($C304*'fnd base rates'!J$48)
+($D304*'fnd base rates'!J$49)
+($E304*'fnd base rates'!J$50)
+($F304*'fnd base rates'!J$51)
+($G304*'fnd base rates'!J$52)
+($H304*'fnd base rates'!J$53)
+($I304*'fnd base rates'!J$54)
+($J304*'fnd base rates'!J$55)
+($K304*'fnd base rates'!J$56)
+($L304*'fnd base rates'!J$57)
+($M304*'fnd base rates'!J$58)
+($N304*'fnd base rates'!J$59)
+($O304*VLOOKUP($S304+12,rate_basefnd,10)))
*$R304</f>
        <v>139.49690000000001</v>
      </c>
      <c r="AC304" s="1">
        <f>(($C304*'fnd base rates'!K$48)
+($D304*'fnd base rates'!K$49)
+($E304*'fnd base rates'!K$50)
+($F304*'fnd base rates'!K$51)
+($G304*'fnd base rates'!K$52)
+($H304*'fnd base rates'!K$53)
+($I304*'fnd base rates'!K$54)
+($J304*'fnd base rates'!K$55)
+($K304*'fnd base rates'!K$56)
+($L304*'fnd base rates'!K$57)
+($M304*'fnd base rates'!K$58)
+($N304*'fnd base rates'!K$59)
+($O304*VLOOKUP($S304+12,rate_basefnd,11)))
*$R304</f>
        <v>1852.3893217499999</v>
      </c>
      <c r="AD304" s="1">
        <f>(($C304*'fnd base rates'!L$48)
+($D304*'fnd base rates'!L$49)
+($E304*'fnd base rates'!L$50)
+($F304*'fnd base rates'!L$51)
+($G304*'fnd base rates'!L$52)
+($H304*'fnd base rates'!L$53)
+($I304*'fnd base rates'!L$54)
+($J304*'fnd base rates'!L$55)
+($K304*'fnd base rates'!L$56)
+($L304*'fnd base rates'!L$57)
+($M304*'fnd base rates'!L$58)
+($N304*'fnd base rates'!L$59)
+($O304*VLOOKUP($S304+12,rate_basefnd,12)))</f>
        <v>1481.2333359278532</v>
      </c>
      <c r="AE304" s="1">
        <f>(($C304*'fnd base rates'!M$48)
+($D304*'fnd base rates'!M$49)
+($E304*'fnd base rates'!M$50)
+($F304*'fnd base rates'!M$51)
+($G304*'fnd base rates'!M$52)
+($H304*'fnd base rates'!M$53)
+($I304*'fnd base rates'!M$54)
+($J304*'fnd base rates'!M$55)
+($K304*'fnd base rates'!M$56)
+($L304*'fnd base rates'!M$57)
+($M304*'fnd base rates'!M$58)
+($N304*'fnd base rates'!M$59)
+($O304*VLOOKUP($S304+12,rate_basefnd,13)))</f>
        <v>0</v>
      </c>
      <c r="AF304" s="4">
        <f t="shared" si="49"/>
        <v>15277.411886677855</v>
      </c>
      <c r="AH304" s="4">
        <f t="shared" si="50"/>
        <v>446099175</v>
      </c>
      <c r="AI304" s="4" t="str">
        <f t="shared" si="51"/>
        <v>446</v>
      </c>
      <c r="AJ304" s="2" t="str">
        <f t="shared" si="52"/>
        <v>099</v>
      </c>
      <c r="AK304" s="2" t="str">
        <f t="shared" si="53"/>
        <v>175</v>
      </c>
      <c r="AL304" s="4">
        <f t="shared" si="54"/>
        <v>1</v>
      </c>
      <c r="AM304" s="4">
        <f t="shared" si="47"/>
        <v>1</v>
      </c>
      <c r="AN304" s="4">
        <f t="shared" si="55"/>
        <v>15277.411886677855</v>
      </c>
      <c r="AO304" s="4">
        <f t="shared" si="56"/>
        <v>15277</v>
      </c>
      <c r="AP304" s="4">
        <f t="shared" si="57"/>
        <v>0</v>
      </c>
      <c r="AQ304" s="75">
        <v>15277</v>
      </c>
    </row>
    <row r="305" spans="1:43" s="4" customFormat="1">
      <c r="A305" s="2">
        <v>446099177</v>
      </c>
      <c r="B305" s="382" t="s">
        <v>673</v>
      </c>
      <c r="C305" s="15">
        <f>'fnd enro'!C305</f>
        <v>0</v>
      </c>
      <c r="D305" s="15">
        <f>'fnd enro'!D305</f>
        <v>0</v>
      </c>
      <c r="E305" s="15">
        <f>'fnd enro'!E305</f>
        <v>0</v>
      </c>
      <c r="F305" s="15">
        <f>'fnd enro'!F305</f>
        <v>3</v>
      </c>
      <c r="G305" s="15">
        <f>'fnd enro'!G305</f>
        <v>1</v>
      </c>
      <c r="H305" s="15">
        <f>'fnd enro'!H305</f>
        <v>0</v>
      </c>
      <c r="I305" s="15">
        <f>'fnd enro'!I305</f>
        <v>0.1875</v>
      </c>
      <c r="J305" s="15">
        <f>'fnd enro'!J305</f>
        <v>0</v>
      </c>
      <c r="K305" s="15">
        <f>'fnd enro'!K305</f>
        <v>0</v>
      </c>
      <c r="L305" s="15">
        <f>'fnd enro'!L305</f>
        <v>0</v>
      </c>
      <c r="M305" s="15">
        <f>'fnd enro'!M305</f>
        <v>1</v>
      </c>
      <c r="N305" s="15">
        <f>'fnd enro'!N305</f>
        <v>0</v>
      </c>
      <c r="O305" s="15">
        <f>'fnd enro'!O305</f>
        <v>0</v>
      </c>
      <c r="P305" s="15"/>
      <c r="Q305" s="15">
        <f>'fnd enro'!R305</f>
        <v>5</v>
      </c>
      <c r="R305" s="16">
        <f t="shared" si="48"/>
        <v>1.054</v>
      </c>
      <c r="S305" s="15">
        <f>'fnd enro'!Q305</f>
        <v>1</v>
      </c>
      <c r="T305" s="2"/>
      <c r="U305" s="1">
        <f>(($C305*'fnd base rates'!C$48)
+($D305*'fnd base rates'!C$49)
+($E305*'fnd base rates'!C$50)
+($F305*'fnd base rates'!C$51)
+($G305*'fnd base rates'!C$52)
+($H305*'fnd base rates'!C$53)
+($I305*'fnd base rates'!C$54)
+($J305*'fnd base rates'!C$55)
+($K305*'fnd base rates'!C$56)
+($L305*'fnd base rates'!C$57)
+($M305*'fnd base rates'!C$58)
+($N305*'fnd base rates'!C$59)
+($O305*VLOOKUP($S305+12,rate_basefnd,3)))
*$R305</f>
        <v>2441.5679437500003</v>
      </c>
      <c r="V305" s="1">
        <f>(($C305*'fnd base rates'!D$48)
+($D305*'fnd base rates'!D$49)
+($E305*'fnd base rates'!D$50)
+($F305*'fnd base rates'!D$51)
+($G305*'fnd base rates'!D$52)
+($H305*'fnd base rates'!D$53)
+($I305*'fnd base rates'!D$54)
+($J305*'fnd base rates'!D$55)
+($K305*'fnd base rates'!D$56)
+($L305*'fnd base rates'!D$57)
+($M305*'fnd base rates'!D$58)
+($N305*'fnd base rates'!D$59)
+($O305*VLOOKUP($S305+12,rate_basefnd,4)))
*$R305</f>
        <v>3503.0744000000004</v>
      </c>
      <c r="W305" s="1">
        <f>(($C305*'fnd base rates'!E$48)
+($D305*'fnd base rates'!E$49)
+($E305*'fnd base rates'!E$50)
+($F305*'fnd base rates'!E$51)
+($G305*'fnd base rates'!E$52)
+($H305*'fnd base rates'!E$53)
+($I305*'fnd base rates'!E$54)
+($J305*'fnd base rates'!E$55)
+($K305*'fnd base rates'!E$56)
+($L305*'fnd base rates'!E$57)
+($M305*'fnd base rates'!E$58)
+($N305*'fnd base rates'!E$59)
+($O305*VLOOKUP($S305+12,rate_basefnd,5)))
*$R305</f>
        <v>18959.264386249997</v>
      </c>
      <c r="X305" s="1">
        <f>(($C305*'fnd base rates'!F$48)
+($D305*'fnd base rates'!F$49)
+($E305*'fnd base rates'!F$50)
+($F305*'fnd base rates'!F$51)
+($G305*'fnd base rates'!F$52)
+($H305*'fnd base rates'!F$53)
+($I305*'fnd base rates'!F$54)
+($J305*'fnd base rates'!F$55)
+($K305*'fnd base rates'!F$56)
+($L305*'fnd base rates'!F$57)
+($M305*'fnd base rates'!F$58)
+($N305*'fnd base rates'!F$59)
+($O305*VLOOKUP($S305+12,rate_basefnd,6)))
*$R305</f>
        <v>5270.4308225000004</v>
      </c>
      <c r="Y305" s="1">
        <f>(($C305*'fnd base rates'!G$48)
+($D305*'fnd base rates'!G$49)
+($E305*'fnd base rates'!G$50)
+($F305*'fnd base rates'!G$51)
+($G305*'fnd base rates'!G$52)
+($H305*'fnd base rates'!G$53)
+($I305*'fnd base rates'!G$54)
+($J305*'fnd base rates'!G$55)
+($K305*'fnd base rates'!G$56)
+($L305*'fnd base rates'!G$57)
+($M305*'fnd base rates'!G$58)
+($N305*'fnd base rates'!G$59)
+($O305*VLOOKUP($S305+12,rate_basefnd,7)))
*$R305</f>
        <v>771.20521250000002</v>
      </c>
      <c r="Z305" s="1">
        <f>(($C305*'fnd base rates'!H$48)
+($D305*'fnd base rates'!H$49)
+($E305*'fnd base rates'!H$50)
+($F305*'fnd base rates'!H$51)
+($G305*'fnd base rates'!H$52)
+($H305*'fnd base rates'!H$53)
+($I305*'fnd base rates'!H$54)
+($J305*'fnd base rates'!H$55)
+($K305*'fnd base rates'!H$56)
+($L305*'fnd base rates'!H$57)
+($M305*'fnd base rates'!H$58)
+($N305*'fnd base rates'!H$59)
+($O305*VLOOKUP($S305+12,rate_basefnd,8)))</f>
        <v>2271.9224999999997</v>
      </c>
      <c r="AA305" s="1">
        <f>(($C305*'fnd base rates'!I$48)
+($D305*'fnd base rates'!I$49)
+($E305*'fnd base rates'!I$50)
+($F305*'fnd base rates'!I$51)
+($G305*'fnd base rates'!I$52)
+($H305*'fnd base rates'!I$53)
+($I305*'fnd base rates'!I$54)
+($J305*'fnd base rates'!I$55)
+($K305*'fnd base rates'!I$56)
+($L305*'fnd base rates'!I$57)
+($M305*'fnd base rates'!I$58)
+($N305*'fnd base rates'!I$59)
+($O305*VLOOKUP($S305+12,rate_basefnd,9)))
*$R305</f>
        <v>1323.64482</v>
      </c>
      <c r="AB305" s="1">
        <f>(($C305*'fnd base rates'!J$48)
+($D305*'fnd base rates'!J$49)
+($E305*'fnd base rates'!J$50)
+($F305*'fnd base rates'!J$51)
+($G305*'fnd base rates'!J$52)
+($H305*'fnd base rates'!J$53)
+($I305*'fnd base rates'!J$54)
+($J305*'fnd base rates'!J$55)
+($K305*'fnd base rates'!J$56)
+($L305*'fnd base rates'!J$57)
+($M305*'fnd base rates'!J$58)
+($N305*'fnd base rates'!J$59)
+($O305*VLOOKUP($S305+12,rate_basefnd,10)))
*$R305</f>
        <v>785.84132000000011</v>
      </c>
      <c r="AC305" s="1">
        <f>(($C305*'fnd base rates'!K$48)
+($D305*'fnd base rates'!K$49)
+($E305*'fnd base rates'!K$50)
+($F305*'fnd base rates'!K$51)
+($G305*'fnd base rates'!K$52)
+($H305*'fnd base rates'!K$53)
+($I305*'fnd base rates'!K$54)
+($J305*'fnd base rates'!K$55)
+($K305*'fnd base rates'!K$56)
+($L305*'fnd base rates'!K$57)
+($M305*'fnd base rates'!K$58)
+($N305*'fnd base rates'!K$59)
+($O305*VLOOKUP($S305+12,rate_basefnd,11)))
*$R305</f>
        <v>5411.8321687499993</v>
      </c>
      <c r="AD305" s="1">
        <f>(($C305*'fnd base rates'!L$48)
+($D305*'fnd base rates'!L$49)
+($E305*'fnd base rates'!L$50)
+($F305*'fnd base rates'!L$51)
+($G305*'fnd base rates'!L$52)
+($H305*'fnd base rates'!L$53)
+($I305*'fnd base rates'!L$54)
+($J305*'fnd base rates'!L$55)
+($K305*'fnd base rates'!L$56)
+($L305*'fnd base rates'!L$57)
+($M305*'fnd base rates'!L$58)
+($N305*'fnd base rates'!L$59)
+($O305*VLOOKUP($S305+12,rate_basefnd,12)))</f>
        <v>5090.647493673132</v>
      </c>
      <c r="AE305" s="1">
        <f>(($C305*'fnd base rates'!M$48)
+($D305*'fnd base rates'!M$49)
+($E305*'fnd base rates'!M$50)
+($F305*'fnd base rates'!M$51)
+($G305*'fnd base rates'!M$52)
+($H305*'fnd base rates'!M$53)
+($I305*'fnd base rates'!M$54)
+($J305*'fnd base rates'!M$55)
+($K305*'fnd base rates'!M$56)
+($L305*'fnd base rates'!M$57)
+($M305*'fnd base rates'!M$58)
+($N305*'fnd base rates'!M$59)
+($O305*VLOOKUP($S305+12,rate_basefnd,13)))</f>
        <v>0</v>
      </c>
      <c r="AF305" s="4">
        <f t="shared" si="49"/>
        <v>45829.431067423131</v>
      </c>
      <c r="AH305" s="4">
        <f t="shared" si="50"/>
        <v>446099177</v>
      </c>
      <c r="AI305" s="4" t="str">
        <f t="shared" si="51"/>
        <v>446</v>
      </c>
      <c r="AJ305" s="2" t="str">
        <f t="shared" si="52"/>
        <v>099</v>
      </c>
      <c r="AK305" s="2" t="str">
        <f t="shared" si="53"/>
        <v>177</v>
      </c>
      <c r="AL305" s="4">
        <f t="shared" si="54"/>
        <v>1</v>
      </c>
      <c r="AM305" s="4">
        <f t="shared" si="47"/>
        <v>5</v>
      </c>
      <c r="AN305" s="4">
        <f t="shared" si="55"/>
        <v>45829.431067423131</v>
      </c>
      <c r="AO305" s="4">
        <f t="shared" si="56"/>
        <v>9166</v>
      </c>
      <c r="AP305" s="4">
        <f t="shared" si="57"/>
        <v>0</v>
      </c>
      <c r="AQ305" s="75">
        <v>9166</v>
      </c>
    </row>
    <row r="306" spans="1:43" s="4" customFormat="1">
      <c r="A306" s="2">
        <v>446099208</v>
      </c>
      <c r="B306" s="382" t="s">
        <v>673</v>
      </c>
      <c r="C306" s="15">
        <f>'fnd enro'!C306</f>
        <v>0</v>
      </c>
      <c r="D306" s="15">
        <f>'fnd enro'!D306</f>
        <v>0</v>
      </c>
      <c r="E306" s="15">
        <f>'fnd enro'!E306</f>
        <v>0</v>
      </c>
      <c r="F306" s="15">
        <f>'fnd enro'!F306</f>
        <v>0</v>
      </c>
      <c r="G306" s="15">
        <f>'fnd enro'!G306</f>
        <v>1</v>
      </c>
      <c r="H306" s="15">
        <f>'fnd enro'!H306</f>
        <v>0</v>
      </c>
      <c r="I306" s="15">
        <f>'fnd enro'!I306</f>
        <v>3.7499999999999999E-2</v>
      </c>
      <c r="J306" s="15">
        <f>'fnd enro'!J306</f>
        <v>0</v>
      </c>
      <c r="K306" s="15">
        <f>'fnd enro'!K306</f>
        <v>0</v>
      </c>
      <c r="L306" s="15">
        <f>'fnd enro'!L306</f>
        <v>0</v>
      </c>
      <c r="M306" s="15">
        <f>'fnd enro'!M306</f>
        <v>0</v>
      </c>
      <c r="N306" s="15">
        <f>'fnd enro'!N306</f>
        <v>0</v>
      </c>
      <c r="O306" s="15">
        <f>'fnd enro'!O306</f>
        <v>0</v>
      </c>
      <c r="P306" s="15"/>
      <c r="Q306" s="15">
        <f>'fnd enro'!R306</f>
        <v>1</v>
      </c>
      <c r="R306" s="16">
        <f t="shared" si="48"/>
        <v>1.054</v>
      </c>
      <c r="S306" s="15">
        <f>'fnd enro'!Q306</f>
        <v>1</v>
      </c>
      <c r="T306" s="2"/>
      <c r="U306" s="1">
        <f>(($C306*'fnd base rates'!C$48)
+($D306*'fnd base rates'!C$49)
+($E306*'fnd base rates'!C$50)
+($F306*'fnd base rates'!C$51)
+($G306*'fnd base rates'!C$52)
+($H306*'fnd base rates'!C$53)
+($I306*'fnd base rates'!C$54)
+($J306*'fnd base rates'!C$55)
+($K306*'fnd base rates'!C$56)
+($L306*'fnd base rates'!C$57)
+($M306*'fnd base rates'!C$58)
+($N306*'fnd base rates'!C$59)
+($O306*VLOOKUP($S306+12,rate_basefnd,3)))
*$R306</f>
        <v>488.31358875000006</v>
      </c>
      <c r="V306" s="1">
        <f>(($C306*'fnd base rates'!D$48)
+($D306*'fnd base rates'!D$49)
+($E306*'fnd base rates'!D$50)
+($F306*'fnd base rates'!D$51)
+($G306*'fnd base rates'!D$52)
+($H306*'fnd base rates'!D$53)
+($I306*'fnd base rates'!D$54)
+($J306*'fnd base rates'!D$55)
+($K306*'fnd base rates'!D$56)
+($L306*'fnd base rates'!D$57)
+($M306*'fnd base rates'!D$58)
+($N306*'fnd base rates'!D$59)
+($O306*VLOOKUP($S306+12,rate_basefnd,4)))
*$R306</f>
        <v>700.61488000000008</v>
      </c>
      <c r="W306" s="1">
        <f>(($C306*'fnd base rates'!E$48)
+($D306*'fnd base rates'!E$49)
+($E306*'fnd base rates'!E$50)
+($F306*'fnd base rates'!E$51)
+($G306*'fnd base rates'!E$52)
+($H306*'fnd base rates'!E$53)
+($I306*'fnd base rates'!E$54)
+($J306*'fnd base rates'!E$55)
+($K306*'fnd base rates'!E$56)
+($L306*'fnd base rates'!E$57)
+($M306*'fnd base rates'!E$58)
+($N306*'fnd base rates'!E$59)
+($O306*VLOOKUP($S306+12,rate_basefnd,5)))
*$R306</f>
        <v>3158.3314212499999</v>
      </c>
      <c r="X306" s="1">
        <f>(($C306*'fnd base rates'!F$48)
+($D306*'fnd base rates'!F$49)
+($E306*'fnd base rates'!F$50)
+($F306*'fnd base rates'!F$51)
+($G306*'fnd base rates'!F$52)
+($H306*'fnd base rates'!F$53)
+($I306*'fnd base rates'!F$54)
+($J306*'fnd base rates'!F$55)
+($K306*'fnd base rates'!F$56)
+($L306*'fnd base rates'!F$57)
+($M306*'fnd base rates'!F$58)
+($N306*'fnd base rates'!F$59)
+($O306*VLOOKUP($S306+12,rate_basefnd,6)))
*$R306</f>
        <v>902.4408605000001</v>
      </c>
      <c r="Y306" s="1">
        <f>(($C306*'fnd base rates'!G$48)
+($D306*'fnd base rates'!G$49)
+($E306*'fnd base rates'!G$50)
+($F306*'fnd base rates'!G$51)
+($G306*'fnd base rates'!G$52)
+($H306*'fnd base rates'!G$53)
+($I306*'fnd base rates'!G$54)
+($J306*'fnd base rates'!G$55)
+($K306*'fnd base rates'!G$56)
+($L306*'fnd base rates'!G$57)
+($M306*'fnd base rates'!G$58)
+($N306*'fnd base rates'!G$59)
+($O306*VLOOKUP($S306+12,rate_basefnd,7)))
*$R306</f>
        <v>153.80257849999998</v>
      </c>
      <c r="Z306" s="1">
        <f>(($C306*'fnd base rates'!H$48)
+($D306*'fnd base rates'!H$49)
+($E306*'fnd base rates'!H$50)
+($F306*'fnd base rates'!H$51)
+($G306*'fnd base rates'!H$52)
+($H306*'fnd base rates'!H$53)
+($I306*'fnd base rates'!H$54)
+($J306*'fnd base rates'!H$55)
+($K306*'fnd base rates'!H$56)
+($L306*'fnd base rates'!H$57)
+($M306*'fnd base rates'!H$58)
+($N306*'fnd base rates'!H$59)
+($O306*VLOOKUP($S306+12,rate_basefnd,8)))</f>
        <v>454.3845</v>
      </c>
      <c r="AA306" s="1">
        <f>(($C306*'fnd base rates'!I$48)
+($D306*'fnd base rates'!I$49)
+($E306*'fnd base rates'!I$50)
+($F306*'fnd base rates'!I$51)
+($G306*'fnd base rates'!I$52)
+($H306*'fnd base rates'!I$53)
+($I306*'fnd base rates'!I$54)
+($J306*'fnd base rates'!I$55)
+($K306*'fnd base rates'!I$56)
+($L306*'fnd base rates'!I$57)
+($M306*'fnd base rates'!I$58)
+($N306*'fnd base rates'!I$59)
+($O306*VLOOKUP($S306+12,rate_basefnd,9)))
*$R306</f>
        <v>311.17242000000005</v>
      </c>
      <c r="AB306" s="1">
        <f>(($C306*'fnd base rates'!J$48)
+($D306*'fnd base rates'!J$49)
+($E306*'fnd base rates'!J$50)
+($F306*'fnd base rates'!J$51)
+($G306*'fnd base rates'!J$52)
+($H306*'fnd base rates'!J$53)
+($I306*'fnd base rates'!J$54)
+($J306*'fnd base rates'!J$55)
+($K306*'fnd base rates'!J$56)
+($L306*'fnd base rates'!J$57)
+($M306*'fnd base rates'!J$58)
+($N306*'fnd base rates'!J$59)
+($O306*VLOOKUP($S306+12,rate_basefnd,10)))
*$R306</f>
        <v>227.85372000000001</v>
      </c>
      <c r="AC306" s="1">
        <f>(($C306*'fnd base rates'!K$48)
+($D306*'fnd base rates'!K$49)
+($E306*'fnd base rates'!K$50)
+($F306*'fnd base rates'!K$51)
+($G306*'fnd base rates'!K$52)
+($H306*'fnd base rates'!K$53)
+($I306*'fnd base rates'!K$54)
+($J306*'fnd base rates'!K$55)
+($K306*'fnd base rates'!K$56)
+($L306*'fnd base rates'!K$57)
+($M306*'fnd base rates'!K$58)
+($N306*'fnd base rates'!K$59)
+($O306*VLOOKUP($S306+12,rate_basefnd,11)))
*$R306</f>
        <v>1079.29086175</v>
      </c>
      <c r="AD306" s="1">
        <f>(($C306*'fnd base rates'!L$48)
+($D306*'fnd base rates'!L$49)
+($E306*'fnd base rates'!L$50)
+($F306*'fnd base rates'!L$51)
+($G306*'fnd base rates'!L$52)
+($H306*'fnd base rates'!L$53)
+($I306*'fnd base rates'!L$54)
+($J306*'fnd base rates'!L$55)
+($K306*'fnd base rates'!L$56)
+($L306*'fnd base rates'!L$57)
+($M306*'fnd base rates'!L$58)
+($N306*'fnd base rates'!L$59)
+($O306*VLOOKUP($S306+12,rate_basefnd,12)))</f>
        <v>978.01976342683213</v>
      </c>
      <c r="AE306" s="1">
        <f>(($C306*'fnd base rates'!M$48)
+($D306*'fnd base rates'!M$49)
+($E306*'fnd base rates'!M$50)
+($F306*'fnd base rates'!M$51)
+($G306*'fnd base rates'!M$52)
+($H306*'fnd base rates'!M$53)
+($I306*'fnd base rates'!M$54)
+($J306*'fnd base rates'!M$55)
+($K306*'fnd base rates'!M$56)
+($L306*'fnd base rates'!M$57)
+($M306*'fnd base rates'!M$58)
+($N306*'fnd base rates'!M$59)
+($O306*VLOOKUP($S306+12,rate_basefnd,13)))</f>
        <v>0</v>
      </c>
      <c r="AF306" s="4">
        <f t="shared" si="49"/>
        <v>8454.2245941768324</v>
      </c>
      <c r="AH306" s="4">
        <f t="shared" si="50"/>
        <v>446099208</v>
      </c>
      <c r="AI306" s="4" t="str">
        <f t="shared" si="51"/>
        <v>446</v>
      </c>
      <c r="AJ306" s="2" t="str">
        <f t="shared" si="52"/>
        <v>099</v>
      </c>
      <c r="AK306" s="2" t="str">
        <f t="shared" si="53"/>
        <v>208</v>
      </c>
      <c r="AL306" s="4">
        <f t="shared" si="54"/>
        <v>1</v>
      </c>
      <c r="AM306" s="4">
        <f t="shared" si="47"/>
        <v>1</v>
      </c>
      <c r="AN306" s="4">
        <f t="shared" si="55"/>
        <v>8454.2245941768324</v>
      </c>
      <c r="AO306" s="4">
        <f t="shared" si="56"/>
        <v>8454</v>
      </c>
      <c r="AP306" s="4">
        <f t="shared" si="57"/>
        <v>0</v>
      </c>
      <c r="AQ306" s="75">
        <v>8454</v>
      </c>
    </row>
    <row r="307" spans="1:43" s="4" customFormat="1">
      <c r="A307" s="2">
        <v>446099212</v>
      </c>
      <c r="B307" s="382" t="s">
        <v>673</v>
      </c>
      <c r="C307" s="15">
        <f>'fnd enro'!C307</f>
        <v>0</v>
      </c>
      <c r="D307" s="15">
        <f>'fnd enro'!D307</f>
        <v>0</v>
      </c>
      <c r="E307" s="15">
        <f>'fnd enro'!E307</f>
        <v>8</v>
      </c>
      <c r="F307" s="15">
        <f>'fnd enro'!F307</f>
        <v>56</v>
      </c>
      <c r="G307" s="15">
        <f>'fnd enro'!G307</f>
        <v>18</v>
      </c>
      <c r="H307" s="15">
        <f>'fnd enro'!H307</f>
        <v>15</v>
      </c>
      <c r="I307" s="15">
        <f>'fnd enro'!I307</f>
        <v>3.7875000000000001</v>
      </c>
      <c r="J307" s="15">
        <f>'fnd enro'!J307</f>
        <v>0</v>
      </c>
      <c r="K307" s="15">
        <f>'fnd enro'!K307</f>
        <v>0</v>
      </c>
      <c r="L307" s="15">
        <f>'fnd enro'!L307</f>
        <v>0</v>
      </c>
      <c r="M307" s="15">
        <f>'fnd enro'!M307</f>
        <v>4</v>
      </c>
      <c r="N307" s="15">
        <f>'fnd enro'!N307</f>
        <v>0</v>
      </c>
      <c r="O307" s="15">
        <f>'fnd enro'!O307</f>
        <v>14</v>
      </c>
      <c r="P307" s="15"/>
      <c r="Q307" s="15">
        <f>'fnd enro'!R307</f>
        <v>101</v>
      </c>
      <c r="R307" s="16">
        <f t="shared" si="48"/>
        <v>1.054</v>
      </c>
      <c r="S307" s="15">
        <f>'fnd enro'!Q307</f>
        <v>3</v>
      </c>
      <c r="T307" s="2"/>
      <c r="U307" s="1">
        <f>(($C307*'fnd base rates'!C$48)
+($D307*'fnd base rates'!C$49)
+($E307*'fnd base rates'!C$50)
+($F307*'fnd base rates'!C$51)
+($G307*'fnd base rates'!C$52)
+($H307*'fnd base rates'!C$53)
+($I307*'fnd base rates'!C$54)
+($J307*'fnd base rates'!C$55)
+($K307*'fnd base rates'!C$56)
+($L307*'fnd base rates'!C$57)
+($M307*'fnd base rates'!C$58)
+($N307*'fnd base rates'!C$59)
+($O307*VLOOKUP($S307+12,rate_basefnd,3)))
*$R307</f>
        <v>49319.672463750008</v>
      </c>
      <c r="V307" s="1">
        <f>(($C307*'fnd base rates'!D$48)
+($D307*'fnd base rates'!D$49)
+($E307*'fnd base rates'!D$50)
+($F307*'fnd base rates'!D$51)
+($G307*'fnd base rates'!D$52)
+($H307*'fnd base rates'!D$53)
+($I307*'fnd base rates'!D$54)
+($J307*'fnd base rates'!D$55)
+($K307*'fnd base rates'!D$56)
+($L307*'fnd base rates'!D$57)
+($M307*'fnd base rates'!D$58)
+($N307*'fnd base rates'!D$59)
+($O307*VLOOKUP($S307+12,rate_basefnd,4)))
*$R307</f>
        <v>70762.102880000006</v>
      </c>
      <c r="W307" s="1">
        <f>(($C307*'fnd base rates'!E$48)
+($D307*'fnd base rates'!E$49)
+($E307*'fnd base rates'!E$50)
+($F307*'fnd base rates'!E$51)
+($G307*'fnd base rates'!E$52)
+($H307*'fnd base rates'!E$53)
+($I307*'fnd base rates'!E$54)
+($J307*'fnd base rates'!E$55)
+($K307*'fnd base rates'!E$56)
+($L307*'fnd base rates'!E$57)
+($M307*'fnd base rates'!E$58)
+($N307*'fnd base rates'!E$59)
+($O307*VLOOKUP($S307+12,rate_basefnd,5)))
*$R307</f>
        <v>416668.19368625002</v>
      </c>
      <c r="X307" s="1">
        <f>(($C307*'fnd base rates'!F$48)
+($D307*'fnd base rates'!F$49)
+($E307*'fnd base rates'!F$50)
+($F307*'fnd base rates'!F$51)
+($G307*'fnd base rates'!F$52)
+($H307*'fnd base rates'!F$53)
+($I307*'fnd base rates'!F$54)
+($J307*'fnd base rates'!F$55)
+($K307*'fnd base rates'!F$56)
+($L307*'fnd base rates'!F$57)
+($M307*'fnd base rates'!F$58)
+($N307*'fnd base rates'!F$59)
+($O307*VLOOKUP($S307+12,rate_basefnd,6)))
*$R307</f>
        <v>104692.84057050002</v>
      </c>
      <c r="Y307" s="1">
        <f>(($C307*'fnd base rates'!G$48)
+($D307*'fnd base rates'!G$49)
+($E307*'fnd base rates'!G$50)
+($F307*'fnd base rates'!G$51)
+($G307*'fnd base rates'!G$52)
+($H307*'fnd base rates'!G$53)
+($I307*'fnd base rates'!G$54)
+($J307*'fnd base rates'!G$55)
+($K307*'fnd base rates'!G$56)
+($L307*'fnd base rates'!G$57)
+($M307*'fnd base rates'!G$58)
+($N307*'fnd base rates'!G$59)
+($O307*VLOOKUP($S307+12,rate_basefnd,7)))
*$R307</f>
        <v>15914.554428500003</v>
      </c>
      <c r="Z307" s="1">
        <f>(($C307*'fnd base rates'!H$48)
+($D307*'fnd base rates'!H$49)
+($E307*'fnd base rates'!H$50)
+($F307*'fnd base rates'!H$51)
+($G307*'fnd base rates'!H$52)
+($H307*'fnd base rates'!H$53)
+($I307*'fnd base rates'!H$54)
+($J307*'fnd base rates'!H$55)
+($K307*'fnd base rates'!H$56)
+($L307*'fnd base rates'!H$57)
+($M307*'fnd base rates'!H$58)
+($N307*'fnd base rates'!H$59)
+($O307*VLOOKUP($S307+12,rate_basefnd,8)))</f>
        <v>49863.334499999997</v>
      </c>
      <c r="AA307" s="1">
        <f>(($C307*'fnd base rates'!I$48)
+($D307*'fnd base rates'!I$49)
+($E307*'fnd base rates'!I$50)
+($F307*'fnd base rates'!I$51)
+($G307*'fnd base rates'!I$52)
+($H307*'fnd base rates'!I$53)
+($I307*'fnd base rates'!I$54)
+($J307*'fnd base rates'!I$55)
+($K307*'fnd base rates'!I$56)
+($L307*'fnd base rates'!I$57)
+($M307*'fnd base rates'!I$58)
+($N307*'fnd base rates'!I$59)
+($O307*VLOOKUP($S307+12,rate_basefnd,9)))
*$R307</f>
        <v>27657.824280000001</v>
      </c>
      <c r="AB307" s="1">
        <f>(($C307*'fnd base rates'!J$48)
+($D307*'fnd base rates'!J$49)
+($E307*'fnd base rates'!J$50)
+($F307*'fnd base rates'!J$51)
+($G307*'fnd base rates'!J$52)
+($H307*'fnd base rates'!J$53)
+($I307*'fnd base rates'!J$54)
+($J307*'fnd base rates'!J$55)
+($K307*'fnd base rates'!J$56)
+($L307*'fnd base rates'!J$57)
+($M307*'fnd base rates'!J$58)
+($N307*'fnd base rates'!J$59)
+($O307*VLOOKUP($S307+12,rate_basefnd,10)))
*$R307</f>
        <v>21096.505640000003</v>
      </c>
      <c r="AC307" s="1">
        <f>(($C307*'fnd base rates'!K$48)
+($D307*'fnd base rates'!K$49)
+($E307*'fnd base rates'!K$50)
+($F307*'fnd base rates'!K$51)
+($G307*'fnd base rates'!K$52)
+($H307*'fnd base rates'!K$53)
+($I307*'fnd base rates'!K$54)
+($J307*'fnd base rates'!K$55)
+($K307*'fnd base rates'!K$56)
+($L307*'fnd base rates'!K$57)
+($M307*'fnd base rates'!K$58)
+($N307*'fnd base rates'!K$59)
+($O307*VLOOKUP($S307+12,rate_basefnd,11)))
*$R307</f>
        <v>111676.88369675001</v>
      </c>
      <c r="AD307" s="1">
        <f>(($C307*'fnd base rates'!L$48)
+($D307*'fnd base rates'!L$49)
+($E307*'fnd base rates'!L$50)
+($F307*'fnd base rates'!L$51)
+($G307*'fnd base rates'!L$52)
+($H307*'fnd base rates'!L$53)
+($I307*'fnd base rates'!L$54)
+($J307*'fnd base rates'!L$55)
+($K307*'fnd base rates'!L$56)
+($L307*'fnd base rates'!L$57)
+($M307*'fnd base rates'!L$58)
+($N307*'fnd base rates'!L$59)
+($O307*VLOOKUP($S307+12,rate_basefnd,12)))</f>
        <v>103545.0334212462</v>
      </c>
      <c r="AE307" s="1">
        <f>(($C307*'fnd base rates'!M$48)
+($D307*'fnd base rates'!M$49)
+($E307*'fnd base rates'!M$50)
+($F307*'fnd base rates'!M$51)
+($G307*'fnd base rates'!M$52)
+($H307*'fnd base rates'!M$53)
+($I307*'fnd base rates'!M$54)
+($J307*'fnd base rates'!M$55)
+($K307*'fnd base rates'!M$56)
+($L307*'fnd base rates'!M$57)
+($M307*'fnd base rates'!M$58)
+($N307*'fnd base rates'!M$59)
+($O307*VLOOKUP($S307+12,rate_basefnd,13)))</f>
        <v>0</v>
      </c>
      <c r="AF307" s="4">
        <f t="shared" si="49"/>
        <v>971196.94556699623</v>
      </c>
      <c r="AH307" s="4">
        <f t="shared" si="50"/>
        <v>446099212</v>
      </c>
      <c r="AI307" s="4" t="str">
        <f t="shared" si="51"/>
        <v>446</v>
      </c>
      <c r="AJ307" s="2" t="str">
        <f t="shared" si="52"/>
        <v>099</v>
      </c>
      <c r="AK307" s="2" t="str">
        <f t="shared" si="53"/>
        <v>212</v>
      </c>
      <c r="AL307" s="4">
        <f t="shared" si="54"/>
        <v>1</v>
      </c>
      <c r="AM307" s="4">
        <f t="shared" si="47"/>
        <v>101</v>
      </c>
      <c r="AN307" s="4">
        <f t="shared" si="55"/>
        <v>971196.94556699623</v>
      </c>
      <c r="AO307" s="4">
        <f t="shared" si="56"/>
        <v>9616</v>
      </c>
      <c r="AP307" s="4">
        <f t="shared" si="57"/>
        <v>0</v>
      </c>
      <c r="AQ307" s="75">
        <v>9616</v>
      </c>
    </row>
    <row r="308" spans="1:43" s="4" customFormat="1">
      <c r="A308" s="2">
        <v>446099218</v>
      </c>
      <c r="B308" s="382" t="s">
        <v>673</v>
      </c>
      <c r="C308" s="15">
        <f>'fnd enro'!C308</f>
        <v>0</v>
      </c>
      <c r="D308" s="15">
        <f>'fnd enro'!D308</f>
        <v>0</v>
      </c>
      <c r="E308" s="15">
        <f>'fnd enro'!E308</f>
        <v>4</v>
      </c>
      <c r="F308" s="15">
        <f>'fnd enro'!F308</f>
        <v>46</v>
      </c>
      <c r="G308" s="15">
        <f>'fnd enro'!G308</f>
        <v>27</v>
      </c>
      <c r="H308" s="15">
        <f>'fnd enro'!H308</f>
        <v>35</v>
      </c>
      <c r="I308" s="15">
        <f>'fnd enro'!I308</f>
        <v>4.2750000000000004</v>
      </c>
      <c r="J308" s="15">
        <f>'fnd enro'!J308</f>
        <v>0</v>
      </c>
      <c r="K308" s="15">
        <f>'fnd enro'!K308</f>
        <v>0</v>
      </c>
      <c r="L308" s="15">
        <f>'fnd enro'!L308</f>
        <v>0</v>
      </c>
      <c r="M308" s="15">
        <f>'fnd enro'!M308</f>
        <v>2</v>
      </c>
      <c r="N308" s="15">
        <f>'fnd enro'!N308</f>
        <v>0</v>
      </c>
      <c r="O308" s="15">
        <f>'fnd enro'!O308</f>
        <v>4</v>
      </c>
      <c r="P308" s="15"/>
      <c r="Q308" s="15">
        <f>'fnd enro'!R308</f>
        <v>114</v>
      </c>
      <c r="R308" s="16">
        <f t="shared" si="48"/>
        <v>1.054</v>
      </c>
      <c r="S308" s="15">
        <f>'fnd enro'!Q308</f>
        <v>1</v>
      </c>
      <c r="T308" s="2"/>
      <c r="U308" s="1">
        <f>(($C308*'fnd base rates'!C$48)
+($D308*'fnd base rates'!C$49)
+($E308*'fnd base rates'!C$50)
+($F308*'fnd base rates'!C$51)
+($G308*'fnd base rates'!C$52)
+($H308*'fnd base rates'!C$53)
+($I308*'fnd base rates'!C$54)
+($J308*'fnd base rates'!C$55)
+($K308*'fnd base rates'!C$56)
+($L308*'fnd base rates'!C$57)
+($M308*'fnd base rates'!C$58)
+($N308*'fnd base rates'!C$59)
+($O308*VLOOKUP($S308+12,rate_basefnd,3)))
*$R308</f>
        <v>55667.74911750001</v>
      </c>
      <c r="V308" s="1">
        <f>(($C308*'fnd base rates'!D$48)
+($D308*'fnd base rates'!D$49)
+($E308*'fnd base rates'!D$50)
+($F308*'fnd base rates'!D$51)
+($G308*'fnd base rates'!D$52)
+($H308*'fnd base rates'!D$53)
+($I308*'fnd base rates'!D$54)
+($J308*'fnd base rates'!D$55)
+($K308*'fnd base rates'!D$56)
+($L308*'fnd base rates'!D$57)
+($M308*'fnd base rates'!D$58)
+($N308*'fnd base rates'!D$59)
+($O308*VLOOKUP($S308+12,rate_basefnd,4)))
*$R308</f>
        <v>79870.096320000011</v>
      </c>
      <c r="W308" s="1">
        <f>(($C308*'fnd base rates'!E$48)
+($D308*'fnd base rates'!E$49)
+($E308*'fnd base rates'!E$50)
+($F308*'fnd base rates'!E$51)
+($G308*'fnd base rates'!E$52)
+($H308*'fnd base rates'!E$53)
+($I308*'fnd base rates'!E$54)
+($J308*'fnd base rates'!E$55)
+($K308*'fnd base rates'!E$56)
+($L308*'fnd base rates'!E$57)
+($M308*'fnd base rates'!E$58)
+($N308*'fnd base rates'!E$59)
+($O308*VLOOKUP($S308+12,rate_basefnd,5)))
*$R308</f>
        <v>442500.41816249996</v>
      </c>
      <c r="X308" s="1">
        <f>(($C308*'fnd base rates'!F$48)
+($D308*'fnd base rates'!F$49)
+($E308*'fnd base rates'!F$50)
+($F308*'fnd base rates'!F$51)
+($G308*'fnd base rates'!F$52)
+($H308*'fnd base rates'!F$53)
+($I308*'fnd base rates'!F$54)
+($J308*'fnd base rates'!F$55)
+($K308*'fnd base rates'!F$56)
+($L308*'fnd base rates'!F$57)
+($M308*'fnd base rates'!F$58)
+($N308*'fnd base rates'!F$59)
+($O308*VLOOKUP($S308+12,rate_basefnd,6)))
*$R308</f>
        <v>111074.63639699999</v>
      </c>
      <c r="Y308" s="1">
        <f>(($C308*'fnd base rates'!G$48)
+($D308*'fnd base rates'!G$49)
+($E308*'fnd base rates'!G$50)
+($F308*'fnd base rates'!G$51)
+($G308*'fnd base rates'!G$52)
+($H308*'fnd base rates'!G$53)
+($I308*'fnd base rates'!G$54)
+($J308*'fnd base rates'!G$55)
+($K308*'fnd base rates'!G$56)
+($L308*'fnd base rates'!G$57)
+($M308*'fnd base rates'!G$58)
+($N308*'fnd base rates'!G$59)
+($O308*VLOOKUP($S308+12,rate_basefnd,7)))
*$R308</f>
        <v>17197.837109</v>
      </c>
      <c r="Z308" s="1">
        <f>(($C308*'fnd base rates'!H$48)
+($D308*'fnd base rates'!H$49)
+($E308*'fnd base rates'!H$50)
+($F308*'fnd base rates'!H$51)
+($G308*'fnd base rates'!H$52)
+($H308*'fnd base rates'!H$53)
+($I308*'fnd base rates'!H$54)
+($J308*'fnd base rates'!H$55)
+($K308*'fnd base rates'!H$56)
+($L308*'fnd base rates'!H$57)
+($M308*'fnd base rates'!H$58)
+($N308*'fnd base rates'!H$59)
+($O308*VLOOKUP($S308+12,rate_basefnd,8)))</f>
        <v>61064.332999999999</v>
      </c>
      <c r="AA308" s="1">
        <f>(($C308*'fnd base rates'!I$48)
+($D308*'fnd base rates'!I$49)
+($E308*'fnd base rates'!I$50)
+($F308*'fnd base rates'!I$51)
+($G308*'fnd base rates'!I$52)
+($H308*'fnd base rates'!I$53)
+($I308*'fnd base rates'!I$54)
+($J308*'fnd base rates'!I$55)
+($K308*'fnd base rates'!I$56)
+($L308*'fnd base rates'!I$57)
+($M308*'fnd base rates'!I$58)
+($N308*'fnd base rates'!I$59)
+($O308*VLOOKUP($S308+12,rate_basefnd,9)))
*$R308</f>
        <v>34364.58438</v>
      </c>
      <c r="AB308" s="1">
        <f>(($C308*'fnd base rates'!J$48)
+($D308*'fnd base rates'!J$49)
+($E308*'fnd base rates'!J$50)
+($F308*'fnd base rates'!J$51)
+($G308*'fnd base rates'!J$52)
+($H308*'fnd base rates'!J$53)
+($I308*'fnd base rates'!J$54)
+($J308*'fnd base rates'!J$55)
+($K308*'fnd base rates'!J$56)
+($L308*'fnd base rates'!J$57)
+($M308*'fnd base rates'!J$58)
+($N308*'fnd base rates'!J$59)
+($O308*VLOOKUP($S308+12,rate_basefnd,10)))
*$R308</f>
        <v>31609.586480000002</v>
      </c>
      <c r="AC308" s="1">
        <f>(($C308*'fnd base rates'!K$48)
+($D308*'fnd base rates'!K$49)
+($E308*'fnd base rates'!K$50)
+($F308*'fnd base rates'!K$51)
+($G308*'fnd base rates'!K$52)
+($H308*'fnd base rates'!K$53)
+($I308*'fnd base rates'!K$54)
+($J308*'fnd base rates'!K$55)
+($K308*'fnd base rates'!K$56)
+($L308*'fnd base rates'!K$57)
+($M308*'fnd base rates'!K$58)
+($N308*'fnd base rates'!K$59)
+($O308*VLOOKUP($S308+12,rate_basefnd,11)))
*$R308</f>
        <v>120683.3312195</v>
      </c>
      <c r="AD308" s="1">
        <f>(($C308*'fnd base rates'!L$48)
+($D308*'fnd base rates'!L$49)
+($E308*'fnd base rates'!L$50)
+($F308*'fnd base rates'!L$51)
+($G308*'fnd base rates'!L$52)
+($H308*'fnd base rates'!L$53)
+($I308*'fnd base rates'!L$54)
+($J308*'fnd base rates'!L$55)
+($K308*'fnd base rates'!L$56)
+($L308*'fnd base rates'!L$57)
+($M308*'fnd base rates'!L$58)
+($N308*'fnd base rates'!L$59)
+($O308*VLOOKUP($S308+12,rate_basefnd,12)))</f>
        <v>111482.95490060141</v>
      </c>
      <c r="AE308" s="1">
        <f>(($C308*'fnd base rates'!M$48)
+($D308*'fnd base rates'!M$49)
+($E308*'fnd base rates'!M$50)
+($F308*'fnd base rates'!M$51)
+($G308*'fnd base rates'!M$52)
+($H308*'fnd base rates'!M$53)
+($I308*'fnd base rates'!M$54)
+($J308*'fnd base rates'!M$55)
+($K308*'fnd base rates'!M$56)
+($L308*'fnd base rates'!M$57)
+($M308*'fnd base rates'!M$58)
+($N308*'fnd base rates'!M$59)
+($O308*VLOOKUP($S308+12,rate_basefnd,13)))</f>
        <v>0</v>
      </c>
      <c r="AF308" s="4">
        <f t="shared" si="49"/>
        <v>1065515.5270861015</v>
      </c>
      <c r="AH308" s="4">
        <f t="shared" si="50"/>
        <v>446099218</v>
      </c>
      <c r="AI308" s="4" t="str">
        <f t="shared" si="51"/>
        <v>446</v>
      </c>
      <c r="AJ308" s="2" t="str">
        <f t="shared" si="52"/>
        <v>099</v>
      </c>
      <c r="AK308" s="2" t="str">
        <f t="shared" si="53"/>
        <v>218</v>
      </c>
      <c r="AL308" s="4">
        <f t="shared" si="54"/>
        <v>1</v>
      </c>
      <c r="AM308" s="4">
        <f t="shared" si="47"/>
        <v>114</v>
      </c>
      <c r="AN308" s="4">
        <f t="shared" si="55"/>
        <v>1065515.5270861015</v>
      </c>
      <c r="AO308" s="4">
        <f t="shared" si="56"/>
        <v>9347</v>
      </c>
      <c r="AP308" s="4">
        <f t="shared" si="57"/>
        <v>0</v>
      </c>
      <c r="AQ308" s="75">
        <v>9347</v>
      </c>
    </row>
    <row r="309" spans="1:43" s="4" customFormat="1">
      <c r="A309" s="2">
        <v>446099220</v>
      </c>
      <c r="B309" s="382" t="s">
        <v>673</v>
      </c>
      <c r="C309" s="15">
        <f>'fnd enro'!C309</f>
        <v>0</v>
      </c>
      <c r="D309" s="15">
        <f>'fnd enro'!D309</f>
        <v>0</v>
      </c>
      <c r="E309" s="15">
        <f>'fnd enro'!E309</f>
        <v>2</v>
      </c>
      <c r="F309" s="15">
        <f>'fnd enro'!F309</f>
        <v>7</v>
      </c>
      <c r="G309" s="15">
        <f>'fnd enro'!G309</f>
        <v>3</v>
      </c>
      <c r="H309" s="15">
        <f>'fnd enro'!H309</f>
        <v>3</v>
      </c>
      <c r="I309" s="15">
        <f>'fnd enro'!I309</f>
        <v>0.71250000000000002</v>
      </c>
      <c r="J309" s="15">
        <f>'fnd enro'!J309</f>
        <v>0</v>
      </c>
      <c r="K309" s="15">
        <f>'fnd enro'!K309</f>
        <v>0</v>
      </c>
      <c r="L309" s="15">
        <f>'fnd enro'!L309</f>
        <v>0</v>
      </c>
      <c r="M309" s="15">
        <f>'fnd enro'!M309</f>
        <v>4</v>
      </c>
      <c r="N309" s="15">
        <f>'fnd enro'!N309</f>
        <v>0</v>
      </c>
      <c r="O309" s="15">
        <f>'fnd enro'!O309</f>
        <v>10</v>
      </c>
      <c r="P309" s="15"/>
      <c r="Q309" s="15">
        <f>'fnd enro'!R309</f>
        <v>19</v>
      </c>
      <c r="R309" s="16">
        <f t="shared" si="48"/>
        <v>1.054</v>
      </c>
      <c r="S309" s="15">
        <f>'fnd enro'!Q309</f>
        <v>10</v>
      </c>
      <c r="T309" s="2"/>
      <c r="U309" s="1">
        <f>(($C309*'fnd base rates'!C$48)
+($D309*'fnd base rates'!C$49)
+($E309*'fnd base rates'!C$50)
+($F309*'fnd base rates'!C$51)
+($G309*'fnd base rates'!C$52)
+($H309*'fnd base rates'!C$53)
+($I309*'fnd base rates'!C$54)
+($J309*'fnd base rates'!C$55)
+($K309*'fnd base rates'!C$56)
+($L309*'fnd base rates'!C$57)
+($M309*'fnd base rates'!C$58)
+($N309*'fnd base rates'!C$59)
+($O309*VLOOKUP($S309+12,rate_basefnd,3)))
*$R309</f>
        <v>9277.9581862500017</v>
      </c>
      <c r="V309" s="1">
        <f>(($C309*'fnd base rates'!D$48)
+($D309*'fnd base rates'!D$49)
+($E309*'fnd base rates'!D$50)
+($F309*'fnd base rates'!D$51)
+($G309*'fnd base rates'!D$52)
+($H309*'fnd base rates'!D$53)
+($I309*'fnd base rates'!D$54)
+($J309*'fnd base rates'!D$55)
+($K309*'fnd base rates'!D$56)
+($L309*'fnd base rates'!D$57)
+($M309*'fnd base rates'!D$58)
+($N309*'fnd base rates'!D$59)
+($O309*VLOOKUP($S309+12,rate_basefnd,4)))
*$R309</f>
        <v>13311.682720000001</v>
      </c>
      <c r="W309" s="1">
        <f>(($C309*'fnd base rates'!E$48)
+($D309*'fnd base rates'!E$49)
+($E309*'fnd base rates'!E$50)
+($F309*'fnd base rates'!E$51)
+($G309*'fnd base rates'!E$52)
+($H309*'fnd base rates'!E$53)
+($I309*'fnd base rates'!E$54)
+($J309*'fnd base rates'!E$55)
+($K309*'fnd base rates'!E$56)
+($L309*'fnd base rates'!E$57)
+($M309*'fnd base rates'!E$58)
+($N309*'fnd base rates'!E$59)
+($O309*VLOOKUP($S309+12,rate_basefnd,5)))
*$R309</f>
        <v>109995.44856375</v>
      </c>
      <c r="X309" s="1">
        <f>(($C309*'fnd base rates'!F$48)
+($D309*'fnd base rates'!F$49)
+($E309*'fnd base rates'!F$50)
+($F309*'fnd base rates'!F$51)
+($G309*'fnd base rates'!F$52)
+($H309*'fnd base rates'!F$53)
+($I309*'fnd base rates'!F$54)
+($J309*'fnd base rates'!F$55)
+($K309*'fnd base rates'!F$56)
+($L309*'fnd base rates'!F$57)
+($M309*'fnd base rates'!F$58)
+($N309*'fnd base rates'!F$59)
+($O309*VLOOKUP($S309+12,rate_basefnd,6)))
*$R309</f>
        <v>19188.754309500004</v>
      </c>
      <c r="Y309" s="1">
        <f>(($C309*'fnd base rates'!G$48)
+($D309*'fnd base rates'!G$49)
+($E309*'fnd base rates'!G$50)
+($F309*'fnd base rates'!G$51)
+($G309*'fnd base rates'!G$52)
+($H309*'fnd base rates'!G$53)
+($I309*'fnd base rates'!G$54)
+($J309*'fnd base rates'!G$55)
+($K309*'fnd base rates'!G$56)
+($L309*'fnd base rates'!G$57)
+($M309*'fnd base rates'!G$58)
+($N309*'fnd base rates'!G$59)
+($O309*VLOOKUP($S309+12,rate_basefnd,7)))
*$R309</f>
        <v>3709.3340315</v>
      </c>
      <c r="Z309" s="1">
        <f>(($C309*'fnd base rates'!H$48)
+($D309*'fnd base rates'!H$49)
+($E309*'fnd base rates'!H$50)
+($F309*'fnd base rates'!H$51)
+($G309*'fnd base rates'!H$52)
+($H309*'fnd base rates'!H$53)
+($I309*'fnd base rates'!H$54)
+($J309*'fnd base rates'!H$55)
+($K309*'fnd base rates'!H$56)
+($L309*'fnd base rates'!H$57)
+($M309*'fnd base rates'!H$58)
+($N309*'fnd base rates'!H$59)
+($O309*VLOOKUP($S309+12,rate_basefnd,8)))</f>
        <v>9427.4054999999989</v>
      </c>
      <c r="AA309" s="1">
        <f>(($C309*'fnd base rates'!I$48)
+($D309*'fnd base rates'!I$49)
+($E309*'fnd base rates'!I$50)
+($F309*'fnd base rates'!I$51)
+($G309*'fnd base rates'!I$52)
+($H309*'fnd base rates'!I$53)
+($I309*'fnd base rates'!I$54)
+($J309*'fnd base rates'!I$55)
+($K309*'fnd base rates'!I$56)
+($L309*'fnd base rates'!I$57)
+($M309*'fnd base rates'!I$58)
+($N309*'fnd base rates'!I$59)
+($O309*VLOOKUP($S309+12,rate_basefnd,9)))
*$R309</f>
        <v>5452.2998400000006</v>
      </c>
      <c r="AB309" s="1">
        <f>(($C309*'fnd base rates'!J$48)
+($D309*'fnd base rates'!J$49)
+($E309*'fnd base rates'!J$50)
+($F309*'fnd base rates'!J$51)
+($G309*'fnd base rates'!J$52)
+($H309*'fnd base rates'!J$53)
+($I309*'fnd base rates'!J$54)
+($J309*'fnd base rates'!J$55)
+($K309*'fnd base rates'!J$56)
+($L309*'fnd base rates'!J$57)
+($M309*'fnd base rates'!J$58)
+($N309*'fnd base rates'!J$59)
+($O309*VLOOKUP($S309+12,rate_basefnd,10)))
*$R309</f>
        <v>3980.2939799999999</v>
      </c>
      <c r="AC309" s="1">
        <f>(($C309*'fnd base rates'!K$48)
+($D309*'fnd base rates'!K$49)
+($E309*'fnd base rates'!K$50)
+($F309*'fnd base rates'!K$51)
+($G309*'fnd base rates'!K$52)
+($H309*'fnd base rates'!K$53)
+($I309*'fnd base rates'!K$54)
+($J309*'fnd base rates'!K$55)
+($K309*'fnd base rates'!K$56)
+($L309*'fnd base rates'!K$57)
+($M309*'fnd base rates'!K$58)
+($N309*'fnd base rates'!K$59)
+($O309*VLOOKUP($S309+12,rate_basefnd,11)))
*$R309</f>
        <v>26030.561453250004</v>
      </c>
      <c r="AD309" s="1">
        <f>(($C309*'fnd base rates'!L$48)
+($D309*'fnd base rates'!L$49)
+($E309*'fnd base rates'!L$50)
+($F309*'fnd base rates'!L$51)
+($G309*'fnd base rates'!L$52)
+($H309*'fnd base rates'!L$53)
+($I309*'fnd base rates'!L$54)
+($J309*'fnd base rates'!L$55)
+($K309*'fnd base rates'!L$56)
+($L309*'fnd base rates'!L$57)
+($M309*'fnd base rates'!L$58)
+($N309*'fnd base rates'!L$59)
+($O309*VLOOKUP($S309+12,rate_basefnd,12)))</f>
        <v>22499.764935025574</v>
      </c>
      <c r="AE309" s="1">
        <f>(($C309*'fnd base rates'!M$48)
+($D309*'fnd base rates'!M$49)
+($E309*'fnd base rates'!M$50)
+($F309*'fnd base rates'!M$51)
+($G309*'fnd base rates'!M$52)
+($H309*'fnd base rates'!M$53)
+($I309*'fnd base rates'!M$54)
+($J309*'fnd base rates'!M$55)
+($K309*'fnd base rates'!M$56)
+($L309*'fnd base rates'!M$57)
+($M309*'fnd base rates'!M$58)
+($N309*'fnd base rates'!M$59)
+($O309*VLOOKUP($S309+12,rate_basefnd,13)))</f>
        <v>0</v>
      </c>
      <c r="AF309" s="4">
        <f t="shared" si="49"/>
        <v>222873.50351927557</v>
      </c>
      <c r="AH309" s="4">
        <f t="shared" si="50"/>
        <v>446099220</v>
      </c>
      <c r="AI309" s="4" t="str">
        <f t="shared" si="51"/>
        <v>446</v>
      </c>
      <c r="AJ309" s="2" t="str">
        <f t="shared" si="52"/>
        <v>099</v>
      </c>
      <c r="AK309" s="2" t="str">
        <f t="shared" si="53"/>
        <v>220</v>
      </c>
      <c r="AL309" s="4">
        <f t="shared" si="54"/>
        <v>1</v>
      </c>
      <c r="AM309" s="4">
        <f t="shared" si="47"/>
        <v>19</v>
      </c>
      <c r="AN309" s="4">
        <f t="shared" si="55"/>
        <v>222873.50351927557</v>
      </c>
      <c r="AO309" s="4">
        <f t="shared" si="56"/>
        <v>11730</v>
      </c>
      <c r="AP309" s="4">
        <f t="shared" si="57"/>
        <v>0</v>
      </c>
      <c r="AQ309" s="75">
        <v>11730</v>
      </c>
    </row>
    <row r="310" spans="1:43" s="4" customFormat="1">
      <c r="A310" s="2">
        <v>446099238</v>
      </c>
      <c r="B310" s="382" t="s">
        <v>673</v>
      </c>
      <c r="C310" s="15">
        <f>'fnd enro'!C310</f>
        <v>0</v>
      </c>
      <c r="D310" s="15">
        <f>'fnd enro'!D310</f>
        <v>0</v>
      </c>
      <c r="E310" s="15">
        <f>'fnd enro'!E310</f>
        <v>3</v>
      </c>
      <c r="F310" s="15">
        <f>'fnd enro'!F310</f>
        <v>5</v>
      </c>
      <c r="G310" s="15">
        <f>'fnd enro'!G310</f>
        <v>1</v>
      </c>
      <c r="H310" s="15">
        <f>'fnd enro'!H310</f>
        <v>0</v>
      </c>
      <c r="I310" s="15">
        <f>'fnd enro'!I310</f>
        <v>0.41249999999999998</v>
      </c>
      <c r="J310" s="15">
        <f>'fnd enro'!J310</f>
        <v>0</v>
      </c>
      <c r="K310" s="15">
        <f>'fnd enro'!K310</f>
        <v>0</v>
      </c>
      <c r="L310" s="15">
        <f>'fnd enro'!L310</f>
        <v>0</v>
      </c>
      <c r="M310" s="15">
        <f>'fnd enro'!M310</f>
        <v>2</v>
      </c>
      <c r="N310" s="15">
        <f>'fnd enro'!N310</f>
        <v>0</v>
      </c>
      <c r="O310" s="15">
        <f>'fnd enro'!O310</f>
        <v>4</v>
      </c>
      <c r="P310" s="15"/>
      <c r="Q310" s="15">
        <f>'fnd enro'!R310</f>
        <v>11</v>
      </c>
      <c r="R310" s="16">
        <f t="shared" si="48"/>
        <v>1.054</v>
      </c>
      <c r="S310" s="15">
        <f>'fnd enro'!Q310</f>
        <v>9</v>
      </c>
      <c r="T310" s="2"/>
      <c r="U310" s="1">
        <f>(($C310*'fnd base rates'!C$48)
+($D310*'fnd base rates'!C$49)
+($E310*'fnd base rates'!C$50)
+($F310*'fnd base rates'!C$51)
+($G310*'fnd base rates'!C$52)
+($H310*'fnd base rates'!C$53)
+($I310*'fnd base rates'!C$54)
+($J310*'fnd base rates'!C$55)
+($K310*'fnd base rates'!C$56)
+($L310*'fnd base rates'!C$57)
+($M310*'fnd base rates'!C$58)
+($N310*'fnd base rates'!C$59)
+($O310*VLOOKUP($S310+12,rate_basefnd,3)))
*$R310</f>
        <v>5371.4494762499999</v>
      </c>
      <c r="V310" s="1">
        <f>(($C310*'fnd base rates'!D$48)
+($D310*'fnd base rates'!D$49)
+($E310*'fnd base rates'!D$50)
+($F310*'fnd base rates'!D$51)
+($G310*'fnd base rates'!D$52)
+($H310*'fnd base rates'!D$53)
+($I310*'fnd base rates'!D$54)
+($J310*'fnd base rates'!D$55)
+($K310*'fnd base rates'!D$56)
+($L310*'fnd base rates'!D$57)
+($M310*'fnd base rates'!D$58)
+($N310*'fnd base rates'!D$59)
+($O310*VLOOKUP($S310+12,rate_basefnd,4)))
*$R310</f>
        <v>7706.76368</v>
      </c>
      <c r="W310" s="1">
        <f>(($C310*'fnd base rates'!E$48)
+($D310*'fnd base rates'!E$49)
+($E310*'fnd base rates'!E$50)
+($F310*'fnd base rates'!E$51)
+($G310*'fnd base rates'!E$52)
+($H310*'fnd base rates'!E$53)
+($I310*'fnd base rates'!E$54)
+($J310*'fnd base rates'!E$55)
+($K310*'fnd base rates'!E$56)
+($L310*'fnd base rates'!E$57)
+($M310*'fnd base rates'!E$58)
+($N310*'fnd base rates'!E$59)
+($O310*VLOOKUP($S310+12,rate_basefnd,5)))
*$R310</f>
        <v>55507.321753749995</v>
      </c>
      <c r="X310" s="1">
        <f>(($C310*'fnd base rates'!F$48)
+($D310*'fnd base rates'!F$49)
+($E310*'fnd base rates'!F$50)
+($F310*'fnd base rates'!F$51)
+($G310*'fnd base rates'!F$52)
+($H310*'fnd base rates'!F$53)
+($I310*'fnd base rates'!F$54)
+($J310*'fnd base rates'!F$55)
+($K310*'fnd base rates'!F$56)
+($L310*'fnd base rates'!F$57)
+($M310*'fnd base rates'!F$58)
+($N310*'fnd base rates'!F$59)
+($O310*VLOOKUP($S310+12,rate_basefnd,6)))
*$R310</f>
        <v>11904.975585499998</v>
      </c>
      <c r="Y310" s="1">
        <f>(($C310*'fnd base rates'!G$48)
+($D310*'fnd base rates'!G$49)
+($E310*'fnd base rates'!G$50)
+($F310*'fnd base rates'!G$51)
+($G310*'fnd base rates'!G$52)
+($H310*'fnd base rates'!G$53)
+($I310*'fnd base rates'!G$54)
+($J310*'fnd base rates'!G$55)
+($K310*'fnd base rates'!G$56)
+($L310*'fnd base rates'!G$57)
+($M310*'fnd base rates'!G$58)
+($N310*'fnd base rates'!G$59)
+($O310*VLOOKUP($S310+12,rate_basefnd,7)))
*$R310</f>
        <v>1975.3754435000001</v>
      </c>
      <c r="Z310" s="1">
        <f>(($C310*'fnd base rates'!H$48)
+($D310*'fnd base rates'!H$49)
+($E310*'fnd base rates'!H$50)
+($F310*'fnd base rates'!H$51)
+($G310*'fnd base rates'!H$52)
+($H310*'fnd base rates'!H$53)
+($I310*'fnd base rates'!H$54)
+($J310*'fnd base rates'!H$55)
+($K310*'fnd base rates'!H$56)
+($L310*'fnd base rates'!H$57)
+($M310*'fnd base rates'!H$58)
+($N310*'fnd base rates'!H$59)
+($O310*VLOOKUP($S310+12,rate_basefnd,8)))</f>
        <v>4998.2295000000004</v>
      </c>
      <c r="AA310" s="1">
        <f>(($C310*'fnd base rates'!I$48)
+($D310*'fnd base rates'!I$49)
+($E310*'fnd base rates'!I$50)
+($F310*'fnd base rates'!I$51)
+($G310*'fnd base rates'!I$52)
+($H310*'fnd base rates'!I$53)
+($I310*'fnd base rates'!I$54)
+($J310*'fnd base rates'!I$55)
+($K310*'fnd base rates'!I$56)
+($L310*'fnd base rates'!I$57)
+($M310*'fnd base rates'!I$58)
+($N310*'fnd base rates'!I$59)
+($O310*VLOOKUP($S310+12,rate_basefnd,9)))
*$R310</f>
        <v>2803.6505400000005</v>
      </c>
      <c r="AB310" s="1">
        <f>(($C310*'fnd base rates'!J$48)
+($D310*'fnd base rates'!J$49)
+($E310*'fnd base rates'!J$50)
+($F310*'fnd base rates'!J$51)
+($G310*'fnd base rates'!J$52)
+($H310*'fnd base rates'!J$53)
+($I310*'fnd base rates'!J$54)
+($J310*'fnd base rates'!J$55)
+($K310*'fnd base rates'!J$56)
+($L310*'fnd base rates'!J$57)
+($M310*'fnd base rates'!J$58)
+($N310*'fnd base rates'!J$59)
+($O310*VLOOKUP($S310+12,rate_basefnd,10)))
*$R310</f>
        <v>1483.3469000000002</v>
      </c>
      <c r="AC310" s="1">
        <f>(($C310*'fnd base rates'!K$48)
+($D310*'fnd base rates'!K$49)
+($E310*'fnd base rates'!K$50)
+($F310*'fnd base rates'!K$51)
+($G310*'fnd base rates'!K$52)
+($H310*'fnd base rates'!K$53)
+($I310*'fnd base rates'!K$54)
+($J310*'fnd base rates'!K$55)
+($K310*'fnd base rates'!K$56)
+($L310*'fnd base rates'!K$57)
+($M310*'fnd base rates'!K$58)
+($N310*'fnd base rates'!K$59)
+($O310*VLOOKUP($S310+12,rate_basefnd,11)))
*$R310</f>
        <v>13862.446599249999</v>
      </c>
      <c r="AD310" s="1">
        <f>(($C310*'fnd base rates'!L$48)
+($D310*'fnd base rates'!L$49)
+($E310*'fnd base rates'!L$50)
+($F310*'fnd base rates'!L$51)
+($G310*'fnd base rates'!L$52)
+($H310*'fnd base rates'!L$53)
+($I310*'fnd base rates'!L$54)
+($J310*'fnd base rates'!L$55)
+($K310*'fnd base rates'!L$56)
+($L310*'fnd base rates'!L$57)
+($M310*'fnd base rates'!L$58)
+($N310*'fnd base rates'!L$59)
+($O310*VLOOKUP($S310+12,rate_basefnd,12)))</f>
        <v>12494.330653465066</v>
      </c>
      <c r="AE310" s="1">
        <f>(($C310*'fnd base rates'!M$48)
+($D310*'fnd base rates'!M$49)
+($E310*'fnd base rates'!M$50)
+($F310*'fnd base rates'!M$51)
+($G310*'fnd base rates'!M$52)
+($H310*'fnd base rates'!M$53)
+($I310*'fnd base rates'!M$54)
+($J310*'fnd base rates'!M$55)
+($K310*'fnd base rates'!M$56)
+($L310*'fnd base rates'!M$57)
+($M310*'fnd base rates'!M$58)
+($N310*'fnd base rates'!M$59)
+($O310*VLOOKUP($S310+12,rate_basefnd,13)))</f>
        <v>0</v>
      </c>
      <c r="AF310" s="4">
        <f t="shared" si="49"/>
        <v>118107.89013171506</v>
      </c>
      <c r="AH310" s="4">
        <f t="shared" si="50"/>
        <v>446099238</v>
      </c>
      <c r="AI310" s="4" t="str">
        <f t="shared" si="51"/>
        <v>446</v>
      </c>
      <c r="AJ310" s="2" t="str">
        <f t="shared" si="52"/>
        <v>099</v>
      </c>
      <c r="AK310" s="2" t="str">
        <f t="shared" si="53"/>
        <v>238</v>
      </c>
      <c r="AL310" s="4">
        <f t="shared" si="54"/>
        <v>1</v>
      </c>
      <c r="AM310" s="4">
        <f t="shared" si="47"/>
        <v>11</v>
      </c>
      <c r="AN310" s="4">
        <f t="shared" si="55"/>
        <v>118107.89013171506</v>
      </c>
      <c r="AO310" s="4">
        <f t="shared" si="56"/>
        <v>10737</v>
      </c>
      <c r="AP310" s="4">
        <f t="shared" si="57"/>
        <v>0</v>
      </c>
      <c r="AQ310" s="75">
        <v>10737</v>
      </c>
    </row>
    <row r="311" spans="1:43" s="4" customFormat="1">
      <c r="A311" s="2">
        <v>446099244</v>
      </c>
      <c r="B311" s="382" t="s">
        <v>673</v>
      </c>
      <c r="C311" s="15">
        <f>'fnd enro'!C311</f>
        <v>0</v>
      </c>
      <c r="D311" s="15">
        <f>'fnd enro'!D311</f>
        <v>0</v>
      </c>
      <c r="E311" s="15">
        <f>'fnd enro'!E311</f>
        <v>0</v>
      </c>
      <c r="F311" s="15">
        <f>'fnd enro'!F311</f>
        <v>1</v>
      </c>
      <c r="G311" s="15">
        <f>'fnd enro'!G311</f>
        <v>2</v>
      </c>
      <c r="H311" s="15">
        <f>'fnd enro'!H311</f>
        <v>2</v>
      </c>
      <c r="I311" s="15">
        <f>'fnd enro'!I311</f>
        <v>0.22500000000000001</v>
      </c>
      <c r="J311" s="15">
        <f>'fnd enro'!J311</f>
        <v>0</v>
      </c>
      <c r="K311" s="15">
        <f>'fnd enro'!K311</f>
        <v>0</v>
      </c>
      <c r="L311" s="15">
        <f>'fnd enro'!L311</f>
        <v>0</v>
      </c>
      <c r="M311" s="15">
        <f>'fnd enro'!M311</f>
        <v>1</v>
      </c>
      <c r="N311" s="15">
        <f>'fnd enro'!N311</f>
        <v>0</v>
      </c>
      <c r="O311" s="15">
        <f>'fnd enro'!O311</f>
        <v>3</v>
      </c>
      <c r="P311" s="15"/>
      <c r="Q311" s="15">
        <f>'fnd enro'!R311</f>
        <v>6</v>
      </c>
      <c r="R311" s="16">
        <f t="shared" si="48"/>
        <v>1.054</v>
      </c>
      <c r="S311" s="15">
        <f>'fnd enro'!Q311</f>
        <v>10</v>
      </c>
      <c r="T311" s="2"/>
      <c r="U311" s="1">
        <f>(($C311*'fnd base rates'!C$48)
+($D311*'fnd base rates'!C$49)
+($E311*'fnd base rates'!C$50)
+($F311*'fnd base rates'!C$51)
+($G311*'fnd base rates'!C$52)
+($H311*'fnd base rates'!C$53)
+($I311*'fnd base rates'!C$54)
+($J311*'fnd base rates'!C$55)
+($K311*'fnd base rates'!C$56)
+($L311*'fnd base rates'!C$57)
+($M311*'fnd base rates'!C$58)
+($N311*'fnd base rates'!C$59)
+($O311*VLOOKUP($S311+12,rate_basefnd,3)))
*$R311</f>
        <v>2929.8815325000005</v>
      </c>
      <c r="V311" s="1">
        <f>(($C311*'fnd base rates'!D$48)
+($D311*'fnd base rates'!D$49)
+($E311*'fnd base rates'!D$50)
+($F311*'fnd base rates'!D$51)
+($G311*'fnd base rates'!D$52)
+($H311*'fnd base rates'!D$53)
+($I311*'fnd base rates'!D$54)
+($J311*'fnd base rates'!D$55)
+($K311*'fnd base rates'!D$56)
+($L311*'fnd base rates'!D$57)
+($M311*'fnd base rates'!D$58)
+($N311*'fnd base rates'!D$59)
+($O311*VLOOKUP($S311+12,rate_basefnd,4)))
*$R311</f>
        <v>4203.6892800000005</v>
      </c>
      <c r="W311" s="1">
        <f>(($C311*'fnd base rates'!E$48)
+($D311*'fnd base rates'!E$49)
+($E311*'fnd base rates'!E$50)
+($F311*'fnd base rates'!E$51)
+($G311*'fnd base rates'!E$52)
+($H311*'fnd base rates'!E$53)
+($I311*'fnd base rates'!E$54)
+($J311*'fnd base rates'!E$55)
+($K311*'fnd base rates'!E$56)
+($L311*'fnd base rates'!E$57)
+($M311*'fnd base rates'!E$58)
+($N311*'fnd base rates'!E$59)
+($O311*VLOOKUP($S311+12,rate_basefnd,5)))
*$R311</f>
        <v>34351.942967500006</v>
      </c>
      <c r="X311" s="1">
        <f>(($C311*'fnd base rates'!F$48)
+($D311*'fnd base rates'!F$49)
+($E311*'fnd base rates'!F$50)
+($F311*'fnd base rates'!F$51)
+($G311*'fnd base rates'!F$52)
+($H311*'fnd base rates'!F$53)
+($I311*'fnd base rates'!F$54)
+($J311*'fnd base rates'!F$55)
+($K311*'fnd base rates'!F$56)
+($L311*'fnd base rates'!F$57)
+($M311*'fnd base rates'!F$58)
+($N311*'fnd base rates'!F$59)
+($O311*VLOOKUP($S311+12,rate_basefnd,6)))
*$R311</f>
        <v>5512.5196030000006</v>
      </c>
      <c r="Y311" s="1">
        <f>(($C311*'fnd base rates'!G$48)
+($D311*'fnd base rates'!G$49)
+($E311*'fnd base rates'!G$50)
+($F311*'fnd base rates'!G$51)
+($G311*'fnd base rates'!G$52)
+($H311*'fnd base rates'!G$53)
+($I311*'fnd base rates'!G$54)
+($J311*'fnd base rates'!G$55)
+($K311*'fnd base rates'!G$56)
+($L311*'fnd base rates'!G$57)
+($M311*'fnd base rates'!G$58)
+($N311*'fnd base rates'!G$59)
+($O311*VLOOKUP($S311+12,rate_basefnd,7)))
*$R311</f>
        <v>1165.6570710000001</v>
      </c>
      <c r="Z311" s="1">
        <f>(($C311*'fnd base rates'!H$48)
+($D311*'fnd base rates'!H$49)
+($E311*'fnd base rates'!H$50)
+($F311*'fnd base rates'!H$51)
+($G311*'fnd base rates'!H$52)
+($H311*'fnd base rates'!H$53)
+($I311*'fnd base rates'!H$54)
+($J311*'fnd base rates'!H$55)
+($K311*'fnd base rates'!H$56)
+($L311*'fnd base rates'!H$57)
+($M311*'fnd base rates'!H$58)
+($N311*'fnd base rates'!H$59)
+($O311*VLOOKUP($S311+12,rate_basefnd,8)))</f>
        <v>3255.7069999999999</v>
      </c>
      <c r="AA311" s="1">
        <f>(($C311*'fnd base rates'!I$48)
+($D311*'fnd base rates'!I$49)
+($E311*'fnd base rates'!I$50)
+($F311*'fnd base rates'!I$51)
+($G311*'fnd base rates'!I$52)
+($H311*'fnd base rates'!I$53)
+($I311*'fnd base rates'!I$54)
+($J311*'fnd base rates'!I$55)
+($K311*'fnd base rates'!I$56)
+($L311*'fnd base rates'!I$57)
+($M311*'fnd base rates'!I$58)
+($N311*'fnd base rates'!I$59)
+($O311*VLOOKUP($S311+12,rate_basefnd,9)))
*$R311</f>
        <v>1947.41256</v>
      </c>
      <c r="AB311" s="1">
        <f>(($C311*'fnd base rates'!J$48)
+($D311*'fnd base rates'!J$49)
+($E311*'fnd base rates'!J$50)
+($F311*'fnd base rates'!J$51)
+($G311*'fnd base rates'!J$52)
+($H311*'fnd base rates'!J$53)
+($I311*'fnd base rates'!J$54)
+($J311*'fnd base rates'!J$55)
+($K311*'fnd base rates'!J$56)
+($L311*'fnd base rates'!J$57)
+($M311*'fnd base rates'!J$58)
+($N311*'fnd base rates'!J$59)
+($O311*VLOOKUP($S311+12,rate_basefnd,10)))
*$R311</f>
        <v>1785.5392400000001</v>
      </c>
      <c r="AC311" s="1">
        <f>(($C311*'fnd base rates'!K$48)
+($D311*'fnd base rates'!K$49)
+($E311*'fnd base rates'!K$50)
+($F311*'fnd base rates'!K$51)
+($G311*'fnd base rates'!K$52)
+($H311*'fnd base rates'!K$53)
+($I311*'fnd base rates'!K$54)
+($J311*'fnd base rates'!K$55)
+($K311*'fnd base rates'!K$56)
+($L311*'fnd base rates'!K$57)
+($M311*'fnd base rates'!K$58)
+($N311*'fnd base rates'!K$59)
+($O311*VLOOKUP($S311+12,rate_basefnd,11)))
*$R311</f>
        <v>8180.1053304999996</v>
      </c>
      <c r="AD311" s="1">
        <f>(($C311*'fnd base rates'!L$48)
+($D311*'fnd base rates'!L$49)
+($E311*'fnd base rates'!L$50)
+($F311*'fnd base rates'!L$51)
+($G311*'fnd base rates'!L$52)
+($H311*'fnd base rates'!L$53)
+($I311*'fnd base rates'!L$54)
+($J311*'fnd base rates'!L$55)
+($K311*'fnd base rates'!L$56)
+($L311*'fnd base rates'!L$57)
+($M311*'fnd base rates'!L$58)
+($N311*'fnd base rates'!L$59)
+($O311*VLOOKUP($S311+12,rate_basefnd,12)))</f>
        <v>6927.8204062732157</v>
      </c>
      <c r="AE311" s="1">
        <f>(($C311*'fnd base rates'!M$48)
+($D311*'fnd base rates'!M$49)
+($E311*'fnd base rates'!M$50)
+($F311*'fnd base rates'!M$51)
+($G311*'fnd base rates'!M$52)
+($H311*'fnd base rates'!M$53)
+($I311*'fnd base rates'!M$54)
+($J311*'fnd base rates'!M$55)
+($K311*'fnd base rates'!M$56)
+($L311*'fnd base rates'!M$57)
+($M311*'fnd base rates'!M$58)
+($N311*'fnd base rates'!M$59)
+($O311*VLOOKUP($S311+12,rate_basefnd,13)))</f>
        <v>0</v>
      </c>
      <c r="AF311" s="4">
        <f t="shared" si="49"/>
        <v>70260.274990773221</v>
      </c>
      <c r="AH311" s="4">
        <f t="shared" si="50"/>
        <v>446099244</v>
      </c>
      <c r="AI311" s="4" t="str">
        <f t="shared" si="51"/>
        <v>446</v>
      </c>
      <c r="AJ311" s="2" t="str">
        <f t="shared" si="52"/>
        <v>099</v>
      </c>
      <c r="AK311" s="2" t="str">
        <f t="shared" si="53"/>
        <v>244</v>
      </c>
      <c r="AL311" s="4">
        <f t="shared" si="54"/>
        <v>1</v>
      </c>
      <c r="AM311" s="4">
        <f t="shared" si="47"/>
        <v>6</v>
      </c>
      <c r="AN311" s="4">
        <f t="shared" si="55"/>
        <v>70260.274990773221</v>
      </c>
      <c r="AO311" s="4">
        <f t="shared" si="56"/>
        <v>11710</v>
      </c>
      <c r="AP311" s="4">
        <f t="shared" si="57"/>
        <v>0</v>
      </c>
      <c r="AQ311" s="75">
        <v>11710</v>
      </c>
    </row>
    <row r="312" spans="1:43" s="4" customFormat="1">
      <c r="A312" s="2">
        <v>446099266</v>
      </c>
      <c r="B312" s="382" t="s">
        <v>673</v>
      </c>
      <c r="C312" s="15">
        <f>'fnd enro'!C312</f>
        <v>0</v>
      </c>
      <c r="D312" s="15">
        <f>'fnd enro'!D312</f>
        <v>0</v>
      </c>
      <c r="E312" s="15">
        <f>'fnd enro'!E312</f>
        <v>1</v>
      </c>
      <c r="F312" s="15">
        <f>'fnd enro'!F312</f>
        <v>4</v>
      </c>
      <c r="G312" s="15">
        <f>'fnd enro'!G312</f>
        <v>3</v>
      </c>
      <c r="H312" s="15">
        <f>'fnd enro'!H312</f>
        <v>0</v>
      </c>
      <c r="I312" s="15">
        <f>'fnd enro'!I312</f>
        <v>0.3</v>
      </c>
      <c r="J312" s="15">
        <f>'fnd enro'!J312</f>
        <v>0</v>
      </c>
      <c r="K312" s="15">
        <f>'fnd enro'!K312</f>
        <v>0</v>
      </c>
      <c r="L312" s="15">
        <f>'fnd enro'!L312</f>
        <v>0</v>
      </c>
      <c r="M312" s="15">
        <f>'fnd enro'!M312</f>
        <v>0</v>
      </c>
      <c r="N312" s="15">
        <f>'fnd enro'!N312</f>
        <v>0</v>
      </c>
      <c r="O312" s="15">
        <f>'fnd enro'!O312</f>
        <v>1</v>
      </c>
      <c r="P312" s="15"/>
      <c r="Q312" s="15">
        <f>'fnd enro'!R312</f>
        <v>8</v>
      </c>
      <c r="R312" s="16">
        <f t="shared" si="48"/>
        <v>1.054</v>
      </c>
      <c r="S312" s="15">
        <f>'fnd enro'!Q312</f>
        <v>3</v>
      </c>
      <c r="T312" s="2"/>
      <c r="U312" s="1">
        <f>(($C312*'fnd base rates'!C$48)
+($D312*'fnd base rates'!C$49)
+($E312*'fnd base rates'!C$50)
+($F312*'fnd base rates'!C$51)
+($G312*'fnd base rates'!C$52)
+($H312*'fnd base rates'!C$53)
+($I312*'fnd base rates'!C$54)
+($J312*'fnd base rates'!C$55)
+($K312*'fnd base rates'!C$56)
+($L312*'fnd base rates'!C$57)
+($M312*'fnd base rates'!C$58)
+($N312*'fnd base rates'!C$59)
+($O312*VLOOKUP($S312+12,rate_basefnd,3)))
*$R312</f>
        <v>3906.5087100000005</v>
      </c>
      <c r="V312" s="1">
        <f>(($C312*'fnd base rates'!D$48)
+($D312*'fnd base rates'!D$49)
+($E312*'fnd base rates'!D$50)
+($F312*'fnd base rates'!D$51)
+($G312*'fnd base rates'!D$52)
+($H312*'fnd base rates'!D$53)
+($I312*'fnd base rates'!D$54)
+($J312*'fnd base rates'!D$55)
+($K312*'fnd base rates'!D$56)
+($L312*'fnd base rates'!D$57)
+($M312*'fnd base rates'!D$58)
+($N312*'fnd base rates'!D$59)
+($O312*VLOOKUP($S312+12,rate_basefnd,4)))
*$R312</f>
        <v>5604.9190400000007</v>
      </c>
      <c r="W312" s="1">
        <f>(($C312*'fnd base rates'!E$48)
+($D312*'fnd base rates'!E$49)
+($E312*'fnd base rates'!E$50)
+($F312*'fnd base rates'!E$51)
+($G312*'fnd base rates'!E$52)
+($H312*'fnd base rates'!E$53)
+($I312*'fnd base rates'!E$54)
+($J312*'fnd base rates'!E$55)
+($K312*'fnd base rates'!E$56)
+($L312*'fnd base rates'!E$57)
+($M312*'fnd base rates'!E$58)
+($N312*'fnd base rates'!E$59)
+($O312*VLOOKUP($S312+12,rate_basefnd,5)))
*$R312</f>
        <v>30408.79063</v>
      </c>
      <c r="X312" s="1">
        <f>(($C312*'fnd base rates'!F$48)
+($D312*'fnd base rates'!F$49)
+($E312*'fnd base rates'!F$50)
+($F312*'fnd base rates'!F$51)
+($G312*'fnd base rates'!F$52)
+($H312*'fnd base rates'!F$53)
+($I312*'fnd base rates'!F$54)
+($J312*'fnd base rates'!F$55)
+($K312*'fnd base rates'!F$56)
+($L312*'fnd base rates'!F$57)
+($M312*'fnd base rates'!F$58)
+($N312*'fnd base rates'!F$59)
+($O312*VLOOKUP($S312+12,rate_basefnd,6)))
*$R312</f>
        <v>8373.7095840000002</v>
      </c>
      <c r="Y312" s="1">
        <f>(($C312*'fnd base rates'!G$48)
+($D312*'fnd base rates'!G$49)
+($E312*'fnd base rates'!G$50)
+($F312*'fnd base rates'!G$51)
+($G312*'fnd base rates'!G$52)
+($H312*'fnd base rates'!G$53)
+($I312*'fnd base rates'!G$54)
+($J312*'fnd base rates'!G$55)
+($K312*'fnd base rates'!G$56)
+($L312*'fnd base rates'!G$57)
+($M312*'fnd base rates'!G$58)
+($N312*'fnd base rates'!G$59)
+($O312*VLOOKUP($S312+12,rate_basefnd,7)))
*$R312</f>
        <v>1247.716768</v>
      </c>
      <c r="Z312" s="1">
        <f>(($C312*'fnd base rates'!H$48)
+($D312*'fnd base rates'!H$49)
+($E312*'fnd base rates'!H$50)
+($F312*'fnd base rates'!H$51)
+($G312*'fnd base rates'!H$52)
+($H312*'fnd base rates'!H$53)
+($I312*'fnd base rates'!H$54)
+($J312*'fnd base rates'!H$55)
+($K312*'fnd base rates'!H$56)
+($L312*'fnd base rates'!H$57)
+($M312*'fnd base rates'!H$58)
+($N312*'fnd base rates'!H$59)
+($O312*VLOOKUP($S312+12,rate_basefnd,8)))</f>
        <v>3635.076</v>
      </c>
      <c r="AA312" s="1">
        <f>(($C312*'fnd base rates'!I$48)
+($D312*'fnd base rates'!I$49)
+($E312*'fnd base rates'!I$50)
+($F312*'fnd base rates'!I$51)
+($G312*'fnd base rates'!I$52)
+($H312*'fnd base rates'!I$53)
+($I312*'fnd base rates'!I$54)
+($J312*'fnd base rates'!I$55)
+($K312*'fnd base rates'!I$56)
+($L312*'fnd base rates'!I$57)
+($M312*'fnd base rates'!I$58)
+($N312*'fnd base rates'!I$59)
+($O312*VLOOKUP($S312+12,rate_basefnd,9)))
*$R312</f>
        <v>2102.3505600000003</v>
      </c>
      <c r="AB312" s="1">
        <f>(($C312*'fnd base rates'!J$48)
+($D312*'fnd base rates'!J$49)
+($E312*'fnd base rates'!J$50)
+($F312*'fnd base rates'!J$51)
+($G312*'fnd base rates'!J$52)
+($H312*'fnd base rates'!J$53)
+($I312*'fnd base rates'!J$54)
+($J312*'fnd base rates'!J$55)
+($K312*'fnd base rates'!J$56)
+($L312*'fnd base rates'!J$57)
+($M312*'fnd base rates'!J$58)
+($N312*'fnd base rates'!J$59)
+($O312*VLOOKUP($S312+12,rate_basefnd,10)))
*$R312</f>
        <v>1334.5537199999999</v>
      </c>
      <c r="AC312" s="1">
        <f>(($C312*'fnd base rates'!K$48)
+($D312*'fnd base rates'!K$49)
+($E312*'fnd base rates'!K$50)
+($F312*'fnd base rates'!K$51)
+($G312*'fnd base rates'!K$52)
+($H312*'fnd base rates'!K$53)
+($I312*'fnd base rates'!K$54)
+($J312*'fnd base rates'!K$55)
+($K312*'fnd base rates'!K$56)
+($L312*'fnd base rates'!K$57)
+($M312*'fnd base rates'!K$58)
+($N312*'fnd base rates'!K$59)
+($O312*VLOOKUP($S312+12,rate_basefnd,11)))
*$R312</f>
        <v>8755.5368939999989</v>
      </c>
      <c r="AD312" s="1">
        <f>(($C312*'fnd base rates'!L$48)
+($D312*'fnd base rates'!L$49)
+($E312*'fnd base rates'!L$50)
+($F312*'fnd base rates'!L$51)
+($G312*'fnd base rates'!L$52)
+($H312*'fnd base rates'!L$53)
+($I312*'fnd base rates'!L$54)
+($J312*'fnd base rates'!L$55)
+($K312*'fnd base rates'!L$56)
+($L312*'fnd base rates'!L$57)
+($M312*'fnd base rates'!L$58)
+($N312*'fnd base rates'!L$59)
+($O312*VLOOKUP($S312+12,rate_basefnd,12)))</f>
        <v>8182.7741141445758</v>
      </c>
      <c r="AE312" s="1">
        <f>(($C312*'fnd base rates'!M$48)
+($D312*'fnd base rates'!M$49)
+($E312*'fnd base rates'!M$50)
+($F312*'fnd base rates'!M$51)
+($G312*'fnd base rates'!M$52)
+($H312*'fnd base rates'!M$53)
+($I312*'fnd base rates'!M$54)
+($J312*'fnd base rates'!M$55)
+($K312*'fnd base rates'!M$56)
+($L312*'fnd base rates'!M$57)
+($M312*'fnd base rates'!M$58)
+($N312*'fnd base rates'!M$59)
+($O312*VLOOKUP($S312+12,rate_basefnd,13)))</f>
        <v>0</v>
      </c>
      <c r="AF312" s="4">
        <f t="shared" si="49"/>
        <v>73551.936020144582</v>
      </c>
      <c r="AH312" s="4">
        <f t="shared" si="50"/>
        <v>446099266</v>
      </c>
      <c r="AI312" s="4" t="str">
        <f t="shared" si="51"/>
        <v>446</v>
      </c>
      <c r="AJ312" s="2" t="str">
        <f t="shared" si="52"/>
        <v>099</v>
      </c>
      <c r="AK312" s="2" t="str">
        <f t="shared" si="53"/>
        <v>266</v>
      </c>
      <c r="AL312" s="4">
        <f t="shared" si="54"/>
        <v>1</v>
      </c>
      <c r="AM312" s="4">
        <f t="shared" si="47"/>
        <v>8</v>
      </c>
      <c r="AN312" s="4">
        <f t="shared" si="55"/>
        <v>73551.936020144582</v>
      </c>
      <c r="AO312" s="4">
        <f t="shared" si="56"/>
        <v>9194</v>
      </c>
      <c r="AP312" s="4">
        <f t="shared" si="57"/>
        <v>0</v>
      </c>
      <c r="AQ312" s="75">
        <v>9194</v>
      </c>
    </row>
    <row r="313" spans="1:43" s="4" customFormat="1">
      <c r="A313" s="2">
        <v>446099285</v>
      </c>
      <c r="B313" s="382" t="s">
        <v>673</v>
      </c>
      <c r="C313" s="15">
        <f>'fnd enro'!C313</f>
        <v>0</v>
      </c>
      <c r="D313" s="15">
        <f>'fnd enro'!D313</f>
        <v>0</v>
      </c>
      <c r="E313" s="15">
        <f>'fnd enro'!E313</f>
        <v>5</v>
      </c>
      <c r="F313" s="15">
        <f>'fnd enro'!F313</f>
        <v>40</v>
      </c>
      <c r="G313" s="15">
        <f>'fnd enro'!G313</f>
        <v>10</v>
      </c>
      <c r="H313" s="15">
        <f>'fnd enro'!H313</f>
        <v>13</v>
      </c>
      <c r="I313" s="15">
        <f>'fnd enro'!I313</f>
        <v>2.8875000000000002</v>
      </c>
      <c r="J313" s="15">
        <f>'fnd enro'!J313</f>
        <v>0</v>
      </c>
      <c r="K313" s="15">
        <f>'fnd enro'!K313</f>
        <v>0</v>
      </c>
      <c r="L313" s="15">
        <f>'fnd enro'!L313</f>
        <v>0</v>
      </c>
      <c r="M313" s="15">
        <f>'fnd enro'!M313</f>
        <v>9</v>
      </c>
      <c r="N313" s="15">
        <f>'fnd enro'!N313</f>
        <v>0</v>
      </c>
      <c r="O313" s="15">
        <f>'fnd enro'!O313</f>
        <v>13</v>
      </c>
      <c r="P313" s="15"/>
      <c r="Q313" s="15">
        <f>'fnd enro'!R313</f>
        <v>77</v>
      </c>
      <c r="R313" s="16">
        <f t="shared" si="48"/>
        <v>1.054</v>
      </c>
      <c r="S313" s="15">
        <f>'fnd enro'!Q313</f>
        <v>4</v>
      </c>
      <c r="T313" s="2"/>
      <c r="U313" s="1">
        <f>(($C313*'fnd base rates'!C$48)
+($D313*'fnd base rates'!C$49)
+($E313*'fnd base rates'!C$50)
+($F313*'fnd base rates'!C$51)
+($G313*'fnd base rates'!C$52)
+($H313*'fnd base rates'!C$53)
+($I313*'fnd base rates'!C$54)
+($J313*'fnd base rates'!C$55)
+($K313*'fnd base rates'!C$56)
+($L313*'fnd base rates'!C$57)
+($M313*'fnd base rates'!C$58)
+($N313*'fnd base rates'!C$59)
+($O313*VLOOKUP($S313+12,rate_basefnd,3)))
*$R313</f>
        <v>37600.146333750003</v>
      </c>
      <c r="V313" s="1">
        <f>(($C313*'fnd base rates'!D$48)
+($D313*'fnd base rates'!D$49)
+($E313*'fnd base rates'!D$50)
+($F313*'fnd base rates'!D$51)
+($G313*'fnd base rates'!D$52)
+($H313*'fnd base rates'!D$53)
+($I313*'fnd base rates'!D$54)
+($J313*'fnd base rates'!D$55)
+($K313*'fnd base rates'!D$56)
+($L313*'fnd base rates'!D$57)
+($M313*'fnd base rates'!D$58)
+($N313*'fnd base rates'!D$59)
+($O313*VLOOKUP($S313+12,rate_basefnd,4)))
*$R313</f>
        <v>53947.345760000011</v>
      </c>
      <c r="W313" s="1">
        <f>(($C313*'fnd base rates'!E$48)
+($D313*'fnd base rates'!E$49)
+($E313*'fnd base rates'!E$50)
+($F313*'fnd base rates'!E$51)
+($G313*'fnd base rates'!E$52)
+($H313*'fnd base rates'!E$53)
+($I313*'fnd base rates'!E$54)
+($J313*'fnd base rates'!E$55)
+($K313*'fnd base rates'!E$56)
+($L313*'fnd base rates'!E$57)
+($M313*'fnd base rates'!E$58)
+($N313*'fnd base rates'!E$59)
+($O313*VLOOKUP($S313+12,rate_basefnd,5)))
*$R313</f>
        <v>338158.12099625001</v>
      </c>
      <c r="X313" s="1">
        <f>(($C313*'fnd base rates'!F$48)
+($D313*'fnd base rates'!F$49)
+($E313*'fnd base rates'!F$50)
+($F313*'fnd base rates'!F$51)
+($G313*'fnd base rates'!F$52)
+($H313*'fnd base rates'!F$53)
+($I313*'fnd base rates'!F$54)
+($J313*'fnd base rates'!F$55)
+($K313*'fnd base rates'!F$56)
+($L313*'fnd base rates'!F$57)
+($M313*'fnd base rates'!F$58)
+($N313*'fnd base rates'!F$59)
+($O313*VLOOKUP($S313+12,rate_basefnd,6)))
*$R313</f>
        <v>79175.6291585</v>
      </c>
      <c r="Y313" s="1">
        <f>(($C313*'fnd base rates'!G$48)
+($D313*'fnd base rates'!G$49)
+($E313*'fnd base rates'!G$50)
+($F313*'fnd base rates'!G$51)
+($G313*'fnd base rates'!G$52)
+($H313*'fnd base rates'!G$53)
+($I313*'fnd base rates'!G$54)
+($J313*'fnd base rates'!G$55)
+($K313*'fnd base rates'!G$56)
+($L313*'fnd base rates'!G$57)
+($M313*'fnd base rates'!G$58)
+($N313*'fnd base rates'!G$59)
+($O313*VLOOKUP($S313+12,rate_basefnd,7)))
*$R313</f>
        <v>12544.7836245</v>
      </c>
      <c r="Z313" s="1">
        <f>(($C313*'fnd base rates'!H$48)
+($D313*'fnd base rates'!H$49)
+($E313*'fnd base rates'!H$50)
+($F313*'fnd base rates'!H$51)
+($G313*'fnd base rates'!H$52)
+($H313*'fnd base rates'!H$53)
+($I313*'fnd base rates'!H$54)
+($J313*'fnd base rates'!H$55)
+($K313*'fnd base rates'!H$56)
+($L313*'fnd base rates'!H$57)
+($M313*'fnd base rates'!H$58)
+($N313*'fnd base rates'!H$59)
+($O313*VLOOKUP($S313+12,rate_basefnd,8)))</f>
        <v>38428.7065</v>
      </c>
      <c r="AA313" s="1">
        <f>(($C313*'fnd base rates'!I$48)
+($D313*'fnd base rates'!I$49)
+($E313*'fnd base rates'!I$50)
+($F313*'fnd base rates'!I$51)
+($G313*'fnd base rates'!I$52)
+($H313*'fnd base rates'!I$53)
+($I313*'fnd base rates'!I$54)
+($J313*'fnd base rates'!I$55)
+($K313*'fnd base rates'!I$56)
+($L313*'fnd base rates'!I$57)
+($M313*'fnd base rates'!I$58)
+($N313*'fnd base rates'!I$59)
+($O313*VLOOKUP($S313+12,rate_basefnd,9)))
*$R313</f>
        <v>21502.611840000005</v>
      </c>
      <c r="AB313" s="1">
        <f>(($C313*'fnd base rates'!J$48)
+($D313*'fnd base rates'!J$49)
+($E313*'fnd base rates'!J$50)
+($F313*'fnd base rates'!J$51)
+($G313*'fnd base rates'!J$52)
+($H313*'fnd base rates'!J$53)
+($I313*'fnd base rates'!J$54)
+($J313*'fnd base rates'!J$55)
+($K313*'fnd base rates'!J$56)
+($L313*'fnd base rates'!J$57)
+($M313*'fnd base rates'!J$58)
+($N313*'fnd base rates'!J$59)
+($O313*VLOOKUP($S313+12,rate_basefnd,10)))
*$R313</f>
        <v>16409.357100000001</v>
      </c>
      <c r="AC313" s="1">
        <f>(($C313*'fnd base rates'!K$48)
+($D313*'fnd base rates'!K$49)
+($E313*'fnd base rates'!K$50)
+($F313*'fnd base rates'!K$51)
+($G313*'fnd base rates'!K$52)
+($H313*'fnd base rates'!K$53)
+($I313*'fnd base rates'!K$54)
+($J313*'fnd base rates'!K$55)
+($K313*'fnd base rates'!K$56)
+($L313*'fnd base rates'!K$57)
+($M313*'fnd base rates'!K$58)
+($N313*'fnd base rates'!K$59)
+($O313*VLOOKUP($S313+12,rate_basefnd,11)))
*$R313</f>
        <v>88031.982074749991</v>
      </c>
      <c r="AD313" s="1">
        <f>(($C313*'fnd base rates'!L$48)
+($D313*'fnd base rates'!L$49)
+($E313*'fnd base rates'!L$50)
+($F313*'fnd base rates'!L$51)
+($G313*'fnd base rates'!L$52)
+($H313*'fnd base rates'!L$53)
+($I313*'fnd base rates'!L$54)
+($J313*'fnd base rates'!L$55)
+($K313*'fnd base rates'!L$56)
+($L313*'fnd base rates'!L$57)
+($M313*'fnd base rates'!L$58)
+($N313*'fnd base rates'!L$59)
+($O313*VLOOKUP($S313+12,rate_basefnd,12)))</f>
        <v>80591.485584068447</v>
      </c>
      <c r="AE313" s="1">
        <f>(($C313*'fnd base rates'!M$48)
+($D313*'fnd base rates'!M$49)
+($E313*'fnd base rates'!M$50)
+($F313*'fnd base rates'!M$51)
+($G313*'fnd base rates'!M$52)
+($H313*'fnd base rates'!M$53)
+($I313*'fnd base rates'!M$54)
+($J313*'fnd base rates'!M$55)
+($K313*'fnd base rates'!M$56)
+($L313*'fnd base rates'!M$57)
+($M313*'fnd base rates'!M$58)
+($N313*'fnd base rates'!M$59)
+($O313*VLOOKUP($S313+12,rate_basefnd,13)))</f>
        <v>0</v>
      </c>
      <c r="AF313" s="4">
        <f t="shared" si="49"/>
        <v>766390.16897181852</v>
      </c>
      <c r="AH313" s="4">
        <f t="shared" si="50"/>
        <v>446099285</v>
      </c>
      <c r="AI313" s="4" t="str">
        <f t="shared" si="51"/>
        <v>446</v>
      </c>
      <c r="AJ313" s="2" t="str">
        <f t="shared" si="52"/>
        <v>099</v>
      </c>
      <c r="AK313" s="2" t="str">
        <f t="shared" si="53"/>
        <v>285</v>
      </c>
      <c r="AL313" s="4">
        <f t="shared" si="54"/>
        <v>1</v>
      </c>
      <c r="AM313" s="4">
        <f t="shared" si="47"/>
        <v>77</v>
      </c>
      <c r="AN313" s="4">
        <f t="shared" si="55"/>
        <v>766390.16897181852</v>
      </c>
      <c r="AO313" s="4">
        <f t="shared" si="56"/>
        <v>9953</v>
      </c>
      <c r="AP313" s="4">
        <f t="shared" si="57"/>
        <v>0</v>
      </c>
      <c r="AQ313" s="75">
        <v>9953</v>
      </c>
    </row>
    <row r="314" spans="1:43" s="4" customFormat="1">
      <c r="A314" s="2">
        <v>446099293</v>
      </c>
      <c r="B314" s="382" t="s">
        <v>673</v>
      </c>
      <c r="C314" s="15">
        <f>'fnd enro'!C314</f>
        <v>0</v>
      </c>
      <c r="D314" s="15">
        <f>'fnd enro'!D314</f>
        <v>0</v>
      </c>
      <c r="E314" s="15">
        <f>'fnd enro'!E314</f>
        <v>0</v>
      </c>
      <c r="F314" s="15">
        <f>'fnd enro'!F314</f>
        <v>3</v>
      </c>
      <c r="G314" s="15">
        <f>'fnd enro'!G314</f>
        <v>2</v>
      </c>
      <c r="H314" s="15">
        <f>'fnd enro'!H314</f>
        <v>3</v>
      </c>
      <c r="I314" s="15">
        <f>'fnd enro'!I314</f>
        <v>0.3</v>
      </c>
      <c r="J314" s="15">
        <f>'fnd enro'!J314</f>
        <v>0</v>
      </c>
      <c r="K314" s="15">
        <f>'fnd enro'!K314</f>
        <v>0</v>
      </c>
      <c r="L314" s="15">
        <f>'fnd enro'!L314</f>
        <v>0</v>
      </c>
      <c r="M314" s="15">
        <f>'fnd enro'!M314</f>
        <v>0</v>
      </c>
      <c r="N314" s="15">
        <f>'fnd enro'!N314</f>
        <v>0</v>
      </c>
      <c r="O314" s="15">
        <f>'fnd enro'!O314</f>
        <v>2</v>
      </c>
      <c r="P314" s="15"/>
      <c r="Q314" s="15">
        <f>'fnd enro'!R314</f>
        <v>8</v>
      </c>
      <c r="R314" s="16">
        <f t="shared" si="48"/>
        <v>1.054</v>
      </c>
      <c r="S314" s="15">
        <f>'fnd enro'!Q314</f>
        <v>6</v>
      </c>
      <c r="T314" s="2"/>
      <c r="U314" s="1">
        <f>(($C314*'fnd base rates'!C$48)
+($D314*'fnd base rates'!C$49)
+($E314*'fnd base rates'!C$50)
+($F314*'fnd base rates'!C$51)
+($G314*'fnd base rates'!C$52)
+($H314*'fnd base rates'!C$53)
+($I314*'fnd base rates'!C$54)
+($J314*'fnd base rates'!C$55)
+($K314*'fnd base rates'!C$56)
+($L314*'fnd base rates'!C$57)
+($M314*'fnd base rates'!C$58)
+($N314*'fnd base rates'!C$59)
+($O314*VLOOKUP($S314+12,rate_basefnd,3)))
*$R314</f>
        <v>3906.508710000001</v>
      </c>
      <c r="V314" s="1">
        <f>(($C314*'fnd base rates'!D$48)
+($D314*'fnd base rates'!D$49)
+($E314*'fnd base rates'!D$50)
+($F314*'fnd base rates'!D$51)
+($G314*'fnd base rates'!D$52)
+($H314*'fnd base rates'!D$53)
+($I314*'fnd base rates'!D$54)
+($J314*'fnd base rates'!D$55)
+($K314*'fnd base rates'!D$56)
+($L314*'fnd base rates'!D$57)
+($M314*'fnd base rates'!D$58)
+($N314*'fnd base rates'!D$59)
+($O314*VLOOKUP($S314+12,rate_basefnd,4)))
*$R314</f>
        <v>5604.9190400000007</v>
      </c>
      <c r="W314" s="1">
        <f>(($C314*'fnd base rates'!E$48)
+($D314*'fnd base rates'!E$49)
+($E314*'fnd base rates'!E$50)
+($F314*'fnd base rates'!E$51)
+($G314*'fnd base rates'!E$52)
+($H314*'fnd base rates'!E$53)
+($I314*'fnd base rates'!E$54)
+($J314*'fnd base rates'!E$55)
+($K314*'fnd base rates'!E$56)
+($L314*'fnd base rates'!E$57)
+($M314*'fnd base rates'!E$58)
+($N314*'fnd base rates'!E$59)
+($O314*VLOOKUP($S314+12,rate_basefnd,5)))
*$R314</f>
        <v>37043.689010000002</v>
      </c>
      <c r="X314" s="1">
        <f>(($C314*'fnd base rates'!F$48)
+($D314*'fnd base rates'!F$49)
+($E314*'fnd base rates'!F$50)
+($F314*'fnd base rates'!F$51)
+($G314*'fnd base rates'!F$52)
+($H314*'fnd base rates'!F$53)
+($I314*'fnd base rates'!F$54)
+($J314*'fnd base rates'!F$55)
+($K314*'fnd base rates'!F$56)
+($L314*'fnd base rates'!F$57)
+($M314*'fnd base rates'!F$58)
+($N314*'fnd base rates'!F$59)
+($O314*VLOOKUP($S314+12,rate_basefnd,6)))
*$R314</f>
        <v>7614.0180040000014</v>
      </c>
      <c r="Y314" s="1">
        <f>(($C314*'fnd base rates'!G$48)
+($D314*'fnd base rates'!G$49)
+($E314*'fnd base rates'!G$50)
+($F314*'fnd base rates'!G$51)
+($G314*'fnd base rates'!G$52)
+($H314*'fnd base rates'!G$53)
+($I314*'fnd base rates'!G$54)
+($J314*'fnd base rates'!G$55)
+($K314*'fnd base rates'!G$56)
+($L314*'fnd base rates'!G$57)
+($M314*'fnd base rates'!G$58)
+($N314*'fnd base rates'!G$59)
+($O314*VLOOKUP($S314+12,rate_basefnd,7)))
*$R314</f>
        <v>1331.667868</v>
      </c>
      <c r="Z314" s="1">
        <f>(($C314*'fnd base rates'!H$48)
+($D314*'fnd base rates'!H$49)
+($E314*'fnd base rates'!H$50)
+($F314*'fnd base rates'!H$51)
+($G314*'fnd base rates'!H$52)
+($H314*'fnd base rates'!H$53)
+($I314*'fnd base rates'!H$54)
+($J314*'fnd base rates'!H$55)
+($K314*'fnd base rates'!H$56)
+($L314*'fnd base rates'!H$57)
+($M314*'fnd base rates'!H$58)
+($N314*'fnd base rates'!H$59)
+($O314*VLOOKUP($S314+12,rate_basefnd,8)))</f>
        <v>4429.1760000000004</v>
      </c>
      <c r="AA314" s="1">
        <f>(($C314*'fnd base rates'!I$48)
+($D314*'fnd base rates'!I$49)
+($E314*'fnd base rates'!I$50)
+($F314*'fnd base rates'!I$51)
+($G314*'fnd base rates'!I$52)
+($H314*'fnd base rates'!I$53)
+($I314*'fnd base rates'!I$54)
+($J314*'fnd base rates'!I$55)
+($K314*'fnd base rates'!I$56)
+($L314*'fnd base rates'!I$57)
+($M314*'fnd base rates'!I$58)
+($N314*'fnd base rates'!I$59)
+($O314*VLOOKUP($S314+12,rate_basefnd,9)))
*$R314</f>
        <v>2493.8377799999998</v>
      </c>
      <c r="AB314" s="1">
        <f>(($C314*'fnd base rates'!J$48)
+($D314*'fnd base rates'!J$49)
+($E314*'fnd base rates'!J$50)
+($F314*'fnd base rates'!J$51)
+($G314*'fnd base rates'!J$52)
+($H314*'fnd base rates'!J$53)
+($I314*'fnd base rates'!J$54)
+($J314*'fnd base rates'!J$55)
+($K314*'fnd base rates'!J$56)
+($L314*'fnd base rates'!J$57)
+($M314*'fnd base rates'!J$58)
+($N314*'fnd base rates'!J$59)
+($O314*VLOOKUP($S314+12,rate_basefnd,10)))
*$R314</f>
        <v>2450.45514</v>
      </c>
      <c r="AC314" s="1">
        <f>(($C314*'fnd base rates'!K$48)
+($D314*'fnd base rates'!K$49)
+($E314*'fnd base rates'!K$50)
+($F314*'fnd base rates'!K$51)
+($G314*'fnd base rates'!K$52)
+($H314*'fnd base rates'!K$53)
+($I314*'fnd base rates'!K$54)
+($J314*'fnd base rates'!K$55)
+($K314*'fnd base rates'!K$56)
+($L314*'fnd base rates'!K$57)
+($M314*'fnd base rates'!K$58)
+($N314*'fnd base rates'!K$59)
+($O314*VLOOKUP($S314+12,rate_basefnd,11)))
*$R314</f>
        <v>9344.8493740000013</v>
      </c>
      <c r="AD314" s="1">
        <f>(($C314*'fnd base rates'!L$48)
+($D314*'fnd base rates'!L$49)
+($E314*'fnd base rates'!L$50)
+($F314*'fnd base rates'!L$51)
+($G314*'fnd base rates'!L$52)
+($H314*'fnd base rates'!L$53)
+($I314*'fnd base rates'!L$54)
+($J314*'fnd base rates'!L$55)
+($K314*'fnd base rates'!L$56)
+($L314*'fnd base rates'!L$57)
+($M314*'fnd base rates'!L$58)
+($N314*'fnd base rates'!L$59)
+($O314*VLOOKUP($S314+12,rate_basefnd,12)))</f>
        <v>8315.7880392504358</v>
      </c>
      <c r="AE314" s="1">
        <f>(($C314*'fnd base rates'!M$48)
+($D314*'fnd base rates'!M$49)
+($E314*'fnd base rates'!M$50)
+($F314*'fnd base rates'!M$51)
+($G314*'fnd base rates'!M$52)
+($H314*'fnd base rates'!M$53)
+($I314*'fnd base rates'!M$54)
+($J314*'fnd base rates'!M$55)
+($K314*'fnd base rates'!M$56)
+($L314*'fnd base rates'!M$57)
+($M314*'fnd base rates'!M$58)
+($N314*'fnd base rates'!M$59)
+($O314*VLOOKUP($S314+12,rate_basefnd,13)))</f>
        <v>0</v>
      </c>
      <c r="AF314" s="4">
        <f t="shared" si="49"/>
        <v>82534.908965250434</v>
      </c>
      <c r="AH314" s="4">
        <f t="shared" si="50"/>
        <v>446099293</v>
      </c>
      <c r="AI314" s="4" t="str">
        <f t="shared" si="51"/>
        <v>446</v>
      </c>
      <c r="AJ314" s="2" t="str">
        <f t="shared" si="52"/>
        <v>099</v>
      </c>
      <c r="AK314" s="2" t="str">
        <f t="shared" si="53"/>
        <v>293</v>
      </c>
      <c r="AL314" s="4">
        <f t="shared" si="54"/>
        <v>1</v>
      </c>
      <c r="AM314" s="4">
        <f t="shared" si="47"/>
        <v>8</v>
      </c>
      <c r="AN314" s="4">
        <f t="shared" si="55"/>
        <v>82534.908965250434</v>
      </c>
      <c r="AO314" s="4">
        <f t="shared" si="56"/>
        <v>10317</v>
      </c>
      <c r="AP314" s="4">
        <f t="shared" si="57"/>
        <v>0</v>
      </c>
      <c r="AQ314" s="75">
        <v>10317</v>
      </c>
    </row>
    <row r="315" spans="1:43" s="4" customFormat="1">
      <c r="A315" s="2">
        <v>446099307</v>
      </c>
      <c r="B315" s="382" t="s">
        <v>673</v>
      </c>
      <c r="C315" s="15">
        <f>'fnd enro'!C315</f>
        <v>0</v>
      </c>
      <c r="D315" s="15">
        <f>'fnd enro'!D315</f>
        <v>0</v>
      </c>
      <c r="E315" s="15">
        <f>'fnd enro'!E315</f>
        <v>1</v>
      </c>
      <c r="F315" s="15">
        <f>'fnd enro'!F315</f>
        <v>7</v>
      </c>
      <c r="G315" s="15">
        <f>'fnd enro'!G315</f>
        <v>3</v>
      </c>
      <c r="H315" s="15">
        <f>'fnd enro'!H315</f>
        <v>2</v>
      </c>
      <c r="I315" s="15">
        <f>'fnd enro'!I315</f>
        <v>0.52500000000000002</v>
      </c>
      <c r="J315" s="15">
        <f>'fnd enro'!J315</f>
        <v>0</v>
      </c>
      <c r="K315" s="15">
        <f>'fnd enro'!K315</f>
        <v>0</v>
      </c>
      <c r="L315" s="15">
        <f>'fnd enro'!L315</f>
        <v>0</v>
      </c>
      <c r="M315" s="15">
        <f>'fnd enro'!M315</f>
        <v>1</v>
      </c>
      <c r="N315" s="15">
        <f>'fnd enro'!N315</f>
        <v>0</v>
      </c>
      <c r="O315" s="15">
        <f>'fnd enro'!O315</f>
        <v>4</v>
      </c>
      <c r="P315" s="15"/>
      <c r="Q315" s="15">
        <f>'fnd enro'!R315</f>
        <v>14</v>
      </c>
      <c r="R315" s="16">
        <f t="shared" si="48"/>
        <v>1.054</v>
      </c>
      <c r="S315" s="15">
        <f>'fnd enro'!Q315</f>
        <v>7</v>
      </c>
      <c r="T315" s="2"/>
      <c r="U315" s="1">
        <f>(($C315*'fnd base rates'!C$48)
+($D315*'fnd base rates'!C$49)
+($E315*'fnd base rates'!C$50)
+($F315*'fnd base rates'!C$51)
+($G315*'fnd base rates'!C$52)
+($H315*'fnd base rates'!C$53)
+($I315*'fnd base rates'!C$54)
+($J315*'fnd base rates'!C$55)
+($K315*'fnd base rates'!C$56)
+($L315*'fnd base rates'!C$57)
+($M315*'fnd base rates'!C$58)
+($N315*'fnd base rates'!C$59)
+($O315*VLOOKUP($S315+12,rate_basefnd,3)))
*$R315</f>
        <v>6836.3902425000015</v>
      </c>
      <c r="V315" s="1">
        <f>(($C315*'fnd base rates'!D$48)
+($D315*'fnd base rates'!D$49)
+($E315*'fnd base rates'!D$50)
+($F315*'fnd base rates'!D$51)
+($G315*'fnd base rates'!D$52)
+($H315*'fnd base rates'!D$53)
+($I315*'fnd base rates'!D$54)
+($J315*'fnd base rates'!D$55)
+($K315*'fnd base rates'!D$56)
+($L315*'fnd base rates'!D$57)
+($M315*'fnd base rates'!D$58)
+($N315*'fnd base rates'!D$59)
+($O315*VLOOKUP($S315+12,rate_basefnd,4)))
*$R315</f>
        <v>9808.6083200000012</v>
      </c>
      <c r="W315" s="1">
        <f>(($C315*'fnd base rates'!E$48)
+($D315*'fnd base rates'!E$49)
+($E315*'fnd base rates'!E$50)
+($F315*'fnd base rates'!E$51)
+($G315*'fnd base rates'!E$52)
+($H315*'fnd base rates'!E$53)
+($I315*'fnd base rates'!E$54)
+($J315*'fnd base rates'!E$55)
+($K315*'fnd base rates'!E$56)
+($L315*'fnd base rates'!E$57)
+($M315*'fnd base rates'!E$58)
+($N315*'fnd base rates'!E$59)
+($O315*VLOOKUP($S315+12,rate_basefnd,5)))
*$R315</f>
        <v>65364.886397500006</v>
      </c>
      <c r="X315" s="1">
        <f>(($C315*'fnd base rates'!F$48)
+($D315*'fnd base rates'!F$49)
+($E315*'fnd base rates'!F$50)
+($F315*'fnd base rates'!F$51)
+($G315*'fnd base rates'!F$52)
+($H315*'fnd base rates'!F$53)
+($I315*'fnd base rates'!F$54)
+($J315*'fnd base rates'!F$55)
+($K315*'fnd base rates'!F$56)
+($L315*'fnd base rates'!F$57)
+($M315*'fnd base rates'!F$58)
+($N315*'fnd base rates'!F$59)
+($O315*VLOOKUP($S315+12,rate_basefnd,6)))
*$R315</f>
        <v>14347.902266999999</v>
      </c>
      <c r="Y315" s="1">
        <f>(($C315*'fnd base rates'!G$48)
+($D315*'fnd base rates'!G$49)
+($E315*'fnd base rates'!G$50)
+($F315*'fnd base rates'!G$51)
+($G315*'fnd base rates'!G$52)
+($H315*'fnd base rates'!G$53)
+($I315*'fnd base rates'!G$54)
+($J315*'fnd base rates'!G$55)
+($K315*'fnd base rates'!G$56)
+($L315*'fnd base rates'!G$57)
+($M315*'fnd base rates'!G$58)
+($N315*'fnd base rates'!G$59)
+($O315*VLOOKUP($S315+12,rate_basefnd,7)))
*$R315</f>
        <v>2388.3202590000001</v>
      </c>
      <c r="Z315" s="1">
        <f>(($C315*'fnd base rates'!H$48)
+($D315*'fnd base rates'!H$49)
+($E315*'fnd base rates'!H$50)
+($F315*'fnd base rates'!H$51)
+($G315*'fnd base rates'!H$52)
+($H315*'fnd base rates'!H$53)
+($I315*'fnd base rates'!H$54)
+($J315*'fnd base rates'!H$55)
+($K315*'fnd base rates'!H$56)
+($L315*'fnd base rates'!H$57)
+($M315*'fnd base rates'!H$58)
+($N315*'fnd base rates'!H$59)
+($O315*VLOOKUP($S315+12,rate_basefnd,8)))</f>
        <v>6890.7829999999994</v>
      </c>
      <c r="AA315" s="1">
        <f>(($C315*'fnd base rates'!I$48)
+($D315*'fnd base rates'!I$49)
+($E315*'fnd base rates'!I$50)
+($F315*'fnd base rates'!I$51)
+($G315*'fnd base rates'!I$52)
+($H315*'fnd base rates'!I$53)
+($I315*'fnd base rates'!I$54)
+($J315*'fnd base rates'!I$55)
+($K315*'fnd base rates'!I$56)
+($L315*'fnd base rates'!I$57)
+($M315*'fnd base rates'!I$58)
+($N315*'fnd base rates'!I$59)
+($O315*VLOOKUP($S315+12,rate_basefnd,9)))
*$R315</f>
        <v>3894.9516000000003</v>
      </c>
      <c r="AB315" s="1">
        <f>(($C315*'fnd base rates'!J$48)
+($D315*'fnd base rates'!J$49)
+($E315*'fnd base rates'!J$50)
+($F315*'fnd base rates'!J$51)
+($G315*'fnd base rates'!J$52)
+($H315*'fnd base rates'!J$53)
+($I315*'fnd base rates'!J$54)
+($J315*'fnd base rates'!J$55)
+($K315*'fnd base rates'!J$56)
+($L315*'fnd base rates'!J$57)
+($M315*'fnd base rates'!J$58)
+($N315*'fnd base rates'!J$59)
+($O315*VLOOKUP($S315+12,rate_basefnd,10)))
*$R315</f>
        <v>2943.37932</v>
      </c>
      <c r="AC315" s="1">
        <f>(($C315*'fnd base rates'!K$48)
+($D315*'fnd base rates'!K$49)
+($E315*'fnd base rates'!K$50)
+($F315*'fnd base rates'!K$51)
+($G315*'fnd base rates'!K$52)
+($H315*'fnd base rates'!K$53)
+($I315*'fnd base rates'!K$54)
+($J315*'fnd base rates'!K$55)
+($K315*'fnd base rates'!K$56)
+($L315*'fnd base rates'!K$57)
+($M315*'fnd base rates'!K$58)
+($N315*'fnd base rates'!K$59)
+($O315*VLOOKUP($S315+12,rate_basefnd,11)))
*$R315</f>
        <v>16759.792864499999</v>
      </c>
      <c r="AD315" s="1">
        <f>(($C315*'fnd base rates'!L$48)
+($D315*'fnd base rates'!L$49)
+($E315*'fnd base rates'!L$50)
+($F315*'fnd base rates'!L$51)
+($G315*'fnd base rates'!L$52)
+($H315*'fnd base rates'!L$53)
+($I315*'fnd base rates'!L$54)
+($J315*'fnd base rates'!L$55)
+($K315*'fnd base rates'!L$56)
+($L315*'fnd base rates'!L$57)
+($M315*'fnd base rates'!L$58)
+($N315*'fnd base rates'!L$59)
+($O315*VLOOKUP($S315+12,rate_basefnd,12)))</f>
        <v>15114.117923109759</v>
      </c>
      <c r="AE315" s="1">
        <f>(($C315*'fnd base rates'!M$48)
+($D315*'fnd base rates'!M$49)
+($E315*'fnd base rates'!M$50)
+($F315*'fnd base rates'!M$51)
+($G315*'fnd base rates'!M$52)
+($H315*'fnd base rates'!M$53)
+($I315*'fnd base rates'!M$54)
+($J315*'fnd base rates'!M$55)
+($K315*'fnd base rates'!M$56)
+($L315*'fnd base rates'!M$57)
+($M315*'fnd base rates'!M$58)
+($N315*'fnd base rates'!M$59)
+($O315*VLOOKUP($S315+12,rate_basefnd,13)))</f>
        <v>0</v>
      </c>
      <c r="AF315" s="4">
        <f t="shared" si="49"/>
        <v>144349.13219360975</v>
      </c>
      <c r="AH315" s="4">
        <f t="shared" si="50"/>
        <v>446099307</v>
      </c>
      <c r="AI315" s="4" t="str">
        <f t="shared" si="51"/>
        <v>446</v>
      </c>
      <c r="AJ315" s="2" t="str">
        <f t="shared" si="52"/>
        <v>099</v>
      </c>
      <c r="AK315" s="2" t="str">
        <f t="shared" si="53"/>
        <v>307</v>
      </c>
      <c r="AL315" s="4">
        <f t="shared" si="54"/>
        <v>1</v>
      </c>
      <c r="AM315" s="4">
        <f t="shared" si="47"/>
        <v>14</v>
      </c>
      <c r="AN315" s="4">
        <f t="shared" si="55"/>
        <v>144349.13219360975</v>
      </c>
      <c r="AO315" s="4">
        <f t="shared" si="56"/>
        <v>10311</v>
      </c>
      <c r="AP315" s="4">
        <f t="shared" si="57"/>
        <v>0</v>
      </c>
      <c r="AQ315" s="75">
        <v>10311</v>
      </c>
    </row>
    <row r="316" spans="1:43" s="4" customFormat="1">
      <c r="A316" s="2">
        <v>446099323</v>
      </c>
      <c r="B316" s="382" t="s">
        <v>673</v>
      </c>
      <c r="C316" s="15">
        <f>'fnd enro'!C316</f>
        <v>0</v>
      </c>
      <c r="D316" s="15">
        <f>'fnd enro'!D316</f>
        <v>0</v>
      </c>
      <c r="E316" s="15">
        <f>'fnd enro'!E316</f>
        <v>1</v>
      </c>
      <c r="F316" s="15">
        <f>'fnd enro'!F316</f>
        <v>0</v>
      </c>
      <c r="G316" s="15">
        <f>'fnd enro'!G316</f>
        <v>1</v>
      </c>
      <c r="H316" s="15">
        <f>'fnd enro'!H316</f>
        <v>0</v>
      </c>
      <c r="I316" s="15">
        <f>'fnd enro'!I316</f>
        <v>0.1125</v>
      </c>
      <c r="J316" s="15">
        <f>'fnd enro'!J316</f>
        <v>0</v>
      </c>
      <c r="K316" s="15">
        <f>'fnd enro'!K316</f>
        <v>0</v>
      </c>
      <c r="L316" s="15">
        <f>'fnd enro'!L316</f>
        <v>0</v>
      </c>
      <c r="M316" s="15">
        <f>'fnd enro'!M316</f>
        <v>1</v>
      </c>
      <c r="N316" s="15">
        <f>'fnd enro'!N316</f>
        <v>0</v>
      </c>
      <c r="O316" s="15">
        <f>'fnd enro'!O316</f>
        <v>2</v>
      </c>
      <c r="P316" s="15"/>
      <c r="Q316" s="15">
        <f>'fnd enro'!R316</f>
        <v>3</v>
      </c>
      <c r="R316" s="16">
        <f t="shared" si="48"/>
        <v>1.054</v>
      </c>
      <c r="S316" s="15">
        <f>'fnd enro'!Q316</f>
        <v>10</v>
      </c>
      <c r="T316" s="2"/>
      <c r="U316" s="1">
        <f>(($C316*'fnd base rates'!C$48)
+($D316*'fnd base rates'!C$49)
+($E316*'fnd base rates'!C$50)
+($F316*'fnd base rates'!C$51)
+($G316*'fnd base rates'!C$52)
+($H316*'fnd base rates'!C$53)
+($I316*'fnd base rates'!C$54)
+($J316*'fnd base rates'!C$55)
+($K316*'fnd base rates'!C$56)
+($L316*'fnd base rates'!C$57)
+($M316*'fnd base rates'!C$58)
+($N316*'fnd base rates'!C$59)
+($O316*VLOOKUP($S316+12,rate_basefnd,3)))
*$R316</f>
        <v>1464.9407662500003</v>
      </c>
      <c r="V316" s="1">
        <f>(($C316*'fnd base rates'!D$48)
+($D316*'fnd base rates'!D$49)
+($E316*'fnd base rates'!D$50)
+($F316*'fnd base rates'!D$51)
+($G316*'fnd base rates'!D$52)
+($H316*'fnd base rates'!D$53)
+($I316*'fnd base rates'!D$54)
+($J316*'fnd base rates'!D$55)
+($K316*'fnd base rates'!D$56)
+($L316*'fnd base rates'!D$57)
+($M316*'fnd base rates'!D$58)
+($N316*'fnd base rates'!D$59)
+($O316*VLOOKUP($S316+12,rate_basefnd,4)))
*$R316</f>
        <v>2101.8446400000003</v>
      </c>
      <c r="W316" s="1">
        <f>(($C316*'fnd base rates'!E$48)
+($D316*'fnd base rates'!E$49)
+($E316*'fnd base rates'!E$50)
+($F316*'fnd base rates'!E$51)
+($G316*'fnd base rates'!E$52)
+($H316*'fnd base rates'!E$53)
+($I316*'fnd base rates'!E$54)
+($J316*'fnd base rates'!E$55)
+($K316*'fnd base rates'!E$56)
+($L316*'fnd base rates'!E$57)
+($M316*'fnd base rates'!E$58)
+($N316*'fnd base rates'!E$59)
+($O316*VLOOKUP($S316+12,rate_basefnd,5)))
*$R316</f>
        <v>18768.091183749999</v>
      </c>
      <c r="X316" s="1">
        <f>(($C316*'fnd base rates'!F$48)
+($D316*'fnd base rates'!F$49)
+($E316*'fnd base rates'!F$50)
+($F316*'fnd base rates'!F$51)
+($G316*'fnd base rates'!F$52)
+($H316*'fnd base rates'!F$53)
+($I316*'fnd base rates'!F$54)
+($J316*'fnd base rates'!F$55)
+($K316*'fnd base rates'!F$56)
+($L316*'fnd base rates'!F$57)
+($M316*'fnd base rates'!F$58)
+($N316*'fnd base rates'!F$59)
+($O316*VLOOKUP($S316+12,rate_basefnd,6)))
*$R316</f>
        <v>3003.8760215000002</v>
      </c>
      <c r="Y316" s="1">
        <f>(($C316*'fnd base rates'!G$48)
+($D316*'fnd base rates'!G$49)
+($E316*'fnd base rates'!G$50)
+($F316*'fnd base rates'!G$51)
+($G316*'fnd base rates'!G$52)
+($H316*'fnd base rates'!G$53)
+($I316*'fnd base rates'!G$54)
+($J316*'fnd base rates'!G$55)
+($K316*'fnd base rates'!G$56)
+($L316*'fnd base rates'!G$57)
+($M316*'fnd base rates'!G$58)
+($N316*'fnd base rates'!G$59)
+($O316*VLOOKUP($S316+12,rate_basefnd,7)))
*$R316</f>
        <v>636.73009550000006</v>
      </c>
      <c r="Z316" s="1">
        <f>(($C316*'fnd base rates'!H$48)
+($D316*'fnd base rates'!H$49)
+($E316*'fnd base rates'!H$50)
+($F316*'fnd base rates'!H$51)
+($G316*'fnd base rates'!H$52)
+($H316*'fnd base rates'!H$53)
+($I316*'fnd base rates'!H$54)
+($J316*'fnd base rates'!H$55)
+($K316*'fnd base rates'!H$56)
+($L316*'fnd base rates'!H$57)
+($M316*'fnd base rates'!H$58)
+($N316*'fnd base rates'!H$59)
+($O316*VLOOKUP($S316+12,rate_basefnd,8)))</f>
        <v>1363.1534999999999</v>
      </c>
      <c r="AA316" s="1">
        <f>(($C316*'fnd base rates'!I$48)
+($D316*'fnd base rates'!I$49)
+($E316*'fnd base rates'!I$50)
+($F316*'fnd base rates'!I$51)
+($G316*'fnd base rates'!I$52)
+($H316*'fnd base rates'!I$53)
+($I316*'fnd base rates'!I$54)
+($J316*'fnd base rates'!I$55)
+($K316*'fnd base rates'!I$56)
+($L316*'fnd base rates'!I$57)
+($M316*'fnd base rates'!I$58)
+($N316*'fnd base rates'!I$59)
+($O316*VLOOKUP($S316+12,rate_basefnd,9)))
*$R316</f>
        <v>856.11150000000009</v>
      </c>
      <c r="AB316" s="1">
        <f>(($C316*'fnd base rates'!J$48)
+($D316*'fnd base rates'!J$49)
+($E316*'fnd base rates'!J$50)
+($F316*'fnd base rates'!J$51)
+($G316*'fnd base rates'!J$52)
+($H316*'fnd base rates'!J$53)
+($I316*'fnd base rates'!J$54)
+($J316*'fnd base rates'!J$55)
+($K316*'fnd base rates'!J$56)
+($L316*'fnd base rates'!J$57)
+($M316*'fnd base rates'!J$58)
+($N316*'fnd base rates'!J$59)
+($O316*VLOOKUP($S316+12,rate_basefnd,10)))
*$R316</f>
        <v>460.35557999999997</v>
      </c>
      <c r="AC316" s="1">
        <f>(($C316*'fnd base rates'!K$48)
+($D316*'fnd base rates'!K$49)
+($E316*'fnd base rates'!K$50)
+($F316*'fnd base rates'!K$51)
+($G316*'fnd base rates'!K$52)
+($H316*'fnd base rates'!K$53)
+($I316*'fnd base rates'!K$54)
+($J316*'fnd base rates'!K$55)
+($K316*'fnd base rates'!K$56)
+($L316*'fnd base rates'!K$57)
+($M316*'fnd base rates'!K$58)
+($N316*'fnd base rates'!K$59)
+($O316*VLOOKUP($S316+12,rate_basefnd,11)))
*$R316</f>
        <v>4468.4702852499995</v>
      </c>
      <c r="AD316" s="1">
        <f>(($C316*'fnd base rates'!L$48)
+($D316*'fnd base rates'!L$49)
+($E316*'fnd base rates'!L$50)
+($F316*'fnd base rates'!L$51)
+($G316*'fnd base rates'!L$52)
+($H316*'fnd base rates'!L$53)
+($I316*'fnd base rates'!L$54)
+($J316*'fnd base rates'!L$55)
+($K316*'fnd base rates'!L$56)
+($L316*'fnd base rates'!L$57)
+($M316*'fnd base rates'!L$58)
+($N316*'fnd base rates'!L$59)
+($O316*VLOOKUP($S316+12,rate_basefnd,12)))</f>
        <v>3779.1420641275008</v>
      </c>
      <c r="AE316" s="1">
        <f>(($C316*'fnd base rates'!M$48)
+($D316*'fnd base rates'!M$49)
+($E316*'fnd base rates'!M$50)
+($F316*'fnd base rates'!M$51)
+($G316*'fnd base rates'!M$52)
+($H316*'fnd base rates'!M$53)
+($I316*'fnd base rates'!M$54)
+($J316*'fnd base rates'!M$55)
+($K316*'fnd base rates'!M$56)
+($L316*'fnd base rates'!M$57)
+($M316*'fnd base rates'!M$58)
+($N316*'fnd base rates'!M$59)
+($O316*VLOOKUP($S316+12,rate_basefnd,13)))</f>
        <v>0</v>
      </c>
      <c r="AF316" s="4">
        <f t="shared" si="49"/>
        <v>36902.715636377499</v>
      </c>
      <c r="AH316" s="4">
        <f t="shared" si="50"/>
        <v>446099323</v>
      </c>
      <c r="AI316" s="4" t="str">
        <f t="shared" si="51"/>
        <v>446</v>
      </c>
      <c r="AJ316" s="2" t="str">
        <f t="shared" si="52"/>
        <v>099</v>
      </c>
      <c r="AK316" s="2" t="str">
        <f t="shared" si="53"/>
        <v>323</v>
      </c>
      <c r="AL316" s="4">
        <f t="shared" si="54"/>
        <v>1</v>
      </c>
      <c r="AM316" s="4">
        <f t="shared" si="47"/>
        <v>3</v>
      </c>
      <c r="AN316" s="4">
        <f t="shared" si="55"/>
        <v>36902.715636377499</v>
      </c>
      <c r="AO316" s="4">
        <f t="shared" si="56"/>
        <v>12301</v>
      </c>
      <c r="AP316" s="4">
        <f t="shared" si="57"/>
        <v>0</v>
      </c>
      <c r="AQ316" s="75">
        <v>12301</v>
      </c>
    </row>
    <row r="317" spans="1:43" s="4" customFormat="1">
      <c r="A317" s="2">
        <v>446099350</v>
      </c>
      <c r="B317" s="382" t="s">
        <v>673</v>
      </c>
      <c r="C317" s="15">
        <f>'fnd enro'!C317</f>
        <v>0</v>
      </c>
      <c r="D317" s="15">
        <f>'fnd enro'!D317</f>
        <v>0</v>
      </c>
      <c r="E317" s="15">
        <f>'fnd enro'!E317</f>
        <v>2</v>
      </c>
      <c r="F317" s="15">
        <f>'fnd enro'!F317</f>
        <v>2</v>
      </c>
      <c r="G317" s="15">
        <f>'fnd enro'!G317</f>
        <v>0</v>
      </c>
      <c r="H317" s="15">
        <f>'fnd enro'!H317</f>
        <v>0</v>
      </c>
      <c r="I317" s="15">
        <f>'fnd enro'!I317</f>
        <v>0.15</v>
      </c>
      <c r="J317" s="15">
        <f>'fnd enro'!J317</f>
        <v>0</v>
      </c>
      <c r="K317" s="15">
        <f>'fnd enro'!K317</f>
        <v>0</v>
      </c>
      <c r="L317" s="15">
        <f>'fnd enro'!L317</f>
        <v>0</v>
      </c>
      <c r="M317" s="15">
        <f>'fnd enro'!M317</f>
        <v>0</v>
      </c>
      <c r="N317" s="15">
        <f>'fnd enro'!N317</f>
        <v>0</v>
      </c>
      <c r="O317" s="15">
        <f>'fnd enro'!O317</f>
        <v>3</v>
      </c>
      <c r="P317" s="15"/>
      <c r="Q317" s="15">
        <f>'fnd enro'!R317</f>
        <v>4</v>
      </c>
      <c r="R317" s="16">
        <f t="shared" si="48"/>
        <v>1.054</v>
      </c>
      <c r="S317" s="15">
        <f>'fnd enro'!Q317</f>
        <v>10</v>
      </c>
      <c r="T317" s="2"/>
      <c r="U317" s="1">
        <f>(($C317*'fnd base rates'!C$48)
+($D317*'fnd base rates'!C$49)
+($E317*'fnd base rates'!C$50)
+($F317*'fnd base rates'!C$51)
+($G317*'fnd base rates'!C$52)
+($H317*'fnd base rates'!C$53)
+($I317*'fnd base rates'!C$54)
+($J317*'fnd base rates'!C$55)
+($K317*'fnd base rates'!C$56)
+($L317*'fnd base rates'!C$57)
+($M317*'fnd base rates'!C$58)
+($N317*'fnd base rates'!C$59)
+($O317*VLOOKUP($S317+12,rate_basefnd,3)))
*$R317</f>
        <v>1953.2543550000003</v>
      </c>
      <c r="V317" s="1">
        <f>(($C317*'fnd base rates'!D$48)
+($D317*'fnd base rates'!D$49)
+($E317*'fnd base rates'!D$50)
+($F317*'fnd base rates'!D$51)
+($G317*'fnd base rates'!D$52)
+($H317*'fnd base rates'!D$53)
+($I317*'fnd base rates'!D$54)
+($J317*'fnd base rates'!D$55)
+($K317*'fnd base rates'!D$56)
+($L317*'fnd base rates'!D$57)
+($M317*'fnd base rates'!D$58)
+($N317*'fnd base rates'!D$59)
+($O317*VLOOKUP($S317+12,rate_basefnd,4)))
*$R317</f>
        <v>2802.4595200000003</v>
      </c>
      <c r="W317" s="1">
        <f>(($C317*'fnd base rates'!E$48)
+($D317*'fnd base rates'!E$49)
+($E317*'fnd base rates'!E$50)
+($F317*'fnd base rates'!E$51)
+($G317*'fnd base rates'!E$52)
+($H317*'fnd base rates'!E$53)
+($I317*'fnd base rates'!E$54)
+($J317*'fnd base rates'!E$55)
+($K317*'fnd base rates'!E$56)
+($L317*'fnd base rates'!E$57)
+($M317*'fnd base rates'!E$58)
+($N317*'fnd base rates'!E$59)
+($O317*VLOOKUP($S317+12,rate_basefnd,5)))
*$R317</f>
        <v>24519.937164999999</v>
      </c>
      <c r="X317" s="1">
        <f>(($C317*'fnd base rates'!F$48)
+($D317*'fnd base rates'!F$49)
+($E317*'fnd base rates'!F$50)
+($F317*'fnd base rates'!F$51)
+($G317*'fnd base rates'!F$52)
+($H317*'fnd base rates'!F$53)
+($I317*'fnd base rates'!F$54)
+($J317*'fnd base rates'!F$55)
+($K317*'fnd base rates'!F$56)
+($L317*'fnd base rates'!F$57)
+($M317*'fnd base rates'!F$58)
+($N317*'fnd base rates'!F$59)
+($O317*VLOOKUP($S317+12,rate_basefnd,6)))
*$R317</f>
        <v>4533.1096020000005</v>
      </c>
      <c r="Y317" s="1">
        <f>(($C317*'fnd base rates'!G$48)
+($D317*'fnd base rates'!G$49)
+($E317*'fnd base rates'!G$50)
+($F317*'fnd base rates'!G$51)
+($G317*'fnd base rates'!G$52)
+($H317*'fnd base rates'!G$53)
+($I317*'fnd base rates'!G$54)
+($J317*'fnd base rates'!G$55)
+($K317*'fnd base rates'!G$56)
+($L317*'fnd base rates'!G$57)
+($M317*'fnd base rates'!G$58)
+($N317*'fnd base rates'!G$59)
+($O317*VLOOKUP($S317+12,rate_basefnd,7)))
*$R317</f>
        <v>800.0819140000001</v>
      </c>
      <c r="Z317" s="1">
        <f>(($C317*'fnd base rates'!H$48)
+($D317*'fnd base rates'!H$49)
+($E317*'fnd base rates'!H$50)
+($F317*'fnd base rates'!H$51)
+($G317*'fnd base rates'!H$52)
+($H317*'fnd base rates'!H$53)
+($I317*'fnd base rates'!H$54)
+($J317*'fnd base rates'!H$55)
+($K317*'fnd base rates'!H$56)
+($L317*'fnd base rates'!H$57)
+($M317*'fnd base rates'!H$58)
+($N317*'fnd base rates'!H$59)
+($O317*VLOOKUP($S317+12,rate_basefnd,8)))</f>
        <v>1817.538</v>
      </c>
      <c r="AA317" s="1">
        <f>(($C317*'fnd base rates'!I$48)
+($D317*'fnd base rates'!I$49)
+($E317*'fnd base rates'!I$50)
+($F317*'fnd base rates'!I$51)
+($G317*'fnd base rates'!I$52)
+($H317*'fnd base rates'!I$53)
+($I317*'fnd base rates'!I$54)
+($J317*'fnd base rates'!I$55)
+($K317*'fnd base rates'!I$56)
+($L317*'fnd base rates'!I$57)
+($M317*'fnd base rates'!I$58)
+($N317*'fnd base rates'!I$59)
+($O317*VLOOKUP($S317+12,rate_basefnd,9)))
*$R317</f>
        <v>935.06664000000001</v>
      </c>
      <c r="AB317" s="1">
        <f>(($C317*'fnd base rates'!J$48)
+($D317*'fnd base rates'!J$49)
+($E317*'fnd base rates'!J$50)
+($F317*'fnd base rates'!J$51)
+($G317*'fnd base rates'!J$52)
+($H317*'fnd base rates'!J$53)
+($I317*'fnd base rates'!J$54)
+($J317*'fnd base rates'!J$55)
+($K317*'fnd base rates'!J$56)
+($L317*'fnd base rates'!J$57)
+($M317*'fnd base rates'!J$58)
+($N317*'fnd base rates'!J$59)
+($O317*VLOOKUP($S317+12,rate_basefnd,10)))
*$R317</f>
        <v>465.00371999999999</v>
      </c>
      <c r="AC317" s="1">
        <f>(($C317*'fnd base rates'!K$48)
+($D317*'fnd base rates'!K$49)
+($E317*'fnd base rates'!K$50)
+($F317*'fnd base rates'!K$51)
+($G317*'fnd base rates'!K$52)
+($H317*'fnd base rates'!K$53)
+($I317*'fnd base rates'!K$54)
+($J317*'fnd base rates'!K$55)
+($K317*'fnd base rates'!K$56)
+($L317*'fnd base rates'!K$57)
+($M317*'fnd base rates'!K$58)
+($N317*'fnd base rates'!K$59)
+($O317*VLOOKUP($S317+12,rate_basefnd,11)))
*$R317</f>
        <v>5614.6058270000003</v>
      </c>
      <c r="AD317" s="1">
        <f>(($C317*'fnd base rates'!L$48)
+($D317*'fnd base rates'!L$49)
+($E317*'fnd base rates'!L$50)
+($F317*'fnd base rates'!L$51)
+($G317*'fnd base rates'!L$52)
+($H317*'fnd base rates'!L$53)
+($I317*'fnd base rates'!L$54)
+($J317*'fnd base rates'!L$55)
+($K317*'fnd base rates'!L$56)
+($L317*'fnd base rates'!L$57)
+($M317*'fnd base rates'!L$58)
+($N317*'fnd base rates'!L$59)
+($O317*VLOOKUP($S317+12,rate_basefnd,12)))</f>
        <v>4947.540859091263</v>
      </c>
      <c r="AE317" s="1">
        <f>(($C317*'fnd base rates'!M$48)
+($D317*'fnd base rates'!M$49)
+($E317*'fnd base rates'!M$50)
+($F317*'fnd base rates'!M$51)
+($G317*'fnd base rates'!M$52)
+($H317*'fnd base rates'!M$53)
+($I317*'fnd base rates'!M$54)
+($J317*'fnd base rates'!M$55)
+($K317*'fnd base rates'!M$56)
+($L317*'fnd base rates'!M$57)
+($M317*'fnd base rates'!M$58)
+($N317*'fnd base rates'!M$59)
+($O317*VLOOKUP($S317+12,rate_basefnd,13)))</f>
        <v>0</v>
      </c>
      <c r="AF317" s="4">
        <f t="shared" si="49"/>
        <v>48388.597602091264</v>
      </c>
      <c r="AH317" s="4">
        <f t="shared" si="50"/>
        <v>446099350</v>
      </c>
      <c r="AI317" s="4" t="str">
        <f t="shared" si="51"/>
        <v>446</v>
      </c>
      <c r="AJ317" s="2" t="str">
        <f t="shared" si="52"/>
        <v>099</v>
      </c>
      <c r="AK317" s="2" t="str">
        <f t="shared" si="53"/>
        <v>350</v>
      </c>
      <c r="AL317" s="4">
        <f t="shared" si="54"/>
        <v>1</v>
      </c>
      <c r="AM317" s="4">
        <f t="shared" si="47"/>
        <v>4</v>
      </c>
      <c r="AN317" s="4">
        <f t="shared" si="55"/>
        <v>48388.597602091264</v>
      </c>
      <c r="AO317" s="4">
        <f t="shared" si="56"/>
        <v>12097</v>
      </c>
      <c r="AP317" s="4">
        <f t="shared" si="57"/>
        <v>0</v>
      </c>
      <c r="AQ317" s="75">
        <v>12097</v>
      </c>
    </row>
    <row r="318" spans="1:43" s="4" customFormat="1">
      <c r="A318" s="2">
        <v>446099625</v>
      </c>
      <c r="B318" s="382" t="s">
        <v>673</v>
      </c>
      <c r="C318" s="15">
        <f>'fnd enro'!C318</f>
        <v>0</v>
      </c>
      <c r="D318" s="15">
        <f>'fnd enro'!D318</f>
        <v>0</v>
      </c>
      <c r="E318" s="15">
        <f>'fnd enro'!E318</f>
        <v>0</v>
      </c>
      <c r="F318" s="15">
        <f>'fnd enro'!F318</f>
        <v>1</v>
      </c>
      <c r="G318" s="15">
        <f>'fnd enro'!G318</f>
        <v>2</v>
      </c>
      <c r="H318" s="15">
        <f>'fnd enro'!H318</f>
        <v>4</v>
      </c>
      <c r="I318" s="15">
        <f>'fnd enro'!I318</f>
        <v>0.26250000000000001</v>
      </c>
      <c r="J318" s="15">
        <f>'fnd enro'!J318</f>
        <v>0</v>
      </c>
      <c r="K318" s="15">
        <f>'fnd enro'!K318</f>
        <v>0</v>
      </c>
      <c r="L318" s="15">
        <f>'fnd enro'!L318</f>
        <v>0</v>
      </c>
      <c r="M318" s="15">
        <f>'fnd enro'!M318</f>
        <v>0</v>
      </c>
      <c r="N318" s="15">
        <f>'fnd enro'!N318</f>
        <v>0</v>
      </c>
      <c r="O318" s="15">
        <f>'fnd enro'!O318</f>
        <v>3</v>
      </c>
      <c r="P318" s="15"/>
      <c r="Q318" s="15">
        <f>'fnd enro'!R318</f>
        <v>7</v>
      </c>
      <c r="R318" s="16">
        <f t="shared" si="48"/>
        <v>1.054</v>
      </c>
      <c r="S318" s="15">
        <f>'fnd enro'!Q318</f>
        <v>9</v>
      </c>
      <c r="T318" s="2"/>
      <c r="U318" s="1">
        <f>(($C318*'fnd base rates'!C$48)
+($D318*'fnd base rates'!C$49)
+($E318*'fnd base rates'!C$50)
+($F318*'fnd base rates'!C$51)
+($G318*'fnd base rates'!C$52)
+($H318*'fnd base rates'!C$53)
+($I318*'fnd base rates'!C$54)
+($J318*'fnd base rates'!C$55)
+($K318*'fnd base rates'!C$56)
+($L318*'fnd base rates'!C$57)
+($M318*'fnd base rates'!C$58)
+($N318*'fnd base rates'!C$59)
+($O318*VLOOKUP($S318+12,rate_basefnd,3)))
*$R318</f>
        <v>3418.1951212500003</v>
      </c>
      <c r="V318" s="1">
        <f>(($C318*'fnd base rates'!D$48)
+($D318*'fnd base rates'!D$49)
+($E318*'fnd base rates'!D$50)
+($F318*'fnd base rates'!D$51)
+($G318*'fnd base rates'!D$52)
+($H318*'fnd base rates'!D$53)
+($I318*'fnd base rates'!D$54)
+($J318*'fnd base rates'!D$55)
+($K318*'fnd base rates'!D$56)
+($L318*'fnd base rates'!D$57)
+($M318*'fnd base rates'!D$58)
+($N318*'fnd base rates'!D$59)
+($O318*VLOOKUP($S318+12,rate_basefnd,4)))
*$R318</f>
        <v>4904.3041600000006</v>
      </c>
      <c r="W318" s="1">
        <f>(($C318*'fnd base rates'!E$48)
+($D318*'fnd base rates'!E$49)
+($E318*'fnd base rates'!E$50)
+($F318*'fnd base rates'!E$51)
+($G318*'fnd base rates'!E$52)
+($H318*'fnd base rates'!E$53)
+($I318*'fnd base rates'!E$54)
+($J318*'fnd base rates'!E$55)
+($K318*'fnd base rates'!E$56)
+($L318*'fnd base rates'!E$57)
+($M318*'fnd base rates'!E$58)
+($N318*'fnd base rates'!E$59)
+($O318*VLOOKUP($S318+12,rate_basefnd,5)))
*$R318</f>
        <v>38059.724588750003</v>
      </c>
      <c r="X318" s="1">
        <f>(($C318*'fnd base rates'!F$48)
+($D318*'fnd base rates'!F$49)
+($E318*'fnd base rates'!F$50)
+($F318*'fnd base rates'!F$51)
+($G318*'fnd base rates'!F$52)
+($H318*'fnd base rates'!F$53)
+($I318*'fnd base rates'!F$54)
+($J318*'fnd base rates'!F$55)
+($K318*'fnd base rates'!F$56)
+($L318*'fnd base rates'!F$57)
+($M318*'fnd base rates'!F$58)
+($N318*'fnd base rates'!F$59)
+($O318*VLOOKUP($S318+12,rate_basefnd,6)))
*$R318</f>
        <v>6150.5645635000001</v>
      </c>
      <c r="Y318" s="1">
        <f>(($C318*'fnd base rates'!G$48)
+($D318*'fnd base rates'!G$49)
+($E318*'fnd base rates'!G$50)
+($F318*'fnd base rates'!G$51)
+($G318*'fnd base rates'!G$52)
+($H318*'fnd base rates'!G$53)
+($I318*'fnd base rates'!G$54)
+($J318*'fnd base rates'!G$55)
+($K318*'fnd base rates'!G$56)
+($L318*'fnd base rates'!G$57)
+($M318*'fnd base rates'!G$58)
+($N318*'fnd base rates'!G$59)
+($O318*VLOOKUP($S318+12,rate_basefnd,7)))
*$R318</f>
        <v>1274.6014095</v>
      </c>
      <c r="Z318" s="1">
        <f>(($C318*'fnd base rates'!H$48)
+($D318*'fnd base rates'!H$49)
+($E318*'fnd base rates'!H$50)
+($F318*'fnd base rates'!H$51)
+($G318*'fnd base rates'!H$52)
+($H318*'fnd base rates'!H$53)
+($I318*'fnd base rates'!H$54)
+($J318*'fnd base rates'!H$55)
+($K318*'fnd base rates'!H$56)
+($L318*'fnd base rates'!H$57)
+($M318*'fnd base rates'!H$58)
+($N318*'fnd base rates'!H$59)
+($O318*VLOOKUP($S318+12,rate_basefnd,8)))</f>
        <v>4239.4915000000001</v>
      </c>
      <c r="AA318" s="1">
        <f>(($C318*'fnd base rates'!I$48)
+($D318*'fnd base rates'!I$49)
+($E318*'fnd base rates'!I$50)
+($F318*'fnd base rates'!I$51)
+($G318*'fnd base rates'!I$52)
+($H318*'fnd base rates'!I$53)
+($I318*'fnd base rates'!I$54)
+($J318*'fnd base rates'!I$55)
+($K318*'fnd base rates'!I$56)
+($L318*'fnd base rates'!I$57)
+($M318*'fnd base rates'!I$58)
+($N318*'fnd base rates'!I$59)
+($O318*VLOOKUP($S318+12,rate_basefnd,9)))
*$R318</f>
        <v>2416.3687799999998</v>
      </c>
      <c r="AB318" s="1">
        <f>(($C318*'fnd base rates'!J$48)
+($D318*'fnd base rates'!J$49)
+($E318*'fnd base rates'!J$50)
+($F318*'fnd base rates'!J$51)
+($G318*'fnd base rates'!J$52)
+($H318*'fnd base rates'!J$53)
+($I318*'fnd base rates'!J$54)
+($J318*'fnd base rates'!J$55)
+($K318*'fnd base rates'!J$56)
+($L318*'fnd base rates'!J$57)
+($M318*'fnd base rates'!J$58)
+($N318*'fnd base rates'!J$59)
+($O318*VLOOKUP($S318+12,rate_basefnd,10)))
*$R318</f>
        <v>2696.8803400000002</v>
      </c>
      <c r="AC318" s="1">
        <f>(($C318*'fnd base rates'!K$48)
+($D318*'fnd base rates'!K$49)
+($E318*'fnd base rates'!K$50)
+($F318*'fnd base rates'!K$51)
+($G318*'fnd base rates'!K$52)
+($H318*'fnd base rates'!K$53)
+($I318*'fnd base rates'!K$54)
+($J318*'fnd base rates'!K$55)
+($K318*'fnd base rates'!K$56)
+($L318*'fnd base rates'!K$57)
+($M318*'fnd base rates'!K$58)
+($N318*'fnd base rates'!K$59)
+($O318*VLOOKUP($S318+12,rate_basefnd,11)))
*$R318</f>
        <v>8944.5980122500005</v>
      </c>
      <c r="AD318" s="1">
        <f>(($C318*'fnd base rates'!L$48)
+($D318*'fnd base rates'!L$49)
+($E318*'fnd base rates'!L$50)
+($F318*'fnd base rates'!L$51)
+($G318*'fnd base rates'!L$52)
+($H318*'fnd base rates'!L$53)
+($I318*'fnd base rates'!L$54)
+($J318*'fnd base rates'!L$55)
+($K318*'fnd base rates'!L$56)
+($L318*'fnd base rates'!L$57)
+($M318*'fnd base rates'!L$58)
+($N318*'fnd base rates'!L$59)
+($O318*VLOOKUP($S318+12,rate_basefnd,12)))</f>
        <v>7607.5431490642468</v>
      </c>
      <c r="AE318" s="1">
        <f>(($C318*'fnd base rates'!M$48)
+($D318*'fnd base rates'!M$49)
+($E318*'fnd base rates'!M$50)
+($F318*'fnd base rates'!M$51)
+($G318*'fnd base rates'!M$52)
+($H318*'fnd base rates'!M$53)
+($I318*'fnd base rates'!M$54)
+($J318*'fnd base rates'!M$55)
+($K318*'fnd base rates'!M$56)
+($L318*'fnd base rates'!M$57)
+($M318*'fnd base rates'!M$58)
+($N318*'fnd base rates'!M$59)
+($O318*VLOOKUP($S318+12,rate_basefnd,13)))</f>
        <v>0</v>
      </c>
      <c r="AF318" s="4">
        <f t="shared" si="49"/>
        <v>79712.271624314249</v>
      </c>
      <c r="AH318" s="4">
        <f t="shared" si="50"/>
        <v>446099625</v>
      </c>
      <c r="AI318" s="4" t="str">
        <f t="shared" si="51"/>
        <v>446</v>
      </c>
      <c r="AJ318" s="2" t="str">
        <f t="shared" si="52"/>
        <v>099</v>
      </c>
      <c r="AK318" s="2" t="str">
        <f t="shared" si="53"/>
        <v>625</v>
      </c>
      <c r="AL318" s="4">
        <f t="shared" si="54"/>
        <v>1</v>
      </c>
      <c r="AM318" s="4">
        <f t="shared" si="47"/>
        <v>7</v>
      </c>
      <c r="AN318" s="4">
        <f t="shared" si="55"/>
        <v>79712.271624314249</v>
      </c>
      <c r="AO318" s="4">
        <f t="shared" si="56"/>
        <v>11387</v>
      </c>
      <c r="AP318" s="4">
        <f t="shared" si="57"/>
        <v>0</v>
      </c>
      <c r="AQ318" s="75">
        <v>11387</v>
      </c>
    </row>
    <row r="319" spans="1:43" s="4" customFormat="1">
      <c r="A319" s="2">
        <v>446099690</v>
      </c>
      <c r="B319" s="382" t="s">
        <v>673</v>
      </c>
      <c r="C319" s="15">
        <f>'fnd enro'!C319</f>
        <v>0</v>
      </c>
      <c r="D319" s="15">
        <f>'fnd enro'!D319</f>
        <v>0</v>
      </c>
      <c r="E319" s="15">
        <f>'fnd enro'!E319</f>
        <v>0</v>
      </c>
      <c r="F319" s="15">
        <f>'fnd enro'!F319</f>
        <v>0</v>
      </c>
      <c r="G319" s="15">
        <f>'fnd enro'!G319</f>
        <v>3</v>
      </c>
      <c r="H319" s="15">
        <f>'fnd enro'!H319</f>
        <v>7</v>
      </c>
      <c r="I319" s="15">
        <f>'fnd enro'!I319</f>
        <v>0.375</v>
      </c>
      <c r="J319" s="15">
        <f>'fnd enro'!J319</f>
        <v>0</v>
      </c>
      <c r="K319" s="15">
        <f>'fnd enro'!K319</f>
        <v>0</v>
      </c>
      <c r="L319" s="15">
        <f>'fnd enro'!L319</f>
        <v>0</v>
      </c>
      <c r="M319" s="15">
        <f>'fnd enro'!M319</f>
        <v>0</v>
      </c>
      <c r="N319" s="15">
        <f>'fnd enro'!N319</f>
        <v>0</v>
      </c>
      <c r="O319" s="15">
        <f>'fnd enro'!O319</f>
        <v>4</v>
      </c>
      <c r="P319" s="15"/>
      <c r="Q319" s="15">
        <f>'fnd enro'!R319</f>
        <v>10</v>
      </c>
      <c r="R319" s="16">
        <f t="shared" si="48"/>
        <v>1.054</v>
      </c>
      <c r="S319" s="15">
        <f>'fnd enro'!Q319</f>
        <v>9</v>
      </c>
      <c r="T319" s="2"/>
      <c r="U319" s="1">
        <f>(($C319*'fnd base rates'!C$48)
+($D319*'fnd base rates'!C$49)
+($E319*'fnd base rates'!C$50)
+($F319*'fnd base rates'!C$51)
+($G319*'fnd base rates'!C$52)
+($H319*'fnd base rates'!C$53)
+($I319*'fnd base rates'!C$54)
+($J319*'fnd base rates'!C$55)
+($K319*'fnd base rates'!C$56)
+($L319*'fnd base rates'!C$57)
+($M319*'fnd base rates'!C$58)
+($N319*'fnd base rates'!C$59)
+($O319*VLOOKUP($S319+12,rate_basefnd,3)))
*$R319</f>
        <v>4883.1358875000014</v>
      </c>
      <c r="V319" s="1">
        <f>(($C319*'fnd base rates'!D$48)
+($D319*'fnd base rates'!D$49)
+($E319*'fnd base rates'!D$50)
+($F319*'fnd base rates'!D$51)
+($G319*'fnd base rates'!D$52)
+($H319*'fnd base rates'!D$53)
+($I319*'fnd base rates'!D$54)
+($J319*'fnd base rates'!D$55)
+($K319*'fnd base rates'!D$56)
+($L319*'fnd base rates'!D$57)
+($M319*'fnd base rates'!D$58)
+($N319*'fnd base rates'!D$59)
+($O319*VLOOKUP($S319+12,rate_basefnd,4)))
*$R319</f>
        <v>7006.1487999999999</v>
      </c>
      <c r="W319" s="1">
        <f>(($C319*'fnd base rates'!E$48)
+($D319*'fnd base rates'!E$49)
+($E319*'fnd base rates'!E$50)
+($F319*'fnd base rates'!E$51)
+($G319*'fnd base rates'!E$52)
+($H319*'fnd base rates'!E$53)
+($I319*'fnd base rates'!E$54)
+($J319*'fnd base rates'!E$55)
+($K319*'fnd base rates'!E$56)
+($L319*'fnd base rates'!E$57)
+($M319*'fnd base rates'!E$58)
+($N319*'fnd base rates'!E$59)
+($O319*VLOOKUP($S319+12,rate_basefnd,5)))
*$R319</f>
        <v>54555.128272499998</v>
      </c>
      <c r="X319" s="1">
        <f>(($C319*'fnd base rates'!F$48)
+($D319*'fnd base rates'!F$49)
+($E319*'fnd base rates'!F$50)
+($F319*'fnd base rates'!F$51)
+($G319*'fnd base rates'!F$52)
+($H319*'fnd base rates'!F$53)
+($I319*'fnd base rates'!F$54)
+($J319*'fnd base rates'!F$55)
+($K319*'fnd base rates'!F$56)
+($L319*'fnd base rates'!F$57)
+($M319*'fnd base rates'!F$58)
+($N319*'fnd base rates'!F$59)
+($O319*VLOOKUP($S319+12,rate_basefnd,6)))
*$R319</f>
        <v>8329.032105000002</v>
      </c>
      <c r="Y319" s="1">
        <f>(($C319*'fnd base rates'!G$48)
+($D319*'fnd base rates'!G$49)
+($E319*'fnd base rates'!G$50)
+($F319*'fnd base rates'!G$51)
+($G319*'fnd base rates'!G$52)
+($H319*'fnd base rates'!G$53)
+($I319*'fnd base rates'!G$54)
+($J319*'fnd base rates'!G$55)
+($K319*'fnd base rates'!G$56)
+($L319*'fnd base rates'!G$57)
+($M319*'fnd base rates'!G$58)
+($N319*'fnd base rates'!G$59)
+($O319*VLOOKUP($S319+12,rate_basefnd,7)))
*$R319</f>
        <v>1809.2621450000001</v>
      </c>
      <c r="Z319" s="1">
        <f>(($C319*'fnd base rates'!H$48)
+($D319*'fnd base rates'!H$49)
+($E319*'fnd base rates'!H$50)
+($F319*'fnd base rates'!H$51)
+($G319*'fnd base rates'!H$52)
+($H319*'fnd base rates'!H$53)
+($I319*'fnd base rates'!H$54)
+($J319*'fnd base rates'!H$55)
+($K319*'fnd base rates'!H$56)
+($L319*'fnd base rates'!H$57)
+($M319*'fnd base rates'!H$58)
+($N319*'fnd base rates'!H$59)
+($O319*VLOOKUP($S319+12,rate_basefnd,8)))</f>
        <v>6396.7449999999999</v>
      </c>
      <c r="AA319" s="1">
        <f>(($C319*'fnd base rates'!I$48)
+($D319*'fnd base rates'!I$49)
+($E319*'fnd base rates'!I$50)
+($F319*'fnd base rates'!I$51)
+($G319*'fnd base rates'!I$52)
+($H319*'fnd base rates'!I$53)
+($I319*'fnd base rates'!I$54)
+($J319*'fnd base rates'!I$55)
+($K319*'fnd base rates'!I$56)
+($L319*'fnd base rates'!I$57)
+($M319*'fnd base rates'!I$58)
+($N319*'fnd base rates'!I$59)
+($O319*VLOOKUP($S319+12,rate_basefnd,9)))
*$R319</f>
        <v>3663.9675000000002</v>
      </c>
      <c r="AB319" s="1">
        <f>(($C319*'fnd base rates'!J$48)
+($D319*'fnd base rates'!J$49)
+($E319*'fnd base rates'!J$50)
+($F319*'fnd base rates'!J$51)
+($G319*'fnd base rates'!J$52)
+($H319*'fnd base rates'!J$53)
+($I319*'fnd base rates'!J$54)
+($J319*'fnd base rates'!J$55)
+($K319*'fnd base rates'!J$56)
+($L319*'fnd base rates'!J$57)
+($M319*'fnd base rates'!J$58)
+($N319*'fnd base rates'!J$59)
+($O319*VLOOKUP($S319+12,rate_basefnd,10)))
*$R319</f>
        <v>4361.4941600000002</v>
      </c>
      <c r="AC319" s="1">
        <f>(($C319*'fnd base rates'!K$48)
+($D319*'fnd base rates'!K$49)
+($E319*'fnd base rates'!K$50)
+($F319*'fnd base rates'!K$51)
+($G319*'fnd base rates'!K$52)
+($H319*'fnd base rates'!K$53)
+($I319*'fnd base rates'!K$54)
+($J319*'fnd base rates'!K$55)
+($K319*'fnd base rates'!K$56)
+($L319*'fnd base rates'!K$57)
+($M319*'fnd base rates'!K$58)
+($N319*'fnd base rates'!K$59)
+($O319*VLOOKUP($S319+12,rate_basefnd,11)))
*$R319</f>
        <v>12696.738277500002</v>
      </c>
      <c r="AD319" s="1">
        <f>(($C319*'fnd base rates'!L$48)
+($D319*'fnd base rates'!L$49)
+($E319*'fnd base rates'!L$50)
+($F319*'fnd base rates'!L$51)
+($G319*'fnd base rates'!L$52)
+($H319*'fnd base rates'!L$53)
+($I319*'fnd base rates'!L$54)
+($J319*'fnd base rates'!L$55)
+($K319*'fnd base rates'!L$56)
+($L319*'fnd base rates'!L$57)
+($M319*'fnd base rates'!L$58)
+($N319*'fnd base rates'!L$59)
+($O319*VLOOKUP($S319+12,rate_basefnd,12)))</f>
        <v>10684.385565796587</v>
      </c>
      <c r="AE319" s="1">
        <f>(($C319*'fnd base rates'!M$48)
+($D319*'fnd base rates'!M$49)
+($E319*'fnd base rates'!M$50)
+($F319*'fnd base rates'!M$51)
+($G319*'fnd base rates'!M$52)
+($H319*'fnd base rates'!M$53)
+($I319*'fnd base rates'!M$54)
+($J319*'fnd base rates'!M$55)
+($K319*'fnd base rates'!M$56)
+($L319*'fnd base rates'!M$57)
+($M319*'fnd base rates'!M$58)
+($N319*'fnd base rates'!M$59)
+($O319*VLOOKUP($S319+12,rate_basefnd,13)))</f>
        <v>0</v>
      </c>
      <c r="AF319" s="4">
        <f t="shared" si="49"/>
        <v>114386.0377132966</v>
      </c>
      <c r="AH319" s="4">
        <f t="shared" si="50"/>
        <v>446099690</v>
      </c>
      <c r="AI319" s="4" t="str">
        <f t="shared" si="51"/>
        <v>446</v>
      </c>
      <c r="AJ319" s="2" t="str">
        <f t="shared" si="52"/>
        <v>099</v>
      </c>
      <c r="AK319" s="2" t="str">
        <f t="shared" si="53"/>
        <v>690</v>
      </c>
      <c r="AL319" s="4">
        <f t="shared" si="54"/>
        <v>1</v>
      </c>
      <c r="AM319" s="4">
        <f t="shared" si="47"/>
        <v>10</v>
      </c>
      <c r="AN319" s="4">
        <f t="shared" si="55"/>
        <v>114386.0377132966</v>
      </c>
      <c r="AO319" s="4">
        <f t="shared" si="56"/>
        <v>11439</v>
      </c>
      <c r="AP319" s="4">
        <f t="shared" si="57"/>
        <v>0</v>
      </c>
      <c r="AQ319" s="75">
        <v>11439</v>
      </c>
    </row>
    <row r="320" spans="1:43" s="4" customFormat="1">
      <c r="A320" s="2">
        <v>447101014</v>
      </c>
      <c r="B320" s="382" t="s">
        <v>685</v>
      </c>
      <c r="C320" s="15">
        <f>'fnd enro'!C320</f>
        <v>0</v>
      </c>
      <c r="D320" s="15">
        <f>'fnd enro'!D320</f>
        <v>0</v>
      </c>
      <c r="E320" s="15">
        <f>'fnd enro'!E320</f>
        <v>0</v>
      </c>
      <c r="F320" s="15">
        <f>'fnd enro'!F320</f>
        <v>1</v>
      </c>
      <c r="G320" s="15">
        <f>'fnd enro'!G320</f>
        <v>0</v>
      </c>
      <c r="H320" s="15">
        <f>'fnd enro'!H320</f>
        <v>0</v>
      </c>
      <c r="I320" s="15">
        <f>'fnd enro'!I320</f>
        <v>3.7499999999999999E-2</v>
      </c>
      <c r="J320" s="15">
        <f>'fnd enro'!J320</f>
        <v>0</v>
      </c>
      <c r="K320" s="15">
        <f>'fnd enro'!K320</f>
        <v>0</v>
      </c>
      <c r="L320" s="15">
        <f>'fnd enro'!L320</f>
        <v>0</v>
      </c>
      <c r="M320" s="15">
        <f>'fnd enro'!M320</f>
        <v>0</v>
      </c>
      <c r="N320" s="15">
        <f>'fnd enro'!N320</f>
        <v>0</v>
      </c>
      <c r="O320" s="15">
        <f>'fnd enro'!O320</f>
        <v>0</v>
      </c>
      <c r="P320" s="15"/>
      <c r="Q320" s="15">
        <f>'fnd enro'!R320</f>
        <v>1</v>
      </c>
      <c r="R320" s="16">
        <f t="shared" si="48"/>
        <v>1.0549999999999999</v>
      </c>
      <c r="S320" s="15">
        <f>'fnd enro'!Q320</f>
        <v>1</v>
      </c>
      <c r="T320" s="2"/>
      <c r="U320" s="1">
        <f>(($C320*'fnd base rates'!C$48)
+($D320*'fnd base rates'!C$49)
+($E320*'fnd base rates'!C$50)
+($F320*'fnd base rates'!C$51)
+($G320*'fnd base rates'!C$52)
+($H320*'fnd base rates'!C$53)
+($I320*'fnd base rates'!C$54)
+($J320*'fnd base rates'!C$55)
+($K320*'fnd base rates'!C$56)
+($L320*'fnd base rates'!C$57)
+($M320*'fnd base rates'!C$58)
+($N320*'fnd base rates'!C$59)
+($O320*VLOOKUP($S320+12,rate_basefnd,3)))
*$R320</f>
        <v>488.77688437500001</v>
      </c>
      <c r="V320" s="1">
        <f>(($C320*'fnd base rates'!D$48)
+($D320*'fnd base rates'!D$49)
+($E320*'fnd base rates'!D$50)
+($F320*'fnd base rates'!D$51)
+($G320*'fnd base rates'!D$52)
+($H320*'fnd base rates'!D$53)
+($I320*'fnd base rates'!D$54)
+($J320*'fnd base rates'!D$55)
+($K320*'fnd base rates'!D$56)
+($L320*'fnd base rates'!D$57)
+($M320*'fnd base rates'!D$58)
+($N320*'fnd base rates'!D$59)
+($O320*VLOOKUP($S320+12,rate_basefnd,4)))
*$R320</f>
        <v>701.27959999999996</v>
      </c>
      <c r="W320" s="1">
        <f>(($C320*'fnd base rates'!E$48)
+($D320*'fnd base rates'!E$49)
+($E320*'fnd base rates'!E$50)
+($F320*'fnd base rates'!E$51)
+($G320*'fnd base rates'!E$52)
+($H320*'fnd base rates'!E$53)
+($I320*'fnd base rates'!E$54)
+($J320*'fnd base rates'!E$55)
+($K320*'fnd base rates'!E$56)
+($L320*'fnd base rates'!E$57)
+($M320*'fnd base rates'!E$58)
+($N320*'fnd base rates'!E$59)
+($O320*VLOOKUP($S320+12,rate_basefnd,5)))
*$R320</f>
        <v>3547.1730906249995</v>
      </c>
      <c r="X320" s="1">
        <f>(($C320*'fnd base rates'!F$48)
+($D320*'fnd base rates'!F$49)
+($E320*'fnd base rates'!F$50)
+($F320*'fnd base rates'!F$51)
+($G320*'fnd base rates'!F$52)
+($H320*'fnd base rates'!F$53)
+($I320*'fnd base rates'!F$54)
+($J320*'fnd base rates'!F$55)
+($K320*'fnd base rates'!F$56)
+($L320*'fnd base rates'!F$57)
+($M320*'fnd base rates'!F$58)
+($N320*'fnd base rates'!F$59)
+($O320*VLOOKUP($S320+12,rate_basefnd,6)))
*$R320</f>
        <v>1134.35261625</v>
      </c>
      <c r="Y320" s="1">
        <f>(($C320*'fnd base rates'!G$48)
+($D320*'fnd base rates'!G$49)
+($E320*'fnd base rates'!G$50)
+($F320*'fnd base rates'!G$51)
+($G320*'fnd base rates'!G$52)
+($H320*'fnd base rates'!G$53)
+($I320*'fnd base rates'!G$54)
+($J320*'fnd base rates'!G$55)
+($K320*'fnd base rates'!G$56)
+($L320*'fnd base rates'!G$57)
+($M320*'fnd base rates'!G$58)
+($N320*'fnd base rates'!G$59)
+($O320*VLOOKUP($S320+12,rate_basefnd,7)))
*$R320</f>
        <v>143.25080124999999</v>
      </c>
      <c r="Z320" s="1">
        <f>(($C320*'fnd base rates'!H$48)
+($D320*'fnd base rates'!H$49)
+($E320*'fnd base rates'!H$50)
+($F320*'fnd base rates'!H$51)
+($G320*'fnd base rates'!H$52)
+($H320*'fnd base rates'!H$53)
+($I320*'fnd base rates'!H$54)
+($J320*'fnd base rates'!H$55)
+($K320*'fnd base rates'!H$56)
+($L320*'fnd base rates'!H$57)
+($M320*'fnd base rates'!H$58)
+($N320*'fnd base rates'!H$59)
+($O320*VLOOKUP($S320+12,rate_basefnd,8)))</f>
        <v>454.3845</v>
      </c>
      <c r="AA320" s="1">
        <f>(($C320*'fnd base rates'!I$48)
+($D320*'fnd base rates'!I$49)
+($E320*'fnd base rates'!I$50)
+($F320*'fnd base rates'!I$51)
+($G320*'fnd base rates'!I$52)
+($H320*'fnd base rates'!I$53)
+($I320*'fnd base rates'!I$54)
+($J320*'fnd base rates'!I$55)
+($K320*'fnd base rates'!I$56)
+($L320*'fnd base rates'!I$57)
+($M320*'fnd base rates'!I$58)
+($N320*'fnd base rates'!I$59)
+($O320*VLOOKUP($S320+12,rate_basefnd,9)))
*$R320</f>
        <v>233.98844999999997</v>
      </c>
      <c r="AB320" s="1">
        <f>(($C320*'fnd base rates'!J$48)
+($D320*'fnd base rates'!J$49)
+($E320*'fnd base rates'!J$50)
+($F320*'fnd base rates'!J$51)
+($G320*'fnd base rates'!J$52)
+($H320*'fnd base rates'!J$53)
+($I320*'fnd base rates'!J$54)
+($J320*'fnd base rates'!J$55)
+($K320*'fnd base rates'!J$56)
+($L320*'fnd base rates'!J$57)
+($M320*'fnd base rates'!J$58)
+($N320*'fnd base rates'!J$59)
+($O320*VLOOKUP($S320+12,rate_basefnd,10)))
*$R320</f>
        <v>139.62924999999998</v>
      </c>
      <c r="AC320" s="1">
        <f>(($C320*'fnd base rates'!K$48)
+($D320*'fnd base rates'!K$49)
+($E320*'fnd base rates'!K$50)
+($F320*'fnd base rates'!K$51)
+($G320*'fnd base rates'!K$52)
+($H320*'fnd base rates'!K$53)
+($I320*'fnd base rates'!K$54)
+($J320*'fnd base rates'!K$55)
+($K320*'fnd base rates'!K$56)
+($L320*'fnd base rates'!K$57)
+($M320*'fnd base rates'!K$58)
+($N320*'fnd base rates'!K$59)
+($O320*VLOOKUP($S320+12,rate_basefnd,11)))
*$R320</f>
        <v>1005.188306875</v>
      </c>
      <c r="AD320" s="1">
        <f>(($C320*'fnd base rates'!L$48)
+($D320*'fnd base rates'!L$49)
+($E320*'fnd base rates'!L$50)
+($F320*'fnd base rates'!L$51)
+($G320*'fnd base rates'!L$52)
+($H320*'fnd base rates'!L$53)
+($I320*'fnd base rates'!L$54)
+($J320*'fnd base rates'!L$55)
+($K320*'fnd base rates'!L$56)
+($L320*'fnd base rates'!L$57)
+($M320*'fnd base rates'!L$58)
+($N320*'fnd base rates'!L$59)
+($O320*VLOOKUP($S320+12,rate_basefnd,12)))</f>
        <v>987.83146477281571</v>
      </c>
      <c r="AE320" s="1">
        <f>(($C320*'fnd base rates'!M$48)
+($D320*'fnd base rates'!M$49)
+($E320*'fnd base rates'!M$50)
+($F320*'fnd base rates'!M$51)
+($G320*'fnd base rates'!M$52)
+($H320*'fnd base rates'!M$53)
+($I320*'fnd base rates'!M$54)
+($J320*'fnd base rates'!M$55)
+($K320*'fnd base rates'!M$56)
+($L320*'fnd base rates'!M$57)
+($M320*'fnd base rates'!M$58)
+($N320*'fnd base rates'!M$59)
+($O320*VLOOKUP($S320+12,rate_basefnd,13)))</f>
        <v>0</v>
      </c>
      <c r="AF320" s="4">
        <f t="shared" si="49"/>
        <v>8835.8549641478166</v>
      </c>
      <c r="AH320" s="4">
        <f t="shared" si="50"/>
        <v>447101014</v>
      </c>
      <c r="AI320" s="4" t="str">
        <f t="shared" si="51"/>
        <v>447</v>
      </c>
      <c r="AJ320" s="2" t="str">
        <f t="shared" si="52"/>
        <v>101</v>
      </c>
      <c r="AK320" s="2" t="str">
        <f t="shared" si="53"/>
        <v>014</v>
      </c>
      <c r="AL320" s="4">
        <f t="shared" si="54"/>
        <v>1</v>
      </c>
      <c r="AM320" s="4">
        <f t="shared" si="47"/>
        <v>1</v>
      </c>
      <c r="AN320" s="4">
        <f t="shared" si="55"/>
        <v>8835.8549641478166</v>
      </c>
      <c r="AO320" s="4">
        <f t="shared" si="56"/>
        <v>8836</v>
      </c>
      <c r="AP320" s="4">
        <f t="shared" si="57"/>
        <v>0</v>
      </c>
      <c r="AQ320" s="75">
        <v>8836</v>
      </c>
    </row>
    <row r="321" spans="1:43" s="4" customFormat="1">
      <c r="A321" s="2">
        <v>447101025</v>
      </c>
      <c r="B321" s="382" t="s">
        <v>685</v>
      </c>
      <c r="C321" s="15">
        <f>'fnd enro'!C321</f>
        <v>0</v>
      </c>
      <c r="D321" s="15">
        <f>'fnd enro'!D321</f>
        <v>0</v>
      </c>
      <c r="E321" s="15">
        <f>'fnd enro'!E321</f>
        <v>7</v>
      </c>
      <c r="F321" s="15">
        <f>'fnd enro'!F321</f>
        <v>16</v>
      </c>
      <c r="G321" s="15">
        <f>'fnd enro'!G321</f>
        <v>9</v>
      </c>
      <c r="H321" s="15">
        <f>'fnd enro'!H321</f>
        <v>0</v>
      </c>
      <c r="I321" s="15">
        <f>'fnd enro'!I321</f>
        <v>1.2375</v>
      </c>
      <c r="J321" s="15">
        <f>'fnd enro'!J321</f>
        <v>0</v>
      </c>
      <c r="K321" s="15">
        <f>'fnd enro'!K321</f>
        <v>0</v>
      </c>
      <c r="L321" s="15">
        <f>'fnd enro'!L321</f>
        <v>0</v>
      </c>
      <c r="M321" s="15">
        <f>'fnd enro'!M321</f>
        <v>1</v>
      </c>
      <c r="N321" s="15">
        <f>'fnd enro'!N321</f>
        <v>0</v>
      </c>
      <c r="O321" s="15">
        <f>'fnd enro'!O321</f>
        <v>7</v>
      </c>
      <c r="P321" s="15"/>
      <c r="Q321" s="15">
        <f>'fnd enro'!R321</f>
        <v>33</v>
      </c>
      <c r="R321" s="16">
        <f t="shared" si="48"/>
        <v>1.0549999999999999</v>
      </c>
      <c r="S321" s="15">
        <f>'fnd enro'!Q321</f>
        <v>5</v>
      </c>
      <c r="T321" s="2"/>
      <c r="U321" s="1">
        <f>(($C321*'fnd base rates'!C$48)
+($D321*'fnd base rates'!C$49)
+($E321*'fnd base rates'!C$50)
+($F321*'fnd base rates'!C$51)
+($G321*'fnd base rates'!C$52)
+($H321*'fnd base rates'!C$53)
+($I321*'fnd base rates'!C$54)
+($J321*'fnd base rates'!C$55)
+($K321*'fnd base rates'!C$56)
+($L321*'fnd base rates'!C$57)
+($M321*'fnd base rates'!C$58)
+($N321*'fnd base rates'!C$59)
+($O321*VLOOKUP($S321+12,rate_basefnd,3)))
*$R321</f>
        <v>16129.637184375</v>
      </c>
      <c r="V321" s="1">
        <f>(($C321*'fnd base rates'!D$48)
+($D321*'fnd base rates'!D$49)
+($E321*'fnd base rates'!D$50)
+($F321*'fnd base rates'!D$51)
+($G321*'fnd base rates'!D$52)
+($H321*'fnd base rates'!D$53)
+($I321*'fnd base rates'!D$54)
+($J321*'fnd base rates'!D$55)
+($K321*'fnd base rates'!D$56)
+($L321*'fnd base rates'!D$57)
+($M321*'fnd base rates'!D$58)
+($N321*'fnd base rates'!D$59)
+($O321*VLOOKUP($S321+12,rate_basefnd,4)))
*$R321</f>
        <v>23142.2268</v>
      </c>
      <c r="W321" s="1">
        <f>(($C321*'fnd base rates'!E$48)
+($D321*'fnd base rates'!E$49)
+($E321*'fnd base rates'!E$50)
+($F321*'fnd base rates'!E$51)
+($G321*'fnd base rates'!E$52)
+($H321*'fnd base rates'!E$53)
+($I321*'fnd base rates'!E$54)
+($J321*'fnd base rates'!E$55)
+($K321*'fnd base rates'!E$56)
+($L321*'fnd base rates'!E$57)
+($M321*'fnd base rates'!E$58)
+($N321*'fnd base rates'!E$59)
+($O321*VLOOKUP($S321+12,rate_basefnd,5)))
*$R321</f>
        <v>138203.35354062499</v>
      </c>
      <c r="X321" s="1">
        <f>(($C321*'fnd base rates'!F$48)
+($D321*'fnd base rates'!F$49)
+($E321*'fnd base rates'!F$50)
+($F321*'fnd base rates'!F$51)
+($G321*'fnd base rates'!F$52)
+($H321*'fnd base rates'!F$53)
+($I321*'fnd base rates'!F$54)
+($J321*'fnd base rates'!F$55)
+($K321*'fnd base rates'!F$56)
+($L321*'fnd base rates'!F$57)
+($M321*'fnd base rates'!F$58)
+($N321*'fnd base rates'!F$59)
+($O321*VLOOKUP($S321+12,rate_basefnd,6)))
*$R321</f>
        <v>35188.860086250002</v>
      </c>
      <c r="Y321" s="1">
        <f>(($C321*'fnd base rates'!G$48)
+($D321*'fnd base rates'!G$49)
+($E321*'fnd base rates'!G$50)
+($F321*'fnd base rates'!G$51)
+($G321*'fnd base rates'!G$52)
+($H321*'fnd base rates'!G$53)
+($I321*'fnd base rates'!G$54)
+($J321*'fnd base rates'!G$55)
+($K321*'fnd base rates'!G$56)
+($L321*'fnd base rates'!G$57)
+($M321*'fnd base rates'!G$58)
+($N321*'fnd base rates'!G$59)
+($O321*VLOOKUP($S321+12,rate_basefnd,7)))
*$R321</f>
        <v>5374.4134412500007</v>
      </c>
      <c r="Z321" s="1">
        <f>(($C321*'fnd base rates'!H$48)
+($D321*'fnd base rates'!H$49)
+($E321*'fnd base rates'!H$50)
+($F321*'fnd base rates'!H$51)
+($G321*'fnd base rates'!H$52)
+($H321*'fnd base rates'!H$53)
+($I321*'fnd base rates'!H$54)
+($J321*'fnd base rates'!H$55)
+($K321*'fnd base rates'!H$56)
+($L321*'fnd base rates'!H$57)
+($M321*'fnd base rates'!H$58)
+($N321*'fnd base rates'!H$59)
+($O321*VLOOKUP($S321+12,rate_basefnd,8)))</f>
        <v>14994.688499999998</v>
      </c>
      <c r="AA321" s="1">
        <f>(($C321*'fnd base rates'!I$48)
+($D321*'fnd base rates'!I$49)
+($E321*'fnd base rates'!I$50)
+($F321*'fnd base rates'!I$51)
+($G321*'fnd base rates'!I$52)
+($H321*'fnd base rates'!I$53)
+($I321*'fnd base rates'!I$54)
+($J321*'fnd base rates'!I$55)
+($K321*'fnd base rates'!I$56)
+($L321*'fnd base rates'!I$57)
+($M321*'fnd base rates'!I$58)
+($N321*'fnd base rates'!I$59)
+($O321*VLOOKUP($S321+12,rate_basefnd,9)))
*$R321</f>
        <v>8496.4108499999984</v>
      </c>
      <c r="AB321" s="1">
        <f>(($C321*'fnd base rates'!J$48)
+($D321*'fnd base rates'!J$49)
+($E321*'fnd base rates'!J$50)
+($F321*'fnd base rates'!J$51)
+($G321*'fnd base rates'!J$52)
+($H321*'fnd base rates'!J$53)
+($I321*'fnd base rates'!J$54)
+($J321*'fnd base rates'!J$55)
+($K321*'fnd base rates'!J$56)
+($L321*'fnd base rates'!J$57)
+($M321*'fnd base rates'!J$58)
+($N321*'fnd base rates'!J$59)
+($O321*VLOOKUP($S321+12,rate_basefnd,10)))
*$R321</f>
        <v>5077.9787499999993</v>
      </c>
      <c r="AC321" s="1">
        <f>(($C321*'fnd base rates'!K$48)
+($D321*'fnd base rates'!K$49)
+($E321*'fnd base rates'!K$50)
+($F321*'fnd base rates'!K$51)
+($G321*'fnd base rates'!K$52)
+($H321*'fnd base rates'!K$53)
+($I321*'fnd base rates'!K$54)
+($J321*'fnd base rates'!K$55)
+($K321*'fnd base rates'!K$56)
+($L321*'fnd base rates'!K$57)
+($M321*'fnd base rates'!K$58)
+($N321*'fnd base rates'!K$59)
+($O321*VLOOKUP($S321+12,rate_basefnd,11)))
*$R321</f>
        <v>37714.181276874995</v>
      </c>
      <c r="AD321" s="1">
        <f>(($C321*'fnd base rates'!L$48)
+($D321*'fnd base rates'!L$49)
+($E321*'fnd base rates'!L$50)
+($F321*'fnd base rates'!L$51)
+($G321*'fnd base rates'!L$52)
+($H321*'fnd base rates'!L$53)
+($I321*'fnd base rates'!L$54)
+($J321*'fnd base rates'!L$55)
+($K321*'fnd base rates'!L$56)
+($L321*'fnd base rates'!L$57)
+($M321*'fnd base rates'!L$58)
+($N321*'fnd base rates'!L$59)
+($O321*VLOOKUP($S321+12,rate_basefnd,12)))</f>
        <v>34883.347396544108</v>
      </c>
      <c r="AE321" s="1">
        <f>(($C321*'fnd base rates'!M$48)
+($D321*'fnd base rates'!M$49)
+($E321*'fnd base rates'!M$50)
+($F321*'fnd base rates'!M$51)
+($G321*'fnd base rates'!M$52)
+($H321*'fnd base rates'!M$53)
+($I321*'fnd base rates'!M$54)
+($J321*'fnd base rates'!M$55)
+($K321*'fnd base rates'!M$56)
+($L321*'fnd base rates'!M$57)
+($M321*'fnd base rates'!M$58)
+($N321*'fnd base rates'!M$59)
+($O321*VLOOKUP($S321+12,rate_basefnd,13)))</f>
        <v>0</v>
      </c>
      <c r="AF321" s="4">
        <f t="shared" si="49"/>
        <v>319205.0978259191</v>
      </c>
      <c r="AH321" s="4">
        <f t="shared" si="50"/>
        <v>447101025</v>
      </c>
      <c r="AI321" s="4" t="str">
        <f t="shared" si="51"/>
        <v>447</v>
      </c>
      <c r="AJ321" s="2" t="str">
        <f t="shared" si="52"/>
        <v>101</v>
      </c>
      <c r="AK321" s="2" t="str">
        <f t="shared" si="53"/>
        <v>025</v>
      </c>
      <c r="AL321" s="4">
        <f t="shared" si="54"/>
        <v>1</v>
      </c>
      <c r="AM321" s="4">
        <f t="shared" si="47"/>
        <v>33</v>
      </c>
      <c r="AN321" s="4">
        <f t="shared" si="55"/>
        <v>319205.0978259191</v>
      </c>
      <c r="AO321" s="4">
        <f t="shared" si="56"/>
        <v>9673</v>
      </c>
      <c r="AP321" s="4">
        <f t="shared" si="57"/>
        <v>0</v>
      </c>
      <c r="AQ321" s="75">
        <v>9673</v>
      </c>
    </row>
    <row r="322" spans="1:43" s="4" customFormat="1">
      <c r="A322" s="2">
        <v>447101101</v>
      </c>
      <c r="B322" s="382" t="s">
        <v>685</v>
      </c>
      <c r="C322" s="15">
        <f>'fnd enro'!C322</f>
        <v>0</v>
      </c>
      <c r="D322" s="15">
        <f>'fnd enro'!D322</f>
        <v>0</v>
      </c>
      <c r="E322" s="15">
        <f>'fnd enro'!E322</f>
        <v>28</v>
      </c>
      <c r="F322" s="15">
        <f>'fnd enro'!F322</f>
        <v>214</v>
      </c>
      <c r="G322" s="15">
        <f>'fnd enro'!G322</f>
        <v>105</v>
      </c>
      <c r="H322" s="15">
        <f>'fnd enro'!H322</f>
        <v>0</v>
      </c>
      <c r="I322" s="15">
        <f>'fnd enro'!I322</f>
        <v>13.3125</v>
      </c>
      <c r="J322" s="15">
        <f>'fnd enro'!J322</f>
        <v>0</v>
      </c>
      <c r="K322" s="15">
        <f>'fnd enro'!K322</f>
        <v>0</v>
      </c>
      <c r="L322" s="15">
        <f>'fnd enro'!L322</f>
        <v>0</v>
      </c>
      <c r="M322" s="15">
        <f>'fnd enro'!M322</f>
        <v>8</v>
      </c>
      <c r="N322" s="15">
        <f>'fnd enro'!N322</f>
        <v>0</v>
      </c>
      <c r="O322" s="15">
        <f>'fnd enro'!O322</f>
        <v>14</v>
      </c>
      <c r="P322" s="15"/>
      <c r="Q322" s="15">
        <f>'fnd enro'!R322</f>
        <v>355</v>
      </c>
      <c r="R322" s="16">
        <f t="shared" si="48"/>
        <v>1.0549999999999999</v>
      </c>
      <c r="S322" s="15">
        <f>'fnd enro'!Q322</f>
        <v>1</v>
      </c>
      <c r="T322" s="2"/>
      <c r="U322" s="1">
        <f>(($C322*'fnd base rates'!C$48)
+($D322*'fnd base rates'!C$49)
+($E322*'fnd base rates'!C$50)
+($F322*'fnd base rates'!C$51)
+($G322*'fnd base rates'!C$52)
+($H322*'fnd base rates'!C$53)
+($I322*'fnd base rates'!C$54)
+($J322*'fnd base rates'!C$55)
+($K322*'fnd base rates'!C$56)
+($L322*'fnd base rates'!C$57)
+($M322*'fnd base rates'!C$58)
+($N322*'fnd base rates'!C$59)
+($O322*VLOOKUP($S322+12,rate_basefnd,3)))
*$R322</f>
        <v>173515.79395312502</v>
      </c>
      <c r="V322" s="1">
        <f>(($C322*'fnd base rates'!D$48)
+($D322*'fnd base rates'!D$49)
+($E322*'fnd base rates'!D$50)
+($F322*'fnd base rates'!D$51)
+($G322*'fnd base rates'!D$52)
+($H322*'fnd base rates'!D$53)
+($I322*'fnd base rates'!D$54)
+($J322*'fnd base rates'!D$55)
+($K322*'fnd base rates'!D$56)
+($L322*'fnd base rates'!D$57)
+($M322*'fnd base rates'!D$58)
+($N322*'fnd base rates'!D$59)
+($O322*VLOOKUP($S322+12,rate_basefnd,4)))
*$R322</f>
        <v>248954.25800000003</v>
      </c>
      <c r="W322" s="1">
        <f>(($C322*'fnd base rates'!E$48)
+($D322*'fnd base rates'!E$49)
+($E322*'fnd base rates'!E$50)
+($F322*'fnd base rates'!E$51)
+($G322*'fnd base rates'!E$52)
+($H322*'fnd base rates'!E$53)
+($I322*'fnd base rates'!E$54)
+($J322*'fnd base rates'!E$55)
+($K322*'fnd base rates'!E$56)
+($L322*'fnd base rates'!E$57)
+($M322*'fnd base rates'!E$58)
+($N322*'fnd base rates'!E$59)
+($O322*VLOOKUP($S322+12,rate_basefnd,5)))
*$R322</f>
        <v>1275865.4507218748</v>
      </c>
      <c r="X322" s="1">
        <f>(($C322*'fnd base rates'!F$48)
+($D322*'fnd base rates'!F$49)
+($E322*'fnd base rates'!F$50)
+($F322*'fnd base rates'!F$51)
+($G322*'fnd base rates'!F$52)
+($H322*'fnd base rates'!F$53)
+($I322*'fnd base rates'!F$54)
+($J322*'fnd base rates'!F$55)
+($K322*'fnd base rates'!F$56)
+($L322*'fnd base rates'!F$57)
+($M322*'fnd base rates'!F$58)
+($N322*'fnd base rates'!F$59)
+($O322*VLOOKUP($S322+12,rate_basefnd,6)))
*$R322</f>
        <v>377112.13561875001</v>
      </c>
      <c r="Y322" s="1">
        <f>(($C322*'fnd base rates'!G$48)
+($D322*'fnd base rates'!G$49)
+($E322*'fnd base rates'!G$50)
+($F322*'fnd base rates'!G$51)
+($G322*'fnd base rates'!G$52)
+($H322*'fnd base rates'!G$53)
+($I322*'fnd base rates'!G$54)
+($J322*'fnd base rates'!G$55)
+($K322*'fnd base rates'!G$56)
+($L322*'fnd base rates'!G$57)
+($M322*'fnd base rates'!G$58)
+($N322*'fnd base rates'!G$59)
+($O322*VLOOKUP($S322+12,rate_basefnd,7)))
*$R322</f>
        <v>53307.415843750001</v>
      </c>
      <c r="Z322" s="1">
        <f>(($C322*'fnd base rates'!H$48)
+($D322*'fnd base rates'!H$49)
+($E322*'fnd base rates'!H$50)
+($F322*'fnd base rates'!H$51)
+($G322*'fnd base rates'!H$52)
+($H322*'fnd base rates'!H$53)
+($I322*'fnd base rates'!H$54)
+($J322*'fnd base rates'!H$55)
+($K322*'fnd base rates'!H$56)
+($L322*'fnd base rates'!H$57)
+($M322*'fnd base rates'!H$58)
+($N322*'fnd base rates'!H$59)
+($O322*VLOOKUP($S322+12,rate_basefnd,8)))</f>
        <v>161306.4975</v>
      </c>
      <c r="AA322" s="1">
        <f>(($C322*'fnd base rates'!I$48)
+($D322*'fnd base rates'!I$49)
+($E322*'fnd base rates'!I$50)
+($F322*'fnd base rates'!I$51)
+($G322*'fnd base rates'!I$52)
+($H322*'fnd base rates'!I$53)
+($I322*'fnd base rates'!I$54)
+($J322*'fnd base rates'!I$55)
+($K322*'fnd base rates'!I$56)
+($L322*'fnd base rates'!I$57)
+($M322*'fnd base rates'!I$58)
+($N322*'fnd base rates'!I$59)
+($O322*VLOOKUP($S322+12,rate_basefnd,9)))
*$R322</f>
        <v>91821.049349999987</v>
      </c>
      <c r="AB322" s="1">
        <f>(($C322*'fnd base rates'!J$48)
+($D322*'fnd base rates'!J$49)
+($E322*'fnd base rates'!J$50)
+($F322*'fnd base rates'!J$51)
+($G322*'fnd base rates'!J$52)
+($H322*'fnd base rates'!J$53)
+($I322*'fnd base rates'!J$54)
+($J322*'fnd base rates'!J$55)
+($K322*'fnd base rates'!J$56)
+($L322*'fnd base rates'!J$57)
+($M322*'fnd base rates'!J$58)
+($N322*'fnd base rates'!J$59)
+($O322*VLOOKUP($S322+12,rate_basefnd,10)))
*$R322</f>
        <v>57551.642600000006</v>
      </c>
      <c r="AC322" s="1">
        <f>(($C322*'fnd base rates'!K$48)
+($D322*'fnd base rates'!K$49)
+($E322*'fnd base rates'!K$50)
+($F322*'fnd base rates'!K$51)
+($G322*'fnd base rates'!K$52)
+($H322*'fnd base rates'!K$53)
+($I322*'fnd base rates'!K$54)
+($J322*'fnd base rates'!K$55)
+($K322*'fnd base rates'!K$56)
+($L322*'fnd base rates'!K$57)
+($M322*'fnd base rates'!K$58)
+($N322*'fnd base rates'!K$59)
+($O322*VLOOKUP($S322+12,rate_basefnd,11)))
*$R322</f>
        <v>374070.28379062505</v>
      </c>
      <c r="AD322" s="1">
        <f>(($C322*'fnd base rates'!L$48)
+($D322*'fnd base rates'!L$49)
+($E322*'fnd base rates'!L$50)
+($F322*'fnd base rates'!L$51)
+($G322*'fnd base rates'!L$52)
+($H322*'fnd base rates'!L$53)
+($I322*'fnd base rates'!L$54)
+($J322*'fnd base rates'!L$55)
+($K322*'fnd base rates'!L$56)
+($L322*'fnd base rates'!L$57)
+($M322*'fnd base rates'!L$58)
+($N322*'fnd base rates'!L$59)
+($O322*VLOOKUP($S322+12,rate_basefnd,12)))</f>
        <v>355183.68632226158</v>
      </c>
      <c r="AE322" s="1">
        <f>(($C322*'fnd base rates'!M$48)
+($D322*'fnd base rates'!M$49)
+($E322*'fnd base rates'!M$50)
+($F322*'fnd base rates'!M$51)
+($G322*'fnd base rates'!M$52)
+($H322*'fnd base rates'!M$53)
+($I322*'fnd base rates'!M$54)
+($J322*'fnd base rates'!M$55)
+($K322*'fnd base rates'!M$56)
+($L322*'fnd base rates'!M$57)
+($M322*'fnd base rates'!M$58)
+($N322*'fnd base rates'!M$59)
+($O322*VLOOKUP($S322+12,rate_basefnd,13)))</f>
        <v>0</v>
      </c>
      <c r="AF322" s="4">
        <f t="shared" si="49"/>
        <v>3168688.2137003867</v>
      </c>
      <c r="AH322" s="4">
        <f t="shared" si="50"/>
        <v>447101101</v>
      </c>
      <c r="AI322" s="4" t="str">
        <f t="shared" si="51"/>
        <v>447</v>
      </c>
      <c r="AJ322" s="2" t="str">
        <f t="shared" si="52"/>
        <v>101</v>
      </c>
      <c r="AK322" s="2" t="str">
        <f t="shared" si="53"/>
        <v>101</v>
      </c>
      <c r="AL322" s="4">
        <f t="shared" si="54"/>
        <v>1</v>
      </c>
      <c r="AM322" s="4">
        <f t="shared" si="47"/>
        <v>355</v>
      </c>
      <c r="AN322" s="4">
        <f t="shared" si="55"/>
        <v>3168688.2137003867</v>
      </c>
      <c r="AO322" s="4">
        <f t="shared" si="56"/>
        <v>8926</v>
      </c>
      <c r="AP322" s="4">
        <f t="shared" si="57"/>
        <v>0</v>
      </c>
      <c r="AQ322" s="75">
        <v>8926</v>
      </c>
    </row>
    <row r="323" spans="1:43" s="4" customFormat="1">
      <c r="A323" s="2">
        <v>447101138</v>
      </c>
      <c r="B323" s="382" t="s">
        <v>685</v>
      </c>
      <c r="C323" s="15">
        <f>'fnd enro'!C323</f>
        <v>0</v>
      </c>
      <c r="D323" s="15">
        <f>'fnd enro'!D323</f>
        <v>0</v>
      </c>
      <c r="E323" s="15">
        <f>'fnd enro'!E323</f>
        <v>0</v>
      </c>
      <c r="F323" s="15">
        <f>'fnd enro'!F323</f>
        <v>2</v>
      </c>
      <c r="G323" s="15">
        <f>'fnd enro'!G323</f>
        <v>0</v>
      </c>
      <c r="H323" s="15">
        <f>'fnd enro'!H323</f>
        <v>0</v>
      </c>
      <c r="I323" s="15">
        <f>'fnd enro'!I323</f>
        <v>7.4999999999999997E-2</v>
      </c>
      <c r="J323" s="15">
        <f>'fnd enro'!J323</f>
        <v>0</v>
      </c>
      <c r="K323" s="15">
        <f>'fnd enro'!K323</f>
        <v>0</v>
      </c>
      <c r="L323" s="15">
        <f>'fnd enro'!L323</f>
        <v>0</v>
      </c>
      <c r="M323" s="15">
        <f>'fnd enro'!M323</f>
        <v>0</v>
      </c>
      <c r="N323" s="15">
        <f>'fnd enro'!N323</f>
        <v>0</v>
      </c>
      <c r="O323" s="15">
        <f>'fnd enro'!O323</f>
        <v>0</v>
      </c>
      <c r="P323" s="15"/>
      <c r="Q323" s="15">
        <f>'fnd enro'!R323</f>
        <v>2</v>
      </c>
      <c r="R323" s="16">
        <f t="shared" si="48"/>
        <v>1.0549999999999999</v>
      </c>
      <c r="S323" s="15">
        <f>'fnd enro'!Q323</f>
        <v>1</v>
      </c>
      <c r="T323" s="2"/>
      <c r="U323" s="1">
        <f>(($C323*'fnd base rates'!C$48)
+($D323*'fnd base rates'!C$49)
+($E323*'fnd base rates'!C$50)
+($F323*'fnd base rates'!C$51)
+($G323*'fnd base rates'!C$52)
+($H323*'fnd base rates'!C$53)
+($I323*'fnd base rates'!C$54)
+($J323*'fnd base rates'!C$55)
+($K323*'fnd base rates'!C$56)
+($L323*'fnd base rates'!C$57)
+($M323*'fnd base rates'!C$58)
+($N323*'fnd base rates'!C$59)
+($O323*VLOOKUP($S323+12,rate_basefnd,3)))
*$R323</f>
        <v>977.55376875000002</v>
      </c>
      <c r="V323" s="1">
        <f>(($C323*'fnd base rates'!D$48)
+($D323*'fnd base rates'!D$49)
+($E323*'fnd base rates'!D$50)
+($F323*'fnd base rates'!D$51)
+($G323*'fnd base rates'!D$52)
+($H323*'fnd base rates'!D$53)
+($I323*'fnd base rates'!D$54)
+($J323*'fnd base rates'!D$55)
+($K323*'fnd base rates'!D$56)
+($L323*'fnd base rates'!D$57)
+($M323*'fnd base rates'!D$58)
+($N323*'fnd base rates'!D$59)
+($O323*VLOOKUP($S323+12,rate_basefnd,4)))
*$R323</f>
        <v>1402.5591999999999</v>
      </c>
      <c r="W323" s="1">
        <f>(($C323*'fnd base rates'!E$48)
+($D323*'fnd base rates'!E$49)
+($E323*'fnd base rates'!E$50)
+($F323*'fnd base rates'!E$51)
+($G323*'fnd base rates'!E$52)
+($H323*'fnd base rates'!E$53)
+($I323*'fnd base rates'!E$54)
+($J323*'fnd base rates'!E$55)
+($K323*'fnd base rates'!E$56)
+($L323*'fnd base rates'!E$57)
+($M323*'fnd base rates'!E$58)
+($N323*'fnd base rates'!E$59)
+($O323*VLOOKUP($S323+12,rate_basefnd,5)))
*$R323</f>
        <v>7094.3461812499991</v>
      </c>
      <c r="X323" s="1">
        <f>(($C323*'fnd base rates'!F$48)
+($D323*'fnd base rates'!F$49)
+($E323*'fnd base rates'!F$50)
+($F323*'fnd base rates'!F$51)
+($G323*'fnd base rates'!F$52)
+($H323*'fnd base rates'!F$53)
+($I323*'fnd base rates'!F$54)
+($J323*'fnd base rates'!F$55)
+($K323*'fnd base rates'!F$56)
+($L323*'fnd base rates'!F$57)
+($M323*'fnd base rates'!F$58)
+($N323*'fnd base rates'!F$59)
+($O323*VLOOKUP($S323+12,rate_basefnd,6)))
*$R323</f>
        <v>2268.7052325</v>
      </c>
      <c r="Y323" s="1">
        <f>(($C323*'fnd base rates'!G$48)
+($D323*'fnd base rates'!G$49)
+($E323*'fnd base rates'!G$50)
+($F323*'fnd base rates'!G$51)
+($G323*'fnd base rates'!G$52)
+($H323*'fnd base rates'!G$53)
+($I323*'fnd base rates'!G$54)
+($J323*'fnd base rates'!G$55)
+($K323*'fnd base rates'!G$56)
+($L323*'fnd base rates'!G$57)
+($M323*'fnd base rates'!G$58)
+($N323*'fnd base rates'!G$59)
+($O323*VLOOKUP($S323+12,rate_basefnd,7)))
*$R323</f>
        <v>286.50160249999999</v>
      </c>
      <c r="Z323" s="1">
        <f>(($C323*'fnd base rates'!H$48)
+($D323*'fnd base rates'!H$49)
+($E323*'fnd base rates'!H$50)
+($F323*'fnd base rates'!H$51)
+($G323*'fnd base rates'!H$52)
+($H323*'fnd base rates'!H$53)
+($I323*'fnd base rates'!H$54)
+($J323*'fnd base rates'!H$55)
+($K323*'fnd base rates'!H$56)
+($L323*'fnd base rates'!H$57)
+($M323*'fnd base rates'!H$58)
+($N323*'fnd base rates'!H$59)
+($O323*VLOOKUP($S323+12,rate_basefnd,8)))</f>
        <v>908.76900000000001</v>
      </c>
      <c r="AA323" s="1">
        <f>(($C323*'fnd base rates'!I$48)
+($D323*'fnd base rates'!I$49)
+($E323*'fnd base rates'!I$50)
+($F323*'fnd base rates'!I$51)
+($G323*'fnd base rates'!I$52)
+($H323*'fnd base rates'!I$53)
+($I323*'fnd base rates'!I$54)
+($J323*'fnd base rates'!I$55)
+($K323*'fnd base rates'!I$56)
+($L323*'fnd base rates'!I$57)
+($M323*'fnd base rates'!I$58)
+($N323*'fnd base rates'!I$59)
+($O323*VLOOKUP($S323+12,rate_basefnd,9)))
*$R323</f>
        <v>467.97689999999994</v>
      </c>
      <c r="AB323" s="1">
        <f>(($C323*'fnd base rates'!J$48)
+($D323*'fnd base rates'!J$49)
+($E323*'fnd base rates'!J$50)
+($F323*'fnd base rates'!J$51)
+($G323*'fnd base rates'!J$52)
+($H323*'fnd base rates'!J$53)
+($I323*'fnd base rates'!J$54)
+($J323*'fnd base rates'!J$55)
+($K323*'fnd base rates'!J$56)
+($L323*'fnd base rates'!J$57)
+($M323*'fnd base rates'!J$58)
+($N323*'fnd base rates'!J$59)
+($O323*VLOOKUP($S323+12,rate_basefnd,10)))
*$R323</f>
        <v>279.25849999999997</v>
      </c>
      <c r="AC323" s="1">
        <f>(($C323*'fnd base rates'!K$48)
+($D323*'fnd base rates'!K$49)
+($E323*'fnd base rates'!K$50)
+($F323*'fnd base rates'!K$51)
+($G323*'fnd base rates'!K$52)
+($H323*'fnd base rates'!K$53)
+($I323*'fnd base rates'!K$54)
+($J323*'fnd base rates'!K$55)
+($K323*'fnd base rates'!K$56)
+($L323*'fnd base rates'!K$57)
+($M323*'fnd base rates'!K$58)
+($N323*'fnd base rates'!K$59)
+($O323*VLOOKUP($S323+12,rate_basefnd,11)))
*$R323</f>
        <v>2010.3766137499999</v>
      </c>
      <c r="AD323" s="1">
        <f>(($C323*'fnd base rates'!L$48)
+($D323*'fnd base rates'!L$49)
+($E323*'fnd base rates'!L$50)
+($F323*'fnd base rates'!L$51)
+($G323*'fnd base rates'!L$52)
+($H323*'fnd base rates'!L$53)
+($I323*'fnd base rates'!L$54)
+($J323*'fnd base rates'!L$55)
+($K323*'fnd base rates'!L$56)
+($L323*'fnd base rates'!L$57)
+($M323*'fnd base rates'!L$58)
+($N323*'fnd base rates'!L$59)
+($O323*VLOOKUP($S323+12,rate_basefnd,12)))</f>
        <v>1975.6629295456314</v>
      </c>
      <c r="AE323" s="1">
        <f>(($C323*'fnd base rates'!M$48)
+($D323*'fnd base rates'!M$49)
+($E323*'fnd base rates'!M$50)
+($F323*'fnd base rates'!M$51)
+($G323*'fnd base rates'!M$52)
+($H323*'fnd base rates'!M$53)
+($I323*'fnd base rates'!M$54)
+($J323*'fnd base rates'!M$55)
+($K323*'fnd base rates'!M$56)
+($L323*'fnd base rates'!M$57)
+($M323*'fnd base rates'!M$58)
+($N323*'fnd base rates'!M$59)
+($O323*VLOOKUP($S323+12,rate_basefnd,13)))</f>
        <v>0</v>
      </c>
      <c r="AF323" s="4">
        <f t="shared" si="49"/>
        <v>17671.709928295633</v>
      </c>
      <c r="AH323" s="4">
        <f t="shared" si="50"/>
        <v>447101138</v>
      </c>
      <c r="AI323" s="4" t="str">
        <f t="shared" si="51"/>
        <v>447</v>
      </c>
      <c r="AJ323" s="2" t="str">
        <f t="shared" si="52"/>
        <v>101</v>
      </c>
      <c r="AK323" s="2" t="str">
        <f t="shared" si="53"/>
        <v>138</v>
      </c>
      <c r="AL323" s="4">
        <f t="shared" si="54"/>
        <v>1</v>
      </c>
      <c r="AM323" s="4">
        <f t="shared" si="47"/>
        <v>2</v>
      </c>
      <c r="AN323" s="4">
        <f t="shared" si="55"/>
        <v>17671.709928295633</v>
      </c>
      <c r="AO323" s="4">
        <f t="shared" si="56"/>
        <v>8836</v>
      </c>
      <c r="AP323" s="4">
        <f t="shared" si="57"/>
        <v>0</v>
      </c>
      <c r="AQ323" s="75">
        <v>8836</v>
      </c>
    </row>
    <row r="324" spans="1:43" s="4" customFormat="1">
      <c r="A324" s="2">
        <v>447101167</v>
      </c>
      <c r="B324" s="382" t="s">
        <v>685</v>
      </c>
      <c r="C324" s="15">
        <f>'fnd enro'!C324</f>
        <v>0</v>
      </c>
      <c r="D324" s="15">
        <f>'fnd enro'!D324</f>
        <v>0</v>
      </c>
      <c r="E324" s="15">
        <f>'fnd enro'!E324</f>
        <v>0</v>
      </c>
      <c r="F324" s="15">
        <f>'fnd enro'!F324</f>
        <v>0</v>
      </c>
      <c r="G324" s="15">
        <f>'fnd enro'!G324</f>
        <v>1</v>
      </c>
      <c r="H324" s="15">
        <f>'fnd enro'!H324</f>
        <v>0</v>
      </c>
      <c r="I324" s="15">
        <f>'fnd enro'!I324</f>
        <v>3.7499999999999999E-2</v>
      </c>
      <c r="J324" s="15">
        <f>'fnd enro'!J324</f>
        <v>0</v>
      </c>
      <c r="K324" s="15">
        <f>'fnd enro'!K324</f>
        <v>0</v>
      </c>
      <c r="L324" s="15">
        <f>'fnd enro'!L324</f>
        <v>0</v>
      </c>
      <c r="M324" s="15">
        <f>'fnd enro'!M324</f>
        <v>0</v>
      </c>
      <c r="N324" s="15">
        <f>'fnd enro'!N324</f>
        <v>0</v>
      </c>
      <c r="O324" s="15">
        <f>'fnd enro'!O324</f>
        <v>0</v>
      </c>
      <c r="P324" s="15"/>
      <c r="Q324" s="15">
        <f>'fnd enro'!R324</f>
        <v>1</v>
      </c>
      <c r="R324" s="16">
        <f t="shared" si="48"/>
        <v>1.0549999999999999</v>
      </c>
      <c r="S324" s="15">
        <f>'fnd enro'!Q324</f>
        <v>1</v>
      </c>
      <c r="T324" s="2"/>
      <c r="U324" s="1">
        <f>(($C324*'fnd base rates'!C$48)
+($D324*'fnd base rates'!C$49)
+($E324*'fnd base rates'!C$50)
+($F324*'fnd base rates'!C$51)
+($G324*'fnd base rates'!C$52)
+($H324*'fnd base rates'!C$53)
+($I324*'fnd base rates'!C$54)
+($J324*'fnd base rates'!C$55)
+($K324*'fnd base rates'!C$56)
+($L324*'fnd base rates'!C$57)
+($M324*'fnd base rates'!C$58)
+($N324*'fnd base rates'!C$59)
+($O324*VLOOKUP($S324+12,rate_basefnd,3)))
*$R324</f>
        <v>488.77688437500001</v>
      </c>
      <c r="V324" s="1">
        <f>(($C324*'fnd base rates'!D$48)
+($D324*'fnd base rates'!D$49)
+($E324*'fnd base rates'!D$50)
+($F324*'fnd base rates'!D$51)
+($G324*'fnd base rates'!D$52)
+($H324*'fnd base rates'!D$53)
+($I324*'fnd base rates'!D$54)
+($J324*'fnd base rates'!D$55)
+($K324*'fnd base rates'!D$56)
+($L324*'fnd base rates'!D$57)
+($M324*'fnd base rates'!D$58)
+($N324*'fnd base rates'!D$59)
+($O324*VLOOKUP($S324+12,rate_basefnd,4)))
*$R324</f>
        <v>701.27959999999996</v>
      </c>
      <c r="W324" s="1">
        <f>(($C324*'fnd base rates'!E$48)
+($D324*'fnd base rates'!E$49)
+($E324*'fnd base rates'!E$50)
+($F324*'fnd base rates'!E$51)
+($G324*'fnd base rates'!E$52)
+($H324*'fnd base rates'!E$53)
+($I324*'fnd base rates'!E$54)
+($J324*'fnd base rates'!E$55)
+($K324*'fnd base rates'!E$56)
+($L324*'fnd base rates'!E$57)
+($M324*'fnd base rates'!E$58)
+($N324*'fnd base rates'!E$59)
+($O324*VLOOKUP($S324+12,rate_basefnd,5)))
*$R324</f>
        <v>3161.3279406249999</v>
      </c>
      <c r="X324" s="1">
        <f>(($C324*'fnd base rates'!F$48)
+($D324*'fnd base rates'!F$49)
+($E324*'fnd base rates'!F$50)
+($F324*'fnd base rates'!F$51)
+($G324*'fnd base rates'!F$52)
+($H324*'fnd base rates'!F$53)
+($I324*'fnd base rates'!F$54)
+($J324*'fnd base rates'!F$55)
+($K324*'fnd base rates'!F$56)
+($L324*'fnd base rates'!F$57)
+($M324*'fnd base rates'!F$58)
+($N324*'fnd base rates'!F$59)
+($O324*VLOOKUP($S324+12,rate_basefnd,6)))
*$R324</f>
        <v>903.29706625000006</v>
      </c>
      <c r="Y324" s="1">
        <f>(($C324*'fnd base rates'!G$48)
+($D324*'fnd base rates'!G$49)
+($E324*'fnd base rates'!G$50)
+($F324*'fnd base rates'!G$51)
+($G324*'fnd base rates'!G$52)
+($H324*'fnd base rates'!G$53)
+($I324*'fnd base rates'!G$54)
+($J324*'fnd base rates'!G$55)
+($K324*'fnd base rates'!G$56)
+($L324*'fnd base rates'!G$57)
+($M324*'fnd base rates'!G$58)
+($N324*'fnd base rates'!G$59)
+($O324*VLOOKUP($S324+12,rate_basefnd,7)))
*$R324</f>
        <v>153.94850124999996</v>
      </c>
      <c r="Z324" s="1">
        <f>(($C324*'fnd base rates'!H$48)
+($D324*'fnd base rates'!H$49)
+($E324*'fnd base rates'!H$50)
+($F324*'fnd base rates'!H$51)
+($G324*'fnd base rates'!H$52)
+($H324*'fnd base rates'!H$53)
+($I324*'fnd base rates'!H$54)
+($J324*'fnd base rates'!H$55)
+($K324*'fnd base rates'!H$56)
+($L324*'fnd base rates'!H$57)
+($M324*'fnd base rates'!H$58)
+($N324*'fnd base rates'!H$59)
+($O324*VLOOKUP($S324+12,rate_basefnd,8)))</f>
        <v>454.3845</v>
      </c>
      <c r="AA324" s="1">
        <f>(($C324*'fnd base rates'!I$48)
+($D324*'fnd base rates'!I$49)
+($E324*'fnd base rates'!I$50)
+($F324*'fnd base rates'!I$51)
+($G324*'fnd base rates'!I$52)
+($H324*'fnd base rates'!I$53)
+($I324*'fnd base rates'!I$54)
+($J324*'fnd base rates'!I$55)
+($K324*'fnd base rates'!I$56)
+($L324*'fnd base rates'!I$57)
+($M324*'fnd base rates'!I$58)
+($N324*'fnd base rates'!I$59)
+($O324*VLOOKUP($S324+12,rate_basefnd,9)))
*$R324</f>
        <v>311.46764999999999</v>
      </c>
      <c r="AB324" s="1">
        <f>(($C324*'fnd base rates'!J$48)
+($D324*'fnd base rates'!J$49)
+($E324*'fnd base rates'!J$50)
+($F324*'fnd base rates'!J$51)
+($G324*'fnd base rates'!J$52)
+($H324*'fnd base rates'!J$53)
+($I324*'fnd base rates'!J$54)
+($J324*'fnd base rates'!J$55)
+($K324*'fnd base rates'!J$56)
+($L324*'fnd base rates'!J$57)
+($M324*'fnd base rates'!J$58)
+($N324*'fnd base rates'!J$59)
+($O324*VLOOKUP($S324+12,rate_basefnd,10)))
*$R324</f>
        <v>228.06989999999999</v>
      </c>
      <c r="AC324" s="1">
        <f>(($C324*'fnd base rates'!K$48)
+($D324*'fnd base rates'!K$49)
+($E324*'fnd base rates'!K$50)
+($F324*'fnd base rates'!K$51)
+($G324*'fnd base rates'!K$52)
+($H324*'fnd base rates'!K$53)
+($I324*'fnd base rates'!K$54)
+($J324*'fnd base rates'!K$55)
+($K324*'fnd base rates'!K$56)
+($L324*'fnd base rates'!K$57)
+($M324*'fnd base rates'!K$58)
+($N324*'fnd base rates'!K$59)
+($O324*VLOOKUP($S324+12,rate_basefnd,11)))
*$R324</f>
        <v>1080.314856875</v>
      </c>
      <c r="AD324" s="1">
        <f>(($C324*'fnd base rates'!L$48)
+($D324*'fnd base rates'!L$49)
+($E324*'fnd base rates'!L$50)
+($F324*'fnd base rates'!L$51)
+($G324*'fnd base rates'!L$52)
+($H324*'fnd base rates'!L$53)
+($I324*'fnd base rates'!L$54)
+($J324*'fnd base rates'!L$55)
+($K324*'fnd base rates'!L$56)
+($L324*'fnd base rates'!L$57)
+($M324*'fnd base rates'!L$58)
+($N324*'fnd base rates'!L$59)
+($O324*VLOOKUP($S324+12,rate_basefnd,12)))</f>
        <v>978.01976342683213</v>
      </c>
      <c r="AE324" s="1">
        <f>(($C324*'fnd base rates'!M$48)
+($D324*'fnd base rates'!M$49)
+($E324*'fnd base rates'!M$50)
+($F324*'fnd base rates'!M$51)
+($G324*'fnd base rates'!M$52)
+($H324*'fnd base rates'!M$53)
+($I324*'fnd base rates'!M$54)
+($J324*'fnd base rates'!M$55)
+($K324*'fnd base rates'!M$56)
+($L324*'fnd base rates'!M$57)
+($M324*'fnd base rates'!M$58)
+($N324*'fnd base rates'!M$59)
+($O324*VLOOKUP($S324+12,rate_basefnd,13)))</f>
        <v>0</v>
      </c>
      <c r="AF324" s="4">
        <f t="shared" si="49"/>
        <v>8460.8866628018332</v>
      </c>
      <c r="AH324" s="4">
        <f t="shared" si="50"/>
        <v>447101167</v>
      </c>
      <c r="AI324" s="4" t="str">
        <f t="shared" si="51"/>
        <v>447</v>
      </c>
      <c r="AJ324" s="2" t="str">
        <f t="shared" si="52"/>
        <v>101</v>
      </c>
      <c r="AK324" s="2" t="str">
        <f t="shared" si="53"/>
        <v>167</v>
      </c>
      <c r="AL324" s="4">
        <f t="shared" si="54"/>
        <v>1</v>
      </c>
      <c r="AM324" s="4">
        <f t="shared" si="47"/>
        <v>1</v>
      </c>
      <c r="AN324" s="4">
        <f t="shared" si="55"/>
        <v>8460.8866628018332</v>
      </c>
      <c r="AO324" s="4">
        <f t="shared" si="56"/>
        <v>8461</v>
      </c>
      <c r="AP324" s="4">
        <f t="shared" si="57"/>
        <v>0</v>
      </c>
      <c r="AQ324" s="75">
        <v>8461</v>
      </c>
    </row>
    <row r="325" spans="1:43" s="4" customFormat="1">
      <c r="A325" s="2">
        <v>447101177</v>
      </c>
      <c r="B325" s="382" t="s">
        <v>685</v>
      </c>
      <c r="C325" s="15">
        <f>'fnd enro'!C325</f>
        <v>0</v>
      </c>
      <c r="D325" s="15">
        <f>'fnd enro'!D325</f>
        <v>0</v>
      </c>
      <c r="E325" s="15">
        <f>'fnd enro'!E325</f>
        <v>0</v>
      </c>
      <c r="F325" s="15">
        <f>'fnd enro'!F325</f>
        <v>3</v>
      </c>
      <c r="G325" s="15">
        <f>'fnd enro'!G325</f>
        <v>3</v>
      </c>
      <c r="H325" s="15">
        <f>'fnd enro'!H325</f>
        <v>0</v>
      </c>
      <c r="I325" s="15">
        <f>'fnd enro'!I325</f>
        <v>0.22500000000000001</v>
      </c>
      <c r="J325" s="15">
        <f>'fnd enro'!J325</f>
        <v>0</v>
      </c>
      <c r="K325" s="15">
        <f>'fnd enro'!K325</f>
        <v>0</v>
      </c>
      <c r="L325" s="15">
        <f>'fnd enro'!L325</f>
        <v>0</v>
      </c>
      <c r="M325" s="15">
        <f>'fnd enro'!M325</f>
        <v>0</v>
      </c>
      <c r="N325" s="15">
        <f>'fnd enro'!N325</f>
        <v>0</v>
      </c>
      <c r="O325" s="15">
        <f>'fnd enro'!O325</f>
        <v>1</v>
      </c>
      <c r="P325" s="15"/>
      <c r="Q325" s="15">
        <f>'fnd enro'!R325</f>
        <v>6</v>
      </c>
      <c r="R325" s="16">
        <f t="shared" si="48"/>
        <v>1.0549999999999999</v>
      </c>
      <c r="S325" s="15">
        <f>'fnd enro'!Q325</f>
        <v>4</v>
      </c>
      <c r="T325" s="2"/>
      <c r="U325" s="1">
        <f>(($C325*'fnd base rates'!C$48)
+($D325*'fnd base rates'!C$49)
+($E325*'fnd base rates'!C$50)
+($F325*'fnd base rates'!C$51)
+($G325*'fnd base rates'!C$52)
+($H325*'fnd base rates'!C$53)
+($I325*'fnd base rates'!C$54)
+($J325*'fnd base rates'!C$55)
+($K325*'fnd base rates'!C$56)
+($L325*'fnd base rates'!C$57)
+($M325*'fnd base rates'!C$58)
+($N325*'fnd base rates'!C$59)
+($O325*VLOOKUP($S325+12,rate_basefnd,3)))
*$R325</f>
        <v>2932.6613062500001</v>
      </c>
      <c r="V325" s="1">
        <f>(($C325*'fnd base rates'!D$48)
+($D325*'fnd base rates'!D$49)
+($E325*'fnd base rates'!D$50)
+($F325*'fnd base rates'!D$51)
+($G325*'fnd base rates'!D$52)
+($H325*'fnd base rates'!D$53)
+($I325*'fnd base rates'!D$54)
+($J325*'fnd base rates'!D$55)
+($K325*'fnd base rates'!D$56)
+($L325*'fnd base rates'!D$57)
+($M325*'fnd base rates'!D$58)
+($N325*'fnd base rates'!D$59)
+($O325*VLOOKUP($S325+12,rate_basefnd,4)))
*$R325</f>
        <v>4207.6776</v>
      </c>
      <c r="W325" s="1">
        <f>(($C325*'fnd base rates'!E$48)
+($D325*'fnd base rates'!E$49)
+($E325*'fnd base rates'!E$50)
+($F325*'fnd base rates'!E$51)
+($G325*'fnd base rates'!E$52)
+($H325*'fnd base rates'!E$53)
+($I325*'fnd base rates'!E$54)
+($J325*'fnd base rates'!E$55)
+($K325*'fnd base rates'!E$56)
+($L325*'fnd base rates'!E$57)
+($M325*'fnd base rates'!E$58)
+($N325*'fnd base rates'!E$59)
+($O325*VLOOKUP($S325+12,rate_basefnd,5)))
*$R325</f>
        <v>23376.64384375</v>
      </c>
      <c r="X325" s="1">
        <f>(($C325*'fnd base rates'!F$48)
+($D325*'fnd base rates'!F$49)
+($E325*'fnd base rates'!F$50)
+($F325*'fnd base rates'!F$51)
+($G325*'fnd base rates'!F$52)
+($H325*'fnd base rates'!F$53)
+($I325*'fnd base rates'!F$54)
+($J325*'fnd base rates'!F$55)
+($K325*'fnd base rates'!F$56)
+($L325*'fnd base rates'!F$57)
+($M325*'fnd base rates'!F$58)
+($N325*'fnd base rates'!F$59)
+($O325*VLOOKUP($S325+12,rate_basefnd,6)))
*$R325</f>
        <v>6112.9490475000002</v>
      </c>
      <c r="Y325" s="1">
        <f>(($C325*'fnd base rates'!G$48)
+($D325*'fnd base rates'!G$49)
+($E325*'fnd base rates'!G$50)
+($F325*'fnd base rates'!G$51)
+($G325*'fnd base rates'!G$52)
+($H325*'fnd base rates'!G$53)
+($I325*'fnd base rates'!G$54)
+($J325*'fnd base rates'!G$55)
+($K325*'fnd base rates'!G$56)
+($L325*'fnd base rates'!G$57)
+($M325*'fnd base rates'!G$58)
+($N325*'fnd base rates'!G$59)
+($O325*VLOOKUP($S325+12,rate_basefnd,7)))
*$R325</f>
        <v>963.14800749999995</v>
      </c>
      <c r="Z325" s="1">
        <f>(($C325*'fnd base rates'!H$48)
+($D325*'fnd base rates'!H$49)
+($E325*'fnd base rates'!H$50)
+($F325*'fnd base rates'!H$51)
+($G325*'fnd base rates'!H$52)
+($H325*'fnd base rates'!H$53)
+($I325*'fnd base rates'!H$54)
+($J325*'fnd base rates'!H$55)
+($K325*'fnd base rates'!H$56)
+($L325*'fnd base rates'!H$57)
+($M325*'fnd base rates'!H$58)
+($N325*'fnd base rates'!H$59)
+($O325*VLOOKUP($S325+12,rate_basefnd,8)))</f>
        <v>2726.3069999999998</v>
      </c>
      <c r="AA325" s="1">
        <f>(($C325*'fnd base rates'!I$48)
+($D325*'fnd base rates'!I$49)
+($E325*'fnd base rates'!I$50)
+($F325*'fnd base rates'!I$51)
+($G325*'fnd base rates'!I$52)
+($H325*'fnd base rates'!I$53)
+($I325*'fnd base rates'!I$54)
+($J325*'fnd base rates'!I$55)
+($K325*'fnd base rates'!I$56)
+($L325*'fnd base rates'!I$57)
+($M325*'fnd base rates'!I$58)
+($N325*'fnd base rates'!I$59)
+($O325*VLOOKUP($S325+12,rate_basefnd,9)))
*$R325</f>
        <v>1636.3682999999999</v>
      </c>
      <c r="AB325" s="1">
        <f>(($C325*'fnd base rates'!J$48)
+($D325*'fnd base rates'!J$49)
+($E325*'fnd base rates'!J$50)
+($F325*'fnd base rates'!J$51)
+($G325*'fnd base rates'!J$52)
+($H325*'fnd base rates'!J$53)
+($I325*'fnd base rates'!J$54)
+($J325*'fnd base rates'!J$55)
+($K325*'fnd base rates'!J$56)
+($L325*'fnd base rates'!J$57)
+($M325*'fnd base rates'!J$58)
+($N325*'fnd base rates'!J$59)
+($O325*VLOOKUP($S325+12,rate_basefnd,10)))
*$R325</f>
        <v>1103.0974499999998</v>
      </c>
      <c r="AC325" s="1">
        <f>(($C325*'fnd base rates'!K$48)
+($D325*'fnd base rates'!K$49)
+($E325*'fnd base rates'!K$50)
+($F325*'fnd base rates'!K$51)
+($G325*'fnd base rates'!K$52)
+($H325*'fnd base rates'!K$53)
+($I325*'fnd base rates'!K$54)
+($J325*'fnd base rates'!K$55)
+($K325*'fnd base rates'!K$56)
+($L325*'fnd base rates'!K$57)
+($M325*'fnd base rates'!K$58)
+($N325*'fnd base rates'!K$59)
+($O325*VLOOKUP($S325+12,rate_basefnd,11)))
*$R325</f>
        <v>6758.6261912499986</v>
      </c>
      <c r="AD325" s="1">
        <f>(($C325*'fnd base rates'!L$48)
+($D325*'fnd base rates'!L$49)
+($E325*'fnd base rates'!L$50)
+($F325*'fnd base rates'!L$51)
+($G325*'fnd base rates'!L$52)
+($H325*'fnd base rates'!L$53)
+($I325*'fnd base rates'!L$54)
+($J325*'fnd base rates'!L$55)
+($K325*'fnd base rates'!L$56)
+($L325*'fnd base rates'!L$57)
+($M325*'fnd base rates'!L$58)
+($N325*'fnd base rates'!L$59)
+($O325*VLOOKUP($S325+12,rate_basefnd,12)))</f>
        <v>6210.363684598944</v>
      </c>
      <c r="AE325" s="1">
        <f>(($C325*'fnd base rates'!M$48)
+($D325*'fnd base rates'!M$49)
+($E325*'fnd base rates'!M$50)
+($F325*'fnd base rates'!M$51)
+($G325*'fnd base rates'!M$52)
+($H325*'fnd base rates'!M$53)
+($I325*'fnd base rates'!M$54)
+($J325*'fnd base rates'!M$55)
+($K325*'fnd base rates'!M$56)
+($L325*'fnd base rates'!M$57)
+($M325*'fnd base rates'!M$58)
+($N325*'fnd base rates'!M$59)
+($O325*VLOOKUP($S325+12,rate_basefnd,13)))</f>
        <v>0</v>
      </c>
      <c r="AF325" s="4">
        <f t="shared" si="49"/>
        <v>56027.842430848948</v>
      </c>
      <c r="AH325" s="4">
        <f t="shared" si="50"/>
        <v>447101177</v>
      </c>
      <c r="AI325" s="4" t="str">
        <f t="shared" si="51"/>
        <v>447</v>
      </c>
      <c r="AJ325" s="2" t="str">
        <f t="shared" si="52"/>
        <v>101</v>
      </c>
      <c r="AK325" s="2" t="str">
        <f t="shared" si="53"/>
        <v>177</v>
      </c>
      <c r="AL325" s="4">
        <f t="shared" si="54"/>
        <v>1</v>
      </c>
      <c r="AM325" s="4">
        <f t="shared" si="47"/>
        <v>6</v>
      </c>
      <c r="AN325" s="4">
        <f t="shared" si="55"/>
        <v>56027.842430848948</v>
      </c>
      <c r="AO325" s="4">
        <f t="shared" si="56"/>
        <v>9338</v>
      </c>
      <c r="AP325" s="4">
        <f t="shared" si="57"/>
        <v>0</v>
      </c>
      <c r="AQ325" s="75">
        <v>9338</v>
      </c>
    </row>
    <row r="326" spans="1:43" s="4" customFormat="1">
      <c r="A326" s="2">
        <v>447101185</v>
      </c>
      <c r="B326" s="382" t="s">
        <v>685</v>
      </c>
      <c r="C326" s="15">
        <f>'fnd enro'!C326</f>
        <v>0</v>
      </c>
      <c r="D326" s="15">
        <f>'fnd enro'!D326</f>
        <v>0</v>
      </c>
      <c r="E326" s="15">
        <f>'fnd enro'!E326</f>
        <v>1</v>
      </c>
      <c r="F326" s="15">
        <f>'fnd enro'!F326</f>
        <v>4</v>
      </c>
      <c r="G326" s="15">
        <f>'fnd enro'!G326</f>
        <v>8</v>
      </c>
      <c r="H326" s="15">
        <f>'fnd enro'!H326</f>
        <v>0</v>
      </c>
      <c r="I326" s="15">
        <f>'fnd enro'!I326</f>
        <v>0.52500000000000002</v>
      </c>
      <c r="J326" s="15">
        <f>'fnd enro'!J326</f>
        <v>0</v>
      </c>
      <c r="K326" s="15">
        <f>'fnd enro'!K326</f>
        <v>0</v>
      </c>
      <c r="L326" s="15">
        <f>'fnd enro'!L326</f>
        <v>0</v>
      </c>
      <c r="M326" s="15">
        <f>'fnd enro'!M326</f>
        <v>1</v>
      </c>
      <c r="N326" s="15">
        <f>'fnd enro'!N326</f>
        <v>0</v>
      </c>
      <c r="O326" s="15">
        <f>'fnd enro'!O326</f>
        <v>2</v>
      </c>
      <c r="P326" s="15"/>
      <c r="Q326" s="15">
        <f>'fnd enro'!R326</f>
        <v>14</v>
      </c>
      <c r="R326" s="16">
        <f t="shared" si="48"/>
        <v>1.0549999999999999</v>
      </c>
      <c r="S326" s="15">
        <f>'fnd enro'!Q326</f>
        <v>3</v>
      </c>
      <c r="T326" s="2"/>
      <c r="U326" s="1">
        <f>(($C326*'fnd base rates'!C$48)
+($D326*'fnd base rates'!C$49)
+($E326*'fnd base rates'!C$50)
+($F326*'fnd base rates'!C$51)
+($G326*'fnd base rates'!C$52)
+($H326*'fnd base rates'!C$53)
+($I326*'fnd base rates'!C$54)
+($J326*'fnd base rates'!C$55)
+($K326*'fnd base rates'!C$56)
+($L326*'fnd base rates'!C$57)
+($M326*'fnd base rates'!C$58)
+($N326*'fnd base rates'!C$59)
+($O326*VLOOKUP($S326+12,rate_basefnd,3)))
*$R326</f>
        <v>6842.876381250001</v>
      </c>
      <c r="V326" s="1">
        <f>(($C326*'fnd base rates'!D$48)
+($D326*'fnd base rates'!D$49)
+($E326*'fnd base rates'!D$50)
+($F326*'fnd base rates'!D$51)
+($G326*'fnd base rates'!D$52)
+($H326*'fnd base rates'!D$53)
+($I326*'fnd base rates'!D$54)
+($J326*'fnd base rates'!D$55)
+($K326*'fnd base rates'!D$56)
+($L326*'fnd base rates'!D$57)
+($M326*'fnd base rates'!D$58)
+($N326*'fnd base rates'!D$59)
+($O326*VLOOKUP($S326+12,rate_basefnd,4)))
*$R326</f>
        <v>9817.9143999999997</v>
      </c>
      <c r="W326" s="1">
        <f>(($C326*'fnd base rates'!E$48)
+($D326*'fnd base rates'!E$49)
+($E326*'fnd base rates'!E$50)
+($F326*'fnd base rates'!E$51)
+($G326*'fnd base rates'!E$52)
+($H326*'fnd base rates'!E$53)
+($I326*'fnd base rates'!E$54)
+($J326*'fnd base rates'!E$55)
+($K326*'fnd base rates'!E$56)
+($L326*'fnd base rates'!E$57)
+($M326*'fnd base rates'!E$58)
+($N326*'fnd base rates'!E$59)
+($O326*VLOOKUP($S326+12,rate_basefnd,5)))
*$R326</f>
        <v>54636.436268749996</v>
      </c>
      <c r="X326" s="1">
        <f>(($C326*'fnd base rates'!F$48)
+($D326*'fnd base rates'!F$49)
+($E326*'fnd base rates'!F$50)
+($F326*'fnd base rates'!F$51)
+($G326*'fnd base rates'!F$52)
+($H326*'fnd base rates'!F$53)
+($I326*'fnd base rates'!F$54)
+($J326*'fnd base rates'!F$55)
+($K326*'fnd base rates'!F$56)
+($L326*'fnd base rates'!F$57)
+($M326*'fnd base rates'!F$58)
+($N326*'fnd base rates'!F$59)
+($O326*VLOOKUP($S326+12,rate_basefnd,6)))
*$R326</f>
        <v>13867.215927499999</v>
      </c>
      <c r="Y326" s="1">
        <f>(($C326*'fnd base rates'!G$48)
+($D326*'fnd base rates'!G$49)
+($E326*'fnd base rates'!G$50)
+($F326*'fnd base rates'!G$51)
+($G326*'fnd base rates'!G$52)
+($H326*'fnd base rates'!G$53)
+($I326*'fnd base rates'!G$54)
+($J326*'fnd base rates'!G$55)
+($K326*'fnd base rates'!G$56)
+($L326*'fnd base rates'!G$57)
+($M326*'fnd base rates'!G$58)
+($N326*'fnd base rates'!G$59)
+($O326*VLOOKUP($S326+12,rate_basefnd,7)))
*$R326</f>
        <v>2277.7012174999995</v>
      </c>
      <c r="Z326" s="1">
        <f>(($C326*'fnd base rates'!H$48)
+($D326*'fnd base rates'!H$49)
+($E326*'fnd base rates'!H$50)
+($F326*'fnd base rates'!H$51)
+($G326*'fnd base rates'!H$52)
+($H326*'fnd base rates'!H$53)
+($I326*'fnd base rates'!H$54)
+($J326*'fnd base rates'!H$55)
+($K326*'fnd base rates'!H$56)
+($L326*'fnd base rates'!H$57)
+($M326*'fnd base rates'!H$58)
+($N326*'fnd base rates'!H$59)
+($O326*VLOOKUP($S326+12,rate_basefnd,8)))</f>
        <v>6361.3829999999998</v>
      </c>
      <c r="AA326" s="1">
        <f>(($C326*'fnd base rates'!I$48)
+($D326*'fnd base rates'!I$49)
+($E326*'fnd base rates'!I$50)
+($F326*'fnd base rates'!I$51)
+($G326*'fnd base rates'!I$52)
+($H326*'fnd base rates'!I$53)
+($I326*'fnd base rates'!I$54)
+($J326*'fnd base rates'!I$55)
+($K326*'fnd base rates'!I$56)
+($L326*'fnd base rates'!I$57)
+($M326*'fnd base rates'!I$58)
+($N326*'fnd base rates'!I$59)
+($O326*VLOOKUP($S326+12,rate_basefnd,9)))
*$R326</f>
        <v>3973.1510999999996</v>
      </c>
      <c r="AB326" s="1">
        <f>(($C326*'fnd base rates'!J$48)
+($D326*'fnd base rates'!J$49)
+($E326*'fnd base rates'!J$50)
+($F326*'fnd base rates'!J$51)
+($G326*'fnd base rates'!J$52)
+($H326*'fnd base rates'!J$53)
+($I326*'fnd base rates'!J$54)
+($J326*'fnd base rates'!J$55)
+($K326*'fnd base rates'!J$56)
+($L326*'fnd base rates'!J$57)
+($M326*'fnd base rates'!J$58)
+($N326*'fnd base rates'!J$59)
+($O326*VLOOKUP($S326+12,rate_basefnd,10)))
*$R326</f>
        <v>2615.7986499999997</v>
      </c>
      <c r="AC326" s="1">
        <f>(($C326*'fnd base rates'!K$48)
+($D326*'fnd base rates'!K$49)
+($E326*'fnd base rates'!K$50)
+($F326*'fnd base rates'!K$51)
+($G326*'fnd base rates'!K$52)
+($H326*'fnd base rates'!K$53)
+($I326*'fnd base rates'!K$54)
+($J326*'fnd base rates'!K$55)
+($K326*'fnd base rates'!K$56)
+($L326*'fnd base rates'!K$57)
+($M326*'fnd base rates'!K$58)
+($N326*'fnd base rates'!K$59)
+($O326*VLOOKUP($S326+12,rate_basefnd,11)))
*$R326</f>
        <v>15983.462846249997</v>
      </c>
      <c r="AD326" s="1">
        <f>(($C326*'fnd base rates'!L$48)
+($D326*'fnd base rates'!L$49)
+($E326*'fnd base rates'!L$50)
+($F326*'fnd base rates'!L$51)
+($G326*'fnd base rates'!L$52)
+($H326*'fnd base rates'!L$53)
+($I326*'fnd base rates'!L$54)
+($J326*'fnd base rates'!L$55)
+($K326*'fnd base rates'!L$56)
+($L326*'fnd base rates'!L$57)
+($M326*'fnd base rates'!L$58)
+($N326*'fnd base rates'!L$59)
+($O326*VLOOKUP($S326+12,rate_basefnd,12)))</f>
        <v>14531.606267206589</v>
      </c>
      <c r="AE326" s="1">
        <f>(($C326*'fnd base rates'!M$48)
+($D326*'fnd base rates'!M$49)
+($E326*'fnd base rates'!M$50)
+($F326*'fnd base rates'!M$51)
+($G326*'fnd base rates'!M$52)
+($H326*'fnd base rates'!M$53)
+($I326*'fnd base rates'!M$54)
+($J326*'fnd base rates'!M$55)
+($K326*'fnd base rates'!M$56)
+($L326*'fnd base rates'!M$57)
+($M326*'fnd base rates'!M$58)
+($N326*'fnd base rates'!M$59)
+($O326*VLOOKUP($S326+12,rate_basefnd,13)))</f>
        <v>0</v>
      </c>
      <c r="AF326" s="4">
        <f t="shared" si="49"/>
        <v>130907.54605845659</v>
      </c>
      <c r="AH326" s="4">
        <f t="shared" si="50"/>
        <v>447101185</v>
      </c>
      <c r="AI326" s="4" t="str">
        <f t="shared" si="51"/>
        <v>447</v>
      </c>
      <c r="AJ326" s="2" t="str">
        <f t="shared" si="52"/>
        <v>101</v>
      </c>
      <c r="AK326" s="2" t="str">
        <f t="shared" si="53"/>
        <v>185</v>
      </c>
      <c r="AL326" s="4">
        <f t="shared" si="54"/>
        <v>1</v>
      </c>
      <c r="AM326" s="4">
        <f t="shared" si="47"/>
        <v>14</v>
      </c>
      <c r="AN326" s="4">
        <f t="shared" si="55"/>
        <v>130907.54605845659</v>
      </c>
      <c r="AO326" s="4">
        <f t="shared" si="56"/>
        <v>9351</v>
      </c>
      <c r="AP326" s="4">
        <f t="shared" si="57"/>
        <v>0</v>
      </c>
      <c r="AQ326" s="75">
        <v>9351</v>
      </c>
    </row>
    <row r="327" spans="1:43" s="4" customFormat="1">
      <c r="A327" s="2">
        <v>447101187</v>
      </c>
      <c r="B327" s="382" t="s">
        <v>685</v>
      </c>
      <c r="C327" s="15">
        <f>'fnd enro'!C327</f>
        <v>0</v>
      </c>
      <c r="D327" s="15">
        <f>'fnd enro'!D327</f>
        <v>0</v>
      </c>
      <c r="E327" s="15">
        <f>'fnd enro'!E327</f>
        <v>0</v>
      </c>
      <c r="F327" s="15">
        <f>'fnd enro'!F327</f>
        <v>1</v>
      </c>
      <c r="G327" s="15">
        <f>'fnd enro'!G327</f>
        <v>3</v>
      </c>
      <c r="H327" s="15">
        <f>'fnd enro'!H327</f>
        <v>0</v>
      </c>
      <c r="I327" s="15">
        <f>'fnd enro'!I327</f>
        <v>0.15</v>
      </c>
      <c r="J327" s="15">
        <f>'fnd enro'!J327</f>
        <v>0</v>
      </c>
      <c r="K327" s="15">
        <f>'fnd enro'!K327</f>
        <v>0</v>
      </c>
      <c r="L327" s="15">
        <f>'fnd enro'!L327</f>
        <v>0</v>
      </c>
      <c r="M327" s="15">
        <f>'fnd enro'!M327</f>
        <v>0</v>
      </c>
      <c r="N327" s="15">
        <f>'fnd enro'!N327</f>
        <v>0</v>
      </c>
      <c r="O327" s="15">
        <f>'fnd enro'!O327</f>
        <v>1</v>
      </c>
      <c r="P327" s="15"/>
      <c r="Q327" s="15">
        <f>'fnd enro'!R327</f>
        <v>4</v>
      </c>
      <c r="R327" s="16">
        <f t="shared" si="48"/>
        <v>1.0549999999999999</v>
      </c>
      <c r="S327" s="15">
        <f>'fnd enro'!Q327</f>
        <v>6</v>
      </c>
      <c r="T327" s="2"/>
      <c r="U327" s="1">
        <f>(($C327*'fnd base rates'!C$48)
+($D327*'fnd base rates'!C$49)
+($E327*'fnd base rates'!C$50)
+($F327*'fnd base rates'!C$51)
+($G327*'fnd base rates'!C$52)
+($H327*'fnd base rates'!C$53)
+($I327*'fnd base rates'!C$54)
+($J327*'fnd base rates'!C$55)
+($K327*'fnd base rates'!C$56)
+($L327*'fnd base rates'!C$57)
+($M327*'fnd base rates'!C$58)
+($N327*'fnd base rates'!C$59)
+($O327*VLOOKUP($S327+12,rate_basefnd,3)))
*$R327</f>
        <v>1955.1075375</v>
      </c>
      <c r="V327" s="1">
        <f>(($C327*'fnd base rates'!D$48)
+($D327*'fnd base rates'!D$49)
+($E327*'fnd base rates'!D$50)
+($F327*'fnd base rates'!D$51)
+($G327*'fnd base rates'!D$52)
+($H327*'fnd base rates'!D$53)
+($I327*'fnd base rates'!D$54)
+($J327*'fnd base rates'!D$55)
+($K327*'fnd base rates'!D$56)
+($L327*'fnd base rates'!D$57)
+($M327*'fnd base rates'!D$58)
+($N327*'fnd base rates'!D$59)
+($O327*VLOOKUP($S327+12,rate_basefnd,4)))
*$R327</f>
        <v>2805.1183999999998</v>
      </c>
      <c r="W327" s="1">
        <f>(($C327*'fnd base rates'!E$48)
+($D327*'fnd base rates'!E$49)
+($E327*'fnd base rates'!E$50)
+($F327*'fnd base rates'!E$51)
+($G327*'fnd base rates'!E$52)
+($H327*'fnd base rates'!E$53)
+($I327*'fnd base rates'!E$54)
+($J327*'fnd base rates'!E$55)
+($K327*'fnd base rates'!E$56)
+($L327*'fnd base rates'!E$57)
+($M327*'fnd base rates'!E$58)
+($N327*'fnd base rates'!E$59)
+($O327*VLOOKUP($S327+12,rate_basefnd,5)))
*$R327</f>
        <v>16349.079162499998</v>
      </c>
      <c r="X327" s="1">
        <f>(($C327*'fnd base rates'!F$48)
+($D327*'fnd base rates'!F$49)
+($E327*'fnd base rates'!F$50)
+($F327*'fnd base rates'!F$51)
+($G327*'fnd base rates'!F$52)
+($H327*'fnd base rates'!F$53)
+($I327*'fnd base rates'!F$54)
+($J327*'fnd base rates'!F$55)
+($K327*'fnd base rates'!F$56)
+($L327*'fnd base rates'!F$57)
+($M327*'fnd base rates'!F$58)
+($N327*'fnd base rates'!F$59)
+($O327*VLOOKUP($S327+12,rate_basefnd,6)))
*$R327</f>
        <v>3844.2438150000003</v>
      </c>
      <c r="Y327" s="1">
        <f>(($C327*'fnd base rates'!G$48)
+($D327*'fnd base rates'!G$49)
+($E327*'fnd base rates'!G$50)
+($F327*'fnd base rates'!G$51)
+($G327*'fnd base rates'!G$52)
+($H327*'fnd base rates'!G$53)
+($I327*'fnd base rates'!G$54)
+($J327*'fnd base rates'!G$55)
+($K327*'fnd base rates'!G$56)
+($L327*'fnd base rates'!G$57)
+($M327*'fnd base rates'!G$58)
+($N327*'fnd base rates'!G$59)
+($O327*VLOOKUP($S327+12,rate_basefnd,7)))
*$R327</f>
        <v>678.11285499999997</v>
      </c>
      <c r="Z327" s="1">
        <f>(($C327*'fnd base rates'!H$48)
+($D327*'fnd base rates'!H$49)
+($E327*'fnd base rates'!H$50)
+($F327*'fnd base rates'!H$51)
+($G327*'fnd base rates'!H$52)
+($H327*'fnd base rates'!H$53)
+($I327*'fnd base rates'!H$54)
+($J327*'fnd base rates'!H$55)
+($K327*'fnd base rates'!H$56)
+($L327*'fnd base rates'!H$57)
+($M327*'fnd base rates'!H$58)
+($N327*'fnd base rates'!H$59)
+($O327*VLOOKUP($S327+12,rate_basefnd,8)))</f>
        <v>1817.538</v>
      </c>
      <c r="AA327" s="1">
        <f>(($C327*'fnd base rates'!I$48)
+($D327*'fnd base rates'!I$49)
+($E327*'fnd base rates'!I$50)
+($F327*'fnd base rates'!I$51)
+($G327*'fnd base rates'!I$52)
+($H327*'fnd base rates'!I$53)
+($I327*'fnd base rates'!I$54)
+($J327*'fnd base rates'!I$55)
+($K327*'fnd base rates'!I$56)
+($L327*'fnd base rates'!I$57)
+($M327*'fnd base rates'!I$58)
+($N327*'fnd base rates'!I$59)
+($O327*VLOOKUP($S327+12,rate_basefnd,9)))
*$R327</f>
        <v>1168.3914</v>
      </c>
      <c r="AB327" s="1">
        <f>(($C327*'fnd base rates'!J$48)
+($D327*'fnd base rates'!J$49)
+($E327*'fnd base rates'!J$50)
+($F327*'fnd base rates'!J$51)
+($G327*'fnd base rates'!J$52)
+($H327*'fnd base rates'!J$53)
+($I327*'fnd base rates'!J$54)
+($J327*'fnd base rates'!J$55)
+($K327*'fnd base rates'!J$56)
+($L327*'fnd base rates'!J$57)
+($M327*'fnd base rates'!J$58)
+($N327*'fnd base rates'!J$59)
+($O327*VLOOKUP($S327+12,rate_basefnd,10)))
*$R327</f>
        <v>823.83894999999995</v>
      </c>
      <c r="AC327" s="1">
        <f>(($C327*'fnd base rates'!K$48)
+($D327*'fnd base rates'!K$49)
+($E327*'fnd base rates'!K$50)
+($F327*'fnd base rates'!K$51)
+($G327*'fnd base rates'!K$52)
+($H327*'fnd base rates'!K$53)
+($I327*'fnd base rates'!K$54)
+($J327*'fnd base rates'!K$55)
+($K327*'fnd base rates'!K$56)
+($L327*'fnd base rates'!K$57)
+($M327*'fnd base rates'!K$58)
+($N327*'fnd base rates'!K$59)
+($O327*VLOOKUP($S327+12,rate_basefnd,11)))
*$R327</f>
        <v>4758.5569274999998</v>
      </c>
      <c r="AD327" s="1">
        <f>(($C327*'fnd base rates'!L$48)
+($D327*'fnd base rates'!L$49)
+($E327*'fnd base rates'!L$50)
+($F327*'fnd base rates'!L$51)
+($G327*'fnd base rates'!L$52)
+($H327*'fnd base rates'!L$53)
+($I327*'fnd base rates'!L$54)
+($J327*'fnd base rates'!L$55)
+($K327*'fnd base rates'!L$56)
+($L327*'fnd base rates'!L$57)
+($M327*'fnd base rates'!L$58)
+($N327*'fnd base rates'!L$59)
+($O327*VLOOKUP($S327+12,rate_basefnd,12)))</f>
        <v>4241.130755053312</v>
      </c>
      <c r="AE327" s="1">
        <f>(($C327*'fnd base rates'!M$48)
+($D327*'fnd base rates'!M$49)
+($E327*'fnd base rates'!M$50)
+($F327*'fnd base rates'!M$51)
+($G327*'fnd base rates'!M$52)
+($H327*'fnd base rates'!M$53)
+($I327*'fnd base rates'!M$54)
+($J327*'fnd base rates'!M$55)
+($K327*'fnd base rates'!M$56)
+($L327*'fnd base rates'!M$57)
+($M327*'fnd base rates'!M$58)
+($N327*'fnd base rates'!M$59)
+($O327*VLOOKUP($S327+12,rate_basefnd,13)))</f>
        <v>0</v>
      </c>
      <c r="AF327" s="4">
        <f t="shared" si="49"/>
        <v>38441.117802553308</v>
      </c>
      <c r="AH327" s="4">
        <f t="shared" si="50"/>
        <v>447101187</v>
      </c>
      <c r="AI327" s="4" t="str">
        <f t="shared" si="51"/>
        <v>447</v>
      </c>
      <c r="AJ327" s="2" t="str">
        <f t="shared" si="52"/>
        <v>101</v>
      </c>
      <c r="AK327" s="2" t="str">
        <f t="shared" si="53"/>
        <v>187</v>
      </c>
      <c r="AL327" s="4">
        <f t="shared" si="54"/>
        <v>1</v>
      </c>
      <c r="AM327" s="4">
        <f t="shared" si="47"/>
        <v>4</v>
      </c>
      <c r="AN327" s="4">
        <f t="shared" si="55"/>
        <v>38441.117802553308</v>
      </c>
      <c r="AO327" s="4">
        <f t="shared" si="56"/>
        <v>9610</v>
      </c>
      <c r="AP327" s="4">
        <f t="shared" si="57"/>
        <v>0</v>
      </c>
      <c r="AQ327" s="75">
        <v>9610</v>
      </c>
    </row>
    <row r="328" spans="1:43" s="4" customFormat="1">
      <c r="A328" s="2">
        <v>447101208</v>
      </c>
      <c r="B328" s="382" t="s">
        <v>685</v>
      </c>
      <c r="C328" s="15">
        <f>'fnd enro'!C328</f>
        <v>0</v>
      </c>
      <c r="D328" s="15">
        <f>'fnd enro'!D328</f>
        <v>0</v>
      </c>
      <c r="E328" s="15">
        <f>'fnd enro'!E328</f>
        <v>0</v>
      </c>
      <c r="F328" s="15">
        <f>'fnd enro'!F328</f>
        <v>0</v>
      </c>
      <c r="G328" s="15">
        <f>'fnd enro'!G328</f>
        <v>1</v>
      </c>
      <c r="H328" s="15">
        <f>'fnd enro'!H328</f>
        <v>0</v>
      </c>
      <c r="I328" s="15">
        <f>'fnd enro'!I328</f>
        <v>3.7499999999999999E-2</v>
      </c>
      <c r="J328" s="15">
        <f>'fnd enro'!J328</f>
        <v>0</v>
      </c>
      <c r="K328" s="15">
        <f>'fnd enro'!K328</f>
        <v>0</v>
      </c>
      <c r="L328" s="15">
        <f>'fnd enro'!L328</f>
        <v>0</v>
      </c>
      <c r="M328" s="15">
        <f>'fnd enro'!M328</f>
        <v>0</v>
      </c>
      <c r="N328" s="15">
        <f>'fnd enro'!N328</f>
        <v>0</v>
      </c>
      <c r="O328" s="15">
        <f>'fnd enro'!O328</f>
        <v>0</v>
      </c>
      <c r="P328" s="15"/>
      <c r="Q328" s="15">
        <f>'fnd enro'!R328</f>
        <v>1</v>
      </c>
      <c r="R328" s="16">
        <f t="shared" si="48"/>
        <v>1.0549999999999999</v>
      </c>
      <c r="S328" s="15">
        <f>'fnd enro'!Q328</f>
        <v>1</v>
      </c>
      <c r="T328" s="2"/>
      <c r="U328" s="1">
        <f>(($C328*'fnd base rates'!C$48)
+($D328*'fnd base rates'!C$49)
+($E328*'fnd base rates'!C$50)
+($F328*'fnd base rates'!C$51)
+($G328*'fnd base rates'!C$52)
+($H328*'fnd base rates'!C$53)
+($I328*'fnd base rates'!C$54)
+($J328*'fnd base rates'!C$55)
+($K328*'fnd base rates'!C$56)
+($L328*'fnd base rates'!C$57)
+($M328*'fnd base rates'!C$58)
+($N328*'fnd base rates'!C$59)
+($O328*VLOOKUP($S328+12,rate_basefnd,3)))
*$R328</f>
        <v>488.77688437500001</v>
      </c>
      <c r="V328" s="1">
        <f>(($C328*'fnd base rates'!D$48)
+($D328*'fnd base rates'!D$49)
+($E328*'fnd base rates'!D$50)
+($F328*'fnd base rates'!D$51)
+($G328*'fnd base rates'!D$52)
+($H328*'fnd base rates'!D$53)
+($I328*'fnd base rates'!D$54)
+($J328*'fnd base rates'!D$55)
+($K328*'fnd base rates'!D$56)
+($L328*'fnd base rates'!D$57)
+($M328*'fnd base rates'!D$58)
+($N328*'fnd base rates'!D$59)
+($O328*VLOOKUP($S328+12,rate_basefnd,4)))
*$R328</f>
        <v>701.27959999999996</v>
      </c>
      <c r="W328" s="1">
        <f>(($C328*'fnd base rates'!E$48)
+($D328*'fnd base rates'!E$49)
+($E328*'fnd base rates'!E$50)
+($F328*'fnd base rates'!E$51)
+($G328*'fnd base rates'!E$52)
+($H328*'fnd base rates'!E$53)
+($I328*'fnd base rates'!E$54)
+($J328*'fnd base rates'!E$55)
+($K328*'fnd base rates'!E$56)
+($L328*'fnd base rates'!E$57)
+($M328*'fnd base rates'!E$58)
+($N328*'fnd base rates'!E$59)
+($O328*VLOOKUP($S328+12,rate_basefnd,5)))
*$R328</f>
        <v>3161.3279406249999</v>
      </c>
      <c r="X328" s="1">
        <f>(($C328*'fnd base rates'!F$48)
+($D328*'fnd base rates'!F$49)
+($E328*'fnd base rates'!F$50)
+($F328*'fnd base rates'!F$51)
+($G328*'fnd base rates'!F$52)
+($H328*'fnd base rates'!F$53)
+($I328*'fnd base rates'!F$54)
+($J328*'fnd base rates'!F$55)
+($K328*'fnd base rates'!F$56)
+($L328*'fnd base rates'!F$57)
+($M328*'fnd base rates'!F$58)
+($N328*'fnd base rates'!F$59)
+($O328*VLOOKUP($S328+12,rate_basefnd,6)))
*$R328</f>
        <v>903.29706625000006</v>
      </c>
      <c r="Y328" s="1">
        <f>(($C328*'fnd base rates'!G$48)
+($D328*'fnd base rates'!G$49)
+($E328*'fnd base rates'!G$50)
+($F328*'fnd base rates'!G$51)
+($G328*'fnd base rates'!G$52)
+($H328*'fnd base rates'!G$53)
+($I328*'fnd base rates'!G$54)
+($J328*'fnd base rates'!G$55)
+($K328*'fnd base rates'!G$56)
+($L328*'fnd base rates'!G$57)
+($M328*'fnd base rates'!G$58)
+($N328*'fnd base rates'!G$59)
+($O328*VLOOKUP($S328+12,rate_basefnd,7)))
*$R328</f>
        <v>153.94850124999996</v>
      </c>
      <c r="Z328" s="1">
        <f>(($C328*'fnd base rates'!H$48)
+($D328*'fnd base rates'!H$49)
+($E328*'fnd base rates'!H$50)
+($F328*'fnd base rates'!H$51)
+($G328*'fnd base rates'!H$52)
+($H328*'fnd base rates'!H$53)
+($I328*'fnd base rates'!H$54)
+($J328*'fnd base rates'!H$55)
+($K328*'fnd base rates'!H$56)
+($L328*'fnd base rates'!H$57)
+($M328*'fnd base rates'!H$58)
+($N328*'fnd base rates'!H$59)
+($O328*VLOOKUP($S328+12,rate_basefnd,8)))</f>
        <v>454.3845</v>
      </c>
      <c r="AA328" s="1">
        <f>(($C328*'fnd base rates'!I$48)
+($D328*'fnd base rates'!I$49)
+($E328*'fnd base rates'!I$50)
+($F328*'fnd base rates'!I$51)
+($G328*'fnd base rates'!I$52)
+($H328*'fnd base rates'!I$53)
+($I328*'fnd base rates'!I$54)
+($J328*'fnd base rates'!I$55)
+($K328*'fnd base rates'!I$56)
+($L328*'fnd base rates'!I$57)
+($M328*'fnd base rates'!I$58)
+($N328*'fnd base rates'!I$59)
+($O328*VLOOKUP($S328+12,rate_basefnd,9)))
*$R328</f>
        <v>311.46764999999999</v>
      </c>
      <c r="AB328" s="1">
        <f>(($C328*'fnd base rates'!J$48)
+($D328*'fnd base rates'!J$49)
+($E328*'fnd base rates'!J$50)
+($F328*'fnd base rates'!J$51)
+($G328*'fnd base rates'!J$52)
+($H328*'fnd base rates'!J$53)
+($I328*'fnd base rates'!J$54)
+($J328*'fnd base rates'!J$55)
+($K328*'fnd base rates'!J$56)
+($L328*'fnd base rates'!J$57)
+($M328*'fnd base rates'!J$58)
+($N328*'fnd base rates'!J$59)
+($O328*VLOOKUP($S328+12,rate_basefnd,10)))
*$R328</f>
        <v>228.06989999999999</v>
      </c>
      <c r="AC328" s="1">
        <f>(($C328*'fnd base rates'!K$48)
+($D328*'fnd base rates'!K$49)
+($E328*'fnd base rates'!K$50)
+($F328*'fnd base rates'!K$51)
+($G328*'fnd base rates'!K$52)
+($H328*'fnd base rates'!K$53)
+($I328*'fnd base rates'!K$54)
+($J328*'fnd base rates'!K$55)
+($K328*'fnd base rates'!K$56)
+($L328*'fnd base rates'!K$57)
+($M328*'fnd base rates'!K$58)
+($N328*'fnd base rates'!K$59)
+($O328*VLOOKUP($S328+12,rate_basefnd,11)))
*$R328</f>
        <v>1080.314856875</v>
      </c>
      <c r="AD328" s="1">
        <f>(($C328*'fnd base rates'!L$48)
+($D328*'fnd base rates'!L$49)
+($E328*'fnd base rates'!L$50)
+($F328*'fnd base rates'!L$51)
+($G328*'fnd base rates'!L$52)
+($H328*'fnd base rates'!L$53)
+($I328*'fnd base rates'!L$54)
+($J328*'fnd base rates'!L$55)
+($K328*'fnd base rates'!L$56)
+($L328*'fnd base rates'!L$57)
+($M328*'fnd base rates'!L$58)
+($N328*'fnd base rates'!L$59)
+($O328*VLOOKUP($S328+12,rate_basefnd,12)))</f>
        <v>978.01976342683213</v>
      </c>
      <c r="AE328" s="1">
        <f>(($C328*'fnd base rates'!M$48)
+($D328*'fnd base rates'!M$49)
+($E328*'fnd base rates'!M$50)
+($F328*'fnd base rates'!M$51)
+($G328*'fnd base rates'!M$52)
+($H328*'fnd base rates'!M$53)
+($I328*'fnd base rates'!M$54)
+($J328*'fnd base rates'!M$55)
+($K328*'fnd base rates'!M$56)
+($L328*'fnd base rates'!M$57)
+($M328*'fnd base rates'!M$58)
+($N328*'fnd base rates'!M$59)
+($O328*VLOOKUP($S328+12,rate_basefnd,13)))</f>
        <v>0</v>
      </c>
      <c r="AF328" s="4">
        <f t="shared" si="49"/>
        <v>8460.8866628018332</v>
      </c>
      <c r="AH328" s="4">
        <f t="shared" si="50"/>
        <v>447101208</v>
      </c>
      <c r="AI328" s="4" t="str">
        <f t="shared" si="51"/>
        <v>447</v>
      </c>
      <c r="AJ328" s="2" t="str">
        <f t="shared" si="52"/>
        <v>101</v>
      </c>
      <c r="AK328" s="2" t="str">
        <f t="shared" si="53"/>
        <v>208</v>
      </c>
      <c r="AL328" s="4">
        <f t="shared" si="54"/>
        <v>1</v>
      </c>
      <c r="AM328" s="4">
        <f t="shared" si="47"/>
        <v>1</v>
      </c>
      <c r="AN328" s="4">
        <f t="shared" si="55"/>
        <v>8460.8866628018332</v>
      </c>
      <c r="AO328" s="4">
        <f t="shared" si="56"/>
        <v>8461</v>
      </c>
      <c r="AP328" s="4">
        <f t="shared" si="57"/>
        <v>0</v>
      </c>
      <c r="AQ328" s="75">
        <v>8461</v>
      </c>
    </row>
    <row r="329" spans="1:43" s="4" customFormat="1">
      <c r="A329" s="2">
        <v>447101212</v>
      </c>
      <c r="B329" s="382" t="s">
        <v>685</v>
      </c>
      <c r="C329" s="15">
        <f>'fnd enro'!C329</f>
        <v>0</v>
      </c>
      <c r="D329" s="15">
        <f>'fnd enro'!D329</f>
        <v>0</v>
      </c>
      <c r="E329" s="15">
        <f>'fnd enro'!E329</f>
        <v>0</v>
      </c>
      <c r="F329" s="15">
        <f>'fnd enro'!F329</f>
        <v>0</v>
      </c>
      <c r="G329" s="15">
        <f>'fnd enro'!G329</f>
        <v>1</v>
      </c>
      <c r="H329" s="15">
        <f>'fnd enro'!H329</f>
        <v>0</v>
      </c>
      <c r="I329" s="15">
        <f>'fnd enro'!I329</f>
        <v>3.7499999999999999E-2</v>
      </c>
      <c r="J329" s="15">
        <f>'fnd enro'!J329</f>
        <v>0</v>
      </c>
      <c r="K329" s="15">
        <f>'fnd enro'!K329</f>
        <v>0</v>
      </c>
      <c r="L329" s="15">
        <f>'fnd enro'!L329</f>
        <v>0</v>
      </c>
      <c r="M329" s="15">
        <f>'fnd enro'!M329</f>
        <v>0</v>
      </c>
      <c r="N329" s="15">
        <f>'fnd enro'!N329</f>
        <v>0</v>
      </c>
      <c r="O329" s="15">
        <f>'fnd enro'!O329</f>
        <v>0</v>
      </c>
      <c r="P329" s="15"/>
      <c r="Q329" s="15">
        <f>'fnd enro'!R329</f>
        <v>1</v>
      </c>
      <c r="R329" s="16">
        <f t="shared" si="48"/>
        <v>1.0549999999999999</v>
      </c>
      <c r="S329" s="15">
        <f>'fnd enro'!Q329</f>
        <v>1</v>
      </c>
      <c r="T329" s="2"/>
      <c r="U329" s="1">
        <f>(($C329*'fnd base rates'!C$48)
+($D329*'fnd base rates'!C$49)
+($E329*'fnd base rates'!C$50)
+($F329*'fnd base rates'!C$51)
+($G329*'fnd base rates'!C$52)
+($H329*'fnd base rates'!C$53)
+($I329*'fnd base rates'!C$54)
+($J329*'fnd base rates'!C$55)
+($K329*'fnd base rates'!C$56)
+($L329*'fnd base rates'!C$57)
+($M329*'fnd base rates'!C$58)
+($N329*'fnd base rates'!C$59)
+($O329*VLOOKUP($S329+12,rate_basefnd,3)))
*$R329</f>
        <v>488.77688437500001</v>
      </c>
      <c r="V329" s="1">
        <f>(($C329*'fnd base rates'!D$48)
+($D329*'fnd base rates'!D$49)
+($E329*'fnd base rates'!D$50)
+($F329*'fnd base rates'!D$51)
+($G329*'fnd base rates'!D$52)
+($H329*'fnd base rates'!D$53)
+($I329*'fnd base rates'!D$54)
+($J329*'fnd base rates'!D$55)
+($K329*'fnd base rates'!D$56)
+($L329*'fnd base rates'!D$57)
+($M329*'fnd base rates'!D$58)
+($N329*'fnd base rates'!D$59)
+($O329*VLOOKUP($S329+12,rate_basefnd,4)))
*$R329</f>
        <v>701.27959999999996</v>
      </c>
      <c r="W329" s="1">
        <f>(($C329*'fnd base rates'!E$48)
+($D329*'fnd base rates'!E$49)
+($E329*'fnd base rates'!E$50)
+($F329*'fnd base rates'!E$51)
+($G329*'fnd base rates'!E$52)
+($H329*'fnd base rates'!E$53)
+($I329*'fnd base rates'!E$54)
+($J329*'fnd base rates'!E$55)
+($K329*'fnd base rates'!E$56)
+($L329*'fnd base rates'!E$57)
+($M329*'fnd base rates'!E$58)
+($N329*'fnd base rates'!E$59)
+($O329*VLOOKUP($S329+12,rate_basefnd,5)))
*$R329</f>
        <v>3161.3279406249999</v>
      </c>
      <c r="X329" s="1">
        <f>(($C329*'fnd base rates'!F$48)
+($D329*'fnd base rates'!F$49)
+($E329*'fnd base rates'!F$50)
+($F329*'fnd base rates'!F$51)
+($G329*'fnd base rates'!F$52)
+($H329*'fnd base rates'!F$53)
+($I329*'fnd base rates'!F$54)
+($J329*'fnd base rates'!F$55)
+($K329*'fnd base rates'!F$56)
+($L329*'fnd base rates'!F$57)
+($M329*'fnd base rates'!F$58)
+($N329*'fnd base rates'!F$59)
+($O329*VLOOKUP($S329+12,rate_basefnd,6)))
*$R329</f>
        <v>903.29706625000006</v>
      </c>
      <c r="Y329" s="1">
        <f>(($C329*'fnd base rates'!G$48)
+($D329*'fnd base rates'!G$49)
+($E329*'fnd base rates'!G$50)
+($F329*'fnd base rates'!G$51)
+($G329*'fnd base rates'!G$52)
+($H329*'fnd base rates'!G$53)
+($I329*'fnd base rates'!G$54)
+($J329*'fnd base rates'!G$55)
+($K329*'fnd base rates'!G$56)
+($L329*'fnd base rates'!G$57)
+($M329*'fnd base rates'!G$58)
+($N329*'fnd base rates'!G$59)
+($O329*VLOOKUP($S329+12,rate_basefnd,7)))
*$R329</f>
        <v>153.94850124999996</v>
      </c>
      <c r="Z329" s="1">
        <f>(($C329*'fnd base rates'!H$48)
+($D329*'fnd base rates'!H$49)
+($E329*'fnd base rates'!H$50)
+($F329*'fnd base rates'!H$51)
+($G329*'fnd base rates'!H$52)
+($H329*'fnd base rates'!H$53)
+($I329*'fnd base rates'!H$54)
+($J329*'fnd base rates'!H$55)
+($K329*'fnd base rates'!H$56)
+($L329*'fnd base rates'!H$57)
+($M329*'fnd base rates'!H$58)
+($N329*'fnd base rates'!H$59)
+($O329*VLOOKUP($S329+12,rate_basefnd,8)))</f>
        <v>454.3845</v>
      </c>
      <c r="AA329" s="1">
        <f>(($C329*'fnd base rates'!I$48)
+($D329*'fnd base rates'!I$49)
+($E329*'fnd base rates'!I$50)
+($F329*'fnd base rates'!I$51)
+($G329*'fnd base rates'!I$52)
+($H329*'fnd base rates'!I$53)
+($I329*'fnd base rates'!I$54)
+($J329*'fnd base rates'!I$55)
+($K329*'fnd base rates'!I$56)
+($L329*'fnd base rates'!I$57)
+($M329*'fnd base rates'!I$58)
+($N329*'fnd base rates'!I$59)
+($O329*VLOOKUP($S329+12,rate_basefnd,9)))
*$R329</f>
        <v>311.46764999999999</v>
      </c>
      <c r="AB329" s="1">
        <f>(($C329*'fnd base rates'!J$48)
+($D329*'fnd base rates'!J$49)
+($E329*'fnd base rates'!J$50)
+($F329*'fnd base rates'!J$51)
+($G329*'fnd base rates'!J$52)
+($H329*'fnd base rates'!J$53)
+($I329*'fnd base rates'!J$54)
+($J329*'fnd base rates'!J$55)
+($K329*'fnd base rates'!J$56)
+($L329*'fnd base rates'!J$57)
+($M329*'fnd base rates'!J$58)
+($N329*'fnd base rates'!J$59)
+($O329*VLOOKUP($S329+12,rate_basefnd,10)))
*$R329</f>
        <v>228.06989999999999</v>
      </c>
      <c r="AC329" s="1">
        <f>(($C329*'fnd base rates'!K$48)
+($D329*'fnd base rates'!K$49)
+($E329*'fnd base rates'!K$50)
+($F329*'fnd base rates'!K$51)
+($G329*'fnd base rates'!K$52)
+($H329*'fnd base rates'!K$53)
+($I329*'fnd base rates'!K$54)
+($J329*'fnd base rates'!K$55)
+($K329*'fnd base rates'!K$56)
+($L329*'fnd base rates'!K$57)
+($M329*'fnd base rates'!K$58)
+($N329*'fnd base rates'!K$59)
+($O329*VLOOKUP($S329+12,rate_basefnd,11)))
*$R329</f>
        <v>1080.314856875</v>
      </c>
      <c r="AD329" s="1">
        <f>(($C329*'fnd base rates'!L$48)
+($D329*'fnd base rates'!L$49)
+($E329*'fnd base rates'!L$50)
+($F329*'fnd base rates'!L$51)
+($G329*'fnd base rates'!L$52)
+($H329*'fnd base rates'!L$53)
+($I329*'fnd base rates'!L$54)
+($J329*'fnd base rates'!L$55)
+($K329*'fnd base rates'!L$56)
+($L329*'fnd base rates'!L$57)
+($M329*'fnd base rates'!L$58)
+($N329*'fnd base rates'!L$59)
+($O329*VLOOKUP($S329+12,rate_basefnd,12)))</f>
        <v>978.01976342683213</v>
      </c>
      <c r="AE329" s="1">
        <f>(($C329*'fnd base rates'!M$48)
+($D329*'fnd base rates'!M$49)
+($E329*'fnd base rates'!M$50)
+($F329*'fnd base rates'!M$51)
+($G329*'fnd base rates'!M$52)
+($H329*'fnd base rates'!M$53)
+($I329*'fnd base rates'!M$54)
+($J329*'fnd base rates'!M$55)
+($K329*'fnd base rates'!M$56)
+($L329*'fnd base rates'!M$57)
+($M329*'fnd base rates'!M$58)
+($N329*'fnd base rates'!M$59)
+($O329*VLOOKUP($S329+12,rate_basefnd,13)))</f>
        <v>0</v>
      </c>
      <c r="AF329" s="4">
        <f t="shared" si="49"/>
        <v>8460.8866628018332</v>
      </c>
      <c r="AH329" s="4">
        <f t="shared" si="50"/>
        <v>447101212</v>
      </c>
      <c r="AI329" s="4" t="str">
        <f t="shared" si="51"/>
        <v>447</v>
      </c>
      <c r="AJ329" s="2" t="str">
        <f t="shared" si="52"/>
        <v>101</v>
      </c>
      <c r="AK329" s="2" t="str">
        <f t="shared" si="53"/>
        <v>212</v>
      </c>
      <c r="AL329" s="4">
        <f t="shared" si="54"/>
        <v>1</v>
      </c>
      <c r="AM329" s="4">
        <f t="shared" si="47"/>
        <v>1</v>
      </c>
      <c r="AN329" s="4">
        <f t="shared" si="55"/>
        <v>8460.8866628018332</v>
      </c>
      <c r="AO329" s="4">
        <f t="shared" si="56"/>
        <v>8461</v>
      </c>
      <c r="AP329" s="4">
        <f t="shared" si="57"/>
        <v>0</v>
      </c>
      <c r="AQ329" s="75">
        <v>8461</v>
      </c>
    </row>
    <row r="330" spans="1:43" s="4" customFormat="1">
      <c r="A330" s="2">
        <v>447101214</v>
      </c>
      <c r="B330" s="382" t="s">
        <v>685</v>
      </c>
      <c r="C330" s="15">
        <f>'fnd enro'!C330</f>
        <v>0</v>
      </c>
      <c r="D330" s="15">
        <f>'fnd enro'!D330</f>
        <v>0</v>
      </c>
      <c r="E330" s="15">
        <f>'fnd enro'!E330</f>
        <v>0</v>
      </c>
      <c r="F330" s="15">
        <f>'fnd enro'!F330</f>
        <v>0</v>
      </c>
      <c r="G330" s="15">
        <f>'fnd enro'!G330</f>
        <v>1</v>
      </c>
      <c r="H330" s="15">
        <f>'fnd enro'!H330</f>
        <v>0</v>
      </c>
      <c r="I330" s="15">
        <f>'fnd enro'!I330</f>
        <v>3.7499999999999999E-2</v>
      </c>
      <c r="J330" s="15">
        <f>'fnd enro'!J330</f>
        <v>0</v>
      </c>
      <c r="K330" s="15">
        <f>'fnd enro'!K330</f>
        <v>0</v>
      </c>
      <c r="L330" s="15">
        <f>'fnd enro'!L330</f>
        <v>0</v>
      </c>
      <c r="M330" s="15">
        <f>'fnd enro'!M330</f>
        <v>0</v>
      </c>
      <c r="N330" s="15">
        <f>'fnd enro'!N330</f>
        <v>0</v>
      </c>
      <c r="O330" s="15">
        <f>'fnd enro'!O330</f>
        <v>0</v>
      </c>
      <c r="P330" s="15"/>
      <c r="Q330" s="15">
        <f>'fnd enro'!R330</f>
        <v>1</v>
      </c>
      <c r="R330" s="16">
        <f t="shared" si="48"/>
        <v>1.0549999999999999</v>
      </c>
      <c r="S330" s="15">
        <f>'fnd enro'!Q330</f>
        <v>1</v>
      </c>
      <c r="T330" s="2"/>
      <c r="U330" s="1">
        <f>(($C330*'fnd base rates'!C$48)
+($D330*'fnd base rates'!C$49)
+($E330*'fnd base rates'!C$50)
+($F330*'fnd base rates'!C$51)
+($G330*'fnd base rates'!C$52)
+($H330*'fnd base rates'!C$53)
+($I330*'fnd base rates'!C$54)
+($J330*'fnd base rates'!C$55)
+($K330*'fnd base rates'!C$56)
+($L330*'fnd base rates'!C$57)
+($M330*'fnd base rates'!C$58)
+($N330*'fnd base rates'!C$59)
+($O330*VLOOKUP($S330+12,rate_basefnd,3)))
*$R330</f>
        <v>488.77688437500001</v>
      </c>
      <c r="V330" s="1">
        <f>(($C330*'fnd base rates'!D$48)
+($D330*'fnd base rates'!D$49)
+($E330*'fnd base rates'!D$50)
+($F330*'fnd base rates'!D$51)
+($G330*'fnd base rates'!D$52)
+($H330*'fnd base rates'!D$53)
+($I330*'fnd base rates'!D$54)
+($J330*'fnd base rates'!D$55)
+($K330*'fnd base rates'!D$56)
+($L330*'fnd base rates'!D$57)
+($M330*'fnd base rates'!D$58)
+($N330*'fnd base rates'!D$59)
+($O330*VLOOKUP($S330+12,rate_basefnd,4)))
*$R330</f>
        <v>701.27959999999996</v>
      </c>
      <c r="W330" s="1">
        <f>(($C330*'fnd base rates'!E$48)
+($D330*'fnd base rates'!E$49)
+($E330*'fnd base rates'!E$50)
+($F330*'fnd base rates'!E$51)
+($G330*'fnd base rates'!E$52)
+($H330*'fnd base rates'!E$53)
+($I330*'fnd base rates'!E$54)
+($J330*'fnd base rates'!E$55)
+($K330*'fnd base rates'!E$56)
+($L330*'fnd base rates'!E$57)
+($M330*'fnd base rates'!E$58)
+($N330*'fnd base rates'!E$59)
+($O330*VLOOKUP($S330+12,rate_basefnd,5)))
*$R330</f>
        <v>3161.3279406249999</v>
      </c>
      <c r="X330" s="1">
        <f>(($C330*'fnd base rates'!F$48)
+($D330*'fnd base rates'!F$49)
+($E330*'fnd base rates'!F$50)
+($F330*'fnd base rates'!F$51)
+($G330*'fnd base rates'!F$52)
+($H330*'fnd base rates'!F$53)
+($I330*'fnd base rates'!F$54)
+($J330*'fnd base rates'!F$55)
+($K330*'fnd base rates'!F$56)
+($L330*'fnd base rates'!F$57)
+($M330*'fnd base rates'!F$58)
+($N330*'fnd base rates'!F$59)
+($O330*VLOOKUP($S330+12,rate_basefnd,6)))
*$R330</f>
        <v>903.29706625000006</v>
      </c>
      <c r="Y330" s="1">
        <f>(($C330*'fnd base rates'!G$48)
+($D330*'fnd base rates'!G$49)
+($E330*'fnd base rates'!G$50)
+($F330*'fnd base rates'!G$51)
+($G330*'fnd base rates'!G$52)
+($H330*'fnd base rates'!G$53)
+($I330*'fnd base rates'!G$54)
+($J330*'fnd base rates'!G$55)
+($K330*'fnd base rates'!G$56)
+($L330*'fnd base rates'!G$57)
+($M330*'fnd base rates'!G$58)
+($N330*'fnd base rates'!G$59)
+($O330*VLOOKUP($S330+12,rate_basefnd,7)))
*$R330</f>
        <v>153.94850124999996</v>
      </c>
      <c r="Z330" s="1">
        <f>(($C330*'fnd base rates'!H$48)
+($D330*'fnd base rates'!H$49)
+($E330*'fnd base rates'!H$50)
+($F330*'fnd base rates'!H$51)
+($G330*'fnd base rates'!H$52)
+($H330*'fnd base rates'!H$53)
+($I330*'fnd base rates'!H$54)
+($J330*'fnd base rates'!H$55)
+($K330*'fnd base rates'!H$56)
+($L330*'fnd base rates'!H$57)
+($M330*'fnd base rates'!H$58)
+($N330*'fnd base rates'!H$59)
+($O330*VLOOKUP($S330+12,rate_basefnd,8)))</f>
        <v>454.3845</v>
      </c>
      <c r="AA330" s="1">
        <f>(($C330*'fnd base rates'!I$48)
+($D330*'fnd base rates'!I$49)
+($E330*'fnd base rates'!I$50)
+($F330*'fnd base rates'!I$51)
+($G330*'fnd base rates'!I$52)
+($H330*'fnd base rates'!I$53)
+($I330*'fnd base rates'!I$54)
+($J330*'fnd base rates'!I$55)
+($K330*'fnd base rates'!I$56)
+($L330*'fnd base rates'!I$57)
+($M330*'fnd base rates'!I$58)
+($N330*'fnd base rates'!I$59)
+($O330*VLOOKUP($S330+12,rate_basefnd,9)))
*$R330</f>
        <v>311.46764999999999</v>
      </c>
      <c r="AB330" s="1">
        <f>(($C330*'fnd base rates'!J$48)
+($D330*'fnd base rates'!J$49)
+($E330*'fnd base rates'!J$50)
+($F330*'fnd base rates'!J$51)
+($G330*'fnd base rates'!J$52)
+($H330*'fnd base rates'!J$53)
+($I330*'fnd base rates'!J$54)
+($J330*'fnd base rates'!J$55)
+($K330*'fnd base rates'!J$56)
+($L330*'fnd base rates'!J$57)
+($M330*'fnd base rates'!J$58)
+($N330*'fnd base rates'!J$59)
+($O330*VLOOKUP($S330+12,rate_basefnd,10)))
*$R330</f>
        <v>228.06989999999999</v>
      </c>
      <c r="AC330" s="1">
        <f>(($C330*'fnd base rates'!K$48)
+($D330*'fnd base rates'!K$49)
+($E330*'fnd base rates'!K$50)
+($F330*'fnd base rates'!K$51)
+($G330*'fnd base rates'!K$52)
+($H330*'fnd base rates'!K$53)
+($I330*'fnd base rates'!K$54)
+($J330*'fnd base rates'!K$55)
+($K330*'fnd base rates'!K$56)
+($L330*'fnd base rates'!K$57)
+($M330*'fnd base rates'!K$58)
+($N330*'fnd base rates'!K$59)
+($O330*VLOOKUP($S330+12,rate_basefnd,11)))
*$R330</f>
        <v>1080.314856875</v>
      </c>
      <c r="AD330" s="1">
        <f>(($C330*'fnd base rates'!L$48)
+($D330*'fnd base rates'!L$49)
+($E330*'fnd base rates'!L$50)
+($F330*'fnd base rates'!L$51)
+($G330*'fnd base rates'!L$52)
+($H330*'fnd base rates'!L$53)
+($I330*'fnd base rates'!L$54)
+($J330*'fnd base rates'!L$55)
+($K330*'fnd base rates'!L$56)
+($L330*'fnd base rates'!L$57)
+($M330*'fnd base rates'!L$58)
+($N330*'fnd base rates'!L$59)
+($O330*VLOOKUP($S330+12,rate_basefnd,12)))</f>
        <v>978.01976342683213</v>
      </c>
      <c r="AE330" s="1">
        <f>(($C330*'fnd base rates'!M$48)
+($D330*'fnd base rates'!M$49)
+($E330*'fnd base rates'!M$50)
+($F330*'fnd base rates'!M$51)
+($G330*'fnd base rates'!M$52)
+($H330*'fnd base rates'!M$53)
+($I330*'fnd base rates'!M$54)
+($J330*'fnd base rates'!M$55)
+($K330*'fnd base rates'!M$56)
+($L330*'fnd base rates'!M$57)
+($M330*'fnd base rates'!M$58)
+($N330*'fnd base rates'!M$59)
+($O330*VLOOKUP($S330+12,rate_basefnd,13)))</f>
        <v>0</v>
      </c>
      <c r="AF330" s="4">
        <f t="shared" si="49"/>
        <v>8460.8866628018332</v>
      </c>
      <c r="AH330" s="4">
        <f t="shared" si="50"/>
        <v>447101214</v>
      </c>
      <c r="AI330" s="4" t="str">
        <f t="shared" si="51"/>
        <v>447</v>
      </c>
      <c r="AJ330" s="2" t="str">
        <f t="shared" si="52"/>
        <v>101</v>
      </c>
      <c r="AK330" s="2" t="str">
        <f t="shared" si="53"/>
        <v>214</v>
      </c>
      <c r="AL330" s="4">
        <f t="shared" si="54"/>
        <v>1</v>
      </c>
      <c r="AM330" s="4">
        <f t="shared" ref="AM330:AM393" si="58">enro</f>
        <v>1</v>
      </c>
      <c r="AN330" s="4">
        <f t="shared" si="55"/>
        <v>8460.8866628018332</v>
      </c>
      <c r="AO330" s="4">
        <f t="shared" si="56"/>
        <v>8461</v>
      </c>
      <c r="AP330" s="4">
        <f t="shared" si="57"/>
        <v>0</v>
      </c>
      <c r="AQ330" s="75">
        <v>8461</v>
      </c>
    </row>
    <row r="331" spans="1:43" s="4" customFormat="1">
      <c r="A331" s="2">
        <v>447101218</v>
      </c>
      <c r="B331" s="382" t="s">
        <v>685</v>
      </c>
      <c r="C331" s="15">
        <f>'fnd enro'!C331</f>
        <v>0</v>
      </c>
      <c r="D331" s="15">
        <f>'fnd enro'!D331</f>
        <v>0</v>
      </c>
      <c r="E331" s="15">
        <f>'fnd enro'!E331</f>
        <v>0</v>
      </c>
      <c r="F331" s="15">
        <f>'fnd enro'!F331</f>
        <v>0</v>
      </c>
      <c r="G331" s="15">
        <f>'fnd enro'!G331</f>
        <v>2</v>
      </c>
      <c r="H331" s="15">
        <f>'fnd enro'!H331</f>
        <v>0</v>
      </c>
      <c r="I331" s="15">
        <f>'fnd enro'!I331</f>
        <v>7.4999999999999997E-2</v>
      </c>
      <c r="J331" s="15">
        <f>'fnd enro'!J331</f>
        <v>0</v>
      </c>
      <c r="K331" s="15">
        <f>'fnd enro'!K331</f>
        <v>0</v>
      </c>
      <c r="L331" s="15">
        <f>'fnd enro'!L331</f>
        <v>0</v>
      </c>
      <c r="M331" s="15">
        <f>'fnd enro'!M331</f>
        <v>0</v>
      </c>
      <c r="N331" s="15">
        <f>'fnd enro'!N331</f>
        <v>0</v>
      </c>
      <c r="O331" s="15">
        <f>'fnd enro'!O331</f>
        <v>2</v>
      </c>
      <c r="P331" s="15"/>
      <c r="Q331" s="15">
        <f>'fnd enro'!R331</f>
        <v>2</v>
      </c>
      <c r="R331" s="16">
        <f t="shared" ref="R331:R394" si="59">VLOOKUP(A331,charterinfo_b,6)</f>
        <v>1.0549999999999999</v>
      </c>
      <c r="S331" s="15">
        <f>'fnd enro'!Q331</f>
        <v>10</v>
      </c>
      <c r="T331" s="2"/>
      <c r="U331" s="1">
        <f>(($C331*'fnd base rates'!C$48)
+($D331*'fnd base rates'!C$49)
+($E331*'fnd base rates'!C$50)
+($F331*'fnd base rates'!C$51)
+($G331*'fnd base rates'!C$52)
+($H331*'fnd base rates'!C$53)
+($I331*'fnd base rates'!C$54)
+($J331*'fnd base rates'!C$55)
+($K331*'fnd base rates'!C$56)
+($L331*'fnd base rates'!C$57)
+($M331*'fnd base rates'!C$58)
+($N331*'fnd base rates'!C$59)
+($O331*VLOOKUP($S331+12,rate_basefnd,3)))
*$R331</f>
        <v>977.55376875000002</v>
      </c>
      <c r="V331" s="1">
        <f>(($C331*'fnd base rates'!D$48)
+($D331*'fnd base rates'!D$49)
+($E331*'fnd base rates'!D$50)
+($F331*'fnd base rates'!D$51)
+($G331*'fnd base rates'!D$52)
+($H331*'fnd base rates'!D$53)
+($I331*'fnd base rates'!D$54)
+($J331*'fnd base rates'!D$55)
+($K331*'fnd base rates'!D$56)
+($L331*'fnd base rates'!D$57)
+($M331*'fnd base rates'!D$58)
+($N331*'fnd base rates'!D$59)
+($O331*VLOOKUP($S331+12,rate_basefnd,4)))
*$R331</f>
        <v>1402.5591999999999</v>
      </c>
      <c r="W331" s="1">
        <f>(($C331*'fnd base rates'!E$48)
+($D331*'fnd base rates'!E$49)
+($E331*'fnd base rates'!E$50)
+($F331*'fnd base rates'!E$51)
+($G331*'fnd base rates'!E$52)
+($H331*'fnd base rates'!E$53)
+($I331*'fnd base rates'!E$54)
+($J331*'fnd base rates'!E$55)
+($K331*'fnd base rates'!E$56)
+($L331*'fnd base rates'!E$57)
+($M331*'fnd base rates'!E$58)
+($N331*'fnd base rates'!E$59)
+($O331*VLOOKUP($S331+12,rate_basefnd,5)))
*$R331</f>
        <v>13225.605281249998</v>
      </c>
      <c r="X331" s="1">
        <f>(($C331*'fnd base rates'!F$48)
+($D331*'fnd base rates'!F$49)
+($E331*'fnd base rates'!F$50)
+($F331*'fnd base rates'!F$51)
+($G331*'fnd base rates'!F$52)
+($H331*'fnd base rates'!F$53)
+($I331*'fnd base rates'!F$54)
+($J331*'fnd base rates'!F$55)
+($K331*'fnd base rates'!F$56)
+($L331*'fnd base rates'!F$57)
+($M331*'fnd base rates'!F$58)
+($N331*'fnd base rates'!F$59)
+($O331*VLOOKUP($S331+12,rate_basefnd,6)))
*$R331</f>
        <v>1806.5941325000001</v>
      </c>
      <c r="Y331" s="1">
        <f>(($C331*'fnd base rates'!G$48)
+($D331*'fnd base rates'!G$49)
+($E331*'fnd base rates'!G$50)
+($F331*'fnd base rates'!G$51)
+($G331*'fnd base rates'!G$52)
+($H331*'fnd base rates'!G$53)
+($I331*'fnd base rates'!G$54)
+($J331*'fnd base rates'!G$55)
+($K331*'fnd base rates'!G$56)
+($L331*'fnd base rates'!G$57)
+($M331*'fnd base rates'!G$58)
+($N331*'fnd base rates'!G$59)
+($O331*VLOOKUP($S331+12,rate_basefnd,7)))
*$R331</f>
        <v>459.81700249999994</v>
      </c>
      <c r="Z331" s="1">
        <f>(($C331*'fnd base rates'!H$48)
+($D331*'fnd base rates'!H$49)
+($E331*'fnd base rates'!H$50)
+($F331*'fnd base rates'!H$51)
+($G331*'fnd base rates'!H$52)
+($H331*'fnd base rates'!H$53)
+($I331*'fnd base rates'!H$54)
+($J331*'fnd base rates'!H$55)
+($K331*'fnd base rates'!H$56)
+($L331*'fnd base rates'!H$57)
+($M331*'fnd base rates'!H$58)
+($N331*'fnd base rates'!H$59)
+($O331*VLOOKUP($S331+12,rate_basefnd,8)))</f>
        <v>908.76900000000001</v>
      </c>
      <c r="AA331" s="1">
        <f>(($C331*'fnd base rates'!I$48)
+($D331*'fnd base rates'!I$49)
+($E331*'fnd base rates'!I$50)
+($F331*'fnd base rates'!I$51)
+($G331*'fnd base rates'!I$52)
+($H331*'fnd base rates'!I$53)
+($I331*'fnd base rates'!I$54)
+($J331*'fnd base rates'!I$55)
+($K331*'fnd base rates'!I$56)
+($L331*'fnd base rates'!I$57)
+($M331*'fnd base rates'!I$58)
+($N331*'fnd base rates'!I$59)
+($O331*VLOOKUP($S331+12,rate_basefnd,9)))
*$R331</f>
        <v>622.93529999999998</v>
      </c>
      <c r="AB331" s="1">
        <f>(($C331*'fnd base rates'!J$48)
+($D331*'fnd base rates'!J$49)
+($E331*'fnd base rates'!J$50)
+($F331*'fnd base rates'!J$51)
+($G331*'fnd base rates'!J$52)
+($H331*'fnd base rates'!J$53)
+($I331*'fnd base rates'!J$54)
+($J331*'fnd base rates'!J$55)
+($K331*'fnd base rates'!J$56)
+($L331*'fnd base rates'!J$57)
+($M331*'fnd base rates'!J$58)
+($N331*'fnd base rates'!J$59)
+($O331*VLOOKUP($S331+12,rate_basefnd,10)))
*$R331</f>
        <v>456.13979999999998</v>
      </c>
      <c r="AC331" s="1">
        <f>(($C331*'fnd base rates'!K$48)
+($D331*'fnd base rates'!K$49)
+($E331*'fnd base rates'!K$50)
+($F331*'fnd base rates'!K$51)
+($G331*'fnd base rates'!K$52)
+($H331*'fnd base rates'!K$53)
+($I331*'fnd base rates'!K$54)
+($J331*'fnd base rates'!K$55)
+($K331*'fnd base rates'!K$56)
+($L331*'fnd base rates'!K$57)
+($M331*'fnd base rates'!K$58)
+($N331*'fnd base rates'!K$59)
+($O331*VLOOKUP($S331+12,rate_basefnd,11)))
*$R331</f>
        <v>3226.7494137499998</v>
      </c>
      <c r="AD331" s="1">
        <f>(($C331*'fnd base rates'!L$48)
+($D331*'fnd base rates'!L$49)
+($E331*'fnd base rates'!L$50)
+($F331*'fnd base rates'!L$51)
+($G331*'fnd base rates'!L$52)
+($H331*'fnd base rates'!L$53)
+($I331*'fnd base rates'!L$54)
+($J331*'fnd base rates'!L$55)
+($K331*'fnd base rates'!L$56)
+($L331*'fnd base rates'!L$57)
+($M331*'fnd base rates'!L$58)
+($N331*'fnd base rates'!L$59)
+($O331*VLOOKUP($S331+12,rate_basefnd,12)))</f>
        <v>2620.2395268536643</v>
      </c>
      <c r="AE331" s="1">
        <f>(($C331*'fnd base rates'!M$48)
+($D331*'fnd base rates'!M$49)
+($E331*'fnd base rates'!M$50)
+($F331*'fnd base rates'!M$51)
+($G331*'fnd base rates'!M$52)
+($H331*'fnd base rates'!M$53)
+($I331*'fnd base rates'!M$54)
+($J331*'fnd base rates'!M$55)
+($K331*'fnd base rates'!M$56)
+($L331*'fnd base rates'!M$57)
+($M331*'fnd base rates'!M$58)
+($N331*'fnd base rates'!M$59)
+($O331*VLOOKUP($S331+12,rate_basefnd,13)))</f>
        <v>0</v>
      </c>
      <c r="AF331" s="4">
        <f t="shared" ref="AF331:AF394" si="60">SUM(U331:AE331)</f>
        <v>25706.962425603662</v>
      </c>
      <c r="AH331" s="4">
        <f t="shared" ref="AH331:AH394" si="61">A331</f>
        <v>447101218</v>
      </c>
      <c r="AI331" s="4" t="str">
        <f t="shared" ref="AI331:AI394" si="62">IF($A331&lt;499999999,MID($A331,1,3),MID($A331,1,4))</f>
        <v>447</v>
      </c>
      <c r="AJ331" s="2" t="str">
        <f t="shared" ref="AJ331:AJ394" si="63">IF($A331&lt;499999999,MID($A331,4,3),MID($A331,5,3))</f>
        <v>101</v>
      </c>
      <c r="AK331" s="2" t="str">
        <f t="shared" ref="AK331:AK394" si="64">IF($A331&lt;499999999,MID($A331,7,3),MID($A331,8,3))</f>
        <v>218</v>
      </c>
      <c r="AL331" s="4">
        <f t="shared" ref="AL331:AL394" si="65">IF(VLOOKUP(VALUE(IF(AH331&lt;499999999,MID(AH331,4,3),MID(AH331,5,3))),distinfo,4)=R331,1,0)</f>
        <v>1</v>
      </c>
      <c r="AM331" s="4">
        <f t="shared" si="58"/>
        <v>2</v>
      </c>
      <c r="AN331" s="4">
        <f t="shared" ref="AN331:AN394" si="66">AF331</f>
        <v>25706.962425603662</v>
      </c>
      <c r="AO331" s="4">
        <f t="shared" ref="AO331:AO394" si="67">IF(OR(AF331=0,AM331=0),0,ROUND(AN331/AM331,0))</f>
        <v>12853</v>
      </c>
      <c r="AP331" s="4">
        <f t="shared" ref="AP331:AP394" si="68">AQ331-AO331</f>
        <v>0</v>
      </c>
      <c r="AQ331" s="75">
        <v>12853</v>
      </c>
    </row>
    <row r="332" spans="1:43" s="4" customFormat="1">
      <c r="A332" s="2">
        <v>447101238</v>
      </c>
      <c r="B332" s="382" t="s">
        <v>685</v>
      </c>
      <c r="C332" s="15">
        <f>'fnd enro'!C332</f>
        <v>0</v>
      </c>
      <c r="D332" s="15">
        <f>'fnd enro'!D332</f>
        <v>0</v>
      </c>
      <c r="E332" s="15">
        <f>'fnd enro'!E332</f>
        <v>3</v>
      </c>
      <c r="F332" s="15">
        <f>'fnd enro'!F332</f>
        <v>1</v>
      </c>
      <c r="G332" s="15">
        <f>'fnd enro'!G332</f>
        <v>1</v>
      </c>
      <c r="H332" s="15">
        <f>'fnd enro'!H332</f>
        <v>0</v>
      </c>
      <c r="I332" s="15">
        <f>'fnd enro'!I332</f>
        <v>0.1875</v>
      </c>
      <c r="J332" s="15">
        <f>'fnd enro'!J332</f>
        <v>0</v>
      </c>
      <c r="K332" s="15">
        <f>'fnd enro'!K332</f>
        <v>0</v>
      </c>
      <c r="L332" s="15">
        <f>'fnd enro'!L332</f>
        <v>0</v>
      </c>
      <c r="M332" s="15">
        <f>'fnd enro'!M332</f>
        <v>0</v>
      </c>
      <c r="N332" s="15">
        <f>'fnd enro'!N332</f>
        <v>0</v>
      </c>
      <c r="O332" s="15">
        <f>'fnd enro'!O332</f>
        <v>1</v>
      </c>
      <c r="P332" s="15"/>
      <c r="Q332" s="15">
        <f>'fnd enro'!R332</f>
        <v>5</v>
      </c>
      <c r="R332" s="16">
        <f t="shared" si="59"/>
        <v>1.0549999999999999</v>
      </c>
      <c r="S332" s="15">
        <f>'fnd enro'!Q332</f>
        <v>5</v>
      </c>
      <c r="T332" s="2"/>
      <c r="U332" s="1">
        <f>(($C332*'fnd base rates'!C$48)
+($D332*'fnd base rates'!C$49)
+($E332*'fnd base rates'!C$50)
+($F332*'fnd base rates'!C$51)
+($G332*'fnd base rates'!C$52)
+($H332*'fnd base rates'!C$53)
+($I332*'fnd base rates'!C$54)
+($J332*'fnd base rates'!C$55)
+($K332*'fnd base rates'!C$56)
+($L332*'fnd base rates'!C$57)
+($M332*'fnd base rates'!C$58)
+($N332*'fnd base rates'!C$59)
+($O332*VLOOKUP($S332+12,rate_basefnd,3)))
*$R332</f>
        <v>2443.884421875</v>
      </c>
      <c r="V332" s="1">
        <f>(($C332*'fnd base rates'!D$48)
+($D332*'fnd base rates'!D$49)
+($E332*'fnd base rates'!D$50)
+($F332*'fnd base rates'!D$51)
+($G332*'fnd base rates'!D$52)
+($H332*'fnd base rates'!D$53)
+($I332*'fnd base rates'!D$54)
+($J332*'fnd base rates'!D$55)
+($K332*'fnd base rates'!D$56)
+($L332*'fnd base rates'!D$57)
+($M332*'fnd base rates'!D$58)
+($N332*'fnd base rates'!D$59)
+($O332*VLOOKUP($S332+12,rate_basefnd,4)))
*$R332</f>
        <v>3506.3980000000001</v>
      </c>
      <c r="W332" s="1">
        <f>(($C332*'fnd base rates'!E$48)
+($D332*'fnd base rates'!E$49)
+($E332*'fnd base rates'!E$50)
+($F332*'fnd base rates'!E$51)
+($G332*'fnd base rates'!E$52)
+($H332*'fnd base rates'!E$53)
+($I332*'fnd base rates'!E$54)
+($J332*'fnd base rates'!E$55)
+($K332*'fnd base rates'!E$56)
+($L332*'fnd base rates'!E$57)
+($M332*'fnd base rates'!E$58)
+($N332*'fnd base rates'!E$59)
+($O332*VLOOKUP($S332+12,rate_basefnd,5)))
*$R332</f>
        <v>20634.678403124999</v>
      </c>
      <c r="X332" s="1">
        <f>(($C332*'fnd base rates'!F$48)
+($D332*'fnd base rates'!F$49)
+($E332*'fnd base rates'!F$50)
+($F332*'fnd base rates'!F$51)
+($G332*'fnd base rates'!F$52)
+($H332*'fnd base rates'!F$53)
+($I332*'fnd base rates'!F$54)
+($J332*'fnd base rates'!F$55)
+($K332*'fnd base rates'!F$56)
+($L332*'fnd base rates'!F$57)
+($M332*'fnd base rates'!F$58)
+($N332*'fnd base rates'!F$59)
+($O332*VLOOKUP($S332+12,rate_basefnd,6)))
*$R332</f>
        <v>5440.7075312500001</v>
      </c>
      <c r="Y332" s="1">
        <f>(($C332*'fnd base rates'!G$48)
+($D332*'fnd base rates'!G$49)
+($E332*'fnd base rates'!G$50)
+($F332*'fnd base rates'!G$51)
+($G332*'fnd base rates'!G$52)
+($H332*'fnd base rates'!G$53)
+($I332*'fnd base rates'!G$54)
+($J332*'fnd base rates'!G$55)
+($K332*'fnd base rates'!G$56)
+($L332*'fnd base rates'!G$57)
+($M332*'fnd base rates'!G$58)
+($N332*'fnd base rates'!G$59)
+($O332*VLOOKUP($S332+12,rate_basefnd,7)))
*$R332</f>
        <v>799.17700624999986</v>
      </c>
      <c r="Z332" s="1">
        <f>(($C332*'fnd base rates'!H$48)
+($D332*'fnd base rates'!H$49)
+($E332*'fnd base rates'!H$50)
+($F332*'fnd base rates'!H$51)
+($G332*'fnd base rates'!H$52)
+($H332*'fnd base rates'!H$53)
+($I332*'fnd base rates'!H$54)
+($J332*'fnd base rates'!H$55)
+($K332*'fnd base rates'!H$56)
+($L332*'fnd base rates'!H$57)
+($M332*'fnd base rates'!H$58)
+($N332*'fnd base rates'!H$59)
+($O332*VLOOKUP($S332+12,rate_basefnd,8)))</f>
        <v>2271.9225000000001</v>
      </c>
      <c r="AA332" s="1">
        <f>(($C332*'fnd base rates'!I$48)
+($D332*'fnd base rates'!I$49)
+($E332*'fnd base rates'!I$50)
+($F332*'fnd base rates'!I$51)
+($G332*'fnd base rates'!I$52)
+($H332*'fnd base rates'!I$53)
+($I332*'fnd base rates'!I$54)
+($J332*'fnd base rates'!I$55)
+($K332*'fnd base rates'!I$56)
+($L332*'fnd base rates'!I$57)
+($M332*'fnd base rates'!I$58)
+($N332*'fnd base rates'!I$59)
+($O332*VLOOKUP($S332+12,rate_basefnd,9)))
*$R332</f>
        <v>1247.4214499999998</v>
      </c>
      <c r="AB332" s="1">
        <f>(($C332*'fnd base rates'!J$48)
+($D332*'fnd base rates'!J$49)
+($E332*'fnd base rates'!J$50)
+($F332*'fnd base rates'!J$51)
+($G332*'fnd base rates'!J$52)
+($H332*'fnd base rates'!J$53)
+($I332*'fnd base rates'!J$54)
+($J332*'fnd base rates'!J$55)
+($K332*'fnd base rates'!J$56)
+($L332*'fnd base rates'!J$57)
+($M332*'fnd base rates'!J$58)
+($N332*'fnd base rates'!J$59)
+($O332*VLOOKUP($S332+12,rate_basefnd,10)))
*$R332</f>
        <v>646.97874999999999</v>
      </c>
      <c r="AC332" s="1">
        <f>(($C332*'fnd base rates'!K$48)
+($D332*'fnd base rates'!K$49)
+($E332*'fnd base rates'!K$50)
+($F332*'fnd base rates'!K$51)
+($G332*'fnd base rates'!K$52)
+($H332*'fnd base rates'!K$53)
+($I332*'fnd base rates'!K$54)
+($J332*'fnd base rates'!K$55)
+($K332*'fnd base rates'!K$56)
+($L332*'fnd base rates'!K$57)
+($M332*'fnd base rates'!K$58)
+($N332*'fnd base rates'!K$59)
+($O332*VLOOKUP($S332+12,rate_basefnd,11)))
*$R332</f>
        <v>5608.3437343749993</v>
      </c>
      <c r="AD332" s="1">
        <f>(($C332*'fnd base rates'!L$48)
+($D332*'fnd base rates'!L$49)
+($E332*'fnd base rates'!L$50)
+($F332*'fnd base rates'!L$51)
+($G332*'fnd base rates'!L$52)
+($H332*'fnd base rates'!L$53)
+($I332*'fnd base rates'!L$54)
+($J332*'fnd base rates'!L$55)
+($K332*'fnd base rates'!L$56)
+($L332*'fnd base rates'!L$57)
+($M332*'fnd base rates'!L$58)
+($N332*'fnd base rates'!L$59)
+($O332*VLOOKUP($S332+12,rate_basefnd,12)))</f>
        <v>5245.2481225180954</v>
      </c>
      <c r="AE332" s="1">
        <f>(($C332*'fnd base rates'!M$48)
+($D332*'fnd base rates'!M$49)
+($E332*'fnd base rates'!M$50)
+($F332*'fnd base rates'!M$51)
+($G332*'fnd base rates'!M$52)
+($H332*'fnd base rates'!M$53)
+($I332*'fnd base rates'!M$54)
+($J332*'fnd base rates'!M$55)
+($K332*'fnd base rates'!M$56)
+($L332*'fnd base rates'!M$57)
+($M332*'fnd base rates'!M$58)
+($N332*'fnd base rates'!M$59)
+($O332*VLOOKUP($S332+12,rate_basefnd,13)))</f>
        <v>0</v>
      </c>
      <c r="AF332" s="4">
        <f t="shared" si="60"/>
        <v>47844.759919393095</v>
      </c>
      <c r="AH332" s="4">
        <f t="shared" si="61"/>
        <v>447101238</v>
      </c>
      <c r="AI332" s="4" t="str">
        <f t="shared" si="62"/>
        <v>447</v>
      </c>
      <c r="AJ332" s="2" t="str">
        <f t="shared" si="63"/>
        <v>101</v>
      </c>
      <c r="AK332" s="2" t="str">
        <f t="shared" si="64"/>
        <v>238</v>
      </c>
      <c r="AL332" s="4">
        <f t="shared" si="65"/>
        <v>1</v>
      </c>
      <c r="AM332" s="4">
        <f t="shared" si="58"/>
        <v>5</v>
      </c>
      <c r="AN332" s="4">
        <f t="shared" si="66"/>
        <v>47844.759919393095</v>
      </c>
      <c r="AO332" s="4">
        <f t="shared" si="67"/>
        <v>9569</v>
      </c>
      <c r="AP332" s="4">
        <f t="shared" si="68"/>
        <v>0</v>
      </c>
      <c r="AQ332" s="75">
        <v>9569</v>
      </c>
    </row>
    <row r="333" spans="1:43" s="4" customFormat="1">
      <c r="A333" s="2">
        <v>447101307</v>
      </c>
      <c r="B333" s="382" t="s">
        <v>685</v>
      </c>
      <c r="C333" s="15">
        <f>'fnd enro'!C333</f>
        <v>0</v>
      </c>
      <c r="D333" s="15">
        <f>'fnd enro'!D333</f>
        <v>0</v>
      </c>
      <c r="E333" s="15">
        <f>'fnd enro'!E333</f>
        <v>1</v>
      </c>
      <c r="F333" s="15">
        <f>'fnd enro'!F333</f>
        <v>1</v>
      </c>
      <c r="G333" s="15">
        <f>'fnd enro'!G333</f>
        <v>4</v>
      </c>
      <c r="H333" s="15">
        <f>'fnd enro'!H333</f>
        <v>0</v>
      </c>
      <c r="I333" s="15">
        <f>'fnd enro'!I333</f>
        <v>0.22500000000000001</v>
      </c>
      <c r="J333" s="15">
        <f>'fnd enro'!J333</f>
        <v>0</v>
      </c>
      <c r="K333" s="15">
        <f>'fnd enro'!K333</f>
        <v>0</v>
      </c>
      <c r="L333" s="15">
        <f>'fnd enro'!L333</f>
        <v>0</v>
      </c>
      <c r="M333" s="15">
        <f>'fnd enro'!M333</f>
        <v>0</v>
      </c>
      <c r="N333" s="15">
        <f>'fnd enro'!N333</f>
        <v>0</v>
      </c>
      <c r="O333" s="15">
        <f>'fnd enro'!O333</f>
        <v>0</v>
      </c>
      <c r="P333" s="15"/>
      <c r="Q333" s="15">
        <f>'fnd enro'!R333</f>
        <v>6</v>
      </c>
      <c r="R333" s="16">
        <f t="shared" si="59"/>
        <v>1.0549999999999999</v>
      </c>
      <c r="S333" s="15">
        <f>'fnd enro'!Q333</f>
        <v>1</v>
      </c>
      <c r="T333" s="2"/>
      <c r="U333" s="1">
        <f>(($C333*'fnd base rates'!C$48)
+($D333*'fnd base rates'!C$49)
+($E333*'fnd base rates'!C$50)
+($F333*'fnd base rates'!C$51)
+($G333*'fnd base rates'!C$52)
+($H333*'fnd base rates'!C$53)
+($I333*'fnd base rates'!C$54)
+($J333*'fnd base rates'!C$55)
+($K333*'fnd base rates'!C$56)
+($L333*'fnd base rates'!C$57)
+($M333*'fnd base rates'!C$58)
+($N333*'fnd base rates'!C$59)
+($O333*VLOOKUP($S333+12,rate_basefnd,3)))
*$R333</f>
        <v>2932.6613062500001</v>
      </c>
      <c r="V333" s="1">
        <f>(($C333*'fnd base rates'!D$48)
+($D333*'fnd base rates'!D$49)
+($E333*'fnd base rates'!D$50)
+($F333*'fnd base rates'!D$51)
+($G333*'fnd base rates'!D$52)
+($H333*'fnd base rates'!D$53)
+($I333*'fnd base rates'!D$54)
+($J333*'fnd base rates'!D$55)
+($K333*'fnd base rates'!D$56)
+($L333*'fnd base rates'!D$57)
+($M333*'fnd base rates'!D$58)
+($N333*'fnd base rates'!D$59)
+($O333*VLOOKUP($S333+12,rate_basefnd,4)))
*$R333</f>
        <v>4207.6776</v>
      </c>
      <c r="W333" s="1">
        <f>(($C333*'fnd base rates'!E$48)
+($D333*'fnd base rates'!E$49)
+($E333*'fnd base rates'!E$50)
+($F333*'fnd base rates'!E$51)
+($G333*'fnd base rates'!E$52)
+($H333*'fnd base rates'!E$53)
+($I333*'fnd base rates'!E$54)
+($J333*'fnd base rates'!E$55)
+($K333*'fnd base rates'!E$56)
+($L333*'fnd base rates'!E$57)
+($M333*'fnd base rates'!E$58)
+($N333*'fnd base rates'!E$59)
+($O333*VLOOKUP($S333+12,rate_basefnd,5)))
*$R333</f>
        <v>19739.700143749997</v>
      </c>
      <c r="X333" s="1">
        <f>(($C333*'fnd base rates'!F$48)
+($D333*'fnd base rates'!F$49)
+($E333*'fnd base rates'!F$50)
+($F333*'fnd base rates'!F$51)
+($G333*'fnd base rates'!F$52)
+($H333*'fnd base rates'!F$53)
+($I333*'fnd base rates'!F$54)
+($J333*'fnd base rates'!F$55)
+($K333*'fnd base rates'!F$56)
+($L333*'fnd base rates'!F$57)
+($M333*'fnd base rates'!F$58)
+($N333*'fnd base rates'!F$59)
+($O333*VLOOKUP($S333+12,rate_basefnd,6)))
*$R333</f>
        <v>5881.8934974999993</v>
      </c>
      <c r="Y333" s="1">
        <f>(($C333*'fnd base rates'!G$48)
+($D333*'fnd base rates'!G$49)
+($E333*'fnd base rates'!G$50)
+($F333*'fnd base rates'!G$51)
+($G333*'fnd base rates'!G$52)
+($H333*'fnd base rates'!G$53)
+($I333*'fnd base rates'!G$54)
+($J333*'fnd base rates'!G$55)
+($K333*'fnd base rates'!G$56)
+($L333*'fnd base rates'!G$57)
+($M333*'fnd base rates'!G$58)
+($N333*'fnd base rates'!G$59)
+($O333*VLOOKUP($S333+12,rate_basefnd,7)))
*$R333</f>
        <v>902.27450749999991</v>
      </c>
      <c r="Z333" s="1">
        <f>(($C333*'fnd base rates'!H$48)
+($D333*'fnd base rates'!H$49)
+($E333*'fnd base rates'!H$50)
+($F333*'fnd base rates'!H$51)
+($G333*'fnd base rates'!H$52)
+($H333*'fnd base rates'!H$53)
+($I333*'fnd base rates'!H$54)
+($J333*'fnd base rates'!H$55)
+($K333*'fnd base rates'!H$56)
+($L333*'fnd base rates'!H$57)
+($M333*'fnd base rates'!H$58)
+($N333*'fnd base rates'!H$59)
+($O333*VLOOKUP($S333+12,rate_basefnd,8)))</f>
        <v>2726.3069999999998</v>
      </c>
      <c r="AA333" s="1">
        <f>(($C333*'fnd base rates'!I$48)
+($D333*'fnd base rates'!I$49)
+($E333*'fnd base rates'!I$50)
+($F333*'fnd base rates'!I$51)
+($G333*'fnd base rates'!I$52)
+($H333*'fnd base rates'!I$53)
+($I333*'fnd base rates'!I$54)
+($J333*'fnd base rates'!I$55)
+($K333*'fnd base rates'!I$56)
+($L333*'fnd base rates'!I$57)
+($M333*'fnd base rates'!I$58)
+($N333*'fnd base rates'!I$59)
+($O333*VLOOKUP($S333+12,rate_basefnd,9)))
*$R333</f>
        <v>1713.8474999999999</v>
      </c>
      <c r="AB333" s="1">
        <f>(($C333*'fnd base rates'!J$48)
+($D333*'fnd base rates'!J$49)
+($E333*'fnd base rates'!J$50)
+($F333*'fnd base rates'!J$51)
+($G333*'fnd base rates'!J$52)
+($H333*'fnd base rates'!J$53)
+($I333*'fnd base rates'!J$54)
+($J333*'fnd base rates'!J$55)
+($K333*'fnd base rates'!J$56)
+($L333*'fnd base rates'!J$57)
+($M333*'fnd base rates'!J$58)
+($N333*'fnd base rates'!J$59)
+($O333*VLOOKUP($S333+12,rate_basefnd,10)))
*$R333</f>
        <v>1145.0020499999998</v>
      </c>
      <c r="AC333" s="1">
        <f>(($C333*'fnd base rates'!K$48)
+($D333*'fnd base rates'!K$49)
+($E333*'fnd base rates'!K$50)
+($F333*'fnd base rates'!K$51)
+($G333*'fnd base rates'!K$52)
+($H333*'fnd base rates'!K$53)
+($I333*'fnd base rates'!K$54)
+($J333*'fnd base rates'!K$55)
+($K333*'fnd base rates'!K$56)
+($L333*'fnd base rates'!K$57)
+($M333*'fnd base rates'!K$58)
+($N333*'fnd base rates'!K$59)
+($O333*VLOOKUP($S333+12,rate_basefnd,11)))
*$R333</f>
        <v>6331.6360412499998</v>
      </c>
      <c r="AD333" s="1">
        <f>(($C333*'fnd base rates'!L$48)
+($D333*'fnd base rates'!L$49)
+($E333*'fnd base rates'!L$50)
+($F333*'fnd base rates'!L$51)
+($G333*'fnd base rates'!L$52)
+($H333*'fnd base rates'!L$53)
+($I333*'fnd base rates'!L$54)
+($J333*'fnd base rates'!L$55)
+($K333*'fnd base rates'!L$56)
+($L333*'fnd base rates'!L$57)
+($M333*'fnd base rates'!L$58)
+($N333*'fnd base rates'!L$59)
+($O333*VLOOKUP($S333+12,rate_basefnd,12)))</f>
        <v>5887.6994832529599</v>
      </c>
      <c r="AE333" s="1">
        <f>(($C333*'fnd base rates'!M$48)
+($D333*'fnd base rates'!M$49)
+($E333*'fnd base rates'!M$50)
+($F333*'fnd base rates'!M$51)
+($G333*'fnd base rates'!M$52)
+($H333*'fnd base rates'!M$53)
+($I333*'fnd base rates'!M$54)
+($J333*'fnd base rates'!M$55)
+($K333*'fnd base rates'!M$56)
+($L333*'fnd base rates'!M$57)
+($M333*'fnd base rates'!M$58)
+($N333*'fnd base rates'!M$59)
+($O333*VLOOKUP($S333+12,rate_basefnd,13)))</f>
        <v>0</v>
      </c>
      <c r="AF333" s="4">
        <f t="shared" si="60"/>
        <v>51468.699129502958</v>
      </c>
      <c r="AH333" s="4">
        <f t="shared" si="61"/>
        <v>447101307</v>
      </c>
      <c r="AI333" s="4" t="str">
        <f t="shared" si="62"/>
        <v>447</v>
      </c>
      <c r="AJ333" s="2" t="str">
        <f t="shared" si="63"/>
        <v>101</v>
      </c>
      <c r="AK333" s="2" t="str">
        <f t="shared" si="64"/>
        <v>307</v>
      </c>
      <c r="AL333" s="4">
        <f t="shared" si="65"/>
        <v>1</v>
      </c>
      <c r="AM333" s="4">
        <f t="shared" si="58"/>
        <v>6</v>
      </c>
      <c r="AN333" s="4">
        <f t="shared" si="66"/>
        <v>51468.699129502958</v>
      </c>
      <c r="AO333" s="4">
        <f t="shared" si="67"/>
        <v>8578</v>
      </c>
      <c r="AP333" s="4">
        <f t="shared" si="68"/>
        <v>0</v>
      </c>
      <c r="AQ333" s="75">
        <v>8578</v>
      </c>
    </row>
    <row r="334" spans="1:43" s="4" customFormat="1">
      <c r="A334" s="2">
        <v>447101335</v>
      </c>
      <c r="B334" s="382" t="s">
        <v>685</v>
      </c>
      <c r="C334" s="15">
        <f>'fnd enro'!C334</f>
        <v>0</v>
      </c>
      <c r="D334" s="15">
        <f>'fnd enro'!D334</f>
        <v>0</v>
      </c>
      <c r="E334" s="15">
        <f>'fnd enro'!E334</f>
        <v>0</v>
      </c>
      <c r="F334" s="15">
        <f>'fnd enro'!F334</f>
        <v>2</v>
      </c>
      <c r="G334" s="15">
        <f>'fnd enro'!G334</f>
        <v>0</v>
      </c>
      <c r="H334" s="15">
        <f>'fnd enro'!H334</f>
        <v>0</v>
      </c>
      <c r="I334" s="15">
        <f>'fnd enro'!I334</f>
        <v>7.4999999999999997E-2</v>
      </c>
      <c r="J334" s="15">
        <f>'fnd enro'!J334</f>
        <v>0</v>
      </c>
      <c r="K334" s="15">
        <f>'fnd enro'!K334</f>
        <v>0</v>
      </c>
      <c r="L334" s="15">
        <f>'fnd enro'!L334</f>
        <v>0</v>
      </c>
      <c r="M334" s="15">
        <f>'fnd enro'!M334</f>
        <v>0</v>
      </c>
      <c r="N334" s="15">
        <f>'fnd enro'!N334</f>
        <v>0</v>
      </c>
      <c r="O334" s="15">
        <f>'fnd enro'!O334</f>
        <v>2</v>
      </c>
      <c r="P334" s="15"/>
      <c r="Q334" s="15">
        <f>'fnd enro'!R334</f>
        <v>2</v>
      </c>
      <c r="R334" s="16">
        <f t="shared" si="59"/>
        <v>1.0549999999999999</v>
      </c>
      <c r="S334" s="15">
        <f>'fnd enro'!Q334</f>
        <v>10</v>
      </c>
      <c r="T334" s="2"/>
      <c r="U334" s="1">
        <f>(($C334*'fnd base rates'!C$48)
+($D334*'fnd base rates'!C$49)
+($E334*'fnd base rates'!C$50)
+($F334*'fnd base rates'!C$51)
+($G334*'fnd base rates'!C$52)
+($H334*'fnd base rates'!C$53)
+($I334*'fnd base rates'!C$54)
+($J334*'fnd base rates'!C$55)
+($K334*'fnd base rates'!C$56)
+($L334*'fnd base rates'!C$57)
+($M334*'fnd base rates'!C$58)
+($N334*'fnd base rates'!C$59)
+($O334*VLOOKUP($S334+12,rate_basefnd,3)))
*$R334</f>
        <v>977.55376875000002</v>
      </c>
      <c r="V334" s="1">
        <f>(($C334*'fnd base rates'!D$48)
+($D334*'fnd base rates'!D$49)
+($E334*'fnd base rates'!D$50)
+($F334*'fnd base rates'!D$51)
+($G334*'fnd base rates'!D$52)
+($H334*'fnd base rates'!D$53)
+($I334*'fnd base rates'!D$54)
+($J334*'fnd base rates'!D$55)
+($K334*'fnd base rates'!D$56)
+($L334*'fnd base rates'!D$57)
+($M334*'fnd base rates'!D$58)
+($N334*'fnd base rates'!D$59)
+($O334*VLOOKUP($S334+12,rate_basefnd,4)))
*$R334</f>
        <v>1402.5591999999999</v>
      </c>
      <c r="W334" s="1">
        <f>(($C334*'fnd base rates'!E$48)
+($D334*'fnd base rates'!E$49)
+($E334*'fnd base rates'!E$50)
+($F334*'fnd base rates'!E$51)
+($G334*'fnd base rates'!E$52)
+($H334*'fnd base rates'!E$53)
+($I334*'fnd base rates'!E$54)
+($J334*'fnd base rates'!E$55)
+($K334*'fnd base rates'!E$56)
+($L334*'fnd base rates'!E$57)
+($M334*'fnd base rates'!E$58)
+($N334*'fnd base rates'!E$59)
+($O334*VLOOKUP($S334+12,rate_basefnd,5)))
*$R334</f>
        <v>13997.29558125</v>
      </c>
      <c r="X334" s="1">
        <f>(($C334*'fnd base rates'!F$48)
+($D334*'fnd base rates'!F$49)
+($E334*'fnd base rates'!F$50)
+($F334*'fnd base rates'!F$51)
+($G334*'fnd base rates'!F$52)
+($H334*'fnd base rates'!F$53)
+($I334*'fnd base rates'!F$54)
+($J334*'fnd base rates'!F$55)
+($K334*'fnd base rates'!F$56)
+($L334*'fnd base rates'!F$57)
+($M334*'fnd base rates'!F$58)
+($N334*'fnd base rates'!F$59)
+($O334*VLOOKUP($S334+12,rate_basefnd,6)))
*$R334</f>
        <v>2268.7052325</v>
      </c>
      <c r="Y334" s="1">
        <f>(($C334*'fnd base rates'!G$48)
+($D334*'fnd base rates'!G$49)
+($E334*'fnd base rates'!G$50)
+($F334*'fnd base rates'!G$51)
+($G334*'fnd base rates'!G$52)
+($H334*'fnd base rates'!G$53)
+($I334*'fnd base rates'!G$54)
+($J334*'fnd base rates'!G$55)
+($K334*'fnd base rates'!G$56)
+($L334*'fnd base rates'!G$57)
+($M334*'fnd base rates'!G$58)
+($N334*'fnd base rates'!G$59)
+($O334*VLOOKUP($S334+12,rate_basefnd,7)))
*$R334</f>
        <v>438.42160249999995</v>
      </c>
      <c r="Z334" s="1">
        <f>(($C334*'fnd base rates'!H$48)
+($D334*'fnd base rates'!H$49)
+($E334*'fnd base rates'!H$50)
+($F334*'fnd base rates'!H$51)
+($G334*'fnd base rates'!H$52)
+($H334*'fnd base rates'!H$53)
+($I334*'fnd base rates'!H$54)
+($J334*'fnd base rates'!H$55)
+($K334*'fnd base rates'!H$56)
+($L334*'fnd base rates'!H$57)
+($M334*'fnd base rates'!H$58)
+($N334*'fnd base rates'!H$59)
+($O334*VLOOKUP($S334+12,rate_basefnd,8)))</f>
        <v>908.76900000000001</v>
      </c>
      <c r="AA334" s="1">
        <f>(($C334*'fnd base rates'!I$48)
+($D334*'fnd base rates'!I$49)
+($E334*'fnd base rates'!I$50)
+($F334*'fnd base rates'!I$51)
+($G334*'fnd base rates'!I$52)
+($H334*'fnd base rates'!I$53)
+($I334*'fnd base rates'!I$54)
+($J334*'fnd base rates'!I$55)
+($K334*'fnd base rates'!I$56)
+($L334*'fnd base rates'!I$57)
+($M334*'fnd base rates'!I$58)
+($N334*'fnd base rates'!I$59)
+($O334*VLOOKUP($S334+12,rate_basefnd,9)))
*$R334</f>
        <v>467.97689999999994</v>
      </c>
      <c r="AB334" s="1">
        <f>(($C334*'fnd base rates'!J$48)
+($D334*'fnd base rates'!J$49)
+($E334*'fnd base rates'!J$50)
+($F334*'fnd base rates'!J$51)
+($G334*'fnd base rates'!J$52)
+($H334*'fnd base rates'!J$53)
+($I334*'fnd base rates'!J$54)
+($J334*'fnd base rates'!J$55)
+($K334*'fnd base rates'!J$56)
+($L334*'fnd base rates'!J$57)
+($M334*'fnd base rates'!J$58)
+($N334*'fnd base rates'!J$59)
+($O334*VLOOKUP($S334+12,rate_basefnd,10)))
*$R334</f>
        <v>279.25849999999997</v>
      </c>
      <c r="AC334" s="1">
        <f>(($C334*'fnd base rates'!K$48)
+($D334*'fnd base rates'!K$49)
+($E334*'fnd base rates'!K$50)
+($F334*'fnd base rates'!K$51)
+($G334*'fnd base rates'!K$52)
+($H334*'fnd base rates'!K$53)
+($I334*'fnd base rates'!K$54)
+($J334*'fnd base rates'!K$55)
+($K334*'fnd base rates'!K$56)
+($L334*'fnd base rates'!K$57)
+($M334*'fnd base rates'!K$58)
+($N334*'fnd base rates'!K$59)
+($O334*VLOOKUP($S334+12,rate_basefnd,11)))
*$R334</f>
        <v>3076.4963137499994</v>
      </c>
      <c r="AD334" s="1">
        <f>(($C334*'fnd base rates'!L$48)
+($D334*'fnd base rates'!L$49)
+($E334*'fnd base rates'!L$50)
+($F334*'fnd base rates'!L$51)
+($G334*'fnd base rates'!L$52)
+($H334*'fnd base rates'!L$53)
+($I334*'fnd base rates'!L$54)
+($J334*'fnd base rates'!L$55)
+($K334*'fnd base rates'!L$56)
+($L334*'fnd base rates'!L$57)
+($M334*'fnd base rates'!L$58)
+($N334*'fnd base rates'!L$59)
+($O334*VLOOKUP($S334+12,rate_basefnd,12)))</f>
        <v>2639.8629295456312</v>
      </c>
      <c r="AE334" s="1">
        <f>(($C334*'fnd base rates'!M$48)
+($D334*'fnd base rates'!M$49)
+($E334*'fnd base rates'!M$50)
+($F334*'fnd base rates'!M$51)
+($G334*'fnd base rates'!M$52)
+($H334*'fnd base rates'!M$53)
+($I334*'fnd base rates'!M$54)
+($J334*'fnd base rates'!M$55)
+($K334*'fnd base rates'!M$56)
+($L334*'fnd base rates'!M$57)
+($M334*'fnd base rates'!M$58)
+($N334*'fnd base rates'!M$59)
+($O334*VLOOKUP($S334+12,rate_basefnd,13)))</f>
        <v>0</v>
      </c>
      <c r="AF334" s="4">
        <f t="shared" si="60"/>
        <v>26456.899028295629</v>
      </c>
      <c r="AH334" s="4">
        <f t="shared" si="61"/>
        <v>447101335</v>
      </c>
      <c r="AI334" s="4" t="str">
        <f t="shared" si="62"/>
        <v>447</v>
      </c>
      <c r="AJ334" s="2" t="str">
        <f t="shared" si="63"/>
        <v>101</v>
      </c>
      <c r="AK334" s="2" t="str">
        <f t="shared" si="64"/>
        <v>335</v>
      </c>
      <c r="AL334" s="4">
        <f t="shared" si="65"/>
        <v>1</v>
      </c>
      <c r="AM334" s="4">
        <f t="shared" si="58"/>
        <v>2</v>
      </c>
      <c r="AN334" s="4">
        <f t="shared" si="66"/>
        <v>26456.899028295629</v>
      </c>
      <c r="AO334" s="4">
        <f t="shared" si="67"/>
        <v>13228</v>
      </c>
      <c r="AP334" s="4">
        <f t="shared" si="68"/>
        <v>0</v>
      </c>
      <c r="AQ334" s="75">
        <v>13228</v>
      </c>
    </row>
    <row r="335" spans="1:43" s="4" customFormat="1">
      <c r="A335" s="2">
        <v>447101350</v>
      </c>
      <c r="B335" s="382" t="s">
        <v>685</v>
      </c>
      <c r="C335" s="15">
        <f>'fnd enro'!C335</f>
        <v>0</v>
      </c>
      <c r="D335" s="15">
        <f>'fnd enro'!D335</f>
        <v>0</v>
      </c>
      <c r="E335" s="15">
        <f>'fnd enro'!E335</f>
        <v>2</v>
      </c>
      <c r="F335" s="15">
        <f>'fnd enro'!F335</f>
        <v>4</v>
      </c>
      <c r="G335" s="15">
        <f>'fnd enro'!G335</f>
        <v>2</v>
      </c>
      <c r="H335" s="15">
        <f>'fnd enro'!H335</f>
        <v>0</v>
      </c>
      <c r="I335" s="15">
        <f>'fnd enro'!I335</f>
        <v>0.33750000000000002</v>
      </c>
      <c r="J335" s="15">
        <f>'fnd enro'!J335</f>
        <v>0</v>
      </c>
      <c r="K335" s="15">
        <f>'fnd enro'!K335</f>
        <v>0</v>
      </c>
      <c r="L335" s="15">
        <f>'fnd enro'!L335</f>
        <v>0</v>
      </c>
      <c r="M335" s="15">
        <f>'fnd enro'!M335</f>
        <v>1</v>
      </c>
      <c r="N335" s="15">
        <f>'fnd enro'!N335</f>
        <v>0</v>
      </c>
      <c r="O335" s="15">
        <f>'fnd enro'!O335</f>
        <v>0</v>
      </c>
      <c r="P335" s="15"/>
      <c r="Q335" s="15">
        <f>'fnd enro'!R335</f>
        <v>9</v>
      </c>
      <c r="R335" s="16">
        <f t="shared" si="59"/>
        <v>1.0549999999999999</v>
      </c>
      <c r="S335" s="15">
        <f>'fnd enro'!Q335</f>
        <v>1</v>
      </c>
      <c r="T335" s="2"/>
      <c r="U335" s="1">
        <f>(($C335*'fnd base rates'!C$48)
+($D335*'fnd base rates'!C$49)
+($E335*'fnd base rates'!C$50)
+($F335*'fnd base rates'!C$51)
+($G335*'fnd base rates'!C$52)
+($H335*'fnd base rates'!C$53)
+($I335*'fnd base rates'!C$54)
+($J335*'fnd base rates'!C$55)
+($K335*'fnd base rates'!C$56)
+($L335*'fnd base rates'!C$57)
+($M335*'fnd base rates'!C$58)
+($N335*'fnd base rates'!C$59)
+($O335*VLOOKUP($S335+12,rate_basefnd,3)))
*$R335</f>
        <v>4398.9919593750001</v>
      </c>
      <c r="V335" s="1">
        <f>(($C335*'fnd base rates'!D$48)
+($D335*'fnd base rates'!D$49)
+($E335*'fnd base rates'!D$50)
+($F335*'fnd base rates'!D$51)
+($G335*'fnd base rates'!D$52)
+($H335*'fnd base rates'!D$53)
+($I335*'fnd base rates'!D$54)
+($J335*'fnd base rates'!D$55)
+($K335*'fnd base rates'!D$56)
+($L335*'fnd base rates'!D$57)
+($M335*'fnd base rates'!D$58)
+($N335*'fnd base rates'!D$59)
+($O335*VLOOKUP($S335+12,rate_basefnd,4)))
*$R335</f>
        <v>6311.5164000000004</v>
      </c>
      <c r="W335" s="1">
        <f>(($C335*'fnd base rates'!E$48)
+($D335*'fnd base rates'!E$49)
+($E335*'fnd base rates'!E$50)
+($F335*'fnd base rates'!E$51)
+($G335*'fnd base rates'!E$52)
+($H335*'fnd base rates'!E$53)
+($I335*'fnd base rates'!E$54)
+($J335*'fnd base rates'!E$55)
+($K335*'fnd base rates'!E$56)
+($L335*'fnd base rates'!E$57)
+($M335*'fnd base rates'!E$58)
+($N335*'fnd base rates'!E$59)
+($O335*VLOOKUP($S335+12,rate_basefnd,5)))
*$R335</f>
        <v>32780.183915624999</v>
      </c>
      <c r="X335" s="1">
        <f>(($C335*'fnd base rates'!F$48)
+($D335*'fnd base rates'!F$49)
+($E335*'fnd base rates'!F$50)
+($F335*'fnd base rates'!F$51)
+($G335*'fnd base rates'!F$52)
+($H335*'fnd base rates'!F$53)
+($I335*'fnd base rates'!F$54)
+($J335*'fnd base rates'!F$55)
+($K335*'fnd base rates'!F$56)
+($L335*'fnd base rates'!F$57)
+($M335*'fnd base rates'!F$58)
+($N335*'fnd base rates'!F$59)
+($O335*VLOOKUP($S335+12,rate_basefnd,6)))
*$R335</f>
        <v>9581.7861462499986</v>
      </c>
      <c r="Y335" s="1">
        <f>(($C335*'fnd base rates'!G$48)
+($D335*'fnd base rates'!G$49)
+($E335*'fnd base rates'!G$50)
+($F335*'fnd base rates'!G$51)
+($G335*'fnd base rates'!G$52)
+($H335*'fnd base rates'!G$53)
+($I335*'fnd base rates'!G$54)
+($J335*'fnd base rates'!G$55)
+($K335*'fnd base rates'!G$56)
+($L335*'fnd base rates'!G$57)
+($M335*'fnd base rates'!G$58)
+($N335*'fnd base rates'!G$59)
+($O335*VLOOKUP($S335+12,rate_basefnd,7)))
*$R335</f>
        <v>1355.59561125</v>
      </c>
      <c r="Z335" s="1">
        <f>(($C335*'fnd base rates'!H$48)
+($D335*'fnd base rates'!H$49)
+($E335*'fnd base rates'!H$50)
+($F335*'fnd base rates'!H$51)
+($G335*'fnd base rates'!H$52)
+($H335*'fnd base rates'!H$53)
+($I335*'fnd base rates'!H$54)
+($J335*'fnd base rates'!H$55)
+($K335*'fnd base rates'!H$56)
+($L335*'fnd base rates'!H$57)
+($M335*'fnd base rates'!H$58)
+($N335*'fnd base rates'!H$59)
+($O335*VLOOKUP($S335+12,rate_basefnd,8)))</f>
        <v>4089.4605000000001</v>
      </c>
      <c r="AA335" s="1">
        <f>(($C335*'fnd base rates'!I$48)
+($D335*'fnd base rates'!I$49)
+($E335*'fnd base rates'!I$50)
+($F335*'fnd base rates'!I$51)
+($G335*'fnd base rates'!I$52)
+($H335*'fnd base rates'!I$53)
+($I335*'fnd base rates'!I$54)
+($J335*'fnd base rates'!I$55)
+($K335*'fnd base rates'!I$56)
+($L335*'fnd base rates'!I$57)
+($M335*'fnd base rates'!I$58)
+($N335*'fnd base rates'!I$59)
+($O335*VLOOKUP($S335+12,rate_basefnd,9)))
*$R335</f>
        <v>2338.33365</v>
      </c>
      <c r="AB335" s="1">
        <f>(($C335*'fnd base rates'!J$48)
+($D335*'fnd base rates'!J$49)
+($E335*'fnd base rates'!J$50)
+($F335*'fnd base rates'!J$51)
+($G335*'fnd base rates'!J$52)
+($H335*'fnd base rates'!J$53)
+($I335*'fnd base rates'!J$54)
+($J335*'fnd base rates'!J$55)
+($K335*'fnd base rates'!J$56)
+($L335*'fnd base rates'!J$57)
+($M335*'fnd base rates'!J$58)
+($N335*'fnd base rates'!J$59)
+($O335*VLOOKUP($S335+12,rate_basefnd,10)))
*$R335</f>
        <v>1340.4724499999998</v>
      </c>
      <c r="AC335" s="1">
        <f>(($C335*'fnd base rates'!K$48)
+($D335*'fnd base rates'!K$49)
+($E335*'fnd base rates'!K$50)
+($F335*'fnd base rates'!K$51)
+($G335*'fnd base rates'!K$52)
+($H335*'fnd base rates'!K$53)
+($I335*'fnd base rates'!K$54)
+($J335*'fnd base rates'!K$55)
+($K335*'fnd base rates'!K$56)
+($L335*'fnd base rates'!K$57)
+($M335*'fnd base rates'!K$58)
+($N335*'fnd base rates'!K$59)
+($O335*VLOOKUP($S335+12,rate_basefnd,11)))
*$R335</f>
        <v>9512.8465118749991</v>
      </c>
      <c r="AD335" s="1">
        <f>(($C335*'fnd base rates'!L$48)
+($D335*'fnd base rates'!L$49)
+($E335*'fnd base rates'!L$50)
+($F335*'fnd base rates'!L$51)
+($G335*'fnd base rates'!L$52)
+($H335*'fnd base rates'!L$53)
+($I335*'fnd base rates'!L$54)
+($J335*'fnd base rates'!L$55)
+($K335*'fnd base rates'!L$56)
+($L335*'fnd base rates'!L$57)
+($M335*'fnd base rates'!L$58)
+($N335*'fnd base rates'!L$59)
+($O335*VLOOKUP($S335+12,rate_basefnd,12)))</f>
        <v>9032.0766514184124</v>
      </c>
      <c r="AE335" s="1">
        <f>(($C335*'fnd base rates'!M$48)
+($D335*'fnd base rates'!M$49)
+($E335*'fnd base rates'!M$50)
+($F335*'fnd base rates'!M$51)
+($G335*'fnd base rates'!M$52)
+($H335*'fnd base rates'!M$53)
+($I335*'fnd base rates'!M$54)
+($J335*'fnd base rates'!M$55)
+($K335*'fnd base rates'!M$56)
+($L335*'fnd base rates'!M$57)
+($M335*'fnd base rates'!M$58)
+($N335*'fnd base rates'!M$59)
+($O335*VLOOKUP($S335+12,rate_basefnd,13)))</f>
        <v>0</v>
      </c>
      <c r="AF335" s="4">
        <f t="shared" si="60"/>
        <v>80741.263795793406</v>
      </c>
      <c r="AH335" s="4">
        <f t="shared" si="61"/>
        <v>447101350</v>
      </c>
      <c r="AI335" s="4" t="str">
        <f t="shared" si="62"/>
        <v>447</v>
      </c>
      <c r="AJ335" s="2" t="str">
        <f t="shared" si="63"/>
        <v>101</v>
      </c>
      <c r="AK335" s="2" t="str">
        <f t="shared" si="64"/>
        <v>350</v>
      </c>
      <c r="AL335" s="4">
        <f t="shared" si="65"/>
        <v>1</v>
      </c>
      <c r="AM335" s="4">
        <f t="shared" si="58"/>
        <v>9</v>
      </c>
      <c r="AN335" s="4">
        <f t="shared" si="66"/>
        <v>80741.263795793406</v>
      </c>
      <c r="AO335" s="4">
        <f t="shared" si="67"/>
        <v>8971</v>
      </c>
      <c r="AP335" s="4">
        <f t="shared" si="68"/>
        <v>0</v>
      </c>
      <c r="AQ335" s="75">
        <v>8971</v>
      </c>
    </row>
    <row r="336" spans="1:43" s="4" customFormat="1">
      <c r="A336" s="2">
        <v>447101622</v>
      </c>
      <c r="B336" s="382" t="s">
        <v>685</v>
      </c>
      <c r="C336" s="15">
        <f>'fnd enro'!C336</f>
        <v>0</v>
      </c>
      <c r="D336" s="15">
        <f>'fnd enro'!D336</f>
        <v>0</v>
      </c>
      <c r="E336" s="15">
        <f>'fnd enro'!E336</f>
        <v>1</v>
      </c>
      <c r="F336" s="15">
        <f>'fnd enro'!F336</f>
        <v>0</v>
      </c>
      <c r="G336" s="15">
        <f>'fnd enro'!G336</f>
        <v>0</v>
      </c>
      <c r="H336" s="15">
        <f>'fnd enro'!H336</f>
        <v>0</v>
      </c>
      <c r="I336" s="15">
        <f>'fnd enro'!I336</f>
        <v>3.7499999999999999E-2</v>
      </c>
      <c r="J336" s="15">
        <f>'fnd enro'!J336</f>
        <v>0</v>
      </c>
      <c r="K336" s="15">
        <f>'fnd enro'!K336</f>
        <v>0</v>
      </c>
      <c r="L336" s="15">
        <f>'fnd enro'!L336</f>
        <v>0</v>
      </c>
      <c r="M336" s="15">
        <f>'fnd enro'!M336</f>
        <v>0</v>
      </c>
      <c r="N336" s="15">
        <f>'fnd enro'!N336</f>
        <v>0</v>
      </c>
      <c r="O336" s="15">
        <f>'fnd enro'!O336</f>
        <v>0</v>
      </c>
      <c r="P336" s="15"/>
      <c r="Q336" s="15">
        <f>'fnd enro'!R336</f>
        <v>1</v>
      </c>
      <c r="R336" s="16">
        <f t="shared" si="59"/>
        <v>1.0549999999999999</v>
      </c>
      <c r="S336" s="15">
        <f>'fnd enro'!Q336</f>
        <v>1</v>
      </c>
      <c r="T336" s="2"/>
      <c r="U336" s="1">
        <f>(($C336*'fnd base rates'!C$48)
+($D336*'fnd base rates'!C$49)
+($E336*'fnd base rates'!C$50)
+($F336*'fnd base rates'!C$51)
+($G336*'fnd base rates'!C$52)
+($H336*'fnd base rates'!C$53)
+($I336*'fnd base rates'!C$54)
+($J336*'fnd base rates'!C$55)
+($K336*'fnd base rates'!C$56)
+($L336*'fnd base rates'!C$57)
+($M336*'fnd base rates'!C$58)
+($N336*'fnd base rates'!C$59)
+($O336*VLOOKUP($S336+12,rate_basefnd,3)))
*$R336</f>
        <v>488.77688437500001</v>
      </c>
      <c r="V336" s="1">
        <f>(($C336*'fnd base rates'!D$48)
+($D336*'fnd base rates'!D$49)
+($E336*'fnd base rates'!D$50)
+($F336*'fnd base rates'!D$51)
+($G336*'fnd base rates'!D$52)
+($H336*'fnd base rates'!D$53)
+($I336*'fnd base rates'!D$54)
+($J336*'fnd base rates'!D$55)
+($K336*'fnd base rates'!D$56)
+($L336*'fnd base rates'!D$57)
+($M336*'fnd base rates'!D$58)
+($N336*'fnd base rates'!D$59)
+($O336*VLOOKUP($S336+12,rate_basefnd,4)))
*$R336</f>
        <v>701.27959999999996</v>
      </c>
      <c r="W336" s="1">
        <f>(($C336*'fnd base rates'!E$48)
+($D336*'fnd base rates'!E$49)
+($E336*'fnd base rates'!E$50)
+($F336*'fnd base rates'!E$51)
+($G336*'fnd base rates'!E$52)
+($H336*'fnd base rates'!E$53)
+($I336*'fnd base rates'!E$54)
+($J336*'fnd base rates'!E$55)
+($K336*'fnd base rates'!E$56)
+($L336*'fnd base rates'!E$57)
+($M336*'fnd base rates'!E$58)
+($N336*'fnd base rates'!E$59)
+($O336*VLOOKUP($S336+12,rate_basefnd,5)))
*$R336</f>
        <v>3547.2152906249994</v>
      </c>
      <c r="X336" s="1">
        <f>(($C336*'fnd base rates'!F$48)
+($D336*'fnd base rates'!F$49)
+($E336*'fnd base rates'!F$50)
+($F336*'fnd base rates'!F$51)
+($G336*'fnd base rates'!F$52)
+($H336*'fnd base rates'!F$53)
+($I336*'fnd base rates'!F$54)
+($J336*'fnd base rates'!F$55)
+($K336*'fnd base rates'!F$56)
+($L336*'fnd base rates'!F$57)
+($M336*'fnd base rates'!F$58)
+($N336*'fnd base rates'!F$59)
+($O336*VLOOKUP($S336+12,rate_basefnd,6)))
*$R336</f>
        <v>1134.35261625</v>
      </c>
      <c r="Y336" s="1">
        <f>(($C336*'fnd base rates'!G$48)
+($D336*'fnd base rates'!G$49)
+($E336*'fnd base rates'!G$50)
+($F336*'fnd base rates'!G$51)
+($G336*'fnd base rates'!G$52)
+($H336*'fnd base rates'!G$53)
+($I336*'fnd base rates'!G$54)
+($J336*'fnd base rates'!G$55)
+($K336*'fnd base rates'!G$56)
+($L336*'fnd base rates'!G$57)
+($M336*'fnd base rates'!G$58)
+($N336*'fnd base rates'!G$59)
+($O336*VLOOKUP($S336+12,rate_basefnd,7)))
*$R336</f>
        <v>143.22970124999998</v>
      </c>
      <c r="Z336" s="1">
        <f>(($C336*'fnd base rates'!H$48)
+($D336*'fnd base rates'!H$49)
+($E336*'fnd base rates'!H$50)
+($F336*'fnd base rates'!H$51)
+($G336*'fnd base rates'!H$52)
+($H336*'fnd base rates'!H$53)
+($I336*'fnd base rates'!H$54)
+($J336*'fnd base rates'!H$55)
+($K336*'fnd base rates'!H$56)
+($L336*'fnd base rates'!H$57)
+($M336*'fnd base rates'!H$58)
+($N336*'fnd base rates'!H$59)
+($O336*VLOOKUP($S336+12,rate_basefnd,8)))</f>
        <v>454.3845</v>
      </c>
      <c r="AA336" s="1">
        <f>(($C336*'fnd base rates'!I$48)
+($D336*'fnd base rates'!I$49)
+($E336*'fnd base rates'!I$50)
+($F336*'fnd base rates'!I$51)
+($G336*'fnd base rates'!I$52)
+($H336*'fnd base rates'!I$53)
+($I336*'fnd base rates'!I$54)
+($J336*'fnd base rates'!I$55)
+($K336*'fnd base rates'!I$56)
+($L336*'fnd base rates'!I$57)
+($M336*'fnd base rates'!I$58)
+($N336*'fnd base rates'!I$59)
+($O336*VLOOKUP($S336+12,rate_basefnd,9)))
*$R336</f>
        <v>233.98844999999997</v>
      </c>
      <c r="AB336" s="1">
        <f>(($C336*'fnd base rates'!J$48)
+($D336*'fnd base rates'!J$49)
+($E336*'fnd base rates'!J$50)
+($F336*'fnd base rates'!J$51)
+($G336*'fnd base rates'!J$52)
+($H336*'fnd base rates'!J$53)
+($I336*'fnd base rates'!J$54)
+($J336*'fnd base rates'!J$55)
+($K336*'fnd base rates'!J$56)
+($L336*'fnd base rates'!J$57)
+($M336*'fnd base rates'!J$58)
+($N336*'fnd base rates'!J$59)
+($O336*VLOOKUP($S336+12,rate_basefnd,10)))
*$R336</f>
        <v>93.093199999999996</v>
      </c>
      <c r="AC336" s="1">
        <f>(($C336*'fnd base rates'!K$48)
+($D336*'fnd base rates'!K$49)
+($E336*'fnd base rates'!K$50)
+($F336*'fnd base rates'!K$51)
+($G336*'fnd base rates'!K$52)
+($H336*'fnd base rates'!K$53)
+($I336*'fnd base rates'!K$54)
+($J336*'fnd base rates'!K$55)
+($K336*'fnd base rates'!K$56)
+($L336*'fnd base rates'!K$57)
+($M336*'fnd base rates'!K$58)
+($N336*'fnd base rates'!K$59)
+($O336*VLOOKUP($S336+12,rate_basefnd,11)))
*$R336</f>
        <v>1005.188306875</v>
      </c>
      <c r="AD336" s="1">
        <f>(($C336*'fnd base rates'!L$48)
+($D336*'fnd base rates'!L$49)
+($E336*'fnd base rates'!L$50)
+($F336*'fnd base rates'!L$51)
+($G336*'fnd base rates'!L$52)
+($H336*'fnd base rates'!L$53)
+($I336*'fnd base rates'!L$54)
+($J336*'fnd base rates'!L$55)
+($K336*'fnd base rates'!L$56)
+($L336*'fnd base rates'!L$57)
+($M336*'fnd base rates'!L$58)
+($N336*'fnd base rates'!L$59)
+($O336*VLOOKUP($S336+12,rate_basefnd,12)))</f>
        <v>987.7889647728158</v>
      </c>
      <c r="AE336" s="1">
        <f>(($C336*'fnd base rates'!M$48)
+($D336*'fnd base rates'!M$49)
+($E336*'fnd base rates'!M$50)
+($F336*'fnd base rates'!M$51)
+($G336*'fnd base rates'!M$52)
+($H336*'fnd base rates'!M$53)
+($I336*'fnd base rates'!M$54)
+($J336*'fnd base rates'!M$55)
+($K336*'fnd base rates'!M$56)
+($L336*'fnd base rates'!M$57)
+($M336*'fnd base rates'!M$58)
+($N336*'fnd base rates'!M$59)
+($O336*VLOOKUP($S336+12,rate_basefnd,13)))</f>
        <v>0</v>
      </c>
      <c r="AF336" s="4">
        <f t="shared" si="60"/>
        <v>8789.2975141478164</v>
      </c>
      <c r="AH336" s="4">
        <f t="shared" si="61"/>
        <v>447101622</v>
      </c>
      <c r="AI336" s="4" t="str">
        <f t="shared" si="62"/>
        <v>447</v>
      </c>
      <c r="AJ336" s="2" t="str">
        <f t="shared" si="63"/>
        <v>101</v>
      </c>
      <c r="AK336" s="2" t="str">
        <f t="shared" si="64"/>
        <v>622</v>
      </c>
      <c r="AL336" s="4">
        <f t="shared" si="65"/>
        <v>1</v>
      </c>
      <c r="AM336" s="4">
        <f t="shared" si="58"/>
        <v>1</v>
      </c>
      <c r="AN336" s="4">
        <f t="shared" si="66"/>
        <v>8789.2975141478164</v>
      </c>
      <c r="AO336" s="4">
        <f t="shared" si="67"/>
        <v>8789</v>
      </c>
      <c r="AP336" s="4">
        <f t="shared" si="68"/>
        <v>0</v>
      </c>
      <c r="AQ336" s="75">
        <v>8789</v>
      </c>
    </row>
    <row r="337" spans="1:43" s="4" customFormat="1">
      <c r="A337" s="2">
        <v>447101650</v>
      </c>
      <c r="B337" s="382" t="s">
        <v>685</v>
      </c>
      <c r="C337" s="15">
        <f>'fnd enro'!C337</f>
        <v>0</v>
      </c>
      <c r="D337" s="15">
        <f>'fnd enro'!D337</f>
        <v>0</v>
      </c>
      <c r="E337" s="15">
        <f>'fnd enro'!E337</f>
        <v>0</v>
      </c>
      <c r="F337" s="15">
        <f>'fnd enro'!F337</f>
        <v>0</v>
      </c>
      <c r="G337" s="15">
        <f>'fnd enro'!G337</f>
        <v>1</v>
      </c>
      <c r="H337" s="15">
        <f>'fnd enro'!H337</f>
        <v>0</v>
      </c>
      <c r="I337" s="15">
        <f>'fnd enro'!I337</f>
        <v>3.7499999999999999E-2</v>
      </c>
      <c r="J337" s="15">
        <f>'fnd enro'!J337</f>
        <v>0</v>
      </c>
      <c r="K337" s="15">
        <f>'fnd enro'!K337</f>
        <v>0</v>
      </c>
      <c r="L337" s="15">
        <f>'fnd enro'!L337</f>
        <v>0</v>
      </c>
      <c r="M337" s="15">
        <f>'fnd enro'!M337</f>
        <v>0</v>
      </c>
      <c r="N337" s="15">
        <f>'fnd enro'!N337</f>
        <v>0</v>
      </c>
      <c r="O337" s="15">
        <f>'fnd enro'!O337</f>
        <v>0</v>
      </c>
      <c r="P337" s="15"/>
      <c r="Q337" s="15">
        <f>'fnd enro'!R337</f>
        <v>1</v>
      </c>
      <c r="R337" s="16">
        <f t="shared" si="59"/>
        <v>1.0549999999999999</v>
      </c>
      <c r="S337" s="15">
        <f>'fnd enro'!Q337</f>
        <v>1</v>
      </c>
      <c r="T337" s="2"/>
      <c r="U337" s="1">
        <f>(($C337*'fnd base rates'!C$48)
+($D337*'fnd base rates'!C$49)
+($E337*'fnd base rates'!C$50)
+($F337*'fnd base rates'!C$51)
+($G337*'fnd base rates'!C$52)
+($H337*'fnd base rates'!C$53)
+($I337*'fnd base rates'!C$54)
+($J337*'fnd base rates'!C$55)
+($K337*'fnd base rates'!C$56)
+($L337*'fnd base rates'!C$57)
+($M337*'fnd base rates'!C$58)
+($N337*'fnd base rates'!C$59)
+($O337*VLOOKUP($S337+12,rate_basefnd,3)))
*$R337</f>
        <v>488.77688437500001</v>
      </c>
      <c r="V337" s="1">
        <f>(($C337*'fnd base rates'!D$48)
+($D337*'fnd base rates'!D$49)
+($E337*'fnd base rates'!D$50)
+($F337*'fnd base rates'!D$51)
+($G337*'fnd base rates'!D$52)
+($H337*'fnd base rates'!D$53)
+($I337*'fnd base rates'!D$54)
+($J337*'fnd base rates'!D$55)
+($K337*'fnd base rates'!D$56)
+($L337*'fnd base rates'!D$57)
+($M337*'fnd base rates'!D$58)
+($N337*'fnd base rates'!D$59)
+($O337*VLOOKUP($S337+12,rate_basefnd,4)))
*$R337</f>
        <v>701.27959999999996</v>
      </c>
      <c r="W337" s="1">
        <f>(($C337*'fnd base rates'!E$48)
+($D337*'fnd base rates'!E$49)
+($E337*'fnd base rates'!E$50)
+($F337*'fnd base rates'!E$51)
+($G337*'fnd base rates'!E$52)
+($H337*'fnd base rates'!E$53)
+($I337*'fnd base rates'!E$54)
+($J337*'fnd base rates'!E$55)
+($K337*'fnd base rates'!E$56)
+($L337*'fnd base rates'!E$57)
+($M337*'fnd base rates'!E$58)
+($N337*'fnd base rates'!E$59)
+($O337*VLOOKUP($S337+12,rate_basefnd,5)))
*$R337</f>
        <v>3161.3279406249999</v>
      </c>
      <c r="X337" s="1">
        <f>(($C337*'fnd base rates'!F$48)
+($D337*'fnd base rates'!F$49)
+($E337*'fnd base rates'!F$50)
+($F337*'fnd base rates'!F$51)
+($G337*'fnd base rates'!F$52)
+($H337*'fnd base rates'!F$53)
+($I337*'fnd base rates'!F$54)
+($J337*'fnd base rates'!F$55)
+($K337*'fnd base rates'!F$56)
+($L337*'fnd base rates'!F$57)
+($M337*'fnd base rates'!F$58)
+($N337*'fnd base rates'!F$59)
+($O337*VLOOKUP($S337+12,rate_basefnd,6)))
*$R337</f>
        <v>903.29706625000006</v>
      </c>
      <c r="Y337" s="1">
        <f>(($C337*'fnd base rates'!G$48)
+($D337*'fnd base rates'!G$49)
+($E337*'fnd base rates'!G$50)
+($F337*'fnd base rates'!G$51)
+($G337*'fnd base rates'!G$52)
+($H337*'fnd base rates'!G$53)
+($I337*'fnd base rates'!G$54)
+($J337*'fnd base rates'!G$55)
+($K337*'fnd base rates'!G$56)
+($L337*'fnd base rates'!G$57)
+($M337*'fnd base rates'!G$58)
+($N337*'fnd base rates'!G$59)
+($O337*VLOOKUP($S337+12,rate_basefnd,7)))
*$R337</f>
        <v>153.94850124999996</v>
      </c>
      <c r="Z337" s="1">
        <f>(($C337*'fnd base rates'!H$48)
+($D337*'fnd base rates'!H$49)
+($E337*'fnd base rates'!H$50)
+($F337*'fnd base rates'!H$51)
+($G337*'fnd base rates'!H$52)
+($H337*'fnd base rates'!H$53)
+($I337*'fnd base rates'!H$54)
+($J337*'fnd base rates'!H$55)
+($K337*'fnd base rates'!H$56)
+($L337*'fnd base rates'!H$57)
+($M337*'fnd base rates'!H$58)
+($N337*'fnd base rates'!H$59)
+($O337*VLOOKUP($S337+12,rate_basefnd,8)))</f>
        <v>454.3845</v>
      </c>
      <c r="AA337" s="1">
        <f>(($C337*'fnd base rates'!I$48)
+($D337*'fnd base rates'!I$49)
+($E337*'fnd base rates'!I$50)
+($F337*'fnd base rates'!I$51)
+($G337*'fnd base rates'!I$52)
+($H337*'fnd base rates'!I$53)
+($I337*'fnd base rates'!I$54)
+($J337*'fnd base rates'!I$55)
+($K337*'fnd base rates'!I$56)
+($L337*'fnd base rates'!I$57)
+($M337*'fnd base rates'!I$58)
+($N337*'fnd base rates'!I$59)
+($O337*VLOOKUP($S337+12,rate_basefnd,9)))
*$R337</f>
        <v>311.46764999999999</v>
      </c>
      <c r="AB337" s="1">
        <f>(($C337*'fnd base rates'!J$48)
+($D337*'fnd base rates'!J$49)
+($E337*'fnd base rates'!J$50)
+($F337*'fnd base rates'!J$51)
+($G337*'fnd base rates'!J$52)
+($H337*'fnd base rates'!J$53)
+($I337*'fnd base rates'!J$54)
+($J337*'fnd base rates'!J$55)
+($K337*'fnd base rates'!J$56)
+($L337*'fnd base rates'!J$57)
+($M337*'fnd base rates'!J$58)
+($N337*'fnd base rates'!J$59)
+($O337*VLOOKUP($S337+12,rate_basefnd,10)))
*$R337</f>
        <v>228.06989999999999</v>
      </c>
      <c r="AC337" s="1">
        <f>(($C337*'fnd base rates'!K$48)
+($D337*'fnd base rates'!K$49)
+($E337*'fnd base rates'!K$50)
+($F337*'fnd base rates'!K$51)
+($G337*'fnd base rates'!K$52)
+($H337*'fnd base rates'!K$53)
+($I337*'fnd base rates'!K$54)
+($J337*'fnd base rates'!K$55)
+($K337*'fnd base rates'!K$56)
+($L337*'fnd base rates'!K$57)
+($M337*'fnd base rates'!K$58)
+($N337*'fnd base rates'!K$59)
+($O337*VLOOKUP($S337+12,rate_basefnd,11)))
*$R337</f>
        <v>1080.314856875</v>
      </c>
      <c r="AD337" s="1">
        <f>(($C337*'fnd base rates'!L$48)
+($D337*'fnd base rates'!L$49)
+($E337*'fnd base rates'!L$50)
+($F337*'fnd base rates'!L$51)
+($G337*'fnd base rates'!L$52)
+($H337*'fnd base rates'!L$53)
+($I337*'fnd base rates'!L$54)
+($J337*'fnd base rates'!L$55)
+($K337*'fnd base rates'!L$56)
+($L337*'fnd base rates'!L$57)
+($M337*'fnd base rates'!L$58)
+($N337*'fnd base rates'!L$59)
+($O337*VLOOKUP($S337+12,rate_basefnd,12)))</f>
        <v>978.01976342683213</v>
      </c>
      <c r="AE337" s="1">
        <f>(($C337*'fnd base rates'!M$48)
+($D337*'fnd base rates'!M$49)
+($E337*'fnd base rates'!M$50)
+($F337*'fnd base rates'!M$51)
+($G337*'fnd base rates'!M$52)
+($H337*'fnd base rates'!M$53)
+($I337*'fnd base rates'!M$54)
+($J337*'fnd base rates'!M$55)
+($K337*'fnd base rates'!M$56)
+($L337*'fnd base rates'!M$57)
+($M337*'fnd base rates'!M$58)
+($N337*'fnd base rates'!M$59)
+($O337*VLOOKUP($S337+12,rate_basefnd,13)))</f>
        <v>0</v>
      </c>
      <c r="AF337" s="4">
        <f t="shared" si="60"/>
        <v>8460.8866628018332</v>
      </c>
      <c r="AH337" s="4">
        <f t="shared" si="61"/>
        <v>447101650</v>
      </c>
      <c r="AI337" s="4" t="str">
        <f t="shared" si="62"/>
        <v>447</v>
      </c>
      <c r="AJ337" s="2" t="str">
        <f t="shared" si="63"/>
        <v>101</v>
      </c>
      <c r="AK337" s="2" t="str">
        <f t="shared" si="64"/>
        <v>650</v>
      </c>
      <c r="AL337" s="4">
        <f t="shared" si="65"/>
        <v>1</v>
      </c>
      <c r="AM337" s="4">
        <f t="shared" si="58"/>
        <v>1</v>
      </c>
      <c r="AN337" s="4">
        <f t="shared" si="66"/>
        <v>8460.8866628018332</v>
      </c>
      <c r="AO337" s="4">
        <f t="shared" si="67"/>
        <v>8461</v>
      </c>
      <c r="AP337" s="4">
        <f t="shared" si="68"/>
        <v>0</v>
      </c>
      <c r="AQ337" s="75">
        <v>8461</v>
      </c>
    </row>
    <row r="338" spans="1:43" s="4" customFormat="1">
      <c r="A338" s="2">
        <v>447101690</v>
      </c>
      <c r="B338" s="382" t="s">
        <v>685</v>
      </c>
      <c r="C338" s="15">
        <f>'fnd enro'!C338</f>
        <v>0</v>
      </c>
      <c r="D338" s="15">
        <f>'fnd enro'!D338</f>
        <v>0</v>
      </c>
      <c r="E338" s="15">
        <f>'fnd enro'!E338</f>
        <v>0</v>
      </c>
      <c r="F338" s="15">
        <f>'fnd enro'!F338</f>
        <v>0</v>
      </c>
      <c r="G338" s="15">
        <f>'fnd enro'!G338</f>
        <v>2</v>
      </c>
      <c r="H338" s="15">
        <f>'fnd enro'!H338</f>
        <v>0</v>
      </c>
      <c r="I338" s="15">
        <f>'fnd enro'!I338</f>
        <v>7.4999999999999997E-2</v>
      </c>
      <c r="J338" s="15">
        <f>'fnd enro'!J338</f>
        <v>0</v>
      </c>
      <c r="K338" s="15">
        <f>'fnd enro'!K338</f>
        <v>0</v>
      </c>
      <c r="L338" s="15">
        <f>'fnd enro'!L338</f>
        <v>0</v>
      </c>
      <c r="M338" s="15">
        <f>'fnd enro'!M338</f>
        <v>0</v>
      </c>
      <c r="N338" s="15">
        <f>'fnd enro'!N338</f>
        <v>0</v>
      </c>
      <c r="O338" s="15">
        <f>'fnd enro'!O338</f>
        <v>0</v>
      </c>
      <c r="P338" s="15"/>
      <c r="Q338" s="15">
        <f>'fnd enro'!R338</f>
        <v>2</v>
      </c>
      <c r="R338" s="16">
        <f t="shared" si="59"/>
        <v>1.0549999999999999</v>
      </c>
      <c r="S338" s="15">
        <f>'fnd enro'!Q338</f>
        <v>1</v>
      </c>
      <c r="T338" s="2"/>
      <c r="U338" s="1">
        <f>(($C338*'fnd base rates'!C$48)
+($D338*'fnd base rates'!C$49)
+($E338*'fnd base rates'!C$50)
+($F338*'fnd base rates'!C$51)
+($G338*'fnd base rates'!C$52)
+($H338*'fnd base rates'!C$53)
+($I338*'fnd base rates'!C$54)
+($J338*'fnd base rates'!C$55)
+($K338*'fnd base rates'!C$56)
+($L338*'fnd base rates'!C$57)
+($M338*'fnd base rates'!C$58)
+($N338*'fnd base rates'!C$59)
+($O338*VLOOKUP($S338+12,rate_basefnd,3)))
*$R338</f>
        <v>977.55376875000002</v>
      </c>
      <c r="V338" s="1">
        <f>(($C338*'fnd base rates'!D$48)
+($D338*'fnd base rates'!D$49)
+($E338*'fnd base rates'!D$50)
+($F338*'fnd base rates'!D$51)
+($G338*'fnd base rates'!D$52)
+($H338*'fnd base rates'!D$53)
+($I338*'fnd base rates'!D$54)
+($J338*'fnd base rates'!D$55)
+($K338*'fnd base rates'!D$56)
+($L338*'fnd base rates'!D$57)
+($M338*'fnd base rates'!D$58)
+($N338*'fnd base rates'!D$59)
+($O338*VLOOKUP($S338+12,rate_basefnd,4)))
*$R338</f>
        <v>1402.5591999999999</v>
      </c>
      <c r="W338" s="1">
        <f>(($C338*'fnd base rates'!E$48)
+($D338*'fnd base rates'!E$49)
+($E338*'fnd base rates'!E$50)
+($F338*'fnd base rates'!E$51)
+($G338*'fnd base rates'!E$52)
+($H338*'fnd base rates'!E$53)
+($I338*'fnd base rates'!E$54)
+($J338*'fnd base rates'!E$55)
+($K338*'fnd base rates'!E$56)
+($L338*'fnd base rates'!E$57)
+($M338*'fnd base rates'!E$58)
+($N338*'fnd base rates'!E$59)
+($O338*VLOOKUP($S338+12,rate_basefnd,5)))
*$R338</f>
        <v>6322.6558812499998</v>
      </c>
      <c r="X338" s="1">
        <f>(($C338*'fnd base rates'!F$48)
+($D338*'fnd base rates'!F$49)
+($E338*'fnd base rates'!F$50)
+($F338*'fnd base rates'!F$51)
+($G338*'fnd base rates'!F$52)
+($H338*'fnd base rates'!F$53)
+($I338*'fnd base rates'!F$54)
+($J338*'fnd base rates'!F$55)
+($K338*'fnd base rates'!F$56)
+($L338*'fnd base rates'!F$57)
+($M338*'fnd base rates'!F$58)
+($N338*'fnd base rates'!F$59)
+($O338*VLOOKUP($S338+12,rate_basefnd,6)))
*$R338</f>
        <v>1806.5941325000001</v>
      </c>
      <c r="Y338" s="1">
        <f>(($C338*'fnd base rates'!G$48)
+($D338*'fnd base rates'!G$49)
+($E338*'fnd base rates'!G$50)
+($F338*'fnd base rates'!G$51)
+($G338*'fnd base rates'!G$52)
+($H338*'fnd base rates'!G$53)
+($I338*'fnd base rates'!G$54)
+($J338*'fnd base rates'!G$55)
+($K338*'fnd base rates'!G$56)
+($L338*'fnd base rates'!G$57)
+($M338*'fnd base rates'!G$58)
+($N338*'fnd base rates'!G$59)
+($O338*VLOOKUP($S338+12,rate_basefnd,7)))
*$R338</f>
        <v>307.89700249999993</v>
      </c>
      <c r="Z338" s="1">
        <f>(($C338*'fnd base rates'!H$48)
+($D338*'fnd base rates'!H$49)
+($E338*'fnd base rates'!H$50)
+($F338*'fnd base rates'!H$51)
+($G338*'fnd base rates'!H$52)
+($H338*'fnd base rates'!H$53)
+($I338*'fnd base rates'!H$54)
+($J338*'fnd base rates'!H$55)
+($K338*'fnd base rates'!H$56)
+($L338*'fnd base rates'!H$57)
+($M338*'fnd base rates'!H$58)
+($N338*'fnd base rates'!H$59)
+($O338*VLOOKUP($S338+12,rate_basefnd,8)))</f>
        <v>908.76900000000001</v>
      </c>
      <c r="AA338" s="1">
        <f>(($C338*'fnd base rates'!I$48)
+($D338*'fnd base rates'!I$49)
+($E338*'fnd base rates'!I$50)
+($F338*'fnd base rates'!I$51)
+($G338*'fnd base rates'!I$52)
+($H338*'fnd base rates'!I$53)
+($I338*'fnd base rates'!I$54)
+($J338*'fnd base rates'!I$55)
+($K338*'fnd base rates'!I$56)
+($L338*'fnd base rates'!I$57)
+($M338*'fnd base rates'!I$58)
+($N338*'fnd base rates'!I$59)
+($O338*VLOOKUP($S338+12,rate_basefnd,9)))
*$R338</f>
        <v>622.93529999999998</v>
      </c>
      <c r="AB338" s="1">
        <f>(($C338*'fnd base rates'!J$48)
+($D338*'fnd base rates'!J$49)
+($E338*'fnd base rates'!J$50)
+($F338*'fnd base rates'!J$51)
+($G338*'fnd base rates'!J$52)
+($H338*'fnd base rates'!J$53)
+($I338*'fnd base rates'!J$54)
+($J338*'fnd base rates'!J$55)
+($K338*'fnd base rates'!J$56)
+($L338*'fnd base rates'!J$57)
+($M338*'fnd base rates'!J$58)
+($N338*'fnd base rates'!J$59)
+($O338*VLOOKUP($S338+12,rate_basefnd,10)))
*$R338</f>
        <v>456.13979999999998</v>
      </c>
      <c r="AC338" s="1">
        <f>(($C338*'fnd base rates'!K$48)
+($D338*'fnd base rates'!K$49)
+($E338*'fnd base rates'!K$50)
+($F338*'fnd base rates'!K$51)
+($G338*'fnd base rates'!K$52)
+($H338*'fnd base rates'!K$53)
+($I338*'fnd base rates'!K$54)
+($J338*'fnd base rates'!K$55)
+($K338*'fnd base rates'!K$56)
+($L338*'fnd base rates'!K$57)
+($M338*'fnd base rates'!K$58)
+($N338*'fnd base rates'!K$59)
+($O338*VLOOKUP($S338+12,rate_basefnd,11)))
*$R338</f>
        <v>2160.6297137500001</v>
      </c>
      <c r="AD338" s="1">
        <f>(($C338*'fnd base rates'!L$48)
+($D338*'fnd base rates'!L$49)
+($E338*'fnd base rates'!L$50)
+($F338*'fnd base rates'!L$51)
+($G338*'fnd base rates'!L$52)
+($H338*'fnd base rates'!L$53)
+($I338*'fnd base rates'!L$54)
+($J338*'fnd base rates'!L$55)
+($K338*'fnd base rates'!L$56)
+($L338*'fnd base rates'!L$57)
+($M338*'fnd base rates'!L$58)
+($N338*'fnd base rates'!L$59)
+($O338*VLOOKUP($S338+12,rate_basefnd,12)))</f>
        <v>1956.0395268536643</v>
      </c>
      <c r="AE338" s="1">
        <f>(($C338*'fnd base rates'!M$48)
+($D338*'fnd base rates'!M$49)
+($E338*'fnd base rates'!M$50)
+($F338*'fnd base rates'!M$51)
+($G338*'fnd base rates'!M$52)
+($H338*'fnd base rates'!M$53)
+($I338*'fnd base rates'!M$54)
+($J338*'fnd base rates'!M$55)
+($K338*'fnd base rates'!M$56)
+($L338*'fnd base rates'!M$57)
+($M338*'fnd base rates'!M$58)
+($N338*'fnd base rates'!M$59)
+($O338*VLOOKUP($S338+12,rate_basefnd,13)))</f>
        <v>0</v>
      </c>
      <c r="AF338" s="4">
        <f t="shared" si="60"/>
        <v>16921.773325603666</v>
      </c>
      <c r="AH338" s="4">
        <f t="shared" si="61"/>
        <v>447101690</v>
      </c>
      <c r="AI338" s="4" t="str">
        <f t="shared" si="62"/>
        <v>447</v>
      </c>
      <c r="AJ338" s="2" t="str">
        <f t="shared" si="63"/>
        <v>101</v>
      </c>
      <c r="AK338" s="2" t="str">
        <f t="shared" si="64"/>
        <v>690</v>
      </c>
      <c r="AL338" s="4">
        <f t="shared" si="65"/>
        <v>1</v>
      </c>
      <c r="AM338" s="4">
        <f t="shared" si="58"/>
        <v>2</v>
      </c>
      <c r="AN338" s="4">
        <f t="shared" si="66"/>
        <v>16921.773325603666</v>
      </c>
      <c r="AO338" s="4">
        <f t="shared" si="67"/>
        <v>8461</v>
      </c>
      <c r="AP338" s="4">
        <f t="shared" si="68"/>
        <v>0</v>
      </c>
      <c r="AQ338" s="75">
        <v>8461</v>
      </c>
    </row>
    <row r="339" spans="1:43" s="4" customFormat="1">
      <c r="A339" s="2">
        <v>449035035</v>
      </c>
      <c r="B339" s="382" t="s">
        <v>98</v>
      </c>
      <c r="C339" s="15">
        <f>'fnd enro'!C339</f>
        <v>0</v>
      </c>
      <c r="D339" s="15">
        <f>'fnd enro'!D339</f>
        <v>0</v>
      </c>
      <c r="E339" s="15">
        <f>'fnd enro'!E339</f>
        <v>0</v>
      </c>
      <c r="F339" s="15">
        <f>'fnd enro'!F339</f>
        <v>85</v>
      </c>
      <c r="G339" s="15">
        <f>'fnd enro'!G339</f>
        <v>265</v>
      </c>
      <c r="H339" s="15">
        <f>'fnd enro'!H339</f>
        <v>290</v>
      </c>
      <c r="I339" s="15">
        <f>'fnd enro'!I339</f>
        <v>24.824999999999999</v>
      </c>
      <c r="J339" s="15">
        <f>'fnd enro'!J339</f>
        <v>0</v>
      </c>
      <c r="K339" s="15">
        <f>'fnd enro'!K339</f>
        <v>0</v>
      </c>
      <c r="L339" s="15">
        <f>'fnd enro'!L339</f>
        <v>0</v>
      </c>
      <c r="M339" s="15">
        <f>'fnd enro'!M339</f>
        <v>22</v>
      </c>
      <c r="N339" s="15">
        <f>'fnd enro'!N339</f>
        <v>0</v>
      </c>
      <c r="O339" s="15">
        <f>'fnd enro'!O339</f>
        <v>210</v>
      </c>
      <c r="P339" s="15"/>
      <c r="Q339" s="15">
        <f>'fnd enro'!R339</f>
        <v>662</v>
      </c>
      <c r="R339" s="16">
        <f t="shared" si="59"/>
        <v>1.079</v>
      </c>
      <c r="S339" s="15">
        <f>'fnd enro'!Q339</f>
        <v>8</v>
      </c>
      <c r="T339" s="2"/>
      <c r="U339" s="1">
        <f>(($C339*'fnd base rates'!C$48)
+($D339*'fnd base rates'!C$49)
+($E339*'fnd base rates'!C$50)
+($F339*'fnd base rates'!C$51)
+($G339*'fnd base rates'!C$52)
+($H339*'fnd base rates'!C$53)
+($I339*'fnd base rates'!C$54)
+($J339*'fnd base rates'!C$55)
+($K339*'fnd base rates'!C$56)
+($L339*'fnd base rates'!C$57)
+($M339*'fnd base rates'!C$58)
+($N339*'fnd base rates'!C$59)
+($O339*VLOOKUP($S339+12,rate_basefnd,3)))
*$R339</f>
        <v>330931.13834624999</v>
      </c>
      <c r="V339" s="1">
        <f>(($C339*'fnd base rates'!D$48)
+($D339*'fnd base rates'!D$49)
+($E339*'fnd base rates'!D$50)
+($F339*'fnd base rates'!D$51)
+($G339*'fnd base rates'!D$52)
+($H339*'fnd base rates'!D$53)
+($I339*'fnd base rates'!D$54)
+($J339*'fnd base rates'!D$55)
+($K339*'fnd base rates'!D$56)
+($L339*'fnd base rates'!D$57)
+($M339*'fnd base rates'!D$58)
+($N339*'fnd base rates'!D$59)
+($O339*VLOOKUP($S339+12,rate_basefnd,4)))
*$R339</f>
        <v>474808.16656000004</v>
      </c>
      <c r="W339" s="1">
        <f>(($C339*'fnd base rates'!E$48)
+($D339*'fnd base rates'!E$49)
+($E339*'fnd base rates'!E$50)
+($F339*'fnd base rates'!E$51)
+($G339*'fnd base rates'!E$52)
+($H339*'fnd base rates'!E$53)
+($I339*'fnd base rates'!E$54)
+($J339*'fnd base rates'!E$55)
+($K339*'fnd base rates'!E$56)
+($L339*'fnd base rates'!E$57)
+($M339*'fnd base rates'!E$58)
+($N339*'fnd base rates'!E$59)
+($O339*VLOOKUP($S339+12,rate_basefnd,5)))
*$R339</f>
        <v>3341152.8879137496</v>
      </c>
      <c r="X339" s="1">
        <f>(($C339*'fnd base rates'!F$48)
+($D339*'fnd base rates'!F$49)
+($E339*'fnd base rates'!F$50)
+($F339*'fnd base rates'!F$51)
+($G339*'fnd base rates'!F$52)
+($H339*'fnd base rates'!F$53)
+($I339*'fnd base rates'!F$54)
+($J339*'fnd base rates'!F$55)
+($K339*'fnd base rates'!F$56)
+($L339*'fnd base rates'!F$57)
+($M339*'fnd base rates'!F$58)
+($N339*'fnd base rates'!F$59)
+($O339*VLOOKUP($S339+12,rate_basefnd,6)))
*$R339</f>
        <v>603660.8537635</v>
      </c>
      <c r="Y339" s="1">
        <f>(($C339*'fnd base rates'!G$48)
+($D339*'fnd base rates'!G$49)
+($E339*'fnd base rates'!G$50)
+($F339*'fnd base rates'!G$51)
+($G339*'fnd base rates'!G$52)
+($H339*'fnd base rates'!G$53)
+($I339*'fnd base rates'!G$54)
+($J339*'fnd base rates'!G$55)
+($K339*'fnd base rates'!G$56)
+($L339*'fnd base rates'!G$57)
+($M339*'fnd base rates'!G$58)
+($N339*'fnd base rates'!G$59)
+($O339*VLOOKUP($S339+12,rate_basefnd,7)))
*$R339</f>
        <v>118827.96147949999</v>
      </c>
      <c r="Z339" s="1">
        <f>(($C339*'fnd base rates'!H$48)
+($D339*'fnd base rates'!H$49)
+($E339*'fnd base rates'!H$50)
+($F339*'fnd base rates'!H$51)
+($G339*'fnd base rates'!H$52)
+($H339*'fnd base rates'!H$53)
+($I339*'fnd base rates'!H$54)
+($J339*'fnd base rates'!H$55)
+($K339*'fnd base rates'!H$56)
+($L339*'fnd base rates'!H$57)
+($M339*'fnd base rates'!H$58)
+($N339*'fnd base rates'!H$59)
+($O339*VLOOKUP($S339+12,rate_basefnd,8)))</f>
        <v>377565.53899999999</v>
      </c>
      <c r="AA339" s="1">
        <f>(($C339*'fnd base rates'!I$48)
+($D339*'fnd base rates'!I$49)
+($E339*'fnd base rates'!I$50)
+($F339*'fnd base rates'!I$51)
+($G339*'fnd base rates'!I$52)
+($H339*'fnd base rates'!I$53)
+($I339*'fnd base rates'!I$54)
+($J339*'fnd base rates'!I$55)
+($K339*'fnd base rates'!I$56)
+($L339*'fnd base rates'!I$57)
+($M339*'fnd base rates'!I$58)
+($N339*'fnd base rates'!I$59)
+($O339*VLOOKUP($S339+12,rate_basefnd,9)))
*$R339</f>
        <v>227567.96243999997</v>
      </c>
      <c r="AB339" s="1">
        <f>(($C339*'fnd base rates'!J$48)
+($D339*'fnd base rates'!J$49)
+($E339*'fnd base rates'!J$50)
+($F339*'fnd base rates'!J$51)
+($G339*'fnd base rates'!J$52)
+($H339*'fnd base rates'!J$53)
+($I339*'fnd base rates'!J$54)
+($J339*'fnd base rates'!J$55)
+($K339*'fnd base rates'!J$56)
+($L339*'fnd base rates'!J$57)
+($M339*'fnd base rates'!J$58)
+($N339*'fnd base rates'!J$59)
+($O339*VLOOKUP($S339+12,rate_basefnd,10)))
*$R339</f>
        <v>233079.26785</v>
      </c>
      <c r="AC339" s="1">
        <f>(($C339*'fnd base rates'!K$48)
+($D339*'fnd base rates'!K$49)
+($E339*'fnd base rates'!K$50)
+($F339*'fnd base rates'!K$51)
+($G339*'fnd base rates'!K$52)
+($H339*'fnd base rates'!K$53)
+($I339*'fnd base rates'!K$54)
+($J339*'fnd base rates'!K$55)
+($K339*'fnd base rates'!K$56)
+($L339*'fnd base rates'!K$57)
+($M339*'fnd base rates'!K$58)
+($N339*'fnd base rates'!K$59)
+($O339*VLOOKUP($S339+12,rate_basefnd,11)))
*$R339</f>
        <v>833870.15020725003</v>
      </c>
      <c r="AD339" s="1">
        <f>(($C339*'fnd base rates'!L$48)
+($D339*'fnd base rates'!L$49)
+($E339*'fnd base rates'!L$50)
+($F339*'fnd base rates'!L$51)
+($G339*'fnd base rates'!L$52)
+($H339*'fnd base rates'!L$53)
+($I339*'fnd base rates'!L$54)
+($J339*'fnd base rates'!L$55)
+($K339*'fnd base rates'!L$56)
+($L339*'fnd base rates'!L$57)
+($M339*'fnd base rates'!L$58)
+($N339*'fnd base rates'!L$59)
+($O339*VLOOKUP($S339+12,rate_basefnd,12)))</f>
        <v>703397.37661845062</v>
      </c>
      <c r="AE339" s="1">
        <f>(($C339*'fnd base rates'!M$48)
+($D339*'fnd base rates'!M$49)
+($E339*'fnd base rates'!M$50)
+($F339*'fnd base rates'!M$51)
+($G339*'fnd base rates'!M$52)
+($H339*'fnd base rates'!M$53)
+($I339*'fnd base rates'!M$54)
+($J339*'fnd base rates'!M$55)
+($K339*'fnd base rates'!M$56)
+($L339*'fnd base rates'!M$57)
+($M339*'fnd base rates'!M$58)
+($N339*'fnd base rates'!M$59)
+($O339*VLOOKUP($S339+12,rate_basefnd,13)))</f>
        <v>0</v>
      </c>
      <c r="AF339" s="4">
        <f t="shared" si="60"/>
        <v>7244861.3041787008</v>
      </c>
      <c r="AH339" s="4">
        <f t="shared" si="61"/>
        <v>449035035</v>
      </c>
      <c r="AI339" s="4" t="str">
        <f t="shared" si="62"/>
        <v>449</v>
      </c>
      <c r="AJ339" s="2" t="str">
        <f t="shared" si="63"/>
        <v>035</v>
      </c>
      <c r="AK339" s="2" t="str">
        <f t="shared" si="64"/>
        <v>035</v>
      </c>
      <c r="AL339" s="4">
        <f t="shared" si="65"/>
        <v>1</v>
      </c>
      <c r="AM339" s="4">
        <f t="shared" si="58"/>
        <v>662</v>
      </c>
      <c r="AN339" s="4">
        <f t="shared" si="66"/>
        <v>7244861.3041787008</v>
      </c>
      <c r="AO339" s="4">
        <f t="shared" si="67"/>
        <v>10944</v>
      </c>
      <c r="AP339" s="4">
        <f t="shared" si="68"/>
        <v>0</v>
      </c>
      <c r="AQ339" s="75">
        <v>10944</v>
      </c>
    </row>
    <row r="340" spans="1:43" s="4" customFormat="1">
      <c r="A340" s="2">
        <v>449035044</v>
      </c>
      <c r="B340" s="382" t="s">
        <v>98</v>
      </c>
      <c r="C340" s="15">
        <f>'fnd enro'!C340</f>
        <v>0</v>
      </c>
      <c r="D340" s="15">
        <f>'fnd enro'!D340</f>
        <v>0</v>
      </c>
      <c r="E340" s="15">
        <f>'fnd enro'!E340</f>
        <v>0</v>
      </c>
      <c r="F340" s="15">
        <f>'fnd enro'!F340</f>
        <v>0</v>
      </c>
      <c r="G340" s="15">
        <f>'fnd enro'!G340</f>
        <v>0</v>
      </c>
      <c r="H340" s="15">
        <f>'fnd enro'!H340</f>
        <v>0</v>
      </c>
      <c r="I340" s="15">
        <f>'fnd enro'!I340</f>
        <v>3.7499999999999999E-2</v>
      </c>
      <c r="J340" s="15">
        <f>'fnd enro'!J340</f>
        <v>0</v>
      </c>
      <c r="K340" s="15">
        <f>'fnd enro'!K340</f>
        <v>0</v>
      </c>
      <c r="L340" s="15">
        <f>'fnd enro'!L340</f>
        <v>0</v>
      </c>
      <c r="M340" s="15">
        <f>'fnd enro'!M340</f>
        <v>1</v>
      </c>
      <c r="N340" s="15">
        <f>'fnd enro'!N340</f>
        <v>0</v>
      </c>
      <c r="O340" s="15">
        <f>'fnd enro'!O340</f>
        <v>1</v>
      </c>
      <c r="P340" s="15"/>
      <c r="Q340" s="15">
        <f>'fnd enro'!R340</f>
        <v>1</v>
      </c>
      <c r="R340" s="16">
        <f t="shared" si="59"/>
        <v>1.079</v>
      </c>
      <c r="S340" s="15">
        <f>'fnd enro'!Q340</f>
        <v>10</v>
      </c>
      <c r="T340" s="2"/>
      <c r="U340" s="1">
        <f>(($C340*'fnd base rates'!C$48)
+($D340*'fnd base rates'!C$49)
+($E340*'fnd base rates'!C$50)
+($F340*'fnd base rates'!C$51)
+($G340*'fnd base rates'!C$52)
+($H340*'fnd base rates'!C$53)
+($I340*'fnd base rates'!C$54)
+($J340*'fnd base rates'!C$55)
+($K340*'fnd base rates'!C$56)
+($L340*'fnd base rates'!C$57)
+($M340*'fnd base rates'!C$58)
+($N340*'fnd base rates'!C$59)
+($O340*VLOOKUP($S340+12,rate_basefnd,3)))
*$R340</f>
        <v>499.89597937500002</v>
      </c>
      <c r="V340" s="1">
        <f>(($C340*'fnd base rates'!D$48)
+($D340*'fnd base rates'!D$49)
+($E340*'fnd base rates'!D$50)
+($F340*'fnd base rates'!D$51)
+($G340*'fnd base rates'!D$52)
+($H340*'fnd base rates'!D$53)
+($I340*'fnd base rates'!D$54)
+($J340*'fnd base rates'!D$55)
+($K340*'fnd base rates'!D$56)
+($L340*'fnd base rates'!D$57)
+($M340*'fnd base rates'!D$58)
+($N340*'fnd base rates'!D$59)
+($O340*VLOOKUP($S340+12,rate_basefnd,4)))
*$R340</f>
        <v>717.23288000000002</v>
      </c>
      <c r="W340" s="1">
        <f>(($C340*'fnd base rates'!E$48)
+($D340*'fnd base rates'!E$49)
+($E340*'fnd base rates'!E$50)
+($F340*'fnd base rates'!E$51)
+($G340*'fnd base rates'!E$52)
+($H340*'fnd base rates'!E$53)
+($I340*'fnd base rates'!E$54)
+($J340*'fnd base rates'!E$55)
+($K340*'fnd base rates'!E$56)
+($L340*'fnd base rates'!E$57)
+($M340*'fnd base rates'!E$58)
+($N340*'fnd base rates'!E$59)
+($O340*VLOOKUP($S340+12,rate_basefnd,5)))
*$R340</f>
        <v>8822.1083356250001</v>
      </c>
      <c r="X340" s="1">
        <f>(($C340*'fnd base rates'!F$48)
+($D340*'fnd base rates'!F$49)
+($E340*'fnd base rates'!F$50)
+($F340*'fnd base rates'!F$51)
+($G340*'fnd base rates'!F$52)
+($H340*'fnd base rates'!F$53)
+($I340*'fnd base rates'!F$54)
+($J340*'fnd base rates'!F$55)
+($K340*'fnd base rates'!F$56)
+($L340*'fnd base rates'!F$57)
+($M340*'fnd base rates'!F$58)
+($N340*'fnd base rates'!F$59)
+($O340*VLOOKUP($S340+12,rate_basefnd,6)))
*$R340</f>
        <v>991.12165425000001</v>
      </c>
      <c r="Y340" s="1">
        <f>(($C340*'fnd base rates'!G$48)
+($D340*'fnd base rates'!G$49)
+($E340*'fnd base rates'!G$50)
+($F340*'fnd base rates'!G$51)
+($G340*'fnd base rates'!G$52)
+($H340*'fnd base rates'!G$53)
+($I340*'fnd base rates'!G$54)
+($J340*'fnd base rates'!G$55)
+($K340*'fnd base rates'!G$56)
+($L340*'fnd base rates'!G$57)
+($M340*'fnd base rates'!G$58)
+($N340*'fnd base rates'!G$59)
+($O340*VLOOKUP($S340+12,rate_basefnd,7)))
*$R340</f>
        <v>270.20614724999996</v>
      </c>
      <c r="Z340" s="1">
        <f>(($C340*'fnd base rates'!H$48)
+($D340*'fnd base rates'!H$49)
+($E340*'fnd base rates'!H$50)
+($F340*'fnd base rates'!H$51)
+($G340*'fnd base rates'!H$52)
+($H340*'fnd base rates'!H$53)
+($I340*'fnd base rates'!H$54)
+($J340*'fnd base rates'!H$55)
+($K340*'fnd base rates'!H$56)
+($L340*'fnd base rates'!H$57)
+($M340*'fnd base rates'!H$58)
+($N340*'fnd base rates'!H$59)
+($O340*VLOOKUP($S340+12,rate_basefnd,8)))</f>
        <v>454.3845</v>
      </c>
      <c r="AA340" s="1">
        <f>(($C340*'fnd base rates'!I$48)
+($D340*'fnd base rates'!I$49)
+($E340*'fnd base rates'!I$50)
+($F340*'fnd base rates'!I$51)
+($G340*'fnd base rates'!I$52)
+($H340*'fnd base rates'!I$53)
+($I340*'fnd base rates'!I$54)
+($J340*'fnd base rates'!I$55)
+($K340*'fnd base rates'!I$56)
+($L340*'fnd base rates'!I$57)
+($M340*'fnd base rates'!I$58)
+($N340*'fnd base rates'!I$59)
+($O340*VLOOKUP($S340+12,rate_basefnd,9)))
*$R340</f>
        <v>318.55317000000002</v>
      </c>
      <c r="AB340" s="1">
        <f>(($C340*'fnd base rates'!J$48)
+($D340*'fnd base rates'!J$49)
+($E340*'fnd base rates'!J$50)
+($F340*'fnd base rates'!J$51)
+($G340*'fnd base rates'!J$52)
+($H340*'fnd base rates'!J$53)
+($I340*'fnd base rates'!J$54)
+($J340*'fnd base rates'!J$55)
+($K340*'fnd base rates'!J$56)
+($L340*'fnd base rates'!J$57)
+($M340*'fnd base rates'!J$58)
+($N340*'fnd base rates'!J$59)
+($O340*VLOOKUP($S340+12,rate_basefnd,10)))
*$R340</f>
        <v>142.80564999999999</v>
      </c>
      <c r="AC340" s="1">
        <f>(($C340*'fnd base rates'!K$48)
+($D340*'fnd base rates'!K$49)
+($E340*'fnd base rates'!K$50)
+($F340*'fnd base rates'!K$51)
+($G340*'fnd base rates'!K$52)
+($H340*'fnd base rates'!K$53)
+($I340*'fnd base rates'!K$54)
+($J340*'fnd base rates'!K$55)
+($K340*'fnd base rates'!K$56)
+($L340*'fnd base rates'!K$57)
+($M340*'fnd base rates'!K$58)
+($N340*'fnd base rates'!K$59)
+($O340*VLOOKUP($S340+12,rate_basefnd,11)))
*$R340</f>
        <v>1896.3264498749998</v>
      </c>
      <c r="AD340" s="1">
        <f>(($C340*'fnd base rates'!L$48)
+($D340*'fnd base rates'!L$49)
+($E340*'fnd base rates'!L$50)
+($F340*'fnd base rates'!L$51)
+($G340*'fnd base rates'!L$52)
+($H340*'fnd base rates'!L$53)
+($I340*'fnd base rates'!L$54)
+($J340*'fnd base rates'!L$55)
+($K340*'fnd base rates'!L$56)
+($L340*'fnd base rates'!L$57)
+($M340*'fnd base rates'!L$58)
+($N340*'fnd base rates'!L$59)
+($O340*VLOOKUP($S340+12,rate_basefnd,12)))</f>
        <v>1481.2333359278532</v>
      </c>
      <c r="AE340" s="1">
        <f>(($C340*'fnd base rates'!M$48)
+($D340*'fnd base rates'!M$49)
+($E340*'fnd base rates'!M$50)
+($F340*'fnd base rates'!M$51)
+($G340*'fnd base rates'!M$52)
+($H340*'fnd base rates'!M$53)
+($I340*'fnd base rates'!M$54)
+($J340*'fnd base rates'!M$55)
+($K340*'fnd base rates'!M$56)
+($L340*'fnd base rates'!M$57)
+($M340*'fnd base rates'!M$58)
+($N340*'fnd base rates'!M$59)
+($O340*VLOOKUP($S340+12,rate_basefnd,13)))</f>
        <v>0</v>
      </c>
      <c r="AF340" s="4">
        <f t="shared" si="60"/>
        <v>15593.868102302853</v>
      </c>
      <c r="AH340" s="4">
        <f t="shared" si="61"/>
        <v>449035044</v>
      </c>
      <c r="AI340" s="4" t="str">
        <f t="shared" si="62"/>
        <v>449</v>
      </c>
      <c r="AJ340" s="2" t="str">
        <f t="shared" si="63"/>
        <v>035</v>
      </c>
      <c r="AK340" s="2" t="str">
        <f t="shared" si="64"/>
        <v>044</v>
      </c>
      <c r="AL340" s="4">
        <f t="shared" si="65"/>
        <v>1</v>
      </c>
      <c r="AM340" s="4">
        <f t="shared" si="58"/>
        <v>1</v>
      </c>
      <c r="AN340" s="4">
        <f t="shared" si="66"/>
        <v>15593.868102302853</v>
      </c>
      <c r="AO340" s="4">
        <f t="shared" si="67"/>
        <v>15594</v>
      </c>
      <c r="AP340" s="4">
        <f t="shared" si="68"/>
        <v>0</v>
      </c>
      <c r="AQ340" s="75">
        <v>15594</v>
      </c>
    </row>
    <row r="341" spans="1:43" s="4" customFormat="1">
      <c r="A341" s="2">
        <v>449035049</v>
      </c>
      <c r="B341" s="382" t="s">
        <v>98</v>
      </c>
      <c r="C341" s="15">
        <f>'fnd enro'!C341</f>
        <v>0</v>
      </c>
      <c r="D341" s="15">
        <f>'fnd enro'!D341</f>
        <v>0</v>
      </c>
      <c r="E341" s="15">
        <f>'fnd enro'!E341</f>
        <v>0</v>
      </c>
      <c r="F341" s="15">
        <f>'fnd enro'!F341</f>
        <v>0</v>
      </c>
      <c r="G341" s="15">
        <f>'fnd enro'!G341</f>
        <v>1</v>
      </c>
      <c r="H341" s="15">
        <f>'fnd enro'!H341</f>
        <v>0</v>
      </c>
      <c r="I341" s="15">
        <f>'fnd enro'!I341</f>
        <v>3.7499999999999999E-2</v>
      </c>
      <c r="J341" s="15">
        <f>'fnd enro'!J341</f>
        <v>0</v>
      </c>
      <c r="K341" s="15">
        <f>'fnd enro'!K341</f>
        <v>0</v>
      </c>
      <c r="L341" s="15">
        <f>'fnd enro'!L341</f>
        <v>0</v>
      </c>
      <c r="M341" s="15">
        <f>'fnd enro'!M341</f>
        <v>0</v>
      </c>
      <c r="N341" s="15">
        <f>'fnd enro'!N341</f>
        <v>0</v>
      </c>
      <c r="O341" s="15">
        <f>'fnd enro'!O341</f>
        <v>1</v>
      </c>
      <c r="P341" s="15"/>
      <c r="Q341" s="15">
        <f>'fnd enro'!R341</f>
        <v>1</v>
      </c>
      <c r="R341" s="16">
        <f t="shared" si="59"/>
        <v>1.079</v>
      </c>
      <c r="S341" s="15">
        <f>'fnd enro'!Q341</f>
        <v>10</v>
      </c>
      <c r="T341" s="2"/>
      <c r="U341" s="1">
        <f>(($C341*'fnd base rates'!C$48)
+($D341*'fnd base rates'!C$49)
+($E341*'fnd base rates'!C$50)
+($F341*'fnd base rates'!C$51)
+($G341*'fnd base rates'!C$52)
+($H341*'fnd base rates'!C$53)
+($I341*'fnd base rates'!C$54)
+($J341*'fnd base rates'!C$55)
+($K341*'fnd base rates'!C$56)
+($L341*'fnd base rates'!C$57)
+($M341*'fnd base rates'!C$58)
+($N341*'fnd base rates'!C$59)
+($O341*VLOOKUP($S341+12,rate_basefnd,3)))
*$R341</f>
        <v>499.89597937500002</v>
      </c>
      <c r="V341" s="1">
        <f>(($C341*'fnd base rates'!D$48)
+($D341*'fnd base rates'!D$49)
+($E341*'fnd base rates'!D$50)
+($F341*'fnd base rates'!D$51)
+($G341*'fnd base rates'!D$52)
+($H341*'fnd base rates'!D$53)
+($I341*'fnd base rates'!D$54)
+($J341*'fnd base rates'!D$55)
+($K341*'fnd base rates'!D$56)
+($L341*'fnd base rates'!D$57)
+($M341*'fnd base rates'!D$58)
+($N341*'fnd base rates'!D$59)
+($O341*VLOOKUP($S341+12,rate_basefnd,4)))
*$R341</f>
        <v>717.23288000000002</v>
      </c>
      <c r="W341" s="1">
        <f>(($C341*'fnd base rates'!E$48)
+($D341*'fnd base rates'!E$49)
+($E341*'fnd base rates'!E$50)
+($F341*'fnd base rates'!E$51)
+($G341*'fnd base rates'!E$52)
+($H341*'fnd base rates'!E$53)
+($I341*'fnd base rates'!E$54)
+($J341*'fnd base rates'!E$55)
+($K341*'fnd base rates'!E$56)
+($L341*'fnd base rates'!E$57)
+($M341*'fnd base rates'!E$58)
+($N341*'fnd base rates'!E$59)
+($O341*VLOOKUP($S341+12,rate_basefnd,5)))
*$R341</f>
        <v>6763.2360656249994</v>
      </c>
      <c r="X341" s="1">
        <f>(($C341*'fnd base rates'!F$48)
+($D341*'fnd base rates'!F$49)
+($E341*'fnd base rates'!F$50)
+($F341*'fnd base rates'!F$51)
+($G341*'fnd base rates'!F$52)
+($H341*'fnd base rates'!F$53)
+($I341*'fnd base rates'!F$54)
+($J341*'fnd base rates'!F$55)
+($K341*'fnd base rates'!F$56)
+($L341*'fnd base rates'!F$57)
+($M341*'fnd base rates'!F$58)
+($N341*'fnd base rates'!F$59)
+($O341*VLOOKUP($S341+12,rate_basefnd,6)))
*$R341</f>
        <v>923.84600425000008</v>
      </c>
      <c r="Y341" s="1">
        <f>(($C341*'fnd base rates'!G$48)
+($D341*'fnd base rates'!G$49)
+($E341*'fnd base rates'!G$50)
+($F341*'fnd base rates'!G$51)
+($G341*'fnd base rates'!G$52)
+($H341*'fnd base rates'!G$53)
+($I341*'fnd base rates'!G$54)
+($J341*'fnd base rates'!G$55)
+($K341*'fnd base rates'!G$56)
+($L341*'fnd base rates'!G$57)
+($M341*'fnd base rates'!G$58)
+($N341*'fnd base rates'!G$59)
+($O341*VLOOKUP($S341+12,rate_basefnd,7)))
*$R341</f>
        <v>235.13864724999996</v>
      </c>
      <c r="Z341" s="1">
        <f>(($C341*'fnd base rates'!H$48)
+($D341*'fnd base rates'!H$49)
+($E341*'fnd base rates'!H$50)
+($F341*'fnd base rates'!H$51)
+($G341*'fnd base rates'!H$52)
+($H341*'fnd base rates'!H$53)
+($I341*'fnd base rates'!H$54)
+($J341*'fnd base rates'!H$55)
+($K341*'fnd base rates'!H$56)
+($L341*'fnd base rates'!H$57)
+($M341*'fnd base rates'!H$58)
+($N341*'fnd base rates'!H$59)
+($O341*VLOOKUP($S341+12,rate_basefnd,8)))</f>
        <v>454.3845</v>
      </c>
      <c r="AA341" s="1">
        <f>(($C341*'fnd base rates'!I$48)
+($D341*'fnd base rates'!I$49)
+($E341*'fnd base rates'!I$50)
+($F341*'fnd base rates'!I$51)
+($G341*'fnd base rates'!I$52)
+($H341*'fnd base rates'!I$53)
+($I341*'fnd base rates'!I$54)
+($J341*'fnd base rates'!I$55)
+($K341*'fnd base rates'!I$56)
+($L341*'fnd base rates'!I$57)
+($M341*'fnd base rates'!I$58)
+($N341*'fnd base rates'!I$59)
+($O341*VLOOKUP($S341+12,rate_basefnd,9)))
*$R341</f>
        <v>318.55317000000002</v>
      </c>
      <c r="AB341" s="1">
        <f>(($C341*'fnd base rates'!J$48)
+($D341*'fnd base rates'!J$49)
+($E341*'fnd base rates'!J$50)
+($F341*'fnd base rates'!J$51)
+($G341*'fnd base rates'!J$52)
+($H341*'fnd base rates'!J$53)
+($I341*'fnd base rates'!J$54)
+($J341*'fnd base rates'!J$55)
+($K341*'fnd base rates'!J$56)
+($L341*'fnd base rates'!J$57)
+($M341*'fnd base rates'!J$58)
+($N341*'fnd base rates'!J$59)
+($O341*VLOOKUP($S341+12,rate_basefnd,10)))
*$R341</f>
        <v>233.25821999999999</v>
      </c>
      <c r="AC341" s="1">
        <f>(($C341*'fnd base rates'!K$48)
+($D341*'fnd base rates'!K$49)
+($E341*'fnd base rates'!K$50)
+($F341*'fnd base rates'!K$51)
+($G341*'fnd base rates'!K$52)
+($H341*'fnd base rates'!K$53)
+($I341*'fnd base rates'!K$54)
+($J341*'fnd base rates'!K$55)
+($K341*'fnd base rates'!K$56)
+($L341*'fnd base rates'!K$57)
+($M341*'fnd base rates'!K$58)
+($N341*'fnd base rates'!K$59)
+($O341*VLOOKUP($S341+12,rate_basefnd,11)))
*$R341</f>
        <v>1650.0770698749998</v>
      </c>
      <c r="AD341" s="1">
        <f>(($C341*'fnd base rates'!L$48)
+($D341*'fnd base rates'!L$49)
+($E341*'fnd base rates'!L$50)
+($F341*'fnd base rates'!L$51)
+($G341*'fnd base rates'!L$52)
+($H341*'fnd base rates'!L$53)
+($I341*'fnd base rates'!L$54)
+($J341*'fnd base rates'!L$55)
+($K341*'fnd base rates'!L$56)
+($L341*'fnd base rates'!L$57)
+($M341*'fnd base rates'!L$58)
+($N341*'fnd base rates'!L$59)
+($O341*VLOOKUP($S341+12,rate_basefnd,12)))</f>
        <v>1310.1197634268322</v>
      </c>
      <c r="AE341" s="1">
        <f>(($C341*'fnd base rates'!M$48)
+($D341*'fnd base rates'!M$49)
+($E341*'fnd base rates'!M$50)
+($F341*'fnd base rates'!M$51)
+($G341*'fnd base rates'!M$52)
+($H341*'fnd base rates'!M$53)
+($I341*'fnd base rates'!M$54)
+($J341*'fnd base rates'!M$55)
+($K341*'fnd base rates'!M$56)
+($L341*'fnd base rates'!M$57)
+($M341*'fnd base rates'!M$58)
+($N341*'fnd base rates'!M$59)
+($O341*VLOOKUP($S341+12,rate_basefnd,13)))</f>
        <v>0</v>
      </c>
      <c r="AF341" s="4">
        <f t="shared" si="60"/>
        <v>13105.74229980183</v>
      </c>
      <c r="AH341" s="4">
        <f t="shared" si="61"/>
        <v>449035049</v>
      </c>
      <c r="AI341" s="4" t="str">
        <f t="shared" si="62"/>
        <v>449</v>
      </c>
      <c r="AJ341" s="2" t="str">
        <f t="shared" si="63"/>
        <v>035</v>
      </c>
      <c r="AK341" s="2" t="str">
        <f t="shared" si="64"/>
        <v>049</v>
      </c>
      <c r="AL341" s="4">
        <f t="shared" si="65"/>
        <v>1</v>
      </c>
      <c r="AM341" s="4">
        <f t="shared" si="58"/>
        <v>1</v>
      </c>
      <c r="AN341" s="4">
        <f t="shared" si="66"/>
        <v>13105.74229980183</v>
      </c>
      <c r="AO341" s="4">
        <f t="shared" si="67"/>
        <v>13106</v>
      </c>
      <c r="AP341" s="4">
        <f t="shared" si="68"/>
        <v>0</v>
      </c>
      <c r="AQ341" s="75">
        <v>13106</v>
      </c>
    </row>
    <row r="342" spans="1:43" s="4" customFormat="1">
      <c r="A342" s="2">
        <v>449035057</v>
      </c>
      <c r="B342" s="382" t="s">
        <v>98</v>
      </c>
      <c r="C342" s="15">
        <f>'fnd enro'!C342</f>
        <v>0</v>
      </c>
      <c r="D342" s="15">
        <f>'fnd enro'!D342</f>
        <v>0</v>
      </c>
      <c r="E342" s="15">
        <f>'fnd enro'!E342</f>
        <v>0</v>
      </c>
      <c r="F342" s="15">
        <f>'fnd enro'!F342</f>
        <v>0</v>
      </c>
      <c r="G342" s="15">
        <f>'fnd enro'!G342</f>
        <v>1</v>
      </c>
      <c r="H342" s="15">
        <f>'fnd enro'!H342</f>
        <v>0</v>
      </c>
      <c r="I342" s="15">
        <f>'fnd enro'!I342</f>
        <v>3.7499999999999999E-2</v>
      </c>
      <c r="J342" s="15">
        <f>'fnd enro'!J342</f>
        <v>0</v>
      </c>
      <c r="K342" s="15">
        <f>'fnd enro'!K342</f>
        <v>0</v>
      </c>
      <c r="L342" s="15">
        <f>'fnd enro'!L342</f>
        <v>0</v>
      </c>
      <c r="M342" s="15">
        <f>'fnd enro'!M342</f>
        <v>0</v>
      </c>
      <c r="N342" s="15">
        <f>'fnd enro'!N342</f>
        <v>0</v>
      </c>
      <c r="O342" s="15">
        <f>'fnd enro'!O342</f>
        <v>1</v>
      </c>
      <c r="P342" s="15"/>
      <c r="Q342" s="15">
        <f>'fnd enro'!R342</f>
        <v>1</v>
      </c>
      <c r="R342" s="16">
        <f t="shared" si="59"/>
        <v>1.079</v>
      </c>
      <c r="S342" s="15">
        <f>'fnd enro'!Q342</f>
        <v>10</v>
      </c>
      <c r="T342" s="2"/>
      <c r="U342" s="1">
        <f>(($C342*'fnd base rates'!C$48)
+($D342*'fnd base rates'!C$49)
+($E342*'fnd base rates'!C$50)
+($F342*'fnd base rates'!C$51)
+($G342*'fnd base rates'!C$52)
+($H342*'fnd base rates'!C$53)
+($I342*'fnd base rates'!C$54)
+($J342*'fnd base rates'!C$55)
+($K342*'fnd base rates'!C$56)
+($L342*'fnd base rates'!C$57)
+($M342*'fnd base rates'!C$58)
+($N342*'fnd base rates'!C$59)
+($O342*VLOOKUP($S342+12,rate_basefnd,3)))
*$R342</f>
        <v>499.89597937500002</v>
      </c>
      <c r="V342" s="1">
        <f>(($C342*'fnd base rates'!D$48)
+($D342*'fnd base rates'!D$49)
+($E342*'fnd base rates'!D$50)
+($F342*'fnd base rates'!D$51)
+($G342*'fnd base rates'!D$52)
+($H342*'fnd base rates'!D$53)
+($I342*'fnd base rates'!D$54)
+($J342*'fnd base rates'!D$55)
+($K342*'fnd base rates'!D$56)
+($L342*'fnd base rates'!D$57)
+($M342*'fnd base rates'!D$58)
+($N342*'fnd base rates'!D$59)
+($O342*VLOOKUP($S342+12,rate_basefnd,4)))
*$R342</f>
        <v>717.23288000000002</v>
      </c>
      <c r="W342" s="1">
        <f>(($C342*'fnd base rates'!E$48)
+($D342*'fnd base rates'!E$49)
+($E342*'fnd base rates'!E$50)
+($F342*'fnd base rates'!E$51)
+($G342*'fnd base rates'!E$52)
+($H342*'fnd base rates'!E$53)
+($I342*'fnd base rates'!E$54)
+($J342*'fnd base rates'!E$55)
+($K342*'fnd base rates'!E$56)
+($L342*'fnd base rates'!E$57)
+($M342*'fnd base rates'!E$58)
+($N342*'fnd base rates'!E$59)
+($O342*VLOOKUP($S342+12,rate_basefnd,5)))
*$R342</f>
        <v>6763.2360656249994</v>
      </c>
      <c r="X342" s="1">
        <f>(($C342*'fnd base rates'!F$48)
+($D342*'fnd base rates'!F$49)
+($E342*'fnd base rates'!F$50)
+($F342*'fnd base rates'!F$51)
+($G342*'fnd base rates'!F$52)
+($H342*'fnd base rates'!F$53)
+($I342*'fnd base rates'!F$54)
+($J342*'fnd base rates'!F$55)
+($K342*'fnd base rates'!F$56)
+($L342*'fnd base rates'!F$57)
+($M342*'fnd base rates'!F$58)
+($N342*'fnd base rates'!F$59)
+($O342*VLOOKUP($S342+12,rate_basefnd,6)))
*$R342</f>
        <v>923.84600425000008</v>
      </c>
      <c r="Y342" s="1">
        <f>(($C342*'fnd base rates'!G$48)
+($D342*'fnd base rates'!G$49)
+($E342*'fnd base rates'!G$50)
+($F342*'fnd base rates'!G$51)
+($G342*'fnd base rates'!G$52)
+($H342*'fnd base rates'!G$53)
+($I342*'fnd base rates'!G$54)
+($J342*'fnd base rates'!G$55)
+($K342*'fnd base rates'!G$56)
+($L342*'fnd base rates'!G$57)
+($M342*'fnd base rates'!G$58)
+($N342*'fnd base rates'!G$59)
+($O342*VLOOKUP($S342+12,rate_basefnd,7)))
*$R342</f>
        <v>235.13864724999996</v>
      </c>
      <c r="Z342" s="1">
        <f>(($C342*'fnd base rates'!H$48)
+($D342*'fnd base rates'!H$49)
+($E342*'fnd base rates'!H$50)
+($F342*'fnd base rates'!H$51)
+($G342*'fnd base rates'!H$52)
+($H342*'fnd base rates'!H$53)
+($I342*'fnd base rates'!H$54)
+($J342*'fnd base rates'!H$55)
+($K342*'fnd base rates'!H$56)
+($L342*'fnd base rates'!H$57)
+($M342*'fnd base rates'!H$58)
+($N342*'fnd base rates'!H$59)
+($O342*VLOOKUP($S342+12,rate_basefnd,8)))</f>
        <v>454.3845</v>
      </c>
      <c r="AA342" s="1">
        <f>(($C342*'fnd base rates'!I$48)
+($D342*'fnd base rates'!I$49)
+($E342*'fnd base rates'!I$50)
+($F342*'fnd base rates'!I$51)
+($G342*'fnd base rates'!I$52)
+($H342*'fnd base rates'!I$53)
+($I342*'fnd base rates'!I$54)
+($J342*'fnd base rates'!I$55)
+($K342*'fnd base rates'!I$56)
+($L342*'fnd base rates'!I$57)
+($M342*'fnd base rates'!I$58)
+($N342*'fnd base rates'!I$59)
+($O342*VLOOKUP($S342+12,rate_basefnd,9)))
*$R342</f>
        <v>318.55317000000002</v>
      </c>
      <c r="AB342" s="1">
        <f>(($C342*'fnd base rates'!J$48)
+($D342*'fnd base rates'!J$49)
+($E342*'fnd base rates'!J$50)
+($F342*'fnd base rates'!J$51)
+($G342*'fnd base rates'!J$52)
+($H342*'fnd base rates'!J$53)
+($I342*'fnd base rates'!J$54)
+($J342*'fnd base rates'!J$55)
+($K342*'fnd base rates'!J$56)
+($L342*'fnd base rates'!J$57)
+($M342*'fnd base rates'!J$58)
+($N342*'fnd base rates'!J$59)
+($O342*VLOOKUP($S342+12,rate_basefnd,10)))
*$R342</f>
        <v>233.25821999999999</v>
      </c>
      <c r="AC342" s="1">
        <f>(($C342*'fnd base rates'!K$48)
+($D342*'fnd base rates'!K$49)
+($E342*'fnd base rates'!K$50)
+($F342*'fnd base rates'!K$51)
+($G342*'fnd base rates'!K$52)
+($H342*'fnd base rates'!K$53)
+($I342*'fnd base rates'!K$54)
+($J342*'fnd base rates'!K$55)
+($K342*'fnd base rates'!K$56)
+($L342*'fnd base rates'!K$57)
+($M342*'fnd base rates'!K$58)
+($N342*'fnd base rates'!K$59)
+($O342*VLOOKUP($S342+12,rate_basefnd,11)))
*$R342</f>
        <v>1650.0770698749998</v>
      </c>
      <c r="AD342" s="1">
        <f>(($C342*'fnd base rates'!L$48)
+($D342*'fnd base rates'!L$49)
+($E342*'fnd base rates'!L$50)
+($F342*'fnd base rates'!L$51)
+($G342*'fnd base rates'!L$52)
+($H342*'fnd base rates'!L$53)
+($I342*'fnd base rates'!L$54)
+($J342*'fnd base rates'!L$55)
+($K342*'fnd base rates'!L$56)
+($L342*'fnd base rates'!L$57)
+($M342*'fnd base rates'!L$58)
+($N342*'fnd base rates'!L$59)
+($O342*VLOOKUP($S342+12,rate_basefnd,12)))</f>
        <v>1310.1197634268322</v>
      </c>
      <c r="AE342" s="1">
        <f>(($C342*'fnd base rates'!M$48)
+($D342*'fnd base rates'!M$49)
+($E342*'fnd base rates'!M$50)
+($F342*'fnd base rates'!M$51)
+($G342*'fnd base rates'!M$52)
+($H342*'fnd base rates'!M$53)
+($I342*'fnd base rates'!M$54)
+($J342*'fnd base rates'!M$55)
+($K342*'fnd base rates'!M$56)
+($L342*'fnd base rates'!M$57)
+($M342*'fnd base rates'!M$58)
+($N342*'fnd base rates'!M$59)
+($O342*VLOOKUP($S342+12,rate_basefnd,13)))</f>
        <v>0</v>
      </c>
      <c r="AF342" s="4">
        <f t="shared" si="60"/>
        <v>13105.74229980183</v>
      </c>
      <c r="AH342" s="4">
        <f t="shared" si="61"/>
        <v>449035057</v>
      </c>
      <c r="AI342" s="4" t="str">
        <f t="shared" si="62"/>
        <v>449</v>
      </c>
      <c r="AJ342" s="2" t="str">
        <f t="shared" si="63"/>
        <v>035</v>
      </c>
      <c r="AK342" s="2" t="str">
        <f t="shared" si="64"/>
        <v>057</v>
      </c>
      <c r="AL342" s="4">
        <f t="shared" si="65"/>
        <v>1</v>
      </c>
      <c r="AM342" s="4">
        <f t="shared" si="58"/>
        <v>1</v>
      </c>
      <c r="AN342" s="4">
        <f t="shared" si="66"/>
        <v>13105.74229980183</v>
      </c>
      <c r="AO342" s="4">
        <f t="shared" si="67"/>
        <v>13106</v>
      </c>
      <c r="AP342" s="4">
        <f t="shared" si="68"/>
        <v>0</v>
      </c>
      <c r="AQ342" s="75">
        <v>13106</v>
      </c>
    </row>
    <row r="343" spans="1:43" s="4" customFormat="1">
      <c r="A343" s="2">
        <v>449035165</v>
      </c>
      <c r="B343" s="382" t="s">
        <v>98</v>
      </c>
      <c r="C343" s="15">
        <f>'fnd enro'!C343</f>
        <v>0</v>
      </c>
      <c r="D343" s="15">
        <f>'fnd enro'!D343</f>
        <v>0</v>
      </c>
      <c r="E343" s="15">
        <f>'fnd enro'!E343</f>
        <v>0</v>
      </c>
      <c r="F343" s="15">
        <f>'fnd enro'!F343</f>
        <v>0</v>
      </c>
      <c r="G343" s="15">
        <f>'fnd enro'!G343</f>
        <v>0</v>
      </c>
      <c r="H343" s="15">
        <f>'fnd enro'!H343</f>
        <v>1</v>
      </c>
      <c r="I343" s="15">
        <f>'fnd enro'!I343</f>
        <v>3.7499999999999999E-2</v>
      </c>
      <c r="J343" s="15">
        <f>'fnd enro'!J343</f>
        <v>0</v>
      </c>
      <c r="K343" s="15">
        <f>'fnd enro'!K343</f>
        <v>0</v>
      </c>
      <c r="L343" s="15">
        <f>'fnd enro'!L343</f>
        <v>0</v>
      </c>
      <c r="M343" s="15">
        <f>'fnd enro'!M343</f>
        <v>0</v>
      </c>
      <c r="N343" s="15">
        <f>'fnd enro'!N343</f>
        <v>0</v>
      </c>
      <c r="O343" s="15">
        <f>'fnd enro'!O343</f>
        <v>1</v>
      </c>
      <c r="P343" s="15"/>
      <c r="Q343" s="15">
        <f>'fnd enro'!R343</f>
        <v>1</v>
      </c>
      <c r="R343" s="16">
        <f t="shared" si="59"/>
        <v>1.079</v>
      </c>
      <c r="S343" s="15">
        <f>'fnd enro'!Q343</f>
        <v>10</v>
      </c>
      <c r="T343" s="2"/>
      <c r="U343" s="1">
        <f>(($C343*'fnd base rates'!C$48)
+($D343*'fnd base rates'!C$49)
+($E343*'fnd base rates'!C$50)
+($F343*'fnd base rates'!C$51)
+($G343*'fnd base rates'!C$52)
+($H343*'fnd base rates'!C$53)
+($I343*'fnd base rates'!C$54)
+($J343*'fnd base rates'!C$55)
+($K343*'fnd base rates'!C$56)
+($L343*'fnd base rates'!C$57)
+($M343*'fnd base rates'!C$58)
+($N343*'fnd base rates'!C$59)
+($O343*VLOOKUP($S343+12,rate_basefnd,3)))
*$R343</f>
        <v>499.89597937500002</v>
      </c>
      <c r="V343" s="1">
        <f>(($C343*'fnd base rates'!D$48)
+($D343*'fnd base rates'!D$49)
+($E343*'fnd base rates'!D$50)
+($F343*'fnd base rates'!D$51)
+($G343*'fnd base rates'!D$52)
+($H343*'fnd base rates'!D$53)
+($I343*'fnd base rates'!D$54)
+($J343*'fnd base rates'!D$55)
+($K343*'fnd base rates'!D$56)
+($L343*'fnd base rates'!D$57)
+($M343*'fnd base rates'!D$58)
+($N343*'fnd base rates'!D$59)
+($O343*VLOOKUP($S343+12,rate_basefnd,4)))
*$R343</f>
        <v>717.23288000000002</v>
      </c>
      <c r="W343" s="1">
        <f>(($C343*'fnd base rates'!E$48)
+($D343*'fnd base rates'!E$49)
+($E343*'fnd base rates'!E$50)
+($F343*'fnd base rates'!E$51)
+($G343*'fnd base rates'!E$52)
+($H343*'fnd base rates'!E$53)
+($I343*'fnd base rates'!E$54)
+($J343*'fnd base rates'!E$55)
+($K343*'fnd base rates'!E$56)
+($L343*'fnd base rates'!E$57)
+($M343*'fnd base rates'!E$58)
+($N343*'fnd base rates'!E$59)
+($O343*VLOOKUP($S343+12,rate_basefnd,5)))
*$R343</f>
        <v>8125.1390756249994</v>
      </c>
      <c r="X343" s="1">
        <f>(($C343*'fnd base rates'!F$48)
+($D343*'fnd base rates'!F$49)
+($E343*'fnd base rates'!F$50)
+($F343*'fnd base rates'!F$51)
+($G343*'fnd base rates'!F$52)
+($H343*'fnd base rates'!F$53)
+($I343*'fnd base rates'!F$54)
+($J343*'fnd base rates'!F$55)
+($K343*'fnd base rates'!F$56)
+($L343*'fnd base rates'!F$57)
+($M343*'fnd base rates'!F$58)
+($N343*'fnd base rates'!F$59)
+($O343*VLOOKUP($S343+12,rate_basefnd,6)))
*$R343</f>
        <v>822.1502542500001</v>
      </c>
      <c r="Y343" s="1">
        <f>(($C343*'fnd base rates'!G$48)
+($D343*'fnd base rates'!G$49)
+($E343*'fnd base rates'!G$50)
+($F343*'fnd base rates'!G$51)
+($G343*'fnd base rates'!G$52)
+($H343*'fnd base rates'!G$53)
+($I343*'fnd base rates'!G$54)
+($J343*'fnd base rates'!G$55)
+($K343*'fnd base rates'!G$56)
+($L343*'fnd base rates'!G$57)
+($M343*'fnd base rates'!G$58)
+($N343*'fnd base rates'!G$59)
+($O343*VLOOKUP($S343+12,rate_basefnd,7)))
*$R343</f>
        <v>230.84422724999999</v>
      </c>
      <c r="Z343" s="1">
        <f>(($C343*'fnd base rates'!H$48)
+($D343*'fnd base rates'!H$49)
+($E343*'fnd base rates'!H$50)
+($F343*'fnd base rates'!H$51)
+($G343*'fnd base rates'!H$52)
+($H343*'fnd base rates'!H$53)
+($I343*'fnd base rates'!H$54)
+($J343*'fnd base rates'!H$55)
+($K343*'fnd base rates'!H$56)
+($L343*'fnd base rates'!H$57)
+($M343*'fnd base rates'!H$58)
+($N343*'fnd base rates'!H$59)
+($O343*VLOOKUP($S343+12,rate_basefnd,8)))</f>
        <v>719.08450000000005</v>
      </c>
      <c r="AA343" s="1">
        <f>(($C343*'fnd base rates'!I$48)
+($D343*'fnd base rates'!I$49)
+($E343*'fnd base rates'!I$50)
+($F343*'fnd base rates'!I$51)
+($G343*'fnd base rates'!I$52)
+($H343*'fnd base rates'!I$53)
+($I343*'fnd base rates'!I$54)
+($J343*'fnd base rates'!I$55)
+($K343*'fnd base rates'!I$56)
+($L343*'fnd base rates'!I$57)
+($M343*'fnd base rates'!I$58)
+($N343*'fnd base rates'!I$59)
+($O343*VLOOKUP($S343+12,rate_basefnd,9)))
*$R343</f>
        <v>399.31631999999996</v>
      </c>
      <c r="AB343" s="1">
        <f>(($C343*'fnd base rates'!J$48)
+($D343*'fnd base rates'!J$49)
+($E343*'fnd base rates'!J$50)
+($F343*'fnd base rates'!J$51)
+($G343*'fnd base rates'!J$52)
+($H343*'fnd base rates'!J$53)
+($I343*'fnd base rates'!J$54)
+($J343*'fnd base rates'!J$55)
+($K343*'fnd base rates'!J$56)
+($L343*'fnd base rates'!J$57)
+($M343*'fnd base rates'!J$58)
+($N343*'fnd base rates'!J$59)
+($O343*VLOOKUP($S343+12,rate_basefnd,10)))
*$R343</f>
        <v>537.88149999999996</v>
      </c>
      <c r="AC343" s="1">
        <f>(($C343*'fnd base rates'!K$48)
+($D343*'fnd base rates'!K$49)
+($E343*'fnd base rates'!K$50)
+($F343*'fnd base rates'!K$51)
+($G343*'fnd base rates'!K$52)
+($H343*'fnd base rates'!K$53)
+($I343*'fnd base rates'!K$54)
+($J343*'fnd base rates'!K$55)
+($K343*'fnd base rates'!K$56)
+($L343*'fnd base rates'!K$57)
+($M343*'fnd base rates'!K$58)
+($N343*'fnd base rates'!K$59)
+($O343*VLOOKUP($S343+12,rate_basefnd,11)))
*$R343</f>
        <v>1619.983759875</v>
      </c>
      <c r="AD343" s="1">
        <f>(($C343*'fnd base rates'!L$48)
+($D343*'fnd base rates'!L$49)
+($E343*'fnd base rates'!L$50)
+($F343*'fnd base rates'!L$51)
+($G343*'fnd base rates'!L$52)
+($H343*'fnd base rates'!L$53)
+($I343*'fnd base rates'!L$54)
+($J343*'fnd base rates'!L$55)
+($K343*'fnd base rates'!L$56)
+($L343*'fnd base rates'!L$57)
+($M343*'fnd base rates'!L$58)
+($N343*'fnd base rates'!L$59)
+($O343*VLOOKUP($S343+12,rate_basefnd,12)))</f>
        <v>1251.3580393594416</v>
      </c>
      <c r="AE343" s="1">
        <f>(($C343*'fnd base rates'!M$48)
+($D343*'fnd base rates'!M$49)
+($E343*'fnd base rates'!M$50)
+($F343*'fnd base rates'!M$51)
+($G343*'fnd base rates'!M$52)
+($H343*'fnd base rates'!M$53)
+($I343*'fnd base rates'!M$54)
+($J343*'fnd base rates'!M$55)
+($K343*'fnd base rates'!M$56)
+($L343*'fnd base rates'!M$57)
+($M343*'fnd base rates'!M$58)
+($N343*'fnd base rates'!M$59)
+($O343*VLOOKUP($S343+12,rate_basefnd,13)))</f>
        <v>0</v>
      </c>
      <c r="AF343" s="4">
        <f t="shared" si="60"/>
        <v>14922.886535734442</v>
      </c>
      <c r="AH343" s="4">
        <f t="shared" si="61"/>
        <v>449035165</v>
      </c>
      <c r="AI343" s="4" t="str">
        <f t="shared" si="62"/>
        <v>449</v>
      </c>
      <c r="AJ343" s="2" t="str">
        <f t="shared" si="63"/>
        <v>035</v>
      </c>
      <c r="AK343" s="2" t="str">
        <f t="shared" si="64"/>
        <v>165</v>
      </c>
      <c r="AL343" s="4">
        <f t="shared" si="65"/>
        <v>1</v>
      </c>
      <c r="AM343" s="4">
        <f t="shared" si="58"/>
        <v>1</v>
      </c>
      <c r="AN343" s="4">
        <f t="shared" si="66"/>
        <v>14922.886535734442</v>
      </c>
      <c r="AO343" s="4">
        <f t="shared" si="67"/>
        <v>14923</v>
      </c>
      <c r="AP343" s="4">
        <f t="shared" si="68"/>
        <v>0</v>
      </c>
      <c r="AQ343" s="75">
        <v>14923</v>
      </c>
    </row>
    <row r="344" spans="1:43" s="4" customFormat="1">
      <c r="A344" s="2">
        <v>449035170</v>
      </c>
      <c r="B344" s="382" t="s">
        <v>98</v>
      </c>
      <c r="C344" s="15">
        <f>'fnd enro'!C344</f>
        <v>0</v>
      </c>
      <c r="D344" s="15">
        <f>'fnd enro'!D344</f>
        <v>0</v>
      </c>
      <c r="E344" s="15">
        <f>'fnd enro'!E344</f>
        <v>0</v>
      </c>
      <c r="F344" s="15">
        <f>'fnd enro'!F344</f>
        <v>0</v>
      </c>
      <c r="G344" s="15">
        <f>'fnd enro'!G344</f>
        <v>1</v>
      </c>
      <c r="H344" s="15">
        <f>'fnd enro'!H344</f>
        <v>0</v>
      </c>
      <c r="I344" s="15">
        <f>'fnd enro'!I344</f>
        <v>3.7499999999999999E-2</v>
      </c>
      <c r="J344" s="15">
        <f>'fnd enro'!J344</f>
        <v>0</v>
      </c>
      <c r="K344" s="15">
        <f>'fnd enro'!K344</f>
        <v>0</v>
      </c>
      <c r="L344" s="15">
        <f>'fnd enro'!L344</f>
        <v>0</v>
      </c>
      <c r="M344" s="15">
        <f>'fnd enro'!M344</f>
        <v>0</v>
      </c>
      <c r="N344" s="15">
        <f>'fnd enro'!N344</f>
        <v>0</v>
      </c>
      <c r="O344" s="15">
        <f>'fnd enro'!O344</f>
        <v>1</v>
      </c>
      <c r="P344" s="15"/>
      <c r="Q344" s="15">
        <f>'fnd enro'!R344</f>
        <v>1</v>
      </c>
      <c r="R344" s="16">
        <f t="shared" si="59"/>
        <v>1.079</v>
      </c>
      <c r="S344" s="15">
        <f>'fnd enro'!Q344</f>
        <v>10</v>
      </c>
      <c r="T344" s="2"/>
      <c r="U344" s="1">
        <f>(($C344*'fnd base rates'!C$48)
+($D344*'fnd base rates'!C$49)
+($E344*'fnd base rates'!C$50)
+($F344*'fnd base rates'!C$51)
+($G344*'fnd base rates'!C$52)
+($H344*'fnd base rates'!C$53)
+($I344*'fnd base rates'!C$54)
+($J344*'fnd base rates'!C$55)
+($K344*'fnd base rates'!C$56)
+($L344*'fnd base rates'!C$57)
+($M344*'fnd base rates'!C$58)
+($N344*'fnd base rates'!C$59)
+($O344*VLOOKUP($S344+12,rate_basefnd,3)))
*$R344</f>
        <v>499.89597937500002</v>
      </c>
      <c r="V344" s="1">
        <f>(($C344*'fnd base rates'!D$48)
+($D344*'fnd base rates'!D$49)
+($E344*'fnd base rates'!D$50)
+($F344*'fnd base rates'!D$51)
+($G344*'fnd base rates'!D$52)
+($H344*'fnd base rates'!D$53)
+($I344*'fnd base rates'!D$54)
+($J344*'fnd base rates'!D$55)
+($K344*'fnd base rates'!D$56)
+($L344*'fnd base rates'!D$57)
+($M344*'fnd base rates'!D$58)
+($N344*'fnd base rates'!D$59)
+($O344*VLOOKUP($S344+12,rate_basefnd,4)))
*$R344</f>
        <v>717.23288000000002</v>
      </c>
      <c r="W344" s="1">
        <f>(($C344*'fnd base rates'!E$48)
+($D344*'fnd base rates'!E$49)
+($E344*'fnd base rates'!E$50)
+($F344*'fnd base rates'!E$51)
+($G344*'fnd base rates'!E$52)
+($H344*'fnd base rates'!E$53)
+($I344*'fnd base rates'!E$54)
+($J344*'fnd base rates'!E$55)
+($K344*'fnd base rates'!E$56)
+($L344*'fnd base rates'!E$57)
+($M344*'fnd base rates'!E$58)
+($N344*'fnd base rates'!E$59)
+($O344*VLOOKUP($S344+12,rate_basefnd,5)))
*$R344</f>
        <v>6763.2360656249994</v>
      </c>
      <c r="X344" s="1">
        <f>(($C344*'fnd base rates'!F$48)
+($D344*'fnd base rates'!F$49)
+($E344*'fnd base rates'!F$50)
+($F344*'fnd base rates'!F$51)
+($G344*'fnd base rates'!F$52)
+($H344*'fnd base rates'!F$53)
+($I344*'fnd base rates'!F$54)
+($J344*'fnd base rates'!F$55)
+($K344*'fnd base rates'!F$56)
+($L344*'fnd base rates'!F$57)
+($M344*'fnd base rates'!F$58)
+($N344*'fnd base rates'!F$59)
+($O344*VLOOKUP($S344+12,rate_basefnd,6)))
*$R344</f>
        <v>923.84600425000008</v>
      </c>
      <c r="Y344" s="1">
        <f>(($C344*'fnd base rates'!G$48)
+($D344*'fnd base rates'!G$49)
+($E344*'fnd base rates'!G$50)
+($F344*'fnd base rates'!G$51)
+($G344*'fnd base rates'!G$52)
+($H344*'fnd base rates'!G$53)
+($I344*'fnd base rates'!G$54)
+($J344*'fnd base rates'!G$55)
+($K344*'fnd base rates'!G$56)
+($L344*'fnd base rates'!G$57)
+($M344*'fnd base rates'!G$58)
+($N344*'fnd base rates'!G$59)
+($O344*VLOOKUP($S344+12,rate_basefnd,7)))
*$R344</f>
        <v>235.13864724999996</v>
      </c>
      <c r="Z344" s="1">
        <f>(($C344*'fnd base rates'!H$48)
+($D344*'fnd base rates'!H$49)
+($E344*'fnd base rates'!H$50)
+($F344*'fnd base rates'!H$51)
+($G344*'fnd base rates'!H$52)
+($H344*'fnd base rates'!H$53)
+($I344*'fnd base rates'!H$54)
+($J344*'fnd base rates'!H$55)
+($K344*'fnd base rates'!H$56)
+($L344*'fnd base rates'!H$57)
+($M344*'fnd base rates'!H$58)
+($N344*'fnd base rates'!H$59)
+($O344*VLOOKUP($S344+12,rate_basefnd,8)))</f>
        <v>454.3845</v>
      </c>
      <c r="AA344" s="1">
        <f>(($C344*'fnd base rates'!I$48)
+($D344*'fnd base rates'!I$49)
+($E344*'fnd base rates'!I$50)
+($F344*'fnd base rates'!I$51)
+($G344*'fnd base rates'!I$52)
+($H344*'fnd base rates'!I$53)
+($I344*'fnd base rates'!I$54)
+($J344*'fnd base rates'!I$55)
+($K344*'fnd base rates'!I$56)
+($L344*'fnd base rates'!I$57)
+($M344*'fnd base rates'!I$58)
+($N344*'fnd base rates'!I$59)
+($O344*VLOOKUP($S344+12,rate_basefnd,9)))
*$R344</f>
        <v>318.55317000000002</v>
      </c>
      <c r="AB344" s="1">
        <f>(($C344*'fnd base rates'!J$48)
+($D344*'fnd base rates'!J$49)
+($E344*'fnd base rates'!J$50)
+($F344*'fnd base rates'!J$51)
+($G344*'fnd base rates'!J$52)
+($H344*'fnd base rates'!J$53)
+($I344*'fnd base rates'!J$54)
+($J344*'fnd base rates'!J$55)
+($K344*'fnd base rates'!J$56)
+($L344*'fnd base rates'!J$57)
+($M344*'fnd base rates'!J$58)
+($N344*'fnd base rates'!J$59)
+($O344*VLOOKUP($S344+12,rate_basefnd,10)))
*$R344</f>
        <v>233.25821999999999</v>
      </c>
      <c r="AC344" s="1">
        <f>(($C344*'fnd base rates'!K$48)
+($D344*'fnd base rates'!K$49)
+($E344*'fnd base rates'!K$50)
+($F344*'fnd base rates'!K$51)
+($G344*'fnd base rates'!K$52)
+($H344*'fnd base rates'!K$53)
+($I344*'fnd base rates'!K$54)
+($J344*'fnd base rates'!K$55)
+($K344*'fnd base rates'!K$56)
+($L344*'fnd base rates'!K$57)
+($M344*'fnd base rates'!K$58)
+($N344*'fnd base rates'!K$59)
+($O344*VLOOKUP($S344+12,rate_basefnd,11)))
*$R344</f>
        <v>1650.0770698749998</v>
      </c>
      <c r="AD344" s="1">
        <f>(($C344*'fnd base rates'!L$48)
+($D344*'fnd base rates'!L$49)
+($E344*'fnd base rates'!L$50)
+($F344*'fnd base rates'!L$51)
+($G344*'fnd base rates'!L$52)
+($H344*'fnd base rates'!L$53)
+($I344*'fnd base rates'!L$54)
+($J344*'fnd base rates'!L$55)
+($K344*'fnd base rates'!L$56)
+($L344*'fnd base rates'!L$57)
+($M344*'fnd base rates'!L$58)
+($N344*'fnd base rates'!L$59)
+($O344*VLOOKUP($S344+12,rate_basefnd,12)))</f>
        <v>1310.1197634268322</v>
      </c>
      <c r="AE344" s="1">
        <f>(($C344*'fnd base rates'!M$48)
+($D344*'fnd base rates'!M$49)
+($E344*'fnd base rates'!M$50)
+($F344*'fnd base rates'!M$51)
+($G344*'fnd base rates'!M$52)
+($H344*'fnd base rates'!M$53)
+($I344*'fnd base rates'!M$54)
+($J344*'fnd base rates'!M$55)
+($K344*'fnd base rates'!M$56)
+($L344*'fnd base rates'!M$57)
+($M344*'fnd base rates'!M$58)
+($N344*'fnd base rates'!M$59)
+($O344*VLOOKUP($S344+12,rate_basefnd,13)))</f>
        <v>0</v>
      </c>
      <c r="AF344" s="4">
        <f t="shared" si="60"/>
        <v>13105.74229980183</v>
      </c>
      <c r="AH344" s="4">
        <f t="shared" si="61"/>
        <v>449035170</v>
      </c>
      <c r="AI344" s="4" t="str">
        <f t="shared" si="62"/>
        <v>449</v>
      </c>
      <c r="AJ344" s="2" t="str">
        <f t="shared" si="63"/>
        <v>035</v>
      </c>
      <c r="AK344" s="2" t="str">
        <f t="shared" si="64"/>
        <v>170</v>
      </c>
      <c r="AL344" s="4">
        <f t="shared" si="65"/>
        <v>1</v>
      </c>
      <c r="AM344" s="4">
        <f t="shared" si="58"/>
        <v>1</v>
      </c>
      <c r="AN344" s="4">
        <f t="shared" si="66"/>
        <v>13105.74229980183</v>
      </c>
      <c r="AO344" s="4">
        <f t="shared" si="67"/>
        <v>13106</v>
      </c>
      <c r="AP344" s="4">
        <f t="shared" si="68"/>
        <v>0</v>
      </c>
      <c r="AQ344" s="75">
        <v>13106</v>
      </c>
    </row>
    <row r="345" spans="1:43" s="4" customFormat="1">
      <c r="A345" s="2">
        <v>449035243</v>
      </c>
      <c r="B345" s="382" t="s">
        <v>98</v>
      </c>
      <c r="C345" s="15">
        <f>'fnd enro'!C345</f>
        <v>0</v>
      </c>
      <c r="D345" s="15">
        <f>'fnd enro'!D345</f>
        <v>0</v>
      </c>
      <c r="E345" s="15">
        <f>'fnd enro'!E345</f>
        <v>0</v>
      </c>
      <c r="F345" s="15">
        <f>'fnd enro'!F345</f>
        <v>1</v>
      </c>
      <c r="G345" s="15">
        <f>'fnd enro'!G345</f>
        <v>1</v>
      </c>
      <c r="H345" s="15">
        <f>'fnd enro'!H345</f>
        <v>4</v>
      </c>
      <c r="I345" s="15">
        <f>'fnd enro'!I345</f>
        <v>0.22500000000000001</v>
      </c>
      <c r="J345" s="15">
        <f>'fnd enro'!J345</f>
        <v>0</v>
      </c>
      <c r="K345" s="15">
        <f>'fnd enro'!K345</f>
        <v>0</v>
      </c>
      <c r="L345" s="15">
        <f>'fnd enro'!L345</f>
        <v>0</v>
      </c>
      <c r="M345" s="15">
        <f>'fnd enro'!M345</f>
        <v>0</v>
      </c>
      <c r="N345" s="15">
        <f>'fnd enro'!N345</f>
        <v>0</v>
      </c>
      <c r="O345" s="15">
        <f>'fnd enro'!O345</f>
        <v>3</v>
      </c>
      <c r="P345" s="15"/>
      <c r="Q345" s="15">
        <f>'fnd enro'!R345</f>
        <v>6</v>
      </c>
      <c r="R345" s="16">
        <f t="shared" si="59"/>
        <v>1.079</v>
      </c>
      <c r="S345" s="15">
        <f>'fnd enro'!Q345</f>
        <v>10</v>
      </c>
      <c r="T345" s="2"/>
      <c r="U345" s="1">
        <f>(($C345*'fnd base rates'!C$48)
+($D345*'fnd base rates'!C$49)
+($E345*'fnd base rates'!C$50)
+($F345*'fnd base rates'!C$51)
+($G345*'fnd base rates'!C$52)
+($H345*'fnd base rates'!C$53)
+($I345*'fnd base rates'!C$54)
+($J345*'fnd base rates'!C$55)
+($K345*'fnd base rates'!C$56)
+($L345*'fnd base rates'!C$57)
+($M345*'fnd base rates'!C$58)
+($N345*'fnd base rates'!C$59)
+($O345*VLOOKUP($S345+12,rate_basefnd,3)))
*$R345</f>
        <v>2999.3758762500001</v>
      </c>
      <c r="V345" s="1">
        <f>(($C345*'fnd base rates'!D$48)
+($D345*'fnd base rates'!D$49)
+($E345*'fnd base rates'!D$50)
+($F345*'fnd base rates'!D$51)
+($G345*'fnd base rates'!D$52)
+($H345*'fnd base rates'!D$53)
+($I345*'fnd base rates'!D$54)
+($J345*'fnd base rates'!D$55)
+($K345*'fnd base rates'!D$56)
+($L345*'fnd base rates'!D$57)
+($M345*'fnd base rates'!D$58)
+($N345*'fnd base rates'!D$59)
+($O345*VLOOKUP($S345+12,rate_basefnd,4)))
*$R345</f>
        <v>4303.3972800000001</v>
      </c>
      <c r="W345" s="1">
        <f>(($C345*'fnd base rates'!E$48)
+($D345*'fnd base rates'!E$49)
+($E345*'fnd base rates'!E$50)
+($F345*'fnd base rates'!E$51)
+($G345*'fnd base rates'!E$52)
+($H345*'fnd base rates'!E$53)
+($I345*'fnd base rates'!E$54)
+($J345*'fnd base rates'!E$55)
+($K345*'fnd base rates'!E$56)
+($L345*'fnd base rates'!E$57)
+($M345*'fnd base rates'!E$58)
+($N345*'fnd base rates'!E$59)
+($O345*VLOOKUP($S345+12,rate_basefnd,5)))
*$R345</f>
        <v>35831.676123749989</v>
      </c>
      <c r="X345" s="1">
        <f>(($C345*'fnd base rates'!F$48)
+($D345*'fnd base rates'!F$49)
+($E345*'fnd base rates'!F$50)
+($F345*'fnd base rates'!F$51)
+($G345*'fnd base rates'!F$52)
+($H345*'fnd base rates'!F$53)
+($I345*'fnd base rates'!F$54)
+($J345*'fnd base rates'!F$55)
+($K345*'fnd base rates'!F$56)
+($L345*'fnd base rates'!F$57)
+($M345*'fnd base rates'!F$58)
+($N345*'fnd base rates'!F$59)
+($O345*VLOOKUP($S345+12,rate_basefnd,6)))
*$R345</f>
        <v>5372.6048155000008</v>
      </c>
      <c r="Y345" s="1">
        <f>(($C345*'fnd base rates'!G$48)
+($D345*'fnd base rates'!G$49)
+($E345*'fnd base rates'!G$50)
+($F345*'fnd base rates'!G$51)
+($G345*'fnd base rates'!G$52)
+($H345*'fnd base rates'!G$53)
+($I345*'fnd base rates'!G$54)
+($J345*'fnd base rates'!G$55)
+($K345*'fnd base rates'!G$56)
+($L345*'fnd base rates'!G$57)
+($M345*'fnd base rates'!G$58)
+($N345*'fnd base rates'!G$59)
+($O345*VLOOKUP($S345+12,rate_basefnd,7)))
*$R345</f>
        <v>1149.6491435</v>
      </c>
      <c r="Z345" s="1">
        <f>(($C345*'fnd base rates'!H$48)
+($D345*'fnd base rates'!H$49)
+($E345*'fnd base rates'!H$50)
+($F345*'fnd base rates'!H$51)
+($G345*'fnd base rates'!H$52)
+($H345*'fnd base rates'!H$53)
+($I345*'fnd base rates'!H$54)
+($J345*'fnd base rates'!H$55)
+($K345*'fnd base rates'!H$56)
+($L345*'fnd base rates'!H$57)
+($M345*'fnd base rates'!H$58)
+($N345*'fnd base rates'!H$59)
+($O345*VLOOKUP($S345+12,rate_basefnd,8)))</f>
        <v>3785.107</v>
      </c>
      <c r="AA345" s="1">
        <f>(($C345*'fnd base rates'!I$48)
+($D345*'fnd base rates'!I$49)
+($E345*'fnd base rates'!I$50)
+($F345*'fnd base rates'!I$51)
+($G345*'fnd base rates'!I$52)
+($H345*'fnd base rates'!I$53)
+($I345*'fnd base rates'!I$54)
+($J345*'fnd base rates'!I$55)
+($K345*'fnd base rates'!I$56)
+($L345*'fnd base rates'!I$57)
+($M345*'fnd base rates'!I$58)
+($N345*'fnd base rates'!I$59)
+($O345*VLOOKUP($S345+12,rate_basefnd,9)))
*$R345</f>
        <v>2155.12986</v>
      </c>
      <c r="AB345" s="1">
        <f>(($C345*'fnd base rates'!J$48)
+($D345*'fnd base rates'!J$49)
+($E345*'fnd base rates'!J$50)
+($F345*'fnd base rates'!J$51)
+($G345*'fnd base rates'!J$52)
+($H345*'fnd base rates'!J$53)
+($I345*'fnd base rates'!J$54)
+($J345*'fnd base rates'!J$55)
+($K345*'fnd base rates'!J$56)
+($L345*'fnd base rates'!J$57)
+($M345*'fnd base rates'!J$58)
+($N345*'fnd base rates'!J$59)
+($O345*VLOOKUP($S345+12,rate_basefnd,10)))
*$R345</f>
        <v>2527.5898699999998</v>
      </c>
      <c r="AC345" s="1">
        <f>(($C345*'fnd base rates'!K$48)
+($D345*'fnd base rates'!K$49)
+($E345*'fnd base rates'!K$50)
+($F345*'fnd base rates'!K$51)
+($G345*'fnd base rates'!K$52)
+($H345*'fnd base rates'!K$53)
+($I345*'fnd base rates'!K$54)
+($J345*'fnd base rates'!K$55)
+($K345*'fnd base rates'!K$56)
+($L345*'fnd base rates'!K$57)
+($M345*'fnd base rates'!K$58)
+($N345*'fnd base rates'!K$59)
+($O345*VLOOKUP($S345+12,rate_basefnd,11)))
*$R345</f>
        <v>8067.6945992499996</v>
      </c>
      <c r="AD345" s="1">
        <f>(($C345*'fnd base rates'!L$48)
+($D345*'fnd base rates'!L$49)
+($E345*'fnd base rates'!L$50)
+($F345*'fnd base rates'!L$51)
+($G345*'fnd base rates'!L$52)
+($H345*'fnd base rates'!L$53)
+($I345*'fnd base rates'!L$54)
+($J345*'fnd base rates'!L$55)
+($K345*'fnd base rates'!L$56)
+($L345*'fnd base rates'!L$57)
+($M345*'fnd base rates'!L$58)
+($N345*'fnd base rates'!L$59)
+($O345*VLOOKUP($S345+12,rate_basefnd,12)))</f>
        <v>6639.1833856374142</v>
      </c>
      <c r="AE345" s="1">
        <f>(($C345*'fnd base rates'!M$48)
+($D345*'fnd base rates'!M$49)
+($E345*'fnd base rates'!M$50)
+($F345*'fnd base rates'!M$51)
+($G345*'fnd base rates'!M$52)
+($H345*'fnd base rates'!M$53)
+($I345*'fnd base rates'!M$54)
+($J345*'fnd base rates'!M$55)
+($K345*'fnd base rates'!M$56)
+($L345*'fnd base rates'!M$57)
+($M345*'fnd base rates'!M$58)
+($N345*'fnd base rates'!M$59)
+($O345*VLOOKUP($S345+12,rate_basefnd,13)))</f>
        <v>0</v>
      </c>
      <c r="AF345" s="4">
        <f t="shared" si="60"/>
        <v>72831.407953887392</v>
      </c>
      <c r="AH345" s="4">
        <f t="shared" si="61"/>
        <v>449035243</v>
      </c>
      <c r="AI345" s="4" t="str">
        <f t="shared" si="62"/>
        <v>449</v>
      </c>
      <c r="AJ345" s="2" t="str">
        <f t="shared" si="63"/>
        <v>035</v>
      </c>
      <c r="AK345" s="2" t="str">
        <f t="shared" si="64"/>
        <v>243</v>
      </c>
      <c r="AL345" s="4">
        <f t="shared" si="65"/>
        <v>1</v>
      </c>
      <c r="AM345" s="4">
        <f t="shared" si="58"/>
        <v>6</v>
      </c>
      <c r="AN345" s="4">
        <f t="shared" si="66"/>
        <v>72831.407953887392</v>
      </c>
      <c r="AO345" s="4">
        <f t="shared" si="67"/>
        <v>12139</v>
      </c>
      <c r="AP345" s="4">
        <f t="shared" si="68"/>
        <v>0</v>
      </c>
      <c r="AQ345" s="75">
        <v>12139</v>
      </c>
    </row>
    <row r="346" spans="1:43" s="4" customFormat="1">
      <c r="A346" s="2">
        <v>449035244</v>
      </c>
      <c r="B346" s="382" t="s">
        <v>98</v>
      </c>
      <c r="C346" s="15">
        <f>'fnd enro'!C346</f>
        <v>0</v>
      </c>
      <c r="D346" s="15">
        <f>'fnd enro'!D346</f>
        <v>0</v>
      </c>
      <c r="E346" s="15">
        <f>'fnd enro'!E346</f>
        <v>0</v>
      </c>
      <c r="F346" s="15">
        <f>'fnd enro'!F346</f>
        <v>1</v>
      </c>
      <c r="G346" s="15">
        <f>'fnd enro'!G346</f>
        <v>1</v>
      </c>
      <c r="H346" s="15">
        <f>'fnd enro'!H346</f>
        <v>1</v>
      </c>
      <c r="I346" s="15">
        <f>'fnd enro'!I346</f>
        <v>0.1125</v>
      </c>
      <c r="J346" s="15">
        <f>'fnd enro'!J346</f>
        <v>0</v>
      </c>
      <c r="K346" s="15">
        <f>'fnd enro'!K346</f>
        <v>0</v>
      </c>
      <c r="L346" s="15">
        <f>'fnd enro'!L346</f>
        <v>0</v>
      </c>
      <c r="M346" s="15">
        <f>'fnd enro'!M346</f>
        <v>0</v>
      </c>
      <c r="N346" s="15">
        <f>'fnd enro'!N346</f>
        <v>0</v>
      </c>
      <c r="O346" s="15">
        <f>'fnd enro'!O346</f>
        <v>0</v>
      </c>
      <c r="P346" s="15"/>
      <c r="Q346" s="15">
        <f>'fnd enro'!R346</f>
        <v>3</v>
      </c>
      <c r="R346" s="16">
        <f t="shared" si="59"/>
        <v>1.079</v>
      </c>
      <c r="S346" s="15">
        <f>'fnd enro'!Q346</f>
        <v>1</v>
      </c>
      <c r="T346" s="2"/>
      <c r="U346" s="1">
        <f>(($C346*'fnd base rates'!C$48)
+($D346*'fnd base rates'!C$49)
+($E346*'fnd base rates'!C$50)
+($F346*'fnd base rates'!C$51)
+($G346*'fnd base rates'!C$52)
+($H346*'fnd base rates'!C$53)
+($I346*'fnd base rates'!C$54)
+($J346*'fnd base rates'!C$55)
+($K346*'fnd base rates'!C$56)
+($L346*'fnd base rates'!C$57)
+($M346*'fnd base rates'!C$58)
+($N346*'fnd base rates'!C$59)
+($O346*VLOOKUP($S346+12,rate_basefnd,3)))
*$R346</f>
        <v>1499.6879381250001</v>
      </c>
      <c r="V346" s="1">
        <f>(($C346*'fnd base rates'!D$48)
+($D346*'fnd base rates'!D$49)
+($E346*'fnd base rates'!D$50)
+($F346*'fnd base rates'!D$51)
+($G346*'fnd base rates'!D$52)
+($H346*'fnd base rates'!D$53)
+($I346*'fnd base rates'!D$54)
+($J346*'fnd base rates'!D$55)
+($K346*'fnd base rates'!D$56)
+($L346*'fnd base rates'!D$57)
+($M346*'fnd base rates'!D$58)
+($N346*'fnd base rates'!D$59)
+($O346*VLOOKUP($S346+12,rate_basefnd,4)))
*$R346</f>
        <v>2151.6986400000001</v>
      </c>
      <c r="W346" s="1">
        <f>(($C346*'fnd base rates'!E$48)
+($D346*'fnd base rates'!E$49)
+($E346*'fnd base rates'!E$50)
+($F346*'fnd base rates'!E$51)
+($G346*'fnd base rates'!E$52)
+($H346*'fnd base rates'!E$53)
+($I346*'fnd base rates'!E$54)
+($J346*'fnd base rates'!E$55)
+($K346*'fnd base rates'!E$56)
+($L346*'fnd base rates'!E$57)
+($M346*'fnd base rates'!E$58)
+($N346*'fnd base rates'!E$59)
+($O346*VLOOKUP($S346+12,rate_basefnd,5)))
*$R346</f>
        <v>11456.258896874997</v>
      </c>
      <c r="X346" s="1">
        <f>(($C346*'fnd base rates'!F$48)
+($D346*'fnd base rates'!F$49)
+($E346*'fnd base rates'!F$50)
+($F346*'fnd base rates'!F$51)
+($G346*'fnd base rates'!F$52)
+($H346*'fnd base rates'!F$53)
+($I346*'fnd base rates'!F$54)
+($J346*'fnd base rates'!F$55)
+($K346*'fnd base rates'!F$56)
+($L346*'fnd base rates'!F$57)
+($M346*'fnd base rates'!F$58)
+($N346*'fnd base rates'!F$59)
+($O346*VLOOKUP($S346+12,rate_basefnd,6)))
*$R346</f>
        <v>2906.1540527500001</v>
      </c>
      <c r="Y346" s="1">
        <f>(($C346*'fnd base rates'!G$48)
+($D346*'fnd base rates'!G$49)
+($E346*'fnd base rates'!G$50)
+($F346*'fnd base rates'!G$51)
+($G346*'fnd base rates'!G$52)
+($H346*'fnd base rates'!G$53)
+($I346*'fnd base rates'!G$54)
+($J346*'fnd base rates'!G$55)
+($K346*'fnd base rates'!G$56)
+($L346*'fnd base rates'!G$57)
+($M346*'fnd base rates'!G$58)
+($N346*'fnd base rates'!G$59)
+($O346*VLOOKUP($S346+12,rate_basefnd,7)))
*$R346</f>
        <v>457.11646174999993</v>
      </c>
      <c r="Z346" s="1">
        <f>(($C346*'fnd base rates'!H$48)
+($D346*'fnd base rates'!H$49)
+($E346*'fnd base rates'!H$50)
+($F346*'fnd base rates'!H$51)
+($G346*'fnd base rates'!H$52)
+($H346*'fnd base rates'!H$53)
+($I346*'fnd base rates'!H$54)
+($J346*'fnd base rates'!H$55)
+($K346*'fnd base rates'!H$56)
+($L346*'fnd base rates'!H$57)
+($M346*'fnd base rates'!H$58)
+($N346*'fnd base rates'!H$59)
+($O346*VLOOKUP($S346+12,rate_basefnd,8)))</f>
        <v>1627.8535000000002</v>
      </c>
      <c r="AA346" s="1">
        <f>(($C346*'fnd base rates'!I$48)
+($D346*'fnd base rates'!I$49)
+($E346*'fnd base rates'!I$50)
+($F346*'fnd base rates'!I$51)
+($G346*'fnd base rates'!I$52)
+($H346*'fnd base rates'!I$53)
+($I346*'fnd base rates'!I$54)
+($J346*'fnd base rates'!I$55)
+($K346*'fnd base rates'!I$56)
+($L346*'fnd base rates'!I$57)
+($M346*'fnd base rates'!I$58)
+($N346*'fnd base rates'!I$59)
+($O346*VLOOKUP($S346+12,rate_basefnd,9)))
*$R346</f>
        <v>957.18089999999984</v>
      </c>
      <c r="AB346" s="1">
        <f>(($C346*'fnd base rates'!J$48)
+($D346*'fnd base rates'!J$49)
+($E346*'fnd base rates'!J$50)
+($F346*'fnd base rates'!J$51)
+($G346*'fnd base rates'!J$52)
+($H346*'fnd base rates'!J$53)
+($I346*'fnd base rates'!J$54)
+($J346*'fnd base rates'!J$55)
+($K346*'fnd base rates'!J$56)
+($L346*'fnd base rates'!J$57)
+($M346*'fnd base rates'!J$58)
+($N346*'fnd base rates'!J$59)
+($O346*VLOOKUP($S346+12,rate_basefnd,10)))
*$R346</f>
        <v>913.94536999999991</v>
      </c>
      <c r="AC346" s="1">
        <f>(($C346*'fnd base rates'!K$48)
+($D346*'fnd base rates'!K$49)
+($E346*'fnd base rates'!K$50)
+($F346*'fnd base rates'!K$51)
+($G346*'fnd base rates'!K$52)
+($H346*'fnd base rates'!K$53)
+($I346*'fnd base rates'!K$54)
+($J346*'fnd base rates'!K$55)
+($K346*'fnd base rates'!K$56)
+($L346*'fnd base rates'!K$57)
+($M346*'fnd base rates'!K$58)
+($N346*'fnd base rates'!K$59)
+($O346*VLOOKUP($S346+12,rate_basefnd,11)))
*$R346</f>
        <v>3207.7433196249999</v>
      </c>
      <c r="AD346" s="1">
        <f>(($C346*'fnd base rates'!L$48)
+($D346*'fnd base rates'!L$49)
+($E346*'fnd base rates'!L$50)
+($F346*'fnd base rates'!L$51)
+($G346*'fnd base rates'!L$52)
+($H346*'fnd base rates'!L$53)
+($I346*'fnd base rates'!L$54)
+($J346*'fnd base rates'!L$55)
+($K346*'fnd base rates'!L$56)
+($L346*'fnd base rates'!L$57)
+($M346*'fnd base rates'!L$58)
+($N346*'fnd base rates'!L$59)
+($O346*VLOOKUP($S346+12,rate_basefnd,12)))</f>
        <v>2885.1092675590894</v>
      </c>
      <c r="AE346" s="1">
        <f>(($C346*'fnd base rates'!M$48)
+($D346*'fnd base rates'!M$49)
+($E346*'fnd base rates'!M$50)
+($F346*'fnd base rates'!M$51)
+($G346*'fnd base rates'!M$52)
+($H346*'fnd base rates'!M$53)
+($I346*'fnd base rates'!M$54)
+($J346*'fnd base rates'!M$55)
+($K346*'fnd base rates'!M$56)
+($L346*'fnd base rates'!M$57)
+($M346*'fnd base rates'!M$58)
+($N346*'fnd base rates'!M$59)
+($O346*VLOOKUP($S346+12,rate_basefnd,13)))</f>
        <v>0</v>
      </c>
      <c r="AF346" s="4">
        <f t="shared" si="60"/>
        <v>28062.748346684086</v>
      </c>
      <c r="AH346" s="4">
        <f t="shared" si="61"/>
        <v>449035244</v>
      </c>
      <c r="AI346" s="4" t="str">
        <f t="shared" si="62"/>
        <v>449</v>
      </c>
      <c r="AJ346" s="2" t="str">
        <f t="shared" si="63"/>
        <v>035</v>
      </c>
      <c r="AK346" s="2" t="str">
        <f t="shared" si="64"/>
        <v>244</v>
      </c>
      <c r="AL346" s="4">
        <f t="shared" si="65"/>
        <v>1</v>
      </c>
      <c r="AM346" s="4">
        <f t="shared" si="58"/>
        <v>3</v>
      </c>
      <c r="AN346" s="4">
        <f t="shared" si="66"/>
        <v>28062.748346684086</v>
      </c>
      <c r="AO346" s="4">
        <f t="shared" si="67"/>
        <v>9354</v>
      </c>
      <c r="AP346" s="4">
        <f t="shared" si="68"/>
        <v>0</v>
      </c>
      <c r="AQ346" s="75">
        <v>9354</v>
      </c>
    </row>
    <row r="347" spans="1:43" s="4" customFormat="1">
      <c r="A347" s="2">
        <v>449035285</v>
      </c>
      <c r="B347" s="382" t="s">
        <v>98</v>
      </c>
      <c r="C347" s="15">
        <f>'fnd enro'!C347</f>
        <v>0</v>
      </c>
      <c r="D347" s="15">
        <f>'fnd enro'!D347</f>
        <v>0</v>
      </c>
      <c r="E347" s="15">
        <f>'fnd enro'!E347</f>
        <v>0</v>
      </c>
      <c r="F347" s="15">
        <f>'fnd enro'!F347</f>
        <v>1</v>
      </c>
      <c r="G347" s="15">
        <f>'fnd enro'!G347</f>
        <v>0</v>
      </c>
      <c r="H347" s="15">
        <f>'fnd enro'!H347</f>
        <v>2</v>
      </c>
      <c r="I347" s="15">
        <f>'fnd enro'!I347</f>
        <v>0.1125</v>
      </c>
      <c r="J347" s="15">
        <f>'fnd enro'!J347</f>
        <v>0</v>
      </c>
      <c r="K347" s="15">
        <f>'fnd enro'!K347</f>
        <v>0</v>
      </c>
      <c r="L347" s="15">
        <f>'fnd enro'!L347</f>
        <v>0</v>
      </c>
      <c r="M347" s="15">
        <f>'fnd enro'!M347</f>
        <v>0</v>
      </c>
      <c r="N347" s="15">
        <f>'fnd enro'!N347</f>
        <v>0</v>
      </c>
      <c r="O347" s="15">
        <f>'fnd enro'!O347</f>
        <v>0</v>
      </c>
      <c r="P347" s="15"/>
      <c r="Q347" s="15">
        <f>'fnd enro'!R347</f>
        <v>3</v>
      </c>
      <c r="R347" s="16">
        <f t="shared" si="59"/>
        <v>1.079</v>
      </c>
      <c r="S347" s="15">
        <f>'fnd enro'!Q347</f>
        <v>1</v>
      </c>
      <c r="T347" s="2"/>
      <c r="U347" s="1">
        <f>(($C347*'fnd base rates'!C$48)
+($D347*'fnd base rates'!C$49)
+($E347*'fnd base rates'!C$50)
+($F347*'fnd base rates'!C$51)
+($G347*'fnd base rates'!C$52)
+($H347*'fnd base rates'!C$53)
+($I347*'fnd base rates'!C$54)
+($J347*'fnd base rates'!C$55)
+($K347*'fnd base rates'!C$56)
+($L347*'fnd base rates'!C$57)
+($M347*'fnd base rates'!C$58)
+($N347*'fnd base rates'!C$59)
+($O347*VLOOKUP($S347+12,rate_basefnd,3)))
*$R347</f>
        <v>1499.6879381250001</v>
      </c>
      <c r="V347" s="1">
        <f>(($C347*'fnd base rates'!D$48)
+($D347*'fnd base rates'!D$49)
+($E347*'fnd base rates'!D$50)
+($F347*'fnd base rates'!D$51)
+($G347*'fnd base rates'!D$52)
+($H347*'fnd base rates'!D$53)
+($I347*'fnd base rates'!D$54)
+($J347*'fnd base rates'!D$55)
+($K347*'fnd base rates'!D$56)
+($L347*'fnd base rates'!D$57)
+($M347*'fnd base rates'!D$58)
+($N347*'fnd base rates'!D$59)
+($O347*VLOOKUP($S347+12,rate_basefnd,4)))
*$R347</f>
        <v>2151.6986400000001</v>
      </c>
      <c r="W347" s="1">
        <f>(($C347*'fnd base rates'!E$48)
+($D347*'fnd base rates'!E$49)
+($E347*'fnd base rates'!E$50)
+($F347*'fnd base rates'!E$51)
+($G347*'fnd base rates'!E$52)
+($H347*'fnd base rates'!E$53)
+($I347*'fnd base rates'!E$54)
+($J347*'fnd base rates'!E$55)
+($K347*'fnd base rates'!E$56)
+($L347*'fnd base rates'!E$57)
+($M347*'fnd base rates'!E$58)
+($N347*'fnd base rates'!E$59)
+($O347*VLOOKUP($S347+12,rate_basefnd,5)))
*$R347</f>
        <v>12818.161906875001</v>
      </c>
      <c r="X347" s="1">
        <f>(($C347*'fnd base rates'!F$48)
+($D347*'fnd base rates'!F$49)
+($E347*'fnd base rates'!F$50)
+($F347*'fnd base rates'!F$51)
+($G347*'fnd base rates'!F$52)
+($H347*'fnd base rates'!F$53)
+($I347*'fnd base rates'!F$54)
+($J347*'fnd base rates'!F$55)
+($K347*'fnd base rates'!F$56)
+($L347*'fnd base rates'!F$57)
+($M347*'fnd base rates'!F$58)
+($N347*'fnd base rates'!F$59)
+($O347*VLOOKUP($S347+12,rate_basefnd,6)))
*$R347</f>
        <v>2804.4583027499998</v>
      </c>
      <c r="Y347" s="1">
        <f>(($C347*'fnd base rates'!G$48)
+($D347*'fnd base rates'!G$49)
+($E347*'fnd base rates'!G$50)
+($F347*'fnd base rates'!G$51)
+($G347*'fnd base rates'!G$52)
+($H347*'fnd base rates'!G$53)
+($I347*'fnd base rates'!G$54)
+($J347*'fnd base rates'!G$55)
+($K347*'fnd base rates'!G$56)
+($L347*'fnd base rates'!G$57)
+($M347*'fnd base rates'!G$58)
+($N347*'fnd base rates'!G$59)
+($O347*VLOOKUP($S347+12,rate_basefnd,7)))
*$R347</f>
        <v>452.82204174999998</v>
      </c>
      <c r="Z347" s="1">
        <f>(($C347*'fnd base rates'!H$48)
+($D347*'fnd base rates'!H$49)
+($E347*'fnd base rates'!H$50)
+($F347*'fnd base rates'!H$51)
+($G347*'fnd base rates'!H$52)
+($H347*'fnd base rates'!H$53)
+($I347*'fnd base rates'!H$54)
+($J347*'fnd base rates'!H$55)
+($K347*'fnd base rates'!H$56)
+($L347*'fnd base rates'!H$57)
+($M347*'fnd base rates'!H$58)
+($N347*'fnd base rates'!H$59)
+($O347*VLOOKUP($S347+12,rate_basefnd,8)))</f>
        <v>1892.5535</v>
      </c>
      <c r="AA347" s="1">
        <f>(($C347*'fnd base rates'!I$48)
+($D347*'fnd base rates'!I$49)
+($E347*'fnd base rates'!I$50)
+($F347*'fnd base rates'!I$51)
+($G347*'fnd base rates'!I$52)
+($H347*'fnd base rates'!I$53)
+($I347*'fnd base rates'!I$54)
+($J347*'fnd base rates'!I$55)
+($K347*'fnd base rates'!I$56)
+($L347*'fnd base rates'!I$57)
+($M347*'fnd base rates'!I$58)
+($N347*'fnd base rates'!I$59)
+($O347*VLOOKUP($S347+12,rate_basefnd,9)))
*$R347</f>
        <v>1037.9440499999998</v>
      </c>
      <c r="AB347" s="1">
        <f>(($C347*'fnd base rates'!J$48)
+($D347*'fnd base rates'!J$49)
+($E347*'fnd base rates'!J$50)
+($F347*'fnd base rates'!J$51)
+($G347*'fnd base rates'!J$52)
+($H347*'fnd base rates'!J$53)
+($I347*'fnd base rates'!J$54)
+($J347*'fnd base rates'!J$55)
+($K347*'fnd base rates'!J$56)
+($L347*'fnd base rates'!J$57)
+($M347*'fnd base rates'!J$58)
+($N347*'fnd base rates'!J$59)
+($O347*VLOOKUP($S347+12,rate_basefnd,10)))
*$R347</f>
        <v>1218.5686499999999</v>
      </c>
      <c r="AC347" s="1">
        <f>(($C347*'fnd base rates'!K$48)
+($D347*'fnd base rates'!K$49)
+($E347*'fnd base rates'!K$50)
+($F347*'fnd base rates'!K$51)
+($G347*'fnd base rates'!K$52)
+($H347*'fnd base rates'!K$53)
+($I347*'fnd base rates'!K$54)
+($J347*'fnd base rates'!K$55)
+($K347*'fnd base rates'!K$56)
+($L347*'fnd base rates'!K$57)
+($M347*'fnd base rates'!K$58)
+($N347*'fnd base rates'!K$59)
+($O347*VLOOKUP($S347+12,rate_basefnd,11)))
*$R347</f>
        <v>3177.6500096250002</v>
      </c>
      <c r="AD347" s="1">
        <f>(($C347*'fnd base rates'!L$48)
+($D347*'fnd base rates'!L$49)
+($E347*'fnd base rates'!L$50)
+($F347*'fnd base rates'!L$51)
+($G347*'fnd base rates'!L$52)
+($H347*'fnd base rates'!L$53)
+($I347*'fnd base rates'!L$54)
+($J347*'fnd base rates'!L$55)
+($K347*'fnd base rates'!L$56)
+($L347*'fnd base rates'!L$57)
+($M347*'fnd base rates'!L$58)
+($N347*'fnd base rates'!L$59)
+($O347*VLOOKUP($S347+12,rate_basefnd,12)))</f>
        <v>2826.3475434916986</v>
      </c>
      <c r="AE347" s="1">
        <f>(($C347*'fnd base rates'!M$48)
+($D347*'fnd base rates'!M$49)
+($E347*'fnd base rates'!M$50)
+($F347*'fnd base rates'!M$51)
+($G347*'fnd base rates'!M$52)
+($H347*'fnd base rates'!M$53)
+($I347*'fnd base rates'!M$54)
+($J347*'fnd base rates'!M$55)
+($K347*'fnd base rates'!M$56)
+($L347*'fnd base rates'!M$57)
+($M347*'fnd base rates'!M$58)
+($N347*'fnd base rates'!M$59)
+($O347*VLOOKUP($S347+12,rate_basefnd,13)))</f>
        <v>0</v>
      </c>
      <c r="AF347" s="4">
        <f t="shared" si="60"/>
        <v>29879.892582616703</v>
      </c>
      <c r="AH347" s="4">
        <f t="shared" si="61"/>
        <v>449035285</v>
      </c>
      <c r="AI347" s="4" t="str">
        <f t="shared" si="62"/>
        <v>449</v>
      </c>
      <c r="AJ347" s="2" t="str">
        <f t="shared" si="63"/>
        <v>035</v>
      </c>
      <c r="AK347" s="2" t="str">
        <f t="shared" si="64"/>
        <v>285</v>
      </c>
      <c r="AL347" s="4">
        <f t="shared" si="65"/>
        <v>1</v>
      </c>
      <c r="AM347" s="4">
        <f t="shared" si="58"/>
        <v>3</v>
      </c>
      <c r="AN347" s="4">
        <f t="shared" si="66"/>
        <v>29879.892582616703</v>
      </c>
      <c r="AO347" s="4">
        <f t="shared" si="67"/>
        <v>9960</v>
      </c>
      <c r="AP347" s="4">
        <f t="shared" si="68"/>
        <v>0</v>
      </c>
      <c r="AQ347" s="75">
        <v>9960</v>
      </c>
    </row>
    <row r="348" spans="1:43" s="4" customFormat="1">
      <c r="A348" s="2">
        <v>449035336</v>
      </c>
      <c r="B348" s="382" t="s">
        <v>98</v>
      </c>
      <c r="C348" s="15">
        <f>'fnd enro'!C348</f>
        <v>0</v>
      </c>
      <c r="D348" s="15">
        <f>'fnd enro'!D348</f>
        <v>0</v>
      </c>
      <c r="E348" s="15">
        <f>'fnd enro'!E348</f>
        <v>0</v>
      </c>
      <c r="F348" s="15">
        <f>'fnd enro'!F348</f>
        <v>0</v>
      </c>
      <c r="G348" s="15">
        <f>'fnd enro'!G348</f>
        <v>0</v>
      </c>
      <c r="H348" s="15">
        <f>'fnd enro'!H348</f>
        <v>1</v>
      </c>
      <c r="I348" s="15">
        <f>'fnd enro'!I348</f>
        <v>3.7499999999999999E-2</v>
      </c>
      <c r="J348" s="15">
        <f>'fnd enro'!J348</f>
        <v>0</v>
      </c>
      <c r="K348" s="15">
        <f>'fnd enro'!K348</f>
        <v>0</v>
      </c>
      <c r="L348" s="15">
        <f>'fnd enro'!L348</f>
        <v>0</v>
      </c>
      <c r="M348" s="15">
        <f>'fnd enro'!M348</f>
        <v>0</v>
      </c>
      <c r="N348" s="15">
        <f>'fnd enro'!N348</f>
        <v>0</v>
      </c>
      <c r="O348" s="15">
        <f>'fnd enro'!O348</f>
        <v>1</v>
      </c>
      <c r="P348" s="15"/>
      <c r="Q348" s="15">
        <f>'fnd enro'!R348</f>
        <v>1</v>
      </c>
      <c r="R348" s="16">
        <f t="shared" si="59"/>
        <v>1.079</v>
      </c>
      <c r="S348" s="15">
        <f>'fnd enro'!Q348</f>
        <v>10</v>
      </c>
      <c r="T348" s="2"/>
      <c r="U348" s="1">
        <f>(($C348*'fnd base rates'!C$48)
+($D348*'fnd base rates'!C$49)
+($E348*'fnd base rates'!C$50)
+($F348*'fnd base rates'!C$51)
+($G348*'fnd base rates'!C$52)
+($H348*'fnd base rates'!C$53)
+($I348*'fnd base rates'!C$54)
+($J348*'fnd base rates'!C$55)
+($K348*'fnd base rates'!C$56)
+($L348*'fnd base rates'!C$57)
+($M348*'fnd base rates'!C$58)
+($N348*'fnd base rates'!C$59)
+($O348*VLOOKUP($S348+12,rate_basefnd,3)))
*$R348</f>
        <v>499.89597937500002</v>
      </c>
      <c r="V348" s="1">
        <f>(($C348*'fnd base rates'!D$48)
+($D348*'fnd base rates'!D$49)
+($E348*'fnd base rates'!D$50)
+($F348*'fnd base rates'!D$51)
+($G348*'fnd base rates'!D$52)
+($H348*'fnd base rates'!D$53)
+($I348*'fnd base rates'!D$54)
+($J348*'fnd base rates'!D$55)
+($K348*'fnd base rates'!D$56)
+($L348*'fnd base rates'!D$57)
+($M348*'fnd base rates'!D$58)
+($N348*'fnd base rates'!D$59)
+($O348*VLOOKUP($S348+12,rate_basefnd,4)))
*$R348</f>
        <v>717.23288000000002</v>
      </c>
      <c r="W348" s="1">
        <f>(($C348*'fnd base rates'!E$48)
+($D348*'fnd base rates'!E$49)
+($E348*'fnd base rates'!E$50)
+($F348*'fnd base rates'!E$51)
+($G348*'fnd base rates'!E$52)
+($H348*'fnd base rates'!E$53)
+($I348*'fnd base rates'!E$54)
+($J348*'fnd base rates'!E$55)
+($K348*'fnd base rates'!E$56)
+($L348*'fnd base rates'!E$57)
+($M348*'fnd base rates'!E$58)
+($N348*'fnd base rates'!E$59)
+($O348*VLOOKUP($S348+12,rate_basefnd,5)))
*$R348</f>
        <v>8125.1390756249994</v>
      </c>
      <c r="X348" s="1">
        <f>(($C348*'fnd base rates'!F$48)
+($D348*'fnd base rates'!F$49)
+($E348*'fnd base rates'!F$50)
+($F348*'fnd base rates'!F$51)
+($G348*'fnd base rates'!F$52)
+($H348*'fnd base rates'!F$53)
+($I348*'fnd base rates'!F$54)
+($J348*'fnd base rates'!F$55)
+($K348*'fnd base rates'!F$56)
+($L348*'fnd base rates'!F$57)
+($M348*'fnd base rates'!F$58)
+($N348*'fnd base rates'!F$59)
+($O348*VLOOKUP($S348+12,rate_basefnd,6)))
*$R348</f>
        <v>822.1502542500001</v>
      </c>
      <c r="Y348" s="1">
        <f>(($C348*'fnd base rates'!G$48)
+($D348*'fnd base rates'!G$49)
+($E348*'fnd base rates'!G$50)
+($F348*'fnd base rates'!G$51)
+($G348*'fnd base rates'!G$52)
+($H348*'fnd base rates'!G$53)
+($I348*'fnd base rates'!G$54)
+($J348*'fnd base rates'!G$55)
+($K348*'fnd base rates'!G$56)
+($L348*'fnd base rates'!G$57)
+($M348*'fnd base rates'!G$58)
+($N348*'fnd base rates'!G$59)
+($O348*VLOOKUP($S348+12,rate_basefnd,7)))
*$R348</f>
        <v>230.84422724999999</v>
      </c>
      <c r="Z348" s="1">
        <f>(($C348*'fnd base rates'!H$48)
+($D348*'fnd base rates'!H$49)
+($E348*'fnd base rates'!H$50)
+($F348*'fnd base rates'!H$51)
+($G348*'fnd base rates'!H$52)
+($H348*'fnd base rates'!H$53)
+($I348*'fnd base rates'!H$54)
+($J348*'fnd base rates'!H$55)
+($K348*'fnd base rates'!H$56)
+($L348*'fnd base rates'!H$57)
+($M348*'fnd base rates'!H$58)
+($N348*'fnd base rates'!H$59)
+($O348*VLOOKUP($S348+12,rate_basefnd,8)))</f>
        <v>719.08450000000005</v>
      </c>
      <c r="AA348" s="1">
        <f>(($C348*'fnd base rates'!I$48)
+($D348*'fnd base rates'!I$49)
+($E348*'fnd base rates'!I$50)
+($F348*'fnd base rates'!I$51)
+($G348*'fnd base rates'!I$52)
+($H348*'fnd base rates'!I$53)
+($I348*'fnd base rates'!I$54)
+($J348*'fnd base rates'!I$55)
+($K348*'fnd base rates'!I$56)
+($L348*'fnd base rates'!I$57)
+($M348*'fnd base rates'!I$58)
+($N348*'fnd base rates'!I$59)
+($O348*VLOOKUP($S348+12,rate_basefnd,9)))
*$R348</f>
        <v>399.31631999999996</v>
      </c>
      <c r="AB348" s="1">
        <f>(($C348*'fnd base rates'!J$48)
+($D348*'fnd base rates'!J$49)
+($E348*'fnd base rates'!J$50)
+($F348*'fnd base rates'!J$51)
+($G348*'fnd base rates'!J$52)
+($H348*'fnd base rates'!J$53)
+($I348*'fnd base rates'!J$54)
+($J348*'fnd base rates'!J$55)
+($K348*'fnd base rates'!J$56)
+($L348*'fnd base rates'!J$57)
+($M348*'fnd base rates'!J$58)
+($N348*'fnd base rates'!J$59)
+($O348*VLOOKUP($S348+12,rate_basefnd,10)))
*$R348</f>
        <v>537.88149999999996</v>
      </c>
      <c r="AC348" s="1">
        <f>(($C348*'fnd base rates'!K$48)
+($D348*'fnd base rates'!K$49)
+($E348*'fnd base rates'!K$50)
+($F348*'fnd base rates'!K$51)
+($G348*'fnd base rates'!K$52)
+($H348*'fnd base rates'!K$53)
+($I348*'fnd base rates'!K$54)
+($J348*'fnd base rates'!K$55)
+($K348*'fnd base rates'!K$56)
+($L348*'fnd base rates'!K$57)
+($M348*'fnd base rates'!K$58)
+($N348*'fnd base rates'!K$59)
+($O348*VLOOKUP($S348+12,rate_basefnd,11)))
*$R348</f>
        <v>1619.983759875</v>
      </c>
      <c r="AD348" s="1">
        <f>(($C348*'fnd base rates'!L$48)
+($D348*'fnd base rates'!L$49)
+($E348*'fnd base rates'!L$50)
+($F348*'fnd base rates'!L$51)
+($G348*'fnd base rates'!L$52)
+($H348*'fnd base rates'!L$53)
+($I348*'fnd base rates'!L$54)
+($J348*'fnd base rates'!L$55)
+($K348*'fnd base rates'!L$56)
+($L348*'fnd base rates'!L$57)
+($M348*'fnd base rates'!L$58)
+($N348*'fnd base rates'!L$59)
+($O348*VLOOKUP($S348+12,rate_basefnd,12)))</f>
        <v>1251.3580393594416</v>
      </c>
      <c r="AE348" s="1">
        <f>(($C348*'fnd base rates'!M$48)
+($D348*'fnd base rates'!M$49)
+($E348*'fnd base rates'!M$50)
+($F348*'fnd base rates'!M$51)
+($G348*'fnd base rates'!M$52)
+($H348*'fnd base rates'!M$53)
+($I348*'fnd base rates'!M$54)
+($J348*'fnd base rates'!M$55)
+($K348*'fnd base rates'!M$56)
+($L348*'fnd base rates'!M$57)
+($M348*'fnd base rates'!M$58)
+($N348*'fnd base rates'!M$59)
+($O348*VLOOKUP($S348+12,rate_basefnd,13)))</f>
        <v>0</v>
      </c>
      <c r="AF348" s="4">
        <f t="shared" si="60"/>
        <v>14922.886535734442</v>
      </c>
      <c r="AH348" s="4">
        <f t="shared" si="61"/>
        <v>449035336</v>
      </c>
      <c r="AI348" s="4" t="str">
        <f t="shared" si="62"/>
        <v>449</v>
      </c>
      <c r="AJ348" s="2" t="str">
        <f t="shared" si="63"/>
        <v>035</v>
      </c>
      <c r="AK348" s="2" t="str">
        <f t="shared" si="64"/>
        <v>336</v>
      </c>
      <c r="AL348" s="4">
        <f t="shared" si="65"/>
        <v>1</v>
      </c>
      <c r="AM348" s="4">
        <f t="shared" si="58"/>
        <v>1</v>
      </c>
      <c r="AN348" s="4">
        <f t="shared" si="66"/>
        <v>14922.886535734442</v>
      </c>
      <c r="AO348" s="4">
        <f t="shared" si="67"/>
        <v>14923</v>
      </c>
      <c r="AP348" s="4">
        <f t="shared" si="68"/>
        <v>0</v>
      </c>
      <c r="AQ348" s="75">
        <v>14923</v>
      </c>
    </row>
    <row r="349" spans="1:43" s="4" customFormat="1">
      <c r="A349" s="2">
        <v>450086008</v>
      </c>
      <c r="B349" s="382" t="s">
        <v>686</v>
      </c>
      <c r="C349" s="15">
        <f>'fnd enro'!C349</f>
        <v>0</v>
      </c>
      <c r="D349" s="15">
        <f>'fnd enro'!D349</f>
        <v>0</v>
      </c>
      <c r="E349" s="15">
        <f>'fnd enro'!E349</f>
        <v>0</v>
      </c>
      <c r="F349" s="15">
        <f>'fnd enro'!F349</f>
        <v>4</v>
      </c>
      <c r="G349" s="15">
        <f>'fnd enro'!G349</f>
        <v>1</v>
      </c>
      <c r="H349" s="15">
        <f>'fnd enro'!H349</f>
        <v>0</v>
      </c>
      <c r="I349" s="15">
        <f>'fnd enro'!I349</f>
        <v>0.1875</v>
      </c>
      <c r="J349" s="15">
        <f>'fnd enro'!J349</f>
        <v>0</v>
      </c>
      <c r="K349" s="15">
        <f>'fnd enro'!K349</f>
        <v>0</v>
      </c>
      <c r="L349" s="15">
        <f>'fnd enro'!L349</f>
        <v>0</v>
      </c>
      <c r="M349" s="15">
        <f>'fnd enro'!M349</f>
        <v>0</v>
      </c>
      <c r="N349" s="15">
        <f>'fnd enro'!N349</f>
        <v>0</v>
      </c>
      <c r="O349" s="15">
        <f>'fnd enro'!O349</f>
        <v>0</v>
      </c>
      <c r="P349" s="15"/>
      <c r="Q349" s="15">
        <f>'fnd enro'!R349</f>
        <v>5</v>
      </c>
      <c r="R349" s="16">
        <f t="shared" si="59"/>
        <v>1</v>
      </c>
      <c r="S349" s="15">
        <f>'fnd enro'!Q349</f>
        <v>1</v>
      </c>
      <c r="T349" s="2"/>
      <c r="U349" s="1">
        <f>(($C349*'fnd base rates'!C$48)
+($D349*'fnd base rates'!C$49)
+($E349*'fnd base rates'!C$50)
+($F349*'fnd base rates'!C$51)
+($G349*'fnd base rates'!C$52)
+($H349*'fnd base rates'!C$53)
+($I349*'fnd base rates'!C$54)
+($J349*'fnd base rates'!C$55)
+($K349*'fnd base rates'!C$56)
+($L349*'fnd base rates'!C$57)
+($M349*'fnd base rates'!C$58)
+($N349*'fnd base rates'!C$59)
+($O349*VLOOKUP($S349+12,rate_basefnd,3)))
*$R349</f>
        <v>2316.4781250000001</v>
      </c>
      <c r="V349" s="1">
        <f>(($C349*'fnd base rates'!D$48)
+($D349*'fnd base rates'!D$49)
+($E349*'fnd base rates'!D$50)
+($F349*'fnd base rates'!D$51)
+($G349*'fnd base rates'!D$52)
+($H349*'fnd base rates'!D$53)
+($I349*'fnd base rates'!D$54)
+($J349*'fnd base rates'!D$55)
+($K349*'fnd base rates'!D$56)
+($L349*'fnd base rates'!D$57)
+($M349*'fnd base rates'!D$58)
+($N349*'fnd base rates'!D$59)
+($O349*VLOOKUP($S349+12,rate_basefnd,4)))
*$R349</f>
        <v>3323.6000000000004</v>
      </c>
      <c r="W349" s="1">
        <f>(($C349*'fnd base rates'!E$48)
+($D349*'fnd base rates'!E$49)
+($E349*'fnd base rates'!E$50)
+($F349*'fnd base rates'!E$51)
+($G349*'fnd base rates'!E$52)
+($H349*'fnd base rates'!E$53)
+($I349*'fnd base rates'!E$54)
+($J349*'fnd base rates'!E$55)
+($K349*'fnd base rates'!E$56)
+($L349*'fnd base rates'!E$57)
+($M349*'fnd base rates'!E$58)
+($N349*'fnd base rates'!E$59)
+($O349*VLOOKUP($S349+12,rate_basefnd,5)))
*$R349</f>
        <v>16445.516874999998</v>
      </c>
      <c r="X349" s="1">
        <f>(($C349*'fnd base rates'!F$48)
+($D349*'fnd base rates'!F$49)
+($E349*'fnd base rates'!F$50)
+($F349*'fnd base rates'!F$51)
+($G349*'fnd base rates'!F$52)
+($H349*'fnd base rates'!F$53)
+($I349*'fnd base rates'!F$54)
+($J349*'fnd base rates'!F$55)
+($K349*'fnd base rates'!F$56)
+($L349*'fnd base rates'!F$57)
+($M349*'fnd base rates'!F$58)
+($N349*'fnd base rates'!F$59)
+($O349*VLOOKUP($S349+12,rate_basefnd,6)))
*$R349</f>
        <v>5157.0687500000004</v>
      </c>
      <c r="Y349" s="1">
        <f>(($C349*'fnd base rates'!G$48)
+($D349*'fnd base rates'!G$49)
+($E349*'fnd base rates'!G$50)
+($F349*'fnd base rates'!G$51)
+($G349*'fnd base rates'!G$52)
+($H349*'fnd base rates'!G$53)
+($I349*'fnd base rates'!G$54)
+($J349*'fnd base rates'!G$55)
+($K349*'fnd base rates'!G$56)
+($L349*'fnd base rates'!G$57)
+($M349*'fnd base rates'!G$58)
+($N349*'fnd base rates'!G$59)
+($O349*VLOOKUP($S349+12,rate_basefnd,7)))
*$R349</f>
        <v>689.05375000000004</v>
      </c>
      <c r="Z349" s="1">
        <f>(($C349*'fnd base rates'!H$48)
+($D349*'fnd base rates'!H$49)
+($E349*'fnd base rates'!H$50)
+($F349*'fnd base rates'!H$51)
+($G349*'fnd base rates'!H$52)
+($H349*'fnd base rates'!H$53)
+($I349*'fnd base rates'!H$54)
+($J349*'fnd base rates'!H$55)
+($K349*'fnd base rates'!H$56)
+($L349*'fnd base rates'!H$57)
+($M349*'fnd base rates'!H$58)
+($N349*'fnd base rates'!H$59)
+($O349*VLOOKUP($S349+12,rate_basefnd,8)))</f>
        <v>2271.9225000000001</v>
      </c>
      <c r="AA349" s="1">
        <f>(($C349*'fnd base rates'!I$48)
+($D349*'fnd base rates'!I$49)
+($E349*'fnd base rates'!I$50)
+($F349*'fnd base rates'!I$51)
+($G349*'fnd base rates'!I$52)
+($H349*'fnd base rates'!I$53)
+($I349*'fnd base rates'!I$54)
+($J349*'fnd base rates'!I$55)
+($K349*'fnd base rates'!I$56)
+($L349*'fnd base rates'!I$57)
+($M349*'fnd base rates'!I$58)
+($N349*'fnd base rates'!I$59)
+($O349*VLOOKUP($S349+12,rate_basefnd,9)))
*$R349</f>
        <v>1182.3899999999999</v>
      </c>
      <c r="AB349" s="1">
        <f>(($C349*'fnd base rates'!J$48)
+($D349*'fnd base rates'!J$49)
+($E349*'fnd base rates'!J$50)
+($F349*'fnd base rates'!J$51)
+($G349*'fnd base rates'!J$52)
+($H349*'fnd base rates'!J$53)
+($I349*'fnd base rates'!J$54)
+($J349*'fnd base rates'!J$55)
+($K349*'fnd base rates'!J$56)
+($L349*'fnd base rates'!J$57)
+($M349*'fnd base rates'!J$58)
+($N349*'fnd base rates'!J$59)
+($O349*VLOOKUP($S349+12,rate_basefnd,10)))
*$R349</f>
        <v>745.57999999999993</v>
      </c>
      <c r="AC349" s="1">
        <f>(($C349*'fnd base rates'!K$48)
+($D349*'fnd base rates'!K$49)
+($E349*'fnd base rates'!K$50)
+($F349*'fnd base rates'!K$51)
+($G349*'fnd base rates'!K$52)
+($H349*'fnd base rates'!K$53)
+($I349*'fnd base rates'!K$54)
+($J349*'fnd base rates'!K$55)
+($K349*'fnd base rates'!K$56)
+($L349*'fnd base rates'!K$57)
+($M349*'fnd base rates'!K$58)
+($N349*'fnd base rates'!K$59)
+($O349*VLOOKUP($S349+12,rate_basefnd,11)))
*$R349</f>
        <v>4835.1356249999999</v>
      </c>
      <c r="AD349" s="1">
        <f>(($C349*'fnd base rates'!L$48)
+($D349*'fnd base rates'!L$49)
+($E349*'fnd base rates'!L$50)
+($F349*'fnd base rates'!L$51)
+($G349*'fnd base rates'!L$52)
+($H349*'fnd base rates'!L$53)
+($I349*'fnd base rates'!L$54)
+($J349*'fnd base rates'!L$55)
+($K349*'fnd base rates'!L$56)
+($L349*'fnd base rates'!L$57)
+($M349*'fnd base rates'!L$58)
+($N349*'fnd base rates'!L$59)
+($O349*VLOOKUP($S349+12,rate_basefnd,12)))</f>
        <v>4929.3456225180953</v>
      </c>
      <c r="AE349" s="1">
        <f>(($C349*'fnd base rates'!M$48)
+($D349*'fnd base rates'!M$49)
+($E349*'fnd base rates'!M$50)
+($F349*'fnd base rates'!M$51)
+($G349*'fnd base rates'!M$52)
+($H349*'fnd base rates'!M$53)
+($I349*'fnd base rates'!M$54)
+($J349*'fnd base rates'!M$55)
+($K349*'fnd base rates'!M$56)
+($L349*'fnd base rates'!M$57)
+($M349*'fnd base rates'!M$58)
+($N349*'fnd base rates'!M$59)
+($O349*VLOOKUP($S349+12,rate_basefnd,13)))</f>
        <v>0</v>
      </c>
      <c r="AF349" s="4">
        <f t="shared" si="60"/>
        <v>41896.091247518096</v>
      </c>
      <c r="AH349" s="4">
        <f t="shared" si="61"/>
        <v>450086008</v>
      </c>
      <c r="AI349" s="4" t="str">
        <f t="shared" si="62"/>
        <v>450</v>
      </c>
      <c r="AJ349" s="2" t="str">
        <f t="shared" si="63"/>
        <v>086</v>
      </c>
      <c r="AK349" s="2" t="str">
        <f t="shared" si="64"/>
        <v>008</v>
      </c>
      <c r="AL349" s="4">
        <f t="shared" si="65"/>
        <v>1</v>
      </c>
      <c r="AM349" s="4">
        <f t="shared" si="58"/>
        <v>5</v>
      </c>
      <c r="AN349" s="4">
        <f t="shared" si="66"/>
        <v>41896.091247518096</v>
      </c>
      <c r="AO349" s="4">
        <f t="shared" si="67"/>
        <v>8379</v>
      </c>
      <c r="AP349" s="4">
        <f t="shared" si="68"/>
        <v>0</v>
      </c>
      <c r="AQ349" s="75">
        <v>8379</v>
      </c>
    </row>
    <row r="350" spans="1:43" s="4" customFormat="1">
      <c r="A350" s="2">
        <v>450086086</v>
      </c>
      <c r="B350" s="382" t="s">
        <v>686</v>
      </c>
      <c r="C350" s="15">
        <f>'fnd enro'!C350</f>
        <v>0</v>
      </c>
      <c r="D350" s="15">
        <f>'fnd enro'!D350</f>
        <v>0</v>
      </c>
      <c r="E350" s="15">
        <f>'fnd enro'!E350</f>
        <v>4</v>
      </c>
      <c r="F350" s="15">
        <f>'fnd enro'!F350</f>
        <v>28</v>
      </c>
      <c r="G350" s="15">
        <f>'fnd enro'!G350</f>
        <v>28</v>
      </c>
      <c r="H350" s="15">
        <f>'fnd enro'!H350</f>
        <v>0</v>
      </c>
      <c r="I350" s="15">
        <f>'fnd enro'!I350</f>
        <v>2.25</v>
      </c>
      <c r="J350" s="15">
        <f>'fnd enro'!J350</f>
        <v>0</v>
      </c>
      <c r="K350" s="15">
        <f>'fnd enro'!K350</f>
        <v>0</v>
      </c>
      <c r="L350" s="15">
        <f>'fnd enro'!L350</f>
        <v>0</v>
      </c>
      <c r="M350" s="15">
        <f>'fnd enro'!M350</f>
        <v>0</v>
      </c>
      <c r="N350" s="15">
        <f>'fnd enro'!N350</f>
        <v>0</v>
      </c>
      <c r="O350" s="15">
        <f>'fnd enro'!O350</f>
        <v>9</v>
      </c>
      <c r="P350" s="15"/>
      <c r="Q350" s="15">
        <f>'fnd enro'!R350</f>
        <v>60</v>
      </c>
      <c r="R350" s="16">
        <f t="shared" si="59"/>
        <v>1</v>
      </c>
      <c r="S350" s="15">
        <f>'fnd enro'!Q350</f>
        <v>4</v>
      </c>
      <c r="T350" s="2"/>
      <c r="U350" s="1">
        <f>(($C350*'fnd base rates'!C$48)
+($D350*'fnd base rates'!C$49)
+($E350*'fnd base rates'!C$50)
+($F350*'fnd base rates'!C$51)
+($G350*'fnd base rates'!C$52)
+($H350*'fnd base rates'!C$53)
+($I350*'fnd base rates'!C$54)
+($J350*'fnd base rates'!C$55)
+($K350*'fnd base rates'!C$56)
+($L350*'fnd base rates'!C$57)
+($M350*'fnd base rates'!C$58)
+($N350*'fnd base rates'!C$59)
+($O350*VLOOKUP($S350+12,rate_basefnd,3)))
*$R350</f>
        <v>27797.737500000003</v>
      </c>
      <c r="V350" s="1">
        <f>(($C350*'fnd base rates'!D$48)
+($D350*'fnd base rates'!D$49)
+($E350*'fnd base rates'!D$50)
+($F350*'fnd base rates'!D$51)
+($G350*'fnd base rates'!D$52)
+($H350*'fnd base rates'!D$53)
+($I350*'fnd base rates'!D$54)
+($J350*'fnd base rates'!D$55)
+($K350*'fnd base rates'!D$56)
+($L350*'fnd base rates'!D$57)
+($M350*'fnd base rates'!D$58)
+($N350*'fnd base rates'!D$59)
+($O350*VLOOKUP($S350+12,rate_basefnd,4)))
*$R350</f>
        <v>39883.199999999997</v>
      </c>
      <c r="W350" s="1">
        <f>(($C350*'fnd base rates'!E$48)
+($D350*'fnd base rates'!E$49)
+($E350*'fnd base rates'!E$50)
+($F350*'fnd base rates'!E$51)
+($G350*'fnd base rates'!E$52)
+($H350*'fnd base rates'!E$53)
+($I350*'fnd base rates'!E$54)
+($J350*'fnd base rates'!E$55)
+($K350*'fnd base rates'!E$56)
+($L350*'fnd base rates'!E$57)
+($M350*'fnd base rates'!E$58)
+($N350*'fnd base rates'!E$59)
+($O350*VLOOKUP($S350+12,rate_basefnd,5)))
*$R350</f>
        <v>219229.5325</v>
      </c>
      <c r="X350" s="1">
        <f>(($C350*'fnd base rates'!F$48)
+($D350*'fnd base rates'!F$49)
+($E350*'fnd base rates'!F$50)
+($F350*'fnd base rates'!F$51)
+($G350*'fnd base rates'!F$52)
+($H350*'fnd base rates'!F$53)
+($I350*'fnd base rates'!F$54)
+($J350*'fnd base rates'!F$55)
+($K350*'fnd base rates'!F$56)
+($L350*'fnd base rates'!F$57)
+($M350*'fnd base rates'!F$58)
+($N350*'fnd base rates'!F$59)
+($O350*VLOOKUP($S350+12,rate_basefnd,6)))
*$R350</f>
        <v>58380.665000000008</v>
      </c>
      <c r="Y350" s="1">
        <f>(($C350*'fnd base rates'!G$48)
+($D350*'fnd base rates'!G$49)
+($E350*'fnd base rates'!G$50)
+($F350*'fnd base rates'!G$51)
+($G350*'fnd base rates'!G$52)
+($H350*'fnd base rates'!G$53)
+($I350*'fnd base rates'!G$54)
+($J350*'fnd base rates'!G$55)
+($K350*'fnd base rates'!G$56)
+($L350*'fnd base rates'!G$57)
+($M350*'fnd base rates'!G$58)
+($N350*'fnd base rates'!G$59)
+($O350*VLOOKUP($S350+12,rate_basefnd,7)))
*$R350</f>
        <v>9041.1849999999995</v>
      </c>
      <c r="Z350" s="1">
        <f>(($C350*'fnd base rates'!H$48)
+($D350*'fnd base rates'!H$49)
+($E350*'fnd base rates'!H$50)
+($F350*'fnd base rates'!H$51)
+($G350*'fnd base rates'!H$52)
+($H350*'fnd base rates'!H$53)
+($I350*'fnd base rates'!H$54)
+($J350*'fnd base rates'!H$55)
+($K350*'fnd base rates'!H$56)
+($L350*'fnd base rates'!H$57)
+($M350*'fnd base rates'!H$58)
+($N350*'fnd base rates'!H$59)
+($O350*VLOOKUP($S350+12,rate_basefnd,8)))</f>
        <v>27263.07</v>
      </c>
      <c r="AA350" s="1">
        <f>(($C350*'fnd base rates'!I$48)
+($D350*'fnd base rates'!I$49)
+($E350*'fnd base rates'!I$50)
+($F350*'fnd base rates'!I$51)
+($G350*'fnd base rates'!I$52)
+($H350*'fnd base rates'!I$53)
+($I350*'fnd base rates'!I$54)
+($J350*'fnd base rates'!I$55)
+($K350*'fnd base rates'!I$56)
+($L350*'fnd base rates'!I$57)
+($M350*'fnd base rates'!I$58)
+($N350*'fnd base rates'!I$59)
+($O350*VLOOKUP($S350+12,rate_basefnd,9)))
*$R350</f>
        <v>15363.720000000001</v>
      </c>
      <c r="AB350" s="1">
        <f>(($C350*'fnd base rates'!J$48)
+($D350*'fnd base rates'!J$49)
+($E350*'fnd base rates'!J$50)
+($F350*'fnd base rates'!J$51)
+($G350*'fnd base rates'!J$52)
+($H350*'fnd base rates'!J$53)
+($I350*'fnd base rates'!J$54)
+($J350*'fnd base rates'!J$55)
+($K350*'fnd base rates'!J$56)
+($L350*'fnd base rates'!J$57)
+($M350*'fnd base rates'!J$58)
+($N350*'fnd base rates'!J$59)
+($O350*VLOOKUP($S350+12,rate_basefnd,10)))
*$R350</f>
        <v>10111.799999999999</v>
      </c>
      <c r="AC350" s="1">
        <f>(($C350*'fnd base rates'!K$48)
+($D350*'fnd base rates'!K$49)
+($E350*'fnd base rates'!K$50)
+($F350*'fnd base rates'!K$51)
+($G350*'fnd base rates'!K$52)
+($H350*'fnd base rates'!K$53)
+($I350*'fnd base rates'!K$54)
+($J350*'fnd base rates'!K$55)
+($K350*'fnd base rates'!K$56)
+($L350*'fnd base rates'!K$57)
+($M350*'fnd base rates'!K$58)
+($N350*'fnd base rates'!K$59)
+($O350*VLOOKUP($S350+12,rate_basefnd,11)))
*$R350</f>
        <v>63444.447500000002</v>
      </c>
      <c r="AD350" s="1">
        <f>(($C350*'fnd base rates'!L$48)
+($D350*'fnd base rates'!L$49)
+($E350*'fnd base rates'!L$50)
+($F350*'fnd base rates'!L$51)
+($G350*'fnd base rates'!L$52)
+($H350*'fnd base rates'!L$53)
+($I350*'fnd base rates'!L$54)
+($J350*'fnd base rates'!L$55)
+($K350*'fnd base rates'!L$56)
+($L350*'fnd base rates'!L$57)
+($M350*'fnd base rates'!L$58)
+($N350*'fnd base rates'!L$59)
+($O350*VLOOKUP($S350+12,rate_basefnd,12)))</f>
        <v>61810.280248681403</v>
      </c>
      <c r="AE350" s="1">
        <f>(($C350*'fnd base rates'!M$48)
+($D350*'fnd base rates'!M$49)
+($E350*'fnd base rates'!M$50)
+($F350*'fnd base rates'!M$51)
+($G350*'fnd base rates'!M$52)
+($H350*'fnd base rates'!M$53)
+($I350*'fnd base rates'!M$54)
+($J350*'fnd base rates'!M$55)
+($K350*'fnd base rates'!M$56)
+($L350*'fnd base rates'!M$57)
+($M350*'fnd base rates'!M$58)
+($N350*'fnd base rates'!M$59)
+($O350*VLOOKUP($S350+12,rate_basefnd,13)))</f>
        <v>0</v>
      </c>
      <c r="AF350" s="4">
        <f t="shared" si="60"/>
        <v>532325.63774868136</v>
      </c>
      <c r="AH350" s="4">
        <f t="shared" si="61"/>
        <v>450086086</v>
      </c>
      <c r="AI350" s="4" t="str">
        <f t="shared" si="62"/>
        <v>450</v>
      </c>
      <c r="AJ350" s="2" t="str">
        <f t="shared" si="63"/>
        <v>086</v>
      </c>
      <c r="AK350" s="2" t="str">
        <f t="shared" si="64"/>
        <v>086</v>
      </c>
      <c r="AL350" s="4">
        <f t="shared" si="65"/>
        <v>1</v>
      </c>
      <c r="AM350" s="4">
        <f t="shared" si="58"/>
        <v>60</v>
      </c>
      <c r="AN350" s="4">
        <f t="shared" si="66"/>
        <v>532325.63774868136</v>
      </c>
      <c r="AO350" s="4">
        <f t="shared" si="67"/>
        <v>8872</v>
      </c>
      <c r="AP350" s="4">
        <f t="shared" si="68"/>
        <v>0</v>
      </c>
      <c r="AQ350" s="75">
        <v>8872</v>
      </c>
    </row>
    <row r="351" spans="1:43" s="4" customFormat="1">
      <c r="A351" s="2">
        <v>450086117</v>
      </c>
      <c r="B351" s="382" t="s">
        <v>686</v>
      </c>
      <c r="C351" s="15">
        <f>'fnd enro'!C351</f>
        <v>0</v>
      </c>
      <c r="D351" s="15">
        <f>'fnd enro'!D351</f>
        <v>0</v>
      </c>
      <c r="E351" s="15">
        <f>'fnd enro'!E351</f>
        <v>0</v>
      </c>
      <c r="F351" s="15">
        <f>'fnd enro'!F351</f>
        <v>3</v>
      </c>
      <c r="G351" s="15">
        <f>'fnd enro'!G351</f>
        <v>2</v>
      </c>
      <c r="H351" s="15">
        <f>'fnd enro'!H351</f>
        <v>0</v>
      </c>
      <c r="I351" s="15">
        <f>'fnd enro'!I351</f>
        <v>0.1875</v>
      </c>
      <c r="J351" s="15">
        <f>'fnd enro'!J351</f>
        <v>0</v>
      </c>
      <c r="K351" s="15">
        <f>'fnd enro'!K351</f>
        <v>0</v>
      </c>
      <c r="L351" s="15">
        <f>'fnd enro'!L351</f>
        <v>0</v>
      </c>
      <c r="M351" s="15">
        <f>'fnd enro'!M351</f>
        <v>0</v>
      </c>
      <c r="N351" s="15">
        <f>'fnd enro'!N351</f>
        <v>0</v>
      </c>
      <c r="O351" s="15">
        <f>'fnd enro'!O351</f>
        <v>2</v>
      </c>
      <c r="P351" s="15"/>
      <c r="Q351" s="15">
        <f>'fnd enro'!R351</f>
        <v>5</v>
      </c>
      <c r="R351" s="16">
        <f t="shared" si="59"/>
        <v>1</v>
      </c>
      <c r="S351" s="15">
        <f>'fnd enro'!Q351</f>
        <v>9</v>
      </c>
      <c r="T351" s="2"/>
      <c r="U351" s="1">
        <f>(($C351*'fnd base rates'!C$48)
+($D351*'fnd base rates'!C$49)
+($E351*'fnd base rates'!C$50)
+($F351*'fnd base rates'!C$51)
+($G351*'fnd base rates'!C$52)
+($H351*'fnd base rates'!C$53)
+($I351*'fnd base rates'!C$54)
+($J351*'fnd base rates'!C$55)
+($K351*'fnd base rates'!C$56)
+($L351*'fnd base rates'!C$57)
+($M351*'fnd base rates'!C$58)
+($N351*'fnd base rates'!C$59)
+($O351*VLOOKUP($S351+12,rate_basefnd,3)))
*$R351</f>
        <v>2316.4781250000005</v>
      </c>
      <c r="V351" s="1">
        <f>(($C351*'fnd base rates'!D$48)
+($D351*'fnd base rates'!D$49)
+($E351*'fnd base rates'!D$50)
+($F351*'fnd base rates'!D$51)
+($G351*'fnd base rates'!D$52)
+($H351*'fnd base rates'!D$53)
+($I351*'fnd base rates'!D$54)
+($J351*'fnd base rates'!D$55)
+($K351*'fnd base rates'!D$56)
+($L351*'fnd base rates'!D$57)
+($M351*'fnd base rates'!D$58)
+($N351*'fnd base rates'!D$59)
+($O351*VLOOKUP($S351+12,rate_basefnd,4)))
*$R351</f>
        <v>3323.6000000000004</v>
      </c>
      <c r="W351" s="1">
        <f>(($C351*'fnd base rates'!E$48)
+($D351*'fnd base rates'!E$49)
+($E351*'fnd base rates'!E$50)
+($F351*'fnd base rates'!E$51)
+($G351*'fnd base rates'!E$52)
+($H351*'fnd base rates'!E$53)
+($I351*'fnd base rates'!E$54)
+($J351*'fnd base rates'!E$55)
+($K351*'fnd base rates'!E$56)
+($L351*'fnd base rates'!E$57)
+($M351*'fnd base rates'!E$58)
+($N351*'fnd base rates'!E$59)
+($O351*VLOOKUP($S351+12,rate_basefnd,5)))
*$R351</f>
        <v>22559.566874999997</v>
      </c>
      <c r="X351" s="1">
        <f>(($C351*'fnd base rates'!F$48)
+($D351*'fnd base rates'!F$49)
+($E351*'fnd base rates'!F$50)
+($F351*'fnd base rates'!F$51)
+($G351*'fnd base rates'!F$52)
+($H351*'fnd base rates'!F$53)
+($I351*'fnd base rates'!F$54)
+($J351*'fnd base rates'!F$55)
+($K351*'fnd base rates'!F$56)
+($L351*'fnd base rates'!F$57)
+($M351*'fnd base rates'!F$58)
+($N351*'fnd base rates'!F$59)
+($O351*VLOOKUP($S351+12,rate_basefnd,6)))
*$R351</f>
        <v>4938.0587500000001</v>
      </c>
      <c r="Y351" s="1">
        <f>(($C351*'fnd base rates'!G$48)
+($D351*'fnd base rates'!G$49)
+($E351*'fnd base rates'!G$50)
+($F351*'fnd base rates'!G$51)
+($G351*'fnd base rates'!G$52)
+($H351*'fnd base rates'!G$53)
+($I351*'fnd base rates'!G$54)
+($J351*'fnd base rates'!G$55)
+($K351*'fnd base rates'!G$56)
+($L351*'fnd base rates'!G$57)
+($M351*'fnd base rates'!G$58)
+($N351*'fnd base rates'!G$59)
+($O351*VLOOKUP($S351+12,rate_basefnd,7)))
*$R351</f>
        <v>841.79375000000005</v>
      </c>
      <c r="Z351" s="1">
        <f>(($C351*'fnd base rates'!H$48)
+($D351*'fnd base rates'!H$49)
+($E351*'fnd base rates'!H$50)
+($F351*'fnd base rates'!H$51)
+($G351*'fnd base rates'!H$52)
+($H351*'fnd base rates'!H$53)
+($I351*'fnd base rates'!H$54)
+($J351*'fnd base rates'!H$55)
+($K351*'fnd base rates'!H$56)
+($L351*'fnd base rates'!H$57)
+($M351*'fnd base rates'!H$58)
+($N351*'fnd base rates'!H$59)
+($O351*VLOOKUP($S351+12,rate_basefnd,8)))</f>
        <v>2271.9225000000001</v>
      </c>
      <c r="AA351" s="1">
        <f>(($C351*'fnd base rates'!I$48)
+($D351*'fnd base rates'!I$49)
+($E351*'fnd base rates'!I$50)
+($F351*'fnd base rates'!I$51)
+($G351*'fnd base rates'!I$52)
+($H351*'fnd base rates'!I$53)
+($I351*'fnd base rates'!I$54)
+($J351*'fnd base rates'!I$55)
+($K351*'fnd base rates'!I$56)
+($L351*'fnd base rates'!I$57)
+($M351*'fnd base rates'!I$58)
+($N351*'fnd base rates'!I$59)
+($O351*VLOOKUP($S351+12,rate_basefnd,9)))
*$R351</f>
        <v>1255.83</v>
      </c>
      <c r="AB351" s="1">
        <f>(($C351*'fnd base rates'!J$48)
+($D351*'fnd base rates'!J$49)
+($E351*'fnd base rates'!J$50)
+($F351*'fnd base rates'!J$51)
+($G351*'fnd base rates'!J$52)
+($H351*'fnd base rates'!J$53)
+($I351*'fnd base rates'!J$54)
+($J351*'fnd base rates'!J$55)
+($K351*'fnd base rates'!J$56)
+($L351*'fnd base rates'!J$57)
+($M351*'fnd base rates'!J$58)
+($N351*'fnd base rates'!J$59)
+($O351*VLOOKUP($S351+12,rate_basefnd,10)))
*$R351</f>
        <v>829.41</v>
      </c>
      <c r="AC351" s="1">
        <f>(($C351*'fnd base rates'!K$48)
+($D351*'fnd base rates'!K$49)
+($E351*'fnd base rates'!K$50)
+($F351*'fnd base rates'!K$51)
+($G351*'fnd base rates'!K$52)
+($H351*'fnd base rates'!K$53)
+($I351*'fnd base rates'!K$54)
+($J351*'fnd base rates'!K$55)
+($K351*'fnd base rates'!K$56)
+($L351*'fnd base rates'!K$57)
+($M351*'fnd base rates'!K$58)
+($N351*'fnd base rates'!K$59)
+($O351*VLOOKUP($S351+12,rate_basefnd,11)))
*$R351</f>
        <v>5907.1056250000001</v>
      </c>
      <c r="AD351" s="1">
        <f>(($C351*'fnd base rates'!L$48)
+($D351*'fnd base rates'!L$49)
+($E351*'fnd base rates'!L$50)
+($F351*'fnd base rates'!L$51)
+($G351*'fnd base rates'!L$52)
+($H351*'fnd base rates'!L$53)
+($I351*'fnd base rates'!L$54)
+($J351*'fnd base rates'!L$55)
+($K351*'fnd base rates'!L$56)
+($L351*'fnd base rates'!L$57)
+($M351*'fnd base rates'!L$58)
+($N351*'fnd base rates'!L$59)
+($O351*VLOOKUP($S351+12,rate_basefnd,12)))</f>
        <v>5577.2939211721114</v>
      </c>
      <c r="AE351" s="1">
        <f>(($C351*'fnd base rates'!M$48)
+($D351*'fnd base rates'!M$49)
+($E351*'fnd base rates'!M$50)
+($F351*'fnd base rates'!M$51)
+($G351*'fnd base rates'!M$52)
+($H351*'fnd base rates'!M$53)
+($I351*'fnd base rates'!M$54)
+($J351*'fnd base rates'!M$55)
+($K351*'fnd base rates'!M$56)
+($L351*'fnd base rates'!M$57)
+($M351*'fnd base rates'!M$58)
+($N351*'fnd base rates'!M$59)
+($O351*VLOOKUP($S351+12,rate_basefnd,13)))</f>
        <v>0</v>
      </c>
      <c r="AF351" s="4">
        <f t="shared" si="60"/>
        <v>49821.05954617211</v>
      </c>
      <c r="AH351" s="4">
        <f t="shared" si="61"/>
        <v>450086117</v>
      </c>
      <c r="AI351" s="4" t="str">
        <f t="shared" si="62"/>
        <v>450</v>
      </c>
      <c r="AJ351" s="2" t="str">
        <f t="shared" si="63"/>
        <v>086</v>
      </c>
      <c r="AK351" s="2" t="str">
        <f t="shared" si="64"/>
        <v>117</v>
      </c>
      <c r="AL351" s="4">
        <f t="shared" si="65"/>
        <v>1</v>
      </c>
      <c r="AM351" s="4">
        <f t="shared" si="58"/>
        <v>5</v>
      </c>
      <c r="AN351" s="4">
        <f t="shared" si="66"/>
        <v>49821.05954617211</v>
      </c>
      <c r="AO351" s="4">
        <f t="shared" si="67"/>
        <v>9964</v>
      </c>
      <c r="AP351" s="4">
        <f t="shared" si="68"/>
        <v>0</v>
      </c>
      <c r="AQ351" s="75">
        <v>9964</v>
      </c>
    </row>
    <row r="352" spans="1:43" s="4" customFormat="1">
      <c r="A352" s="2">
        <v>450086127</v>
      </c>
      <c r="B352" s="382" t="s">
        <v>686</v>
      </c>
      <c r="C352" s="15">
        <f>'fnd enro'!C352</f>
        <v>0</v>
      </c>
      <c r="D352" s="15">
        <f>'fnd enro'!D352</f>
        <v>0</v>
      </c>
      <c r="E352" s="15">
        <f>'fnd enro'!E352</f>
        <v>1</v>
      </c>
      <c r="F352" s="15">
        <f>'fnd enro'!F352</f>
        <v>6</v>
      </c>
      <c r="G352" s="15">
        <f>'fnd enro'!G352</f>
        <v>1</v>
      </c>
      <c r="H352" s="15">
        <f>'fnd enro'!H352</f>
        <v>0</v>
      </c>
      <c r="I352" s="15">
        <f>'fnd enro'!I352</f>
        <v>0.3</v>
      </c>
      <c r="J352" s="15">
        <f>'fnd enro'!J352</f>
        <v>0</v>
      </c>
      <c r="K352" s="15">
        <f>'fnd enro'!K352</f>
        <v>0</v>
      </c>
      <c r="L352" s="15">
        <f>'fnd enro'!L352</f>
        <v>0</v>
      </c>
      <c r="M352" s="15">
        <f>'fnd enro'!M352</f>
        <v>0</v>
      </c>
      <c r="N352" s="15">
        <f>'fnd enro'!N352</f>
        <v>0</v>
      </c>
      <c r="O352" s="15">
        <f>'fnd enro'!O352</f>
        <v>0</v>
      </c>
      <c r="P352" s="15"/>
      <c r="Q352" s="15">
        <f>'fnd enro'!R352</f>
        <v>8</v>
      </c>
      <c r="R352" s="16">
        <f t="shared" si="59"/>
        <v>1</v>
      </c>
      <c r="S352" s="15">
        <f>'fnd enro'!Q352</f>
        <v>1</v>
      </c>
      <c r="T352" s="2"/>
      <c r="U352" s="1">
        <f>(($C352*'fnd base rates'!C$48)
+($D352*'fnd base rates'!C$49)
+($E352*'fnd base rates'!C$50)
+($F352*'fnd base rates'!C$51)
+($G352*'fnd base rates'!C$52)
+($H352*'fnd base rates'!C$53)
+($I352*'fnd base rates'!C$54)
+($J352*'fnd base rates'!C$55)
+($K352*'fnd base rates'!C$56)
+($L352*'fnd base rates'!C$57)
+($M352*'fnd base rates'!C$58)
+($N352*'fnd base rates'!C$59)
+($O352*VLOOKUP($S352+12,rate_basefnd,3)))
*$R352</f>
        <v>3706.3650000000002</v>
      </c>
      <c r="V352" s="1">
        <f>(($C352*'fnd base rates'!D$48)
+($D352*'fnd base rates'!D$49)
+($E352*'fnd base rates'!D$50)
+($F352*'fnd base rates'!D$51)
+($G352*'fnd base rates'!D$52)
+($H352*'fnd base rates'!D$53)
+($I352*'fnd base rates'!D$54)
+($J352*'fnd base rates'!D$55)
+($K352*'fnd base rates'!D$56)
+($L352*'fnd base rates'!D$57)
+($M352*'fnd base rates'!D$58)
+($N352*'fnd base rates'!D$59)
+($O352*VLOOKUP($S352+12,rate_basefnd,4)))
*$R352</f>
        <v>5317.76</v>
      </c>
      <c r="W352" s="1">
        <f>(($C352*'fnd base rates'!E$48)
+($D352*'fnd base rates'!E$49)
+($E352*'fnd base rates'!E$50)
+($F352*'fnd base rates'!E$51)
+($G352*'fnd base rates'!E$52)
+($H352*'fnd base rates'!E$53)
+($I352*'fnd base rates'!E$54)
+($J352*'fnd base rates'!E$55)
+($K352*'fnd base rates'!E$56)
+($L352*'fnd base rates'!E$57)
+($M352*'fnd base rates'!E$58)
+($N352*'fnd base rates'!E$59)
+($O352*VLOOKUP($S352+12,rate_basefnd,5)))
*$R352</f>
        <v>26532.305</v>
      </c>
      <c r="X352" s="1">
        <f>(($C352*'fnd base rates'!F$48)
+($D352*'fnd base rates'!F$49)
+($E352*'fnd base rates'!F$50)
+($F352*'fnd base rates'!F$51)
+($G352*'fnd base rates'!F$52)
+($H352*'fnd base rates'!F$53)
+($I352*'fnd base rates'!F$54)
+($J352*'fnd base rates'!F$55)
+($K352*'fnd base rates'!F$56)
+($L352*'fnd base rates'!F$57)
+($M352*'fnd base rates'!F$58)
+($N352*'fnd base rates'!F$59)
+($O352*VLOOKUP($S352+12,rate_basefnd,6)))
*$R352</f>
        <v>8382.7160000000003</v>
      </c>
      <c r="Y352" s="1">
        <f>(($C352*'fnd base rates'!G$48)
+($D352*'fnd base rates'!G$49)
+($E352*'fnd base rates'!G$50)
+($F352*'fnd base rates'!G$51)
+($G352*'fnd base rates'!G$52)
+($H352*'fnd base rates'!G$53)
+($I352*'fnd base rates'!G$54)
+($J352*'fnd base rates'!G$55)
+($K352*'fnd base rates'!G$56)
+($L352*'fnd base rates'!G$57)
+($M352*'fnd base rates'!G$58)
+($N352*'fnd base rates'!G$59)
+($O352*VLOOKUP($S352+12,rate_basefnd,7)))
*$R352</f>
        <v>1096.3820000000001</v>
      </c>
      <c r="Z352" s="1">
        <f>(($C352*'fnd base rates'!H$48)
+($D352*'fnd base rates'!H$49)
+($E352*'fnd base rates'!H$50)
+($F352*'fnd base rates'!H$51)
+($G352*'fnd base rates'!H$52)
+($H352*'fnd base rates'!H$53)
+($I352*'fnd base rates'!H$54)
+($J352*'fnd base rates'!H$55)
+($K352*'fnd base rates'!H$56)
+($L352*'fnd base rates'!H$57)
+($M352*'fnd base rates'!H$58)
+($N352*'fnd base rates'!H$59)
+($O352*VLOOKUP($S352+12,rate_basefnd,8)))</f>
        <v>3635.076</v>
      </c>
      <c r="AA352" s="1">
        <f>(($C352*'fnd base rates'!I$48)
+($D352*'fnd base rates'!I$49)
+($E352*'fnd base rates'!I$50)
+($F352*'fnd base rates'!I$51)
+($G352*'fnd base rates'!I$52)
+($H352*'fnd base rates'!I$53)
+($I352*'fnd base rates'!I$54)
+($J352*'fnd base rates'!I$55)
+($K352*'fnd base rates'!I$56)
+($L352*'fnd base rates'!I$57)
+($M352*'fnd base rates'!I$58)
+($N352*'fnd base rates'!I$59)
+($O352*VLOOKUP($S352+12,rate_basefnd,9)))
*$R352</f>
        <v>1847.76</v>
      </c>
      <c r="AB352" s="1">
        <f>(($C352*'fnd base rates'!J$48)
+($D352*'fnd base rates'!J$49)
+($E352*'fnd base rates'!J$50)
+($F352*'fnd base rates'!J$51)
+($G352*'fnd base rates'!J$52)
+($H352*'fnd base rates'!J$53)
+($I352*'fnd base rates'!J$54)
+($J352*'fnd base rates'!J$55)
+($K352*'fnd base rates'!J$56)
+($L352*'fnd base rates'!J$57)
+($M352*'fnd base rates'!J$58)
+($N352*'fnd base rates'!J$59)
+($O352*VLOOKUP($S352+12,rate_basefnd,10)))
*$R352</f>
        <v>1098.52</v>
      </c>
      <c r="AC352" s="1">
        <f>(($C352*'fnd base rates'!K$48)
+($D352*'fnd base rates'!K$49)
+($E352*'fnd base rates'!K$50)
+($F352*'fnd base rates'!K$51)
+($G352*'fnd base rates'!K$52)
+($H352*'fnd base rates'!K$53)
+($I352*'fnd base rates'!K$54)
+($J352*'fnd base rates'!K$55)
+($K352*'fnd base rates'!K$56)
+($L352*'fnd base rates'!K$57)
+($M352*'fnd base rates'!K$58)
+($N352*'fnd base rates'!K$59)
+($O352*VLOOKUP($S352+12,rate_basefnd,11)))
*$R352</f>
        <v>7693.491</v>
      </c>
      <c r="AD352" s="1">
        <f>(($C352*'fnd base rates'!L$48)
+($D352*'fnd base rates'!L$49)
+($E352*'fnd base rates'!L$50)
+($F352*'fnd base rates'!L$51)
+($G352*'fnd base rates'!L$52)
+($H352*'fnd base rates'!L$53)
+($I352*'fnd base rates'!L$54)
+($J352*'fnd base rates'!L$55)
+($K352*'fnd base rates'!L$56)
+($L352*'fnd base rates'!L$57)
+($M352*'fnd base rates'!L$58)
+($N352*'fnd base rates'!L$59)
+($O352*VLOOKUP($S352+12,rate_basefnd,12)))</f>
        <v>7892.7975168365419</v>
      </c>
      <c r="AE352" s="1">
        <f>(($C352*'fnd base rates'!M$48)
+($D352*'fnd base rates'!M$49)
+($E352*'fnd base rates'!M$50)
+($F352*'fnd base rates'!M$51)
+($G352*'fnd base rates'!M$52)
+($H352*'fnd base rates'!M$53)
+($I352*'fnd base rates'!M$54)
+($J352*'fnd base rates'!M$55)
+($K352*'fnd base rates'!M$56)
+($L352*'fnd base rates'!M$57)
+($M352*'fnd base rates'!M$58)
+($N352*'fnd base rates'!M$59)
+($O352*VLOOKUP($S352+12,rate_basefnd,13)))</f>
        <v>0</v>
      </c>
      <c r="AF352" s="4">
        <f t="shared" si="60"/>
        <v>67203.172516836537</v>
      </c>
      <c r="AH352" s="4">
        <f t="shared" si="61"/>
        <v>450086127</v>
      </c>
      <c r="AI352" s="4" t="str">
        <f t="shared" si="62"/>
        <v>450</v>
      </c>
      <c r="AJ352" s="2" t="str">
        <f t="shared" si="63"/>
        <v>086</v>
      </c>
      <c r="AK352" s="2" t="str">
        <f t="shared" si="64"/>
        <v>127</v>
      </c>
      <c r="AL352" s="4">
        <f t="shared" si="65"/>
        <v>1</v>
      </c>
      <c r="AM352" s="4">
        <f t="shared" si="58"/>
        <v>8</v>
      </c>
      <c r="AN352" s="4">
        <f t="shared" si="66"/>
        <v>67203.172516836537</v>
      </c>
      <c r="AO352" s="4">
        <f t="shared" si="67"/>
        <v>8400</v>
      </c>
      <c r="AP352" s="4">
        <f t="shared" si="68"/>
        <v>0</v>
      </c>
      <c r="AQ352" s="75">
        <v>8400</v>
      </c>
    </row>
    <row r="353" spans="1:43" s="4" customFormat="1">
      <c r="A353" s="2">
        <v>450086210</v>
      </c>
      <c r="B353" s="382" t="s">
        <v>686</v>
      </c>
      <c r="C353" s="15">
        <f>'fnd enro'!C353</f>
        <v>0</v>
      </c>
      <c r="D353" s="15">
        <f>'fnd enro'!D353</f>
        <v>0</v>
      </c>
      <c r="E353" s="15">
        <f>'fnd enro'!E353</f>
        <v>12</v>
      </c>
      <c r="F353" s="15">
        <f>'fnd enro'!F353</f>
        <v>46</v>
      </c>
      <c r="G353" s="15">
        <f>'fnd enro'!G353</f>
        <v>43</v>
      </c>
      <c r="H353" s="15">
        <f>'fnd enro'!H353</f>
        <v>0</v>
      </c>
      <c r="I353" s="15">
        <f>'fnd enro'!I353</f>
        <v>3.7875000000000001</v>
      </c>
      <c r="J353" s="15">
        <f>'fnd enro'!J353</f>
        <v>0</v>
      </c>
      <c r="K353" s="15">
        <f>'fnd enro'!K353</f>
        <v>0</v>
      </c>
      <c r="L353" s="15">
        <f>'fnd enro'!L353</f>
        <v>0</v>
      </c>
      <c r="M353" s="15">
        <f>'fnd enro'!M353</f>
        <v>0</v>
      </c>
      <c r="N353" s="15">
        <f>'fnd enro'!N353</f>
        <v>0</v>
      </c>
      <c r="O353" s="15">
        <f>'fnd enro'!O353</f>
        <v>8</v>
      </c>
      <c r="P353" s="15"/>
      <c r="Q353" s="15">
        <f>'fnd enro'!R353</f>
        <v>101</v>
      </c>
      <c r="R353" s="16">
        <f t="shared" si="59"/>
        <v>1</v>
      </c>
      <c r="S353" s="15">
        <f>'fnd enro'!Q353</f>
        <v>2</v>
      </c>
      <c r="T353" s="2"/>
      <c r="U353" s="1">
        <f>(($C353*'fnd base rates'!C$48)
+($D353*'fnd base rates'!C$49)
+($E353*'fnd base rates'!C$50)
+($F353*'fnd base rates'!C$51)
+($G353*'fnd base rates'!C$52)
+($H353*'fnd base rates'!C$53)
+($I353*'fnd base rates'!C$54)
+($J353*'fnd base rates'!C$55)
+($K353*'fnd base rates'!C$56)
+($L353*'fnd base rates'!C$57)
+($M353*'fnd base rates'!C$58)
+($N353*'fnd base rates'!C$59)
+($O353*VLOOKUP($S353+12,rate_basefnd,3)))
*$R353</f>
        <v>46792.858124999999</v>
      </c>
      <c r="V353" s="1">
        <f>(($C353*'fnd base rates'!D$48)
+($D353*'fnd base rates'!D$49)
+($E353*'fnd base rates'!D$50)
+($F353*'fnd base rates'!D$51)
+($G353*'fnd base rates'!D$52)
+($H353*'fnd base rates'!D$53)
+($I353*'fnd base rates'!D$54)
+($J353*'fnd base rates'!D$55)
+($K353*'fnd base rates'!D$56)
+($L353*'fnd base rates'!D$57)
+($M353*'fnd base rates'!D$58)
+($N353*'fnd base rates'!D$59)
+($O353*VLOOKUP($S353+12,rate_basefnd,4)))
*$R353</f>
        <v>67136.72</v>
      </c>
      <c r="W353" s="1">
        <f>(($C353*'fnd base rates'!E$48)
+($D353*'fnd base rates'!E$49)
+($E353*'fnd base rates'!E$50)
+($F353*'fnd base rates'!E$51)
+($G353*'fnd base rates'!E$52)
+($H353*'fnd base rates'!E$53)
+($I353*'fnd base rates'!E$54)
+($J353*'fnd base rates'!E$55)
+($K353*'fnd base rates'!E$56)
+($L353*'fnd base rates'!E$57)
+($M353*'fnd base rates'!E$58)
+($N353*'fnd base rates'!E$59)
+($O353*VLOOKUP($S353+12,rate_basefnd,5)))
*$R353</f>
        <v>348008.15687499999</v>
      </c>
      <c r="X353" s="1">
        <f>(($C353*'fnd base rates'!F$48)
+($D353*'fnd base rates'!F$49)
+($E353*'fnd base rates'!F$50)
+($F353*'fnd base rates'!F$51)
+($G353*'fnd base rates'!F$52)
+($H353*'fnd base rates'!F$53)
+($I353*'fnd base rates'!F$54)
+($J353*'fnd base rates'!F$55)
+($K353*'fnd base rates'!F$56)
+($L353*'fnd base rates'!F$57)
+($M353*'fnd base rates'!F$58)
+($N353*'fnd base rates'!F$59)
+($O353*VLOOKUP($S353+12,rate_basefnd,6)))
*$R353</f>
        <v>99179.360749999993</v>
      </c>
      <c r="Y353" s="1">
        <f>(($C353*'fnd base rates'!G$48)
+($D353*'fnd base rates'!G$49)
+($E353*'fnd base rates'!G$50)
+($F353*'fnd base rates'!G$51)
+($G353*'fnd base rates'!G$52)
+($H353*'fnd base rates'!G$53)
+($I353*'fnd base rates'!G$54)
+($J353*'fnd base rates'!G$55)
+($K353*'fnd base rates'!G$56)
+($L353*'fnd base rates'!G$57)
+($M353*'fnd base rates'!G$58)
+($N353*'fnd base rates'!G$59)
+($O353*VLOOKUP($S353+12,rate_basefnd,7)))
*$R353</f>
        <v>14681.277749999999</v>
      </c>
      <c r="Z353" s="1">
        <f>(($C353*'fnd base rates'!H$48)
+($D353*'fnd base rates'!H$49)
+($E353*'fnd base rates'!H$50)
+($F353*'fnd base rates'!H$51)
+($G353*'fnd base rates'!H$52)
+($H353*'fnd base rates'!H$53)
+($I353*'fnd base rates'!H$54)
+($J353*'fnd base rates'!H$55)
+($K353*'fnd base rates'!H$56)
+($L353*'fnd base rates'!H$57)
+($M353*'fnd base rates'!H$58)
+($N353*'fnd base rates'!H$59)
+($O353*VLOOKUP($S353+12,rate_basefnd,8)))</f>
        <v>45892.834499999997</v>
      </c>
      <c r="AA353" s="1">
        <f>(($C353*'fnd base rates'!I$48)
+($D353*'fnd base rates'!I$49)
+($E353*'fnd base rates'!I$50)
+($F353*'fnd base rates'!I$51)
+($G353*'fnd base rates'!I$52)
+($H353*'fnd base rates'!I$53)
+($I353*'fnd base rates'!I$54)
+($J353*'fnd base rates'!I$55)
+($K353*'fnd base rates'!I$56)
+($L353*'fnd base rates'!I$57)
+($M353*'fnd base rates'!I$58)
+($N353*'fnd base rates'!I$59)
+($O353*VLOOKUP($S353+12,rate_basefnd,9)))
*$R353</f>
        <v>25558.71</v>
      </c>
      <c r="AB353" s="1">
        <f>(($C353*'fnd base rates'!J$48)
+($D353*'fnd base rates'!J$49)
+($E353*'fnd base rates'!J$50)
+($F353*'fnd base rates'!J$51)
+($G353*'fnd base rates'!J$52)
+($H353*'fnd base rates'!J$53)
+($I353*'fnd base rates'!J$54)
+($J353*'fnd base rates'!J$55)
+($K353*'fnd base rates'!J$56)
+($L353*'fnd base rates'!J$57)
+($M353*'fnd base rates'!J$58)
+($N353*'fnd base rates'!J$59)
+($O353*VLOOKUP($S353+12,rate_basefnd,10)))
*$R353</f>
        <v>16442.72</v>
      </c>
      <c r="AC353" s="1">
        <f>(($C353*'fnd base rates'!K$48)
+($D353*'fnd base rates'!K$49)
+($E353*'fnd base rates'!K$50)
+($F353*'fnd base rates'!K$51)
+($G353*'fnd base rates'!K$52)
+($H353*'fnd base rates'!K$53)
+($I353*'fnd base rates'!K$54)
+($J353*'fnd base rates'!K$55)
+($K353*'fnd base rates'!K$56)
+($L353*'fnd base rates'!K$57)
+($M353*'fnd base rates'!K$58)
+($N353*'fnd base rates'!K$59)
+($O353*VLOOKUP($S353+12,rate_basefnd,11)))
*$R353</f>
        <v>103022.68762500001</v>
      </c>
      <c r="AD353" s="1">
        <f>(($C353*'fnd base rates'!L$48)
+($D353*'fnd base rates'!L$49)
+($E353*'fnd base rates'!L$50)
+($F353*'fnd base rates'!L$51)
+($G353*'fnd base rates'!L$52)
+($H353*'fnd base rates'!L$53)
+($I353*'fnd base rates'!L$54)
+($J353*'fnd base rates'!L$55)
+($K353*'fnd base rates'!L$56)
+($L353*'fnd base rates'!L$57)
+($M353*'fnd base rates'!L$58)
+($N353*'fnd base rates'!L$59)
+($O353*VLOOKUP($S353+12,rate_basefnd,12)))</f>
        <v>101799.68478417709</v>
      </c>
      <c r="AE353" s="1">
        <f>(($C353*'fnd base rates'!M$48)
+($D353*'fnd base rates'!M$49)
+($E353*'fnd base rates'!M$50)
+($F353*'fnd base rates'!M$51)
+($G353*'fnd base rates'!M$52)
+($H353*'fnd base rates'!M$53)
+($I353*'fnd base rates'!M$54)
+($J353*'fnd base rates'!M$55)
+($K353*'fnd base rates'!M$56)
+($L353*'fnd base rates'!M$57)
+($M353*'fnd base rates'!M$58)
+($N353*'fnd base rates'!M$59)
+($O353*VLOOKUP($S353+12,rate_basefnd,13)))</f>
        <v>0</v>
      </c>
      <c r="AF353" s="4">
        <f t="shared" si="60"/>
        <v>868515.01040917705</v>
      </c>
      <c r="AH353" s="4">
        <f t="shared" si="61"/>
        <v>450086210</v>
      </c>
      <c r="AI353" s="4" t="str">
        <f t="shared" si="62"/>
        <v>450</v>
      </c>
      <c r="AJ353" s="2" t="str">
        <f t="shared" si="63"/>
        <v>086</v>
      </c>
      <c r="AK353" s="2" t="str">
        <f t="shared" si="64"/>
        <v>210</v>
      </c>
      <c r="AL353" s="4">
        <f t="shared" si="65"/>
        <v>1</v>
      </c>
      <c r="AM353" s="4">
        <f t="shared" si="58"/>
        <v>101</v>
      </c>
      <c r="AN353" s="4">
        <f t="shared" si="66"/>
        <v>868515.01040917705</v>
      </c>
      <c r="AO353" s="4">
        <f t="shared" si="67"/>
        <v>8599</v>
      </c>
      <c r="AP353" s="4">
        <f t="shared" si="68"/>
        <v>0</v>
      </c>
      <c r="AQ353" s="75">
        <v>8599</v>
      </c>
    </row>
    <row r="354" spans="1:43" s="4" customFormat="1">
      <c r="A354" s="2">
        <v>450086275</v>
      </c>
      <c r="B354" s="382" t="s">
        <v>686</v>
      </c>
      <c r="C354" s="15">
        <f>'fnd enro'!C354</f>
        <v>0</v>
      </c>
      <c r="D354" s="15">
        <f>'fnd enro'!D354</f>
        <v>0</v>
      </c>
      <c r="E354" s="15">
        <f>'fnd enro'!E354</f>
        <v>0</v>
      </c>
      <c r="F354" s="15">
        <f>'fnd enro'!F354</f>
        <v>1</v>
      </c>
      <c r="G354" s="15">
        <f>'fnd enro'!G354</f>
        <v>2</v>
      </c>
      <c r="H354" s="15">
        <f>'fnd enro'!H354</f>
        <v>0</v>
      </c>
      <c r="I354" s="15">
        <f>'fnd enro'!I354</f>
        <v>0.1125</v>
      </c>
      <c r="J354" s="15">
        <f>'fnd enro'!J354</f>
        <v>0</v>
      </c>
      <c r="K354" s="15">
        <f>'fnd enro'!K354</f>
        <v>0</v>
      </c>
      <c r="L354" s="15">
        <f>'fnd enro'!L354</f>
        <v>0</v>
      </c>
      <c r="M354" s="15">
        <f>'fnd enro'!M354</f>
        <v>0</v>
      </c>
      <c r="N354" s="15">
        <f>'fnd enro'!N354</f>
        <v>0</v>
      </c>
      <c r="O354" s="15">
        <f>'fnd enro'!O354</f>
        <v>0</v>
      </c>
      <c r="P354" s="15"/>
      <c r="Q354" s="15">
        <f>'fnd enro'!R354</f>
        <v>3</v>
      </c>
      <c r="R354" s="16">
        <f t="shared" si="59"/>
        <v>1</v>
      </c>
      <c r="S354" s="15">
        <f>'fnd enro'!Q354</f>
        <v>1</v>
      </c>
      <c r="T354" s="2"/>
      <c r="U354" s="1">
        <f>(($C354*'fnd base rates'!C$48)
+($D354*'fnd base rates'!C$49)
+($E354*'fnd base rates'!C$50)
+($F354*'fnd base rates'!C$51)
+($G354*'fnd base rates'!C$52)
+($H354*'fnd base rates'!C$53)
+($I354*'fnd base rates'!C$54)
+($J354*'fnd base rates'!C$55)
+($K354*'fnd base rates'!C$56)
+($L354*'fnd base rates'!C$57)
+($M354*'fnd base rates'!C$58)
+($N354*'fnd base rates'!C$59)
+($O354*VLOOKUP($S354+12,rate_basefnd,3)))
*$R354</f>
        <v>1389.8868750000001</v>
      </c>
      <c r="V354" s="1">
        <f>(($C354*'fnd base rates'!D$48)
+($D354*'fnd base rates'!D$49)
+($E354*'fnd base rates'!D$50)
+($F354*'fnd base rates'!D$51)
+($G354*'fnd base rates'!D$52)
+($H354*'fnd base rates'!D$53)
+($I354*'fnd base rates'!D$54)
+($J354*'fnd base rates'!D$55)
+($K354*'fnd base rates'!D$56)
+($L354*'fnd base rates'!D$57)
+($M354*'fnd base rates'!D$58)
+($N354*'fnd base rates'!D$59)
+($O354*VLOOKUP($S354+12,rate_basefnd,4)))
*$R354</f>
        <v>1994.16</v>
      </c>
      <c r="W354" s="1">
        <f>(($C354*'fnd base rates'!E$48)
+($D354*'fnd base rates'!E$49)
+($E354*'fnd base rates'!E$50)
+($F354*'fnd base rates'!E$51)
+($G354*'fnd base rates'!E$52)
+($H354*'fnd base rates'!E$53)
+($I354*'fnd base rates'!E$54)
+($J354*'fnd base rates'!E$55)
+($K354*'fnd base rates'!E$56)
+($L354*'fnd base rates'!E$57)
+($M354*'fnd base rates'!E$58)
+($N354*'fnd base rates'!E$59)
+($O354*VLOOKUP($S354+12,rate_basefnd,5)))
*$R354</f>
        <v>9355.2881249999991</v>
      </c>
      <c r="X354" s="1">
        <f>(($C354*'fnd base rates'!F$48)
+($D354*'fnd base rates'!F$49)
+($E354*'fnd base rates'!F$50)
+($F354*'fnd base rates'!F$51)
+($G354*'fnd base rates'!F$52)
+($H354*'fnd base rates'!F$53)
+($I354*'fnd base rates'!F$54)
+($J354*'fnd base rates'!F$55)
+($K354*'fnd base rates'!F$56)
+($L354*'fnd base rates'!F$57)
+($M354*'fnd base rates'!F$58)
+($N354*'fnd base rates'!F$59)
+($O354*VLOOKUP($S354+12,rate_basefnd,6)))
*$R354</f>
        <v>2787.62725</v>
      </c>
      <c r="Y354" s="1">
        <f>(($C354*'fnd base rates'!G$48)
+($D354*'fnd base rates'!G$49)
+($E354*'fnd base rates'!G$50)
+($F354*'fnd base rates'!G$51)
+($G354*'fnd base rates'!G$52)
+($H354*'fnd base rates'!G$53)
+($I354*'fnd base rates'!G$54)
+($J354*'fnd base rates'!G$55)
+($K354*'fnd base rates'!G$56)
+($L354*'fnd base rates'!G$57)
+($M354*'fnd base rates'!G$58)
+($N354*'fnd base rates'!G$59)
+($O354*VLOOKUP($S354+12,rate_basefnd,7)))
*$R354</f>
        <v>427.62824999999998</v>
      </c>
      <c r="Z354" s="1">
        <f>(($C354*'fnd base rates'!H$48)
+($D354*'fnd base rates'!H$49)
+($E354*'fnd base rates'!H$50)
+($F354*'fnd base rates'!H$51)
+($G354*'fnd base rates'!H$52)
+($H354*'fnd base rates'!H$53)
+($I354*'fnd base rates'!H$54)
+($J354*'fnd base rates'!H$55)
+($K354*'fnd base rates'!H$56)
+($L354*'fnd base rates'!H$57)
+($M354*'fnd base rates'!H$58)
+($N354*'fnd base rates'!H$59)
+($O354*VLOOKUP($S354+12,rate_basefnd,8)))</f>
        <v>1363.1534999999999</v>
      </c>
      <c r="AA354" s="1">
        <f>(($C354*'fnd base rates'!I$48)
+($D354*'fnd base rates'!I$49)
+($E354*'fnd base rates'!I$50)
+($F354*'fnd base rates'!I$51)
+($G354*'fnd base rates'!I$52)
+($H354*'fnd base rates'!I$53)
+($I354*'fnd base rates'!I$54)
+($J354*'fnd base rates'!I$55)
+($K354*'fnd base rates'!I$56)
+($L354*'fnd base rates'!I$57)
+($M354*'fnd base rates'!I$58)
+($N354*'fnd base rates'!I$59)
+($O354*VLOOKUP($S354+12,rate_basefnd,9)))
*$R354</f>
        <v>812.25</v>
      </c>
      <c r="AB354" s="1">
        <f>(($C354*'fnd base rates'!J$48)
+($D354*'fnd base rates'!J$49)
+($E354*'fnd base rates'!J$50)
+($F354*'fnd base rates'!J$51)
+($G354*'fnd base rates'!J$52)
+($H354*'fnd base rates'!J$53)
+($I354*'fnd base rates'!J$54)
+($J354*'fnd base rates'!J$55)
+($K354*'fnd base rates'!J$56)
+($L354*'fnd base rates'!J$57)
+($M354*'fnd base rates'!J$58)
+($N354*'fnd base rates'!J$59)
+($O354*VLOOKUP($S354+12,rate_basefnd,10)))
*$R354</f>
        <v>564.71</v>
      </c>
      <c r="AC354" s="1">
        <f>(($C354*'fnd base rates'!K$48)
+($D354*'fnd base rates'!K$49)
+($E354*'fnd base rates'!K$50)
+($F354*'fnd base rates'!K$51)
+($G354*'fnd base rates'!K$52)
+($H354*'fnd base rates'!K$53)
+($I354*'fnd base rates'!K$54)
+($J354*'fnd base rates'!K$55)
+($K354*'fnd base rates'!K$56)
+($L354*'fnd base rates'!K$57)
+($M354*'fnd base rates'!K$58)
+($N354*'fnd base rates'!K$59)
+($O354*VLOOKUP($S354+12,rate_basefnd,11)))
*$R354</f>
        <v>3000.7753750000002</v>
      </c>
      <c r="AD354" s="1">
        <f>(($C354*'fnd base rates'!L$48)
+($D354*'fnd base rates'!L$49)
+($E354*'fnd base rates'!L$50)
+($F354*'fnd base rates'!L$51)
+($G354*'fnd base rates'!L$52)
+($H354*'fnd base rates'!L$53)
+($I354*'fnd base rates'!L$54)
+($J354*'fnd base rates'!L$55)
+($K354*'fnd base rates'!L$56)
+($L354*'fnd base rates'!L$57)
+($M354*'fnd base rates'!L$58)
+($N354*'fnd base rates'!L$59)
+($O354*VLOOKUP($S354+12,rate_basefnd,12)))</f>
        <v>2943.8709916264797</v>
      </c>
      <c r="AE354" s="1">
        <f>(($C354*'fnd base rates'!M$48)
+($D354*'fnd base rates'!M$49)
+($E354*'fnd base rates'!M$50)
+($F354*'fnd base rates'!M$51)
+($G354*'fnd base rates'!M$52)
+($H354*'fnd base rates'!M$53)
+($I354*'fnd base rates'!M$54)
+($J354*'fnd base rates'!M$55)
+($K354*'fnd base rates'!M$56)
+($L354*'fnd base rates'!M$57)
+($M354*'fnd base rates'!M$58)
+($N354*'fnd base rates'!M$59)
+($O354*VLOOKUP($S354+12,rate_basefnd,13)))</f>
        <v>0</v>
      </c>
      <c r="AF354" s="4">
        <f t="shared" si="60"/>
        <v>24639.350366626481</v>
      </c>
      <c r="AH354" s="4">
        <f t="shared" si="61"/>
        <v>450086275</v>
      </c>
      <c r="AI354" s="4" t="str">
        <f t="shared" si="62"/>
        <v>450</v>
      </c>
      <c r="AJ354" s="2" t="str">
        <f t="shared" si="63"/>
        <v>086</v>
      </c>
      <c r="AK354" s="2" t="str">
        <f t="shared" si="64"/>
        <v>275</v>
      </c>
      <c r="AL354" s="4">
        <f t="shared" si="65"/>
        <v>1</v>
      </c>
      <c r="AM354" s="4">
        <f t="shared" si="58"/>
        <v>3</v>
      </c>
      <c r="AN354" s="4">
        <f t="shared" si="66"/>
        <v>24639.350366626481</v>
      </c>
      <c r="AO354" s="4">
        <f t="shared" si="67"/>
        <v>8213</v>
      </c>
      <c r="AP354" s="4">
        <f t="shared" si="68"/>
        <v>0</v>
      </c>
      <c r="AQ354" s="75">
        <v>8213</v>
      </c>
    </row>
    <row r="355" spans="1:43" s="4" customFormat="1">
      <c r="A355" s="2">
        <v>450086278</v>
      </c>
      <c r="B355" s="382" t="s">
        <v>686</v>
      </c>
      <c r="C355" s="15">
        <f>'fnd enro'!C355</f>
        <v>0</v>
      </c>
      <c r="D355" s="15">
        <f>'fnd enro'!D355</f>
        <v>0</v>
      </c>
      <c r="E355" s="15">
        <f>'fnd enro'!E355</f>
        <v>1</v>
      </c>
      <c r="F355" s="15">
        <f>'fnd enro'!F355</f>
        <v>3</v>
      </c>
      <c r="G355" s="15">
        <f>'fnd enro'!G355</f>
        <v>5</v>
      </c>
      <c r="H355" s="15">
        <f>'fnd enro'!H355</f>
        <v>0</v>
      </c>
      <c r="I355" s="15">
        <f>'fnd enro'!I355</f>
        <v>0.33750000000000002</v>
      </c>
      <c r="J355" s="15">
        <f>'fnd enro'!J355</f>
        <v>0</v>
      </c>
      <c r="K355" s="15">
        <f>'fnd enro'!K355</f>
        <v>0</v>
      </c>
      <c r="L355" s="15">
        <f>'fnd enro'!L355</f>
        <v>0</v>
      </c>
      <c r="M355" s="15">
        <f>'fnd enro'!M355</f>
        <v>0</v>
      </c>
      <c r="N355" s="15">
        <f>'fnd enro'!N355</f>
        <v>0</v>
      </c>
      <c r="O355" s="15">
        <f>'fnd enro'!O355</f>
        <v>2</v>
      </c>
      <c r="P355" s="15"/>
      <c r="Q355" s="15">
        <f>'fnd enro'!R355</f>
        <v>9</v>
      </c>
      <c r="R355" s="16">
        <f t="shared" si="59"/>
        <v>1</v>
      </c>
      <c r="S355" s="15">
        <f>'fnd enro'!Q355</f>
        <v>5</v>
      </c>
      <c r="T355" s="2"/>
      <c r="U355" s="1">
        <f>(($C355*'fnd base rates'!C$48)
+($D355*'fnd base rates'!C$49)
+($E355*'fnd base rates'!C$50)
+($F355*'fnd base rates'!C$51)
+($G355*'fnd base rates'!C$52)
+($H355*'fnd base rates'!C$53)
+($I355*'fnd base rates'!C$54)
+($J355*'fnd base rates'!C$55)
+($K355*'fnd base rates'!C$56)
+($L355*'fnd base rates'!C$57)
+($M355*'fnd base rates'!C$58)
+($N355*'fnd base rates'!C$59)
+($O355*VLOOKUP($S355+12,rate_basefnd,3)))
*$R355</f>
        <v>4169.6606250000004</v>
      </c>
      <c r="V355" s="1">
        <f>(($C355*'fnd base rates'!D$48)
+($D355*'fnd base rates'!D$49)
+($E355*'fnd base rates'!D$50)
+($F355*'fnd base rates'!D$51)
+($G355*'fnd base rates'!D$52)
+($H355*'fnd base rates'!D$53)
+($I355*'fnd base rates'!D$54)
+($J355*'fnd base rates'!D$55)
+($K355*'fnd base rates'!D$56)
+($L355*'fnd base rates'!D$57)
+($M355*'fnd base rates'!D$58)
+($N355*'fnd base rates'!D$59)
+($O355*VLOOKUP($S355+12,rate_basefnd,4)))
*$R355</f>
        <v>5982.4800000000005</v>
      </c>
      <c r="W355" s="1">
        <f>(($C355*'fnd base rates'!E$48)
+($D355*'fnd base rates'!E$49)
+($E355*'fnd base rates'!E$50)
+($F355*'fnd base rates'!E$51)
+($G355*'fnd base rates'!E$52)
+($H355*'fnd base rates'!E$53)
+($I355*'fnd base rates'!E$54)
+($J355*'fnd base rates'!E$55)
+($K355*'fnd base rates'!E$56)
+($L355*'fnd base rates'!E$57)
+($M355*'fnd base rates'!E$58)
+($N355*'fnd base rates'!E$59)
+($O355*VLOOKUP($S355+12,rate_basefnd,5)))
*$R355</f>
        <v>34658.234375</v>
      </c>
      <c r="X355" s="1">
        <f>(($C355*'fnd base rates'!F$48)
+($D355*'fnd base rates'!F$49)
+($E355*'fnd base rates'!F$50)
+($F355*'fnd base rates'!F$51)
+($G355*'fnd base rates'!F$52)
+($H355*'fnd base rates'!F$53)
+($I355*'fnd base rates'!F$54)
+($J355*'fnd base rates'!F$55)
+($K355*'fnd base rates'!F$56)
+($L355*'fnd base rates'!F$57)
+($M355*'fnd base rates'!F$58)
+($N355*'fnd base rates'!F$59)
+($O355*VLOOKUP($S355+12,rate_basefnd,6)))
*$R355</f>
        <v>8581.8917500000007</v>
      </c>
      <c r="Y355" s="1">
        <f>(($C355*'fnd base rates'!G$48)
+($D355*'fnd base rates'!G$49)
+($E355*'fnd base rates'!G$50)
+($F355*'fnd base rates'!G$51)
+($G355*'fnd base rates'!G$52)
+($H355*'fnd base rates'!G$53)
+($I355*'fnd base rates'!G$54)
+($J355*'fnd base rates'!G$55)
+($K355*'fnd base rates'!G$56)
+($L355*'fnd base rates'!G$57)
+($M355*'fnd base rates'!G$58)
+($N355*'fnd base rates'!G$59)
+($O355*VLOOKUP($S355+12,rate_basefnd,7)))
*$R355</f>
        <v>1409.76475</v>
      </c>
      <c r="Z355" s="1">
        <f>(($C355*'fnd base rates'!H$48)
+($D355*'fnd base rates'!H$49)
+($E355*'fnd base rates'!H$50)
+($F355*'fnd base rates'!H$51)
+($G355*'fnd base rates'!H$52)
+($H355*'fnd base rates'!H$53)
+($I355*'fnd base rates'!H$54)
+($J355*'fnd base rates'!H$55)
+($K355*'fnd base rates'!H$56)
+($L355*'fnd base rates'!H$57)
+($M355*'fnd base rates'!H$58)
+($N355*'fnd base rates'!H$59)
+($O355*VLOOKUP($S355+12,rate_basefnd,8)))</f>
        <v>4089.4605000000001</v>
      </c>
      <c r="AA355" s="1">
        <f>(($C355*'fnd base rates'!I$48)
+($D355*'fnd base rates'!I$49)
+($E355*'fnd base rates'!I$50)
+($F355*'fnd base rates'!I$51)
+($G355*'fnd base rates'!I$52)
+($H355*'fnd base rates'!I$53)
+($I355*'fnd base rates'!I$54)
+($J355*'fnd base rates'!I$55)
+($K355*'fnd base rates'!I$56)
+($L355*'fnd base rates'!I$57)
+($M355*'fnd base rates'!I$58)
+($N355*'fnd base rates'!I$59)
+($O355*VLOOKUP($S355+12,rate_basefnd,9)))
*$R355</f>
        <v>2363.31</v>
      </c>
      <c r="AB355" s="1">
        <f>(($C355*'fnd base rates'!J$48)
+($D355*'fnd base rates'!J$49)
+($E355*'fnd base rates'!J$50)
+($F355*'fnd base rates'!J$51)
+($G355*'fnd base rates'!J$52)
+($H355*'fnd base rates'!J$53)
+($I355*'fnd base rates'!J$54)
+($J355*'fnd base rates'!J$55)
+($K355*'fnd base rates'!J$56)
+($L355*'fnd base rates'!J$57)
+($M355*'fnd base rates'!J$58)
+($N355*'fnd base rates'!J$59)
+($O355*VLOOKUP($S355+12,rate_basefnd,10)))
*$R355</f>
        <v>1566.19</v>
      </c>
      <c r="AC355" s="1">
        <f>(($C355*'fnd base rates'!K$48)
+($D355*'fnd base rates'!K$49)
+($E355*'fnd base rates'!K$50)
+($F355*'fnd base rates'!K$51)
+($G355*'fnd base rates'!K$52)
+($H355*'fnd base rates'!K$53)
+($I355*'fnd base rates'!K$54)
+($J355*'fnd base rates'!K$55)
+($K355*'fnd base rates'!K$56)
+($L355*'fnd base rates'!K$57)
+($M355*'fnd base rates'!K$58)
+($N355*'fnd base rates'!K$59)
+($O355*VLOOKUP($S355+12,rate_basefnd,11)))
*$R355</f>
        <v>9892.7761249999985</v>
      </c>
      <c r="AD355" s="1">
        <f>(($C355*'fnd base rates'!L$48)
+($D355*'fnd base rates'!L$49)
+($E355*'fnd base rates'!L$50)
+($F355*'fnd base rates'!L$51)
+($G355*'fnd base rates'!L$52)
+($H355*'fnd base rates'!L$53)
+($I355*'fnd base rates'!L$54)
+($J355*'fnd base rates'!L$55)
+($K355*'fnd base rates'!L$56)
+($L355*'fnd base rates'!L$57)
+($M355*'fnd base rates'!L$58)
+($N355*'fnd base rates'!L$59)
+($O355*VLOOKUP($S355+12,rate_basefnd,12)))</f>
        <v>9473.4421762254224</v>
      </c>
      <c r="AE355" s="1">
        <f>(($C355*'fnd base rates'!M$48)
+($D355*'fnd base rates'!M$49)
+($E355*'fnd base rates'!M$50)
+($F355*'fnd base rates'!M$51)
+($G355*'fnd base rates'!M$52)
+($H355*'fnd base rates'!M$53)
+($I355*'fnd base rates'!M$54)
+($J355*'fnd base rates'!M$55)
+($K355*'fnd base rates'!M$56)
+($L355*'fnd base rates'!M$57)
+($M355*'fnd base rates'!M$58)
+($N355*'fnd base rates'!M$59)
+($O355*VLOOKUP($S355+12,rate_basefnd,13)))</f>
        <v>0</v>
      </c>
      <c r="AF355" s="4">
        <f t="shared" si="60"/>
        <v>82187.210301225423</v>
      </c>
      <c r="AH355" s="4">
        <f t="shared" si="61"/>
        <v>450086278</v>
      </c>
      <c r="AI355" s="4" t="str">
        <f t="shared" si="62"/>
        <v>450</v>
      </c>
      <c r="AJ355" s="2" t="str">
        <f t="shared" si="63"/>
        <v>086</v>
      </c>
      <c r="AK355" s="2" t="str">
        <f t="shared" si="64"/>
        <v>278</v>
      </c>
      <c r="AL355" s="4">
        <f t="shared" si="65"/>
        <v>1</v>
      </c>
      <c r="AM355" s="4">
        <f t="shared" si="58"/>
        <v>9</v>
      </c>
      <c r="AN355" s="4">
        <f t="shared" si="66"/>
        <v>82187.210301225423</v>
      </c>
      <c r="AO355" s="4">
        <f t="shared" si="67"/>
        <v>9132</v>
      </c>
      <c r="AP355" s="4">
        <f t="shared" si="68"/>
        <v>0</v>
      </c>
      <c r="AQ355" s="75">
        <v>9132</v>
      </c>
    </row>
    <row r="356" spans="1:43" s="4" customFormat="1">
      <c r="A356" s="2">
        <v>450086327</v>
      </c>
      <c r="B356" s="382" t="s">
        <v>686</v>
      </c>
      <c r="C356" s="15">
        <f>'fnd enro'!C356</f>
        <v>0</v>
      </c>
      <c r="D356" s="15">
        <f>'fnd enro'!D356</f>
        <v>0</v>
      </c>
      <c r="E356" s="15">
        <f>'fnd enro'!E356</f>
        <v>1</v>
      </c>
      <c r="F356" s="15">
        <f>'fnd enro'!F356</f>
        <v>2</v>
      </c>
      <c r="G356" s="15">
        <f>'fnd enro'!G356</f>
        <v>0</v>
      </c>
      <c r="H356" s="15">
        <f>'fnd enro'!H356</f>
        <v>0</v>
      </c>
      <c r="I356" s="15">
        <f>'fnd enro'!I356</f>
        <v>0.1125</v>
      </c>
      <c r="J356" s="15">
        <f>'fnd enro'!J356</f>
        <v>0</v>
      </c>
      <c r="K356" s="15">
        <f>'fnd enro'!K356</f>
        <v>0</v>
      </c>
      <c r="L356" s="15">
        <f>'fnd enro'!L356</f>
        <v>0</v>
      </c>
      <c r="M356" s="15">
        <f>'fnd enro'!M356</f>
        <v>0</v>
      </c>
      <c r="N356" s="15">
        <f>'fnd enro'!N356</f>
        <v>0</v>
      </c>
      <c r="O356" s="15">
        <f>'fnd enro'!O356</f>
        <v>0</v>
      </c>
      <c r="P356" s="15"/>
      <c r="Q356" s="15">
        <f>'fnd enro'!R356</f>
        <v>3</v>
      </c>
      <c r="R356" s="16">
        <f t="shared" si="59"/>
        <v>1</v>
      </c>
      <c r="S356" s="15">
        <f>'fnd enro'!Q356</f>
        <v>1</v>
      </c>
      <c r="T356" s="2"/>
      <c r="U356" s="1">
        <f>(($C356*'fnd base rates'!C$48)
+($D356*'fnd base rates'!C$49)
+($E356*'fnd base rates'!C$50)
+($F356*'fnd base rates'!C$51)
+($G356*'fnd base rates'!C$52)
+($H356*'fnd base rates'!C$53)
+($I356*'fnd base rates'!C$54)
+($J356*'fnd base rates'!C$55)
+($K356*'fnd base rates'!C$56)
+($L356*'fnd base rates'!C$57)
+($M356*'fnd base rates'!C$58)
+($N356*'fnd base rates'!C$59)
+($O356*VLOOKUP($S356+12,rate_basefnd,3)))
*$R356</f>
        <v>1389.8868750000001</v>
      </c>
      <c r="V356" s="1">
        <f>(($C356*'fnd base rates'!D$48)
+($D356*'fnd base rates'!D$49)
+($E356*'fnd base rates'!D$50)
+($F356*'fnd base rates'!D$51)
+($G356*'fnd base rates'!D$52)
+($H356*'fnd base rates'!D$53)
+($I356*'fnd base rates'!D$54)
+($J356*'fnd base rates'!D$55)
+($K356*'fnd base rates'!D$56)
+($L356*'fnd base rates'!D$57)
+($M356*'fnd base rates'!D$58)
+($N356*'fnd base rates'!D$59)
+($O356*VLOOKUP($S356+12,rate_basefnd,4)))
*$R356</f>
        <v>1994.16</v>
      </c>
      <c r="W356" s="1">
        <f>(($C356*'fnd base rates'!E$48)
+($D356*'fnd base rates'!E$49)
+($E356*'fnd base rates'!E$50)
+($F356*'fnd base rates'!E$51)
+($G356*'fnd base rates'!E$52)
+($H356*'fnd base rates'!E$53)
+($I356*'fnd base rates'!E$54)
+($J356*'fnd base rates'!E$55)
+($K356*'fnd base rates'!E$56)
+($L356*'fnd base rates'!E$57)
+($M356*'fnd base rates'!E$58)
+($N356*'fnd base rates'!E$59)
+($O356*VLOOKUP($S356+12,rate_basefnd,5)))
*$R356</f>
        <v>10086.788124999999</v>
      </c>
      <c r="X356" s="1">
        <f>(($C356*'fnd base rates'!F$48)
+($D356*'fnd base rates'!F$49)
+($E356*'fnd base rates'!F$50)
+($F356*'fnd base rates'!F$51)
+($G356*'fnd base rates'!F$52)
+($H356*'fnd base rates'!F$53)
+($I356*'fnd base rates'!F$54)
+($J356*'fnd base rates'!F$55)
+($K356*'fnd base rates'!F$56)
+($L356*'fnd base rates'!F$57)
+($M356*'fnd base rates'!F$58)
+($N356*'fnd base rates'!F$59)
+($O356*VLOOKUP($S356+12,rate_basefnd,6)))
*$R356</f>
        <v>3225.6472500000004</v>
      </c>
      <c r="Y356" s="1">
        <f>(($C356*'fnd base rates'!G$48)
+($D356*'fnd base rates'!G$49)
+($E356*'fnd base rates'!G$50)
+($F356*'fnd base rates'!G$51)
+($G356*'fnd base rates'!G$52)
+($H356*'fnd base rates'!G$53)
+($I356*'fnd base rates'!G$54)
+($J356*'fnd base rates'!G$55)
+($K356*'fnd base rates'!G$56)
+($L356*'fnd base rates'!G$57)
+($M356*'fnd base rates'!G$58)
+($N356*'fnd base rates'!G$59)
+($O356*VLOOKUP($S356+12,rate_basefnd,7)))
*$R356</f>
        <v>407.32825000000003</v>
      </c>
      <c r="Z356" s="1">
        <f>(($C356*'fnd base rates'!H$48)
+($D356*'fnd base rates'!H$49)
+($E356*'fnd base rates'!H$50)
+($F356*'fnd base rates'!H$51)
+($G356*'fnd base rates'!H$52)
+($H356*'fnd base rates'!H$53)
+($I356*'fnd base rates'!H$54)
+($J356*'fnd base rates'!H$55)
+($K356*'fnd base rates'!H$56)
+($L356*'fnd base rates'!H$57)
+($M356*'fnd base rates'!H$58)
+($N356*'fnd base rates'!H$59)
+($O356*VLOOKUP($S356+12,rate_basefnd,8)))</f>
        <v>1363.1534999999999</v>
      </c>
      <c r="AA356" s="1">
        <f>(($C356*'fnd base rates'!I$48)
+($D356*'fnd base rates'!I$49)
+($E356*'fnd base rates'!I$50)
+($F356*'fnd base rates'!I$51)
+($G356*'fnd base rates'!I$52)
+($H356*'fnd base rates'!I$53)
+($I356*'fnd base rates'!I$54)
+($J356*'fnd base rates'!I$55)
+($K356*'fnd base rates'!I$56)
+($L356*'fnd base rates'!I$57)
+($M356*'fnd base rates'!I$58)
+($N356*'fnd base rates'!I$59)
+($O356*VLOOKUP($S356+12,rate_basefnd,9)))
*$R356</f>
        <v>665.37</v>
      </c>
      <c r="AB356" s="1">
        <f>(($C356*'fnd base rates'!J$48)
+($D356*'fnd base rates'!J$49)
+($E356*'fnd base rates'!J$50)
+($F356*'fnd base rates'!J$51)
+($G356*'fnd base rates'!J$52)
+($H356*'fnd base rates'!J$53)
+($I356*'fnd base rates'!J$54)
+($J356*'fnd base rates'!J$55)
+($K356*'fnd base rates'!J$56)
+($L356*'fnd base rates'!J$57)
+($M356*'fnd base rates'!J$58)
+($N356*'fnd base rates'!J$59)
+($O356*VLOOKUP($S356+12,rate_basefnd,10)))
*$R356</f>
        <v>352.94</v>
      </c>
      <c r="AC356" s="1">
        <f>(($C356*'fnd base rates'!K$48)
+($D356*'fnd base rates'!K$49)
+($E356*'fnd base rates'!K$50)
+($F356*'fnd base rates'!K$51)
+($G356*'fnd base rates'!K$52)
+($H356*'fnd base rates'!K$53)
+($I356*'fnd base rates'!K$54)
+($J356*'fnd base rates'!K$55)
+($K356*'fnd base rates'!K$56)
+($L356*'fnd base rates'!K$57)
+($M356*'fnd base rates'!K$58)
+($N356*'fnd base rates'!K$59)
+($O356*VLOOKUP($S356+12,rate_basefnd,11)))
*$R356</f>
        <v>2858.3553750000001</v>
      </c>
      <c r="AD356" s="1">
        <f>(($C356*'fnd base rates'!L$48)
+($D356*'fnd base rates'!L$49)
+($E356*'fnd base rates'!L$50)
+($F356*'fnd base rates'!L$51)
+($G356*'fnd base rates'!L$52)
+($H356*'fnd base rates'!L$53)
+($I356*'fnd base rates'!L$54)
+($J356*'fnd base rates'!L$55)
+($K356*'fnd base rates'!L$56)
+($L356*'fnd base rates'!L$57)
+($M356*'fnd base rates'!L$58)
+($N356*'fnd base rates'!L$59)
+($O356*VLOOKUP($S356+12,rate_basefnd,12)))</f>
        <v>2963.4518943184471</v>
      </c>
      <c r="AE356" s="1">
        <f>(($C356*'fnd base rates'!M$48)
+($D356*'fnd base rates'!M$49)
+($E356*'fnd base rates'!M$50)
+($F356*'fnd base rates'!M$51)
+($G356*'fnd base rates'!M$52)
+($H356*'fnd base rates'!M$53)
+($I356*'fnd base rates'!M$54)
+($J356*'fnd base rates'!M$55)
+($K356*'fnd base rates'!M$56)
+($L356*'fnd base rates'!M$57)
+($M356*'fnd base rates'!M$58)
+($N356*'fnd base rates'!M$59)
+($O356*VLOOKUP($S356+12,rate_basefnd,13)))</f>
        <v>0</v>
      </c>
      <c r="AF356" s="4">
        <f t="shared" si="60"/>
        <v>25307.081269318445</v>
      </c>
      <c r="AH356" s="4">
        <f t="shared" si="61"/>
        <v>450086327</v>
      </c>
      <c r="AI356" s="4" t="str">
        <f t="shared" si="62"/>
        <v>450</v>
      </c>
      <c r="AJ356" s="2" t="str">
        <f t="shared" si="63"/>
        <v>086</v>
      </c>
      <c r="AK356" s="2" t="str">
        <f t="shared" si="64"/>
        <v>327</v>
      </c>
      <c r="AL356" s="4">
        <f t="shared" si="65"/>
        <v>1</v>
      </c>
      <c r="AM356" s="4">
        <f t="shared" si="58"/>
        <v>3</v>
      </c>
      <c r="AN356" s="4">
        <f t="shared" si="66"/>
        <v>25307.081269318445</v>
      </c>
      <c r="AO356" s="4">
        <f t="shared" si="67"/>
        <v>8436</v>
      </c>
      <c r="AP356" s="4">
        <f t="shared" si="68"/>
        <v>0</v>
      </c>
      <c r="AQ356" s="75">
        <v>8436</v>
      </c>
    </row>
    <row r="357" spans="1:43" s="4" customFormat="1">
      <c r="A357" s="2">
        <v>450086337</v>
      </c>
      <c r="B357" s="382" t="s">
        <v>686</v>
      </c>
      <c r="C357" s="15">
        <f>'fnd enro'!C357</f>
        <v>0</v>
      </c>
      <c r="D357" s="15">
        <f>'fnd enro'!D357</f>
        <v>0</v>
      </c>
      <c r="E357" s="15">
        <f>'fnd enro'!E357</f>
        <v>1</v>
      </c>
      <c r="F357" s="15">
        <f>'fnd enro'!F357</f>
        <v>0</v>
      </c>
      <c r="G357" s="15">
        <f>'fnd enro'!G357</f>
        <v>0</v>
      </c>
      <c r="H357" s="15">
        <f>'fnd enro'!H357</f>
        <v>0</v>
      </c>
      <c r="I357" s="15">
        <f>'fnd enro'!I357</f>
        <v>3.7499999999999999E-2</v>
      </c>
      <c r="J357" s="15">
        <f>'fnd enro'!J357</f>
        <v>0</v>
      </c>
      <c r="K357" s="15">
        <f>'fnd enro'!K357</f>
        <v>0</v>
      </c>
      <c r="L357" s="15">
        <f>'fnd enro'!L357</f>
        <v>0</v>
      </c>
      <c r="M357" s="15">
        <f>'fnd enro'!M357</f>
        <v>0</v>
      </c>
      <c r="N357" s="15">
        <f>'fnd enro'!N357</f>
        <v>0</v>
      </c>
      <c r="O357" s="15">
        <f>'fnd enro'!O357</f>
        <v>0</v>
      </c>
      <c r="P357" s="15"/>
      <c r="Q357" s="15">
        <f>'fnd enro'!R357</f>
        <v>1</v>
      </c>
      <c r="R357" s="16">
        <f t="shared" si="59"/>
        <v>1</v>
      </c>
      <c r="S357" s="15">
        <f>'fnd enro'!Q357</f>
        <v>1</v>
      </c>
      <c r="T357" s="2"/>
      <c r="U357" s="1">
        <f>(($C357*'fnd base rates'!C$48)
+($D357*'fnd base rates'!C$49)
+($E357*'fnd base rates'!C$50)
+($F357*'fnd base rates'!C$51)
+($G357*'fnd base rates'!C$52)
+($H357*'fnd base rates'!C$53)
+($I357*'fnd base rates'!C$54)
+($J357*'fnd base rates'!C$55)
+($K357*'fnd base rates'!C$56)
+($L357*'fnd base rates'!C$57)
+($M357*'fnd base rates'!C$58)
+($N357*'fnd base rates'!C$59)
+($O357*VLOOKUP($S357+12,rate_basefnd,3)))
*$R357</f>
        <v>463.29562500000003</v>
      </c>
      <c r="V357" s="1">
        <f>(($C357*'fnd base rates'!D$48)
+($D357*'fnd base rates'!D$49)
+($E357*'fnd base rates'!D$50)
+($F357*'fnd base rates'!D$51)
+($G357*'fnd base rates'!D$52)
+($H357*'fnd base rates'!D$53)
+($I357*'fnd base rates'!D$54)
+($J357*'fnd base rates'!D$55)
+($K357*'fnd base rates'!D$56)
+($L357*'fnd base rates'!D$57)
+($M357*'fnd base rates'!D$58)
+($N357*'fnd base rates'!D$59)
+($O357*VLOOKUP($S357+12,rate_basefnd,4)))
*$R357</f>
        <v>664.72</v>
      </c>
      <c r="W357" s="1">
        <f>(($C357*'fnd base rates'!E$48)
+($D357*'fnd base rates'!E$49)
+($E357*'fnd base rates'!E$50)
+($F357*'fnd base rates'!E$51)
+($G357*'fnd base rates'!E$52)
+($H357*'fnd base rates'!E$53)
+($I357*'fnd base rates'!E$54)
+($J357*'fnd base rates'!E$55)
+($K357*'fnd base rates'!E$56)
+($L357*'fnd base rates'!E$57)
+($M357*'fnd base rates'!E$58)
+($N357*'fnd base rates'!E$59)
+($O357*VLOOKUP($S357+12,rate_basefnd,5)))
*$R357</f>
        <v>3362.2893749999998</v>
      </c>
      <c r="X357" s="1">
        <f>(($C357*'fnd base rates'!F$48)
+($D357*'fnd base rates'!F$49)
+($E357*'fnd base rates'!F$50)
+($F357*'fnd base rates'!F$51)
+($G357*'fnd base rates'!F$52)
+($H357*'fnd base rates'!F$53)
+($I357*'fnd base rates'!F$54)
+($J357*'fnd base rates'!F$55)
+($K357*'fnd base rates'!F$56)
+($L357*'fnd base rates'!F$57)
+($M357*'fnd base rates'!F$58)
+($N357*'fnd base rates'!F$59)
+($O357*VLOOKUP($S357+12,rate_basefnd,6)))
*$R357</f>
        <v>1075.2157500000001</v>
      </c>
      <c r="Y357" s="1">
        <f>(($C357*'fnd base rates'!G$48)
+($D357*'fnd base rates'!G$49)
+($E357*'fnd base rates'!G$50)
+($F357*'fnd base rates'!G$51)
+($G357*'fnd base rates'!G$52)
+($H357*'fnd base rates'!G$53)
+($I357*'fnd base rates'!G$54)
+($J357*'fnd base rates'!G$55)
+($K357*'fnd base rates'!G$56)
+($L357*'fnd base rates'!G$57)
+($M357*'fnd base rates'!G$58)
+($N357*'fnd base rates'!G$59)
+($O357*VLOOKUP($S357+12,rate_basefnd,7)))
*$R357</f>
        <v>135.76274999999998</v>
      </c>
      <c r="Z357" s="1">
        <f>(($C357*'fnd base rates'!H$48)
+($D357*'fnd base rates'!H$49)
+($E357*'fnd base rates'!H$50)
+($F357*'fnd base rates'!H$51)
+($G357*'fnd base rates'!H$52)
+($H357*'fnd base rates'!H$53)
+($I357*'fnd base rates'!H$54)
+($J357*'fnd base rates'!H$55)
+($K357*'fnd base rates'!H$56)
+($L357*'fnd base rates'!H$57)
+($M357*'fnd base rates'!H$58)
+($N357*'fnd base rates'!H$59)
+($O357*VLOOKUP($S357+12,rate_basefnd,8)))</f>
        <v>454.3845</v>
      </c>
      <c r="AA357" s="1">
        <f>(($C357*'fnd base rates'!I$48)
+($D357*'fnd base rates'!I$49)
+($E357*'fnd base rates'!I$50)
+($F357*'fnd base rates'!I$51)
+($G357*'fnd base rates'!I$52)
+($H357*'fnd base rates'!I$53)
+($I357*'fnd base rates'!I$54)
+($J357*'fnd base rates'!I$55)
+($K357*'fnd base rates'!I$56)
+($L357*'fnd base rates'!I$57)
+($M357*'fnd base rates'!I$58)
+($N357*'fnd base rates'!I$59)
+($O357*VLOOKUP($S357+12,rate_basefnd,9)))
*$R357</f>
        <v>221.79</v>
      </c>
      <c r="AB357" s="1">
        <f>(($C357*'fnd base rates'!J$48)
+($D357*'fnd base rates'!J$49)
+($E357*'fnd base rates'!J$50)
+($F357*'fnd base rates'!J$51)
+($G357*'fnd base rates'!J$52)
+($H357*'fnd base rates'!J$53)
+($I357*'fnd base rates'!J$54)
+($J357*'fnd base rates'!J$55)
+($K357*'fnd base rates'!J$56)
+($L357*'fnd base rates'!J$57)
+($M357*'fnd base rates'!J$58)
+($N357*'fnd base rates'!J$59)
+($O357*VLOOKUP($S357+12,rate_basefnd,10)))
*$R357</f>
        <v>88.24</v>
      </c>
      <c r="AC357" s="1">
        <f>(($C357*'fnd base rates'!K$48)
+($D357*'fnd base rates'!K$49)
+($E357*'fnd base rates'!K$50)
+($F357*'fnd base rates'!K$51)
+($G357*'fnd base rates'!K$52)
+($H357*'fnd base rates'!K$53)
+($I357*'fnd base rates'!K$54)
+($J357*'fnd base rates'!K$55)
+($K357*'fnd base rates'!K$56)
+($L357*'fnd base rates'!K$57)
+($M357*'fnd base rates'!K$58)
+($N357*'fnd base rates'!K$59)
+($O357*VLOOKUP($S357+12,rate_basefnd,11)))
*$R357</f>
        <v>952.78512499999999</v>
      </c>
      <c r="AD357" s="1">
        <f>(($C357*'fnd base rates'!L$48)
+($D357*'fnd base rates'!L$49)
+($E357*'fnd base rates'!L$50)
+($F357*'fnd base rates'!L$51)
+($G357*'fnd base rates'!L$52)
+($H357*'fnd base rates'!L$53)
+($I357*'fnd base rates'!L$54)
+($J357*'fnd base rates'!L$55)
+($K357*'fnd base rates'!L$56)
+($L357*'fnd base rates'!L$57)
+($M357*'fnd base rates'!L$58)
+($N357*'fnd base rates'!L$59)
+($O357*VLOOKUP($S357+12,rate_basefnd,12)))</f>
        <v>987.7889647728158</v>
      </c>
      <c r="AE357" s="1">
        <f>(($C357*'fnd base rates'!M$48)
+($D357*'fnd base rates'!M$49)
+($E357*'fnd base rates'!M$50)
+($F357*'fnd base rates'!M$51)
+($G357*'fnd base rates'!M$52)
+($H357*'fnd base rates'!M$53)
+($I357*'fnd base rates'!M$54)
+($J357*'fnd base rates'!M$55)
+($K357*'fnd base rates'!M$56)
+($L357*'fnd base rates'!M$57)
+($M357*'fnd base rates'!M$58)
+($N357*'fnd base rates'!M$59)
+($O357*VLOOKUP($S357+12,rate_basefnd,13)))</f>
        <v>0</v>
      </c>
      <c r="AF357" s="4">
        <f t="shared" si="60"/>
        <v>8406.2720897728159</v>
      </c>
      <c r="AH357" s="4">
        <f t="shared" si="61"/>
        <v>450086337</v>
      </c>
      <c r="AI357" s="4" t="str">
        <f t="shared" si="62"/>
        <v>450</v>
      </c>
      <c r="AJ357" s="2" t="str">
        <f t="shared" si="63"/>
        <v>086</v>
      </c>
      <c r="AK357" s="2" t="str">
        <f t="shared" si="64"/>
        <v>337</v>
      </c>
      <c r="AL357" s="4">
        <f t="shared" si="65"/>
        <v>1</v>
      </c>
      <c r="AM357" s="4">
        <f t="shared" si="58"/>
        <v>1</v>
      </c>
      <c r="AN357" s="4">
        <f t="shared" si="66"/>
        <v>8406.2720897728159</v>
      </c>
      <c r="AO357" s="4">
        <f t="shared" si="67"/>
        <v>8406</v>
      </c>
      <c r="AP357" s="4">
        <f t="shared" si="68"/>
        <v>0</v>
      </c>
      <c r="AQ357" s="75">
        <v>8406</v>
      </c>
    </row>
    <row r="358" spans="1:43" s="4" customFormat="1">
      <c r="A358" s="2">
        <v>450086340</v>
      </c>
      <c r="B358" s="382" t="s">
        <v>686</v>
      </c>
      <c r="C358" s="15">
        <f>'fnd enro'!C358</f>
        <v>0</v>
      </c>
      <c r="D358" s="15">
        <f>'fnd enro'!D358</f>
        <v>0</v>
      </c>
      <c r="E358" s="15">
        <f>'fnd enro'!E358</f>
        <v>0</v>
      </c>
      <c r="F358" s="15">
        <f>'fnd enro'!F358</f>
        <v>11</v>
      </c>
      <c r="G358" s="15">
        <f>'fnd enro'!G358</f>
        <v>2</v>
      </c>
      <c r="H358" s="15">
        <f>'fnd enro'!H358</f>
        <v>0</v>
      </c>
      <c r="I358" s="15">
        <f>'fnd enro'!I358</f>
        <v>0.48749999999999999</v>
      </c>
      <c r="J358" s="15">
        <f>'fnd enro'!J358</f>
        <v>0</v>
      </c>
      <c r="K358" s="15">
        <f>'fnd enro'!K358</f>
        <v>0</v>
      </c>
      <c r="L358" s="15">
        <f>'fnd enro'!L358</f>
        <v>0</v>
      </c>
      <c r="M358" s="15">
        <f>'fnd enro'!M358</f>
        <v>0</v>
      </c>
      <c r="N358" s="15">
        <f>'fnd enro'!N358</f>
        <v>0</v>
      </c>
      <c r="O358" s="15">
        <f>'fnd enro'!O358</f>
        <v>0</v>
      </c>
      <c r="P358" s="15"/>
      <c r="Q358" s="15">
        <f>'fnd enro'!R358</f>
        <v>13</v>
      </c>
      <c r="R358" s="16">
        <f t="shared" si="59"/>
        <v>1</v>
      </c>
      <c r="S358" s="15">
        <f>'fnd enro'!Q358</f>
        <v>1</v>
      </c>
      <c r="T358" s="2"/>
      <c r="U358" s="1">
        <f>(($C358*'fnd base rates'!C$48)
+($D358*'fnd base rates'!C$49)
+($E358*'fnd base rates'!C$50)
+($F358*'fnd base rates'!C$51)
+($G358*'fnd base rates'!C$52)
+($H358*'fnd base rates'!C$53)
+($I358*'fnd base rates'!C$54)
+($J358*'fnd base rates'!C$55)
+($K358*'fnd base rates'!C$56)
+($L358*'fnd base rates'!C$57)
+($M358*'fnd base rates'!C$58)
+($N358*'fnd base rates'!C$59)
+($O358*VLOOKUP($S358+12,rate_basefnd,3)))
*$R358</f>
        <v>6022.8431250000003</v>
      </c>
      <c r="V358" s="1">
        <f>(($C358*'fnd base rates'!D$48)
+($D358*'fnd base rates'!D$49)
+($E358*'fnd base rates'!D$50)
+($F358*'fnd base rates'!D$51)
+($G358*'fnd base rates'!D$52)
+($H358*'fnd base rates'!D$53)
+($I358*'fnd base rates'!D$54)
+($J358*'fnd base rates'!D$55)
+($K358*'fnd base rates'!D$56)
+($L358*'fnd base rates'!D$57)
+($M358*'fnd base rates'!D$58)
+($N358*'fnd base rates'!D$59)
+($O358*VLOOKUP($S358+12,rate_basefnd,4)))
*$R358</f>
        <v>8641.36</v>
      </c>
      <c r="W358" s="1">
        <f>(($C358*'fnd base rates'!E$48)
+($D358*'fnd base rates'!E$49)
+($E358*'fnd base rates'!E$50)
+($F358*'fnd base rates'!E$51)
+($G358*'fnd base rates'!E$52)
+($H358*'fnd base rates'!E$53)
+($I358*'fnd base rates'!E$54)
+($J358*'fnd base rates'!E$55)
+($K358*'fnd base rates'!E$56)
+($L358*'fnd base rates'!E$57)
+($M358*'fnd base rates'!E$58)
+($N358*'fnd base rates'!E$59)
+($O358*VLOOKUP($S358+12,rate_basefnd,5)))
*$R358</f>
        <v>42977.781875000001</v>
      </c>
      <c r="X358" s="1">
        <f>(($C358*'fnd base rates'!F$48)
+($D358*'fnd base rates'!F$49)
+($E358*'fnd base rates'!F$50)
+($F358*'fnd base rates'!F$51)
+($G358*'fnd base rates'!F$52)
+($H358*'fnd base rates'!F$53)
+($I358*'fnd base rates'!F$54)
+($J358*'fnd base rates'!F$55)
+($K358*'fnd base rates'!F$56)
+($L358*'fnd base rates'!F$57)
+($M358*'fnd base rates'!F$58)
+($N358*'fnd base rates'!F$59)
+($O358*VLOOKUP($S358+12,rate_basefnd,6)))
*$R358</f>
        <v>13539.784749999999</v>
      </c>
      <c r="Y358" s="1">
        <f>(($C358*'fnd base rates'!G$48)
+($D358*'fnd base rates'!G$49)
+($E358*'fnd base rates'!G$50)
+($F358*'fnd base rates'!G$51)
+($G358*'fnd base rates'!G$52)
+($H358*'fnd base rates'!G$53)
+($I358*'fnd base rates'!G$54)
+($J358*'fnd base rates'!G$55)
+($K358*'fnd base rates'!G$56)
+($L358*'fnd base rates'!G$57)
+($M358*'fnd base rates'!G$58)
+($N358*'fnd base rates'!G$59)
+($O358*VLOOKUP($S358+12,rate_basefnd,7)))
*$R358</f>
        <v>1785.4557500000001</v>
      </c>
      <c r="Z358" s="1">
        <f>(($C358*'fnd base rates'!H$48)
+($D358*'fnd base rates'!H$49)
+($E358*'fnd base rates'!H$50)
+($F358*'fnd base rates'!H$51)
+($G358*'fnd base rates'!H$52)
+($H358*'fnd base rates'!H$53)
+($I358*'fnd base rates'!H$54)
+($J358*'fnd base rates'!H$55)
+($K358*'fnd base rates'!H$56)
+($L358*'fnd base rates'!H$57)
+($M358*'fnd base rates'!H$58)
+($N358*'fnd base rates'!H$59)
+($O358*VLOOKUP($S358+12,rate_basefnd,8)))</f>
        <v>5906.9984999999997</v>
      </c>
      <c r="AA358" s="1">
        <f>(($C358*'fnd base rates'!I$48)
+($D358*'fnd base rates'!I$49)
+($E358*'fnd base rates'!I$50)
+($F358*'fnd base rates'!I$51)
+($G358*'fnd base rates'!I$52)
+($H358*'fnd base rates'!I$53)
+($I358*'fnd base rates'!I$54)
+($J358*'fnd base rates'!I$55)
+($K358*'fnd base rates'!I$56)
+($L358*'fnd base rates'!I$57)
+($M358*'fnd base rates'!I$58)
+($N358*'fnd base rates'!I$59)
+($O358*VLOOKUP($S358+12,rate_basefnd,9)))
*$R358</f>
        <v>3030.15</v>
      </c>
      <c r="AB358" s="1">
        <f>(($C358*'fnd base rates'!J$48)
+($D358*'fnd base rates'!J$49)
+($E358*'fnd base rates'!J$50)
+($F358*'fnd base rates'!J$51)
+($G358*'fnd base rates'!J$52)
+($H358*'fnd base rates'!J$53)
+($I358*'fnd base rates'!J$54)
+($J358*'fnd base rates'!J$55)
+($K358*'fnd base rates'!J$56)
+($L358*'fnd base rates'!J$57)
+($M358*'fnd base rates'!J$58)
+($N358*'fnd base rates'!J$59)
+($O358*VLOOKUP($S358+12,rate_basefnd,10)))
*$R358</f>
        <v>1888.21</v>
      </c>
      <c r="AC358" s="1">
        <f>(($C358*'fnd base rates'!K$48)
+($D358*'fnd base rates'!K$49)
+($E358*'fnd base rates'!K$50)
+($F358*'fnd base rates'!K$51)
+($G358*'fnd base rates'!K$52)
+($H358*'fnd base rates'!K$53)
+($I358*'fnd base rates'!K$54)
+($J358*'fnd base rates'!K$55)
+($K358*'fnd base rates'!K$56)
+($L358*'fnd base rates'!K$57)
+($M358*'fnd base rates'!K$58)
+($N358*'fnd base rates'!K$59)
+($O358*VLOOKUP($S358+12,rate_basefnd,11)))
*$R358</f>
        <v>12528.626625000001</v>
      </c>
      <c r="AD358" s="1">
        <f>(($C358*'fnd base rates'!L$48)
+($D358*'fnd base rates'!L$49)
+($E358*'fnd base rates'!L$50)
+($F358*'fnd base rates'!L$51)
+($G358*'fnd base rates'!L$52)
+($H358*'fnd base rates'!L$53)
+($I358*'fnd base rates'!L$54)
+($J358*'fnd base rates'!L$55)
+($K358*'fnd base rates'!L$56)
+($L358*'fnd base rates'!L$57)
+($M358*'fnd base rates'!L$58)
+($N358*'fnd base rates'!L$59)
+($O358*VLOOKUP($S358+12,rate_basefnd,12)))</f>
        <v>12822.185639354635</v>
      </c>
      <c r="AE358" s="1">
        <f>(($C358*'fnd base rates'!M$48)
+($D358*'fnd base rates'!M$49)
+($E358*'fnd base rates'!M$50)
+($F358*'fnd base rates'!M$51)
+($G358*'fnd base rates'!M$52)
+($H358*'fnd base rates'!M$53)
+($I358*'fnd base rates'!M$54)
+($J358*'fnd base rates'!M$55)
+($K358*'fnd base rates'!M$56)
+($L358*'fnd base rates'!M$57)
+($M358*'fnd base rates'!M$58)
+($N358*'fnd base rates'!M$59)
+($O358*VLOOKUP($S358+12,rate_basefnd,13)))</f>
        <v>0</v>
      </c>
      <c r="AF358" s="4">
        <f t="shared" si="60"/>
        <v>109143.39626435464</v>
      </c>
      <c r="AH358" s="4">
        <f t="shared" si="61"/>
        <v>450086340</v>
      </c>
      <c r="AI358" s="4" t="str">
        <f t="shared" si="62"/>
        <v>450</v>
      </c>
      <c r="AJ358" s="2" t="str">
        <f t="shared" si="63"/>
        <v>086</v>
      </c>
      <c r="AK358" s="2" t="str">
        <f t="shared" si="64"/>
        <v>340</v>
      </c>
      <c r="AL358" s="4">
        <f t="shared" si="65"/>
        <v>1</v>
      </c>
      <c r="AM358" s="4">
        <f t="shared" si="58"/>
        <v>13</v>
      </c>
      <c r="AN358" s="4">
        <f t="shared" si="66"/>
        <v>109143.39626435464</v>
      </c>
      <c r="AO358" s="4">
        <f t="shared" si="67"/>
        <v>8396</v>
      </c>
      <c r="AP358" s="4">
        <f t="shared" si="68"/>
        <v>0</v>
      </c>
      <c r="AQ358" s="75">
        <v>8396</v>
      </c>
    </row>
    <row r="359" spans="1:43" s="4" customFormat="1">
      <c r="A359" s="2">
        <v>450086605</v>
      </c>
      <c r="B359" s="382" t="s">
        <v>686</v>
      </c>
      <c r="C359" s="15">
        <f>'fnd enro'!C359</f>
        <v>0</v>
      </c>
      <c r="D359" s="15">
        <f>'fnd enro'!D359</f>
        <v>0</v>
      </c>
      <c r="E359" s="15">
        <f>'fnd enro'!E359</f>
        <v>0</v>
      </c>
      <c r="F359" s="15">
        <f>'fnd enro'!F359</f>
        <v>0</v>
      </c>
      <c r="G359" s="15">
        <f>'fnd enro'!G359</f>
        <v>2</v>
      </c>
      <c r="H359" s="15">
        <f>'fnd enro'!H359</f>
        <v>0</v>
      </c>
      <c r="I359" s="15">
        <f>'fnd enro'!I359</f>
        <v>7.4999999999999997E-2</v>
      </c>
      <c r="J359" s="15">
        <f>'fnd enro'!J359</f>
        <v>0</v>
      </c>
      <c r="K359" s="15">
        <f>'fnd enro'!K359</f>
        <v>0</v>
      </c>
      <c r="L359" s="15">
        <f>'fnd enro'!L359</f>
        <v>0</v>
      </c>
      <c r="M359" s="15">
        <f>'fnd enro'!M359</f>
        <v>0</v>
      </c>
      <c r="N359" s="15">
        <f>'fnd enro'!N359</f>
        <v>0</v>
      </c>
      <c r="O359" s="15">
        <f>'fnd enro'!O359</f>
        <v>1</v>
      </c>
      <c r="P359" s="15"/>
      <c r="Q359" s="15">
        <f>'fnd enro'!R359</f>
        <v>2</v>
      </c>
      <c r="R359" s="16">
        <f t="shared" si="59"/>
        <v>1</v>
      </c>
      <c r="S359" s="15">
        <f>'fnd enro'!Q359</f>
        <v>10</v>
      </c>
      <c r="T359" s="2"/>
      <c r="U359" s="1">
        <f>(($C359*'fnd base rates'!C$48)
+($D359*'fnd base rates'!C$49)
+($E359*'fnd base rates'!C$50)
+($F359*'fnd base rates'!C$51)
+($G359*'fnd base rates'!C$52)
+($H359*'fnd base rates'!C$53)
+($I359*'fnd base rates'!C$54)
+($J359*'fnd base rates'!C$55)
+($K359*'fnd base rates'!C$56)
+($L359*'fnd base rates'!C$57)
+($M359*'fnd base rates'!C$58)
+($N359*'fnd base rates'!C$59)
+($O359*VLOOKUP($S359+12,rate_basefnd,3)))
*$R359</f>
        <v>926.59125000000006</v>
      </c>
      <c r="V359" s="1">
        <f>(($C359*'fnd base rates'!D$48)
+($D359*'fnd base rates'!D$49)
+($E359*'fnd base rates'!D$50)
+($F359*'fnd base rates'!D$51)
+($G359*'fnd base rates'!D$52)
+($H359*'fnd base rates'!D$53)
+($I359*'fnd base rates'!D$54)
+($J359*'fnd base rates'!D$55)
+($K359*'fnd base rates'!D$56)
+($L359*'fnd base rates'!D$57)
+($M359*'fnd base rates'!D$58)
+($N359*'fnd base rates'!D$59)
+($O359*VLOOKUP($S359+12,rate_basefnd,4)))
*$R359</f>
        <v>1329.44</v>
      </c>
      <c r="W359" s="1">
        <f>(($C359*'fnd base rates'!E$48)
+($D359*'fnd base rates'!E$49)
+($E359*'fnd base rates'!E$50)
+($F359*'fnd base rates'!E$51)
+($G359*'fnd base rates'!E$52)
+($H359*'fnd base rates'!E$53)
+($I359*'fnd base rates'!E$54)
+($J359*'fnd base rates'!E$55)
+($K359*'fnd base rates'!E$56)
+($L359*'fnd base rates'!E$57)
+($M359*'fnd base rates'!E$58)
+($N359*'fnd base rates'!E$59)
+($O359*VLOOKUP($S359+12,rate_basefnd,5)))
*$R359</f>
        <v>9264.5787500000006</v>
      </c>
      <c r="X359" s="1">
        <f>(($C359*'fnd base rates'!F$48)
+($D359*'fnd base rates'!F$49)
+($E359*'fnd base rates'!F$50)
+($F359*'fnd base rates'!F$51)
+($G359*'fnd base rates'!F$52)
+($H359*'fnd base rates'!F$53)
+($I359*'fnd base rates'!F$54)
+($J359*'fnd base rates'!F$55)
+($K359*'fnd base rates'!F$56)
+($L359*'fnd base rates'!F$57)
+($M359*'fnd base rates'!F$58)
+($N359*'fnd base rates'!F$59)
+($O359*VLOOKUP($S359+12,rate_basefnd,6)))
*$R359</f>
        <v>1712.4115000000002</v>
      </c>
      <c r="Y359" s="1">
        <f>(($C359*'fnd base rates'!G$48)
+($D359*'fnd base rates'!G$49)
+($E359*'fnd base rates'!G$50)
+($F359*'fnd base rates'!G$51)
+($G359*'fnd base rates'!G$52)
+($H359*'fnd base rates'!G$53)
+($I359*'fnd base rates'!G$54)
+($J359*'fnd base rates'!G$55)
+($K359*'fnd base rates'!G$56)
+($L359*'fnd base rates'!G$57)
+($M359*'fnd base rates'!G$58)
+($N359*'fnd base rates'!G$59)
+($O359*VLOOKUP($S359+12,rate_basefnd,7)))
*$R359</f>
        <v>363.84549999999996</v>
      </c>
      <c r="Z359" s="1">
        <f>(($C359*'fnd base rates'!H$48)
+($D359*'fnd base rates'!H$49)
+($E359*'fnd base rates'!H$50)
+($F359*'fnd base rates'!H$51)
+($G359*'fnd base rates'!H$52)
+($H359*'fnd base rates'!H$53)
+($I359*'fnd base rates'!H$54)
+($J359*'fnd base rates'!H$55)
+($K359*'fnd base rates'!H$56)
+($L359*'fnd base rates'!H$57)
+($M359*'fnd base rates'!H$58)
+($N359*'fnd base rates'!H$59)
+($O359*VLOOKUP($S359+12,rate_basefnd,8)))</f>
        <v>908.76900000000001</v>
      </c>
      <c r="AA359" s="1">
        <f>(($C359*'fnd base rates'!I$48)
+($D359*'fnd base rates'!I$49)
+($E359*'fnd base rates'!I$50)
+($F359*'fnd base rates'!I$51)
+($G359*'fnd base rates'!I$52)
+($H359*'fnd base rates'!I$53)
+($I359*'fnd base rates'!I$54)
+($J359*'fnd base rates'!I$55)
+($K359*'fnd base rates'!I$56)
+($L359*'fnd base rates'!I$57)
+($M359*'fnd base rates'!I$58)
+($N359*'fnd base rates'!I$59)
+($O359*VLOOKUP($S359+12,rate_basefnd,9)))
*$R359</f>
        <v>590.46</v>
      </c>
      <c r="AB359" s="1">
        <f>(($C359*'fnd base rates'!J$48)
+($D359*'fnd base rates'!J$49)
+($E359*'fnd base rates'!J$50)
+($F359*'fnd base rates'!J$51)
+($G359*'fnd base rates'!J$52)
+($H359*'fnd base rates'!J$53)
+($I359*'fnd base rates'!J$54)
+($J359*'fnd base rates'!J$55)
+($K359*'fnd base rates'!J$56)
+($L359*'fnd base rates'!J$57)
+($M359*'fnd base rates'!J$58)
+($N359*'fnd base rates'!J$59)
+($O359*VLOOKUP($S359+12,rate_basefnd,10)))
*$R359</f>
        <v>432.36</v>
      </c>
      <c r="AC359" s="1">
        <f>(($C359*'fnd base rates'!K$48)
+($D359*'fnd base rates'!K$49)
+($E359*'fnd base rates'!K$50)
+($F359*'fnd base rates'!K$51)
+($G359*'fnd base rates'!K$52)
+($H359*'fnd base rates'!K$53)
+($I359*'fnd base rates'!K$54)
+($J359*'fnd base rates'!K$55)
+($K359*'fnd base rates'!K$56)
+($L359*'fnd base rates'!K$57)
+($M359*'fnd base rates'!K$58)
+($N359*'fnd base rates'!K$59)
+($O359*VLOOKUP($S359+12,rate_basefnd,11)))
*$R359</f>
        <v>2553.2602500000003</v>
      </c>
      <c r="AD359" s="1">
        <f>(($C359*'fnd base rates'!L$48)
+($D359*'fnd base rates'!L$49)
+($E359*'fnd base rates'!L$50)
+($F359*'fnd base rates'!L$51)
+($G359*'fnd base rates'!L$52)
+($H359*'fnd base rates'!L$53)
+($I359*'fnd base rates'!L$54)
+($J359*'fnd base rates'!L$55)
+($K359*'fnd base rates'!L$56)
+($L359*'fnd base rates'!L$57)
+($M359*'fnd base rates'!L$58)
+($N359*'fnd base rates'!L$59)
+($O359*VLOOKUP($S359+12,rate_basefnd,12)))</f>
        <v>2288.1395268536644</v>
      </c>
      <c r="AE359" s="1">
        <f>(($C359*'fnd base rates'!M$48)
+($D359*'fnd base rates'!M$49)
+($E359*'fnd base rates'!M$50)
+($F359*'fnd base rates'!M$51)
+($G359*'fnd base rates'!M$52)
+($H359*'fnd base rates'!M$53)
+($I359*'fnd base rates'!M$54)
+($J359*'fnd base rates'!M$55)
+($K359*'fnd base rates'!M$56)
+($L359*'fnd base rates'!M$57)
+($M359*'fnd base rates'!M$58)
+($N359*'fnd base rates'!M$59)
+($O359*VLOOKUP($S359+12,rate_basefnd,13)))</f>
        <v>0</v>
      </c>
      <c r="AF359" s="4">
        <f t="shared" si="60"/>
        <v>20369.855776853667</v>
      </c>
      <c r="AH359" s="4">
        <f t="shared" si="61"/>
        <v>450086605</v>
      </c>
      <c r="AI359" s="4" t="str">
        <f t="shared" si="62"/>
        <v>450</v>
      </c>
      <c r="AJ359" s="2" t="str">
        <f t="shared" si="63"/>
        <v>086</v>
      </c>
      <c r="AK359" s="2" t="str">
        <f t="shared" si="64"/>
        <v>605</v>
      </c>
      <c r="AL359" s="4">
        <f t="shared" si="65"/>
        <v>1</v>
      </c>
      <c r="AM359" s="4">
        <f t="shared" si="58"/>
        <v>2</v>
      </c>
      <c r="AN359" s="4">
        <f t="shared" si="66"/>
        <v>20369.855776853667</v>
      </c>
      <c r="AO359" s="4">
        <f t="shared" si="67"/>
        <v>10185</v>
      </c>
      <c r="AP359" s="4">
        <f t="shared" si="68"/>
        <v>0</v>
      </c>
      <c r="AQ359" s="75">
        <v>10185</v>
      </c>
    </row>
    <row r="360" spans="1:43" s="4" customFormat="1">
      <c r="A360" s="2">
        <v>450086632</v>
      </c>
      <c r="B360" s="382" t="s">
        <v>686</v>
      </c>
      <c r="C360" s="15">
        <f>'fnd enro'!C360</f>
        <v>0</v>
      </c>
      <c r="D360" s="15">
        <f>'fnd enro'!D360</f>
        <v>0</v>
      </c>
      <c r="E360" s="15">
        <f>'fnd enro'!E360</f>
        <v>0</v>
      </c>
      <c r="F360" s="15">
        <f>'fnd enro'!F360</f>
        <v>2</v>
      </c>
      <c r="G360" s="15">
        <f>'fnd enro'!G360</f>
        <v>1</v>
      </c>
      <c r="H360" s="15">
        <f>'fnd enro'!H360</f>
        <v>0</v>
      </c>
      <c r="I360" s="15">
        <f>'fnd enro'!I360</f>
        <v>0.1125</v>
      </c>
      <c r="J360" s="15">
        <f>'fnd enro'!J360</f>
        <v>0</v>
      </c>
      <c r="K360" s="15">
        <f>'fnd enro'!K360</f>
        <v>0</v>
      </c>
      <c r="L360" s="15">
        <f>'fnd enro'!L360</f>
        <v>0</v>
      </c>
      <c r="M360" s="15">
        <f>'fnd enro'!M360</f>
        <v>0</v>
      </c>
      <c r="N360" s="15">
        <f>'fnd enro'!N360</f>
        <v>0</v>
      </c>
      <c r="O360" s="15">
        <f>'fnd enro'!O360</f>
        <v>0</v>
      </c>
      <c r="P360" s="15"/>
      <c r="Q360" s="15">
        <f>'fnd enro'!R360</f>
        <v>3</v>
      </c>
      <c r="R360" s="16">
        <f t="shared" si="59"/>
        <v>1</v>
      </c>
      <c r="S360" s="15">
        <f>'fnd enro'!Q360</f>
        <v>1</v>
      </c>
      <c r="T360" s="2"/>
      <c r="U360" s="1">
        <f>(($C360*'fnd base rates'!C$48)
+($D360*'fnd base rates'!C$49)
+($E360*'fnd base rates'!C$50)
+($F360*'fnd base rates'!C$51)
+($G360*'fnd base rates'!C$52)
+($H360*'fnd base rates'!C$53)
+($I360*'fnd base rates'!C$54)
+($J360*'fnd base rates'!C$55)
+($K360*'fnd base rates'!C$56)
+($L360*'fnd base rates'!C$57)
+($M360*'fnd base rates'!C$58)
+($N360*'fnd base rates'!C$59)
+($O360*VLOOKUP($S360+12,rate_basefnd,3)))
*$R360</f>
        <v>1389.8868750000001</v>
      </c>
      <c r="V360" s="1">
        <f>(($C360*'fnd base rates'!D$48)
+($D360*'fnd base rates'!D$49)
+($E360*'fnd base rates'!D$50)
+($F360*'fnd base rates'!D$51)
+($G360*'fnd base rates'!D$52)
+($H360*'fnd base rates'!D$53)
+($I360*'fnd base rates'!D$54)
+($J360*'fnd base rates'!D$55)
+($K360*'fnd base rates'!D$56)
+($L360*'fnd base rates'!D$57)
+($M360*'fnd base rates'!D$58)
+($N360*'fnd base rates'!D$59)
+($O360*VLOOKUP($S360+12,rate_basefnd,4)))
*$R360</f>
        <v>1994.16</v>
      </c>
      <c r="W360" s="1">
        <f>(($C360*'fnd base rates'!E$48)
+($D360*'fnd base rates'!E$49)
+($E360*'fnd base rates'!E$50)
+($F360*'fnd base rates'!E$51)
+($G360*'fnd base rates'!E$52)
+($H360*'fnd base rates'!E$53)
+($I360*'fnd base rates'!E$54)
+($J360*'fnd base rates'!E$55)
+($K360*'fnd base rates'!E$56)
+($L360*'fnd base rates'!E$57)
+($M360*'fnd base rates'!E$58)
+($N360*'fnd base rates'!E$59)
+($O360*VLOOKUP($S360+12,rate_basefnd,5)))
*$R360</f>
        <v>9721.0181249999987</v>
      </c>
      <c r="X360" s="1">
        <f>(($C360*'fnd base rates'!F$48)
+($D360*'fnd base rates'!F$49)
+($E360*'fnd base rates'!F$50)
+($F360*'fnd base rates'!F$51)
+($G360*'fnd base rates'!F$52)
+($H360*'fnd base rates'!F$53)
+($I360*'fnd base rates'!F$54)
+($J360*'fnd base rates'!F$55)
+($K360*'fnd base rates'!F$56)
+($L360*'fnd base rates'!F$57)
+($M360*'fnd base rates'!F$58)
+($N360*'fnd base rates'!F$59)
+($O360*VLOOKUP($S360+12,rate_basefnd,6)))
*$R360</f>
        <v>3006.6372500000002</v>
      </c>
      <c r="Y360" s="1">
        <f>(($C360*'fnd base rates'!G$48)
+($D360*'fnd base rates'!G$49)
+($E360*'fnd base rates'!G$50)
+($F360*'fnd base rates'!G$51)
+($G360*'fnd base rates'!G$52)
+($H360*'fnd base rates'!G$53)
+($I360*'fnd base rates'!G$54)
+($J360*'fnd base rates'!G$55)
+($K360*'fnd base rates'!G$56)
+($L360*'fnd base rates'!G$57)
+($M360*'fnd base rates'!G$58)
+($N360*'fnd base rates'!G$59)
+($O360*VLOOKUP($S360+12,rate_basefnd,7)))
*$R360</f>
        <v>417.48824999999999</v>
      </c>
      <c r="Z360" s="1">
        <f>(($C360*'fnd base rates'!H$48)
+($D360*'fnd base rates'!H$49)
+($E360*'fnd base rates'!H$50)
+($F360*'fnd base rates'!H$51)
+($G360*'fnd base rates'!H$52)
+($H360*'fnd base rates'!H$53)
+($I360*'fnd base rates'!H$54)
+($J360*'fnd base rates'!H$55)
+($K360*'fnd base rates'!H$56)
+($L360*'fnd base rates'!H$57)
+($M360*'fnd base rates'!H$58)
+($N360*'fnd base rates'!H$59)
+($O360*VLOOKUP($S360+12,rate_basefnd,8)))</f>
        <v>1363.1534999999999</v>
      </c>
      <c r="AA360" s="1">
        <f>(($C360*'fnd base rates'!I$48)
+($D360*'fnd base rates'!I$49)
+($E360*'fnd base rates'!I$50)
+($F360*'fnd base rates'!I$51)
+($G360*'fnd base rates'!I$52)
+($H360*'fnd base rates'!I$53)
+($I360*'fnd base rates'!I$54)
+($J360*'fnd base rates'!I$55)
+($K360*'fnd base rates'!I$56)
+($L360*'fnd base rates'!I$57)
+($M360*'fnd base rates'!I$58)
+($N360*'fnd base rates'!I$59)
+($O360*VLOOKUP($S360+12,rate_basefnd,9)))
*$R360</f>
        <v>738.81</v>
      </c>
      <c r="AB360" s="1">
        <f>(($C360*'fnd base rates'!J$48)
+($D360*'fnd base rates'!J$49)
+($E360*'fnd base rates'!J$50)
+($F360*'fnd base rates'!J$51)
+($G360*'fnd base rates'!J$52)
+($H360*'fnd base rates'!J$53)
+($I360*'fnd base rates'!J$54)
+($J360*'fnd base rates'!J$55)
+($K360*'fnd base rates'!J$56)
+($L360*'fnd base rates'!J$57)
+($M360*'fnd base rates'!J$58)
+($N360*'fnd base rates'!J$59)
+($O360*VLOOKUP($S360+12,rate_basefnd,10)))
*$R360</f>
        <v>480.88</v>
      </c>
      <c r="AC360" s="1">
        <f>(($C360*'fnd base rates'!K$48)
+($D360*'fnd base rates'!K$49)
+($E360*'fnd base rates'!K$50)
+($F360*'fnd base rates'!K$51)
+($G360*'fnd base rates'!K$52)
+($H360*'fnd base rates'!K$53)
+($I360*'fnd base rates'!K$54)
+($J360*'fnd base rates'!K$55)
+($K360*'fnd base rates'!K$56)
+($L360*'fnd base rates'!K$57)
+($M360*'fnd base rates'!K$58)
+($N360*'fnd base rates'!K$59)
+($O360*VLOOKUP($S360+12,rate_basefnd,11)))
*$R360</f>
        <v>2929.5653750000001</v>
      </c>
      <c r="AD360" s="1">
        <f>(($C360*'fnd base rates'!L$48)
+($D360*'fnd base rates'!L$49)
+($E360*'fnd base rates'!L$50)
+($F360*'fnd base rates'!L$51)
+($G360*'fnd base rates'!L$52)
+($H360*'fnd base rates'!L$53)
+($I360*'fnd base rates'!L$54)
+($J360*'fnd base rates'!L$55)
+($K360*'fnd base rates'!L$56)
+($L360*'fnd base rates'!L$57)
+($M360*'fnd base rates'!L$58)
+($N360*'fnd base rates'!L$59)
+($O360*VLOOKUP($S360+12,rate_basefnd,12)))</f>
        <v>2953.6826929724634</v>
      </c>
      <c r="AE360" s="1">
        <f>(($C360*'fnd base rates'!M$48)
+($D360*'fnd base rates'!M$49)
+($E360*'fnd base rates'!M$50)
+($F360*'fnd base rates'!M$51)
+($G360*'fnd base rates'!M$52)
+($H360*'fnd base rates'!M$53)
+($I360*'fnd base rates'!M$54)
+($J360*'fnd base rates'!M$55)
+($K360*'fnd base rates'!M$56)
+($L360*'fnd base rates'!M$57)
+($M360*'fnd base rates'!M$58)
+($N360*'fnd base rates'!M$59)
+($O360*VLOOKUP($S360+12,rate_basefnd,13)))</f>
        <v>0</v>
      </c>
      <c r="AF360" s="4">
        <f t="shared" si="60"/>
        <v>24995.282067972461</v>
      </c>
      <c r="AH360" s="4">
        <f t="shared" si="61"/>
        <v>450086632</v>
      </c>
      <c r="AI360" s="4" t="str">
        <f t="shared" si="62"/>
        <v>450</v>
      </c>
      <c r="AJ360" s="2" t="str">
        <f t="shared" si="63"/>
        <v>086</v>
      </c>
      <c r="AK360" s="2" t="str">
        <f t="shared" si="64"/>
        <v>632</v>
      </c>
      <c r="AL360" s="4">
        <f t="shared" si="65"/>
        <v>1</v>
      </c>
      <c r="AM360" s="4">
        <f t="shared" si="58"/>
        <v>3</v>
      </c>
      <c r="AN360" s="4">
        <f t="shared" si="66"/>
        <v>24995.282067972461</v>
      </c>
      <c r="AO360" s="4">
        <f t="shared" si="67"/>
        <v>8332</v>
      </c>
      <c r="AP360" s="4">
        <f t="shared" si="68"/>
        <v>0</v>
      </c>
      <c r="AQ360" s="75">
        <v>8332</v>
      </c>
    </row>
    <row r="361" spans="1:43" s="4" customFormat="1">
      <c r="A361" s="2">
        <v>450086635</v>
      </c>
      <c r="B361" s="382" t="s">
        <v>686</v>
      </c>
      <c r="C361" s="15">
        <f>'fnd enro'!C361</f>
        <v>0</v>
      </c>
      <c r="D361" s="15">
        <f>'fnd enro'!D361</f>
        <v>0</v>
      </c>
      <c r="E361" s="15">
        <f>'fnd enro'!E361</f>
        <v>0</v>
      </c>
      <c r="F361" s="15">
        <f>'fnd enro'!F361</f>
        <v>0</v>
      </c>
      <c r="G361" s="15">
        <f>'fnd enro'!G361</f>
        <v>1</v>
      </c>
      <c r="H361" s="15">
        <f>'fnd enro'!H361</f>
        <v>0</v>
      </c>
      <c r="I361" s="15">
        <f>'fnd enro'!I361</f>
        <v>3.7499999999999999E-2</v>
      </c>
      <c r="J361" s="15">
        <f>'fnd enro'!J361</f>
        <v>0</v>
      </c>
      <c r="K361" s="15">
        <f>'fnd enro'!K361</f>
        <v>0</v>
      </c>
      <c r="L361" s="15">
        <f>'fnd enro'!L361</f>
        <v>0</v>
      </c>
      <c r="M361" s="15">
        <f>'fnd enro'!M361</f>
        <v>0</v>
      </c>
      <c r="N361" s="15">
        <f>'fnd enro'!N361</f>
        <v>0</v>
      </c>
      <c r="O361" s="15">
        <f>'fnd enro'!O361</f>
        <v>0</v>
      </c>
      <c r="P361" s="15"/>
      <c r="Q361" s="15">
        <f>'fnd enro'!R361</f>
        <v>1</v>
      </c>
      <c r="R361" s="16">
        <f t="shared" si="59"/>
        <v>1</v>
      </c>
      <c r="S361" s="15">
        <f>'fnd enro'!Q361</f>
        <v>1</v>
      </c>
      <c r="T361" s="2"/>
      <c r="U361" s="1">
        <f>(($C361*'fnd base rates'!C$48)
+($D361*'fnd base rates'!C$49)
+($E361*'fnd base rates'!C$50)
+($F361*'fnd base rates'!C$51)
+($G361*'fnd base rates'!C$52)
+($H361*'fnd base rates'!C$53)
+($I361*'fnd base rates'!C$54)
+($J361*'fnd base rates'!C$55)
+($K361*'fnd base rates'!C$56)
+($L361*'fnd base rates'!C$57)
+($M361*'fnd base rates'!C$58)
+($N361*'fnd base rates'!C$59)
+($O361*VLOOKUP($S361+12,rate_basefnd,3)))
*$R361</f>
        <v>463.29562500000003</v>
      </c>
      <c r="V361" s="1">
        <f>(($C361*'fnd base rates'!D$48)
+($D361*'fnd base rates'!D$49)
+($E361*'fnd base rates'!D$50)
+($F361*'fnd base rates'!D$51)
+($G361*'fnd base rates'!D$52)
+($H361*'fnd base rates'!D$53)
+($I361*'fnd base rates'!D$54)
+($J361*'fnd base rates'!D$55)
+($K361*'fnd base rates'!D$56)
+($L361*'fnd base rates'!D$57)
+($M361*'fnd base rates'!D$58)
+($N361*'fnd base rates'!D$59)
+($O361*VLOOKUP($S361+12,rate_basefnd,4)))
*$R361</f>
        <v>664.72</v>
      </c>
      <c r="W361" s="1">
        <f>(($C361*'fnd base rates'!E$48)
+($D361*'fnd base rates'!E$49)
+($E361*'fnd base rates'!E$50)
+($F361*'fnd base rates'!E$51)
+($G361*'fnd base rates'!E$52)
+($H361*'fnd base rates'!E$53)
+($I361*'fnd base rates'!E$54)
+($J361*'fnd base rates'!E$55)
+($K361*'fnd base rates'!E$56)
+($L361*'fnd base rates'!E$57)
+($M361*'fnd base rates'!E$58)
+($N361*'fnd base rates'!E$59)
+($O361*VLOOKUP($S361+12,rate_basefnd,5)))
*$R361</f>
        <v>2996.5193749999999</v>
      </c>
      <c r="X361" s="1">
        <f>(($C361*'fnd base rates'!F$48)
+($D361*'fnd base rates'!F$49)
+($E361*'fnd base rates'!F$50)
+($F361*'fnd base rates'!F$51)
+($G361*'fnd base rates'!F$52)
+($H361*'fnd base rates'!F$53)
+($I361*'fnd base rates'!F$54)
+($J361*'fnd base rates'!F$55)
+($K361*'fnd base rates'!F$56)
+($L361*'fnd base rates'!F$57)
+($M361*'fnd base rates'!F$58)
+($N361*'fnd base rates'!F$59)
+($O361*VLOOKUP($S361+12,rate_basefnd,6)))
*$R361</f>
        <v>856.20575000000008</v>
      </c>
      <c r="Y361" s="1">
        <f>(($C361*'fnd base rates'!G$48)
+($D361*'fnd base rates'!G$49)
+($E361*'fnd base rates'!G$50)
+($F361*'fnd base rates'!G$51)
+($G361*'fnd base rates'!G$52)
+($H361*'fnd base rates'!G$53)
+($I361*'fnd base rates'!G$54)
+($J361*'fnd base rates'!G$55)
+($K361*'fnd base rates'!G$56)
+($L361*'fnd base rates'!G$57)
+($M361*'fnd base rates'!G$58)
+($N361*'fnd base rates'!G$59)
+($O361*VLOOKUP($S361+12,rate_basefnd,7)))
*$R361</f>
        <v>145.92274999999998</v>
      </c>
      <c r="Z361" s="1">
        <f>(($C361*'fnd base rates'!H$48)
+($D361*'fnd base rates'!H$49)
+($E361*'fnd base rates'!H$50)
+($F361*'fnd base rates'!H$51)
+($G361*'fnd base rates'!H$52)
+($H361*'fnd base rates'!H$53)
+($I361*'fnd base rates'!H$54)
+($J361*'fnd base rates'!H$55)
+($K361*'fnd base rates'!H$56)
+($L361*'fnd base rates'!H$57)
+($M361*'fnd base rates'!H$58)
+($N361*'fnd base rates'!H$59)
+($O361*VLOOKUP($S361+12,rate_basefnd,8)))</f>
        <v>454.3845</v>
      </c>
      <c r="AA361" s="1">
        <f>(($C361*'fnd base rates'!I$48)
+($D361*'fnd base rates'!I$49)
+($E361*'fnd base rates'!I$50)
+($F361*'fnd base rates'!I$51)
+($G361*'fnd base rates'!I$52)
+($H361*'fnd base rates'!I$53)
+($I361*'fnd base rates'!I$54)
+($J361*'fnd base rates'!I$55)
+($K361*'fnd base rates'!I$56)
+($L361*'fnd base rates'!I$57)
+($M361*'fnd base rates'!I$58)
+($N361*'fnd base rates'!I$59)
+($O361*VLOOKUP($S361+12,rate_basefnd,9)))
*$R361</f>
        <v>295.23</v>
      </c>
      <c r="AB361" s="1">
        <f>(($C361*'fnd base rates'!J$48)
+($D361*'fnd base rates'!J$49)
+($E361*'fnd base rates'!J$50)
+($F361*'fnd base rates'!J$51)
+($G361*'fnd base rates'!J$52)
+($H361*'fnd base rates'!J$53)
+($I361*'fnd base rates'!J$54)
+($J361*'fnd base rates'!J$55)
+($K361*'fnd base rates'!J$56)
+($L361*'fnd base rates'!J$57)
+($M361*'fnd base rates'!J$58)
+($N361*'fnd base rates'!J$59)
+($O361*VLOOKUP($S361+12,rate_basefnd,10)))
*$R361</f>
        <v>216.18</v>
      </c>
      <c r="AC361" s="1">
        <f>(($C361*'fnd base rates'!K$48)
+($D361*'fnd base rates'!K$49)
+($E361*'fnd base rates'!K$50)
+($F361*'fnd base rates'!K$51)
+($G361*'fnd base rates'!K$52)
+($H361*'fnd base rates'!K$53)
+($I361*'fnd base rates'!K$54)
+($J361*'fnd base rates'!K$55)
+($K361*'fnd base rates'!K$56)
+($L361*'fnd base rates'!K$57)
+($M361*'fnd base rates'!K$58)
+($N361*'fnd base rates'!K$59)
+($O361*VLOOKUP($S361+12,rate_basefnd,11)))
*$R361</f>
        <v>1023.995125</v>
      </c>
      <c r="AD361" s="1">
        <f>(($C361*'fnd base rates'!L$48)
+($D361*'fnd base rates'!L$49)
+($E361*'fnd base rates'!L$50)
+($F361*'fnd base rates'!L$51)
+($G361*'fnd base rates'!L$52)
+($H361*'fnd base rates'!L$53)
+($I361*'fnd base rates'!L$54)
+($J361*'fnd base rates'!L$55)
+($K361*'fnd base rates'!L$56)
+($L361*'fnd base rates'!L$57)
+($M361*'fnd base rates'!L$58)
+($N361*'fnd base rates'!L$59)
+($O361*VLOOKUP($S361+12,rate_basefnd,12)))</f>
        <v>978.01976342683213</v>
      </c>
      <c r="AE361" s="1">
        <f>(($C361*'fnd base rates'!M$48)
+($D361*'fnd base rates'!M$49)
+($E361*'fnd base rates'!M$50)
+($F361*'fnd base rates'!M$51)
+($G361*'fnd base rates'!M$52)
+($H361*'fnd base rates'!M$53)
+($I361*'fnd base rates'!M$54)
+($J361*'fnd base rates'!M$55)
+($K361*'fnd base rates'!M$56)
+($L361*'fnd base rates'!M$57)
+($M361*'fnd base rates'!M$58)
+($N361*'fnd base rates'!M$59)
+($O361*VLOOKUP($S361+12,rate_basefnd,13)))</f>
        <v>0</v>
      </c>
      <c r="AF361" s="4">
        <f t="shared" si="60"/>
        <v>8094.4728884268334</v>
      </c>
      <c r="AH361" s="4">
        <f t="shared" si="61"/>
        <v>450086635</v>
      </c>
      <c r="AI361" s="4" t="str">
        <f t="shared" si="62"/>
        <v>450</v>
      </c>
      <c r="AJ361" s="2" t="str">
        <f t="shared" si="63"/>
        <v>086</v>
      </c>
      <c r="AK361" s="2" t="str">
        <f t="shared" si="64"/>
        <v>635</v>
      </c>
      <c r="AL361" s="4">
        <f t="shared" si="65"/>
        <v>1</v>
      </c>
      <c r="AM361" s="4">
        <f t="shared" si="58"/>
        <v>1</v>
      </c>
      <c r="AN361" s="4">
        <f t="shared" si="66"/>
        <v>8094.4728884268334</v>
      </c>
      <c r="AO361" s="4">
        <f t="shared" si="67"/>
        <v>8094</v>
      </c>
      <c r="AP361" s="4">
        <f t="shared" si="68"/>
        <v>0</v>
      </c>
      <c r="AQ361" s="75">
        <v>8094</v>
      </c>
    </row>
    <row r="362" spans="1:43" s="4" customFormat="1">
      <c r="A362" s="2">
        <v>450086683</v>
      </c>
      <c r="B362" s="382" t="s">
        <v>686</v>
      </c>
      <c r="C362" s="15">
        <f>'fnd enro'!C362</f>
        <v>0</v>
      </c>
      <c r="D362" s="15">
        <f>'fnd enro'!D362</f>
        <v>0</v>
      </c>
      <c r="E362" s="15">
        <f>'fnd enro'!E362</f>
        <v>0</v>
      </c>
      <c r="F362" s="15">
        <f>'fnd enro'!F362</f>
        <v>0</v>
      </c>
      <c r="G362" s="15">
        <f>'fnd enro'!G362</f>
        <v>4</v>
      </c>
      <c r="H362" s="15">
        <f>'fnd enro'!H362</f>
        <v>0</v>
      </c>
      <c r="I362" s="15">
        <f>'fnd enro'!I362</f>
        <v>0.15</v>
      </c>
      <c r="J362" s="15">
        <f>'fnd enro'!J362</f>
        <v>0</v>
      </c>
      <c r="K362" s="15">
        <f>'fnd enro'!K362</f>
        <v>0</v>
      </c>
      <c r="L362" s="15">
        <f>'fnd enro'!L362</f>
        <v>0</v>
      </c>
      <c r="M362" s="15">
        <f>'fnd enro'!M362</f>
        <v>0</v>
      </c>
      <c r="N362" s="15">
        <f>'fnd enro'!N362</f>
        <v>0</v>
      </c>
      <c r="O362" s="15">
        <f>'fnd enro'!O362</f>
        <v>0</v>
      </c>
      <c r="P362" s="15"/>
      <c r="Q362" s="15">
        <f>'fnd enro'!R362</f>
        <v>4</v>
      </c>
      <c r="R362" s="16">
        <f t="shared" si="59"/>
        <v>1</v>
      </c>
      <c r="S362" s="15">
        <f>'fnd enro'!Q362</f>
        <v>1</v>
      </c>
      <c r="T362" s="2"/>
      <c r="U362" s="1">
        <f>(($C362*'fnd base rates'!C$48)
+($D362*'fnd base rates'!C$49)
+($E362*'fnd base rates'!C$50)
+($F362*'fnd base rates'!C$51)
+($G362*'fnd base rates'!C$52)
+($H362*'fnd base rates'!C$53)
+($I362*'fnd base rates'!C$54)
+($J362*'fnd base rates'!C$55)
+($K362*'fnd base rates'!C$56)
+($L362*'fnd base rates'!C$57)
+($M362*'fnd base rates'!C$58)
+($N362*'fnd base rates'!C$59)
+($O362*VLOOKUP($S362+12,rate_basefnd,3)))
*$R362</f>
        <v>1853.1825000000001</v>
      </c>
      <c r="V362" s="1">
        <f>(($C362*'fnd base rates'!D$48)
+($D362*'fnd base rates'!D$49)
+($E362*'fnd base rates'!D$50)
+($F362*'fnd base rates'!D$51)
+($G362*'fnd base rates'!D$52)
+($H362*'fnd base rates'!D$53)
+($I362*'fnd base rates'!D$54)
+($J362*'fnd base rates'!D$55)
+($K362*'fnd base rates'!D$56)
+($L362*'fnd base rates'!D$57)
+($M362*'fnd base rates'!D$58)
+($N362*'fnd base rates'!D$59)
+($O362*VLOOKUP($S362+12,rate_basefnd,4)))
*$R362</f>
        <v>2658.88</v>
      </c>
      <c r="W362" s="1">
        <f>(($C362*'fnd base rates'!E$48)
+($D362*'fnd base rates'!E$49)
+($E362*'fnd base rates'!E$50)
+($F362*'fnd base rates'!E$51)
+($G362*'fnd base rates'!E$52)
+($H362*'fnd base rates'!E$53)
+($I362*'fnd base rates'!E$54)
+($J362*'fnd base rates'!E$55)
+($K362*'fnd base rates'!E$56)
+($L362*'fnd base rates'!E$57)
+($M362*'fnd base rates'!E$58)
+($N362*'fnd base rates'!E$59)
+($O362*VLOOKUP($S362+12,rate_basefnd,5)))
*$R362</f>
        <v>11986.077499999999</v>
      </c>
      <c r="X362" s="1">
        <f>(($C362*'fnd base rates'!F$48)
+($D362*'fnd base rates'!F$49)
+($E362*'fnd base rates'!F$50)
+($F362*'fnd base rates'!F$51)
+($G362*'fnd base rates'!F$52)
+($H362*'fnd base rates'!F$53)
+($I362*'fnd base rates'!F$54)
+($J362*'fnd base rates'!F$55)
+($K362*'fnd base rates'!F$56)
+($L362*'fnd base rates'!F$57)
+($M362*'fnd base rates'!F$58)
+($N362*'fnd base rates'!F$59)
+($O362*VLOOKUP($S362+12,rate_basefnd,6)))
*$R362</f>
        <v>3424.8230000000003</v>
      </c>
      <c r="Y362" s="1">
        <f>(($C362*'fnd base rates'!G$48)
+($D362*'fnd base rates'!G$49)
+($E362*'fnd base rates'!G$50)
+($F362*'fnd base rates'!G$51)
+($G362*'fnd base rates'!G$52)
+($H362*'fnd base rates'!G$53)
+($I362*'fnd base rates'!G$54)
+($J362*'fnd base rates'!G$55)
+($K362*'fnd base rates'!G$56)
+($L362*'fnd base rates'!G$57)
+($M362*'fnd base rates'!G$58)
+($N362*'fnd base rates'!G$59)
+($O362*VLOOKUP($S362+12,rate_basefnd,7)))
*$R362</f>
        <v>583.69099999999992</v>
      </c>
      <c r="Z362" s="1">
        <f>(($C362*'fnd base rates'!H$48)
+($D362*'fnd base rates'!H$49)
+($E362*'fnd base rates'!H$50)
+($F362*'fnd base rates'!H$51)
+($G362*'fnd base rates'!H$52)
+($H362*'fnd base rates'!H$53)
+($I362*'fnd base rates'!H$54)
+($J362*'fnd base rates'!H$55)
+($K362*'fnd base rates'!H$56)
+($L362*'fnd base rates'!H$57)
+($M362*'fnd base rates'!H$58)
+($N362*'fnd base rates'!H$59)
+($O362*VLOOKUP($S362+12,rate_basefnd,8)))</f>
        <v>1817.538</v>
      </c>
      <c r="AA362" s="1">
        <f>(($C362*'fnd base rates'!I$48)
+($D362*'fnd base rates'!I$49)
+($E362*'fnd base rates'!I$50)
+($F362*'fnd base rates'!I$51)
+($G362*'fnd base rates'!I$52)
+($H362*'fnd base rates'!I$53)
+($I362*'fnd base rates'!I$54)
+($J362*'fnd base rates'!I$55)
+($K362*'fnd base rates'!I$56)
+($L362*'fnd base rates'!I$57)
+($M362*'fnd base rates'!I$58)
+($N362*'fnd base rates'!I$59)
+($O362*VLOOKUP($S362+12,rate_basefnd,9)))
*$R362</f>
        <v>1180.92</v>
      </c>
      <c r="AB362" s="1">
        <f>(($C362*'fnd base rates'!J$48)
+($D362*'fnd base rates'!J$49)
+($E362*'fnd base rates'!J$50)
+($F362*'fnd base rates'!J$51)
+($G362*'fnd base rates'!J$52)
+($H362*'fnd base rates'!J$53)
+($I362*'fnd base rates'!J$54)
+($J362*'fnd base rates'!J$55)
+($K362*'fnd base rates'!J$56)
+($L362*'fnd base rates'!J$57)
+($M362*'fnd base rates'!J$58)
+($N362*'fnd base rates'!J$59)
+($O362*VLOOKUP($S362+12,rate_basefnd,10)))
*$R362</f>
        <v>864.72</v>
      </c>
      <c r="AC362" s="1">
        <f>(($C362*'fnd base rates'!K$48)
+($D362*'fnd base rates'!K$49)
+($E362*'fnd base rates'!K$50)
+($F362*'fnd base rates'!K$51)
+($G362*'fnd base rates'!K$52)
+($H362*'fnd base rates'!K$53)
+($I362*'fnd base rates'!K$54)
+($J362*'fnd base rates'!K$55)
+($K362*'fnd base rates'!K$56)
+($L362*'fnd base rates'!K$57)
+($M362*'fnd base rates'!K$58)
+($N362*'fnd base rates'!K$59)
+($O362*VLOOKUP($S362+12,rate_basefnd,11)))
*$R362</f>
        <v>4095.9805000000001</v>
      </c>
      <c r="AD362" s="1">
        <f>(($C362*'fnd base rates'!L$48)
+($D362*'fnd base rates'!L$49)
+($E362*'fnd base rates'!L$50)
+($F362*'fnd base rates'!L$51)
+($G362*'fnd base rates'!L$52)
+($H362*'fnd base rates'!L$53)
+($I362*'fnd base rates'!L$54)
+($J362*'fnd base rates'!L$55)
+($K362*'fnd base rates'!L$56)
+($L362*'fnd base rates'!L$57)
+($M362*'fnd base rates'!L$58)
+($N362*'fnd base rates'!L$59)
+($O362*VLOOKUP($S362+12,rate_basefnd,12)))</f>
        <v>3912.0790537073285</v>
      </c>
      <c r="AE362" s="1">
        <f>(($C362*'fnd base rates'!M$48)
+($D362*'fnd base rates'!M$49)
+($E362*'fnd base rates'!M$50)
+($F362*'fnd base rates'!M$51)
+($G362*'fnd base rates'!M$52)
+($H362*'fnd base rates'!M$53)
+($I362*'fnd base rates'!M$54)
+($J362*'fnd base rates'!M$55)
+($K362*'fnd base rates'!M$56)
+($L362*'fnd base rates'!M$57)
+($M362*'fnd base rates'!M$58)
+($N362*'fnd base rates'!M$59)
+($O362*VLOOKUP($S362+12,rate_basefnd,13)))</f>
        <v>0</v>
      </c>
      <c r="AF362" s="4">
        <f t="shared" si="60"/>
        <v>32377.891553707334</v>
      </c>
      <c r="AH362" s="4">
        <f t="shared" si="61"/>
        <v>450086683</v>
      </c>
      <c r="AI362" s="4" t="str">
        <f t="shared" si="62"/>
        <v>450</v>
      </c>
      <c r="AJ362" s="2" t="str">
        <f t="shared" si="63"/>
        <v>086</v>
      </c>
      <c r="AK362" s="2" t="str">
        <f t="shared" si="64"/>
        <v>683</v>
      </c>
      <c r="AL362" s="4">
        <f t="shared" si="65"/>
        <v>1</v>
      </c>
      <c r="AM362" s="4">
        <f t="shared" si="58"/>
        <v>4</v>
      </c>
      <c r="AN362" s="4">
        <f t="shared" si="66"/>
        <v>32377.891553707334</v>
      </c>
      <c r="AO362" s="4">
        <f t="shared" si="67"/>
        <v>8094</v>
      </c>
      <c r="AP362" s="4">
        <f t="shared" si="68"/>
        <v>0</v>
      </c>
      <c r="AQ362" s="75">
        <v>8094</v>
      </c>
    </row>
    <row r="363" spans="1:43" s="4" customFormat="1">
      <c r="A363" s="2">
        <v>453137061</v>
      </c>
      <c r="B363" s="382" t="s">
        <v>102</v>
      </c>
      <c r="C363" s="15">
        <f>'fnd enro'!C363</f>
        <v>0</v>
      </c>
      <c r="D363" s="15">
        <f>'fnd enro'!D363</f>
        <v>0</v>
      </c>
      <c r="E363" s="15">
        <f>'fnd enro'!E363</f>
        <v>3</v>
      </c>
      <c r="F363" s="15">
        <f>'fnd enro'!F363</f>
        <v>24</v>
      </c>
      <c r="G363" s="15">
        <f>'fnd enro'!G363</f>
        <v>14</v>
      </c>
      <c r="H363" s="15">
        <f>'fnd enro'!H363</f>
        <v>0</v>
      </c>
      <c r="I363" s="15">
        <f>'fnd enro'!I363</f>
        <v>1.7250000000000001</v>
      </c>
      <c r="J363" s="15">
        <f>'fnd enro'!J363</f>
        <v>0</v>
      </c>
      <c r="K363" s="15">
        <f>'fnd enro'!K363</f>
        <v>0</v>
      </c>
      <c r="L363" s="15">
        <f>'fnd enro'!L363</f>
        <v>0</v>
      </c>
      <c r="M363" s="15">
        <f>'fnd enro'!M363</f>
        <v>5</v>
      </c>
      <c r="N363" s="15">
        <f>'fnd enro'!N363</f>
        <v>0</v>
      </c>
      <c r="O363" s="15">
        <f>'fnd enro'!O363</f>
        <v>36</v>
      </c>
      <c r="P363" s="15"/>
      <c r="Q363" s="15">
        <f>'fnd enro'!R363</f>
        <v>46</v>
      </c>
      <c r="R363" s="16">
        <f t="shared" si="59"/>
        <v>1</v>
      </c>
      <c r="S363" s="15">
        <f>'fnd enro'!Q363</f>
        <v>10</v>
      </c>
      <c r="T363" s="2"/>
      <c r="U363" s="1">
        <f>(($C363*'fnd base rates'!C$48)
+($D363*'fnd base rates'!C$49)
+($E363*'fnd base rates'!C$50)
+($F363*'fnd base rates'!C$51)
+($G363*'fnd base rates'!C$52)
+($H363*'fnd base rates'!C$53)
+($I363*'fnd base rates'!C$54)
+($J363*'fnd base rates'!C$55)
+($K363*'fnd base rates'!C$56)
+($L363*'fnd base rates'!C$57)
+($M363*'fnd base rates'!C$58)
+($N363*'fnd base rates'!C$59)
+($O363*VLOOKUP($S363+12,rate_basefnd,3)))
*$R363</f>
        <v>21311.598750000005</v>
      </c>
      <c r="V363" s="1">
        <f>(($C363*'fnd base rates'!D$48)
+($D363*'fnd base rates'!D$49)
+($E363*'fnd base rates'!D$50)
+($F363*'fnd base rates'!D$51)
+($G363*'fnd base rates'!D$52)
+($H363*'fnd base rates'!D$53)
+($I363*'fnd base rates'!D$54)
+($J363*'fnd base rates'!D$55)
+($K363*'fnd base rates'!D$56)
+($L363*'fnd base rates'!D$57)
+($M363*'fnd base rates'!D$58)
+($N363*'fnd base rates'!D$59)
+($O363*VLOOKUP($S363+12,rate_basefnd,4)))
*$R363</f>
        <v>30577.120000000003</v>
      </c>
      <c r="W363" s="1">
        <f>(($C363*'fnd base rates'!E$48)
+($D363*'fnd base rates'!E$49)
+($E363*'fnd base rates'!E$50)
+($F363*'fnd base rates'!E$51)
+($G363*'fnd base rates'!E$52)
+($H363*'fnd base rates'!E$53)
+($I363*'fnd base rates'!E$54)
+($J363*'fnd base rates'!E$55)
+($K363*'fnd base rates'!E$56)
+($L363*'fnd base rates'!E$57)
+($M363*'fnd base rates'!E$58)
+($N363*'fnd base rates'!E$59)
+($O363*VLOOKUP($S363+12,rate_basefnd,5)))
*$R363</f>
        <v>275030.81125000003</v>
      </c>
      <c r="X363" s="1">
        <f>(($C363*'fnd base rates'!F$48)
+($D363*'fnd base rates'!F$49)
+($E363*'fnd base rates'!F$50)
+($F363*'fnd base rates'!F$51)
+($G363*'fnd base rates'!F$52)
+($H363*'fnd base rates'!F$53)
+($I363*'fnd base rates'!F$54)
+($J363*'fnd base rates'!F$55)
+($K363*'fnd base rates'!F$56)
+($L363*'fnd base rates'!F$57)
+($M363*'fnd base rates'!F$58)
+($N363*'fnd base rates'!F$59)
+($O363*VLOOKUP($S363+12,rate_basefnd,6)))
*$R363</f>
        <v>45610.484500000006</v>
      </c>
      <c r="Y363" s="1">
        <f>(($C363*'fnd base rates'!G$48)
+($D363*'fnd base rates'!G$49)
+($E363*'fnd base rates'!G$50)
+($F363*'fnd base rates'!G$51)
+($G363*'fnd base rates'!G$52)
+($H363*'fnd base rates'!G$53)
+($I363*'fnd base rates'!G$54)
+($J363*'fnd base rates'!G$55)
+($K363*'fnd base rates'!G$56)
+($L363*'fnd base rates'!G$57)
+($M363*'fnd base rates'!G$58)
+($N363*'fnd base rates'!G$59)
+($O363*VLOOKUP($S363+12,rate_basefnd,7)))
*$R363</f>
        <v>9193.1064999999999</v>
      </c>
      <c r="Z363" s="1">
        <f>(($C363*'fnd base rates'!H$48)
+($D363*'fnd base rates'!H$49)
+($E363*'fnd base rates'!H$50)
+($F363*'fnd base rates'!H$51)
+($G363*'fnd base rates'!H$52)
+($H363*'fnd base rates'!H$53)
+($I363*'fnd base rates'!H$54)
+($J363*'fnd base rates'!H$55)
+($K363*'fnd base rates'!H$56)
+($L363*'fnd base rates'!H$57)
+($M363*'fnd base rates'!H$58)
+($N363*'fnd base rates'!H$59)
+($O363*VLOOKUP($S363+12,rate_basefnd,8)))</f>
        <v>20901.686999999998</v>
      </c>
      <c r="AA363" s="1">
        <f>(($C363*'fnd base rates'!I$48)
+($D363*'fnd base rates'!I$49)
+($E363*'fnd base rates'!I$50)
+($F363*'fnd base rates'!I$51)
+($G363*'fnd base rates'!I$52)
+($H363*'fnd base rates'!I$53)
+($I363*'fnd base rates'!I$54)
+($J363*'fnd base rates'!I$55)
+($K363*'fnd base rates'!I$56)
+($L363*'fnd base rates'!I$57)
+($M363*'fnd base rates'!I$58)
+($N363*'fnd base rates'!I$59)
+($O363*VLOOKUP($S363+12,rate_basefnd,9)))
*$R363</f>
        <v>11597.699999999999</v>
      </c>
      <c r="AB363" s="1">
        <f>(($C363*'fnd base rates'!J$48)
+($D363*'fnd base rates'!J$49)
+($E363*'fnd base rates'!J$50)
+($F363*'fnd base rates'!J$51)
+($G363*'fnd base rates'!J$52)
+($H363*'fnd base rates'!J$53)
+($I363*'fnd base rates'!J$54)
+($J363*'fnd base rates'!J$55)
+($K363*'fnd base rates'!J$56)
+($L363*'fnd base rates'!J$57)
+($M363*'fnd base rates'!J$58)
+($N363*'fnd base rates'!J$59)
+($O363*VLOOKUP($S363+12,rate_basefnd,10)))
*$R363</f>
        <v>7129.3899999999994</v>
      </c>
      <c r="AC363" s="1">
        <f>(($C363*'fnd base rates'!K$48)
+($D363*'fnd base rates'!K$49)
+($E363*'fnd base rates'!K$50)
+($F363*'fnd base rates'!K$51)
+($G363*'fnd base rates'!K$52)
+($H363*'fnd base rates'!K$53)
+($I363*'fnd base rates'!K$54)
+($J363*'fnd base rates'!K$55)
+($K363*'fnd base rates'!K$56)
+($L363*'fnd base rates'!K$57)
+($M363*'fnd base rates'!K$58)
+($N363*'fnd base rates'!K$59)
+($O363*VLOOKUP($S363+12,rate_basefnd,11)))
*$R363</f>
        <v>64511.925749999995</v>
      </c>
      <c r="AD363" s="1">
        <f>(($C363*'fnd base rates'!L$48)
+($D363*'fnd base rates'!L$49)
+($E363*'fnd base rates'!L$50)
+($F363*'fnd base rates'!L$51)
+($G363*'fnd base rates'!L$52)
+($H363*'fnd base rates'!L$53)
+($I363*'fnd base rates'!L$54)
+($J363*'fnd base rates'!L$55)
+($K363*'fnd base rates'!L$56)
+($L363*'fnd base rates'!L$57)
+($M363*'fnd base rates'!L$58)
+($N363*'fnd base rates'!L$59)
+($O363*VLOOKUP($S363+12,rate_basefnd,12)))</f>
        <v>58064.865416480934</v>
      </c>
      <c r="AE363" s="1">
        <f>(($C363*'fnd base rates'!M$48)
+($D363*'fnd base rates'!M$49)
+($E363*'fnd base rates'!M$50)
+($F363*'fnd base rates'!M$51)
+($G363*'fnd base rates'!M$52)
+($H363*'fnd base rates'!M$53)
+($I363*'fnd base rates'!M$54)
+($J363*'fnd base rates'!M$55)
+($K363*'fnd base rates'!M$56)
+($L363*'fnd base rates'!M$57)
+($M363*'fnd base rates'!M$58)
+($N363*'fnd base rates'!M$59)
+($O363*VLOOKUP($S363+12,rate_basefnd,13)))</f>
        <v>0</v>
      </c>
      <c r="AF363" s="4">
        <f t="shared" si="60"/>
        <v>543928.68916648102</v>
      </c>
      <c r="AH363" s="4">
        <f t="shared" si="61"/>
        <v>453137061</v>
      </c>
      <c r="AI363" s="4" t="str">
        <f t="shared" si="62"/>
        <v>453</v>
      </c>
      <c r="AJ363" s="2" t="str">
        <f t="shared" si="63"/>
        <v>137</v>
      </c>
      <c r="AK363" s="2" t="str">
        <f t="shared" si="64"/>
        <v>061</v>
      </c>
      <c r="AL363" s="4">
        <f t="shared" si="65"/>
        <v>1</v>
      </c>
      <c r="AM363" s="4">
        <f t="shared" si="58"/>
        <v>46</v>
      </c>
      <c r="AN363" s="4">
        <f t="shared" si="66"/>
        <v>543928.68916648102</v>
      </c>
      <c r="AO363" s="4">
        <f t="shared" si="67"/>
        <v>11825</v>
      </c>
      <c r="AP363" s="4">
        <f t="shared" si="68"/>
        <v>0</v>
      </c>
      <c r="AQ363" s="75">
        <v>11825</v>
      </c>
    </row>
    <row r="364" spans="1:43" s="4" customFormat="1">
      <c r="A364" s="2">
        <v>453137087</v>
      </c>
      <c r="B364" s="382" t="s">
        <v>102</v>
      </c>
      <c r="C364" s="15">
        <f>'fnd enro'!C364</f>
        <v>0</v>
      </c>
      <c r="D364" s="15">
        <f>'fnd enro'!D364</f>
        <v>0</v>
      </c>
      <c r="E364" s="15">
        <f>'fnd enro'!E364</f>
        <v>0</v>
      </c>
      <c r="F364" s="15">
        <f>'fnd enro'!F364</f>
        <v>2</v>
      </c>
      <c r="G364" s="15">
        <f>'fnd enro'!G364</f>
        <v>1</v>
      </c>
      <c r="H364" s="15">
        <f>'fnd enro'!H364</f>
        <v>0</v>
      </c>
      <c r="I364" s="15">
        <f>'fnd enro'!I364</f>
        <v>0.15</v>
      </c>
      <c r="J364" s="15">
        <f>'fnd enro'!J364</f>
        <v>0</v>
      </c>
      <c r="K364" s="15">
        <f>'fnd enro'!K364</f>
        <v>0</v>
      </c>
      <c r="L364" s="15">
        <f>'fnd enro'!L364</f>
        <v>0</v>
      </c>
      <c r="M364" s="15">
        <f>'fnd enro'!M364</f>
        <v>1</v>
      </c>
      <c r="N364" s="15">
        <f>'fnd enro'!N364</f>
        <v>0</v>
      </c>
      <c r="O364" s="15">
        <f>'fnd enro'!O364</f>
        <v>4</v>
      </c>
      <c r="P364" s="15"/>
      <c r="Q364" s="15">
        <f>'fnd enro'!R364</f>
        <v>4</v>
      </c>
      <c r="R364" s="16">
        <f t="shared" si="59"/>
        <v>1</v>
      </c>
      <c r="S364" s="15">
        <f>'fnd enro'!Q364</f>
        <v>10</v>
      </c>
      <c r="T364" s="2"/>
      <c r="U364" s="1">
        <f>(($C364*'fnd base rates'!C$48)
+($D364*'fnd base rates'!C$49)
+($E364*'fnd base rates'!C$50)
+($F364*'fnd base rates'!C$51)
+($G364*'fnd base rates'!C$52)
+($H364*'fnd base rates'!C$53)
+($I364*'fnd base rates'!C$54)
+($J364*'fnd base rates'!C$55)
+($K364*'fnd base rates'!C$56)
+($L364*'fnd base rates'!C$57)
+($M364*'fnd base rates'!C$58)
+($N364*'fnd base rates'!C$59)
+($O364*VLOOKUP($S364+12,rate_basefnd,3)))
*$R364</f>
        <v>1853.1825000000001</v>
      </c>
      <c r="V364" s="1">
        <f>(($C364*'fnd base rates'!D$48)
+($D364*'fnd base rates'!D$49)
+($E364*'fnd base rates'!D$50)
+($F364*'fnd base rates'!D$51)
+($G364*'fnd base rates'!D$52)
+($H364*'fnd base rates'!D$53)
+($I364*'fnd base rates'!D$54)
+($J364*'fnd base rates'!D$55)
+($K364*'fnd base rates'!D$56)
+($L364*'fnd base rates'!D$57)
+($M364*'fnd base rates'!D$58)
+($N364*'fnd base rates'!D$59)
+($O364*VLOOKUP($S364+12,rate_basefnd,4)))
*$R364</f>
        <v>2658.88</v>
      </c>
      <c r="W364" s="1">
        <f>(($C364*'fnd base rates'!E$48)
+($D364*'fnd base rates'!E$49)
+($E364*'fnd base rates'!E$50)
+($F364*'fnd base rates'!E$51)
+($G364*'fnd base rates'!E$52)
+($H364*'fnd base rates'!E$53)
+($I364*'fnd base rates'!E$54)
+($J364*'fnd base rates'!E$55)
+($K364*'fnd base rates'!E$56)
+($L364*'fnd base rates'!E$57)
+($M364*'fnd base rates'!E$58)
+($N364*'fnd base rates'!E$59)
+($O364*VLOOKUP($S364+12,rate_basefnd,5)))
*$R364</f>
        <v>27711.827499999999</v>
      </c>
      <c r="X364" s="1">
        <f>(($C364*'fnd base rates'!F$48)
+($D364*'fnd base rates'!F$49)
+($E364*'fnd base rates'!F$50)
+($F364*'fnd base rates'!F$51)
+($G364*'fnd base rates'!F$52)
+($H364*'fnd base rates'!F$53)
+($I364*'fnd base rates'!F$54)
+($J364*'fnd base rates'!F$55)
+($K364*'fnd base rates'!F$56)
+($L364*'fnd base rates'!F$57)
+($M364*'fnd base rates'!F$58)
+($N364*'fnd base rates'!F$59)
+($O364*VLOOKUP($S364+12,rate_basefnd,6)))
*$R364</f>
        <v>3925.1930000000002</v>
      </c>
      <c r="Y364" s="1">
        <f>(($C364*'fnd base rates'!G$48)
+($D364*'fnd base rates'!G$49)
+($E364*'fnd base rates'!G$50)
+($F364*'fnd base rates'!G$51)
+($G364*'fnd base rates'!G$52)
+($H364*'fnd base rates'!G$53)
+($I364*'fnd base rates'!G$54)
+($J364*'fnd base rates'!G$55)
+($K364*'fnd base rates'!G$56)
+($L364*'fnd base rates'!G$57)
+($M364*'fnd base rates'!G$58)
+($N364*'fnd base rates'!G$59)
+($O364*VLOOKUP($S364+12,rate_basefnd,7)))
*$R364</f>
        <v>883.91100000000006</v>
      </c>
      <c r="Z364" s="1">
        <f>(($C364*'fnd base rates'!H$48)
+($D364*'fnd base rates'!H$49)
+($E364*'fnd base rates'!H$50)
+($F364*'fnd base rates'!H$51)
+($G364*'fnd base rates'!H$52)
+($H364*'fnd base rates'!H$53)
+($I364*'fnd base rates'!H$54)
+($J364*'fnd base rates'!H$55)
+($K364*'fnd base rates'!H$56)
+($L364*'fnd base rates'!H$57)
+($M364*'fnd base rates'!H$58)
+($N364*'fnd base rates'!H$59)
+($O364*VLOOKUP($S364+12,rate_basefnd,8)))</f>
        <v>1817.538</v>
      </c>
      <c r="AA364" s="1">
        <f>(($C364*'fnd base rates'!I$48)
+($D364*'fnd base rates'!I$49)
+($E364*'fnd base rates'!I$50)
+($F364*'fnd base rates'!I$51)
+($G364*'fnd base rates'!I$52)
+($H364*'fnd base rates'!I$53)
+($I364*'fnd base rates'!I$54)
+($J364*'fnd base rates'!I$55)
+($K364*'fnd base rates'!I$56)
+($L364*'fnd base rates'!I$57)
+($M364*'fnd base rates'!I$58)
+($N364*'fnd base rates'!I$59)
+($O364*VLOOKUP($S364+12,rate_basefnd,9)))
*$R364</f>
        <v>1034.04</v>
      </c>
      <c r="AB364" s="1">
        <f>(($C364*'fnd base rates'!J$48)
+($D364*'fnd base rates'!J$49)
+($E364*'fnd base rates'!J$50)
+($F364*'fnd base rates'!J$51)
+($G364*'fnd base rates'!J$52)
+($H364*'fnd base rates'!J$53)
+($I364*'fnd base rates'!J$54)
+($J364*'fnd base rates'!J$55)
+($K364*'fnd base rates'!J$56)
+($L364*'fnd base rates'!J$57)
+($M364*'fnd base rates'!J$58)
+($N364*'fnd base rates'!J$59)
+($O364*VLOOKUP($S364+12,rate_basefnd,10)))
*$R364</f>
        <v>613.23</v>
      </c>
      <c r="AC364" s="1">
        <f>(($C364*'fnd base rates'!K$48)
+($D364*'fnd base rates'!K$49)
+($E364*'fnd base rates'!K$50)
+($F364*'fnd base rates'!K$51)
+($G364*'fnd base rates'!K$52)
+($H364*'fnd base rates'!K$53)
+($I364*'fnd base rates'!K$54)
+($J364*'fnd base rates'!K$55)
+($K364*'fnd base rates'!K$56)
+($L364*'fnd base rates'!K$57)
+($M364*'fnd base rates'!K$58)
+($N364*'fnd base rates'!K$59)
+($O364*VLOOKUP($S364+12,rate_basefnd,11)))
*$R364</f>
        <v>6202.8604999999998</v>
      </c>
      <c r="AD364" s="1">
        <f>(($C364*'fnd base rates'!L$48)
+($D364*'fnd base rates'!L$49)
+($E364*'fnd base rates'!L$50)
+($F364*'fnd base rates'!L$51)
+($G364*'fnd base rates'!L$52)
+($H364*'fnd base rates'!L$53)
+($I364*'fnd base rates'!L$54)
+($J364*'fnd base rates'!L$55)
+($K364*'fnd base rates'!L$56)
+($L364*'fnd base rates'!L$57)
+($M364*'fnd base rates'!L$58)
+($N364*'fnd base rates'!L$59)
+($O364*VLOOKUP($S364+12,rate_basefnd,12)))</f>
        <v>5431.2160289003168</v>
      </c>
      <c r="AE364" s="1">
        <f>(($C364*'fnd base rates'!M$48)
+($D364*'fnd base rates'!M$49)
+($E364*'fnd base rates'!M$50)
+($F364*'fnd base rates'!M$51)
+($G364*'fnd base rates'!M$52)
+($H364*'fnd base rates'!M$53)
+($I364*'fnd base rates'!M$54)
+($J364*'fnd base rates'!M$55)
+($K364*'fnd base rates'!M$56)
+($L364*'fnd base rates'!M$57)
+($M364*'fnd base rates'!M$58)
+($N364*'fnd base rates'!M$59)
+($O364*VLOOKUP($S364+12,rate_basefnd,13)))</f>
        <v>0</v>
      </c>
      <c r="AF364" s="4">
        <f t="shared" si="60"/>
        <v>52131.878528900321</v>
      </c>
      <c r="AH364" s="4">
        <f t="shared" si="61"/>
        <v>453137087</v>
      </c>
      <c r="AI364" s="4" t="str">
        <f t="shared" si="62"/>
        <v>453</v>
      </c>
      <c r="AJ364" s="2" t="str">
        <f t="shared" si="63"/>
        <v>137</v>
      </c>
      <c r="AK364" s="2" t="str">
        <f t="shared" si="64"/>
        <v>087</v>
      </c>
      <c r="AL364" s="4">
        <f t="shared" si="65"/>
        <v>1</v>
      </c>
      <c r="AM364" s="4">
        <f t="shared" si="58"/>
        <v>4</v>
      </c>
      <c r="AN364" s="4">
        <f t="shared" si="66"/>
        <v>52131.878528900321</v>
      </c>
      <c r="AO364" s="4">
        <f t="shared" si="67"/>
        <v>13033</v>
      </c>
      <c r="AP364" s="4">
        <f t="shared" si="68"/>
        <v>0</v>
      </c>
      <c r="AQ364" s="75">
        <v>13033</v>
      </c>
    </row>
    <row r="365" spans="1:43" s="4" customFormat="1">
      <c r="A365" s="2">
        <v>453137137</v>
      </c>
      <c r="B365" s="382" t="s">
        <v>102</v>
      </c>
      <c r="C365" s="15">
        <f>'fnd enro'!C365</f>
        <v>0</v>
      </c>
      <c r="D365" s="15">
        <f>'fnd enro'!D365</f>
        <v>0</v>
      </c>
      <c r="E365" s="15">
        <f>'fnd enro'!E365</f>
        <v>53</v>
      </c>
      <c r="F365" s="15">
        <f>'fnd enro'!F365</f>
        <v>286</v>
      </c>
      <c r="G365" s="15">
        <f>'fnd enro'!G365</f>
        <v>145</v>
      </c>
      <c r="H365" s="15">
        <f>'fnd enro'!H365</f>
        <v>0</v>
      </c>
      <c r="I365" s="15">
        <f>'fnd enro'!I365</f>
        <v>20.8125</v>
      </c>
      <c r="J365" s="15">
        <f>'fnd enro'!J365</f>
        <v>0</v>
      </c>
      <c r="K365" s="15">
        <f>'fnd enro'!K365</f>
        <v>0</v>
      </c>
      <c r="L365" s="15">
        <f>'fnd enro'!L365</f>
        <v>0</v>
      </c>
      <c r="M365" s="15">
        <f>'fnd enro'!M365</f>
        <v>71</v>
      </c>
      <c r="N365" s="15">
        <f>'fnd enro'!N365</f>
        <v>0</v>
      </c>
      <c r="O365" s="15">
        <f>'fnd enro'!O365</f>
        <v>416</v>
      </c>
      <c r="P365" s="15"/>
      <c r="Q365" s="15">
        <f>'fnd enro'!R365</f>
        <v>555</v>
      </c>
      <c r="R365" s="16">
        <f t="shared" si="59"/>
        <v>1</v>
      </c>
      <c r="S365" s="15">
        <f>'fnd enro'!Q365</f>
        <v>10</v>
      </c>
      <c r="T365" s="2"/>
      <c r="U365" s="1">
        <f>(($C365*'fnd base rates'!C$48)
+($D365*'fnd base rates'!C$49)
+($E365*'fnd base rates'!C$50)
+($F365*'fnd base rates'!C$51)
+($G365*'fnd base rates'!C$52)
+($H365*'fnd base rates'!C$53)
+($I365*'fnd base rates'!C$54)
+($J365*'fnd base rates'!C$55)
+($K365*'fnd base rates'!C$56)
+($L365*'fnd base rates'!C$57)
+($M365*'fnd base rates'!C$58)
+($N365*'fnd base rates'!C$59)
+($O365*VLOOKUP($S365+12,rate_basefnd,3)))
*$R365</f>
        <v>257129.07187499999</v>
      </c>
      <c r="V365" s="1">
        <f>(($C365*'fnd base rates'!D$48)
+($D365*'fnd base rates'!D$49)
+($E365*'fnd base rates'!D$50)
+($F365*'fnd base rates'!D$51)
+($G365*'fnd base rates'!D$52)
+($H365*'fnd base rates'!D$53)
+($I365*'fnd base rates'!D$54)
+($J365*'fnd base rates'!D$55)
+($K365*'fnd base rates'!D$56)
+($L365*'fnd base rates'!D$57)
+($M365*'fnd base rates'!D$58)
+($N365*'fnd base rates'!D$59)
+($O365*VLOOKUP($S365+12,rate_basefnd,4)))
*$R365</f>
        <v>368919.60000000003</v>
      </c>
      <c r="W365" s="1">
        <f>(($C365*'fnd base rates'!E$48)
+($D365*'fnd base rates'!E$49)
+($E365*'fnd base rates'!E$50)
+($F365*'fnd base rates'!E$51)
+($G365*'fnd base rates'!E$52)
+($H365*'fnd base rates'!E$53)
+($I365*'fnd base rates'!E$54)
+($J365*'fnd base rates'!E$55)
+($K365*'fnd base rates'!E$56)
+($L365*'fnd base rates'!E$57)
+($M365*'fnd base rates'!E$58)
+($N365*'fnd base rates'!E$59)
+($O365*VLOOKUP($S365+12,rate_basefnd,5)))
*$R365</f>
        <v>3283490.7131249998</v>
      </c>
      <c r="X365" s="1">
        <f>(($C365*'fnd base rates'!F$48)
+($D365*'fnd base rates'!F$49)
+($E365*'fnd base rates'!F$50)
+($F365*'fnd base rates'!F$51)
+($G365*'fnd base rates'!F$52)
+($H365*'fnd base rates'!F$53)
+($I365*'fnd base rates'!F$54)
+($J365*'fnd base rates'!F$55)
+($K365*'fnd base rates'!F$56)
+($L365*'fnd base rates'!F$57)
+($M365*'fnd base rates'!F$58)
+($N365*'fnd base rates'!F$59)
+($O365*VLOOKUP($S365+12,rate_basefnd,6)))
*$R365</f>
        <v>553865.43125000002</v>
      </c>
      <c r="Y365" s="1">
        <f>(($C365*'fnd base rates'!G$48)
+($D365*'fnd base rates'!G$49)
+($E365*'fnd base rates'!G$50)
+($F365*'fnd base rates'!G$51)
+($G365*'fnd base rates'!G$52)
+($H365*'fnd base rates'!G$53)
+($I365*'fnd base rates'!G$54)
+($J365*'fnd base rates'!G$55)
+($K365*'fnd base rates'!G$56)
+($L365*'fnd base rates'!G$57)
+($M365*'fnd base rates'!G$58)
+($N365*'fnd base rates'!G$59)
+($O365*VLOOKUP($S365+12,rate_basefnd,7)))
*$R365</f>
        <v>109808.10624999998</v>
      </c>
      <c r="Z365" s="1">
        <f>(($C365*'fnd base rates'!H$48)
+($D365*'fnd base rates'!H$49)
+($E365*'fnd base rates'!H$50)
+($F365*'fnd base rates'!H$51)
+($G365*'fnd base rates'!H$52)
+($H365*'fnd base rates'!H$53)
+($I365*'fnd base rates'!H$54)
+($J365*'fnd base rates'!H$55)
+($K365*'fnd base rates'!H$56)
+($L365*'fnd base rates'!H$57)
+($M365*'fnd base rates'!H$58)
+($N365*'fnd base rates'!H$59)
+($O365*VLOOKUP($S365+12,rate_basefnd,8)))</f>
        <v>252183.39749999996</v>
      </c>
      <c r="AA365" s="1">
        <f>(($C365*'fnd base rates'!I$48)
+($D365*'fnd base rates'!I$49)
+($E365*'fnd base rates'!I$50)
+($F365*'fnd base rates'!I$51)
+($G365*'fnd base rates'!I$52)
+($H365*'fnd base rates'!I$53)
+($I365*'fnd base rates'!I$54)
+($J365*'fnd base rates'!I$55)
+($K365*'fnd base rates'!I$56)
+($L365*'fnd base rates'!I$57)
+($M365*'fnd base rates'!I$58)
+($N365*'fnd base rates'!I$59)
+($O365*VLOOKUP($S365+12,rate_basefnd,9)))
*$R365</f>
        <v>138956.49</v>
      </c>
      <c r="AB365" s="1">
        <f>(($C365*'fnd base rates'!J$48)
+($D365*'fnd base rates'!J$49)
+($E365*'fnd base rates'!J$50)
+($F365*'fnd base rates'!J$51)
+($G365*'fnd base rates'!J$52)
+($H365*'fnd base rates'!J$53)
+($I365*'fnd base rates'!J$54)
+($J365*'fnd base rates'!J$55)
+($K365*'fnd base rates'!J$56)
+($L365*'fnd base rates'!J$57)
+($M365*'fnd base rates'!J$58)
+($N365*'fnd base rates'!J$59)
+($O365*VLOOKUP($S365+12,rate_basefnd,10)))
*$R365</f>
        <v>83271.77</v>
      </c>
      <c r="AC365" s="1">
        <f>(($C365*'fnd base rates'!K$48)
+($D365*'fnd base rates'!K$49)
+($E365*'fnd base rates'!K$50)
+($F365*'fnd base rates'!K$51)
+($G365*'fnd base rates'!K$52)
+($H365*'fnd base rates'!K$53)
+($I365*'fnd base rates'!K$54)
+($J365*'fnd base rates'!K$55)
+($K365*'fnd base rates'!K$56)
+($L365*'fnd base rates'!K$57)
+($M365*'fnd base rates'!K$58)
+($N365*'fnd base rates'!K$59)
+($O365*VLOOKUP($S365+12,rate_basefnd,11)))
*$R365</f>
        <v>770573.04437500006</v>
      </c>
      <c r="AD365" s="1">
        <f>(($C365*'fnd base rates'!L$48)
+($D365*'fnd base rates'!L$49)
+($E365*'fnd base rates'!L$50)
+($F365*'fnd base rates'!L$51)
+($G365*'fnd base rates'!L$52)
+($H365*'fnd base rates'!L$53)
+($I365*'fnd base rates'!L$54)
+($J365*'fnd base rates'!L$55)
+($K365*'fnd base rates'!L$56)
+($L365*'fnd base rates'!L$57)
+($M365*'fnd base rates'!L$58)
+($N365*'fnd base rates'!L$59)
+($O365*VLOOKUP($S365+12,rate_basefnd,12)))</f>
        <v>696427.54660575266</v>
      </c>
      <c r="AE365" s="1">
        <f>(($C365*'fnd base rates'!M$48)
+($D365*'fnd base rates'!M$49)
+($E365*'fnd base rates'!M$50)
+($F365*'fnd base rates'!M$51)
+($G365*'fnd base rates'!M$52)
+($H365*'fnd base rates'!M$53)
+($I365*'fnd base rates'!M$54)
+($J365*'fnd base rates'!M$55)
+($K365*'fnd base rates'!M$56)
+($L365*'fnd base rates'!M$57)
+($M365*'fnd base rates'!M$58)
+($N365*'fnd base rates'!M$59)
+($O365*VLOOKUP($S365+12,rate_basefnd,13)))</f>
        <v>0</v>
      </c>
      <c r="AF365" s="4">
        <f t="shared" si="60"/>
        <v>6514625.1709807534</v>
      </c>
      <c r="AH365" s="4">
        <f t="shared" si="61"/>
        <v>453137137</v>
      </c>
      <c r="AI365" s="4" t="str">
        <f t="shared" si="62"/>
        <v>453</v>
      </c>
      <c r="AJ365" s="2" t="str">
        <f t="shared" si="63"/>
        <v>137</v>
      </c>
      <c r="AK365" s="2" t="str">
        <f t="shared" si="64"/>
        <v>137</v>
      </c>
      <c r="AL365" s="4">
        <f t="shared" si="65"/>
        <v>1</v>
      </c>
      <c r="AM365" s="4">
        <f t="shared" si="58"/>
        <v>555</v>
      </c>
      <c r="AN365" s="4">
        <f t="shared" si="66"/>
        <v>6514625.1709807534</v>
      </c>
      <c r="AO365" s="4">
        <f t="shared" si="67"/>
        <v>11738</v>
      </c>
      <c r="AP365" s="4">
        <f t="shared" si="68"/>
        <v>0</v>
      </c>
      <c r="AQ365" s="75">
        <v>11738</v>
      </c>
    </row>
    <row r="366" spans="1:43" s="4" customFormat="1">
      <c r="A366" s="2">
        <v>453137210</v>
      </c>
      <c r="B366" s="382" t="s">
        <v>102</v>
      </c>
      <c r="C366" s="15">
        <f>'fnd enro'!C366</f>
        <v>0</v>
      </c>
      <c r="D366" s="15">
        <f>'fnd enro'!D366</f>
        <v>0</v>
      </c>
      <c r="E366" s="15">
        <f>'fnd enro'!E366</f>
        <v>1</v>
      </c>
      <c r="F366" s="15">
        <f>'fnd enro'!F366</f>
        <v>2</v>
      </c>
      <c r="G366" s="15">
        <f>'fnd enro'!G366</f>
        <v>0</v>
      </c>
      <c r="H366" s="15">
        <f>'fnd enro'!H366</f>
        <v>0</v>
      </c>
      <c r="I366" s="15">
        <f>'fnd enro'!I366</f>
        <v>0.1125</v>
      </c>
      <c r="J366" s="15">
        <f>'fnd enro'!J366</f>
        <v>0</v>
      </c>
      <c r="K366" s="15">
        <f>'fnd enro'!K366</f>
        <v>0</v>
      </c>
      <c r="L366" s="15">
        <f>'fnd enro'!L366</f>
        <v>0</v>
      </c>
      <c r="M366" s="15">
        <f>'fnd enro'!M366</f>
        <v>0</v>
      </c>
      <c r="N366" s="15">
        <f>'fnd enro'!N366</f>
        <v>0</v>
      </c>
      <c r="O366" s="15">
        <f>'fnd enro'!O366</f>
        <v>2</v>
      </c>
      <c r="P366" s="15"/>
      <c r="Q366" s="15">
        <f>'fnd enro'!R366</f>
        <v>3</v>
      </c>
      <c r="R366" s="16">
        <f t="shared" si="59"/>
        <v>1</v>
      </c>
      <c r="S366" s="15">
        <f>'fnd enro'!Q366</f>
        <v>10</v>
      </c>
      <c r="T366" s="2"/>
      <c r="U366" s="1">
        <f>(($C366*'fnd base rates'!C$48)
+($D366*'fnd base rates'!C$49)
+($E366*'fnd base rates'!C$50)
+($F366*'fnd base rates'!C$51)
+($G366*'fnd base rates'!C$52)
+($H366*'fnd base rates'!C$53)
+($I366*'fnd base rates'!C$54)
+($J366*'fnd base rates'!C$55)
+($K366*'fnd base rates'!C$56)
+($L366*'fnd base rates'!C$57)
+($M366*'fnd base rates'!C$58)
+($N366*'fnd base rates'!C$59)
+($O366*VLOOKUP($S366+12,rate_basefnd,3)))
*$R366</f>
        <v>1389.8868750000001</v>
      </c>
      <c r="V366" s="1">
        <f>(($C366*'fnd base rates'!D$48)
+($D366*'fnd base rates'!D$49)
+($E366*'fnd base rates'!D$50)
+($F366*'fnd base rates'!D$51)
+($G366*'fnd base rates'!D$52)
+($H366*'fnd base rates'!D$53)
+($I366*'fnd base rates'!D$54)
+($J366*'fnd base rates'!D$55)
+($K366*'fnd base rates'!D$56)
+($L366*'fnd base rates'!D$57)
+($M366*'fnd base rates'!D$58)
+($N366*'fnd base rates'!D$59)
+($O366*VLOOKUP($S366+12,rate_basefnd,4)))
*$R366</f>
        <v>1994.16</v>
      </c>
      <c r="W366" s="1">
        <f>(($C366*'fnd base rates'!E$48)
+($D366*'fnd base rates'!E$49)
+($E366*'fnd base rates'!E$50)
+($F366*'fnd base rates'!E$51)
+($G366*'fnd base rates'!E$52)
+($H366*'fnd base rates'!E$53)
+($I366*'fnd base rates'!E$54)
+($J366*'fnd base rates'!E$55)
+($K366*'fnd base rates'!E$56)
+($L366*'fnd base rates'!E$57)
+($M366*'fnd base rates'!E$58)
+($N366*'fnd base rates'!E$59)
+($O366*VLOOKUP($S366+12,rate_basefnd,5)))
*$R366</f>
        <v>16629.868125000001</v>
      </c>
      <c r="X366" s="1">
        <f>(($C366*'fnd base rates'!F$48)
+($D366*'fnd base rates'!F$49)
+($E366*'fnd base rates'!F$50)
+($F366*'fnd base rates'!F$51)
+($G366*'fnd base rates'!F$52)
+($H366*'fnd base rates'!F$53)
+($I366*'fnd base rates'!F$54)
+($J366*'fnd base rates'!F$55)
+($K366*'fnd base rates'!F$56)
+($L366*'fnd base rates'!F$57)
+($M366*'fnd base rates'!F$58)
+($N366*'fnd base rates'!F$59)
+($O366*VLOOKUP($S366+12,rate_basefnd,6)))
*$R366</f>
        <v>3225.6472500000004</v>
      </c>
      <c r="Y366" s="1">
        <f>(($C366*'fnd base rates'!G$48)
+($D366*'fnd base rates'!G$49)
+($E366*'fnd base rates'!G$50)
+($F366*'fnd base rates'!G$51)
+($G366*'fnd base rates'!G$52)
+($H366*'fnd base rates'!G$53)
+($I366*'fnd base rates'!G$54)
+($J366*'fnd base rates'!G$55)
+($K366*'fnd base rates'!G$56)
+($L366*'fnd base rates'!G$57)
+($M366*'fnd base rates'!G$58)
+($N366*'fnd base rates'!G$59)
+($O366*VLOOKUP($S366+12,rate_basefnd,7)))
*$R366</f>
        <v>551.32825000000003</v>
      </c>
      <c r="Z366" s="1">
        <f>(($C366*'fnd base rates'!H$48)
+($D366*'fnd base rates'!H$49)
+($E366*'fnd base rates'!H$50)
+($F366*'fnd base rates'!H$51)
+($G366*'fnd base rates'!H$52)
+($H366*'fnd base rates'!H$53)
+($I366*'fnd base rates'!H$54)
+($J366*'fnd base rates'!H$55)
+($K366*'fnd base rates'!H$56)
+($L366*'fnd base rates'!H$57)
+($M366*'fnd base rates'!H$58)
+($N366*'fnd base rates'!H$59)
+($O366*VLOOKUP($S366+12,rate_basefnd,8)))</f>
        <v>1363.1534999999999</v>
      </c>
      <c r="AA366" s="1">
        <f>(($C366*'fnd base rates'!I$48)
+($D366*'fnd base rates'!I$49)
+($E366*'fnd base rates'!I$50)
+($F366*'fnd base rates'!I$51)
+($G366*'fnd base rates'!I$52)
+($H366*'fnd base rates'!I$53)
+($I366*'fnd base rates'!I$54)
+($J366*'fnd base rates'!I$55)
+($K366*'fnd base rates'!I$56)
+($L366*'fnd base rates'!I$57)
+($M366*'fnd base rates'!I$58)
+($N366*'fnd base rates'!I$59)
+($O366*VLOOKUP($S366+12,rate_basefnd,9)))
*$R366</f>
        <v>665.37</v>
      </c>
      <c r="AB366" s="1">
        <f>(($C366*'fnd base rates'!J$48)
+($D366*'fnd base rates'!J$49)
+($E366*'fnd base rates'!J$50)
+($F366*'fnd base rates'!J$51)
+($G366*'fnd base rates'!J$52)
+($H366*'fnd base rates'!J$53)
+($I366*'fnd base rates'!J$54)
+($J366*'fnd base rates'!J$55)
+($K366*'fnd base rates'!J$56)
+($L366*'fnd base rates'!J$57)
+($M366*'fnd base rates'!J$58)
+($N366*'fnd base rates'!J$59)
+($O366*VLOOKUP($S366+12,rate_basefnd,10)))
*$R366</f>
        <v>352.94</v>
      </c>
      <c r="AC366" s="1">
        <f>(($C366*'fnd base rates'!K$48)
+($D366*'fnd base rates'!K$49)
+($E366*'fnd base rates'!K$50)
+($F366*'fnd base rates'!K$51)
+($G366*'fnd base rates'!K$52)
+($H366*'fnd base rates'!K$53)
+($I366*'fnd base rates'!K$54)
+($J366*'fnd base rates'!K$55)
+($K366*'fnd base rates'!K$56)
+($L366*'fnd base rates'!K$57)
+($M366*'fnd base rates'!K$58)
+($N366*'fnd base rates'!K$59)
+($O366*VLOOKUP($S366+12,rate_basefnd,11)))
*$R366</f>
        <v>3868.8953750000001</v>
      </c>
      <c r="AD366" s="1">
        <f>(($C366*'fnd base rates'!L$48)
+($D366*'fnd base rates'!L$49)
+($E366*'fnd base rates'!L$50)
+($F366*'fnd base rates'!L$51)
+($G366*'fnd base rates'!L$52)
+($H366*'fnd base rates'!L$53)
+($I366*'fnd base rates'!L$54)
+($J366*'fnd base rates'!L$55)
+($K366*'fnd base rates'!L$56)
+($L366*'fnd base rates'!L$57)
+($M366*'fnd base rates'!L$58)
+($N366*'fnd base rates'!L$59)
+($O366*VLOOKUP($S366+12,rate_basefnd,12)))</f>
        <v>3627.6518943184474</v>
      </c>
      <c r="AE366" s="1">
        <f>(($C366*'fnd base rates'!M$48)
+($D366*'fnd base rates'!M$49)
+($E366*'fnd base rates'!M$50)
+($F366*'fnd base rates'!M$51)
+($G366*'fnd base rates'!M$52)
+($H366*'fnd base rates'!M$53)
+($I366*'fnd base rates'!M$54)
+($J366*'fnd base rates'!M$55)
+($K366*'fnd base rates'!M$56)
+($L366*'fnd base rates'!M$57)
+($M366*'fnd base rates'!M$58)
+($N366*'fnd base rates'!M$59)
+($O366*VLOOKUP($S366+12,rate_basefnd,13)))</f>
        <v>0</v>
      </c>
      <c r="AF366" s="4">
        <f t="shared" si="60"/>
        <v>33668.901269318449</v>
      </c>
      <c r="AH366" s="4">
        <f t="shared" si="61"/>
        <v>453137210</v>
      </c>
      <c r="AI366" s="4" t="str">
        <f t="shared" si="62"/>
        <v>453</v>
      </c>
      <c r="AJ366" s="2" t="str">
        <f t="shared" si="63"/>
        <v>137</v>
      </c>
      <c r="AK366" s="2" t="str">
        <f t="shared" si="64"/>
        <v>210</v>
      </c>
      <c r="AL366" s="4">
        <f t="shared" si="65"/>
        <v>1</v>
      </c>
      <c r="AM366" s="4">
        <f t="shared" si="58"/>
        <v>3</v>
      </c>
      <c r="AN366" s="4">
        <f t="shared" si="66"/>
        <v>33668.901269318449</v>
      </c>
      <c r="AO366" s="4">
        <f t="shared" si="67"/>
        <v>11223</v>
      </c>
      <c r="AP366" s="4">
        <f t="shared" si="68"/>
        <v>0</v>
      </c>
      <c r="AQ366" s="75">
        <v>11223</v>
      </c>
    </row>
    <row r="367" spans="1:43" s="4" customFormat="1">
      <c r="A367" s="2">
        <v>453137278</v>
      </c>
      <c r="B367" s="382" t="s">
        <v>102</v>
      </c>
      <c r="C367" s="15">
        <f>'fnd enro'!C367</f>
        <v>0</v>
      </c>
      <c r="D367" s="15">
        <f>'fnd enro'!D367</f>
        <v>0</v>
      </c>
      <c r="E367" s="15">
        <f>'fnd enro'!E367</f>
        <v>0</v>
      </c>
      <c r="F367" s="15">
        <f>'fnd enro'!F367</f>
        <v>3</v>
      </c>
      <c r="G367" s="15">
        <f>'fnd enro'!G367</f>
        <v>1</v>
      </c>
      <c r="H367" s="15">
        <f>'fnd enro'!H367</f>
        <v>0</v>
      </c>
      <c r="I367" s="15">
        <f>'fnd enro'!I367</f>
        <v>0.15</v>
      </c>
      <c r="J367" s="15">
        <f>'fnd enro'!J367</f>
        <v>0</v>
      </c>
      <c r="K367" s="15">
        <f>'fnd enro'!K367</f>
        <v>0</v>
      </c>
      <c r="L367" s="15">
        <f>'fnd enro'!L367</f>
        <v>0</v>
      </c>
      <c r="M367" s="15">
        <f>'fnd enro'!M367</f>
        <v>0</v>
      </c>
      <c r="N367" s="15">
        <f>'fnd enro'!N367</f>
        <v>0</v>
      </c>
      <c r="O367" s="15">
        <f>'fnd enro'!O367</f>
        <v>1</v>
      </c>
      <c r="P367" s="15"/>
      <c r="Q367" s="15">
        <f>'fnd enro'!R367</f>
        <v>4</v>
      </c>
      <c r="R367" s="16">
        <f t="shared" si="59"/>
        <v>1</v>
      </c>
      <c r="S367" s="15">
        <f>'fnd enro'!Q367</f>
        <v>6</v>
      </c>
      <c r="T367" s="2"/>
      <c r="U367" s="1">
        <f>(($C367*'fnd base rates'!C$48)
+($D367*'fnd base rates'!C$49)
+($E367*'fnd base rates'!C$50)
+($F367*'fnd base rates'!C$51)
+($G367*'fnd base rates'!C$52)
+($H367*'fnd base rates'!C$53)
+($I367*'fnd base rates'!C$54)
+($J367*'fnd base rates'!C$55)
+($K367*'fnd base rates'!C$56)
+($L367*'fnd base rates'!C$57)
+($M367*'fnd base rates'!C$58)
+($N367*'fnd base rates'!C$59)
+($O367*VLOOKUP($S367+12,rate_basefnd,3)))
*$R367</f>
        <v>1853.1825000000001</v>
      </c>
      <c r="V367" s="1">
        <f>(($C367*'fnd base rates'!D$48)
+($D367*'fnd base rates'!D$49)
+($E367*'fnd base rates'!D$50)
+($F367*'fnd base rates'!D$51)
+($G367*'fnd base rates'!D$52)
+($H367*'fnd base rates'!D$53)
+($I367*'fnd base rates'!D$54)
+($J367*'fnd base rates'!D$55)
+($K367*'fnd base rates'!D$56)
+($L367*'fnd base rates'!D$57)
+($M367*'fnd base rates'!D$58)
+($N367*'fnd base rates'!D$59)
+($O367*VLOOKUP($S367+12,rate_basefnd,4)))
*$R367</f>
        <v>2658.88</v>
      </c>
      <c r="W367" s="1">
        <f>(($C367*'fnd base rates'!E$48)
+($D367*'fnd base rates'!E$49)
+($E367*'fnd base rates'!E$50)
+($F367*'fnd base rates'!E$51)
+($G367*'fnd base rates'!E$52)
+($H367*'fnd base rates'!E$53)
+($I367*'fnd base rates'!E$54)
+($J367*'fnd base rates'!E$55)
+($K367*'fnd base rates'!E$56)
+($L367*'fnd base rates'!E$57)
+($M367*'fnd base rates'!E$58)
+($N367*'fnd base rates'!E$59)
+($O367*VLOOKUP($S367+12,rate_basefnd,5)))
*$R367</f>
        <v>16228.217499999999</v>
      </c>
      <c r="X367" s="1">
        <f>(($C367*'fnd base rates'!F$48)
+($D367*'fnd base rates'!F$49)
+($E367*'fnd base rates'!F$50)
+($F367*'fnd base rates'!F$51)
+($G367*'fnd base rates'!F$52)
+($H367*'fnd base rates'!F$53)
+($I367*'fnd base rates'!F$54)
+($J367*'fnd base rates'!F$55)
+($K367*'fnd base rates'!F$56)
+($L367*'fnd base rates'!F$57)
+($M367*'fnd base rates'!F$58)
+($N367*'fnd base rates'!F$59)
+($O367*VLOOKUP($S367+12,rate_basefnd,6)))
*$R367</f>
        <v>4081.8530000000001</v>
      </c>
      <c r="Y367" s="1">
        <f>(($C367*'fnd base rates'!G$48)
+($D367*'fnd base rates'!G$49)
+($E367*'fnd base rates'!G$50)
+($F367*'fnd base rates'!G$51)
+($G367*'fnd base rates'!G$52)
+($H367*'fnd base rates'!G$53)
+($I367*'fnd base rates'!G$54)
+($J367*'fnd base rates'!G$55)
+($K367*'fnd base rates'!G$56)
+($L367*'fnd base rates'!G$57)
+($M367*'fnd base rates'!G$58)
+($N367*'fnd base rates'!G$59)
+($O367*VLOOKUP($S367+12,rate_basefnd,7)))
*$R367</f>
        <v>622.48099999999999</v>
      </c>
      <c r="Z367" s="1">
        <f>(($C367*'fnd base rates'!H$48)
+($D367*'fnd base rates'!H$49)
+($E367*'fnd base rates'!H$50)
+($F367*'fnd base rates'!H$51)
+($G367*'fnd base rates'!H$52)
+($H367*'fnd base rates'!H$53)
+($I367*'fnd base rates'!H$54)
+($J367*'fnd base rates'!H$55)
+($K367*'fnd base rates'!H$56)
+($L367*'fnd base rates'!H$57)
+($M367*'fnd base rates'!H$58)
+($N367*'fnd base rates'!H$59)
+($O367*VLOOKUP($S367+12,rate_basefnd,8)))</f>
        <v>1817.538</v>
      </c>
      <c r="AA367" s="1">
        <f>(($C367*'fnd base rates'!I$48)
+($D367*'fnd base rates'!I$49)
+($E367*'fnd base rates'!I$50)
+($F367*'fnd base rates'!I$51)
+($G367*'fnd base rates'!I$52)
+($H367*'fnd base rates'!I$53)
+($I367*'fnd base rates'!I$54)
+($J367*'fnd base rates'!I$55)
+($K367*'fnd base rates'!I$56)
+($L367*'fnd base rates'!I$57)
+($M367*'fnd base rates'!I$58)
+($N367*'fnd base rates'!I$59)
+($O367*VLOOKUP($S367+12,rate_basefnd,9)))
*$R367</f>
        <v>960.6</v>
      </c>
      <c r="AB367" s="1">
        <f>(($C367*'fnd base rates'!J$48)
+($D367*'fnd base rates'!J$49)
+($E367*'fnd base rates'!J$50)
+($F367*'fnd base rates'!J$51)
+($G367*'fnd base rates'!J$52)
+($H367*'fnd base rates'!J$53)
+($I367*'fnd base rates'!J$54)
+($J367*'fnd base rates'!J$55)
+($K367*'fnd base rates'!J$56)
+($L367*'fnd base rates'!J$57)
+($M367*'fnd base rates'!J$58)
+($N367*'fnd base rates'!J$59)
+($O367*VLOOKUP($S367+12,rate_basefnd,10)))
*$R367</f>
        <v>613.23</v>
      </c>
      <c r="AC367" s="1">
        <f>(($C367*'fnd base rates'!K$48)
+($D367*'fnd base rates'!K$49)
+($E367*'fnd base rates'!K$50)
+($F367*'fnd base rates'!K$51)
+($G367*'fnd base rates'!K$52)
+($H367*'fnd base rates'!K$53)
+($I367*'fnd base rates'!K$54)
+($J367*'fnd base rates'!K$55)
+($K367*'fnd base rates'!K$56)
+($L367*'fnd base rates'!K$57)
+($M367*'fnd base rates'!K$58)
+($N367*'fnd base rates'!K$59)
+($O367*VLOOKUP($S367+12,rate_basefnd,11)))
*$R367</f>
        <v>4368.0604999999996</v>
      </c>
      <c r="AD367" s="1">
        <f>(($C367*'fnd base rates'!L$48)
+($D367*'fnd base rates'!L$49)
+($E367*'fnd base rates'!L$50)
+($F367*'fnd base rates'!L$51)
+($G367*'fnd base rates'!L$52)
+($H367*'fnd base rates'!L$53)
+($I367*'fnd base rates'!L$54)
+($J367*'fnd base rates'!L$55)
+($K367*'fnd base rates'!L$56)
+($L367*'fnd base rates'!L$57)
+($M367*'fnd base rates'!L$58)
+($N367*'fnd base rates'!L$59)
+($O367*VLOOKUP($S367+12,rate_basefnd,12)))</f>
        <v>4260.7541577452794</v>
      </c>
      <c r="AE367" s="1">
        <f>(($C367*'fnd base rates'!M$48)
+($D367*'fnd base rates'!M$49)
+($E367*'fnd base rates'!M$50)
+($F367*'fnd base rates'!M$51)
+($G367*'fnd base rates'!M$52)
+($H367*'fnd base rates'!M$53)
+($I367*'fnd base rates'!M$54)
+($J367*'fnd base rates'!M$55)
+($K367*'fnd base rates'!M$56)
+($L367*'fnd base rates'!M$57)
+($M367*'fnd base rates'!M$58)
+($N367*'fnd base rates'!M$59)
+($O367*VLOOKUP($S367+12,rate_basefnd,13)))</f>
        <v>0</v>
      </c>
      <c r="AF367" s="4">
        <f t="shared" si="60"/>
        <v>37464.796657745275</v>
      </c>
      <c r="AH367" s="4">
        <f t="shared" si="61"/>
        <v>453137278</v>
      </c>
      <c r="AI367" s="4" t="str">
        <f t="shared" si="62"/>
        <v>453</v>
      </c>
      <c r="AJ367" s="2" t="str">
        <f t="shared" si="63"/>
        <v>137</v>
      </c>
      <c r="AK367" s="2" t="str">
        <f t="shared" si="64"/>
        <v>278</v>
      </c>
      <c r="AL367" s="4">
        <f t="shared" si="65"/>
        <v>1</v>
      </c>
      <c r="AM367" s="4">
        <f t="shared" si="58"/>
        <v>4</v>
      </c>
      <c r="AN367" s="4">
        <f t="shared" si="66"/>
        <v>37464.796657745275</v>
      </c>
      <c r="AO367" s="4">
        <f t="shared" si="67"/>
        <v>9366</v>
      </c>
      <c r="AP367" s="4">
        <f t="shared" si="68"/>
        <v>0</v>
      </c>
      <c r="AQ367" s="75">
        <v>9366</v>
      </c>
    </row>
    <row r="368" spans="1:43" s="4" customFormat="1">
      <c r="A368" s="2">
        <v>453137281</v>
      </c>
      <c r="B368" s="382" t="s">
        <v>102</v>
      </c>
      <c r="C368" s="15">
        <f>'fnd enro'!C368</f>
        <v>0</v>
      </c>
      <c r="D368" s="15">
        <f>'fnd enro'!D368</f>
        <v>0</v>
      </c>
      <c r="E368" s="15">
        <f>'fnd enro'!E368</f>
        <v>6</v>
      </c>
      <c r="F368" s="15">
        <f>'fnd enro'!F368</f>
        <v>37</v>
      </c>
      <c r="G368" s="15">
        <f>'fnd enro'!G368</f>
        <v>29</v>
      </c>
      <c r="H368" s="15">
        <f>'fnd enro'!H368</f>
        <v>0</v>
      </c>
      <c r="I368" s="15">
        <f>'fnd enro'!I368</f>
        <v>3.15</v>
      </c>
      <c r="J368" s="15">
        <f>'fnd enro'!J368</f>
        <v>0</v>
      </c>
      <c r="K368" s="15">
        <f>'fnd enro'!K368</f>
        <v>0</v>
      </c>
      <c r="L368" s="15">
        <f>'fnd enro'!L368</f>
        <v>0</v>
      </c>
      <c r="M368" s="15">
        <f>'fnd enro'!M368</f>
        <v>12</v>
      </c>
      <c r="N368" s="15">
        <f>'fnd enro'!N368</f>
        <v>0</v>
      </c>
      <c r="O368" s="15">
        <f>'fnd enro'!O368</f>
        <v>60</v>
      </c>
      <c r="P368" s="15"/>
      <c r="Q368" s="15">
        <f>'fnd enro'!R368</f>
        <v>84</v>
      </c>
      <c r="R368" s="16">
        <f t="shared" si="59"/>
        <v>1</v>
      </c>
      <c r="S368" s="15">
        <f>'fnd enro'!Q368</f>
        <v>10</v>
      </c>
      <c r="T368" s="2"/>
      <c r="U368" s="1">
        <f>(($C368*'fnd base rates'!C$48)
+($D368*'fnd base rates'!C$49)
+($E368*'fnd base rates'!C$50)
+($F368*'fnd base rates'!C$51)
+($G368*'fnd base rates'!C$52)
+($H368*'fnd base rates'!C$53)
+($I368*'fnd base rates'!C$54)
+($J368*'fnd base rates'!C$55)
+($K368*'fnd base rates'!C$56)
+($L368*'fnd base rates'!C$57)
+($M368*'fnd base rates'!C$58)
+($N368*'fnd base rates'!C$59)
+($O368*VLOOKUP($S368+12,rate_basefnd,3)))
*$R368</f>
        <v>38916.832500000004</v>
      </c>
      <c r="V368" s="1">
        <f>(($C368*'fnd base rates'!D$48)
+($D368*'fnd base rates'!D$49)
+($E368*'fnd base rates'!D$50)
+($F368*'fnd base rates'!D$51)
+($G368*'fnd base rates'!D$52)
+($H368*'fnd base rates'!D$53)
+($I368*'fnd base rates'!D$54)
+($J368*'fnd base rates'!D$55)
+($K368*'fnd base rates'!D$56)
+($L368*'fnd base rates'!D$57)
+($M368*'fnd base rates'!D$58)
+($N368*'fnd base rates'!D$59)
+($O368*VLOOKUP($S368+12,rate_basefnd,4)))
*$R368</f>
        <v>55836.479999999996</v>
      </c>
      <c r="W368" s="1">
        <f>(($C368*'fnd base rates'!E$48)
+($D368*'fnd base rates'!E$49)
+($E368*'fnd base rates'!E$50)
+($F368*'fnd base rates'!E$51)
+($G368*'fnd base rates'!E$52)
+($H368*'fnd base rates'!E$53)
+($I368*'fnd base rates'!E$54)
+($J368*'fnd base rates'!E$55)
+($K368*'fnd base rates'!E$56)
+($L368*'fnd base rates'!E$57)
+($M368*'fnd base rates'!E$58)
+($N368*'fnd base rates'!E$59)
+($O368*VLOOKUP($S368+12,rate_basefnd,5)))
*$R368</f>
        <v>486624.21750000003</v>
      </c>
      <c r="X368" s="1">
        <f>(($C368*'fnd base rates'!F$48)
+($D368*'fnd base rates'!F$49)
+($E368*'fnd base rates'!F$50)
+($F368*'fnd base rates'!F$51)
+($G368*'fnd base rates'!F$52)
+($H368*'fnd base rates'!F$53)
+($I368*'fnd base rates'!F$54)
+($J368*'fnd base rates'!F$55)
+($K368*'fnd base rates'!F$56)
+($L368*'fnd base rates'!F$57)
+($M368*'fnd base rates'!F$58)
+($N368*'fnd base rates'!F$59)
+($O368*VLOOKUP($S368+12,rate_basefnd,6)))
*$R368</f>
        <v>82086.913</v>
      </c>
      <c r="Y368" s="1">
        <f>(($C368*'fnd base rates'!G$48)
+($D368*'fnd base rates'!G$49)
+($E368*'fnd base rates'!G$50)
+($F368*'fnd base rates'!G$51)
+($G368*'fnd base rates'!G$52)
+($H368*'fnd base rates'!G$53)
+($I368*'fnd base rates'!G$54)
+($J368*'fnd base rates'!G$55)
+($K368*'fnd base rates'!G$56)
+($L368*'fnd base rates'!G$57)
+($M368*'fnd base rates'!G$58)
+($N368*'fnd base rates'!G$59)
+($O368*VLOOKUP($S368+12,rate_basefnd,7)))
*$R368</f>
        <v>16531.371000000003</v>
      </c>
      <c r="Z368" s="1">
        <f>(($C368*'fnd base rates'!H$48)
+($D368*'fnd base rates'!H$49)
+($E368*'fnd base rates'!H$50)
+($F368*'fnd base rates'!H$51)
+($G368*'fnd base rates'!H$52)
+($H368*'fnd base rates'!H$53)
+($I368*'fnd base rates'!H$54)
+($J368*'fnd base rates'!H$55)
+($K368*'fnd base rates'!H$56)
+($L368*'fnd base rates'!H$57)
+($M368*'fnd base rates'!H$58)
+($N368*'fnd base rates'!H$59)
+($O368*VLOOKUP($S368+12,rate_basefnd,8)))</f>
        <v>38168.297999999995</v>
      </c>
      <c r="AA368" s="1">
        <f>(($C368*'fnd base rates'!I$48)
+($D368*'fnd base rates'!I$49)
+($E368*'fnd base rates'!I$50)
+($F368*'fnd base rates'!I$51)
+($G368*'fnd base rates'!I$52)
+($H368*'fnd base rates'!I$53)
+($I368*'fnd base rates'!I$54)
+($J368*'fnd base rates'!I$55)
+($K368*'fnd base rates'!I$56)
+($L368*'fnd base rates'!I$57)
+($M368*'fnd base rates'!I$58)
+($N368*'fnd base rates'!I$59)
+($O368*VLOOKUP($S368+12,rate_basefnd,9)))
*$R368</f>
        <v>21641.4</v>
      </c>
      <c r="AB368" s="1">
        <f>(($C368*'fnd base rates'!J$48)
+($D368*'fnd base rates'!J$49)
+($E368*'fnd base rates'!J$50)
+($F368*'fnd base rates'!J$51)
+($G368*'fnd base rates'!J$52)
+($H368*'fnd base rates'!J$53)
+($I368*'fnd base rates'!J$54)
+($J368*'fnd base rates'!J$55)
+($K368*'fnd base rates'!J$56)
+($L368*'fnd base rates'!J$57)
+($M368*'fnd base rates'!J$58)
+($N368*'fnd base rates'!J$59)
+($O368*VLOOKUP($S368+12,rate_basefnd,10)))
*$R368</f>
        <v>13283.810000000001</v>
      </c>
      <c r="AC368" s="1">
        <f>(($C368*'fnd base rates'!K$48)
+($D368*'fnd base rates'!K$49)
+($E368*'fnd base rates'!K$50)
+($F368*'fnd base rates'!K$51)
+($G368*'fnd base rates'!K$52)
+($H368*'fnd base rates'!K$53)
+($I368*'fnd base rates'!K$54)
+($J368*'fnd base rates'!K$55)
+($K368*'fnd base rates'!K$56)
+($L368*'fnd base rates'!K$57)
+($M368*'fnd base rates'!K$58)
+($N368*'fnd base rates'!K$59)
+($O368*VLOOKUP($S368+12,rate_basefnd,11)))
*$R368</f>
        <v>116008.4005</v>
      </c>
      <c r="AD368" s="1">
        <f>(($C368*'fnd base rates'!L$48)
+($D368*'fnd base rates'!L$49)
+($E368*'fnd base rates'!L$50)
+($F368*'fnd base rates'!L$51)
+($G368*'fnd base rates'!L$52)
+($H368*'fnd base rates'!L$53)
+($I368*'fnd base rates'!L$54)
+($J368*'fnd base rates'!L$55)
+($K368*'fnd base rates'!L$56)
+($L368*'fnd base rates'!L$57)
+($M368*'fnd base rates'!L$58)
+($N368*'fnd base rates'!L$59)
+($O368*VLOOKUP($S368+12,rate_basefnd,12)))</f>
        <v>104554.67115574345</v>
      </c>
      <c r="AE368" s="1">
        <f>(($C368*'fnd base rates'!M$48)
+($D368*'fnd base rates'!M$49)
+($E368*'fnd base rates'!M$50)
+($F368*'fnd base rates'!M$51)
+($G368*'fnd base rates'!M$52)
+($H368*'fnd base rates'!M$53)
+($I368*'fnd base rates'!M$54)
+($J368*'fnd base rates'!M$55)
+($K368*'fnd base rates'!M$56)
+($L368*'fnd base rates'!M$57)
+($M368*'fnd base rates'!M$58)
+($N368*'fnd base rates'!M$59)
+($O368*VLOOKUP($S368+12,rate_basefnd,13)))</f>
        <v>0</v>
      </c>
      <c r="AF368" s="4">
        <f t="shared" si="60"/>
        <v>973652.39365574345</v>
      </c>
      <c r="AH368" s="4">
        <f t="shared" si="61"/>
        <v>453137281</v>
      </c>
      <c r="AI368" s="4" t="str">
        <f t="shared" si="62"/>
        <v>453</v>
      </c>
      <c r="AJ368" s="2" t="str">
        <f t="shared" si="63"/>
        <v>137</v>
      </c>
      <c r="AK368" s="2" t="str">
        <f t="shared" si="64"/>
        <v>281</v>
      </c>
      <c r="AL368" s="4">
        <f t="shared" si="65"/>
        <v>1</v>
      </c>
      <c r="AM368" s="4">
        <f t="shared" si="58"/>
        <v>84</v>
      </c>
      <c r="AN368" s="4">
        <f t="shared" si="66"/>
        <v>973652.39365574345</v>
      </c>
      <c r="AO368" s="4">
        <f t="shared" si="67"/>
        <v>11591</v>
      </c>
      <c r="AP368" s="4">
        <f t="shared" si="68"/>
        <v>0</v>
      </c>
      <c r="AQ368" s="75">
        <v>11591</v>
      </c>
    </row>
    <row r="369" spans="1:43" s="4" customFormat="1">
      <c r="A369" s="2">
        <v>453137325</v>
      </c>
      <c r="B369" s="382" t="s">
        <v>102</v>
      </c>
      <c r="C369" s="15">
        <f>'fnd enro'!C369</f>
        <v>0</v>
      </c>
      <c r="D369" s="15">
        <f>'fnd enro'!D369</f>
        <v>0</v>
      </c>
      <c r="E369" s="15">
        <f>'fnd enro'!E369</f>
        <v>1</v>
      </c>
      <c r="F369" s="15">
        <f>'fnd enro'!F369</f>
        <v>0</v>
      </c>
      <c r="G369" s="15">
        <f>'fnd enro'!G369</f>
        <v>0</v>
      </c>
      <c r="H369" s="15">
        <f>'fnd enro'!H369</f>
        <v>0</v>
      </c>
      <c r="I369" s="15">
        <f>'fnd enro'!I369</f>
        <v>3.7499999999999999E-2</v>
      </c>
      <c r="J369" s="15">
        <f>'fnd enro'!J369</f>
        <v>0</v>
      </c>
      <c r="K369" s="15">
        <f>'fnd enro'!K369</f>
        <v>0</v>
      </c>
      <c r="L369" s="15">
        <f>'fnd enro'!L369</f>
        <v>0</v>
      </c>
      <c r="M369" s="15">
        <f>'fnd enro'!M369</f>
        <v>0</v>
      </c>
      <c r="N369" s="15">
        <f>'fnd enro'!N369</f>
        <v>0</v>
      </c>
      <c r="O369" s="15">
        <f>'fnd enro'!O369</f>
        <v>0</v>
      </c>
      <c r="P369" s="15"/>
      <c r="Q369" s="15">
        <f>'fnd enro'!R369</f>
        <v>1</v>
      </c>
      <c r="R369" s="16">
        <f t="shared" si="59"/>
        <v>1</v>
      </c>
      <c r="S369" s="15">
        <f>'fnd enro'!Q369</f>
        <v>1</v>
      </c>
      <c r="T369" s="2"/>
      <c r="U369" s="1">
        <f>(($C369*'fnd base rates'!C$48)
+($D369*'fnd base rates'!C$49)
+($E369*'fnd base rates'!C$50)
+($F369*'fnd base rates'!C$51)
+($G369*'fnd base rates'!C$52)
+($H369*'fnd base rates'!C$53)
+($I369*'fnd base rates'!C$54)
+($J369*'fnd base rates'!C$55)
+($K369*'fnd base rates'!C$56)
+($L369*'fnd base rates'!C$57)
+($M369*'fnd base rates'!C$58)
+($N369*'fnd base rates'!C$59)
+($O369*VLOOKUP($S369+12,rate_basefnd,3)))
*$R369</f>
        <v>463.29562500000003</v>
      </c>
      <c r="V369" s="1">
        <f>(($C369*'fnd base rates'!D$48)
+($D369*'fnd base rates'!D$49)
+($E369*'fnd base rates'!D$50)
+($F369*'fnd base rates'!D$51)
+($G369*'fnd base rates'!D$52)
+($H369*'fnd base rates'!D$53)
+($I369*'fnd base rates'!D$54)
+($J369*'fnd base rates'!D$55)
+($K369*'fnd base rates'!D$56)
+($L369*'fnd base rates'!D$57)
+($M369*'fnd base rates'!D$58)
+($N369*'fnd base rates'!D$59)
+($O369*VLOOKUP($S369+12,rate_basefnd,4)))
*$R369</f>
        <v>664.72</v>
      </c>
      <c r="W369" s="1">
        <f>(($C369*'fnd base rates'!E$48)
+($D369*'fnd base rates'!E$49)
+($E369*'fnd base rates'!E$50)
+($F369*'fnd base rates'!E$51)
+($G369*'fnd base rates'!E$52)
+($H369*'fnd base rates'!E$53)
+($I369*'fnd base rates'!E$54)
+($J369*'fnd base rates'!E$55)
+($K369*'fnd base rates'!E$56)
+($L369*'fnd base rates'!E$57)
+($M369*'fnd base rates'!E$58)
+($N369*'fnd base rates'!E$59)
+($O369*VLOOKUP($S369+12,rate_basefnd,5)))
*$R369</f>
        <v>3362.2893749999998</v>
      </c>
      <c r="X369" s="1">
        <f>(($C369*'fnd base rates'!F$48)
+($D369*'fnd base rates'!F$49)
+($E369*'fnd base rates'!F$50)
+($F369*'fnd base rates'!F$51)
+($G369*'fnd base rates'!F$52)
+($H369*'fnd base rates'!F$53)
+($I369*'fnd base rates'!F$54)
+($J369*'fnd base rates'!F$55)
+($K369*'fnd base rates'!F$56)
+($L369*'fnd base rates'!F$57)
+($M369*'fnd base rates'!F$58)
+($N369*'fnd base rates'!F$59)
+($O369*VLOOKUP($S369+12,rate_basefnd,6)))
*$R369</f>
        <v>1075.2157500000001</v>
      </c>
      <c r="Y369" s="1">
        <f>(($C369*'fnd base rates'!G$48)
+($D369*'fnd base rates'!G$49)
+($E369*'fnd base rates'!G$50)
+($F369*'fnd base rates'!G$51)
+($G369*'fnd base rates'!G$52)
+($H369*'fnd base rates'!G$53)
+($I369*'fnd base rates'!G$54)
+($J369*'fnd base rates'!G$55)
+($K369*'fnd base rates'!G$56)
+($L369*'fnd base rates'!G$57)
+($M369*'fnd base rates'!G$58)
+($N369*'fnd base rates'!G$59)
+($O369*VLOOKUP($S369+12,rate_basefnd,7)))
*$R369</f>
        <v>135.76274999999998</v>
      </c>
      <c r="Z369" s="1">
        <f>(($C369*'fnd base rates'!H$48)
+($D369*'fnd base rates'!H$49)
+($E369*'fnd base rates'!H$50)
+($F369*'fnd base rates'!H$51)
+($G369*'fnd base rates'!H$52)
+($H369*'fnd base rates'!H$53)
+($I369*'fnd base rates'!H$54)
+($J369*'fnd base rates'!H$55)
+($K369*'fnd base rates'!H$56)
+($L369*'fnd base rates'!H$57)
+($M369*'fnd base rates'!H$58)
+($N369*'fnd base rates'!H$59)
+($O369*VLOOKUP($S369+12,rate_basefnd,8)))</f>
        <v>454.3845</v>
      </c>
      <c r="AA369" s="1">
        <f>(($C369*'fnd base rates'!I$48)
+($D369*'fnd base rates'!I$49)
+($E369*'fnd base rates'!I$50)
+($F369*'fnd base rates'!I$51)
+($G369*'fnd base rates'!I$52)
+($H369*'fnd base rates'!I$53)
+($I369*'fnd base rates'!I$54)
+($J369*'fnd base rates'!I$55)
+($K369*'fnd base rates'!I$56)
+($L369*'fnd base rates'!I$57)
+($M369*'fnd base rates'!I$58)
+($N369*'fnd base rates'!I$59)
+($O369*VLOOKUP($S369+12,rate_basefnd,9)))
*$R369</f>
        <v>221.79</v>
      </c>
      <c r="AB369" s="1">
        <f>(($C369*'fnd base rates'!J$48)
+($D369*'fnd base rates'!J$49)
+($E369*'fnd base rates'!J$50)
+($F369*'fnd base rates'!J$51)
+($G369*'fnd base rates'!J$52)
+($H369*'fnd base rates'!J$53)
+($I369*'fnd base rates'!J$54)
+($J369*'fnd base rates'!J$55)
+($K369*'fnd base rates'!J$56)
+($L369*'fnd base rates'!J$57)
+($M369*'fnd base rates'!J$58)
+($N369*'fnd base rates'!J$59)
+($O369*VLOOKUP($S369+12,rate_basefnd,10)))
*$R369</f>
        <v>88.24</v>
      </c>
      <c r="AC369" s="1">
        <f>(($C369*'fnd base rates'!K$48)
+($D369*'fnd base rates'!K$49)
+($E369*'fnd base rates'!K$50)
+($F369*'fnd base rates'!K$51)
+($G369*'fnd base rates'!K$52)
+($H369*'fnd base rates'!K$53)
+($I369*'fnd base rates'!K$54)
+($J369*'fnd base rates'!K$55)
+($K369*'fnd base rates'!K$56)
+($L369*'fnd base rates'!K$57)
+($M369*'fnd base rates'!K$58)
+($N369*'fnd base rates'!K$59)
+($O369*VLOOKUP($S369+12,rate_basefnd,11)))
*$R369</f>
        <v>952.78512499999999</v>
      </c>
      <c r="AD369" s="1">
        <f>(($C369*'fnd base rates'!L$48)
+($D369*'fnd base rates'!L$49)
+($E369*'fnd base rates'!L$50)
+($F369*'fnd base rates'!L$51)
+($G369*'fnd base rates'!L$52)
+($H369*'fnd base rates'!L$53)
+($I369*'fnd base rates'!L$54)
+($J369*'fnd base rates'!L$55)
+($K369*'fnd base rates'!L$56)
+($L369*'fnd base rates'!L$57)
+($M369*'fnd base rates'!L$58)
+($N369*'fnd base rates'!L$59)
+($O369*VLOOKUP($S369+12,rate_basefnd,12)))</f>
        <v>987.7889647728158</v>
      </c>
      <c r="AE369" s="1">
        <f>(($C369*'fnd base rates'!M$48)
+($D369*'fnd base rates'!M$49)
+($E369*'fnd base rates'!M$50)
+($F369*'fnd base rates'!M$51)
+($G369*'fnd base rates'!M$52)
+($H369*'fnd base rates'!M$53)
+($I369*'fnd base rates'!M$54)
+($J369*'fnd base rates'!M$55)
+($K369*'fnd base rates'!M$56)
+($L369*'fnd base rates'!M$57)
+($M369*'fnd base rates'!M$58)
+($N369*'fnd base rates'!M$59)
+($O369*VLOOKUP($S369+12,rate_basefnd,13)))</f>
        <v>0</v>
      </c>
      <c r="AF369" s="4">
        <f t="shared" si="60"/>
        <v>8406.2720897728159</v>
      </c>
      <c r="AH369" s="4">
        <f t="shared" si="61"/>
        <v>453137325</v>
      </c>
      <c r="AI369" s="4" t="str">
        <f t="shared" si="62"/>
        <v>453</v>
      </c>
      <c r="AJ369" s="2" t="str">
        <f t="shared" si="63"/>
        <v>137</v>
      </c>
      <c r="AK369" s="2" t="str">
        <f t="shared" si="64"/>
        <v>325</v>
      </c>
      <c r="AL369" s="4">
        <f t="shared" si="65"/>
        <v>1</v>
      </c>
      <c r="AM369" s="4">
        <f t="shared" si="58"/>
        <v>1</v>
      </c>
      <c r="AN369" s="4">
        <f t="shared" si="66"/>
        <v>8406.2720897728159</v>
      </c>
      <c r="AO369" s="4">
        <f t="shared" si="67"/>
        <v>8406</v>
      </c>
      <c r="AP369" s="4">
        <f t="shared" si="68"/>
        <v>0</v>
      </c>
      <c r="AQ369" s="75">
        <v>8406</v>
      </c>
    </row>
    <row r="370" spans="1:43" s="4" customFormat="1">
      <c r="A370" s="2">
        <v>453137332</v>
      </c>
      <c r="B370" s="382" t="s">
        <v>102</v>
      </c>
      <c r="C370" s="15">
        <f>'fnd enro'!C370</f>
        <v>0</v>
      </c>
      <c r="D370" s="15">
        <f>'fnd enro'!D370</f>
        <v>0</v>
      </c>
      <c r="E370" s="15">
        <f>'fnd enro'!E370</f>
        <v>0</v>
      </c>
      <c r="F370" s="15">
        <f>'fnd enro'!F370</f>
        <v>3</v>
      </c>
      <c r="G370" s="15">
        <f>'fnd enro'!G370</f>
        <v>1</v>
      </c>
      <c r="H370" s="15">
        <f>'fnd enro'!H370</f>
        <v>0</v>
      </c>
      <c r="I370" s="15">
        <f>'fnd enro'!I370</f>
        <v>0.1875</v>
      </c>
      <c r="J370" s="15">
        <f>'fnd enro'!J370</f>
        <v>0</v>
      </c>
      <c r="K370" s="15">
        <f>'fnd enro'!K370</f>
        <v>0</v>
      </c>
      <c r="L370" s="15">
        <f>'fnd enro'!L370</f>
        <v>0</v>
      </c>
      <c r="M370" s="15">
        <f>'fnd enro'!M370</f>
        <v>1</v>
      </c>
      <c r="N370" s="15">
        <f>'fnd enro'!N370</f>
        <v>0</v>
      </c>
      <c r="O370" s="15">
        <f>'fnd enro'!O370</f>
        <v>2</v>
      </c>
      <c r="P370" s="15"/>
      <c r="Q370" s="15">
        <f>'fnd enro'!R370</f>
        <v>5</v>
      </c>
      <c r="R370" s="16">
        <f t="shared" si="59"/>
        <v>1</v>
      </c>
      <c r="S370" s="15">
        <f>'fnd enro'!Q370</f>
        <v>9</v>
      </c>
      <c r="T370" s="2"/>
      <c r="U370" s="1">
        <f>(($C370*'fnd base rates'!C$48)
+($D370*'fnd base rates'!C$49)
+($E370*'fnd base rates'!C$50)
+($F370*'fnd base rates'!C$51)
+($G370*'fnd base rates'!C$52)
+($H370*'fnd base rates'!C$53)
+($I370*'fnd base rates'!C$54)
+($J370*'fnd base rates'!C$55)
+($K370*'fnd base rates'!C$56)
+($L370*'fnd base rates'!C$57)
+($M370*'fnd base rates'!C$58)
+($N370*'fnd base rates'!C$59)
+($O370*VLOOKUP($S370+12,rate_basefnd,3)))
*$R370</f>
        <v>2316.4781250000001</v>
      </c>
      <c r="V370" s="1">
        <f>(($C370*'fnd base rates'!D$48)
+($D370*'fnd base rates'!D$49)
+($E370*'fnd base rates'!D$50)
+($F370*'fnd base rates'!D$51)
+($G370*'fnd base rates'!D$52)
+($H370*'fnd base rates'!D$53)
+($I370*'fnd base rates'!D$54)
+($J370*'fnd base rates'!D$55)
+($K370*'fnd base rates'!D$56)
+($L370*'fnd base rates'!D$57)
+($M370*'fnd base rates'!D$58)
+($N370*'fnd base rates'!D$59)
+($O370*VLOOKUP($S370+12,rate_basefnd,4)))
*$R370</f>
        <v>3323.6000000000004</v>
      </c>
      <c r="W370" s="1">
        <f>(($C370*'fnd base rates'!E$48)
+($D370*'fnd base rates'!E$49)
+($E370*'fnd base rates'!E$50)
+($F370*'fnd base rates'!E$51)
+($G370*'fnd base rates'!E$52)
+($H370*'fnd base rates'!E$53)
+($I370*'fnd base rates'!E$54)
+($J370*'fnd base rates'!E$55)
+($K370*'fnd base rates'!E$56)
+($L370*'fnd base rates'!E$57)
+($M370*'fnd base rates'!E$58)
+($N370*'fnd base rates'!E$59)
+($O370*VLOOKUP($S370+12,rate_basefnd,5)))
*$R370</f>
        <v>24467.696874999994</v>
      </c>
      <c r="X370" s="1">
        <f>(($C370*'fnd base rates'!F$48)
+($D370*'fnd base rates'!F$49)
+($E370*'fnd base rates'!F$50)
+($F370*'fnd base rates'!F$51)
+($G370*'fnd base rates'!F$52)
+($H370*'fnd base rates'!F$53)
+($I370*'fnd base rates'!F$54)
+($J370*'fnd base rates'!F$55)
+($K370*'fnd base rates'!F$56)
+($L370*'fnd base rates'!F$57)
+($M370*'fnd base rates'!F$58)
+($N370*'fnd base rates'!F$59)
+($O370*VLOOKUP($S370+12,rate_basefnd,6)))
*$R370</f>
        <v>5000.4087500000005</v>
      </c>
      <c r="Y370" s="1">
        <f>(($C370*'fnd base rates'!G$48)
+($D370*'fnd base rates'!G$49)
+($E370*'fnd base rates'!G$50)
+($F370*'fnd base rates'!G$51)
+($G370*'fnd base rates'!G$52)
+($H370*'fnd base rates'!G$53)
+($I370*'fnd base rates'!G$54)
+($J370*'fnd base rates'!G$55)
+($K370*'fnd base rates'!G$56)
+($L370*'fnd base rates'!G$57)
+($M370*'fnd base rates'!G$58)
+($N370*'fnd base rates'!G$59)
+($O370*VLOOKUP($S370+12,rate_basefnd,7)))
*$R370</f>
        <v>874.29375000000005</v>
      </c>
      <c r="Z370" s="1">
        <f>(($C370*'fnd base rates'!H$48)
+($D370*'fnd base rates'!H$49)
+($E370*'fnd base rates'!H$50)
+($F370*'fnd base rates'!H$51)
+($G370*'fnd base rates'!H$52)
+($H370*'fnd base rates'!H$53)
+($I370*'fnd base rates'!H$54)
+($J370*'fnd base rates'!H$55)
+($K370*'fnd base rates'!H$56)
+($L370*'fnd base rates'!H$57)
+($M370*'fnd base rates'!H$58)
+($N370*'fnd base rates'!H$59)
+($O370*VLOOKUP($S370+12,rate_basefnd,8)))</f>
        <v>2271.9224999999997</v>
      </c>
      <c r="AA370" s="1">
        <f>(($C370*'fnd base rates'!I$48)
+($D370*'fnd base rates'!I$49)
+($E370*'fnd base rates'!I$50)
+($F370*'fnd base rates'!I$51)
+($G370*'fnd base rates'!I$52)
+($H370*'fnd base rates'!I$53)
+($I370*'fnd base rates'!I$54)
+($J370*'fnd base rates'!I$55)
+($K370*'fnd base rates'!I$56)
+($L370*'fnd base rates'!I$57)
+($M370*'fnd base rates'!I$58)
+($N370*'fnd base rates'!I$59)
+($O370*VLOOKUP($S370+12,rate_basefnd,9)))
*$R370</f>
        <v>1255.83</v>
      </c>
      <c r="AB370" s="1">
        <f>(($C370*'fnd base rates'!J$48)
+($D370*'fnd base rates'!J$49)
+($E370*'fnd base rates'!J$50)
+($F370*'fnd base rates'!J$51)
+($G370*'fnd base rates'!J$52)
+($H370*'fnd base rates'!J$53)
+($I370*'fnd base rates'!J$54)
+($J370*'fnd base rates'!J$55)
+($K370*'fnd base rates'!J$56)
+($L370*'fnd base rates'!J$57)
+($M370*'fnd base rates'!J$58)
+($N370*'fnd base rates'!J$59)
+($O370*VLOOKUP($S370+12,rate_basefnd,10)))
*$R370</f>
        <v>745.58</v>
      </c>
      <c r="AC370" s="1">
        <f>(($C370*'fnd base rates'!K$48)
+($D370*'fnd base rates'!K$49)
+($E370*'fnd base rates'!K$50)
+($F370*'fnd base rates'!K$51)
+($G370*'fnd base rates'!K$52)
+($H370*'fnd base rates'!K$53)
+($I370*'fnd base rates'!K$54)
+($J370*'fnd base rates'!K$55)
+($K370*'fnd base rates'!K$56)
+($L370*'fnd base rates'!K$57)
+($M370*'fnd base rates'!K$58)
+($N370*'fnd base rates'!K$59)
+($O370*VLOOKUP($S370+12,rate_basefnd,11)))
*$R370</f>
        <v>6135.3256249999995</v>
      </c>
      <c r="AD370" s="1">
        <f>(($C370*'fnd base rates'!L$48)
+($D370*'fnd base rates'!L$49)
+($E370*'fnd base rates'!L$50)
+($F370*'fnd base rates'!L$51)
+($G370*'fnd base rates'!L$52)
+($H370*'fnd base rates'!L$53)
+($I370*'fnd base rates'!L$54)
+($J370*'fnd base rates'!L$55)
+($K370*'fnd base rates'!L$56)
+($L370*'fnd base rates'!L$57)
+($M370*'fnd base rates'!L$58)
+($N370*'fnd base rates'!L$59)
+($O370*VLOOKUP($S370+12,rate_basefnd,12)))</f>
        <v>5748.4074936731322</v>
      </c>
      <c r="AE370" s="1">
        <f>(($C370*'fnd base rates'!M$48)
+($D370*'fnd base rates'!M$49)
+($E370*'fnd base rates'!M$50)
+($F370*'fnd base rates'!M$51)
+($G370*'fnd base rates'!M$52)
+($H370*'fnd base rates'!M$53)
+($I370*'fnd base rates'!M$54)
+($J370*'fnd base rates'!M$55)
+($K370*'fnd base rates'!M$56)
+($L370*'fnd base rates'!M$57)
+($M370*'fnd base rates'!M$58)
+($N370*'fnd base rates'!M$59)
+($O370*VLOOKUP($S370+12,rate_basefnd,13)))</f>
        <v>0</v>
      </c>
      <c r="AF370" s="4">
        <f t="shared" si="60"/>
        <v>52139.543118673129</v>
      </c>
      <c r="AH370" s="4">
        <f t="shared" si="61"/>
        <v>453137332</v>
      </c>
      <c r="AI370" s="4" t="str">
        <f t="shared" si="62"/>
        <v>453</v>
      </c>
      <c r="AJ370" s="2" t="str">
        <f t="shared" si="63"/>
        <v>137</v>
      </c>
      <c r="AK370" s="2" t="str">
        <f t="shared" si="64"/>
        <v>332</v>
      </c>
      <c r="AL370" s="4">
        <f t="shared" si="65"/>
        <v>1</v>
      </c>
      <c r="AM370" s="4">
        <f t="shared" si="58"/>
        <v>5</v>
      </c>
      <c r="AN370" s="4">
        <f t="shared" si="66"/>
        <v>52139.543118673129</v>
      </c>
      <c r="AO370" s="4">
        <f t="shared" si="67"/>
        <v>10428</v>
      </c>
      <c r="AP370" s="4">
        <f t="shared" si="68"/>
        <v>0</v>
      </c>
      <c r="AQ370" s="75">
        <v>10428</v>
      </c>
    </row>
    <row r="371" spans="1:43" s="4" customFormat="1">
      <c r="A371" s="2">
        <v>454149009</v>
      </c>
      <c r="B371" s="382" t="s">
        <v>104</v>
      </c>
      <c r="C371" s="15">
        <f>'fnd enro'!C371</f>
        <v>0</v>
      </c>
      <c r="D371" s="15">
        <f>'fnd enro'!D371</f>
        <v>0</v>
      </c>
      <c r="E371" s="15">
        <f>'fnd enro'!E371</f>
        <v>0</v>
      </c>
      <c r="F371" s="15">
        <f>'fnd enro'!F371</f>
        <v>1</v>
      </c>
      <c r="G371" s="15">
        <f>'fnd enro'!G371</f>
        <v>3</v>
      </c>
      <c r="H371" s="15">
        <f>'fnd enro'!H371</f>
        <v>0</v>
      </c>
      <c r="I371" s="15">
        <f>'fnd enro'!I371</f>
        <v>0.15</v>
      </c>
      <c r="J371" s="15">
        <f>'fnd enro'!J371</f>
        <v>0</v>
      </c>
      <c r="K371" s="15">
        <f>'fnd enro'!K371</f>
        <v>0</v>
      </c>
      <c r="L371" s="15">
        <f>'fnd enro'!L371</f>
        <v>0</v>
      </c>
      <c r="M371" s="15">
        <f>'fnd enro'!M371</f>
        <v>0</v>
      </c>
      <c r="N371" s="15">
        <f>'fnd enro'!N371</f>
        <v>0</v>
      </c>
      <c r="O371" s="15">
        <f>'fnd enro'!O371</f>
        <v>4</v>
      </c>
      <c r="P371" s="15"/>
      <c r="Q371" s="15">
        <f>'fnd enro'!R371</f>
        <v>4</v>
      </c>
      <c r="R371" s="16">
        <f t="shared" si="59"/>
        <v>1</v>
      </c>
      <c r="S371" s="15">
        <f>'fnd enro'!Q371</f>
        <v>10</v>
      </c>
      <c r="T371" s="2"/>
      <c r="U371" s="1">
        <f>(($C371*'fnd base rates'!C$48)
+($D371*'fnd base rates'!C$49)
+($E371*'fnd base rates'!C$50)
+($F371*'fnd base rates'!C$51)
+($G371*'fnd base rates'!C$52)
+($H371*'fnd base rates'!C$53)
+($I371*'fnd base rates'!C$54)
+($J371*'fnd base rates'!C$55)
+($K371*'fnd base rates'!C$56)
+($L371*'fnd base rates'!C$57)
+($M371*'fnd base rates'!C$58)
+($N371*'fnd base rates'!C$59)
+($O371*VLOOKUP($S371+12,rate_basefnd,3)))
*$R371</f>
        <v>1853.1825000000001</v>
      </c>
      <c r="V371" s="1">
        <f>(($C371*'fnd base rates'!D$48)
+($D371*'fnd base rates'!D$49)
+($E371*'fnd base rates'!D$50)
+($F371*'fnd base rates'!D$51)
+($G371*'fnd base rates'!D$52)
+($H371*'fnd base rates'!D$53)
+($I371*'fnd base rates'!D$54)
+($J371*'fnd base rates'!D$55)
+($K371*'fnd base rates'!D$56)
+($L371*'fnd base rates'!D$57)
+($M371*'fnd base rates'!D$58)
+($N371*'fnd base rates'!D$59)
+($O371*VLOOKUP($S371+12,rate_basefnd,4)))
*$R371</f>
        <v>2658.88</v>
      </c>
      <c r="W371" s="1">
        <f>(($C371*'fnd base rates'!E$48)
+($D371*'fnd base rates'!E$49)
+($E371*'fnd base rates'!E$50)
+($F371*'fnd base rates'!E$51)
+($G371*'fnd base rates'!E$52)
+($H371*'fnd base rates'!E$53)
+($I371*'fnd base rates'!E$54)
+($J371*'fnd base rates'!E$55)
+($K371*'fnd base rates'!E$56)
+($L371*'fnd base rates'!E$57)
+($M371*'fnd base rates'!E$58)
+($N371*'fnd base rates'!E$59)
+($O371*VLOOKUP($S371+12,rate_basefnd,5)))
*$R371</f>
        <v>25437.967499999999</v>
      </c>
      <c r="X371" s="1">
        <f>(($C371*'fnd base rates'!F$48)
+($D371*'fnd base rates'!F$49)
+($E371*'fnd base rates'!F$50)
+($F371*'fnd base rates'!F$51)
+($G371*'fnd base rates'!F$52)
+($H371*'fnd base rates'!F$53)
+($I371*'fnd base rates'!F$54)
+($J371*'fnd base rates'!F$55)
+($K371*'fnd base rates'!F$56)
+($L371*'fnd base rates'!F$57)
+($M371*'fnd base rates'!F$58)
+($N371*'fnd base rates'!F$59)
+($O371*VLOOKUP($S371+12,rate_basefnd,6)))
*$R371</f>
        <v>3643.8330000000005</v>
      </c>
      <c r="Y371" s="1">
        <f>(($C371*'fnd base rates'!G$48)
+($D371*'fnd base rates'!G$49)
+($E371*'fnd base rates'!G$50)
+($F371*'fnd base rates'!G$51)
+($G371*'fnd base rates'!G$52)
+($H371*'fnd base rates'!G$53)
+($I371*'fnd base rates'!G$54)
+($J371*'fnd base rates'!G$55)
+($K371*'fnd base rates'!G$56)
+($L371*'fnd base rates'!G$57)
+($M371*'fnd base rates'!G$58)
+($N371*'fnd base rates'!G$59)
+($O371*VLOOKUP($S371+12,rate_basefnd,7)))
*$R371</f>
        <v>861.55099999999993</v>
      </c>
      <c r="Z371" s="1">
        <f>(($C371*'fnd base rates'!H$48)
+($D371*'fnd base rates'!H$49)
+($E371*'fnd base rates'!H$50)
+($F371*'fnd base rates'!H$51)
+($G371*'fnd base rates'!H$52)
+($H371*'fnd base rates'!H$53)
+($I371*'fnd base rates'!H$54)
+($J371*'fnd base rates'!H$55)
+($K371*'fnd base rates'!H$56)
+($L371*'fnd base rates'!H$57)
+($M371*'fnd base rates'!H$58)
+($N371*'fnd base rates'!H$59)
+($O371*VLOOKUP($S371+12,rate_basefnd,8)))</f>
        <v>1817.538</v>
      </c>
      <c r="AA371" s="1">
        <f>(($C371*'fnd base rates'!I$48)
+($D371*'fnd base rates'!I$49)
+($E371*'fnd base rates'!I$50)
+($F371*'fnd base rates'!I$51)
+($G371*'fnd base rates'!I$52)
+($H371*'fnd base rates'!I$53)
+($I371*'fnd base rates'!I$54)
+($J371*'fnd base rates'!I$55)
+($K371*'fnd base rates'!I$56)
+($L371*'fnd base rates'!I$57)
+($M371*'fnd base rates'!I$58)
+($N371*'fnd base rates'!I$59)
+($O371*VLOOKUP($S371+12,rate_basefnd,9)))
*$R371</f>
        <v>1107.48</v>
      </c>
      <c r="AB371" s="1">
        <f>(($C371*'fnd base rates'!J$48)
+($D371*'fnd base rates'!J$49)
+($E371*'fnd base rates'!J$50)
+($F371*'fnd base rates'!J$51)
+($G371*'fnd base rates'!J$52)
+($H371*'fnd base rates'!J$53)
+($I371*'fnd base rates'!J$54)
+($J371*'fnd base rates'!J$55)
+($K371*'fnd base rates'!J$56)
+($L371*'fnd base rates'!J$57)
+($M371*'fnd base rates'!J$58)
+($N371*'fnd base rates'!J$59)
+($O371*VLOOKUP($S371+12,rate_basefnd,10)))
*$R371</f>
        <v>780.89</v>
      </c>
      <c r="AC371" s="1">
        <f>(($C371*'fnd base rates'!K$48)
+($D371*'fnd base rates'!K$49)
+($E371*'fnd base rates'!K$50)
+($F371*'fnd base rates'!K$51)
+($G371*'fnd base rates'!K$52)
+($H371*'fnd base rates'!K$53)
+($I371*'fnd base rates'!K$54)
+($J371*'fnd base rates'!K$55)
+($K371*'fnd base rates'!K$56)
+($L371*'fnd base rates'!K$57)
+($M371*'fnd base rates'!K$58)
+($N371*'fnd base rates'!K$59)
+($O371*VLOOKUP($S371+12,rate_basefnd,11)))
*$R371</f>
        <v>6045.8505000000005</v>
      </c>
      <c r="AD371" s="1">
        <f>(($C371*'fnd base rates'!L$48)
+($D371*'fnd base rates'!L$49)
+($E371*'fnd base rates'!L$50)
+($F371*'fnd base rates'!L$51)
+($G371*'fnd base rates'!L$52)
+($H371*'fnd base rates'!L$53)
+($I371*'fnd base rates'!L$54)
+($J371*'fnd base rates'!L$55)
+($K371*'fnd base rates'!L$56)
+($L371*'fnd base rates'!L$57)
+($M371*'fnd base rates'!L$58)
+($N371*'fnd base rates'!L$59)
+($O371*VLOOKUP($S371+12,rate_basefnd,12)))</f>
        <v>5250.2907550533128</v>
      </c>
      <c r="AE371" s="1">
        <f>(($C371*'fnd base rates'!M$48)
+($D371*'fnd base rates'!M$49)
+($E371*'fnd base rates'!M$50)
+($F371*'fnd base rates'!M$51)
+($G371*'fnd base rates'!M$52)
+($H371*'fnd base rates'!M$53)
+($I371*'fnd base rates'!M$54)
+($J371*'fnd base rates'!M$55)
+($K371*'fnd base rates'!M$56)
+($L371*'fnd base rates'!M$57)
+($M371*'fnd base rates'!M$58)
+($N371*'fnd base rates'!M$59)
+($O371*VLOOKUP($S371+12,rate_basefnd,13)))</f>
        <v>0</v>
      </c>
      <c r="AF371" s="4">
        <f t="shared" si="60"/>
        <v>49457.463255053313</v>
      </c>
      <c r="AH371" s="4">
        <f t="shared" si="61"/>
        <v>454149009</v>
      </c>
      <c r="AI371" s="4" t="str">
        <f t="shared" si="62"/>
        <v>454</v>
      </c>
      <c r="AJ371" s="2" t="str">
        <f t="shared" si="63"/>
        <v>149</v>
      </c>
      <c r="AK371" s="2" t="str">
        <f t="shared" si="64"/>
        <v>009</v>
      </c>
      <c r="AL371" s="4">
        <f t="shared" si="65"/>
        <v>1</v>
      </c>
      <c r="AM371" s="4">
        <f t="shared" si="58"/>
        <v>4</v>
      </c>
      <c r="AN371" s="4">
        <f t="shared" si="66"/>
        <v>49457.463255053313</v>
      </c>
      <c r="AO371" s="4">
        <f t="shared" si="67"/>
        <v>12364</v>
      </c>
      <c r="AP371" s="4">
        <f t="shared" si="68"/>
        <v>0</v>
      </c>
      <c r="AQ371" s="75">
        <v>12364</v>
      </c>
    </row>
    <row r="372" spans="1:43" s="4" customFormat="1">
      <c r="A372" s="2">
        <v>454149128</v>
      </c>
      <c r="B372" s="382" t="s">
        <v>104</v>
      </c>
      <c r="C372" s="15">
        <f>'fnd enro'!C372</f>
        <v>1</v>
      </c>
      <c r="D372" s="15">
        <f>'fnd enro'!D372</f>
        <v>0</v>
      </c>
      <c r="E372" s="15">
        <f>'fnd enro'!E372</f>
        <v>1</v>
      </c>
      <c r="F372" s="15">
        <f>'fnd enro'!F372</f>
        <v>3</v>
      </c>
      <c r="G372" s="15">
        <f>'fnd enro'!G372</f>
        <v>2</v>
      </c>
      <c r="H372" s="15">
        <f>'fnd enro'!H372</f>
        <v>0</v>
      </c>
      <c r="I372" s="15">
        <f>'fnd enro'!I372</f>
        <v>0.3</v>
      </c>
      <c r="J372" s="15">
        <f>'fnd enro'!J372</f>
        <v>0</v>
      </c>
      <c r="K372" s="15">
        <f>'fnd enro'!K372</f>
        <v>0</v>
      </c>
      <c r="L372" s="15">
        <f>'fnd enro'!L372</f>
        <v>0</v>
      </c>
      <c r="M372" s="15">
        <f>'fnd enro'!M372</f>
        <v>2</v>
      </c>
      <c r="N372" s="15">
        <f>'fnd enro'!N372</f>
        <v>0</v>
      </c>
      <c r="O372" s="15">
        <f>'fnd enro'!O372</f>
        <v>4</v>
      </c>
      <c r="P372" s="15"/>
      <c r="Q372" s="15">
        <f>'fnd enro'!R372</f>
        <v>9</v>
      </c>
      <c r="R372" s="16">
        <f t="shared" si="59"/>
        <v>1</v>
      </c>
      <c r="S372" s="15">
        <f>'fnd enro'!Q372</f>
        <v>9</v>
      </c>
      <c r="T372" s="2"/>
      <c r="U372" s="1">
        <f>(($C372*'fnd base rates'!C$48)
+($D372*'fnd base rates'!C$49)
+($E372*'fnd base rates'!C$50)
+($F372*'fnd base rates'!C$51)
+($G372*'fnd base rates'!C$52)
+($H372*'fnd base rates'!C$53)
+($I372*'fnd base rates'!C$54)
+($J372*'fnd base rates'!C$55)
+($K372*'fnd base rates'!C$56)
+($L372*'fnd base rates'!C$57)
+($M372*'fnd base rates'!C$58)
+($N372*'fnd base rates'!C$59)
+($O372*VLOOKUP($S372+12,rate_basefnd,3)))
*$R372</f>
        <v>3890.395</v>
      </c>
      <c r="V372" s="1">
        <f>(($C372*'fnd base rates'!D$48)
+($D372*'fnd base rates'!D$49)
+($E372*'fnd base rates'!D$50)
+($F372*'fnd base rates'!D$51)
+($G372*'fnd base rates'!D$52)
+($H372*'fnd base rates'!D$53)
+($I372*'fnd base rates'!D$54)
+($J372*'fnd base rates'!D$55)
+($K372*'fnd base rates'!D$56)
+($L372*'fnd base rates'!D$57)
+($M372*'fnd base rates'!D$58)
+($N372*'fnd base rates'!D$59)
+($O372*VLOOKUP($S372+12,rate_basefnd,4)))
*$R372</f>
        <v>5650.130000000001</v>
      </c>
      <c r="W372" s="1">
        <f>(($C372*'fnd base rates'!E$48)
+($D372*'fnd base rates'!E$49)
+($E372*'fnd base rates'!E$50)
+($F372*'fnd base rates'!E$51)
+($G372*'fnd base rates'!E$52)
+($H372*'fnd base rates'!E$53)
+($I372*'fnd base rates'!E$54)
+($J372*'fnd base rates'!E$55)
+($K372*'fnd base rates'!E$56)
+($L372*'fnd base rates'!E$57)
+($M372*'fnd base rates'!E$58)
+($N372*'fnd base rates'!E$59)
+($O372*VLOOKUP($S372+12,rate_basefnd,5)))
*$R372</f>
        <v>43734.925000000003</v>
      </c>
      <c r="X372" s="1">
        <f>(($C372*'fnd base rates'!F$48)
+($D372*'fnd base rates'!F$49)
+($E372*'fnd base rates'!F$50)
+($F372*'fnd base rates'!F$51)
+($G372*'fnd base rates'!F$52)
+($H372*'fnd base rates'!F$53)
+($I372*'fnd base rates'!F$54)
+($J372*'fnd base rates'!F$55)
+($K372*'fnd base rates'!F$56)
+($L372*'fnd base rates'!F$57)
+($M372*'fnd base rates'!F$58)
+($N372*'fnd base rates'!F$59)
+($O372*VLOOKUP($S372+12,rate_basefnd,6)))
*$R372</f>
        <v>8241.246000000001</v>
      </c>
      <c r="Y372" s="1">
        <f>(($C372*'fnd base rates'!G$48)
+($D372*'fnd base rates'!G$49)
+($E372*'fnd base rates'!G$50)
+($F372*'fnd base rates'!G$51)
+($G372*'fnd base rates'!G$52)
+($H372*'fnd base rates'!G$53)
+($I372*'fnd base rates'!G$54)
+($J372*'fnd base rates'!G$55)
+($K372*'fnd base rates'!G$56)
+($L372*'fnd base rates'!G$57)
+($M372*'fnd base rates'!G$58)
+($N372*'fnd base rates'!G$59)
+($O372*VLOOKUP($S372+12,rate_basefnd,7)))
*$R372</f>
        <v>1537.2720000000002</v>
      </c>
      <c r="Z372" s="1">
        <f>(($C372*'fnd base rates'!H$48)
+($D372*'fnd base rates'!H$49)
+($E372*'fnd base rates'!H$50)
+($F372*'fnd base rates'!H$51)
+($G372*'fnd base rates'!H$52)
+($H372*'fnd base rates'!H$53)
+($I372*'fnd base rates'!H$54)
+($J372*'fnd base rates'!H$55)
+($K372*'fnd base rates'!H$56)
+($L372*'fnd base rates'!H$57)
+($M372*'fnd base rates'!H$58)
+($N372*'fnd base rates'!H$59)
+($O372*VLOOKUP($S372+12,rate_basefnd,8)))</f>
        <v>3855.6559999999999</v>
      </c>
      <c r="AA372" s="1">
        <f>(($C372*'fnd base rates'!I$48)
+($D372*'fnd base rates'!I$49)
+($E372*'fnd base rates'!I$50)
+($F372*'fnd base rates'!I$51)
+($G372*'fnd base rates'!I$52)
+($H372*'fnd base rates'!I$53)
+($I372*'fnd base rates'!I$54)
+($J372*'fnd base rates'!I$55)
+($K372*'fnd base rates'!I$56)
+($L372*'fnd base rates'!I$57)
+($M372*'fnd base rates'!I$58)
+($N372*'fnd base rates'!I$59)
+($O372*VLOOKUP($S372+12,rate_basefnd,9)))
*$R372</f>
        <v>2178.96</v>
      </c>
      <c r="AB372" s="1">
        <f>(($C372*'fnd base rates'!J$48)
+($D372*'fnd base rates'!J$49)
+($E372*'fnd base rates'!J$50)
+($F372*'fnd base rates'!J$51)
+($G372*'fnd base rates'!J$52)
+($H372*'fnd base rates'!J$53)
+($I372*'fnd base rates'!J$54)
+($J372*'fnd base rates'!J$55)
+($K372*'fnd base rates'!J$56)
+($L372*'fnd base rates'!J$57)
+($M372*'fnd base rates'!J$58)
+($N372*'fnd base rates'!J$59)
+($O372*VLOOKUP($S372+12,rate_basefnd,10)))
*$R372</f>
        <v>1226.45</v>
      </c>
      <c r="AC372" s="1">
        <f>(($C372*'fnd base rates'!K$48)
+($D372*'fnd base rates'!K$49)
+($E372*'fnd base rates'!K$50)
+($F372*'fnd base rates'!K$51)
+($G372*'fnd base rates'!K$52)
+($H372*'fnd base rates'!K$53)
+($I372*'fnd base rates'!K$54)
+($J372*'fnd base rates'!K$55)
+($K372*'fnd base rates'!K$56)
+($L372*'fnd base rates'!K$57)
+($M372*'fnd base rates'!K$58)
+($N372*'fnd base rates'!K$59)
+($O372*VLOOKUP($S372+12,rate_basefnd,11)))
*$R372</f>
        <v>10788.280999999999</v>
      </c>
      <c r="AD372" s="1">
        <f>(($C372*'fnd base rates'!L$48)
+($D372*'fnd base rates'!L$49)
+($E372*'fnd base rates'!L$50)
+($F372*'fnd base rates'!L$51)
+($G372*'fnd base rates'!L$52)
+($H372*'fnd base rates'!L$53)
+($I372*'fnd base rates'!L$54)
+($J372*'fnd base rates'!L$55)
+($K372*'fnd base rates'!L$56)
+($L372*'fnd base rates'!L$57)
+($M372*'fnd base rates'!L$58)
+($N372*'fnd base rates'!L$59)
+($O372*VLOOKUP($S372+12,rate_basefnd,12)))</f>
        <v>9953.3493049795543</v>
      </c>
      <c r="AE372" s="1">
        <f>(($C372*'fnd base rates'!M$48)
+($D372*'fnd base rates'!M$49)
+($E372*'fnd base rates'!M$50)
+($F372*'fnd base rates'!M$51)
+($G372*'fnd base rates'!M$52)
+($H372*'fnd base rates'!M$53)
+($I372*'fnd base rates'!M$54)
+($J372*'fnd base rates'!M$55)
+($K372*'fnd base rates'!M$56)
+($L372*'fnd base rates'!M$57)
+($M372*'fnd base rates'!M$58)
+($N372*'fnd base rates'!M$59)
+($O372*VLOOKUP($S372+12,rate_basefnd,13)))</f>
        <v>0</v>
      </c>
      <c r="AF372" s="4">
        <f t="shared" si="60"/>
        <v>91056.664304979553</v>
      </c>
      <c r="AH372" s="4">
        <f t="shared" si="61"/>
        <v>454149128</v>
      </c>
      <c r="AI372" s="4" t="str">
        <f t="shared" si="62"/>
        <v>454</v>
      </c>
      <c r="AJ372" s="2" t="str">
        <f t="shared" si="63"/>
        <v>149</v>
      </c>
      <c r="AK372" s="2" t="str">
        <f t="shared" si="64"/>
        <v>128</v>
      </c>
      <c r="AL372" s="4">
        <f t="shared" si="65"/>
        <v>1</v>
      </c>
      <c r="AM372" s="4">
        <f t="shared" si="58"/>
        <v>9</v>
      </c>
      <c r="AN372" s="4">
        <f t="shared" si="66"/>
        <v>91056.664304979553</v>
      </c>
      <c r="AO372" s="4">
        <f t="shared" si="67"/>
        <v>10117</v>
      </c>
      <c r="AP372" s="4">
        <f t="shared" si="68"/>
        <v>0</v>
      </c>
      <c r="AQ372" s="75">
        <v>10117</v>
      </c>
    </row>
    <row r="373" spans="1:43" s="4" customFormat="1">
      <c r="A373" s="2">
        <v>454149149</v>
      </c>
      <c r="B373" s="382" t="s">
        <v>104</v>
      </c>
      <c r="C373" s="15">
        <f>'fnd enro'!C373</f>
        <v>32</v>
      </c>
      <c r="D373" s="15">
        <f>'fnd enro'!D373</f>
        <v>0</v>
      </c>
      <c r="E373" s="15">
        <f>'fnd enro'!E373</f>
        <v>35</v>
      </c>
      <c r="F373" s="15">
        <f>'fnd enro'!F373</f>
        <v>274</v>
      </c>
      <c r="G373" s="15">
        <f>'fnd enro'!G373</f>
        <v>141</v>
      </c>
      <c r="H373" s="15">
        <f>'fnd enro'!H373</f>
        <v>0</v>
      </c>
      <c r="I373" s="15">
        <f>'fnd enro'!I373</f>
        <v>21.75</v>
      </c>
      <c r="J373" s="15">
        <f>'fnd enro'!J373</f>
        <v>0</v>
      </c>
      <c r="K373" s="15">
        <f>'fnd enro'!K373</f>
        <v>52</v>
      </c>
      <c r="L373" s="15">
        <f>'fnd enro'!L373</f>
        <v>0</v>
      </c>
      <c r="M373" s="15">
        <f>'fnd enro'!M373</f>
        <v>130</v>
      </c>
      <c r="N373" s="15">
        <f>'fnd enro'!N373</f>
        <v>0</v>
      </c>
      <c r="O373" s="15">
        <f>'fnd enro'!O373</f>
        <v>386</v>
      </c>
      <c r="P373" s="15"/>
      <c r="Q373" s="15">
        <f>'fnd enro'!R373</f>
        <v>622</v>
      </c>
      <c r="R373" s="16">
        <f t="shared" si="59"/>
        <v>1</v>
      </c>
      <c r="S373" s="15">
        <f>'fnd enro'!Q373</f>
        <v>10</v>
      </c>
      <c r="T373" s="2"/>
      <c r="U373" s="1">
        <f>(($C373*'fnd base rates'!C$48)
+($D373*'fnd base rates'!C$49)
+($E373*'fnd base rates'!C$50)
+($F373*'fnd base rates'!C$51)
+($G373*'fnd base rates'!C$52)
+($H373*'fnd base rates'!C$53)
+($I373*'fnd base rates'!C$54)
+($J373*'fnd base rates'!C$55)
+($K373*'fnd base rates'!C$56)
+($L373*'fnd base rates'!C$57)
+($M373*'fnd base rates'!C$58)
+($N373*'fnd base rates'!C$59)
+($O373*VLOOKUP($S373+12,rate_basefnd,3)))
*$R373</f>
        <v>284170.5025</v>
      </c>
      <c r="V373" s="1">
        <f>(($C373*'fnd base rates'!D$48)
+($D373*'fnd base rates'!D$49)
+($E373*'fnd base rates'!D$50)
+($F373*'fnd base rates'!D$51)
+($G373*'fnd base rates'!D$52)
+($H373*'fnd base rates'!D$53)
+($I373*'fnd base rates'!D$54)
+($J373*'fnd base rates'!D$55)
+($K373*'fnd base rates'!D$56)
+($L373*'fnd base rates'!D$57)
+($M373*'fnd base rates'!D$58)
+($N373*'fnd base rates'!D$59)
+($O373*VLOOKUP($S373+12,rate_basefnd,4)))
*$R373</f>
        <v>413456.68000000005</v>
      </c>
      <c r="W373" s="1">
        <f>(($C373*'fnd base rates'!E$48)
+($D373*'fnd base rates'!E$49)
+($E373*'fnd base rates'!E$50)
+($F373*'fnd base rates'!E$51)
+($G373*'fnd base rates'!E$52)
+($H373*'fnd base rates'!E$53)
+($I373*'fnd base rates'!E$54)
+($J373*'fnd base rates'!E$55)
+($K373*'fnd base rates'!E$56)
+($L373*'fnd base rates'!E$57)
+($M373*'fnd base rates'!E$58)
+($N373*'fnd base rates'!E$59)
+($O373*VLOOKUP($S373+12,rate_basefnd,5)))
*$R373</f>
        <v>3529981.5874999999</v>
      </c>
      <c r="X373" s="1">
        <f>(($C373*'fnd base rates'!F$48)
+($D373*'fnd base rates'!F$49)
+($E373*'fnd base rates'!F$50)
+($F373*'fnd base rates'!F$51)
+($G373*'fnd base rates'!F$52)
+($H373*'fnd base rates'!F$53)
+($I373*'fnd base rates'!F$54)
+($J373*'fnd base rates'!F$55)
+($K373*'fnd base rates'!F$56)
+($L373*'fnd base rates'!F$57)
+($M373*'fnd base rates'!F$58)
+($N373*'fnd base rates'!F$59)
+($O373*VLOOKUP($S373+12,rate_basefnd,6)))
*$R373</f>
        <v>601138.52500000002</v>
      </c>
      <c r="Y373" s="1">
        <f>(($C373*'fnd base rates'!G$48)
+($D373*'fnd base rates'!G$49)
+($E373*'fnd base rates'!G$50)
+($F373*'fnd base rates'!G$51)
+($G373*'fnd base rates'!G$52)
+($H373*'fnd base rates'!G$53)
+($I373*'fnd base rates'!G$54)
+($J373*'fnd base rates'!G$55)
+($K373*'fnd base rates'!G$56)
+($L373*'fnd base rates'!G$57)
+($M373*'fnd base rates'!G$58)
+($N373*'fnd base rates'!G$59)
+($O373*VLOOKUP($S373+12,rate_basefnd,7)))
*$R373</f>
        <v>119692.67500000002</v>
      </c>
      <c r="Z373" s="1">
        <f>(($C373*'fnd base rates'!H$48)
+($D373*'fnd base rates'!H$49)
+($E373*'fnd base rates'!H$50)
+($F373*'fnd base rates'!H$51)
+($G373*'fnd base rates'!H$52)
+($H373*'fnd base rates'!H$53)
+($I373*'fnd base rates'!H$54)
+($J373*'fnd base rates'!H$55)
+($K373*'fnd base rates'!H$56)
+($L373*'fnd base rates'!H$57)
+($M373*'fnd base rates'!H$58)
+($N373*'fnd base rates'!H$59)
+($O373*VLOOKUP($S373+12,rate_basefnd,8)))</f>
        <v>282071.73</v>
      </c>
      <c r="AA373" s="1">
        <f>(($C373*'fnd base rates'!I$48)
+($D373*'fnd base rates'!I$49)
+($E373*'fnd base rates'!I$50)
+($F373*'fnd base rates'!I$51)
+($G373*'fnd base rates'!I$52)
+($H373*'fnd base rates'!I$53)
+($I373*'fnd base rates'!I$54)
+($J373*'fnd base rates'!I$55)
+($K373*'fnd base rates'!I$56)
+($L373*'fnd base rates'!I$57)
+($M373*'fnd base rates'!I$58)
+($N373*'fnd base rates'!I$59)
+($O373*VLOOKUP($S373+12,rate_basefnd,9)))
*$R373</f>
        <v>159763.80000000002</v>
      </c>
      <c r="AB373" s="1">
        <f>(($C373*'fnd base rates'!J$48)
+($D373*'fnd base rates'!J$49)
+($E373*'fnd base rates'!J$50)
+($F373*'fnd base rates'!J$51)
+($G373*'fnd base rates'!J$52)
+($H373*'fnd base rates'!J$53)
+($I373*'fnd base rates'!J$54)
+($J373*'fnd base rates'!J$55)
+($K373*'fnd base rates'!J$56)
+($L373*'fnd base rates'!J$57)
+($M373*'fnd base rates'!J$58)
+($N373*'fnd base rates'!J$59)
+($O373*VLOOKUP($S373+12,rate_basefnd,10)))
*$R373</f>
        <v>91891.22</v>
      </c>
      <c r="AC373" s="1">
        <f>(($C373*'fnd base rates'!K$48)
+($D373*'fnd base rates'!K$49)
+($E373*'fnd base rates'!K$50)
+($F373*'fnd base rates'!K$51)
+($G373*'fnd base rates'!K$52)
+($H373*'fnd base rates'!K$53)
+($I373*'fnd base rates'!K$54)
+($J373*'fnd base rates'!K$55)
+($K373*'fnd base rates'!K$56)
+($L373*'fnd base rates'!K$57)
+($M373*'fnd base rates'!K$58)
+($N373*'fnd base rates'!K$59)
+($O373*VLOOKUP($S373+12,rate_basefnd,11)))
*$R373</f>
        <v>839950.86249999993</v>
      </c>
      <c r="AD373" s="1">
        <f>(($C373*'fnd base rates'!L$48)
+($D373*'fnd base rates'!L$49)
+($E373*'fnd base rates'!L$50)
+($F373*'fnd base rates'!L$51)
+($G373*'fnd base rates'!L$52)
+($H373*'fnd base rates'!L$53)
+($I373*'fnd base rates'!L$54)
+($J373*'fnd base rates'!L$55)
+($K373*'fnd base rates'!L$56)
+($L373*'fnd base rates'!L$57)
+($M373*'fnd base rates'!L$58)
+($N373*'fnd base rates'!L$59)
+($O373*VLOOKUP($S373+12,rate_basefnd,12)))</f>
        <v>761591.36689849617</v>
      </c>
      <c r="AE373" s="1">
        <f>(($C373*'fnd base rates'!M$48)
+($D373*'fnd base rates'!M$49)
+($E373*'fnd base rates'!M$50)
+($F373*'fnd base rates'!M$51)
+($G373*'fnd base rates'!M$52)
+($H373*'fnd base rates'!M$53)
+($I373*'fnd base rates'!M$54)
+($J373*'fnd base rates'!M$55)
+($K373*'fnd base rates'!M$56)
+($L373*'fnd base rates'!M$57)
+($M373*'fnd base rates'!M$58)
+($N373*'fnd base rates'!M$59)
+($O373*VLOOKUP($S373+12,rate_basefnd,13)))</f>
        <v>0</v>
      </c>
      <c r="AF373" s="4">
        <f t="shared" si="60"/>
        <v>7083708.9493984953</v>
      </c>
      <c r="AH373" s="4">
        <f t="shared" si="61"/>
        <v>454149149</v>
      </c>
      <c r="AI373" s="4" t="str">
        <f t="shared" si="62"/>
        <v>454</v>
      </c>
      <c r="AJ373" s="2" t="str">
        <f t="shared" si="63"/>
        <v>149</v>
      </c>
      <c r="AK373" s="2" t="str">
        <f t="shared" si="64"/>
        <v>149</v>
      </c>
      <c r="AL373" s="4">
        <f t="shared" si="65"/>
        <v>1</v>
      </c>
      <c r="AM373" s="4">
        <f t="shared" si="58"/>
        <v>622</v>
      </c>
      <c r="AN373" s="4">
        <f t="shared" si="66"/>
        <v>7083708.9493984953</v>
      </c>
      <c r="AO373" s="4">
        <f t="shared" si="67"/>
        <v>11389</v>
      </c>
      <c r="AP373" s="4">
        <f t="shared" si="68"/>
        <v>0</v>
      </c>
      <c r="AQ373" s="75">
        <v>11389</v>
      </c>
    </row>
    <row r="374" spans="1:43" s="4" customFormat="1">
      <c r="A374" s="2">
        <v>454149181</v>
      </c>
      <c r="B374" s="382" t="s">
        <v>104</v>
      </c>
      <c r="C374" s="15">
        <f>'fnd enro'!C374</f>
        <v>0</v>
      </c>
      <c r="D374" s="15">
        <f>'fnd enro'!D374</f>
        <v>0</v>
      </c>
      <c r="E374" s="15">
        <f>'fnd enro'!E374</f>
        <v>2</v>
      </c>
      <c r="F374" s="15">
        <f>'fnd enro'!F374</f>
        <v>17</v>
      </c>
      <c r="G374" s="15">
        <f>'fnd enro'!G374</f>
        <v>16</v>
      </c>
      <c r="H374" s="15">
        <f>'fnd enro'!H374</f>
        <v>0</v>
      </c>
      <c r="I374" s="15">
        <f>'fnd enro'!I374</f>
        <v>1.5</v>
      </c>
      <c r="J374" s="15">
        <f>'fnd enro'!J374</f>
        <v>0</v>
      </c>
      <c r="K374" s="15">
        <f>'fnd enro'!K374</f>
        <v>0</v>
      </c>
      <c r="L374" s="15">
        <f>'fnd enro'!L374</f>
        <v>0</v>
      </c>
      <c r="M374" s="15">
        <f>'fnd enro'!M374</f>
        <v>5</v>
      </c>
      <c r="N374" s="15">
        <f>'fnd enro'!N374</f>
        <v>0</v>
      </c>
      <c r="O374" s="15">
        <f>'fnd enro'!O374</f>
        <v>23</v>
      </c>
      <c r="P374" s="15"/>
      <c r="Q374" s="15">
        <f>'fnd enro'!R374</f>
        <v>40</v>
      </c>
      <c r="R374" s="16">
        <f t="shared" si="59"/>
        <v>1</v>
      </c>
      <c r="S374" s="15">
        <f>'fnd enro'!Q374</f>
        <v>10</v>
      </c>
      <c r="T374" s="2"/>
      <c r="U374" s="1">
        <f>(($C374*'fnd base rates'!C$48)
+($D374*'fnd base rates'!C$49)
+($E374*'fnd base rates'!C$50)
+($F374*'fnd base rates'!C$51)
+($G374*'fnd base rates'!C$52)
+($H374*'fnd base rates'!C$53)
+($I374*'fnd base rates'!C$54)
+($J374*'fnd base rates'!C$55)
+($K374*'fnd base rates'!C$56)
+($L374*'fnd base rates'!C$57)
+($M374*'fnd base rates'!C$58)
+($N374*'fnd base rates'!C$59)
+($O374*VLOOKUP($S374+12,rate_basefnd,3)))
*$R374</f>
        <v>18531.825000000001</v>
      </c>
      <c r="V374" s="1">
        <f>(($C374*'fnd base rates'!D$48)
+($D374*'fnd base rates'!D$49)
+($E374*'fnd base rates'!D$50)
+($F374*'fnd base rates'!D$51)
+($G374*'fnd base rates'!D$52)
+($H374*'fnd base rates'!D$53)
+($I374*'fnd base rates'!D$54)
+($J374*'fnd base rates'!D$55)
+($K374*'fnd base rates'!D$56)
+($L374*'fnd base rates'!D$57)
+($M374*'fnd base rates'!D$58)
+($N374*'fnd base rates'!D$59)
+($O374*VLOOKUP($S374+12,rate_basefnd,4)))
*$R374</f>
        <v>26588.800000000003</v>
      </c>
      <c r="W374" s="1">
        <f>(($C374*'fnd base rates'!E$48)
+($D374*'fnd base rates'!E$49)
+($E374*'fnd base rates'!E$50)
+($F374*'fnd base rates'!E$51)
+($G374*'fnd base rates'!E$52)
+($H374*'fnd base rates'!E$53)
+($I374*'fnd base rates'!E$54)
+($J374*'fnd base rates'!E$55)
+($K374*'fnd base rates'!E$56)
+($L374*'fnd base rates'!E$57)
+($M374*'fnd base rates'!E$58)
+($N374*'fnd base rates'!E$59)
+($O374*VLOOKUP($S374+12,rate_basefnd,5)))
*$R374</f>
        <v>211595.79499999998</v>
      </c>
      <c r="X374" s="1">
        <f>(($C374*'fnd base rates'!F$48)
+($D374*'fnd base rates'!F$49)
+($E374*'fnd base rates'!F$50)
+($F374*'fnd base rates'!F$51)
+($G374*'fnd base rates'!F$52)
+($H374*'fnd base rates'!F$53)
+($I374*'fnd base rates'!F$54)
+($J374*'fnd base rates'!F$55)
+($K374*'fnd base rates'!F$56)
+($L374*'fnd base rates'!F$57)
+($M374*'fnd base rates'!F$58)
+($N374*'fnd base rates'!F$59)
+($O374*VLOOKUP($S374+12,rate_basefnd,6)))
*$R374</f>
        <v>38721.17</v>
      </c>
      <c r="Y374" s="1">
        <f>(($C374*'fnd base rates'!G$48)
+($D374*'fnd base rates'!G$49)
+($E374*'fnd base rates'!G$50)
+($F374*'fnd base rates'!G$51)
+($G374*'fnd base rates'!G$52)
+($H374*'fnd base rates'!G$53)
+($I374*'fnd base rates'!G$54)
+($J374*'fnd base rates'!G$55)
+($K374*'fnd base rates'!G$56)
+($L374*'fnd base rates'!G$57)
+($M374*'fnd base rates'!G$58)
+($N374*'fnd base rates'!G$59)
+($O374*VLOOKUP($S374+12,rate_basefnd,7)))
*$R374</f>
        <v>7462.71</v>
      </c>
      <c r="Z374" s="1">
        <f>(($C374*'fnd base rates'!H$48)
+($D374*'fnd base rates'!H$49)
+($E374*'fnd base rates'!H$50)
+($F374*'fnd base rates'!H$51)
+($G374*'fnd base rates'!H$52)
+($H374*'fnd base rates'!H$53)
+($I374*'fnd base rates'!H$54)
+($J374*'fnd base rates'!H$55)
+($K374*'fnd base rates'!H$56)
+($L374*'fnd base rates'!H$57)
+($M374*'fnd base rates'!H$58)
+($N374*'fnd base rates'!H$59)
+($O374*VLOOKUP($S374+12,rate_basefnd,8)))</f>
        <v>18175.379999999997</v>
      </c>
      <c r="AA374" s="1">
        <f>(($C374*'fnd base rates'!I$48)
+($D374*'fnd base rates'!I$49)
+($E374*'fnd base rates'!I$50)
+($F374*'fnd base rates'!I$51)
+($G374*'fnd base rates'!I$52)
+($H374*'fnd base rates'!I$53)
+($I374*'fnd base rates'!I$54)
+($J374*'fnd base rates'!I$55)
+($K374*'fnd base rates'!I$56)
+($L374*'fnd base rates'!I$57)
+($M374*'fnd base rates'!I$58)
+($N374*'fnd base rates'!I$59)
+($O374*VLOOKUP($S374+12,rate_basefnd,9)))
*$R374</f>
        <v>10413.84</v>
      </c>
      <c r="AB374" s="1">
        <f>(($C374*'fnd base rates'!J$48)
+($D374*'fnd base rates'!J$49)
+($E374*'fnd base rates'!J$50)
+($F374*'fnd base rates'!J$51)
+($G374*'fnd base rates'!J$52)
+($H374*'fnd base rates'!J$53)
+($I374*'fnd base rates'!J$54)
+($J374*'fnd base rates'!J$55)
+($K374*'fnd base rates'!J$56)
+($L374*'fnd base rates'!J$57)
+($M374*'fnd base rates'!J$58)
+($N374*'fnd base rates'!J$59)
+($O374*VLOOKUP($S374+12,rate_basefnd,10)))
*$R374</f>
        <v>6547.0599999999995</v>
      </c>
      <c r="AC374" s="1">
        <f>(($C374*'fnd base rates'!K$48)
+($D374*'fnd base rates'!K$49)
+($E374*'fnd base rates'!K$50)
+($F374*'fnd base rates'!K$51)
+($G374*'fnd base rates'!K$52)
+($H374*'fnd base rates'!K$53)
+($I374*'fnd base rates'!K$54)
+($J374*'fnd base rates'!K$55)
+($K374*'fnd base rates'!K$56)
+($L374*'fnd base rates'!K$57)
+($M374*'fnd base rates'!K$58)
+($N374*'fnd base rates'!K$59)
+($O374*VLOOKUP($S374+12,rate_basefnd,11)))
*$R374</f>
        <v>52369.124999999993</v>
      </c>
      <c r="AD374" s="1">
        <f>(($C374*'fnd base rates'!L$48)
+($D374*'fnd base rates'!L$49)
+($E374*'fnd base rates'!L$50)
+($F374*'fnd base rates'!L$51)
+($G374*'fnd base rates'!L$52)
+($H374*'fnd base rates'!L$53)
+($I374*'fnd base rates'!L$54)
+($J374*'fnd base rates'!L$55)
+($K374*'fnd base rates'!L$56)
+($L374*'fnd base rates'!L$57)
+($M374*'fnd base rates'!L$58)
+($N374*'fnd base rates'!L$59)
+($O374*VLOOKUP($S374+12,rate_basefnd,12)))</f>
        <v>47800.995725152083</v>
      </c>
      <c r="AE374" s="1">
        <f>(($C374*'fnd base rates'!M$48)
+($D374*'fnd base rates'!M$49)
+($E374*'fnd base rates'!M$50)
+($F374*'fnd base rates'!M$51)
+($G374*'fnd base rates'!M$52)
+($H374*'fnd base rates'!M$53)
+($I374*'fnd base rates'!M$54)
+($J374*'fnd base rates'!M$55)
+($K374*'fnd base rates'!M$56)
+($L374*'fnd base rates'!M$57)
+($M374*'fnd base rates'!M$58)
+($N374*'fnd base rates'!M$59)
+($O374*VLOOKUP($S374+12,rate_basefnd,13)))</f>
        <v>0</v>
      </c>
      <c r="AF374" s="4">
        <f t="shared" si="60"/>
        <v>438206.7007251521</v>
      </c>
      <c r="AH374" s="4">
        <f t="shared" si="61"/>
        <v>454149181</v>
      </c>
      <c r="AI374" s="4" t="str">
        <f t="shared" si="62"/>
        <v>454</v>
      </c>
      <c r="AJ374" s="2" t="str">
        <f t="shared" si="63"/>
        <v>149</v>
      </c>
      <c r="AK374" s="2" t="str">
        <f t="shared" si="64"/>
        <v>181</v>
      </c>
      <c r="AL374" s="4">
        <f t="shared" si="65"/>
        <v>1</v>
      </c>
      <c r="AM374" s="4">
        <f t="shared" si="58"/>
        <v>40</v>
      </c>
      <c r="AN374" s="4">
        <f t="shared" si="66"/>
        <v>438206.7007251521</v>
      </c>
      <c r="AO374" s="4">
        <f t="shared" si="67"/>
        <v>10955</v>
      </c>
      <c r="AP374" s="4">
        <f t="shared" si="68"/>
        <v>0</v>
      </c>
      <c r="AQ374" s="75">
        <v>10955</v>
      </c>
    </row>
    <row r="375" spans="1:43" s="4" customFormat="1">
      <c r="A375" s="2">
        <v>455128007</v>
      </c>
      <c r="B375" s="382" t="s">
        <v>687</v>
      </c>
      <c r="C375" s="15">
        <f>'fnd enro'!C375</f>
        <v>0</v>
      </c>
      <c r="D375" s="15">
        <f>'fnd enro'!D375</f>
        <v>0</v>
      </c>
      <c r="E375" s="15">
        <f>'fnd enro'!E375</f>
        <v>0</v>
      </c>
      <c r="F375" s="15">
        <f>'fnd enro'!F375</f>
        <v>2</v>
      </c>
      <c r="G375" s="15">
        <f>'fnd enro'!G375</f>
        <v>1</v>
      </c>
      <c r="H375" s="15">
        <f>'fnd enro'!H375</f>
        <v>0</v>
      </c>
      <c r="I375" s="15">
        <f>'fnd enro'!I375</f>
        <v>0.1125</v>
      </c>
      <c r="J375" s="15">
        <f>'fnd enro'!J375</f>
        <v>0</v>
      </c>
      <c r="K375" s="15">
        <f>'fnd enro'!K375</f>
        <v>0</v>
      </c>
      <c r="L375" s="15">
        <f>'fnd enro'!L375</f>
        <v>0</v>
      </c>
      <c r="M375" s="15">
        <f>'fnd enro'!M375</f>
        <v>0</v>
      </c>
      <c r="N375" s="15">
        <f>'fnd enro'!N375</f>
        <v>0</v>
      </c>
      <c r="O375" s="15">
        <f>'fnd enro'!O375</f>
        <v>0</v>
      </c>
      <c r="P375" s="15"/>
      <c r="Q375" s="15">
        <f>'fnd enro'!R375</f>
        <v>3</v>
      </c>
      <c r="R375" s="16">
        <f t="shared" si="59"/>
        <v>1</v>
      </c>
      <c r="S375" s="15">
        <f>'fnd enro'!Q375</f>
        <v>1</v>
      </c>
      <c r="T375" s="2"/>
      <c r="U375" s="1">
        <f>(($C375*'fnd base rates'!C$48)
+($D375*'fnd base rates'!C$49)
+($E375*'fnd base rates'!C$50)
+($F375*'fnd base rates'!C$51)
+($G375*'fnd base rates'!C$52)
+($H375*'fnd base rates'!C$53)
+($I375*'fnd base rates'!C$54)
+($J375*'fnd base rates'!C$55)
+($K375*'fnd base rates'!C$56)
+($L375*'fnd base rates'!C$57)
+($M375*'fnd base rates'!C$58)
+($N375*'fnd base rates'!C$59)
+($O375*VLOOKUP($S375+12,rate_basefnd,3)))
*$R375</f>
        <v>1389.8868750000001</v>
      </c>
      <c r="V375" s="1">
        <f>(($C375*'fnd base rates'!D$48)
+($D375*'fnd base rates'!D$49)
+($E375*'fnd base rates'!D$50)
+($F375*'fnd base rates'!D$51)
+($G375*'fnd base rates'!D$52)
+($H375*'fnd base rates'!D$53)
+($I375*'fnd base rates'!D$54)
+($J375*'fnd base rates'!D$55)
+($K375*'fnd base rates'!D$56)
+($L375*'fnd base rates'!D$57)
+($M375*'fnd base rates'!D$58)
+($N375*'fnd base rates'!D$59)
+($O375*VLOOKUP($S375+12,rate_basefnd,4)))
*$R375</f>
        <v>1994.16</v>
      </c>
      <c r="W375" s="1">
        <f>(($C375*'fnd base rates'!E$48)
+($D375*'fnd base rates'!E$49)
+($E375*'fnd base rates'!E$50)
+($F375*'fnd base rates'!E$51)
+($G375*'fnd base rates'!E$52)
+($H375*'fnd base rates'!E$53)
+($I375*'fnd base rates'!E$54)
+($J375*'fnd base rates'!E$55)
+($K375*'fnd base rates'!E$56)
+($L375*'fnd base rates'!E$57)
+($M375*'fnd base rates'!E$58)
+($N375*'fnd base rates'!E$59)
+($O375*VLOOKUP($S375+12,rate_basefnd,5)))
*$R375</f>
        <v>9721.0181249999987</v>
      </c>
      <c r="X375" s="1">
        <f>(($C375*'fnd base rates'!F$48)
+($D375*'fnd base rates'!F$49)
+($E375*'fnd base rates'!F$50)
+($F375*'fnd base rates'!F$51)
+($G375*'fnd base rates'!F$52)
+($H375*'fnd base rates'!F$53)
+($I375*'fnd base rates'!F$54)
+($J375*'fnd base rates'!F$55)
+($K375*'fnd base rates'!F$56)
+($L375*'fnd base rates'!F$57)
+($M375*'fnd base rates'!F$58)
+($N375*'fnd base rates'!F$59)
+($O375*VLOOKUP($S375+12,rate_basefnd,6)))
*$R375</f>
        <v>3006.6372500000002</v>
      </c>
      <c r="Y375" s="1">
        <f>(($C375*'fnd base rates'!G$48)
+($D375*'fnd base rates'!G$49)
+($E375*'fnd base rates'!G$50)
+($F375*'fnd base rates'!G$51)
+($G375*'fnd base rates'!G$52)
+($H375*'fnd base rates'!G$53)
+($I375*'fnd base rates'!G$54)
+($J375*'fnd base rates'!G$55)
+($K375*'fnd base rates'!G$56)
+($L375*'fnd base rates'!G$57)
+($M375*'fnd base rates'!G$58)
+($N375*'fnd base rates'!G$59)
+($O375*VLOOKUP($S375+12,rate_basefnd,7)))
*$R375</f>
        <v>417.48824999999999</v>
      </c>
      <c r="Z375" s="1">
        <f>(($C375*'fnd base rates'!H$48)
+($D375*'fnd base rates'!H$49)
+($E375*'fnd base rates'!H$50)
+($F375*'fnd base rates'!H$51)
+($G375*'fnd base rates'!H$52)
+($H375*'fnd base rates'!H$53)
+($I375*'fnd base rates'!H$54)
+($J375*'fnd base rates'!H$55)
+($K375*'fnd base rates'!H$56)
+($L375*'fnd base rates'!H$57)
+($M375*'fnd base rates'!H$58)
+($N375*'fnd base rates'!H$59)
+($O375*VLOOKUP($S375+12,rate_basefnd,8)))</f>
        <v>1363.1534999999999</v>
      </c>
      <c r="AA375" s="1">
        <f>(($C375*'fnd base rates'!I$48)
+($D375*'fnd base rates'!I$49)
+($E375*'fnd base rates'!I$50)
+($F375*'fnd base rates'!I$51)
+($G375*'fnd base rates'!I$52)
+($H375*'fnd base rates'!I$53)
+($I375*'fnd base rates'!I$54)
+($J375*'fnd base rates'!I$55)
+($K375*'fnd base rates'!I$56)
+($L375*'fnd base rates'!I$57)
+($M375*'fnd base rates'!I$58)
+($N375*'fnd base rates'!I$59)
+($O375*VLOOKUP($S375+12,rate_basefnd,9)))
*$R375</f>
        <v>738.81</v>
      </c>
      <c r="AB375" s="1">
        <f>(($C375*'fnd base rates'!J$48)
+($D375*'fnd base rates'!J$49)
+($E375*'fnd base rates'!J$50)
+($F375*'fnd base rates'!J$51)
+($G375*'fnd base rates'!J$52)
+($H375*'fnd base rates'!J$53)
+($I375*'fnd base rates'!J$54)
+($J375*'fnd base rates'!J$55)
+($K375*'fnd base rates'!J$56)
+($L375*'fnd base rates'!J$57)
+($M375*'fnd base rates'!J$58)
+($N375*'fnd base rates'!J$59)
+($O375*VLOOKUP($S375+12,rate_basefnd,10)))
*$R375</f>
        <v>480.88</v>
      </c>
      <c r="AC375" s="1">
        <f>(($C375*'fnd base rates'!K$48)
+($D375*'fnd base rates'!K$49)
+($E375*'fnd base rates'!K$50)
+($F375*'fnd base rates'!K$51)
+($G375*'fnd base rates'!K$52)
+($H375*'fnd base rates'!K$53)
+($I375*'fnd base rates'!K$54)
+($J375*'fnd base rates'!K$55)
+($K375*'fnd base rates'!K$56)
+($L375*'fnd base rates'!K$57)
+($M375*'fnd base rates'!K$58)
+($N375*'fnd base rates'!K$59)
+($O375*VLOOKUP($S375+12,rate_basefnd,11)))
*$R375</f>
        <v>2929.5653750000001</v>
      </c>
      <c r="AD375" s="1">
        <f>(($C375*'fnd base rates'!L$48)
+($D375*'fnd base rates'!L$49)
+($E375*'fnd base rates'!L$50)
+($F375*'fnd base rates'!L$51)
+($G375*'fnd base rates'!L$52)
+($H375*'fnd base rates'!L$53)
+($I375*'fnd base rates'!L$54)
+($J375*'fnd base rates'!L$55)
+($K375*'fnd base rates'!L$56)
+($L375*'fnd base rates'!L$57)
+($M375*'fnd base rates'!L$58)
+($N375*'fnd base rates'!L$59)
+($O375*VLOOKUP($S375+12,rate_basefnd,12)))</f>
        <v>2953.6826929724634</v>
      </c>
      <c r="AE375" s="1">
        <f>(($C375*'fnd base rates'!M$48)
+($D375*'fnd base rates'!M$49)
+($E375*'fnd base rates'!M$50)
+($F375*'fnd base rates'!M$51)
+($G375*'fnd base rates'!M$52)
+($H375*'fnd base rates'!M$53)
+($I375*'fnd base rates'!M$54)
+($J375*'fnd base rates'!M$55)
+($K375*'fnd base rates'!M$56)
+($L375*'fnd base rates'!M$57)
+($M375*'fnd base rates'!M$58)
+($N375*'fnd base rates'!M$59)
+($O375*VLOOKUP($S375+12,rate_basefnd,13)))</f>
        <v>0</v>
      </c>
      <c r="AF375" s="4">
        <f t="shared" si="60"/>
        <v>24995.282067972461</v>
      </c>
      <c r="AH375" s="4">
        <f t="shared" si="61"/>
        <v>455128007</v>
      </c>
      <c r="AI375" s="4" t="str">
        <f t="shared" si="62"/>
        <v>455</v>
      </c>
      <c r="AJ375" s="2" t="str">
        <f t="shared" si="63"/>
        <v>128</v>
      </c>
      <c r="AK375" s="2" t="str">
        <f t="shared" si="64"/>
        <v>007</v>
      </c>
      <c r="AL375" s="4">
        <f t="shared" si="65"/>
        <v>1</v>
      </c>
      <c r="AM375" s="4">
        <f t="shared" si="58"/>
        <v>3</v>
      </c>
      <c r="AN375" s="4">
        <f t="shared" si="66"/>
        <v>24995.282067972461</v>
      </c>
      <c r="AO375" s="4">
        <f t="shared" si="67"/>
        <v>8332</v>
      </c>
      <c r="AP375" s="4">
        <f t="shared" si="68"/>
        <v>0</v>
      </c>
      <c r="AQ375" s="75">
        <v>8332</v>
      </c>
    </row>
    <row r="376" spans="1:43" s="4" customFormat="1">
      <c r="A376" s="2">
        <v>455128128</v>
      </c>
      <c r="B376" s="382" t="s">
        <v>687</v>
      </c>
      <c r="C376" s="15">
        <f>'fnd enro'!C376</f>
        <v>0</v>
      </c>
      <c r="D376" s="15">
        <f>'fnd enro'!D376</f>
        <v>0</v>
      </c>
      <c r="E376" s="15">
        <f>'fnd enro'!E376</f>
        <v>34</v>
      </c>
      <c r="F376" s="15">
        <f>'fnd enro'!F376</f>
        <v>165</v>
      </c>
      <c r="G376" s="15">
        <f>'fnd enro'!G376</f>
        <v>92</v>
      </c>
      <c r="H376" s="15">
        <f>'fnd enro'!H376</f>
        <v>0</v>
      </c>
      <c r="I376" s="15">
        <f>'fnd enro'!I376</f>
        <v>11.25</v>
      </c>
      <c r="J376" s="15">
        <f>'fnd enro'!J376</f>
        <v>0</v>
      </c>
      <c r="K376" s="15">
        <f>'fnd enro'!K376</f>
        <v>0</v>
      </c>
      <c r="L376" s="15">
        <f>'fnd enro'!L376</f>
        <v>0</v>
      </c>
      <c r="M376" s="15">
        <f>'fnd enro'!M376</f>
        <v>9</v>
      </c>
      <c r="N376" s="15">
        <f>'fnd enro'!N376</f>
        <v>0</v>
      </c>
      <c r="O376" s="15">
        <f>'fnd enro'!O376</f>
        <v>58</v>
      </c>
      <c r="P376" s="15"/>
      <c r="Q376" s="15">
        <f>'fnd enro'!R376</f>
        <v>300</v>
      </c>
      <c r="R376" s="16">
        <f t="shared" si="59"/>
        <v>1</v>
      </c>
      <c r="S376" s="15">
        <f>'fnd enro'!Q376</f>
        <v>5</v>
      </c>
      <c r="T376" s="2"/>
      <c r="U376" s="1">
        <f>(($C376*'fnd base rates'!C$48)
+($D376*'fnd base rates'!C$49)
+($E376*'fnd base rates'!C$50)
+($F376*'fnd base rates'!C$51)
+($G376*'fnd base rates'!C$52)
+($H376*'fnd base rates'!C$53)
+($I376*'fnd base rates'!C$54)
+($J376*'fnd base rates'!C$55)
+($K376*'fnd base rates'!C$56)
+($L376*'fnd base rates'!C$57)
+($M376*'fnd base rates'!C$58)
+($N376*'fnd base rates'!C$59)
+($O376*VLOOKUP($S376+12,rate_basefnd,3)))
*$R376</f>
        <v>138988.6875</v>
      </c>
      <c r="V376" s="1">
        <f>(($C376*'fnd base rates'!D$48)
+($D376*'fnd base rates'!D$49)
+($E376*'fnd base rates'!D$50)
+($F376*'fnd base rates'!D$51)
+($G376*'fnd base rates'!D$52)
+($H376*'fnd base rates'!D$53)
+($I376*'fnd base rates'!D$54)
+($J376*'fnd base rates'!D$55)
+($K376*'fnd base rates'!D$56)
+($L376*'fnd base rates'!D$57)
+($M376*'fnd base rates'!D$58)
+($N376*'fnd base rates'!D$59)
+($O376*VLOOKUP($S376+12,rate_basefnd,4)))
*$R376</f>
        <v>199416.00000000003</v>
      </c>
      <c r="W376" s="1">
        <f>(($C376*'fnd base rates'!E$48)
+($D376*'fnd base rates'!E$49)
+($E376*'fnd base rates'!E$50)
+($F376*'fnd base rates'!E$51)
+($G376*'fnd base rates'!E$52)
+($H376*'fnd base rates'!E$53)
+($I376*'fnd base rates'!E$54)
+($J376*'fnd base rates'!E$55)
+($K376*'fnd base rates'!E$56)
+($L376*'fnd base rates'!E$57)
+($M376*'fnd base rates'!E$58)
+($N376*'fnd base rates'!E$59)
+($O376*VLOOKUP($S376+12,rate_basefnd,5)))
*$R376</f>
        <v>1169482.0125</v>
      </c>
      <c r="X376" s="1">
        <f>(($C376*'fnd base rates'!F$48)
+($D376*'fnd base rates'!F$49)
+($E376*'fnd base rates'!F$50)
+($F376*'fnd base rates'!F$51)
+($G376*'fnd base rates'!F$52)
+($H376*'fnd base rates'!F$53)
+($I376*'fnd base rates'!F$54)
+($J376*'fnd base rates'!F$55)
+($K376*'fnd base rates'!F$56)
+($L376*'fnd base rates'!F$57)
+($M376*'fnd base rates'!F$58)
+($N376*'fnd base rates'!F$59)
+($O376*VLOOKUP($S376+12,rate_basefnd,6)))
*$R376</f>
        <v>301005.86499999999</v>
      </c>
      <c r="Y376" s="1">
        <f>(($C376*'fnd base rates'!G$48)
+($D376*'fnd base rates'!G$49)
+($E376*'fnd base rates'!G$50)
+($F376*'fnd base rates'!G$51)
+($G376*'fnd base rates'!G$52)
+($H376*'fnd base rates'!G$53)
+($I376*'fnd base rates'!G$54)
+($J376*'fnd base rates'!G$55)
+($K376*'fnd base rates'!G$56)
+($L376*'fnd base rates'!G$57)
+($M376*'fnd base rates'!G$58)
+($N376*'fnd base rates'!G$59)
+($O376*VLOOKUP($S376+12,rate_basefnd,7)))
*$R376</f>
        <v>46024.944999999992</v>
      </c>
      <c r="Z376" s="1">
        <f>(($C376*'fnd base rates'!H$48)
+($D376*'fnd base rates'!H$49)
+($E376*'fnd base rates'!H$50)
+($F376*'fnd base rates'!H$51)
+($G376*'fnd base rates'!H$52)
+($H376*'fnd base rates'!H$53)
+($I376*'fnd base rates'!H$54)
+($J376*'fnd base rates'!H$55)
+($K376*'fnd base rates'!H$56)
+($L376*'fnd base rates'!H$57)
+($M376*'fnd base rates'!H$58)
+($N376*'fnd base rates'!H$59)
+($O376*VLOOKUP($S376+12,rate_basefnd,8)))</f>
        <v>136315.35</v>
      </c>
      <c r="AA376" s="1">
        <f>(($C376*'fnd base rates'!I$48)
+($D376*'fnd base rates'!I$49)
+($E376*'fnd base rates'!I$50)
+($F376*'fnd base rates'!I$51)
+($G376*'fnd base rates'!I$52)
+($H376*'fnd base rates'!I$53)
+($I376*'fnd base rates'!I$54)
+($J376*'fnd base rates'!I$55)
+($K376*'fnd base rates'!I$56)
+($L376*'fnd base rates'!I$57)
+($M376*'fnd base rates'!I$58)
+($N376*'fnd base rates'!I$59)
+($O376*VLOOKUP($S376+12,rate_basefnd,9)))
*$R376</f>
        <v>73954.44</v>
      </c>
      <c r="AB376" s="1">
        <f>(($C376*'fnd base rates'!J$48)
+($D376*'fnd base rates'!J$49)
+($E376*'fnd base rates'!J$50)
+($F376*'fnd base rates'!J$51)
+($G376*'fnd base rates'!J$52)
+($H376*'fnd base rates'!J$53)
+($I376*'fnd base rates'!J$54)
+($J376*'fnd base rates'!J$55)
+($K376*'fnd base rates'!J$56)
+($L376*'fnd base rates'!J$57)
+($M376*'fnd base rates'!J$58)
+($N376*'fnd base rates'!J$59)
+($O376*VLOOKUP($S376+12,rate_basefnd,10)))
*$R376</f>
        <v>45917.62</v>
      </c>
      <c r="AC376" s="1">
        <f>(($C376*'fnd base rates'!K$48)
+($D376*'fnd base rates'!K$49)
+($E376*'fnd base rates'!K$50)
+($F376*'fnd base rates'!K$51)
+($G376*'fnd base rates'!K$52)
+($H376*'fnd base rates'!K$53)
+($I376*'fnd base rates'!K$54)
+($J376*'fnd base rates'!K$55)
+($K376*'fnd base rates'!K$56)
+($L376*'fnd base rates'!K$57)
+($M376*'fnd base rates'!K$58)
+($N376*'fnd base rates'!K$59)
+($O376*VLOOKUP($S376+12,rate_basefnd,11)))
*$R376</f>
        <v>322969.86749999999</v>
      </c>
      <c r="AD376" s="1">
        <f>(($C376*'fnd base rates'!L$48)
+($D376*'fnd base rates'!L$49)
+($E376*'fnd base rates'!L$50)
+($F376*'fnd base rates'!L$51)
+($G376*'fnd base rates'!L$52)
+($H376*'fnd base rates'!L$53)
+($I376*'fnd base rates'!L$54)
+($J376*'fnd base rates'!L$55)
+($K376*'fnd base rates'!L$56)
+($L376*'fnd base rates'!L$57)
+($M376*'fnd base rates'!L$58)
+($N376*'fnd base rates'!L$59)
+($O376*VLOOKUP($S376+12,rate_basefnd,12)))</f>
        <v>315226.77474840957</v>
      </c>
      <c r="AE376" s="1">
        <f>(($C376*'fnd base rates'!M$48)
+($D376*'fnd base rates'!M$49)
+($E376*'fnd base rates'!M$50)
+($F376*'fnd base rates'!M$51)
+($G376*'fnd base rates'!M$52)
+($H376*'fnd base rates'!M$53)
+($I376*'fnd base rates'!M$54)
+($J376*'fnd base rates'!M$55)
+($K376*'fnd base rates'!M$56)
+($L376*'fnd base rates'!M$57)
+($M376*'fnd base rates'!M$58)
+($N376*'fnd base rates'!M$59)
+($O376*VLOOKUP($S376+12,rate_basefnd,13)))</f>
        <v>0</v>
      </c>
      <c r="AF376" s="4">
        <f t="shared" si="60"/>
        <v>2749301.5622484097</v>
      </c>
      <c r="AH376" s="4">
        <f t="shared" si="61"/>
        <v>455128128</v>
      </c>
      <c r="AI376" s="4" t="str">
        <f t="shared" si="62"/>
        <v>455</v>
      </c>
      <c r="AJ376" s="2" t="str">
        <f t="shared" si="63"/>
        <v>128</v>
      </c>
      <c r="AK376" s="2" t="str">
        <f t="shared" si="64"/>
        <v>128</v>
      </c>
      <c r="AL376" s="4">
        <f t="shared" si="65"/>
        <v>1</v>
      </c>
      <c r="AM376" s="4">
        <f t="shared" si="58"/>
        <v>300</v>
      </c>
      <c r="AN376" s="4">
        <f t="shared" si="66"/>
        <v>2749301.5622484097</v>
      </c>
      <c r="AO376" s="4">
        <f t="shared" si="67"/>
        <v>9164</v>
      </c>
      <c r="AP376" s="4">
        <f t="shared" si="68"/>
        <v>0</v>
      </c>
      <c r="AQ376" s="75">
        <v>9164</v>
      </c>
    </row>
    <row r="377" spans="1:43" s="4" customFormat="1">
      <c r="A377" s="2">
        <v>455128181</v>
      </c>
      <c r="B377" s="382" t="s">
        <v>687</v>
      </c>
      <c r="C377" s="15">
        <f>'fnd enro'!C377</f>
        <v>0</v>
      </c>
      <c r="D377" s="15">
        <f>'fnd enro'!D377</f>
        <v>0</v>
      </c>
      <c r="E377" s="15">
        <f>'fnd enro'!E377</f>
        <v>0</v>
      </c>
      <c r="F377" s="15">
        <f>'fnd enro'!F377</f>
        <v>2</v>
      </c>
      <c r="G377" s="15">
        <f>'fnd enro'!G377</f>
        <v>0</v>
      </c>
      <c r="H377" s="15">
        <f>'fnd enro'!H377</f>
        <v>0</v>
      </c>
      <c r="I377" s="15">
        <f>'fnd enro'!I377</f>
        <v>7.4999999999999997E-2</v>
      </c>
      <c r="J377" s="15">
        <f>'fnd enro'!J377</f>
        <v>0</v>
      </c>
      <c r="K377" s="15">
        <f>'fnd enro'!K377</f>
        <v>0</v>
      </c>
      <c r="L377" s="15">
        <f>'fnd enro'!L377</f>
        <v>0</v>
      </c>
      <c r="M377" s="15">
        <f>'fnd enro'!M377</f>
        <v>0</v>
      </c>
      <c r="N377" s="15">
        <f>'fnd enro'!N377</f>
        <v>0</v>
      </c>
      <c r="O377" s="15">
        <f>'fnd enro'!O377</f>
        <v>0</v>
      </c>
      <c r="P377" s="15"/>
      <c r="Q377" s="15">
        <f>'fnd enro'!R377</f>
        <v>2</v>
      </c>
      <c r="R377" s="16">
        <f t="shared" si="59"/>
        <v>1</v>
      </c>
      <c r="S377" s="15">
        <f>'fnd enro'!Q377</f>
        <v>1</v>
      </c>
      <c r="T377" s="2"/>
      <c r="U377" s="1">
        <f>(($C377*'fnd base rates'!C$48)
+($D377*'fnd base rates'!C$49)
+($E377*'fnd base rates'!C$50)
+($F377*'fnd base rates'!C$51)
+($G377*'fnd base rates'!C$52)
+($H377*'fnd base rates'!C$53)
+($I377*'fnd base rates'!C$54)
+($J377*'fnd base rates'!C$55)
+($K377*'fnd base rates'!C$56)
+($L377*'fnd base rates'!C$57)
+($M377*'fnd base rates'!C$58)
+($N377*'fnd base rates'!C$59)
+($O377*VLOOKUP($S377+12,rate_basefnd,3)))
*$R377</f>
        <v>926.59125000000006</v>
      </c>
      <c r="V377" s="1">
        <f>(($C377*'fnd base rates'!D$48)
+($D377*'fnd base rates'!D$49)
+($E377*'fnd base rates'!D$50)
+($F377*'fnd base rates'!D$51)
+($G377*'fnd base rates'!D$52)
+($H377*'fnd base rates'!D$53)
+($I377*'fnd base rates'!D$54)
+($J377*'fnd base rates'!D$55)
+($K377*'fnd base rates'!D$56)
+($L377*'fnd base rates'!D$57)
+($M377*'fnd base rates'!D$58)
+($N377*'fnd base rates'!D$59)
+($O377*VLOOKUP($S377+12,rate_basefnd,4)))
*$R377</f>
        <v>1329.44</v>
      </c>
      <c r="W377" s="1">
        <f>(($C377*'fnd base rates'!E$48)
+($D377*'fnd base rates'!E$49)
+($E377*'fnd base rates'!E$50)
+($F377*'fnd base rates'!E$51)
+($G377*'fnd base rates'!E$52)
+($H377*'fnd base rates'!E$53)
+($I377*'fnd base rates'!E$54)
+($J377*'fnd base rates'!E$55)
+($K377*'fnd base rates'!E$56)
+($L377*'fnd base rates'!E$57)
+($M377*'fnd base rates'!E$58)
+($N377*'fnd base rates'!E$59)
+($O377*VLOOKUP($S377+12,rate_basefnd,5)))
*$R377</f>
        <v>6724.4987499999997</v>
      </c>
      <c r="X377" s="1">
        <f>(($C377*'fnd base rates'!F$48)
+($D377*'fnd base rates'!F$49)
+($E377*'fnd base rates'!F$50)
+($F377*'fnd base rates'!F$51)
+($G377*'fnd base rates'!F$52)
+($H377*'fnd base rates'!F$53)
+($I377*'fnd base rates'!F$54)
+($J377*'fnd base rates'!F$55)
+($K377*'fnd base rates'!F$56)
+($L377*'fnd base rates'!F$57)
+($M377*'fnd base rates'!F$58)
+($N377*'fnd base rates'!F$59)
+($O377*VLOOKUP($S377+12,rate_basefnd,6)))
*$R377</f>
        <v>2150.4315000000001</v>
      </c>
      <c r="Y377" s="1">
        <f>(($C377*'fnd base rates'!G$48)
+($D377*'fnd base rates'!G$49)
+($E377*'fnd base rates'!G$50)
+($F377*'fnd base rates'!G$51)
+($G377*'fnd base rates'!G$52)
+($H377*'fnd base rates'!G$53)
+($I377*'fnd base rates'!G$54)
+($J377*'fnd base rates'!G$55)
+($K377*'fnd base rates'!G$56)
+($L377*'fnd base rates'!G$57)
+($M377*'fnd base rates'!G$58)
+($N377*'fnd base rates'!G$59)
+($O377*VLOOKUP($S377+12,rate_basefnd,7)))
*$R377</f>
        <v>271.56549999999999</v>
      </c>
      <c r="Z377" s="1">
        <f>(($C377*'fnd base rates'!H$48)
+($D377*'fnd base rates'!H$49)
+($E377*'fnd base rates'!H$50)
+($F377*'fnd base rates'!H$51)
+($G377*'fnd base rates'!H$52)
+($H377*'fnd base rates'!H$53)
+($I377*'fnd base rates'!H$54)
+($J377*'fnd base rates'!H$55)
+($K377*'fnd base rates'!H$56)
+($L377*'fnd base rates'!H$57)
+($M377*'fnd base rates'!H$58)
+($N377*'fnd base rates'!H$59)
+($O377*VLOOKUP($S377+12,rate_basefnd,8)))</f>
        <v>908.76900000000001</v>
      </c>
      <c r="AA377" s="1">
        <f>(($C377*'fnd base rates'!I$48)
+($D377*'fnd base rates'!I$49)
+($E377*'fnd base rates'!I$50)
+($F377*'fnd base rates'!I$51)
+($G377*'fnd base rates'!I$52)
+($H377*'fnd base rates'!I$53)
+($I377*'fnd base rates'!I$54)
+($J377*'fnd base rates'!I$55)
+($K377*'fnd base rates'!I$56)
+($L377*'fnd base rates'!I$57)
+($M377*'fnd base rates'!I$58)
+($N377*'fnd base rates'!I$59)
+($O377*VLOOKUP($S377+12,rate_basefnd,9)))
*$R377</f>
        <v>443.58</v>
      </c>
      <c r="AB377" s="1">
        <f>(($C377*'fnd base rates'!J$48)
+($D377*'fnd base rates'!J$49)
+($E377*'fnd base rates'!J$50)
+($F377*'fnd base rates'!J$51)
+($G377*'fnd base rates'!J$52)
+($H377*'fnd base rates'!J$53)
+($I377*'fnd base rates'!J$54)
+($J377*'fnd base rates'!J$55)
+($K377*'fnd base rates'!J$56)
+($L377*'fnd base rates'!J$57)
+($M377*'fnd base rates'!J$58)
+($N377*'fnd base rates'!J$59)
+($O377*VLOOKUP($S377+12,rate_basefnd,10)))
*$R377</f>
        <v>264.7</v>
      </c>
      <c r="AC377" s="1">
        <f>(($C377*'fnd base rates'!K$48)
+($D377*'fnd base rates'!K$49)
+($E377*'fnd base rates'!K$50)
+($F377*'fnd base rates'!K$51)
+($G377*'fnd base rates'!K$52)
+($H377*'fnd base rates'!K$53)
+($I377*'fnd base rates'!K$54)
+($J377*'fnd base rates'!K$55)
+($K377*'fnd base rates'!K$56)
+($L377*'fnd base rates'!K$57)
+($M377*'fnd base rates'!K$58)
+($N377*'fnd base rates'!K$59)
+($O377*VLOOKUP($S377+12,rate_basefnd,11)))
*$R377</f>
        <v>1905.57025</v>
      </c>
      <c r="AD377" s="1">
        <f>(($C377*'fnd base rates'!L$48)
+($D377*'fnd base rates'!L$49)
+($E377*'fnd base rates'!L$50)
+($F377*'fnd base rates'!L$51)
+($G377*'fnd base rates'!L$52)
+($H377*'fnd base rates'!L$53)
+($I377*'fnd base rates'!L$54)
+($J377*'fnd base rates'!L$55)
+($K377*'fnd base rates'!L$56)
+($L377*'fnd base rates'!L$57)
+($M377*'fnd base rates'!L$58)
+($N377*'fnd base rates'!L$59)
+($O377*VLOOKUP($S377+12,rate_basefnd,12)))</f>
        <v>1975.6629295456314</v>
      </c>
      <c r="AE377" s="1">
        <f>(($C377*'fnd base rates'!M$48)
+($D377*'fnd base rates'!M$49)
+($E377*'fnd base rates'!M$50)
+($F377*'fnd base rates'!M$51)
+($G377*'fnd base rates'!M$52)
+($H377*'fnd base rates'!M$53)
+($I377*'fnd base rates'!M$54)
+($J377*'fnd base rates'!M$55)
+($K377*'fnd base rates'!M$56)
+($L377*'fnd base rates'!M$57)
+($M377*'fnd base rates'!M$58)
+($N377*'fnd base rates'!M$59)
+($O377*VLOOKUP($S377+12,rate_basefnd,13)))</f>
        <v>0</v>
      </c>
      <c r="AF377" s="4">
        <f t="shared" si="60"/>
        <v>16900.809179545635</v>
      </c>
      <c r="AH377" s="4">
        <f t="shared" si="61"/>
        <v>455128181</v>
      </c>
      <c r="AI377" s="4" t="str">
        <f t="shared" si="62"/>
        <v>455</v>
      </c>
      <c r="AJ377" s="2" t="str">
        <f t="shared" si="63"/>
        <v>128</v>
      </c>
      <c r="AK377" s="2" t="str">
        <f t="shared" si="64"/>
        <v>181</v>
      </c>
      <c r="AL377" s="4">
        <f t="shared" si="65"/>
        <v>1</v>
      </c>
      <c r="AM377" s="4">
        <f t="shared" si="58"/>
        <v>2</v>
      </c>
      <c r="AN377" s="4">
        <f t="shared" si="66"/>
        <v>16900.809179545635</v>
      </c>
      <c r="AO377" s="4">
        <f t="shared" si="67"/>
        <v>8450</v>
      </c>
      <c r="AP377" s="4">
        <f t="shared" si="68"/>
        <v>0</v>
      </c>
      <c r="AQ377" s="75">
        <v>8450</v>
      </c>
    </row>
    <row r="378" spans="1:43" s="4" customFormat="1">
      <c r="A378" s="2">
        <v>455128745</v>
      </c>
      <c r="B378" s="382" t="s">
        <v>687</v>
      </c>
      <c r="C378" s="15">
        <f>'fnd enro'!C378</f>
        <v>0</v>
      </c>
      <c r="D378" s="15">
        <f>'fnd enro'!D378</f>
        <v>0</v>
      </c>
      <c r="E378" s="15">
        <f>'fnd enro'!E378</f>
        <v>0</v>
      </c>
      <c r="F378" s="15">
        <f>'fnd enro'!F378</f>
        <v>1</v>
      </c>
      <c r="G378" s="15">
        <f>'fnd enro'!G378</f>
        <v>0</v>
      </c>
      <c r="H378" s="15">
        <f>'fnd enro'!H378</f>
        <v>0</v>
      </c>
      <c r="I378" s="15">
        <f>'fnd enro'!I378</f>
        <v>3.7499999999999999E-2</v>
      </c>
      <c r="J378" s="15">
        <f>'fnd enro'!J378</f>
        <v>0</v>
      </c>
      <c r="K378" s="15">
        <f>'fnd enro'!K378</f>
        <v>0</v>
      </c>
      <c r="L378" s="15">
        <f>'fnd enro'!L378</f>
        <v>0</v>
      </c>
      <c r="M378" s="15">
        <f>'fnd enro'!M378</f>
        <v>0</v>
      </c>
      <c r="N378" s="15">
        <f>'fnd enro'!N378</f>
        <v>0</v>
      </c>
      <c r="O378" s="15">
        <f>'fnd enro'!O378</f>
        <v>1</v>
      </c>
      <c r="P378" s="15"/>
      <c r="Q378" s="15">
        <f>'fnd enro'!R378</f>
        <v>1</v>
      </c>
      <c r="R378" s="16">
        <f t="shared" si="59"/>
        <v>1</v>
      </c>
      <c r="S378" s="15">
        <f>'fnd enro'!Q378</f>
        <v>10</v>
      </c>
      <c r="T378" s="2"/>
      <c r="U378" s="1">
        <f>(($C378*'fnd base rates'!C$48)
+($D378*'fnd base rates'!C$49)
+($E378*'fnd base rates'!C$50)
+($F378*'fnd base rates'!C$51)
+($G378*'fnd base rates'!C$52)
+($H378*'fnd base rates'!C$53)
+($I378*'fnd base rates'!C$54)
+($J378*'fnd base rates'!C$55)
+($K378*'fnd base rates'!C$56)
+($L378*'fnd base rates'!C$57)
+($M378*'fnd base rates'!C$58)
+($N378*'fnd base rates'!C$59)
+($O378*VLOOKUP($S378+12,rate_basefnd,3)))
*$R378</f>
        <v>463.29562500000003</v>
      </c>
      <c r="V378" s="1">
        <f>(($C378*'fnd base rates'!D$48)
+($D378*'fnd base rates'!D$49)
+($E378*'fnd base rates'!D$50)
+($F378*'fnd base rates'!D$51)
+($G378*'fnd base rates'!D$52)
+($H378*'fnd base rates'!D$53)
+($I378*'fnd base rates'!D$54)
+($J378*'fnd base rates'!D$55)
+($K378*'fnd base rates'!D$56)
+($L378*'fnd base rates'!D$57)
+($M378*'fnd base rates'!D$58)
+($N378*'fnd base rates'!D$59)
+($O378*VLOOKUP($S378+12,rate_basefnd,4)))
*$R378</f>
        <v>664.72</v>
      </c>
      <c r="W378" s="1">
        <f>(($C378*'fnd base rates'!E$48)
+($D378*'fnd base rates'!E$49)
+($E378*'fnd base rates'!E$50)
+($F378*'fnd base rates'!E$51)
+($G378*'fnd base rates'!E$52)
+($H378*'fnd base rates'!E$53)
+($I378*'fnd base rates'!E$54)
+($J378*'fnd base rates'!E$55)
+($K378*'fnd base rates'!E$56)
+($L378*'fnd base rates'!E$57)
+($M378*'fnd base rates'!E$58)
+($N378*'fnd base rates'!E$59)
+($O378*VLOOKUP($S378+12,rate_basefnd,5)))
*$R378</f>
        <v>6633.7893750000003</v>
      </c>
      <c r="X378" s="1">
        <f>(($C378*'fnd base rates'!F$48)
+($D378*'fnd base rates'!F$49)
+($E378*'fnd base rates'!F$50)
+($F378*'fnd base rates'!F$51)
+($G378*'fnd base rates'!F$52)
+($H378*'fnd base rates'!F$53)
+($I378*'fnd base rates'!F$54)
+($J378*'fnd base rates'!F$55)
+($K378*'fnd base rates'!F$56)
+($L378*'fnd base rates'!F$57)
+($M378*'fnd base rates'!F$58)
+($N378*'fnd base rates'!F$59)
+($O378*VLOOKUP($S378+12,rate_basefnd,6)))
*$R378</f>
        <v>1075.2157500000001</v>
      </c>
      <c r="Y378" s="1">
        <f>(($C378*'fnd base rates'!G$48)
+($D378*'fnd base rates'!G$49)
+($E378*'fnd base rates'!G$50)
+($F378*'fnd base rates'!G$51)
+($G378*'fnd base rates'!G$52)
+($H378*'fnd base rates'!G$53)
+($I378*'fnd base rates'!G$54)
+($J378*'fnd base rates'!G$55)
+($K378*'fnd base rates'!G$56)
+($L378*'fnd base rates'!G$57)
+($M378*'fnd base rates'!G$58)
+($N378*'fnd base rates'!G$59)
+($O378*VLOOKUP($S378+12,rate_basefnd,7)))
*$R378</f>
        <v>207.78274999999999</v>
      </c>
      <c r="Z378" s="1">
        <f>(($C378*'fnd base rates'!H$48)
+($D378*'fnd base rates'!H$49)
+($E378*'fnd base rates'!H$50)
+($F378*'fnd base rates'!H$51)
+($G378*'fnd base rates'!H$52)
+($H378*'fnd base rates'!H$53)
+($I378*'fnd base rates'!H$54)
+($J378*'fnd base rates'!H$55)
+($K378*'fnd base rates'!H$56)
+($L378*'fnd base rates'!H$57)
+($M378*'fnd base rates'!H$58)
+($N378*'fnd base rates'!H$59)
+($O378*VLOOKUP($S378+12,rate_basefnd,8)))</f>
        <v>454.3845</v>
      </c>
      <c r="AA378" s="1">
        <f>(($C378*'fnd base rates'!I$48)
+($D378*'fnd base rates'!I$49)
+($E378*'fnd base rates'!I$50)
+($F378*'fnd base rates'!I$51)
+($G378*'fnd base rates'!I$52)
+($H378*'fnd base rates'!I$53)
+($I378*'fnd base rates'!I$54)
+($J378*'fnd base rates'!I$55)
+($K378*'fnd base rates'!I$56)
+($L378*'fnd base rates'!I$57)
+($M378*'fnd base rates'!I$58)
+($N378*'fnd base rates'!I$59)
+($O378*VLOOKUP($S378+12,rate_basefnd,9)))
*$R378</f>
        <v>221.79</v>
      </c>
      <c r="AB378" s="1">
        <f>(($C378*'fnd base rates'!J$48)
+($D378*'fnd base rates'!J$49)
+($E378*'fnd base rates'!J$50)
+($F378*'fnd base rates'!J$51)
+($G378*'fnd base rates'!J$52)
+($H378*'fnd base rates'!J$53)
+($I378*'fnd base rates'!J$54)
+($J378*'fnd base rates'!J$55)
+($K378*'fnd base rates'!J$56)
+($L378*'fnd base rates'!J$57)
+($M378*'fnd base rates'!J$58)
+($N378*'fnd base rates'!J$59)
+($O378*VLOOKUP($S378+12,rate_basefnd,10)))
*$R378</f>
        <v>132.35</v>
      </c>
      <c r="AC378" s="1">
        <f>(($C378*'fnd base rates'!K$48)
+($D378*'fnd base rates'!K$49)
+($E378*'fnd base rates'!K$50)
+($F378*'fnd base rates'!K$51)
+($G378*'fnd base rates'!K$52)
+($H378*'fnd base rates'!K$53)
+($I378*'fnd base rates'!K$54)
+($J378*'fnd base rates'!K$55)
+($K378*'fnd base rates'!K$56)
+($L378*'fnd base rates'!K$57)
+($M378*'fnd base rates'!K$58)
+($N378*'fnd base rates'!K$59)
+($O378*VLOOKUP($S378+12,rate_basefnd,11)))
*$R378</f>
        <v>1458.0551249999999</v>
      </c>
      <c r="AD378" s="1">
        <f>(($C378*'fnd base rates'!L$48)
+($D378*'fnd base rates'!L$49)
+($E378*'fnd base rates'!L$50)
+($F378*'fnd base rates'!L$51)
+($G378*'fnd base rates'!L$52)
+($H378*'fnd base rates'!L$53)
+($I378*'fnd base rates'!L$54)
+($J378*'fnd base rates'!L$55)
+($K378*'fnd base rates'!L$56)
+($L378*'fnd base rates'!L$57)
+($M378*'fnd base rates'!L$58)
+($N378*'fnd base rates'!L$59)
+($O378*VLOOKUP($S378+12,rate_basefnd,12)))</f>
        <v>1319.9314647728156</v>
      </c>
      <c r="AE378" s="1">
        <f>(($C378*'fnd base rates'!M$48)
+($D378*'fnd base rates'!M$49)
+($E378*'fnd base rates'!M$50)
+($F378*'fnd base rates'!M$51)
+($G378*'fnd base rates'!M$52)
+($H378*'fnd base rates'!M$53)
+($I378*'fnd base rates'!M$54)
+($J378*'fnd base rates'!M$55)
+($K378*'fnd base rates'!M$56)
+($L378*'fnd base rates'!M$57)
+($M378*'fnd base rates'!M$58)
+($N378*'fnd base rates'!M$59)
+($O378*VLOOKUP($S378+12,rate_basefnd,13)))</f>
        <v>0</v>
      </c>
      <c r="AF378" s="4">
        <f t="shared" si="60"/>
        <v>12631.314589772815</v>
      </c>
      <c r="AH378" s="4">
        <f t="shared" si="61"/>
        <v>455128745</v>
      </c>
      <c r="AI378" s="4" t="str">
        <f t="shared" si="62"/>
        <v>455</v>
      </c>
      <c r="AJ378" s="2" t="str">
        <f t="shared" si="63"/>
        <v>128</v>
      </c>
      <c r="AK378" s="2" t="str">
        <f t="shared" si="64"/>
        <v>745</v>
      </c>
      <c r="AL378" s="4">
        <f t="shared" si="65"/>
        <v>1</v>
      </c>
      <c r="AM378" s="4">
        <f t="shared" si="58"/>
        <v>1</v>
      </c>
      <c r="AN378" s="4">
        <f t="shared" si="66"/>
        <v>12631.314589772815</v>
      </c>
      <c r="AO378" s="4">
        <f t="shared" si="67"/>
        <v>12631</v>
      </c>
      <c r="AP378" s="4">
        <f t="shared" si="68"/>
        <v>0</v>
      </c>
      <c r="AQ378" s="75">
        <v>12631</v>
      </c>
    </row>
    <row r="379" spans="1:43" s="4" customFormat="1">
      <c r="A379" s="2">
        <v>456160009</v>
      </c>
      <c r="B379" s="382" t="s">
        <v>688</v>
      </c>
      <c r="C379" s="15">
        <f>'fnd enro'!C379</f>
        <v>0</v>
      </c>
      <c r="D379" s="15">
        <f>'fnd enro'!D379</f>
        <v>0</v>
      </c>
      <c r="E379" s="15">
        <f>'fnd enro'!E379</f>
        <v>0</v>
      </c>
      <c r="F379" s="15">
        <f>'fnd enro'!F379</f>
        <v>1</v>
      </c>
      <c r="G379" s="15">
        <f>'fnd enro'!G379</f>
        <v>0</v>
      </c>
      <c r="H379" s="15">
        <f>'fnd enro'!H379</f>
        <v>0</v>
      </c>
      <c r="I379" s="15">
        <f>'fnd enro'!I379</f>
        <v>3.7499999999999999E-2</v>
      </c>
      <c r="J379" s="15">
        <f>'fnd enro'!J379</f>
        <v>0</v>
      </c>
      <c r="K379" s="15">
        <f>'fnd enro'!K379</f>
        <v>0</v>
      </c>
      <c r="L379" s="15">
        <f>'fnd enro'!L379</f>
        <v>0</v>
      </c>
      <c r="M379" s="15">
        <f>'fnd enro'!M379</f>
        <v>0</v>
      </c>
      <c r="N379" s="15">
        <f>'fnd enro'!N379</f>
        <v>0</v>
      </c>
      <c r="O379" s="15">
        <f>'fnd enro'!O379</f>
        <v>0</v>
      </c>
      <c r="P379" s="15"/>
      <c r="Q379" s="15">
        <f>'fnd enro'!R379</f>
        <v>1</v>
      </c>
      <c r="R379" s="16">
        <f t="shared" si="59"/>
        <v>1</v>
      </c>
      <c r="S379" s="15">
        <f>'fnd enro'!Q379</f>
        <v>1</v>
      </c>
      <c r="T379" s="2"/>
      <c r="U379" s="1">
        <f>(($C379*'fnd base rates'!C$48)
+($D379*'fnd base rates'!C$49)
+($E379*'fnd base rates'!C$50)
+($F379*'fnd base rates'!C$51)
+($G379*'fnd base rates'!C$52)
+($H379*'fnd base rates'!C$53)
+($I379*'fnd base rates'!C$54)
+($J379*'fnd base rates'!C$55)
+($K379*'fnd base rates'!C$56)
+($L379*'fnd base rates'!C$57)
+($M379*'fnd base rates'!C$58)
+($N379*'fnd base rates'!C$59)
+($O379*VLOOKUP($S379+12,rate_basefnd,3)))
*$R379</f>
        <v>463.29562500000003</v>
      </c>
      <c r="V379" s="1">
        <f>(($C379*'fnd base rates'!D$48)
+($D379*'fnd base rates'!D$49)
+($E379*'fnd base rates'!D$50)
+($F379*'fnd base rates'!D$51)
+($G379*'fnd base rates'!D$52)
+($H379*'fnd base rates'!D$53)
+($I379*'fnd base rates'!D$54)
+($J379*'fnd base rates'!D$55)
+($K379*'fnd base rates'!D$56)
+($L379*'fnd base rates'!D$57)
+($M379*'fnd base rates'!D$58)
+($N379*'fnd base rates'!D$59)
+($O379*VLOOKUP($S379+12,rate_basefnd,4)))
*$R379</f>
        <v>664.72</v>
      </c>
      <c r="W379" s="1">
        <f>(($C379*'fnd base rates'!E$48)
+($D379*'fnd base rates'!E$49)
+($E379*'fnd base rates'!E$50)
+($F379*'fnd base rates'!E$51)
+($G379*'fnd base rates'!E$52)
+($H379*'fnd base rates'!E$53)
+($I379*'fnd base rates'!E$54)
+($J379*'fnd base rates'!E$55)
+($K379*'fnd base rates'!E$56)
+($L379*'fnd base rates'!E$57)
+($M379*'fnd base rates'!E$58)
+($N379*'fnd base rates'!E$59)
+($O379*VLOOKUP($S379+12,rate_basefnd,5)))
*$R379</f>
        <v>3362.2493749999999</v>
      </c>
      <c r="X379" s="1">
        <f>(($C379*'fnd base rates'!F$48)
+($D379*'fnd base rates'!F$49)
+($E379*'fnd base rates'!F$50)
+($F379*'fnd base rates'!F$51)
+($G379*'fnd base rates'!F$52)
+($H379*'fnd base rates'!F$53)
+($I379*'fnd base rates'!F$54)
+($J379*'fnd base rates'!F$55)
+($K379*'fnd base rates'!F$56)
+($L379*'fnd base rates'!F$57)
+($M379*'fnd base rates'!F$58)
+($N379*'fnd base rates'!F$59)
+($O379*VLOOKUP($S379+12,rate_basefnd,6)))
*$R379</f>
        <v>1075.2157500000001</v>
      </c>
      <c r="Y379" s="1">
        <f>(($C379*'fnd base rates'!G$48)
+($D379*'fnd base rates'!G$49)
+($E379*'fnd base rates'!G$50)
+($F379*'fnd base rates'!G$51)
+($G379*'fnd base rates'!G$52)
+($H379*'fnd base rates'!G$53)
+($I379*'fnd base rates'!G$54)
+($J379*'fnd base rates'!G$55)
+($K379*'fnd base rates'!G$56)
+($L379*'fnd base rates'!G$57)
+($M379*'fnd base rates'!G$58)
+($N379*'fnd base rates'!G$59)
+($O379*VLOOKUP($S379+12,rate_basefnd,7)))
*$R379</f>
        <v>135.78274999999999</v>
      </c>
      <c r="Z379" s="1">
        <f>(($C379*'fnd base rates'!H$48)
+($D379*'fnd base rates'!H$49)
+($E379*'fnd base rates'!H$50)
+($F379*'fnd base rates'!H$51)
+($G379*'fnd base rates'!H$52)
+($H379*'fnd base rates'!H$53)
+($I379*'fnd base rates'!H$54)
+($J379*'fnd base rates'!H$55)
+($K379*'fnd base rates'!H$56)
+($L379*'fnd base rates'!H$57)
+($M379*'fnd base rates'!H$58)
+($N379*'fnd base rates'!H$59)
+($O379*VLOOKUP($S379+12,rate_basefnd,8)))</f>
        <v>454.3845</v>
      </c>
      <c r="AA379" s="1">
        <f>(($C379*'fnd base rates'!I$48)
+($D379*'fnd base rates'!I$49)
+($E379*'fnd base rates'!I$50)
+($F379*'fnd base rates'!I$51)
+($G379*'fnd base rates'!I$52)
+($H379*'fnd base rates'!I$53)
+($I379*'fnd base rates'!I$54)
+($J379*'fnd base rates'!I$55)
+($K379*'fnd base rates'!I$56)
+($L379*'fnd base rates'!I$57)
+($M379*'fnd base rates'!I$58)
+($N379*'fnd base rates'!I$59)
+($O379*VLOOKUP($S379+12,rate_basefnd,9)))
*$R379</f>
        <v>221.79</v>
      </c>
      <c r="AB379" s="1">
        <f>(($C379*'fnd base rates'!J$48)
+($D379*'fnd base rates'!J$49)
+($E379*'fnd base rates'!J$50)
+($F379*'fnd base rates'!J$51)
+($G379*'fnd base rates'!J$52)
+($H379*'fnd base rates'!J$53)
+($I379*'fnd base rates'!J$54)
+($J379*'fnd base rates'!J$55)
+($K379*'fnd base rates'!J$56)
+($L379*'fnd base rates'!J$57)
+($M379*'fnd base rates'!J$58)
+($N379*'fnd base rates'!J$59)
+($O379*VLOOKUP($S379+12,rate_basefnd,10)))
*$R379</f>
        <v>132.35</v>
      </c>
      <c r="AC379" s="1">
        <f>(($C379*'fnd base rates'!K$48)
+($D379*'fnd base rates'!K$49)
+($E379*'fnd base rates'!K$50)
+($F379*'fnd base rates'!K$51)
+($G379*'fnd base rates'!K$52)
+($H379*'fnd base rates'!K$53)
+($I379*'fnd base rates'!K$54)
+($J379*'fnd base rates'!K$55)
+($K379*'fnd base rates'!K$56)
+($L379*'fnd base rates'!K$57)
+($M379*'fnd base rates'!K$58)
+($N379*'fnd base rates'!K$59)
+($O379*VLOOKUP($S379+12,rate_basefnd,11)))
*$R379</f>
        <v>952.78512499999999</v>
      </c>
      <c r="AD379" s="1">
        <f>(($C379*'fnd base rates'!L$48)
+($D379*'fnd base rates'!L$49)
+($E379*'fnd base rates'!L$50)
+($F379*'fnd base rates'!L$51)
+($G379*'fnd base rates'!L$52)
+($H379*'fnd base rates'!L$53)
+($I379*'fnd base rates'!L$54)
+($J379*'fnd base rates'!L$55)
+($K379*'fnd base rates'!L$56)
+($L379*'fnd base rates'!L$57)
+($M379*'fnd base rates'!L$58)
+($N379*'fnd base rates'!L$59)
+($O379*VLOOKUP($S379+12,rate_basefnd,12)))</f>
        <v>987.83146477281571</v>
      </c>
      <c r="AE379" s="1">
        <f>(($C379*'fnd base rates'!M$48)
+($D379*'fnd base rates'!M$49)
+($E379*'fnd base rates'!M$50)
+($F379*'fnd base rates'!M$51)
+($G379*'fnd base rates'!M$52)
+($H379*'fnd base rates'!M$53)
+($I379*'fnd base rates'!M$54)
+($J379*'fnd base rates'!M$55)
+($K379*'fnd base rates'!M$56)
+($L379*'fnd base rates'!M$57)
+($M379*'fnd base rates'!M$58)
+($N379*'fnd base rates'!M$59)
+($O379*VLOOKUP($S379+12,rate_basefnd,13)))</f>
        <v>0</v>
      </c>
      <c r="AF379" s="4">
        <f t="shared" si="60"/>
        <v>8450.4045897728174</v>
      </c>
      <c r="AH379" s="4">
        <f t="shared" si="61"/>
        <v>456160009</v>
      </c>
      <c r="AI379" s="4" t="str">
        <f t="shared" si="62"/>
        <v>456</v>
      </c>
      <c r="AJ379" s="2" t="str">
        <f t="shared" si="63"/>
        <v>160</v>
      </c>
      <c r="AK379" s="2" t="str">
        <f t="shared" si="64"/>
        <v>009</v>
      </c>
      <c r="AL379" s="4">
        <f t="shared" si="65"/>
        <v>1</v>
      </c>
      <c r="AM379" s="4">
        <f t="shared" si="58"/>
        <v>1</v>
      </c>
      <c r="AN379" s="4">
        <f t="shared" si="66"/>
        <v>8450.4045897728174</v>
      </c>
      <c r="AO379" s="4">
        <f t="shared" si="67"/>
        <v>8450</v>
      </c>
      <c r="AP379" s="4">
        <f t="shared" si="68"/>
        <v>0</v>
      </c>
      <c r="AQ379" s="75">
        <v>8450</v>
      </c>
    </row>
    <row r="380" spans="1:43" s="4" customFormat="1">
      <c r="A380" s="2">
        <v>456160031</v>
      </c>
      <c r="B380" s="382" t="s">
        <v>688</v>
      </c>
      <c r="C380" s="15">
        <f>'fnd enro'!C380</f>
        <v>0</v>
      </c>
      <c r="D380" s="15">
        <f>'fnd enro'!D380</f>
        <v>0</v>
      </c>
      <c r="E380" s="15">
        <f>'fnd enro'!E380</f>
        <v>0</v>
      </c>
      <c r="F380" s="15">
        <f>'fnd enro'!F380</f>
        <v>2</v>
      </c>
      <c r="G380" s="15">
        <f>'fnd enro'!G380</f>
        <v>1</v>
      </c>
      <c r="H380" s="15">
        <f>'fnd enro'!H380</f>
        <v>0</v>
      </c>
      <c r="I380" s="15">
        <f>'fnd enro'!I380</f>
        <v>0.1125</v>
      </c>
      <c r="J380" s="15">
        <f>'fnd enro'!J380</f>
        <v>0</v>
      </c>
      <c r="K380" s="15">
        <f>'fnd enro'!K380</f>
        <v>0</v>
      </c>
      <c r="L380" s="15">
        <f>'fnd enro'!L380</f>
        <v>0</v>
      </c>
      <c r="M380" s="15">
        <f>'fnd enro'!M380</f>
        <v>0</v>
      </c>
      <c r="N380" s="15">
        <f>'fnd enro'!N380</f>
        <v>0</v>
      </c>
      <c r="O380" s="15">
        <f>'fnd enro'!O380</f>
        <v>3</v>
      </c>
      <c r="P380" s="15"/>
      <c r="Q380" s="15">
        <f>'fnd enro'!R380</f>
        <v>3</v>
      </c>
      <c r="R380" s="16">
        <f t="shared" si="59"/>
        <v>1</v>
      </c>
      <c r="S380" s="15">
        <f>'fnd enro'!Q380</f>
        <v>10</v>
      </c>
      <c r="T380" s="2"/>
      <c r="U380" s="1">
        <f>(($C380*'fnd base rates'!C$48)
+($D380*'fnd base rates'!C$49)
+($E380*'fnd base rates'!C$50)
+($F380*'fnd base rates'!C$51)
+($G380*'fnd base rates'!C$52)
+($H380*'fnd base rates'!C$53)
+($I380*'fnd base rates'!C$54)
+($J380*'fnd base rates'!C$55)
+($K380*'fnd base rates'!C$56)
+($L380*'fnd base rates'!C$57)
+($M380*'fnd base rates'!C$58)
+($N380*'fnd base rates'!C$59)
+($O380*VLOOKUP($S380+12,rate_basefnd,3)))
*$R380</f>
        <v>1389.8868750000001</v>
      </c>
      <c r="V380" s="1">
        <f>(($C380*'fnd base rates'!D$48)
+($D380*'fnd base rates'!D$49)
+($E380*'fnd base rates'!D$50)
+($F380*'fnd base rates'!D$51)
+($G380*'fnd base rates'!D$52)
+($H380*'fnd base rates'!D$53)
+($I380*'fnd base rates'!D$54)
+($J380*'fnd base rates'!D$55)
+($K380*'fnd base rates'!D$56)
+($L380*'fnd base rates'!D$57)
+($M380*'fnd base rates'!D$58)
+($N380*'fnd base rates'!D$59)
+($O380*VLOOKUP($S380+12,rate_basefnd,4)))
*$R380</f>
        <v>1994.16</v>
      </c>
      <c r="W380" s="1">
        <f>(($C380*'fnd base rates'!E$48)
+($D380*'fnd base rates'!E$49)
+($E380*'fnd base rates'!E$50)
+($F380*'fnd base rates'!E$51)
+($G380*'fnd base rates'!E$52)
+($H380*'fnd base rates'!E$53)
+($I380*'fnd base rates'!E$54)
+($J380*'fnd base rates'!E$55)
+($K380*'fnd base rates'!E$56)
+($L380*'fnd base rates'!E$57)
+($M380*'fnd base rates'!E$58)
+($N380*'fnd base rates'!E$59)
+($O380*VLOOKUP($S380+12,rate_basefnd,5)))
*$R380</f>
        <v>19535.638124999998</v>
      </c>
      <c r="X380" s="1">
        <f>(($C380*'fnd base rates'!F$48)
+($D380*'fnd base rates'!F$49)
+($E380*'fnd base rates'!F$50)
+($F380*'fnd base rates'!F$51)
+($G380*'fnd base rates'!F$52)
+($H380*'fnd base rates'!F$53)
+($I380*'fnd base rates'!F$54)
+($J380*'fnd base rates'!F$55)
+($K380*'fnd base rates'!F$56)
+($L380*'fnd base rates'!F$57)
+($M380*'fnd base rates'!F$58)
+($N380*'fnd base rates'!F$59)
+($O380*VLOOKUP($S380+12,rate_basefnd,6)))
*$R380</f>
        <v>3006.6372500000002</v>
      </c>
      <c r="Y380" s="1">
        <f>(($C380*'fnd base rates'!G$48)
+($D380*'fnd base rates'!G$49)
+($E380*'fnd base rates'!G$50)
+($F380*'fnd base rates'!G$51)
+($G380*'fnd base rates'!G$52)
+($H380*'fnd base rates'!G$53)
+($I380*'fnd base rates'!G$54)
+($J380*'fnd base rates'!G$55)
+($K380*'fnd base rates'!G$56)
+($L380*'fnd base rates'!G$57)
+($M380*'fnd base rates'!G$58)
+($N380*'fnd base rates'!G$59)
+($O380*VLOOKUP($S380+12,rate_basefnd,7)))
*$R380</f>
        <v>633.48824999999999</v>
      </c>
      <c r="Z380" s="1">
        <f>(($C380*'fnd base rates'!H$48)
+($D380*'fnd base rates'!H$49)
+($E380*'fnd base rates'!H$50)
+($F380*'fnd base rates'!H$51)
+($G380*'fnd base rates'!H$52)
+($H380*'fnd base rates'!H$53)
+($I380*'fnd base rates'!H$54)
+($J380*'fnd base rates'!H$55)
+($K380*'fnd base rates'!H$56)
+($L380*'fnd base rates'!H$57)
+($M380*'fnd base rates'!H$58)
+($N380*'fnd base rates'!H$59)
+($O380*VLOOKUP($S380+12,rate_basefnd,8)))</f>
        <v>1363.1534999999999</v>
      </c>
      <c r="AA380" s="1">
        <f>(($C380*'fnd base rates'!I$48)
+($D380*'fnd base rates'!I$49)
+($E380*'fnd base rates'!I$50)
+($F380*'fnd base rates'!I$51)
+($G380*'fnd base rates'!I$52)
+($H380*'fnd base rates'!I$53)
+($I380*'fnd base rates'!I$54)
+($J380*'fnd base rates'!I$55)
+($K380*'fnd base rates'!I$56)
+($L380*'fnd base rates'!I$57)
+($M380*'fnd base rates'!I$58)
+($N380*'fnd base rates'!I$59)
+($O380*VLOOKUP($S380+12,rate_basefnd,9)))
*$R380</f>
        <v>738.81</v>
      </c>
      <c r="AB380" s="1">
        <f>(($C380*'fnd base rates'!J$48)
+($D380*'fnd base rates'!J$49)
+($E380*'fnd base rates'!J$50)
+($F380*'fnd base rates'!J$51)
+($G380*'fnd base rates'!J$52)
+($H380*'fnd base rates'!J$53)
+($I380*'fnd base rates'!J$54)
+($J380*'fnd base rates'!J$55)
+($K380*'fnd base rates'!J$56)
+($L380*'fnd base rates'!J$57)
+($M380*'fnd base rates'!J$58)
+($N380*'fnd base rates'!J$59)
+($O380*VLOOKUP($S380+12,rate_basefnd,10)))
*$R380</f>
        <v>480.88</v>
      </c>
      <c r="AC380" s="1">
        <f>(($C380*'fnd base rates'!K$48)
+($D380*'fnd base rates'!K$49)
+($E380*'fnd base rates'!K$50)
+($F380*'fnd base rates'!K$51)
+($G380*'fnd base rates'!K$52)
+($H380*'fnd base rates'!K$53)
+($I380*'fnd base rates'!K$54)
+($J380*'fnd base rates'!K$55)
+($K380*'fnd base rates'!K$56)
+($L380*'fnd base rates'!K$57)
+($M380*'fnd base rates'!K$58)
+($N380*'fnd base rates'!K$59)
+($O380*VLOOKUP($S380+12,rate_basefnd,11)))
*$R380</f>
        <v>4445.3753749999996</v>
      </c>
      <c r="AD380" s="1">
        <f>(($C380*'fnd base rates'!L$48)
+($D380*'fnd base rates'!L$49)
+($E380*'fnd base rates'!L$50)
+($F380*'fnd base rates'!L$51)
+($G380*'fnd base rates'!L$52)
+($H380*'fnd base rates'!L$53)
+($I380*'fnd base rates'!L$54)
+($J380*'fnd base rates'!L$55)
+($K380*'fnd base rates'!L$56)
+($L380*'fnd base rates'!L$57)
+($M380*'fnd base rates'!L$58)
+($N380*'fnd base rates'!L$59)
+($O380*VLOOKUP($S380+12,rate_basefnd,12)))</f>
        <v>3949.9826929724636</v>
      </c>
      <c r="AE380" s="1">
        <f>(($C380*'fnd base rates'!M$48)
+($D380*'fnd base rates'!M$49)
+($E380*'fnd base rates'!M$50)
+($F380*'fnd base rates'!M$51)
+($G380*'fnd base rates'!M$52)
+($H380*'fnd base rates'!M$53)
+($I380*'fnd base rates'!M$54)
+($J380*'fnd base rates'!M$55)
+($K380*'fnd base rates'!M$56)
+($L380*'fnd base rates'!M$57)
+($M380*'fnd base rates'!M$58)
+($N380*'fnd base rates'!M$59)
+($O380*VLOOKUP($S380+12,rate_basefnd,13)))</f>
        <v>0</v>
      </c>
      <c r="AF380" s="4">
        <f t="shared" si="60"/>
        <v>37538.012067972464</v>
      </c>
      <c r="AH380" s="4">
        <f t="shared" si="61"/>
        <v>456160031</v>
      </c>
      <c r="AI380" s="4" t="str">
        <f t="shared" si="62"/>
        <v>456</v>
      </c>
      <c r="AJ380" s="2" t="str">
        <f t="shared" si="63"/>
        <v>160</v>
      </c>
      <c r="AK380" s="2" t="str">
        <f t="shared" si="64"/>
        <v>031</v>
      </c>
      <c r="AL380" s="4">
        <f t="shared" si="65"/>
        <v>1</v>
      </c>
      <c r="AM380" s="4">
        <f t="shared" si="58"/>
        <v>3</v>
      </c>
      <c r="AN380" s="4">
        <f t="shared" si="66"/>
        <v>37538.012067972464</v>
      </c>
      <c r="AO380" s="4">
        <f t="shared" si="67"/>
        <v>12513</v>
      </c>
      <c r="AP380" s="4">
        <f t="shared" si="68"/>
        <v>0</v>
      </c>
      <c r="AQ380" s="75">
        <v>12513</v>
      </c>
    </row>
    <row r="381" spans="1:43" s="4" customFormat="1">
      <c r="A381" s="2">
        <v>456160056</v>
      </c>
      <c r="B381" s="382" t="s">
        <v>688</v>
      </c>
      <c r="C381" s="15">
        <f>'fnd enro'!C381</f>
        <v>0</v>
      </c>
      <c r="D381" s="15">
        <f>'fnd enro'!D381</f>
        <v>0</v>
      </c>
      <c r="E381" s="15">
        <f>'fnd enro'!E381</f>
        <v>0</v>
      </c>
      <c r="F381" s="15">
        <f>'fnd enro'!F381</f>
        <v>1</v>
      </c>
      <c r="G381" s="15">
        <f>'fnd enro'!G381</f>
        <v>0</v>
      </c>
      <c r="H381" s="15">
        <f>'fnd enro'!H381</f>
        <v>0</v>
      </c>
      <c r="I381" s="15">
        <f>'fnd enro'!I381</f>
        <v>0.15</v>
      </c>
      <c r="J381" s="15">
        <f>'fnd enro'!J381</f>
        <v>0</v>
      </c>
      <c r="K381" s="15">
        <f>'fnd enro'!K381</f>
        <v>0</v>
      </c>
      <c r="L381" s="15">
        <f>'fnd enro'!L381</f>
        <v>0</v>
      </c>
      <c r="M381" s="15">
        <f>'fnd enro'!M381</f>
        <v>3</v>
      </c>
      <c r="N381" s="15">
        <f>'fnd enro'!N381</f>
        <v>0</v>
      </c>
      <c r="O381" s="15">
        <f>'fnd enro'!O381</f>
        <v>3</v>
      </c>
      <c r="P381" s="15"/>
      <c r="Q381" s="15">
        <f>'fnd enro'!R381</f>
        <v>4</v>
      </c>
      <c r="R381" s="16">
        <f t="shared" si="59"/>
        <v>1</v>
      </c>
      <c r="S381" s="15">
        <f>'fnd enro'!Q381</f>
        <v>10</v>
      </c>
      <c r="T381" s="2"/>
      <c r="U381" s="1">
        <f>(($C381*'fnd base rates'!C$48)
+($D381*'fnd base rates'!C$49)
+($E381*'fnd base rates'!C$50)
+($F381*'fnd base rates'!C$51)
+($G381*'fnd base rates'!C$52)
+($H381*'fnd base rates'!C$53)
+($I381*'fnd base rates'!C$54)
+($J381*'fnd base rates'!C$55)
+($K381*'fnd base rates'!C$56)
+($L381*'fnd base rates'!C$57)
+($M381*'fnd base rates'!C$58)
+($N381*'fnd base rates'!C$59)
+($O381*VLOOKUP($S381+12,rate_basefnd,3)))
*$R381</f>
        <v>1853.1825000000001</v>
      </c>
      <c r="V381" s="1">
        <f>(($C381*'fnd base rates'!D$48)
+($D381*'fnd base rates'!D$49)
+($E381*'fnd base rates'!D$50)
+($F381*'fnd base rates'!D$51)
+($G381*'fnd base rates'!D$52)
+($H381*'fnd base rates'!D$53)
+($I381*'fnd base rates'!D$54)
+($J381*'fnd base rates'!D$55)
+($K381*'fnd base rates'!D$56)
+($L381*'fnd base rates'!D$57)
+($M381*'fnd base rates'!D$58)
+($N381*'fnd base rates'!D$59)
+($O381*VLOOKUP($S381+12,rate_basefnd,4)))
*$R381</f>
        <v>2658.88</v>
      </c>
      <c r="W381" s="1">
        <f>(($C381*'fnd base rates'!E$48)
+($D381*'fnd base rates'!E$49)
+($E381*'fnd base rates'!E$50)
+($F381*'fnd base rates'!E$51)
+($G381*'fnd base rates'!E$52)
+($H381*'fnd base rates'!E$53)
+($I381*'fnd base rates'!E$54)
+($J381*'fnd base rates'!E$55)
+($K381*'fnd base rates'!E$56)
+($L381*'fnd base rates'!E$57)
+($M381*'fnd base rates'!E$58)
+($N381*'fnd base rates'!E$59)
+($O381*VLOOKUP($S381+12,rate_basefnd,5)))
*$R381</f>
        <v>27890.817499999997</v>
      </c>
      <c r="X381" s="1">
        <f>(($C381*'fnd base rates'!F$48)
+($D381*'fnd base rates'!F$49)
+($E381*'fnd base rates'!F$50)
+($F381*'fnd base rates'!F$51)
+($G381*'fnd base rates'!F$52)
+($H381*'fnd base rates'!F$53)
+($I381*'fnd base rates'!F$54)
+($J381*'fnd base rates'!F$55)
+($K381*'fnd base rates'!F$56)
+($L381*'fnd base rates'!F$57)
+($M381*'fnd base rates'!F$58)
+($N381*'fnd base rates'!F$59)
+($O381*VLOOKUP($S381+12,rate_basefnd,6)))
*$R381</f>
        <v>3830.8830000000003</v>
      </c>
      <c r="Y381" s="1">
        <f>(($C381*'fnd base rates'!G$48)
+($D381*'fnd base rates'!G$49)
+($E381*'fnd base rates'!G$50)
+($F381*'fnd base rates'!G$51)
+($G381*'fnd base rates'!G$52)
+($H381*'fnd base rates'!G$53)
+($I381*'fnd base rates'!G$54)
+($J381*'fnd base rates'!G$55)
+($K381*'fnd base rates'!G$56)
+($L381*'fnd base rates'!G$57)
+($M381*'fnd base rates'!G$58)
+($N381*'fnd base rates'!G$59)
+($O381*VLOOKUP($S381+12,rate_basefnd,7)))
*$R381</f>
        <v>887.05099999999993</v>
      </c>
      <c r="Z381" s="1">
        <f>(($C381*'fnd base rates'!H$48)
+($D381*'fnd base rates'!H$49)
+($E381*'fnd base rates'!H$50)
+($F381*'fnd base rates'!H$51)
+($G381*'fnd base rates'!H$52)
+($H381*'fnd base rates'!H$53)
+($I381*'fnd base rates'!H$54)
+($J381*'fnd base rates'!H$55)
+($K381*'fnd base rates'!H$56)
+($L381*'fnd base rates'!H$57)
+($M381*'fnd base rates'!H$58)
+($N381*'fnd base rates'!H$59)
+($O381*VLOOKUP($S381+12,rate_basefnd,8)))</f>
        <v>1817.5379999999998</v>
      </c>
      <c r="AA381" s="1">
        <f>(($C381*'fnd base rates'!I$48)
+($D381*'fnd base rates'!I$49)
+($E381*'fnd base rates'!I$50)
+($F381*'fnd base rates'!I$51)
+($G381*'fnd base rates'!I$52)
+($H381*'fnd base rates'!I$53)
+($I381*'fnd base rates'!I$54)
+($J381*'fnd base rates'!I$55)
+($K381*'fnd base rates'!I$56)
+($L381*'fnd base rates'!I$57)
+($M381*'fnd base rates'!I$58)
+($N381*'fnd base rates'!I$59)
+($O381*VLOOKUP($S381+12,rate_basefnd,9)))
*$R381</f>
        <v>1107.48</v>
      </c>
      <c r="AB381" s="1">
        <f>(($C381*'fnd base rates'!J$48)
+($D381*'fnd base rates'!J$49)
+($E381*'fnd base rates'!J$50)
+($F381*'fnd base rates'!J$51)
+($G381*'fnd base rates'!J$52)
+($H381*'fnd base rates'!J$53)
+($I381*'fnd base rates'!J$54)
+($J381*'fnd base rates'!J$55)
+($K381*'fnd base rates'!J$56)
+($L381*'fnd base rates'!J$57)
+($M381*'fnd base rates'!J$58)
+($N381*'fnd base rates'!J$59)
+($O381*VLOOKUP($S381+12,rate_basefnd,10)))
*$R381</f>
        <v>529.4</v>
      </c>
      <c r="AC381" s="1">
        <f>(($C381*'fnd base rates'!K$48)
+($D381*'fnd base rates'!K$49)
+($E381*'fnd base rates'!K$50)
+($F381*'fnd base rates'!K$51)
+($G381*'fnd base rates'!K$52)
+($H381*'fnd base rates'!K$53)
+($I381*'fnd base rates'!K$54)
+($J381*'fnd base rates'!K$55)
+($K381*'fnd base rates'!K$56)
+($L381*'fnd base rates'!K$57)
+($M381*'fnd base rates'!K$58)
+($N381*'fnd base rates'!K$59)
+($O381*VLOOKUP($S381+12,rate_basefnd,11)))
*$R381</f>
        <v>6225.2404999999999</v>
      </c>
      <c r="AD381" s="1">
        <f>(($C381*'fnd base rates'!L$48)
+($D381*'fnd base rates'!L$49)
+($E381*'fnd base rates'!L$50)
+($F381*'fnd base rates'!L$51)
+($G381*'fnd base rates'!L$52)
+($H381*'fnd base rates'!L$53)
+($I381*'fnd base rates'!L$54)
+($J381*'fnd base rates'!L$55)
+($K381*'fnd base rates'!L$56)
+($L381*'fnd base rates'!L$57)
+($M381*'fnd base rates'!L$58)
+($N381*'fnd base rates'!L$59)
+($O381*VLOOKUP($S381+12,rate_basefnd,12)))</f>
        <v>5431.5314725563758</v>
      </c>
      <c r="AE381" s="1">
        <f>(($C381*'fnd base rates'!M$48)
+($D381*'fnd base rates'!M$49)
+($E381*'fnd base rates'!M$50)
+($F381*'fnd base rates'!M$51)
+($G381*'fnd base rates'!M$52)
+($H381*'fnd base rates'!M$53)
+($I381*'fnd base rates'!M$54)
+($J381*'fnd base rates'!M$55)
+($K381*'fnd base rates'!M$56)
+($L381*'fnd base rates'!M$57)
+($M381*'fnd base rates'!M$58)
+($N381*'fnd base rates'!M$59)
+($O381*VLOOKUP($S381+12,rate_basefnd,13)))</f>
        <v>0</v>
      </c>
      <c r="AF381" s="4">
        <f t="shared" si="60"/>
        <v>52232.003972556377</v>
      </c>
      <c r="AH381" s="4">
        <f t="shared" si="61"/>
        <v>456160056</v>
      </c>
      <c r="AI381" s="4" t="str">
        <f t="shared" si="62"/>
        <v>456</v>
      </c>
      <c r="AJ381" s="2" t="str">
        <f t="shared" si="63"/>
        <v>160</v>
      </c>
      <c r="AK381" s="2" t="str">
        <f t="shared" si="64"/>
        <v>056</v>
      </c>
      <c r="AL381" s="4">
        <f t="shared" si="65"/>
        <v>1</v>
      </c>
      <c r="AM381" s="4">
        <f t="shared" si="58"/>
        <v>4</v>
      </c>
      <c r="AN381" s="4">
        <f t="shared" si="66"/>
        <v>52232.003972556377</v>
      </c>
      <c r="AO381" s="4">
        <f t="shared" si="67"/>
        <v>13058</v>
      </c>
      <c r="AP381" s="4">
        <f t="shared" si="68"/>
        <v>0</v>
      </c>
      <c r="AQ381" s="75">
        <v>13058</v>
      </c>
    </row>
    <row r="382" spans="1:43" s="4" customFormat="1">
      <c r="A382" s="2">
        <v>456160079</v>
      </c>
      <c r="B382" s="382" t="s">
        <v>688</v>
      </c>
      <c r="C382" s="15">
        <f>'fnd enro'!C382</f>
        <v>0</v>
      </c>
      <c r="D382" s="15">
        <f>'fnd enro'!D382</f>
        <v>0</v>
      </c>
      <c r="E382" s="15">
        <f>'fnd enro'!E382</f>
        <v>0</v>
      </c>
      <c r="F382" s="15">
        <f>'fnd enro'!F382</f>
        <v>9</v>
      </c>
      <c r="G382" s="15">
        <f>'fnd enro'!G382</f>
        <v>7</v>
      </c>
      <c r="H382" s="15">
        <f>'fnd enro'!H382</f>
        <v>0</v>
      </c>
      <c r="I382" s="15">
        <f>'fnd enro'!I382</f>
        <v>0.9375</v>
      </c>
      <c r="J382" s="15">
        <f>'fnd enro'!J382</f>
        <v>0</v>
      </c>
      <c r="K382" s="15">
        <f>'fnd enro'!K382</f>
        <v>0</v>
      </c>
      <c r="L382" s="15">
        <f>'fnd enro'!L382</f>
        <v>0</v>
      </c>
      <c r="M382" s="15">
        <f>'fnd enro'!M382</f>
        <v>9</v>
      </c>
      <c r="N382" s="15">
        <f>'fnd enro'!N382</f>
        <v>0</v>
      </c>
      <c r="O382" s="15">
        <f>'fnd enro'!O382</f>
        <v>7</v>
      </c>
      <c r="P382" s="15"/>
      <c r="Q382" s="15">
        <f>'fnd enro'!R382</f>
        <v>25</v>
      </c>
      <c r="R382" s="16">
        <f t="shared" si="59"/>
        <v>1</v>
      </c>
      <c r="S382" s="15">
        <f>'fnd enro'!Q382</f>
        <v>7</v>
      </c>
      <c r="T382" s="2"/>
      <c r="U382" s="1">
        <f>(($C382*'fnd base rates'!C$48)
+($D382*'fnd base rates'!C$49)
+($E382*'fnd base rates'!C$50)
+($F382*'fnd base rates'!C$51)
+($G382*'fnd base rates'!C$52)
+($H382*'fnd base rates'!C$53)
+($I382*'fnd base rates'!C$54)
+($J382*'fnd base rates'!C$55)
+($K382*'fnd base rates'!C$56)
+($L382*'fnd base rates'!C$57)
+($M382*'fnd base rates'!C$58)
+($N382*'fnd base rates'!C$59)
+($O382*VLOOKUP($S382+12,rate_basefnd,3)))
*$R382</f>
        <v>11582.390625</v>
      </c>
      <c r="V382" s="1">
        <f>(($C382*'fnd base rates'!D$48)
+($D382*'fnd base rates'!D$49)
+($E382*'fnd base rates'!D$50)
+($F382*'fnd base rates'!D$51)
+($G382*'fnd base rates'!D$52)
+($H382*'fnd base rates'!D$53)
+($I382*'fnd base rates'!D$54)
+($J382*'fnd base rates'!D$55)
+($K382*'fnd base rates'!D$56)
+($L382*'fnd base rates'!D$57)
+($M382*'fnd base rates'!D$58)
+($N382*'fnd base rates'!D$59)
+($O382*VLOOKUP($S382+12,rate_basefnd,4)))
*$R382</f>
        <v>16618</v>
      </c>
      <c r="W382" s="1">
        <f>(($C382*'fnd base rates'!E$48)
+($D382*'fnd base rates'!E$49)
+($E382*'fnd base rates'!E$50)
+($F382*'fnd base rates'!E$51)
+($G382*'fnd base rates'!E$52)
+($H382*'fnd base rates'!E$53)
+($I382*'fnd base rates'!E$54)
+($J382*'fnd base rates'!E$55)
+($K382*'fnd base rates'!E$56)
+($L382*'fnd base rates'!E$57)
+($M382*'fnd base rates'!E$58)
+($N382*'fnd base rates'!E$59)
+($O382*VLOOKUP($S382+12,rate_basefnd,5)))
*$R382</f>
        <v>117613.854375</v>
      </c>
      <c r="X382" s="1">
        <f>(($C382*'fnd base rates'!F$48)
+($D382*'fnd base rates'!F$49)
+($E382*'fnd base rates'!F$50)
+($F382*'fnd base rates'!F$51)
+($G382*'fnd base rates'!F$52)
+($H382*'fnd base rates'!F$53)
+($I382*'fnd base rates'!F$54)
+($J382*'fnd base rates'!F$55)
+($K382*'fnd base rates'!F$56)
+($L382*'fnd base rates'!F$57)
+($M382*'fnd base rates'!F$58)
+($N382*'fnd base rates'!F$59)
+($O382*VLOOKUP($S382+12,rate_basefnd,6)))
*$R382</f>
        <v>23937.383750000001</v>
      </c>
      <c r="Y382" s="1">
        <f>(($C382*'fnd base rates'!G$48)
+($D382*'fnd base rates'!G$49)
+($E382*'fnd base rates'!G$50)
+($F382*'fnd base rates'!G$51)
+($G382*'fnd base rates'!G$52)
+($H382*'fnd base rates'!G$53)
+($I382*'fnd base rates'!G$54)
+($J382*'fnd base rates'!G$55)
+($K382*'fnd base rates'!G$56)
+($L382*'fnd base rates'!G$57)
+($M382*'fnd base rates'!G$58)
+($N382*'fnd base rates'!G$59)
+($O382*VLOOKUP($S382+12,rate_basefnd,7)))
*$R382</f>
        <v>4338.67875</v>
      </c>
      <c r="Z382" s="1">
        <f>(($C382*'fnd base rates'!H$48)
+($D382*'fnd base rates'!H$49)
+($E382*'fnd base rates'!H$50)
+($F382*'fnd base rates'!H$51)
+($G382*'fnd base rates'!H$52)
+($H382*'fnd base rates'!H$53)
+($I382*'fnd base rates'!H$54)
+($J382*'fnd base rates'!H$55)
+($K382*'fnd base rates'!H$56)
+($L382*'fnd base rates'!H$57)
+($M382*'fnd base rates'!H$58)
+($N382*'fnd base rates'!H$59)
+($O382*VLOOKUP($S382+12,rate_basefnd,8)))</f>
        <v>11359.612499999999</v>
      </c>
      <c r="AA382" s="1">
        <f>(($C382*'fnd base rates'!I$48)
+($D382*'fnd base rates'!I$49)
+($E382*'fnd base rates'!I$50)
+($F382*'fnd base rates'!I$51)
+($G382*'fnd base rates'!I$52)
+($H382*'fnd base rates'!I$53)
+($I382*'fnd base rates'!I$54)
+($J382*'fnd base rates'!I$55)
+($K382*'fnd base rates'!I$56)
+($L382*'fnd base rates'!I$57)
+($M382*'fnd base rates'!I$58)
+($N382*'fnd base rates'!I$59)
+($O382*VLOOKUP($S382+12,rate_basefnd,9)))
*$R382</f>
        <v>6719.7900000000009</v>
      </c>
      <c r="AB382" s="1">
        <f>(($C382*'fnd base rates'!J$48)
+($D382*'fnd base rates'!J$49)
+($E382*'fnd base rates'!J$50)
+($F382*'fnd base rates'!J$51)
+($G382*'fnd base rates'!J$52)
+($H382*'fnd base rates'!J$53)
+($I382*'fnd base rates'!J$54)
+($J382*'fnd base rates'!J$55)
+($K382*'fnd base rates'!J$56)
+($L382*'fnd base rates'!J$57)
+($M382*'fnd base rates'!J$58)
+($N382*'fnd base rates'!J$59)
+($O382*VLOOKUP($S382+12,rate_basefnd,10)))
*$R382</f>
        <v>3895.5599999999995</v>
      </c>
      <c r="AC382" s="1">
        <f>(($C382*'fnd base rates'!K$48)
+($D382*'fnd base rates'!K$49)
+($E382*'fnd base rates'!K$50)
+($F382*'fnd base rates'!K$51)
+($G382*'fnd base rates'!K$52)
+($H382*'fnd base rates'!K$53)
+($I382*'fnd base rates'!K$54)
+($J382*'fnd base rates'!K$55)
+($K382*'fnd base rates'!K$56)
+($L382*'fnd base rates'!K$57)
+($M382*'fnd base rates'!K$58)
+($N382*'fnd base rates'!K$59)
+($O382*VLOOKUP($S382+12,rate_basefnd,11)))
*$R382</f>
        <v>30447.238125</v>
      </c>
      <c r="AD382" s="1">
        <f>(($C382*'fnd base rates'!L$48)
+($D382*'fnd base rates'!L$49)
+($E382*'fnd base rates'!L$50)
+($F382*'fnd base rates'!L$51)
+($G382*'fnd base rates'!L$52)
+($H382*'fnd base rates'!L$53)
+($I382*'fnd base rates'!L$54)
+($J382*'fnd base rates'!L$55)
+($K382*'fnd base rates'!L$56)
+($L382*'fnd base rates'!L$57)
+($M382*'fnd base rates'!L$58)
+($N382*'fnd base rates'!L$59)
+($O382*VLOOKUP($S382+12,rate_basefnd,12)))</f>
        <v>28335.971550293849</v>
      </c>
      <c r="AE382" s="1">
        <f>(($C382*'fnd base rates'!M$48)
+($D382*'fnd base rates'!M$49)
+($E382*'fnd base rates'!M$50)
+($F382*'fnd base rates'!M$51)
+($G382*'fnd base rates'!M$52)
+($H382*'fnd base rates'!M$53)
+($I382*'fnd base rates'!M$54)
+($J382*'fnd base rates'!M$55)
+($K382*'fnd base rates'!M$56)
+($L382*'fnd base rates'!M$57)
+($M382*'fnd base rates'!M$58)
+($N382*'fnd base rates'!M$59)
+($O382*VLOOKUP($S382+12,rate_basefnd,13)))</f>
        <v>0</v>
      </c>
      <c r="AF382" s="4">
        <f t="shared" si="60"/>
        <v>254848.47967529384</v>
      </c>
      <c r="AH382" s="4">
        <f t="shared" si="61"/>
        <v>456160079</v>
      </c>
      <c r="AI382" s="4" t="str">
        <f t="shared" si="62"/>
        <v>456</v>
      </c>
      <c r="AJ382" s="2" t="str">
        <f t="shared" si="63"/>
        <v>160</v>
      </c>
      <c r="AK382" s="2" t="str">
        <f t="shared" si="64"/>
        <v>079</v>
      </c>
      <c r="AL382" s="4">
        <f t="shared" si="65"/>
        <v>1</v>
      </c>
      <c r="AM382" s="4">
        <f t="shared" si="58"/>
        <v>25</v>
      </c>
      <c r="AN382" s="4">
        <f t="shared" si="66"/>
        <v>254848.47967529384</v>
      </c>
      <c r="AO382" s="4">
        <f t="shared" si="67"/>
        <v>10194</v>
      </c>
      <c r="AP382" s="4">
        <f t="shared" si="68"/>
        <v>0</v>
      </c>
      <c r="AQ382" s="75">
        <v>10194</v>
      </c>
    </row>
    <row r="383" spans="1:43" s="4" customFormat="1">
      <c r="A383" s="2">
        <v>456160149</v>
      </c>
      <c r="B383" s="382" t="s">
        <v>688</v>
      </c>
      <c r="C383" s="15">
        <f>'fnd enro'!C383</f>
        <v>0</v>
      </c>
      <c r="D383" s="15">
        <f>'fnd enro'!D383</f>
        <v>0</v>
      </c>
      <c r="E383" s="15">
        <f>'fnd enro'!E383</f>
        <v>0</v>
      </c>
      <c r="F383" s="15">
        <f>'fnd enro'!F383</f>
        <v>0</v>
      </c>
      <c r="G383" s="15">
        <f>'fnd enro'!G383</f>
        <v>1</v>
      </c>
      <c r="H383" s="15">
        <f>'fnd enro'!H383</f>
        <v>0</v>
      </c>
      <c r="I383" s="15">
        <f>'fnd enro'!I383</f>
        <v>0.1125</v>
      </c>
      <c r="J383" s="15">
        <f>'fnd enro'!J383</f>
        <v>0</v>
      </c>
      <c r="K383" s="15">
        <f>'fnd enro'!K383</f>
        <v>0</v>
      </c>
      <c r="L383" s="15">
        <f>'fnd enro'!L383</f>
        <v>0</v>
      </c>
      <c r="M383" s="15">
        <f>'fnd enro'!M383</f>
        <v>2</v>
      </c>
      <c r="N383" s="15">
        <f>'fnd enro'!N383</f>
        <v>0</v>
      </c>
      <c r="O383" s="15">
        <f>'fnd enro'!O383</f>
        <v>3</v>
      </c>
      <c r="P383" s="15"/>
      <c r="Q383" s="15">
        <f>'fnd enro'!R383</f>
        <v>3</v>
      </c>
      <c r="R383" s="16">
        <f t="shared" si="59"/>
        <v>1</v>
      </c>
      <c r="S383" s="15">
        <f>'fnd enro'!Q383</f>
        <v>10</v>
      </c>
      <c r="T383" s="2"/>
      <c r="U383" s="1">
        <f>(($C383*'fnd base rates'!C$48)
+($D383*'fnd base rates'!C$49)
+($E383*'fnd base rates'!C$50)
+($F383*'fnd base rates'!C$51)
+($G383*'fnd base rates'!C$52)
+($H383*'fnd base rates'!C$53)
+($I383*'fnd base rates'!C$54)
+($J383*'fnd base rates'!C$55)
+($K383*'fnd base rates'!C$56)
+($L383*'fnd base rates'!C$57)
+($M383*'fnd base rates'!C$58)
+($N383*'fnd base rates'!C$59)
+($O383*VLOOKUP($S383+12,rate_basefnd,3)))
*$R383</f>
        <v>1389.8868750000001</v>
      </c>
      <c r="V383" s="1">
        <f>(($C383*'fnd base rates'!D$48)
+($D383*'fnd base rates'!D$49)
+($E383*'fnd base rates'!D$50)
+($F383*'fnd base rates'!D$51)
+($G383*'fnd base rates'!D$52)
+($H383*'fnd base rates'!D$53)
+($I383*'fnd base rates'!D$54)
+($J383*'fnd base rates'!D$55)
+($K383*'fnd base rates'!D$56)
+($L383*'fnd base rates'!D$57)
+($M383*'fnd base rates'!D$58)
+($N383*'fnd base rates'!D$59)
+($O383*VLOOKUP($S383+12,rate_basefnd,4)))
*$R383</f>
        <v>1994.16</v>
      </c>
      <c r="W383" s="1">
        <f>(($C383*'fnd base rates'!E$48)
+($D383*'fnd base rates'!E$49)
+($E383*'fnd base rates'!E$50)
+($F383*'fnd base rates'!E$51)
+($G383*'fnd base rates'!E$52)
+($H383*'fnd base rates'!E$53)
+($I383*'fnd base rates'!E$54)
+($J383*'fnd base rates'!E$55)
+($K383*'fnd base rates'!E$56)
+($L383*'fnd base rates'!E$57)
+($M383*'fnd base rates'!E$58)
+($N383*'fnd base rates'!E$59)
+($O383*VLOOKUP($S383+12,rate_basefnd,5)))
*$R383</f>
        <v>22620.438125000001</v>
      </c>
      <c r="X383" s="1">
        <f>(($C383*'fnd base rates'!F$48)
+($D383*'fnd base rates'!F$49)
+($E383*'fnd base rates'!F$50)
+($F383*'fnd base rates'!F$51)
+($G383*'fnd base rates'!F$52)
+($H383*'fnd base rates'!F$53)
+($I383*'fnd base rates'!F$54)
+($J383*'fnd base rates'!F$55)
+($K383*'fnd base rates'!F$56)
+($L383*'fnd base rates'!F$57)
+($M383*'fnd base rates'!F$58)
+($N383*'fnd base rates'!F$59)
+($O383*VLOOKUP($S383+12,rate_basefnd,6)))
*$R383</f>
        <v>2693.3172500000001</v>
      </c>
      <c r="Y383" s="1">
        <f>(($C383*'fnd base rates'!G$48)
+($D383*'fnd base rates'!G$49)
+($E383*'fnd base rates'!G$50)
+($F383*'fnd base rates'!G$51)
+($G383*'fnd base rates'!G$52)
+($H383*'fnd base rates'!G$53)
+($I383*'fnd base rates'!G$54)
+($J383*'fnd base rates'!G$55)
+($K383*'fnd base rates'!G$56)
+($L383*'fnd base rates'!G$57)
+($M383*'fnd base rates'!G$58)
+($N383*'fnd base rates'!G$59)
+($O383*VLOOKUP($S383+12,rate_basefnd,7)))
*$R383</f>
        <v>718.76824999999997</v>
      </c>
      <c r="Z383" s="1">
        <f>(($C383*'fnd base rates'!H$48)
+($D383*'fnd base rates'!H$49)
+($E383*'fnd base rates'!H$50)
+($F383*'fnd base rates'!H$51)
+($G383*'fnd base rates'!H$52)
+($H383*'fnd base rates'!H$53)
+($I383*'fnd base rates'!H$54)
+($J383*'fnd base rates'!H$55)
+($K383*'fnd base rates'!H$56)
+($L383*'fnd base rates'!H$57)
+($M383*'fnd base rates'!H$58)
+($N383*'fnd base rates'!H$59)
+($O383*VLOOKUP($S383+12,rate_basefnd,8)))</f>
        <v>1363.1534999999999</v>
      </c>
      <c r="AA383" s="1">
        <f>(($C383*'fnd base rates'!I$48)
+($D383*'fnd base rates'!I$49)
+($E383*'fnd base rates'!I$50)
+($F383*'fnd base rates'!I$51)
+($G383*'fnd base rates'!I$52)
+($H383*'fnd base rates'!I$53)
+($I383*'fnd base rates'!I$54)
+($J383*'fnd base rates'!I$55)
+($K383*'fnd base rates'!I$56)
+($L383*'fnd base rates'!I$57)
+($M383*'fnd base rates'!I$58)
+($N383*'fnd base rates'!I$59)
+($O383*VLOOKUP($S383+12,rate_basefnd,9)))
*$R383</f>
        <v>885.69</v>
      </c>
      <c r="AB383" s="1">
        <f>(($C383*'fnd base rates'!J$48)
+($D383*'fnd base rates'!J$49)
+($E383*'fnd base rates'!J$50)
+($F383*'fnd base rates'!J$51)
+($G383*'fnd base rates'!J$52)
+($H383*'fnd base rates'!J$53)
+($I383*'fnd base rates'!J$54)
+($J383*'fnd base rates'!J$55)
+($K383*'fnd base rates'!J$56)
+($L383*'fnd base rates'!J$57)
+($M383*'fnd base rates'!J$58)
+($N383*'fnd base rates'!J$59)
+($O383*VLOOKUP($S383+12,rate_basefnd,10)))
*$R383</f>
        <v>480.88</v>
      </c>
      <c r="AC383" s="1">
        <f>(($C383*'fnd base rates'!K$48)
+($D383*'fnd base rates'!K$49)
+($E383*'fnd base rates'!K$50)
+($F383*'fnd base rates'!K$51)
+($G383*'fnd base rates'!K$52)
+($H383*'fnd base rates'!K$53)
+($I383*'fnd base rates'!K$54)
+($J383*'fnd base rates'!K$55)
+($K383*'fnd base rates'!K$56)
+($L383*'fnd base rates'!K$57)
+($M383*'fnd base rates'!K$58)
+($N383*'fnd base rates'!K$59)
+($O383*VLOOKUP($S383+12,rate_basefnd,11)))
*$R383</f>
        <v>5044.2353750000002</v>
      </c>
      <c r="AD383" s="1">
        <f>(($C383*'fnd base rates'!L$48)
+($D383*'fnd base rates'!L$49)
+($E383*'fnd base rates'!L$50)
+($F383*'fnd base rates'!L$51)
+($G383*'fnd base rates'!L$52)
+($H383*'fnd base rates'!L$53)
+($I383*'fnd base rates'!L$54)
+($J383*'fnd base rates'!L$55)
+($K383*'fnd base rates'!L$56)
+($L383*'fnd base rates'!L$57)
+($M383*'fnd base rates'!L$58)
+($N383*'fnd base rates'!L$59)
+($O383*VLOOKUP($S383+12,rate_basefnd,12)))</f>
        <v>4272.5864352825383</v>
      </c>
      <c r="AE383" s="1">
        <f>(($C383*'fnd base rates'!M$48)
+($D383*'fnd base rates'!M$49)
+($E383*'fnd base rates'!M$50)
+($F383*'fnd base rates'!M$51)
+($G383*'fnd base rates'!M$52)
+($H383*'fnd base rates'!M$53)
+($I383*'fnd base rates'!M$54)
+($J383*'fnd base rates'!M$55)
+($K383*'fnd base rates'!M$56)
+($L383*'fnd base rates'!M$57)
+($M383*'fnd base rates'!M$58)
+($N383*'fnd base rates'!M$59)
+($O383*VLOOKUP($S383+12,rate_basefnd,13)))</f>
        <v>0</v>
      </c>
      <c r="AF383" s="4">
        <f t="shared" si="60"/>
        <v>41463.115810282536</v>
      </c>
      <c r="AH383" s="4">
        <f t="shared" si="61"/>
        <v>456160149</v>
      </c>
      <c r="AI383" s="4" t="str">
        <f t="shared" si="62"/>
        <v>456</v>
      </c>
      <c r="AJ383" s="2" t="str">
        <f t="shared" si="63"/>
        <v>160</v>
      </c>
      <c r="AK383" s="2" t="str">
        <f t="shared" si="64"/>
        <v>149</v>
      </c>
      <c r="AL383" s="4">
        <f t="shared" si="65"/>
        <v>1</v>
      </c>
      <c r="AM383" s="4">
        <f t="shared" si="58"/>
        <v>3</v>
      </c>
      <c r="AN383" s="4">
        <f t="shared" si="66"/>
        <v>41463.115810282536</v>
      </c>
      <c r="AO383" s="4">
        <f t="shared" si="67"/>
        <v>13821</v>
      </c>
      <c r="AP383" s="4">
        <f t="shared" si="68"/>
        <v>0</v>
      </c>
      <c r="AQ383" s="75">
        <v>13821</v>
      </c>
    </row>
    <row r="384" spans="1:43" s="4" customFormat="1">
      <c r="A384" s="2">
        <v>456160160</v>
      </c>
      <c r="B384" s="382" t="s">
        <v>688</v>
      </c>
      <c r="C384" s="15">
        <f>'fnd enro'!C384</f>
        <v>9</v>
      </c>
      <c r="D384" s="15">
        <f>'fnd enro'!D384</f>
        <v>0</v>
      </c>
      <c r="E384" s="15">
        <f>'fnd enro'!E384</f>
        <v>37</v>
      </c>
      <c r="F384" s="15">
        <f>'fnd enro'!F384</f>
        <v>216</v>
      </c>
      <c r="G384" s="15">
        <f>'fnd enro'!G384</f>
        <v>127</v>
      </c>
      <c r="H384" s="15">
        <f>'fnd enro'!H384</f>
        <v>0</v>
      </c>
      <c r="I384" s="15">
        <f>'fnd enro'!I384</f>
        <v>27.337499999999999</v>
      </c>
      <c r="J384" s="15">
        <f>'fnd enro'!J384</f>
        <v>0</v>
      </c>
      <c r="K384" s="15">
        <f>'fnd enro'!K384</f>
        <v>31</v>
      </c>
      <c r="L384" s="15">
        <f>'fnd enro'!L384</f>
        <v>0</v>
      </c>
      <c r="M384" s="15">
        <f>'fnd enro'!M384</f>
        <v>349</v>
      </c>
      <c r="N384" s="15">
        <f>'fnd enro'!N384</f>
        <v>0</v>
      </c>
      <c r="O384" s="15">
        <f>'fnd enro'!O384</f>
        <v>430</v>
      </c>
      <c r="P384" s="15"/>
      <c r="Q384" s="15">
        <f>'fnd enro'!R384</f>
        <v>750</v>
      </c>
      <c r="R384" s="16">
        <f t="shared" si="59"/>
        <v>1</v>
      </c>
      <c r="S384" s="15">
        <f>'fnd enro'!Q384</f>
        <v>10</v>
      </c>
      <c r="T384" s="2"/>
      <c r="U384" s="1">
        <f>(($C384*'fnd base rates'!C$48)
+($D384*'fnd base rates'!C$49)
+($E384*'fnd base rates'!C$50)
+($F384*'fnd base rates'!C$51)
+($G384*'fnd base rates'!C$52)
+($H384*'fnd base rates'!C$53)
+($I384*'fnd base rates'!C$54)
+($J384*'fnd base rates'!C$55)
+($K384*'fnd base rates'!C$56)
+($L384*'fnd base rates'!C$57)
+($M384*'fnd base rates'!C$58)
+($N384*'fnd base rates'!C$59)
+($O384*VLOOKUP($S384+12,rate_basefnd,3)))
*$R384</f>
        <v>345104.020625</v>
      </c>
      <c r="V384" s="1">
        <f>(($C384*'fnd base rates'!D$48)
+($D384*'fnd base rates'!D$49)
+($E384*'fnd base rates'!D$50)
+($F384*'fnd base rates'!D$51)
+($G384*'fnd base rates'!D$52)
+($H384*'fnd base rates'!D$53)
+($I384*'fnd base rates'!D$54)
+($J384*'fnd base rates'!D$55)
+($K384*'fnd base rates'!D$56)
+($L384*'fnd base rates'!D$57)
+($M384*'fnd base rates'!D$58)
+($N384*'fnd base rates'!D$59)
+($O384*VLOOKUP($S384+12,rate_basefnd,4)))
*$R384</f>
        <v>497875.68000000005</v>
      </c>
      <c r="W384" s="1">
        <f>(($C384*'fnd base rates'!E$48)
+($D384*'fnd base rates'!E$49)
+($E384*'fnd base rates'!E$50)
+($F384*'fnd base rates'!E$51)
+($G384*'fnd base rates'!E$52)
+($H384*'fnd base rates'!E$53)
+($I384*'fnd base rates'!E$54)
+($J384*'fnd base rates'!E$55)
+($K384*'fnd base rates'!E$56)
+($L384*'fnd base rates'!E$57)
+($M384*'fnd base rates'!E$58)
+($N384*'fnd base rates'!E$59)
+($O384*VLOOKUP($S384+12,rate_basefnd,5)))
*$R384</f>
        <v>4434559.8543750001</v>
      </c>
      <c r="X384" s="1">
        <f>(($C384*'fnd base rates'!F$48)
+($D384*'fnd base rates'!F$49)
+($E384*'fnd base rates'!F$50)
+($F384*'fnd base rates'!F$51)
+($G384*'fnd base rates'!F$52)
+($H384*'fnd base rates'!F$53)
+($I384*'fnd base rates'!F$54)
+($J384*'fnd base rates'!F$55)
+($K384*'fnd base rates'!F$56)
+($L384*'fnd base rates'!F$57)
+($M384*'fnd base rates'!F$58)
+($N384*'fnd base rates'!F$59)
+($O384*VLOOKUP($S384+12,rate_basefnd,6)))
*$R384</f>
        <v>714550.15174999996</v>
      </c>
      <c r="Y384" s="1">
        <f>(($C384*'fnd base rates'!G$48)
+($D384*'fnd base rates'!G$49)
+($E384*'fnd base rates'!G$50)
+($F384*'fnd base rates'!G$51)
+($G384*'fnd base rates'!G$52)
+($H384*'fnd base rates'!G$53)
+($I384*'fnd base rates'!G$54)
+($J384*'fnd base rates'!G$55)
+($K384*'fnd base rates'!G$56)
+($L384*'fnd base rates'!G$57)
+($M384*'fnd base rates'!G$58)
+($N384*'fnd base rates'!G$59)
+($O384*VLOOKUP($S384+12,rate_basefnd,7)))
*$R384</f>
        <v>149187.60475</v>
      </c>
      <c r="Z384" s="1">
        <f>(($C384*'fnd base rates'!H$48)
+($D384*'fnd base rates'!H$49)
+($E384*'fnd base rates'!H$50)
+($F384*'fnd base rates'!H$51)
+($G384*'fnd base rates'!H$52)
+($H384*'fnd base rates'!H$53)
+($I384*'fnd base rates'!H$54)
+($J384*'fnd base rates'!H$55)
+($K384*'fnd base rates'!H$56)
+($L384*'fnd base rates'!H$57)
+($M384*'fnd base rates'!H$58)
+($N384*'fnd base rates'!H$59)
+($O384*VLOOKUP($S384+12,rate_basefnd,8)))</f>
        <v>340069.50050000002</v>
      </c>
      <c r="AA384" s="1">
        <f>(($C384*'fnd base rates'!I$48)
+($D384*'fnd base rates'!I$49)
+($E384*'fnd base rates'!I$50)
+($F384*'fnd base rates'!I$51)
+($G384*'fnd base rates'!I$52)
+($H384*'fnd base rates'!I$53)
+($I384*'fnd base rates'!I$54)
+($J384*'fnd base rates'!I$55)
+($K384*'fnd base rates'!I$56)
+($L384*'fnd base rates'!I$57)
+($M384*'fnd base rates'!I$58)
+($N384*'fnd base rates'!I$59)
+($O384*VLOOKUP($S384+12,rate_basefnd,9)))
*$R384</f>
        <v>202215.87</v>
      </c>
      <c r="AB384" s="1">
        <f>(($C384*'fnd base rates'!J$48)
+($D384*'fnd base rates'!J$49)
+($E384*'fnd base rates'!J$50)
+($F384*'fnd base rates'!J$51)
+($G384*'fnd base rates'!J$52)
+($H384*'fnd base rates'!J$53)
+($I384*'fnd base rates'!J$54)
+($J384*'fnd base rates'!J$55)
+($K384*'fnd base rates'!J$56)
+($L384*'fnd base rates'!J$57)
+($M384*'fnd base rates'!J$58)
+($N384*'fnd base rates'!J$59)
+($O384*VLOOKUP($S384+12,rate_basefnd,10)))
*$R384</f>
        <v>107945.66</v>
      </c>
      <c r="AC384" s="1">
        <f>(($C384*'fnd base rates'!K$48)
+($D384*'fnd base rates'!K$49)
+($E384*'fnd base rates'!K$50)
+($F384*'fnd base rates'!K$51)
+($G384*'fnd base rates'!K$52)
+($H384*'fnd base rates'!K$53)
+($I384*'fnd base rates'!K$54)
+($J384*'fnd base rates'!K$55)
+($K384*'fnd base rates'!K$56)
+($L384*'fnd base rates'!K$57)
+($M384*'fnd base rates'!K$58)
+($N384*'fnd base rates'!K$59)
+($O384*VLOOKUP($S384+12,rate_basefnd,11)))
*$R384</f>
        <v>1046960.826125</v>
      </c>
      <c r="AD384" s="1">
        <f>(($C384*'fnd base rates'!L$48)
+($D384*'fnd base rates'!L$49)
+($E384*'fnd base rates'!L$50)
+($F384*'fnd base rates'!L$51)
+($G384*'fnd base rates'!L$52)
+($H384*'fnd base rates'!L$53)
+($I384*'fnd base rates'!L$54)
+($J384*'fnd base rates'!L$55)
+($K384*'fnd base rates'!L$56)
+($L384*'fnd base rates'!L$57)
+($M384*'fnd base rates'!L$58)
+($N384*'fnd base rates'!L$59)
+($O384*VLOOKUP($S384+12,rate_basefnd,12)))</f>
        <v>937990.50397472177</v>
      </c>
      <c r="AE384" s="1">
        <f>(($C384*'fnd base rates'!M$48)
+($D384*'fnd base rates'!M$49)
+($E384*'fnd base rates'!M$50)
+($F384*'fnd base rates'!M$51)
+($G384*'fnd base rates'!M$52)
+($H384*'fnd base rates'!M$53)
+($I384*'fnd base rates'!M$54)
+($J384*'fnd base rates'!M$55)
+($K384*'fnd base rates'!M$56)
+($L384*'fnd base rates'!M$57)
+($M384*'fnd base rates'!M$58)
+($N384*'fnd base rates'!M$59)
+($O384*VLOOKUP($S384+12,rate_basefnd,13)))</f>
        <v>0</v>
      </c>
      <c r="AF384" s="4">
        <f t="shared" si="60"/>
        <v>8776459.6720997207</v>
      </c>
      <c r="AH384" s="4">
        <f t="shared" si="61"/>
        <v>456160160</v>
      </c>
      <c r="AI384" s="4" t="str">
        <f t="shared" si="62"/>
        <v>456</v>
      </c>
      <c r="AJ384" s="2" t="str">
        <f t="shared" si="63"/>
        <v>160</v>
      </c>
      <c r="AK384" s="2" t="str">
        <f t="shared" si="64"/>
        <v>160</v>
      </c>
      <c r="AL384" s="4">
        <f t="shared" si="65"/>
        <v>1</v>
      </c>
      <c r="AM384" s="4">
        <f t="shared" si="58"/>
        <v>750</v>
      </c>
      <c r="AN384" s="4">
        <f t="shared" si="66"/>
        <v>8776459.6720997207</v>
      </c>
      <c r="AO384" s="4">
        <f t="shared" si="67"/>
        <v>11702</v>
      </c>
      <c r="AP384" s="4">
        <f t="shared" si="68"/>
        <v>0</v>
      </c>
      <c r="AQ384" s="75">
        <v>11702</v>
      </c>
    </row>
    <row r="385" spans="1:43" s="4" customFormat="1">
      <c r="A385" s="2">
        <v>456160170</v>
      </c>
      <c r="B385" s="382" t="s">
        <v>688</v>
      </c>
      <c r="C385" s="15">
        <f>'fnd enro'!C385</f>
        <v>0</v>
      </c>
      <c r="D385" s="15">
        <f>'fnd enro'!D385</f>
        <v>0</v>
      </c>
      <c r="E385" s="15">
        <f>'fnd enro'!E385</f>
        <v>0</v>
      </c>
      <c r="F385" s="15">
        <f>'fnd enro'!F385</f>
        <v>0</v>
      </c>
      <c r="G385" s="15">
        <f>'fnd enro'!G385</f>
        <v>0</v>
      </c>
      <c r="H385" s="15">
        <f>'fnd enro'!H385</f>
        <v>0</v>
      </c>
      <c r="I385" s="15">
        <f>'fnd enro'!I385</f>
        <v>7.4999999999999997E-2</v>
      </c>
      <c r="J385" s="15">
        <f>'fnd enro'!J385</f>
        <v>0</v>
      </c>
      <c r="K385" s="15">
        <f>'fnd enro'!K385</f>
        <v>0</v>
      </c>
      <c r="L385" s="15">
        <f>'fnd enro'!L385</f>
        <v>0</v>
      </c>
      <c r="M385" s="15">
        <f>'fnd enro'!M385</f>
        <v>2</v>
      </c>
      <c r="N385" s="15">
        <f>'fnd enro'!N385</f>
        <v>0</v>
      </c>
      <c r="O385" s="15">
        <f>'fnd enro'!O385</f>
        <v>0</v>
      </c>
      <c r="P385" s="15"/>
      <c r="Q385" s="15">
        <f>'fnd enro'!R385</f>
        <v>2</v>
      </c>
      <c r="R385" s="16">
        <f t="shared" si="59"/>
        <v>1</v>
      </c>
      <c r="S385" s="15">
        <f>'fnd enro'!Q385</f>
        <v>1</v>
      </c>
      <c r="T385" s="2"/>
      <c r="U385" s="1">
        <f>(($C385*'fnd base rates'!C$48)
+($D385*'fnd base rates'!C$49)
+($E385*'fnd base rates'!C$50)
+($F385*'fnd base rates'!C$51)
+($G385*'fnd base rates'!C$52)
+($H385*'fnd base rates'!C$53)
+($I385*'fnd base rates'!C$54)
+($J385*'fnd base rates'!C$55)
+($K385*'fnd base rates'!C$56)
+($L385*'fnd base rates'!C$57)
+($M385*'fnd base rates'!C$58)
+($N385*'fnd base rates'!C$59)
+($O385*VLOOKUP($S385+12,rate_basefnd,3)))
*$R385</f>
        <v>926.59125000000006</v>
      </c>
      <c r="V385" s="1">
        <f>(($C385*'fnd base rates'!D$48)
+($D385*'fnd base rates'!D$49)
+($E385*'fnd base rates'!D$50)
+($F385*'fnd base rates'!D$51)
+($G385*'fnd base rates'!D$52)
+($H385*'fnd base rates'!D$53)
+($I385*'fnd base rates'!D$54)
+($J385*'fnd base rates'!D$55)
+($K385*'fnd base rates'!D$56)
+($L385*'fnd base rates'!D$57)
+($M385*'fnd base rates'!D$58)
+($N385*'fnd base rates'!D$59)
+($O385*VLOOKUP($S385+12,rate_basefnd,4)))
*$R385</f>
        <v>1329.44</v>
      </c>
      <c r="W385" s="1">
        <f>(($C385*'fnd base rates'!E$48)
+($D385*'fnd base rates'!E$49)
+($E385*'fnd base rates'!E$50)
+($F385*'fnd base rates'!E$51)
+($G385*'fnd base rates'!E$52)
+($H385*'fnd base rates'!E$53)
+($I385*'fnd base rates'!E$54)
+($J385*'fnd base rates'!E$55)
+($K385*'fnd base rates'!E$56)
+($L385*'fnd base rates'!E$57)
+($M385*'fnd base rates'!E$58)
+($N385*'fnd base rates'!E$59)
+($O385*VLOOKUP($S385+12,rate_basefnd,5)))
*$R385</f>
        <v>9809.2987499999999</v>
      </c>
      <c r="X385" s="1">
        <f>(($C385*'fnd base rates'!F$48)
+($D385*'fnd base rates'!F$49)
+($E385*'fnd base rates'!F$50)
+($F385*'fnd base rates'!F$51)
+($G385*'fnd base rates'!F$52)
+($H385*'fnd base rates'!F$53)
+($I385*'fnd base rates'!F$54)
+($J385*'fnd base rates'!F$55)
+($K385*'fnd base rates'!F$56)
+($L385*'fnd base rates'!F$57)
+($M385*'fnd base rates'!F$58)
+($N385*'fnd base rates'!F$59)
+($O385*VLOOKUP($S385+12,rate_basefnd,6)))
*$R385</f>
        <v>1837.1115</v>
      </c>
      <c r="Y385" s="1">
        <f>(($C385*'fnd base rates'!G$48)
+($D385*'fnd base rates'!G$49)
+($E385*'fnd base rates'!G$50)
+($F385*'fnd base rates'!G$51)
+($G385*'fnd base rates'!G$52)
+($H385*'fnd base rates'!G$53)
+($I385*'fnd base rates'!G$54)
+($J385*'fnd base rates'!G$55)
+($K385*'fnd base rates'!G$56)
+($L385*'fnd base rates'!G$57)
+($M385*'fnd base rates'!G$58)
+($N385*'fnd base rates'!G$59)
+($O385*VLOOKUP($S385+12,rate_basefnd,7)))
*$R385</f>
        <v>356.84549999999996</v>
      </c>
      <c r="Z385" s="1">
        <f>(($C385*'fnd base rates'!H$48)
+($D385*'fnd base rates'!H$49)
+($E385*'fnd base rates'!H$50)
+($F385*'fnd base rates'!H$51)
+($G385*'fnd base rates'!H$52)
+($H385*'fnd base rates'!H$53)
+($I385*'fnd base rates'!H$54)
+($J385*'fnd base rates'!H$55)
+($K385*'fnd base rates'!H$56)
+($L385*'fnd base rates'!H$57)
+($M385*'fnd base rates'!H$58)
+($N385*'fnd base rates'!H$59)
+($O385*VLOOKUP($S385+12,rate_basefnd,8)))</f>
        <v>908.76900000000001</v>
      </c>
      <c r="AA385" s="1">
        <f>(($C385*'fnd base rates'!I$48)
+($D385*'fnd base rates'!I$49)
+($E385*'fnd base rates'!I$50)
+($F385*'fnd base rates'!I$51)
+($G385*'fnd base rates'!I$52)
+($H385*'fnd base rates'!I$53)
+($I385*'fnd base rates'!I$54)
+($J385*'fnd base rates'!I$55)
+($K385*'fnd base rates'!I$56)
+($L385*'fnd base rates'!I$57)
+($M385*'fnd base rates'!I$58)
+($N385*'fnd base rates'!I$59)
+($O385*VLOOKUP($S385+12,rate_basefnd,9)))
*$R385</f>
        <v>590.46</v>
      </c>
      <c r="AB385" s="1">
        <f>(($C385*'fnd base rates'!J$48)
+($D385*'fnd base rates'!J$49)
+($E385*'fnd base rates'!J$50)
+($F385*'fnd base rates'!J$51)
+($G385*'fnd base rates'!J$52)
+($H385*'fnd base rates'!J$53)
+($I385*'fnd base rates'!J$54)
+($J385*'fnd base rates'!J$55)
+($K385*'fnd base rates'!J$56)
+($L385*'fnd base rates'!J$57)
+($M385*'fnd base rates'!J$58)
+($N385*'fnd base rates'!J$59)
+($O385*VLOOKUP($S385+12,rate_basefnd,10)))
*$R385</f>
        <v>264.7</v>
      </c>
      <c r="AC385" s="1">
        <f>(($C385*'fnd base rates'!K$48)
+($D385*'fnd base rates'!K$49)
+($E385*'fnd base rates'!K$50)
+($F385*'fnd base rates'!K$51)
+($G385*'fnd base rates'!K$52)
+($H385*'fnd base rates'!K$53)
+($I385*'fnd base rates'!K$54)
+($J385*'fnd base rates'!K$55)
+($K385*'fnd base rates'!K$56)
+($L385*'fnd base rates'!K$57)
+($M385*'fnd base rates'!K$58)
+($N385*'fnd base rates'!K$59)
+($O385*VLOOKUP($S385+12,rate_basefnd,11)))
*$R385</f>
        <v>2504.4302499999999</v>
      </c>
      <c r="AD385" s="1">
        <f>(($C385*'fnd base rates'!L$48)
+($D385*'fnd base rates'!L$49)
+($E385*'fnd base rates'!L$50)
+($F385*'fnd base rates'!L$51)
+($G385*'fnd base rates'!L$52)
+($H385*'fnd base rates'!L$53)
+($I385*'fnd base rates'!L$54)
+($J385*'fnd base rates'!L$55)
+($K385*'fnd base rates'!L$56)
+($L385*'fnd base rates'!L$57)
+($M385*'fnd base rates'!L$58)
+($N385*'fnd base rates'!L$59)
+($O385*VLOOKUP($S385+12,rate_basefnd,12)))</f>
        <v>2298.2666718557066</v>
      </c>
      <c r="AE385" s="1">
        <f>(($C385*'fnd base rates'!M$48)
+($D385*'fnd base rates'!M$49)
+($E385*'fnd base rates'!M$50)
+($F385*'fnd base rates'!M$51)
+($G385*'fnd base rates'!M$52)
+($H385*'fnd base rates'!M$53)
+($I385*'fnd base rates'!M$54)
+($J385*'fnd base rates'!M$55)
+($K385*'fnd base rates'!M$56)
+($L385*'fnd base rates'!M$57)
+($M385*'fnd base rates'!M$58)
+($N385*'fnd base rates'!M$59)
+($O385*VLOOKUP($S385+12,rate_basefnd,13)))</f>
        <v>0</v>
      </c>
      <c r="AF385" s="4">
        <f t="shared" si="60"/>
        <v>20825.912921855706</v>
      </c>
      <c r="AH385" s="4">
        <f t="shared" si="61"/>
        <v>456160170</v>
      </c>
      <c r="AI385" s="4" t="str">
        <f t="shared" si="62"/>
        <v>456</v>
      </c>
      <c r="AJ385" s="2" t="str">
        <f t="shared" si="63"/>
        <v>160</v>
      </c>
      <c r="AK385" s="2" t="str">
        <f t="shared" si="64"/>
        <v>170</v>
      </c>
      <c r="AL385" s="4">
        <f t="shared" si="65"/>
        <v>1</v>
      </c>
      <c r="AM385" s="4">
        <f t="shared" si="58"/>
        <v>2</v>
      </c>
      <c r="AN385" s="4">
        <f t="shared" si="66"/>
        <v>20825.912921855706</v>
      </c>
      <c r="AO385" s="4">
        <f t="shared" si="67"/>
        <v>10413</v>
      </c>
      <c r="AP385" s="4">
        <f t="shared" si="68"/>
        <v>0</v>
      </c>
      <c r="AQ385" s="75">
        <v>10413</v>
      </c>
    </row>
    <row r="386" spans="1:43" s="4" customFormat="1">
      <c r="A386" s="2">
        <v>456160295</v>
      </c>
      <c r="B386" s="382" t="s">
        <v>688</v>
      </c>
      <c r="C386" s="15">
        <f>'fnd enro'!C386</f>
        <v>0</v>
      </c>
      <c r="D386" s="15">
        <f>'fnd enro'!D386</f>
        <v>0</v>
      </c>
      <c r="E386" s="15">
        <f>'fnd enro'!E386</f>
        <v>0</v>
      </c>
      <c r="F386" s="15">
        <f>'fnd enro'!F386</f>
        <v>3</v>
      </c>
      <c r="G386" s="15">
        <f>'fnd enro'!G386</f>
        <v>2</v>
      </c>
      <c r="H386" s="15">
        <f>'fnd enro'!H386</f>
        <v>0</v>
      </c>
      <c r="I386" s="15">
        <f>'fnd enro'!I386</f>
        <v>0.3</v>
      </c>
      <c r="J386" s="15">
        <f>'fnd enro'!J386</f>
        <v>0</v>
      </c>
      <c r="K386" s="15">
        <f>'fnd enro'!K386</f>
        <v>0</v>
      </c>
      <c r="L386" s="15">
        <f>'fnd enro'!L386</f>
        <v>0</v>
      </c>
      <c r="M386" s="15">
        <f>'fnd enro'!M386</f>
        <v>3</v>
      </c>
      <c r="N386" s="15">
        <f>'fnd enro'!N386</f>
        <v>0</v>
      </c>
      <c r="O386" s="15">
        <f>'fnd enro'!O386</f>
        <v>3</v>
      </c>
      <c r="P386" s="15"/>
      <c r="Q386" s="15">
        <f>'fnd enro'!R386</f>
        <v>8</v>
      </c>
      <c r="R386" s="16">
        <f t="shared" si="59"/>
        <v>1</v>
      </c>
      <c r="S386" s="15">
        <f>'fnd enro'!Q386</f>
        <v>9</v>
      </c>
      <c r="T386" s="2"/>
      <c r="U386" s="1">
        <f>(($C386*'fnd base rates'!C$48)
+($D386*'fnd base rates'!C$49)
+($E386*'fnd base rates'!C$50)
+($F386*'fnd base rates'!C$51)
+($G386*'fnd base rates'!C$52)
+($H386*'fnd base rates'!C$53)
+($I386*'fnd base rates'!C$54)
+($J386*'fnd base rates'!C$55)
+($K386*'fnd base rates'!C$56)
+($L386*'fnd base rates'!C$57)
+($M386*'fnd base rates'!C$58)
+($N386*'fnd base rates'!C$59)
+($O386*VLOOKUP($S386+12,rate_basefnd,3)))
*$R386</f>
        <v>3706.3650000000007</v>
      </c>
      <c r="V386" s="1">
        <f>(($C386*'fnd base rates'!D$48)
+($D386*'fnd base rates'!D$49)
+($E386*'fnd base rates'!D$50)
+($F386*'fnd base rates'!D$51)
+($G386*'fnd base rates'!D$52)
+($H386*'fnd base rates'!D$53)
+($I386*'fnd base rates'!D$54)
+($J386*'fnd base rates'!D$55)
+($K386*'fnd base rates'!D$56)
+($L386*'fnd base rates'!D$57)
+($M386*'fnd base rates'!D$58)
+($N386*'fnd base rates'!D$59)
+($O386*VLOOKUP($S386+12,rate_basefnd,4)))
*$R386</f>
        <v>5317.76</v>
      </c>
      <c r="W386" s="1">
        <f>(($C386*'fnd base rates'!E$48)
+($D386*'fnd base rates'!E$49)
+($E386*'fnd base rates'!E$50)
+($F386*'fnd base rates'!E$51)
+($G386*'fnd base rates'!E$52)
+($H386*'fnd base rates'!E$53)
+($I386*'fnd base rates'!E$54)
+($J386*'fnd base rates'!E$55)
+($K386*'fnd base rates'!E$56)
+($L386*'fnd base rates'!E$57)
+($M386*'fnd base rates'!E$58)
+($N386*'fnd base rates'!E$59)
+($O386*VLOOKUP($S386+12,rate_basefnd,5)))
*$R386</f>
        <v>40513.404999999999</v>
      </c>
      <c r="X386" s="1">
        <f>(($C386*'fnd base rates'!F$48)
+($D386*'fnd base rates'!F$49)
+($E386*'fnd base rates'!F$50)
+($F386*'fnd base rates'!F$51)
+($G386*'fnd base rates'!F$52)
+($H386*'fnd base rates'!F$53)
+($I386*'fnd base rates'!F$54)
+($J386*'fnd base rates'!F$55)
+($K386*'fnd base rates'!F$56)
+($L386*'fnd base rates'!F$57)
+($M386*'fnd base rates'!F$58)
+($N386*'fnd base rates'!F$59)
+($O386*VLOOKUP($S386+12,rate_basefnd,6)))
*$R386</f>
        <v>7693.7260000000006</v>
      </c>
      <c r="Y386" s="1">
        <f>(($C386*'fnd base rates'!G$48)
+($D386*'fnd base rates'!G$49)
+($E386*'fnd base rates'!G$50)
+($F386*'fnd base rates'!G$51)
+($G386*'fnd base rates'!G$52)
+($H386*'fnd base rates'!G$53)
+($I386*'fnd base rates'!G$54)
+($J386*'fnd base rates'!G$55)
+($K386*'fnd base rates'!G$56)
+($L386*'fnd base rates'!G$57)
+($M386*'fnd base rates'!G$58)
+($N386*'fnd base rates'!G$59)
+($O386*VLOOKUP($S386+12,rate_basefnd,7)))
*$R386</f>
        <v>1448.3620000000001</v>
      </c>
      <c r="Z386" s="1">
        <f>(($C386*'fnd base rates'!H$48)
+($D386*'fnd base rates'!H$49)
+($E386*'fnd base rates'!H$50)
+($F386*'fnd base rates'!H$51)
+($G386*'fnd base rates'!H$52)
+($H386*'fnd base rates'!H$53)
+($I386*'fnd base rates'!H$54)
+($J386*'fnd base rates'!H$55)
+($K386*'fnd base rates'!H$56)
+($L386*'fnd base rates'!H$57)
+($M386*'fnd base rates'!H$58)
+($N386*'fnd base rates'!H$59)
+($O386*VLOOKUP($S386+12,rate_basefnd,8)))</f>
        <v>3635.076</v>
      </c>
      <c r="AA386" s="1">
        <f>(($C386*'fnd base rates'!I$48)
+($D386*'fnd base rates'!I$49)
+($E386*'fnd base rates'!I$50)
+($F386*'fnd base rates'!I$51)
+($G386*'fnd base rates'!I$52)
+($H386*'fnd base rates'!I$53)
+($I386*'fnd base rates'!I$54)
+($J386*'fnd base rates'!I$55)
+($K386*'fnd base rates'!I$56)
+($L386*'fnd base rates'!I$57)
+($M386*'fnd base rates'!I$58)
+($N386*'fnd base rates'!I$59)
+($O386*VLOOKUP($S386+12,rate_basefnd,9)))
*$R386</f>
        <v>2141.52</v>
      </c>
      <c r="AB386" s="1">
        <f>(($C386*'fnd base rates'!J$48)
+($D386*'fnd base rates'!J$49)
+($E386*'fnd base rates'!J$50)
+($F386*'fnd base rates'!J$51)
+($G386*'fnd base rates'!J$52)
+($H386*'fnd base rates'!J$53)
+($I386*'fnd base rates'!J$54)
+($J386*'fnd base rates'!J$55)
+($K386*'fnd base rates'!J$56)
+($L386*'fnd base rates'!J$57)
+($M386*'fnd base rates'!J$58)
+($N386*'fnd base rates'!J$59)
+($O386*VLOOKUP($S386+12,rate_basefnd,10)))
*$R386</f>
        <v>1226.46</v>
      </c>
      <c r="AC386" s="1">
        <f>(($C386*'fnd base rates'!K$48)
+($D386*'fnd base rates'!K$49)
+($E386*'fnd base rates'!K$50)
+($F386*'fnd base rates'!K$51)
+($G386*'fnd base rates'!K$52)
+($H386*'fnd base rates'!K$53)
+($I386*'fnd base rates'!K$54)
+($J386*'fnd base rates'!K$55)
+($K386*'fnd base rates'!K$56)
+($L386*'fnd base rates'!K$57)
+($M386*'fnd base rates'!K$58)
+($N386*'fnd base rates'!K$59)
+($O386*VLOOKUP($S386+12,rate_basefnd,11)))
*$R386</f>
        <v>10164.130999999999</v>
      </c>
      <c r="AD386" s="1">
        <f>(($C386*'fnd base rates'!L$48)
+($D386*'fnd base rates'!L$49)
+($E386*'fnd base rates'!L$50)
+($F386*'fnd base rates'!L$51)
+($G386*'fnd base rates'!L$52)
+($H386*'fnd base rates'!L$53)
+($I386*'fnd base rates'!L$54)
+($J386*'fnd base rates'!L$55)
+($K386*'fnd base rates'!L$56)
+($L386*'fnd base rates'!L$57)
+($M386*'fnd base rates'!L$58)
+($N386*'fnd base rates'!L$59)
+($O386*VLOOKUP($S386+12,rate_basefnd,12)))</f>
        <v>9353.5739289556695</v>
      </c>
      <c r="AE386" s="1">
        <f>(($C386*'fnd base rates'!M$48)
+($D386*'fnd base rates'!M$49)
+($E386*'fnd base rates'!M$50)
+($F386*'fnd base rates'!M$51)
+($G386*'fnd base rates'!M$52)
+($H386*'fnd base rates'!M$53)
+($I386*'fnd base rates'!M$54)
+($J386*'fnd base rates'!M$55)
+($K386*'fnd base rates'!M$56)
+($L386*'fnd base rates'!M$57)
+($M386*'fnd base rates'!M$58)
+($N386*'fnd base rates'!M$59)
+($O386*VLOOKUP($S386+12,rate_basefnd,13)))</f>
        <v>0</v>
      </c>
      <c r="AF386" s="4">
        <f t="shared" si="60"/>
        <v>85200.378928955659</v>
      </c>
      <c r="AH386" s="4">
        <f t="shared" si="61"/>
        <v>456160295</v>
      </c>
      <c r="AI386" s="4" t="str">
        <f t="shared" si="62"/>
        <v>456</v>
      </c>
      <c r="AJ386" s="2" t="str">
        <f t="shared" si="63"/>
        <v>160</v>
      </c>
      <c r="AK386" s="2" t="str">
        <f t="shared" si="64"/>
        <v>295</v>
      </c>
      <c r="AL386" s="4">
        <f t="shared" si="65"/>
        <v>1</v>
      </c>
      <c r="AM386" s="4">
        <f t="shared" si="58"/>
        <v>8</v>
      </c>
      <c r="AN386" s="4">
        <f t="shared" si="66"/>
        <v>85200.378928955659</v>
      </c>
      <c r="AO386" s="4">
        <f t="shared" si="67"/>
        <v>10650</v>
      </c>
      <c r="AP386" s="4">
        <f t="shared" si="68"/>
        <v>0</v>
      </c>
      <c r="AQ386" s="75">
        <v>10650</v>
      </c>
    </row>
    <row r="387" spans="1:43" s="4" customFormat="1">
      <c r="A387" s="2">
        <v>456160301</v>
      </c>
      <c r="B387" s="382" t="s">
        <v>688</v>
      </c>
      <c r="C387" s="15">
        <f>'fnd enro'!C387</f>
        <v>0</v>
      </c>
      <c r="D387" s="15">
        <f>'fnd enro'!D387</f>
        <v>0</v>
      </c>
      <c r="E387" s="15">
        <f>'fnd enro'!E387</f>
        <v>0</v>
      </c>
      <c r="F387" s="15">
        <f>'fnd enro'!F387</f>
        <v>0</v>
      </c>
      <c r="G387" s="15">
        <f>'fnd enro'!G387</f>
        <v>1</v>
      </c>
      <c r="H387" s="15">
        <f>'fnd enro'!H387</f>
        <v>0</v>
      </c>
      <c r="I387" s="15">
        <f>'fnd enro'!I387</f>
        <v>3.7499999999999999E-2</v>
      </c>
      <c r="J387" s="15">
        <f>'fnd enro'!J387</f>
        <v>0</v>
      </c>
      <c r="K387" s="15">
        <f>'fnd enro'!K387</f>
        <v>0</v>
      </c>
      <c r="L387" s="15">
        <f>'fnd enro'!L387</f>
        <v>0</v>
      </c>
      <c r="M387" s="15">
        <f>'fnd enro'!M387</f>
        <v>0</v>
      </c>
      <c r="N387" s="15">
        <f>'fnd enro'!N387</f>
        <v>0</v>
      </c>
      <c r="O387" s="15">
        <f>'fnd enro'!O387</f>
        <v>0</v>
      </c>
      <c r="P387" s="15"/>
      <c r="Q387" s="15">
        <f>'fnd enro'!R387</f>
        <v>1</v>
      </c>
      <c r="R387" s="16">
        <f t="shared" si="59"/>
        <v>1</v>
      </c>
      <c r="S387" s="15">
        <f>'fnd enro'!Q387</f>
        <v>1</v>
      </c>
      <c r="T387" s="2"/>
      <c r="U387" s="1">
        <f>(($C387*'fnd base rates'!C$48)
+($D387*'fnd base rates'!C$49)
+($E387*'fnd base rates'!C$50)
+($F387*'fnd base rates'!C$51)
+($G387*'fnd base rates'!C$52)
+($H387*'fnd base rates'!C$53)
+($I387*'fnd base rates'!C$54)
+($J387*'fnd base rates'!C$55)
+($K387*'fnd base rates'!C$56)
+($L387*'fnd base rates'!C$57)
+($M387*'fnd base rates'!C$58)
+($N387*'fnd base rates'!C$59)
+($O387*VLOOKUP($S387+12,rate_basefnd,3)))
*$R387</f>
        <v>463.29562500000003</v>
      </c>
      <c r="V387" s="1">
        <f>(($C387*'fnd base rates'!D$48)
+($D387*'fnd base rates'!D$49)
+($E387*'fnd base rates'!D$50)
+($F387*'fnd base rates'!D$51)
+($G387*'fnd base rates'!D$52)
+($H387*'fnd base rates'!D$53)
+($I387*'fnd base rates'!D$54)
+($J387*'fnd base rates'!D$55)
+($K387*'fnd base rates'!D$56)
+($L387*'fnd base rates'!D$57)
+($M387*'fnd base rates'!D$58)
+($N387*'fnd base rates'!D$59)
+($O387*VLOOKUP($S387+12,rate_basefnd,4)))
*$R387</f>
        <v>664.72</v>
      </c>
      <c r="W387" s="1">
        <f>(($C387*'fnd base rates'!E$48)
+($D387*'fnd base rates'!E$49)
+($E387*'fnd base rates'!E$50)
+($F387*'fnd base rates'!E$51)
+($G387*'fnd base rates'!E$52)
+($H387*'fnd base rates'!E$53)
+($I387*'fnd base rates'!E$54)
+($J387*'fnd base rates'!E$55)
+($K387*'fnd base rates'!E$56)
+($L387*'fnd base rates'!E$57)
+($M387*'fnd base rates'!E$58)
+($N387*'fnd base rates'!E$59)
+($O387*VLOOKUP($S387+12,rate_basefnd,5)))
*$R387</f>
        <v>2996.5193749999999</v>
      </c>
      <c r="X387" s="1">
        <f>(($C387*'fnd base rates'!F$48)
+($D387*'fnd base rates'!F$49)
+($E387*'fnd base rates'!F$50)
+($F387*'fnd base rates'!F$51)
+($G387*'fnd base rates'!F$52)
+($H387*'fnd base rates'!F$53)
+($I387*'fnd base rates'!F$54)
+($J387*'fnd base rates'!F$55)
+($K387*'fnd base rates'!F$56)
+($L387*'fnd base rates'!F$57)
+($M387*'fnd base rates'!F$58)
+($N387*'fnd base rates'!F$59)
+($O387*VLOOKUP($S387+12,rate_basefnd,6)))
*$R387</f>
        <v>856.20575000000008</v>
      </c>
      <c r="Y387" s="1">
        <f>(($C387*'fnd base rates'!G$48)
+($D387*'fnd base rates'!G$49)
+($E387*'fnd base rates'!G$50)
+($F387*'fnd base rates'!G$51)
+($G387*'fnd base rates'!G$52)
+($H387*'fnd base rates'!G$53)
+($I387*'fnd base rates'!G$54)
+($J387*'fnd base rates'!G$55)
+($K387*'fnd base rates'!G$56)
+($L387*'fnd base rates'!G$57)
+($M387*'fnd base rates'!G$58)
+($N387*'fnd base rates'!G$59)
+($O387*VLOOKUP($S387+12,rate_basefnd,7)))
*$R387</f>
        <v>145.92274999999998</v>
      </c>
      <c r="Z387" s="1">
        <f>(($C387*'fnd base rates'!H$48)
+($D387*'fnd base rates'!H$49)
+($E387*'fnd base rates'!H$50)
+($F387*'fnd base rates'!H$51)
+($G387*'fnd base rates'!H$52)
+($H387*'fnd base rates'!H$53)
+($I387*'fnd base rates'!H$54)
+($J387*'fnd base rates'!H$55)
+($K387*'fnd base rates'!H$56)
+($L387*'fnd base rates'!H$57)
+($M387*'fnd base rates'!H$58)
+($N387*'fnd base rates'!H$59)
+($O387*VLOOKUP($S387+12,rate_basefnd,8)))</f>
        <v>454.3845</v>
      </c>
      <c r="AA387" s="1">
        <f>(($C387*'fnd base rates'!I$48)
+($D387*'fnd base rates'!I$49)
+($E387*'fnd base rates'!I$50)
+($F387*'fnd base rates'!I$51)
+($G387*'fnd base rates'!I$52)
+($H387*'fnd base rates'!I$53)
+($I387*'fnd base rates'!I$54)
+($J387*'fnd base rates'!I$55)
+($K387*'fnd base rates'!I$56)
+($L387*'fnd base rates'!I$57)
+($M387*'fnd base rates'!I$58)
+($N387*'fnd base rates'!I$59)
+($O387*VLOOKUP($S387+12,rate_basefnd,9)))
*$R387</f>
        <v>295.23</v>
      </c>
      <c r="AB387" s="1">
        <f>(($C387*'fnd base rates'!J$48)
+($D387*'fnd base rates'!J$49)
+($E387*'fnd base rates'!J$50)
+($F387*'fnd base rates'!J$51)
+($G387*'fnd base rates'!J$52)
+($H387*'fnd base rates'!J$53)
+($I387*'fnd base rates'!J$54)
+($J387*'fnd base rates'!J$55)
+($K387*'fnd base rates'!J$56)
+($L387*'fnd base rates'!J$57)
+($M387*'fnd base rates'!J$58)
+($N387*'fnd base rates'!J$59)
+($O387*VLOOKUP($S387+12,rate_basefnd,10)))
*$R387</f>
        <v>216.18</v>
      </c>
      <c r="AC387" s="1">
        <f>(($C387*'fnd base rates'!K$48)
+($D387*'fnd base rates'!K$49)
+($E387*'fnd base rates'!K$50)
+($F387*'fnd base rates'!K$51)
+($G387*'fnd base rates'!K$52)
+($H387*'fnd base rates'!K$53)
+($I387*'fnd base rates'!K$54)
+($J387*'fnd base rates'!K$55)
+($K387*'fnd base rates'!K$56)
+($L387*'fnd base rates'!K$57)
+($M387*'fnd base rates'!K$58)
+($N387*'fnd base rates'!K$59)
+($O387*VLOOKUP($S387+12,rate_basefnd,11)))
*$R387</f>
        <v>1023.995125</v>
      </c>
      <c r="AD387" s="1">
        <f>(($C387*'fnd base rates'!L$48)
+($D387*'fnd base rates'!L$49)
+($E387*'fnd base rates'!L$50)
+($F387*'fnd base rates'!L$51)
+($G387*'fnd base rates'!L$52)
+($H387*'fnd base rates'!L$53)
+($I387*'fnd base rates'!L$54)
+($J387*'fnd base rates'!L$55)
+($K387*'fnd base rates'!L$56)
+($L387*'fnd base rates'!L$57)
+($M387*'fnd base rates'!L$58)
+($N387*'fnd base rates'!L$59)
+($O387*VLOOKUP($S387+12,rate_basefnd,12)))</f>
        <v>978.01976342683213</v>
      </c>
      <c r="AE387" s="1">
        <f>(($C387*'fnd base rates'!M$48)
+($D387*'fnd base rates'!M$49)
+($E387*'fnd base rates'!M$50)
+($F387*'fnd base rates'!M$51)
+($G387*'fnd base rates'!M$52)
+($H387*'fnd base rates'!M$53)
+($I387*'fnd base rates'!M$54)
+($J387*'fnd base rates'!M$55)
+($K387*'fnd base rates'!M$56)
+($L387*'fnd base rates'!M$57)
+($M387*'fnd base rates'!M$58)
+($N387*'fnd base rates'!M$59)
+($O387*VLOOKUP($S387+12,rate_basefnd,13)))</f>
        <v>0</v>
      </c>
      <c r="AF387" s="4">
        <f t="shared" si="60"/>
        <v>8094.4728884268334</v>
      </c>
      <c r="AH387" s="4">
        <f t="shared" si="61"/>
        <v>456160301</v>
      </c>
      <c r="AI387" s="4" t="str">
        <f t="shared" si="62"/>
        <v>456</v>
      </c>
      <c r="AJ387" s="2" t="str">
        <f t="shared" si="63"/>
        <v>160</v>
      </c>
      <c r="AK387" s="2" t="str">
        <f t="shared" si="64"/>
        <v>301</v>
      </c>
      <c r="AL387" s="4">
        <f t="shared" si="65"/>
        <v>1</v>
      </c>
      <c r="AM387" s="4">
        <f t="shared" si="58"/>
        <v>1</v>
      </c>
      <c r="AN387" s="4">
        <f t="shared" si="66"/>
        <v>8094.4728884268334</v>
      </c>
      <c r="AO387" s="4">
        <f t="shared" si="67"/>
        <v>8094</v>
      </c>
      <c r="AP387" s="4">
        <f t="shared" si="68"/>
        <v>0</v>
      </c>
      <c r="AQ387" s="75">
        <v>8094</v>
      </c>
    </row>
    <row r="388" spans="1:43" s="4" customFormat="1">
      <c r="A388" s="2">
        <v>456160616</v>
      </c>
      <c r="B388" s="382" t="s">
        <v>688</v>
      </c>
      <c r="C388" s="15">
        <f>'fnd enro'!C388</f>
        <v>0</v>
      </c>
      <c r="D388" s="15">
        <f>'fnd enro'!D388</f>
        <v>0</v>
      </c>
      <c r="E388" s="15">
        <f>'fnd enro'!E388</f>
        <v>0</v>
      </c>
      <c r="F388" s="15">
        <f>'fnd enro'!F388</f>
        <v>0</v>
      </c>
      <c r="G388" s="15">
        <f>'fnd enro'!G388</f>
        <v>0</v>
      </c>
      <c r="H388" s="15">
        <f>'fnd enro'!H388</f>
        <v>0</v>
      </c>
      <c r="I388" s="15">
        <f>'fnd enro'!I388</f>
        <v>3.7499999999999999E-2</v>
      </c>
      <c r="J388" s="15">
        <f>'fnd enro'!J388</f>
        <v>0</v>
      </c>
      <c r="K388" s="15">
        <f>'fnd enro'!K388</f>
        <v>0</v>
      </c>
      <c r="L388" s="15">
        <f>'fnd enro'!L388</f>
        <v>0</v>
      </c>
      <c r="M388" s="15">
        <f>'fnd enro'!M388</f>
        <v>1</v>
      </c>
      <c r="N388" s="15">
        <f>'fnd enro'!N388</f>
        <v>0</v>
      </c>
      <c r="O388" s="15">
        <f>'fnd enro'!O388</f>
        <v>0</v>
      </c>
      <c r="P388" s="15"/>
      <c r="Q388" s="15">
        <f>'fnd enro'!R388</f>
        <v>1</v>
      </c>
      <c r="R388" s="16">
        <f t="shared" si="59"/>
        <v>1</v>
      </c>
      <c r="S388" s="15">
        <f>'fnd enro'!Q388</f>
        <v>1</v>
      </c>
      <c r="T388" s="2"/>
      <c r="U388" s="1">
        <f>(($C388*'fnd base rates'!C$48)
+($D388*'fnd base rates'!C$49)
+($E388*'fnd base rates'!C$50)
+($F388*'fnd base rates'!C$51)
+($G388*'fnd base rates'!C$52)
+($H388*'fnd base rates'!C$53)
+($I388*'fnd base rates'!C$54)
+($J388*'fnd base rates'!C$55)
+($K388*'fnd base rates'!C$56)
+($L388*'fnd base rates'!C$57)
+($M388*'fnd base rates'!C$58)
+($N388*'fnd base rates'!C$59)
+($O388*VLOOKUP($S388+12,rate_basefnd,3)))
*$R388</f>
        <v>463.29562500000003</v>
      </c>
      <c r="V388" s="1">
        <f>(($C388*'fnd base rates'!D$48)
+($D388*'fnd base rates'!D$49)
+($E388*'fnd base rates'!D$50)
+($F388*'fnd base rates'!D$51)
+($G388*'fnd base rates'!D$52)
+($H388*'fnd base rates'!D$53)
+($I388*'fnd base rates'!D$54)
+($J388*'fnd base rates'!D$55)
+($K388*'fnd base rates'!D$56)
+($L388*'fnd base rates'!D$57)
+($M388*'fnd base rates'!D$58)
+($N388*'fnd base rates'!D$59)
+($O388*VLOOKUP($S388+12,rate_basefnd,4)))
*$R388</f>
        <v>664.72</v>
      </c>
      <c r="W388" s="1">
        <f>(($C388*'fnd base rates'!E$48)
+($D388*'fnd base rates'!E$49)
+($E388*'fnd base rates'!E$50)
+($F388*'fnd base rates'!E$51)
+($G388*'fnd base rates'!E$52)
+($H388*'fnd base rates'!E$53)
+($I388*'fnd base rates'!E$54)
+($J388*'fnd base rates'!E$55)
+($K388*'fnd base rates'!E$56)
+($L388*'fnd base rates'!E$57)
+($M388*'fnd base rates'!E$58)
+($N388*'fnd base rates'!E$59)
+($O388*VLOOKUP($S388+12,rate_basefnd,5)))
*$R388</f>
        <v>4904.649375</v>
      </c>
      <c r="X388" s="1">
        <f>(($C388*'fnd base rates'!F$48)
+($D388*'fnd base rates'!F$49)
+($E388*'fnd base rates'!F$50)
+($F388*'fnd base rates'!F$51)
+($G388*'fnd base rates'!F$52)
+($H388*'fnd base rates'!F$53)
+($I388*'fnd base rates'!F$54)
+($J388*'fnd base rates'!F$55)
+($K388*'fnd base rates'!F$56)
+($L388*'fnd base rates'!F$57)
+($M388*'fnd base rates'!F$58)
+($N388*'fnd base rates'!F$59)
+($O388*VLOOKUP($S388+12,rate_basefnd,6)))
*$R388</f>
        <v>918.55574999999999</v>
      </c>
      <c r="Y388" s="1">
        <f>(($C388*'fnd base rates'!G$48)
+($D388*'fnd base rates'!G$49)
+($E388*'fnd base rates'!G$50)
+($F388*'fnd base rates'!G$51)
+($G388*'fnd base rates'!G$52)
+($H388*'fnd base rates'!G$53)
+($I388*'fnd base rates'!G$54)
+($J388*'fnd base rates'!G$55)
+($K388*'fnd base rates'!G$56)
+($L388*'fnd base rates'!G$57)
+($M388*'fnd base rates'!G$58)
+($N388*'fnd base rates'!G$59)
+($O388*VLOOKUP($S388+12,rate_basefnd,7)))
*$R388</f>
        <v>178.42274999999998</v>
      </c>
      <c r="Z388" s="1">
        <f>(($C388*'fnd base rates'!H$48)
+($D388*'fnd base rates'!H$49)
+($E388*'fnd base rates'!H$50)
+($F388*'fnd base rates'!H$51)
+($G388*'fnd base rates'!H$52)
+($H388*'fnd base rates'!H$53)
+($I388*'fnd base rates'!H$54)
+($J388*'fnd base rates'!H$55)
+($K388*'fnd base rates'!H$56)
+($L388*'fnd base rates'!H$57)
+($M388*'fnd base rates'!H$58)
+($N388*'fnd base rates'!H$59)
+($O388*VLOOKUP($S388+12,rate_basefnd,8)))</f>
        <v>454.3845</v>
      </c>
      <c r="AA388" s="1">
        <f>(($C388*'fnd base rates'!I$48)
+($D388*'fnd base rates'!I$49)
+($E388*'fnd base rates'!I$50)
+($F388*'fnd base rates'!I$51)
+($G388*'fnd base rates'!I$52)
+($H388*'fnd base rates'!I$53)
+($I388*'fnd base rates'!I$54)
+($J388*'fnd base rates'!I$55)
+($K388*'fnd base rates'!I$56)
+($L388*'fnd base rates'!I$57)
+($M388*'fnd base rates'!I$58)
+($N388*'fnd base rates'!I$59)
+($O388*VLOOKUP($S388+12,rate_basefnd,9)))
*$R388</f>
        <v>295.23</v>
      </c>
      <c r="AB388" s="1">
        <f>(($C388*'fnd base rates'!J$48)
+($D388*'fnd base rates'!J$49)
+($E388*'fnd base rates'!J$50)
+($F388*'fnd base rates'!J$51)
+($G388*'fnd base rates'!J$52)
+($H388*'fnd base rates'!J$53)
+($I388*'fnd base rates'!J$54)
+($J388*'fnd base rates'!J$55)
+($K388*'fnd base rates'!J$56)
+($L388*'fnd base rates'!J$57)
+($M388*'fnd base rates'!J$58)
+($N388*'fnd base rates'!J$59)
+($O388*VLOOKUP($S388+12,rate_basefnd,10)))
*$R388</f>
        <v>132.35</v>
      </c>
      <c r="AC388" s="1">
        <f>(($C388*'fnd base rates'!K$48)
+($D388*'fnd base rates'!K$49)
+($E388*'fnd base rates'!K$50)
+($F388*'fnd base rates'!K$51)
+($G388*'fnd base rates'!K$52)
+($H388*'fnd base rates'!K$53)
+($I388*'fnd base rates'!K$54)
+($J388*'fnd base rates'!K$55)
+($K388*'fnd base rates'!K$56)
+($L388*'fnd base rates'!K$57)
+($M388*'fnd base rates'!K$58)
+($N388*'fnd base rates'!K$59)
+($O388*VLOOKUP($S388+12,rate_basefnd,11)))
*$R388</f>
        <v>1252.2151249999999</v>
      </c>
      <c r="AD388" s="1">
        <f>(($C388*'fnd base rates'!L$48)
+($D388*'fnd base rates'!L$49)
+($E388*'fnd base rates'!L$50)
+($F388*'fnd base rates'!L$51)
+($G388*'fnd base rates'!L$52)
+($H388*'fnd base rates'!L$53)
+($I388*'fnd base rates'!L$54)
+($J388*'fnd base rates'!L$55)
+($K388*'fnd base rates'!L$56)
+($L388*'fnd base rates'!L$57)
+($M388*'fnd base rates'!L$58)
+($N388*'fnd base rates'!L$59)
+($O388*VLOOKUP($S388+12,rate_basefnd,12)))</f>
        <v>1149.1333359278533</v>
      </c>
      <c r="AE388" s="1">
        <f>(($C388*'fnd base rates'!M$48)
+($D388*'fnd base rates'!M$49)
+($E388*'fnd base rates'!M$50)
+($F388*'fnd base rates'!M$51)
+($G388*'fnd base rates'!M$52)
+($H388*'fnd base rates'!M$53)
+($I388*'fnd base rates'!M$54)
+($J388*'fnd base rates'!M$55)
+($K388*'fnd base rates'!M$56)
+($L388*'fnd base rates'!M$57)
+($M388*'fnd base rates'!M$58)
+($N388*'fnd base rates'!M$59)
+($O388*VLOOKUP($S388+12,rate_basefnd,13)))</f>
        <v>0</v>
      </c>
      <c r="AF388" s="4">
        <f t="shared" si="60"/>
        <v>10412.956460927853</v>
      </c>
      <c r="AH388" s="4">
        <f t="shared" si="61"/>
        <v>456160616</v>
      </c>
      <c r="AI388" s="4" t="str">
        <f t="shared" si="62"/>
        <v>456</v>
      </c>
      <c r="AJ388" s="2" t="str">
        <f t="shared" si="63"/>
        <v>160</v>
      </c>
      <c r="AK388" s="2" t="str">
        <f t="shared" si="64"/>
        <v>616</v>
      </c>
      <c r="AL388" s="4">
        <f t="shared" si="65"/>
        <v>1</v>
      </c>
      <c r="AM388" s="4">
        <f t="shared" si="58"/>
        <v>1</v>
      </c>
      <c r="AN388" s="4">
        <f t="shared" si="66"/>
        <v>10412.956460927853</v>
      </c>
      <c r="AO388" s="4">
        <f t="shared" si="67"/>
        <v>10413</v>
      </c>
      <c r="AP388" s="4">
        <f t="shared" si="68"/>
        <v>0</v>
      </c>
      <c r="AQ388" s="75">
        <v>10413</v>
      </c>
    </row>
    <row r="389" spans="1:43" s="4" customFormat="1">
      <c r="A389" s="2">
        <v>458160056</v>
      </c>
      <c r="B389" s="382" t="s">
        <v>108</v>
      </c>
      <c r="C389" s="15">
        <f>'fnd enro'!C389</f>
        <v>0</v>
      </c>
      <c r="D389" s="15">
        <f>'fnd enro'!D389</f>
        <v>0</v>
      </c>
      <c r="E389" s="15">
        <f>'fnd enro'!E389</f>
        <v>0</v>
      </c>
      <c r="F389" s="15">
        <f>'fnd enro'!F389</f>
        <v>0</v>
      </c>
      <c r="G389" s="15">
        <f>'fnd enro'!G389</f>
        <v>0</v>
      </c>
      <c r="H389" s="15">
        <f>'fnd enro'!H389</f>
        <v>1</v>
      </c>
      <c r="I389" s="15">
        <f>'fnd enro'!I389</f>
        <v>3.7499999999999999E-2</v>
      </c>
      <c r="J389" s="15">
        <f>'fnd enro'!J389</f>
        <v>0</v>
      </c>
      <c r="K389" s="15">
        <f>'fnd enro'!K389</f>
        <v>0</v>
      </c>
      <c r="L389" s="15">
        <f>'fnd enro'!L389</f>
        <v>0</v>
      </c>
      <c r="M389" s="15">
        <f>'fnd enro'!M389</f>
        <v>0</v>
      </c>
      <c r="N389" s="15">
        <f>'fnd enro'!N389</f>
        <v>0</v>
      </c>
      <c r="O389" s="15">
        <f>'fnd enro'!O389</f>
        <v>1</v>
      </c>
      <c r="P389" s="15"/>
      <c r="Q389" s="15">
        <f>'fnd enro'!R389</f>
        <v>1</v>
      </c>
      <c r="R389" s="16">
        <f t="shared" si="59"/>
        <v>1</v>
      </c>
      <c r="S389" s="15">
        <f>'fnd enro'!Q389</f>
        <v>10</v>
      </c>
      <c r="T389" s="2"/>
      <c r="U389" s="1">
        <f>(($C389*'fnd base rates'!C$48)
+($D389*'fnd base rates'!C$49)
+($E389*'fnd base rates'!C$50)
+($F389*'fnd base rates'!C$51)
+($G389*'fnd base rates'!C$52)
+($H389*'fnd base rates'!C$53)
+($I389*'fnd base rates'!C$54)
+($J389*'fnd base rates'!C$55)
+($K389*'fnd base rates'!C$56)
+($L389*'fnd base rates'!C$57)
+($M389*'fnd base rates'!C$58)
+($N389*'fnd base rates'!C$59)
+($O389*VLOOKUP($S389+12,rate_basefnd,3)))
*$R389</f>
        <v>463.29562500000003</v>
      </c>
      <c r="V389" s="1">
        <f>(($C389*'fnd base rates'!D$48)
+($D389*'fnd base rates'!D$49)
+($E389*'fnd base rates'!D$50)
+($F389*'fnd base rates'!D$51)
+($G389*'fnd base rates'!D$52)
+($H389*'fnd base rates'!D$53)
+($I389*'fnd base rates'!D$54)
+($J389*'fnd base rates'!D$55)
+($K389*'fnd base rates'!D$56)
+($L389*'fnd base rates'!D$57)
+($M389*'fnd base rates'!D$58)
+($N389*'fnd base rates'!D$59)
+($O389*VLOOKUP($S389+12,rate_basefnd,4)))
*$R389</f>
        <v>664.72</v>
      </c>
      <c r="W389" s="1">
        <f>(($C389*'fnd base rates'!E$48)
+($D389*'fnd base rates'!E$49)
+($E389*'fnd base rates'!E$50)
+($F389*'fnd base rates'!E$51)
+($G389*'fnd base rates'!E$52)
+($H389*'fnd base rates'!E$53)
+($I389*'fnd base rates'!E$54)
+($J389*'fnd base rates'!E$55)
+($K389*'fnd base rates'!E$56)
+($L389*'fnd base rates'!E$57)
+($M389*'fnd base rates'!E$58)
+($N389*'fnd base rates'!E$59)
+($O389*VLOOKUP($S389+12,rate_basefnd,5)))
*$R389</f>
        <v>7530.2493749999994</v>
      </c>
      <c r="X389" s="1">
        <f>(($C389*'fnd base rates'!F$48)
+($D389*'fnd base rates'!F$49)
+($E389*'fnd base rates'!F$50)
+($F389*'fnd base rates'!F$51)
+($G389*'fnd base rates'!F$52)
+($H389*'fnd base rates'!F$53)
+($I389*'fnd base rates'!F$54)
+($J389*'fnd base rates'!F$55)
+($K389*'fnd base rates'!F$56)
+($L389*'fnd base rates'!F$57)
+($M389*'fnd base rates'!F$58)
+($N389*'fnd base rates'!F$59)
+($O389*VLOOKUP($S389+12,rate_basefnd,6)))
*$R389</f>
        <v>761.95575000000008</v>
      </c>
      <c r="Y389" s="1">
        <f>(($C389*'fnd base rates'!G$48)
+($D389*'fnd base rates'!G$49)
+($E389*'fnd base rates'!G$50)
+($F389*'fnd base rates'!G$51)
+($G389*'fnd base rates'!G$52)
+($H389*'fnd base rates'!G$53)
+($I389*'fnd base rates'!G$54)
+($J389*'fnd base rates'!G$55)
+($K389*'fnd base rates'!G$56)
+($L389*'fnd base rates'!G$57)
+($M389*'fnd base rates'!G$58)
+($N389*'fnd base rates'!G$59)
+($O389*VLOOKUP($S389+12,rate_basefnd,7)))
*$R389</f>
        <v>213.94274999999999</v>
      </c>
      <c r="Z389" s="1">
        <f>(($C389*'fnd base rates'!H$48)
+($D389*'fnd base rates'!H$49)
+($E389*'fnd base rates'!H$50)
+($F389*'fnd base rates'!H$51)
+($G389*'fnd base rates'!H$52)
+($H389*'fnd base rates'!H$53)
+($I389*'fnd base rates'!H$54)
+($J389*'fnd base rates'!H$55)
+($K389*'fnd base rates'!H$56)
+($L389*'fnd base rates'!H$57)
+($M389*'fnd base rates'!H$58)
+($N389*'fnd base rates'!H$59)
+($O389*VLOOKUP($S389+12,rate_basefnd,8)))</f>
        <v>719.08450000000005</v>
      </c>
      <c r="AA389" s="1">
        <f>(($C389*'fnd base rates'!I$48)
+($D389*'fnd base rates'!I$49)
+($E389*'fnd base rates'!I$50)
+($F389*'fnd base rates'!I$51)
+($G389*'fnd base rates'!I$52)
+($H389*'fnd base rates'!I$53)
+($I389*'fnd base rates'!I$54)
+($J389*'fnd base rates'!I$55)
+($K389*'fnd base rates'!I$56)
+($L389*'fnd base rates'!I$57)
+($M389*'fnd base rates'!I$58)
+($N389*'fnd base rates'!I$59)
+($O389*VLOOKUP($S389+12,rate_basefnd,9)))
*$R389</f>
        <v>370.08</v>
      </c>
      <c r="AB389" s="1">
        <f>(($C389*'fnd base rates'!J$48)
+($D389*'fnd base rates'!J$49)
+($E389*'fnd base rates'!J$50)
+($F389*'fnd base rates'!J$51)
+($G389*'fnd base rates'!J$52)
+($H389*'fnd base rates'!J$53)
+($I389*'fnd base rates'!J$54)
+($J389*'fnd base rates'!J$55)
+($K389*'fnd base rates'!J$56)
+($L389*'fnd base rates'!J$57)
+($M389*'fnd base rates'!J$58)
+($N389*'fnd base rates'!J$59)
+($O389*VLOOKUP($S389+12,rate_basefnd,10)))
*$R389</f>
        <v>498.5</v>
      </c>
      <c r="AC389" s="1">
        <f>(($C389*'fnd base rates'!K$48)
+($D389*'fnd base rates'!K$49)
+($E389*'fnd base rates'!K$50)
+($F389*'fnd base rates'!K$51)
+($G389*'fnd base rates'!K$52)
+($H389*'fnd base rates'!K$53)
+($I389*'fnd base rates'!K$54)
+($J389*'fnd base rates'!K$55)
+($K389*'fnd base rates'!K$56)
+($L389*'fnd base rates'!K$57)
+($M389*'fnd base rates'!K$58)
+($N389*'fnd base rates'!K$59)
+($O389*VLOOKUP($S389+12,rate_basefnd,11)))
*$R389</f>
        <v>1501.375125</v>
      </c>
      <c r="AD389" s="1">
        <f>(($C389*'fnd base rates'!L$48)
+($D389*'fnd base rates'!L$49)
+($E389*'fnd base rates'!L$50)
+($F389*'fnd base rates'!L$51)
+($G389*'fnd base rates'!L$52)
+($H389*'fnd base rates'!L$53)
+($I389*'fnd base rates'!L$54)
+($J389*'fnd base rates'!L$55)
+($K389*'fnd base rates'!L$56)
+($L389*'fnd base rates'!L$57)
+($M389*'fnd base rates'!L$58)
+($N389*'fnd base rates'!L$59)
+($O389*VLOOKUP($S389+12,rate_basefnd,12)))</f>
        <v>1251.3580393594416</v>
      </c>
      <c r="AE389" s="1">
        <f>(($C389*'fnd base rates'!M$48)
+($D389*'fnd base rates'!M$49)
+($E389*'fnd base rates'!M$50)
+($F389*'fnd base rates'!M$51)
+($G389*'fnd base rates'!M$52)
+($H389*'fnd base rates'!M$53)
+($I389*'fnd base rates'!M$54)
+($J389*'fnd base rates'!M$55)
+($K389*'fnd base rates'!M$56)
+($L389*'fnd base rates'!M$57)
+($M389*'fnd base rates'!M$58)
+($N389*'fnd base rates'!M$59)
+($O389*VLOOKUP($S389+12,rate_basefnd,13)))</f>
        <v>0</v>
      </c>
      <c r="AF389" s="4">
        <f t="shared" si="60"/>
        <v>13974.561164359444</v>
      </c>
      <c r="AH389" s="4">
        <f t="shared" si="61"/>
        <v>458160056</v>
      </c>
      <c r="AI389" s="4" t="str">
        <f t="shared" si="62"/>
        <v>458</v>
      </c>
      <c r="AJ389" s="2" t="str">
        <f t="shared" si="63"/>
        <v>160</v>
      </c>
      <c r="AK389" s="2" t="str">
        <f t="shared" si="64"/>
        <v>056</v>
      </c>
      <c r="AL389" s="4">
        <f t="shared" si="65"/>
        <v>1</v>
      </c>
      <c r="AM389" s="4">
        <f t="shared" si="58"/>
        <v>1</v>
      </c>
      <c r="AN389" s="4">
        <f t="shared" si="66"/>
        <v>13974.561164359444</v>
      </c>
      <c r="AO389" s="4">
        <f t="shared" si="67"/>
        <v>13975</v>
      </c>
      <c r="AP389" s="4">
        <f t="shared" si="68"/>
        <v>0</v>
      </c>
      <c r="AQ389" s="75">
        <v>13975</v>
      </c>
    </row>
    <row r="390" spans="1:43" s="4" customFormat="1">
      <c r="A390" s="2">
        <v>458160079</v>
      </c>
      <c r="B390" s="382" t="s">
        <v>108</v>
      </c>
      <c r="C390" s="15">
        <f>'fnd enro'!C390</f>
        <v>0</v>
      </c>
      <c r="D390" s="15">
        <f>'fnd enro'!D390</f>
        <v>0</v>
      </c>
      <c r="E390" s="15">
        <f>'fnd enro'!E390</f>
        <v>0</v>
      </c>
      <c r="F390" s="15">
        <f>'fnd enro'!F390</f>
        <v>0</v>
      </c>
      <c r="G390" s="15">
        <f>'fnd enro'!G390</f>
        <v>0</v>
      </c>
      <c r="H390" s="15">
        <f>'fnd enro'!H390</f>
        <v>17</v>
      </c>
      <c r="I390" s="15">
        <f>'fnd enro'!I390</f>
        <v>0.63749999999999996</v>
      </c>
      <c r="J390" s="15">
        <f>'fnd enro'!J390</f>
        <v>0</v>
      </c>
      <c r="K390" s="15">
        <f>'fnd enro'!K390</f>
        <v>0</v>
      </c>
      <c r="L390" s="15">
        <f>'fnd enro'!L390</f>
        <v>0</v>
      </c>
      <c r="M390" s="15">
        <f>'fnd enro'!M390</f>
        <v>0</v>
      </c>
      <c r="N390" s="15">
        <f>'fnd enro'!N390</f>
        <v>0</v>
      </c>
      <c r="O390" s="15">
        <f>'fnd enro'!O390</f>
        <v>6</v>
      </c>
      <c r="P390" s="15"/>
      <c r="Q390" s="15">
        <f>'fnd enro'!R390</f>
        <v>17</v>
      </c>
      <c r="R390" s="16">
        <f t="shared" si="59"/>
        <v>1</v>
      </c>
      <c r="S390" s="15">
        <f>'fnd enro'!Q390</f>
        <v>9</v>
      </c>
      <c r="T390" s="2"/>
      <c r="U390" s="1">
        <f>(($C390*'fnd base rates'!C$48)
+($D390*'fnd base rates'!C$49)
+($E390*'fnd base rates'!C$50)
+($F390*'fnd base rates'!C$51)
+($G390*'fnd base rates'!C$52)
+($H390*'fnd base rates'!C$53)
+($I390*'fnd base rates'!C$54)
+($J390*'fnd base rates'!C$55)
+($K390*'fnd base rates'!C$56)
+($L390*'fnd base rates'!C$57)
+($M390*'fnd base rates'!C$58)
+($N390*'fnd base rates'!C$59)
+($O390*VLOOKUP($S390+12,rate_basefnd,3)))
*$R390</f>
        <v>7876.0256250000002</v>
      </c>
      <c r="V390" s="1">
        <f>(($C390*'fnd base rates'!D$48)
+($D390*'fnd base rates'!D$49)
+($E390*'fnd base rates'!D$50)
+($F390*'fnd base rates'!D$51)
+($G390*'fnd base rates'!D$52)
+($H390*'fnd base rates'!D$53)
+($I390*'fnd base rates'!D$54)
+($J390*'fnd base rates'!D$55)
+($K390*'fnd base rates'!D$56)
+($L390*'fnd base rates'!D$57)
+($M390*'fnd base rates'!D$58)
+($N390*'fnd base rates'!D$59)
+($O390*VLOOKUP($S390+12,rate_basefnd,4)))
*$R390</f>
        <v>11300.24</v>
      </c>
      <c r="W390" s="1">
        <f>(($C390*'fnd base rates'!E$48)
+($D390*'fnd base rates'!E$49)
+($E390*'fnd base rates'!E$50)
+($F390*'fnd base rates'!E$51)
+($G390*'fnd base rates'!E$52)
+($H390*'fnd base rates'!E$53)
+($I390*'fnd base rates'!E$54)
+($J390*'fnd base rates'!E$55)
+($K390*'fnd base rates'!E$56)
+($L390*'fnd base rates'!E$57)
+($M390*'fnd base rates'!E$58)
+($N390*'fnd base rates'!E$59)
+($O390*VLOOKUP($S390+12,rate_basefnd,5)))
*$R390</f>
        <v>91837.399375000008</v>
      </c>
      <c r="X390" s="1">
        <f>(($C390*'fnd base rates'!F$48)
+($D390*'fnd base rates'!F$49)
+($E390*'fnd base rates'!F$50)
+($F390*'fnd base rates'!F$51)
+($G390*'fnd base rates'!F$52)
+($H390*'fnd base rates'!F$53)
+($I390*'fnd base rates'!F$54)
+($J390*'fnd base rates'!F$55)
+($K390*'fnd base rates'!F$56)
+($L390*'fnd base rates'!F$57)
+($M390*'fnd base rates'!F$58)
+($N390*'fnd base rates'!F$59)
+($O390*VLOOKUP($S390+12,rate_basefnd,6)))
*$R390</f>
        <v>12953.247749999999</v>
      </c>
      <c r="Y390" s="1">
        <f>(($C390*'fnd base rates'!G$48)
+($D390*'fnd base rates'!G$49)
+($E390*'fnd base rates'!G$50)
+($F390*'fnd base rates'!G$51)
+($G390*'fnd base rates'!G$52)
+($H390*'fnd base rates'!G$53)
+($I390*'fnd base rates'!G$54)
+($J390*'fnd base rates'!G$55)
+($K390*'fnd base rates'!G$56)
+($L390*'fnd base rates'!G$57)
+($M390*'fnd base rates'!G$58)
+($N390*'fnd base rates'!G$59)
+($O390*VLOOKUP($S390+12,rate_basefnd,7)))
*$R390</f>
        <v>2840.8267500000002</v>
      </c>
      <c r="Z390" s="1">
        <f>(($C390*'fnd base rates'!H$48)
+($D390*'fnd base rates'!H$49)
+($E390*'fnd base rates'!H$50)
+($F390*'fnd base rates'!H$51)
+($G390*'fnd base rates'!H$52)
+($H390*'fnd base rates'!H$53)
+($I390*'fnd base rates'!H$54)
+($J390*'fnd base rates'!H$55)
+($K390*'fnd base rates'!H$56)
+($L390*'fnd base rates'!H$57)
+($M390*'fnd base rates'!H$58)
+($N390*'fnd base rates'!H$59)
+($O390*VLOOKUP($S390+12,rate_basefnd,8)))</f>
        <v>12224.436500000002</v>
      </c>
      <c r="AA390" s="1">
        <f>(($C390*'fnd base rates'!I$48)
+($D390*'fnd base rates'!I$49)
+($E390*'fnd base rates'!I$50)
+($F390*'fnd base rates'!I$51)
+($G390*'fnd base rates'!I$52)
+($H390*'fnd base rates'!I$53)
+($I390*'fnd base rates'!I$54)
+($J390*'fnd base rates'!I$55)
+($K390*'fnd base rates'!I$56)
+($L390*'fnd base rates'!I$57)
+($M390*'fnd base rates'!I$58)
+($N390*'fnd base rates'!I$59)
+($O390*VLOOKUP($S390+12,rate_basefnd,9)))
*$R390</f>
        <v>6291.36</v>
      </c>
      <c r="AB390" s="1">
        <f>(($C390*'fnd base rates'!J$48)
+($D390*'fnd base rates'!J$49)
+($E390*'fnd base rates'!J$50)
+($F390*'fnd base rates'!J$51)
+($G390*'fnd base rates'!J$52)
+($H390*'fnd base rates'!J$53)
+($I390*'fnd base rates'!J$54)
+($J390*'fnd base rates'!J$55)
+($K390*'fnd base rates'!J$56)
+($L390*'fnd base rates'!J$57)
+($M390*'fnd base rates'!J$58)
+($N390*'fnd base rates'!J$59)
+($O390*VLOOKUP($S390+12,rate_basefnd,10)))
*$R390</f>
        <v>8474.5</v>
      </c>
      <c r="AC390" s="1">
        <f>(($C390*'fnd base rates'!K$48)
+($D390*'fnd base rates'!K$49)
+($E390*'fnd base rates'!K$50)
+($F390*'fnd base rates'!K$51)
+($G390*'fnd base rates'!K$52)
+($H390*'fnd base rates'!K$53)
+($I390*'fnd base rates'!K$54)
+($J390*'fnd base rates'!K$55)
+($K390*'fnd base rates'!K$56)
+($L390*'fnd base rates'!K$57)
+($M390*'fnd base rates'!K$58)
+($N390*'fnd base rates'!K$59)
+($O390*VLOOKUP($S390+12,rate_basefnd,11)))
*$R390</f>
        <v>19936.067125000001</v>
      </c>
      <c r="AD390" s="1">
        <f>(($C390*'fnd base rates'!L$48)
+($D390*'fnd base rates'!L$49)
+($E390*'fnd base rates'!L$50)
+($F390*'fnd base rates'!L$51)
+($G390*'fnd base rates'!L$52)
+($H390*'fnd base rates'!L$53)
+($I390*'fnd base rates'!L$54)
+($J390*'fnd base rates'!L$55)
+($K390*'fnd base rates'!L$56)
+($L390*'fnd base rates'!L$57)
+($M390*'fnd base rates'!L$58)
+($N390*'fnd base rates'!L$59)
+($O390*VLOOKUP($S390+12,rate_basefnd,12)))</f>
        <v>17600.666669110506</v>
      </c>
      <c r="AE390" s="1">
        <f>(($C390*'fnd base rates'!M$48)
+($D390*'fnd base rates'!M$49)
+($E390*'fnd base rates'!M$50)
+($F390*'fnd base rates'!M$51)
+($G390*'fnd base rates'!M$52)
+($H390*'fnd base rates'!M$53)
+($I390*'fnd base rates'!M$54)
+($J390*'fnd base rates'!M$55)
+($K390*'fnd base rates'!M$56)
+($L390*'fnd base rates'!M$57)
+($M390*'fnd base rates'!M$58)
+($N390*'fnd base rates'!M$59)
+($O390*VLOOKUP($S390+12,rate_basefnd,13)))</f>
        <v>0</v>
      </c>
      <c r="AF390" s="4">
        <f t="shared" si="60"/>
        <v>191334.7697941105</v>
      </c>
      <c r="AH390" s="4">
        <f t="shared" si="61"/>
        <v>458160079</v>
      </c>
      <c r="AI390" s="4" t="str">
        <f t="shared" si="62"/>
        <v>458</v>
      </c>
      <c r="AJ390" s="2" t="str">
        <f t="shared" si="63"/>
        <v>160</v>
      </c>
      <c r="AK390" s="2" t="str">
        <f t="shared" si="64"/>
        <v>079</v>
      </c>
      <c r="AL390" s="4">
        <f t="shared" si="65"/>
        <v>1</v>
      </c>
      <c r="AM390" s="4">
        <f t="shared" si="58"/>
        <v>17</v>
      </c>
      <c r="AN390" s="4">
        <f t="shared" si="66"/>
        <v>191334.7697941105</v>
      </c>
      <c r="AO390" s="4">
        <f t="shared" si="67"/>
        <v>11255</v>
      </c>
      <c r="AP390" s="4">
        <f t="shared" si="68"/>
        <v>0</v>
      </c>
      <c r="AQ390" s="75">
        <v>11255</v>
      </c>
    </row>
    <row r="391" spans="1:43" s="4" customFormat="1">
      <c r="A391" s="2">
        <v>458160160</v>
      </c>
      <c r="B391" s="382" t="s">
        <v>108</v>
      </c>
      <c r="C391" s="15">
        <f>'fnd enro'!C391</f>
        <v>0</v>
      </c>
      <c r="D391" s="15">
        <f>'fnd enro'!D391</f>
        <v>0</v>
      </c>
      <c r="E391" s="15">
        <f>'fnd enro'!E391</f>
        <v>0</v>
      </c>
      <c r="F391" s="15">
        <f>'fnd enro'!F391</f>
        <v>0</v>
      </c>
      <c r="G391" s="15">
        <f>'fnd enro'!G391</f>
        <v>0</v>
      </c>
      <c r="H391" s="15">
        <f>'fnd enro'!H391</f>
        <v>66</v>
      </c>
      <c r="I391" s="15">
        <f>'fnd enro'!I391</f>
        <v>2.5125000000000002</v>
      </c>
      <c r="J391" s="15">
        <f>'fnd enro'!J391</f>
        <v>0</v>
      </c>
      <c r="K391" s="15">
        <f>'fnd enro'!K391</f>
        <v>0</v>
      </c>
      <c r="L391" s="15">
        <f>'fnd enro'!L391</f>
        <v>0</v>
      </c>
      <c r="M391" s="15">
        <f>'fnd enro'!M391</f>
        <v>1</v>
      </c>
      <c r="N391" s="15">
        <f>'fnd enro'!N391</f>
        <v>0</v>
      </c>
      <c r="O391" s="15">
        <f>'fnd enro'!O391</f>
        <v>55</v>
      </c>
      <c r="P391" s="15"/>
      <c r="Q391" s="15">
        <f>'fnd enro'!R391</f>
        <v>67</v>
      </c>
      <c r="R391" s="16">
        <f t="shared" si="59"/>
        <v>1</v>
      </c>
      <c r="S391" s="15">
        <f>'fnd enro'!Q391</f>
        <v>10</v>
      </c>
      <c r="T391" s="2"/>
      <c r="U391" s="1">
        <f>(($C391*'fnd base rates'!C$48)
+($D391*'fnd base rates'!C$49)
+($E391*'fnd base rates'!C$50)
+($F391*'fnd base rates'!C$51)
+($G391*'fnd base rates'!C$52)
+($H391*'fnd base rates'!C$53)
+($I391*'fnd base rates'!C$54)
+($J391*'fnd base rates'!C$55)
+($K391*'fnd base rates'!C$56)
+($L391*'fnd base rates'!C$57)
+($M391*'fnd base rates'!C$58)
+($N391*'fnd base rates'!C$59)
+($O391*VLOOKUP($S391+12,rate_basefnd,3)))
*$R391</f>
        <v>31040.806875000006</v>
      </c>
      <c r="V391" s="1">
        <f>(($C391*'fnd base rates'!D$48)
+($D391*'fnd base rates'!D$49)
+($E391*'fnd base rates'!D$50)
+($F391*'fnd base rates'!D$51)
+($G391*'fnd base rates'!D$52)
+($H391*'fnd base rates'!D$53)
+($I391*'fnd base rates'!D$54)
+($J391*'fnd base rates'!D$55)
+($K391*'fnd base rates'!D$56)
+($L391*'fnd base rates'!D$57)
+($M391*'fnd base rates'!D$58)
+($N391*'fnd base rates'!D$59)
+($O391*VLOOKUP($S391+12,rate_basefnd,4)))
*$R391</f>
        <v>44536.240000000005</v>
      </c>
      <c r="W391" s="1">
        <f>(($C391*'fnd base rates'!E$48)
+($D391*'fnd base rates'!E$49)
+($E391*'fnd base rates'!E$50)
+($F391*'fnd base rates'!E$51)
+($G391*'fnd base rates'!E$52)
+($H391*'fnd base rates'!E$53)
+($I391*'fnd base rates'!E$54)
+($J391*'fnd base rates'!E$55)
+($K391*'fnd base rates'!E$56)
+($L391*'fnd base rates'!E$57)
+($M391*'fnd base rates'!E$58)
+($N391*'fnd base rates'!E$59)
+($O391*VLOOKUP($S391+12,rate_basefnd,5)))
*$R391</f>
        <v>465914.16812500003</v>
      </c>
      <c r="X391" s="1">
        <f>(($C391*'fnd base rates'!F$48)
+($D391*'fnd base rates'!F$49)
+($E391*'fnd base rates'!F$50)
+($F391*'fnd base rates'!F$51)
+($G391*'fnd base rates'!F$52)
+($H391*'fnd base rates'!F$53)
+($I391*'fnd base rates'!F$54)
+($J391*'fnd base rates'!F$55)
+($K391*'fnd base rates'!F$56)
+($L391*'fnd base rates'!F$57)
+($M391*'fnd base rates'!F$58)
+($N391*'fnd base rates'!F$59)
+($O391*VLOOKUP($S391+12,rate_basefnd,6)))
*$R391</f>
        <v>51207.635250000007</v>
      </c>
      <c r="Y391" s="1">
        <f>(($C391*'fnd base rates'!G$48)
+($D391*'fnd base rates'!G$49)
+($E391*'fnd base rates'!G$50)
+($F391*'fnd base rates'!G$51)
+($G391*'fnd base rates'!G$52)
+($H391*'fnd base rates'!G$53)
+($I391*'fnd base rates'!G$54)
+($J391*'fnd base rates'!G$55)
+($K391*'fnd base rates'!G$56)
+($L391*'fnd base rates'!G$57)
+($M391*'fnd base rates'!G$58)
+($N391*'fnd base rates'!G$59)
+($O391*VLOOKUP($S391+12,rate_basefnd,7)))
*$R391</f>
        <v>13506.644249999999</v>
      </c>
      <c r="Z391" s="1">
        <f>(($C391*'fnd base rates'!H$48)
+($D391*'fnd base rates'!H$49)
+($E391*'fnd base rates'!H$50)
+($F391*'fnd base rates'!H$51)
+($G391*'fnd base rates'!H$52)
+($H391*'fnd base rates'!H$53)
+($I391*'fnd base rates'!H$54)
+($J391*'fnd base rates'!H$55)
+($K391*'fnd base rates'!H$56)
+($L391*'fnd base rates'!H$57)
+($M391*'fnd base rates'!H$58)
+($N391*'fnd base rates'!H$59)
+($O391*VLOOKUP($S391+12,rate_basefnd,8)))</f>
        <v>47913.961499999998</v>
      </c>
      <c r="AA391" s="1">
        <f>(($C391*'fnd base rates'!I$48)
+($D391*'fnd base rates'!I$49)
+($E391*'fnd base rates'!I$50)
+($F391*'fnd base rates'!I$51)
+($G391*'fnd base rates'!I$52)
+($H391*'fnd base rates'!I$53)
+($I391*'fnd base rates'!I$54)
+($J391*'fnd base rates'!I$55)
+($K391*'fnd base rates'!I$56)
+($L391*'fnd base rates'!I$57)
+($M391*'fnd base rates'!I$58)
+($N391*'fnd base rates'!I$59)
+($O391*VLOOKUP($S391+12,rate_basefnd,9)))
*$R391</f>
        <v>24720.51</v>
      </c>
      <c r="AB391" s="1">
        <f>(($C391*'fnd base rates'!J$48)
+($D391*'fnd base rates'!J$49)
+($E391*'fnd base rates'!J$50)
+($F391*'fnd base rates'!J$51)
+($G391*'fnd base rates'!J$52)
+($H391*'fnd base rates'!J$53)
+($I391*'fnd base rates'!J$54)
+($J391*'fnd base rates'!J$55)
+($K391*'fnd base rates'!J$56)
+($L391*'fnd base rates'!J$57)
+($M391*'fnd base rates'!J$58)
+($N391*'fnd base rates'!J$59)
+($O391*VLOOKUP($S391+12,rate_basefnd,10)))
*$R391</f>
        <v>33033.35</v>
      </c>
      <c r="AC391" s="1">
        <f>(($C391*'fnd base rates'!K$48)
+($D391*'fnd base rates'!K$49)
+($E391*'fnd base rates'!K$50)
+($F391*'fnd base rates'!K$51)
+($G391*'fnd base rates'!K$52)
+($H391*'fnd base rates'!K$53)
+($I391*'fnd base rates'!K$54)
+($J391*'fnd base rates'!K$55)
+($K391*'fnd base rates'!K$56)
+($L391*'fnd base rates'!K$57)
+($M391*'fnd base rates'!K$58)
+($N391*'fnd base rates'!K$59)
+($O391*VLOOKUP($S391+12,rate_basefnd,11)))
*$R391</f>
        <v>94785.003375</v>
      </c>
      <c r="AD391" s="1">
        <f>(($C391*'fnd base rates'!L$48)
+($D391*'fnd base rates'!L$49)
+($E391*'fnd base rates'!L$50)
+($F391*'fnd base rates'!L$51)
+($G391*'fnd base rates'!L$52)
+($H391*'fnd base rates'!L$53)
+($I391*'fnd base rates'!L$54)
+($J391*'fnd base rates'!L$55)
+($K391*'fnd base rates'!L$56)
+($L391*'fnd base rates'!L$57)
+($M391*'fnd base rates'!L$58)
+($N391*'fnd base rates'!L$59)
+($O391*VLOOKUP($S391+12,rate_basefnd,12)))</f>
        <v>80085.663933650998</v>
      </c>
      <c r="AE391" s="1">
        <f>(($C391*'fnd base rates'!M$48)
+($D391*'fnd base rates'!M$49)
+($E391*'fnd base rates'!M$50)
+($F391*'fnd base rates'!M$51)
+($G391*'fnd base rates'!M$52)
+($H391*'fnd base rates'!M$53)
+($I391*'fnd base rates'!M$54)
+($J391*'fnd base rates'!M$55)
+($K391*'fnd base rates'!M$56)
+($L391*'fnd base rates'!M$57)
+($M391*'fnd base rates'!M$58)
+($N391*'fnd base rates'!M$59)
+($O391*VLOOKUP($S391+12,rate_basefnd,13)))</f>
        <v>0</v>
      </c>
      <c r="AF391" s="4">
        <f t="shared" si="60"/>
        <v>886743.98330865102</v>
      </c>
      <c r="AH391" s="4">
        <f t="shared" si="61"/>
        <v>458160160</v>
      </c>
      <c r="AI391" s="4" t="str">
        <f t="shared" si="62"/>
        <v>458</v>
      </c>
      <c r="AJ391" s="2" t="str">
        <f t="shared" si="63"/>
        <v>160</v>
      </c>
      <c r="AK391" s="2" t="str">
        <f t="shared" si="64"/>
        <v>160</v>
      </c>
      <c r="AL391" s="4">
        <f t="shared" si="65"/>
        <v>1</v>
      </c>
      <c r="AM391" s="4">
        <f t="shared" si="58"/>
        <v>67</v>
      </c>
      <c r="AN391" s="4">
        <f t="shared" si="66"/>
        <v>886743.98330865102</v>
      </c>
      <c r="AO391" s="4">
        <f t="shared" si="67"/>
        <v>13235</v>
      </c>
      <c r="AP391" s="4">
        <f t="shared" si="68"/>
        <v>0</v>
      </c>
      <c r="AQ391" s="75">
        <v>13235</v>
      </c>
    </row>
    <row r="392" spans="1:43" s="4" customFormat="1">
      <c r="A392" s="2">
        <v>458160181</v>
      </c>
      <c r="B392" s="382" t="s">
        <v>108</v>
      </c>
      <c r="C392" s="15">
        <f>'fnd enro'!C392</f>
        <v>0</v>
      </c>
      <c r="D392" s="15">
        <f>'fnd enro'!D392</f>
        <v>0</v>
      </c>
      <c r="E392" s="15">
        <f>'fnd enro'!E392</f>
        <v>0</v>
      </c>
      <c r="F392" s="15">
        <f>'fnd enro'!F392</f>
        <v>0</v>
      </c>
      <c r="G392" s="15">
        <f>'fnd enro'!G392</f>
        <v>0</v>
      </c>
      <c r="H392" s="15">
        <f>'fnd enro'!H392</f>
        <v>2</v>
      </c>
      <c r="I392" s="15">
        <f>'fnd enro'!I392</f>
        <v>7.4999999999999997E-2</v>
      </c>
      <c r="J392" s="15">
        <f>'fnd enro'!J392</f>
        <v>0</v>
      </c>
      <c r="K392" s="15">
        <f>'fnd enro'!K392</f>
        <v>0</v>
      </c>
      <c r="L392" s="15">
        <f>'fnd enro'!L392</f>
        <v>0</v>
      </c>
      <c r="M392" s="15">
        <f>'fnd enro'!M392</f>
        <v>0</v>
      </c>
      <c r="N392" s="15">
        <f>'fnd enro'!N392</f>
        <v>0</v>
      </c>
      <c r="O392" s="15">
        <f>'fnd enro'!O392</f>
        <v>1</v>
      </c>
      <c r="P392" s="15"/>
      <c r="Q392" s="15">
        <f>'fnd enro'!R392</f>
        <v>2</v>
      </c>
      <c r="R392" s="16">
        <f t="shared" si="59"/>
        <v>1</v>
      </c>
      <c r="S392" s="15">
        <f>'fnd enro'!Q392</f>
        <v>10</v>
      </c>
      <c r="T392" s="2"/>
      <c r="U392" s="1">
        <f>(($C392*'fnd base rates'!C$48)
+($D392*'fnd base rates'!C$49)
+($E392*'fnd base rates'!C$50)
+($F392*'fnd base rates'!C$51)
+($G392*'fnd base rates'!C$52)
+($H392*'fnd base rates'!C$53)
+($I392*'fnd base rates'!C$54)
+($J392*'fnd base rates'!C$55)
+($K392*'fnd base rates'!C$56)
+($L392*'fnd base rates'!C$57)
+($M392*'fnd base rates'!C$58)
+($N392*'fnd base rates'!C$59)
+($O392*VLOOKUP($S392+12,rate_basefnd,3)))
*$R392</f>
        <v>926.59125000000006</v>
      </c>
      <c r="V392" s="1">
        <f>(($C392*'fnd base rates'!D$48)
+($D392*'fnd base rates'!D$49)
+($E392*'fnd base rates'!D$50)
+($F392*'fnd base rates'!D$51)
+($G392*'fnd base rates'!D$52)
+($H392*'fnd base rates'!D$53)
+($I392*'fnd base rates'!D$54)
+($J392*'fnd base rates'!D$55)
+($K392*'fnd base rates'!D$56)
+($L392*'fnd base rates'!D$57)
+($M392*'fnd base rates'!D$58)
+($N392*'fnd base rates'!D$59)
+($O392*VLOOKUP($S392+12,rate_basefnd,4)))
*$R392</f>
        <v>1329.44</v>
      </c>
      <c r="W392" s="1">
        <f>(($C392*'fnd base rates'!E$48)
+($D392*'fnd base rates'!E$49)
+($E392*'fnd base rates'!E$50)
+($F392*'fnd base rates'!E$51)
+($G392*'fnd base rates'!E$52)
+($H392*'fnd base rates'!E$53)
+($I392*'fnd base rates'!E$54)
+($J392*'fnd base rates'!E$55)
+($K392*'fnd base rates'!E$56)
+($L392*'fnd base rates'!E$57)
+($M392*'fnd base rates'!E$58)
+($N392*'fnd base rates'!E$59)
+($O392*VLOOKUP($S392+12,rate_basefnd,5)))
*$R392</f>
        <v>11788.958749999998</v>
      </c>
      <c r="X392" s="1">
        <f>(($C392*'fnd base rates'!F$48)
+($D392*'fnd base rates'!F$49)
+($E392*'fnd base rates'!F$50)
+($F392*'fnd base rates'!F$51)
+($G392*'fnd base rates'!F$52)
+($H392*'fnd base rates'!F$53)
+($I392*'fnd base rates'!F$54)
+($J392*'fnd base rates'!F$55)
+($K392*'fnd base rates'!F$56)
+($L392*'fnd base rates'!F$57)
+($M392*'fnd base rates'!F$58)
+($N392*'fnd base rates'!F$59)
+($O392*VLOOKUP($S392+12,rate_basefnd,6)))
*$R392</f>
        <v>1523.9115000000002</v>
      </c>
      <c r="Y392" s="1">
        <f>(($C392*'fnd base rates'!G$48)
+($D392*'fnd base rates'!G$49)
+($E392*'fnd base rates'!G$50)
+($F392*'fnd base rates'!G$51)
+($G392*'fnd base rates'!G$52)
+($H392*'fnd base rates'!G$53)
+($I392*'fnd base rates'!G$54)
+($J392*'fnd base rates'!G$55)
+($K392*'fnd base rates'!G$56)
+($L392*'fnd base rates'!G$57)
+($M392*'fnd base rates'!G$58)
+($N392*'fnd base rates'!G$59)
+($O392*VLOOKUP($S392+12,rate_basefnd,7)))
*$R392</f>
        <v>355.88549999999998</v>
      </c>
      <c r="Z392" s="1">
        <f>(($C392*'fnd base rates'!H$48)
+($D392*'fnd base rates'!H$49)
+($E392*'fnd base rates'!H$50)
+($F392*'fnd base rates'!H$51)
+($G392*'fnd base rates'!H$52)
+($H392*'fnd base rates'!H$53)
+($I392*'fnd base rates'!H$54)
+($J392*'fnd base rates'!H$55)
+($K392*'fnd base rates'!H$56)
+($L392*'fnd base rates'!H$57)
+($M392*'fnd base rates'!H$58)
+($N392*'fnd base rates'!H$59)
+($O392*VLOOKUP($S392+12,rate_basefnd,8)))</f>
        <v>1438.1690000000001</v>
      </c>
      <c r="AA392" s="1">
        <f>(($C392*'fnd base rates'!I$48)
+($D392*'fnd base rates'!I$49)
+($E392*'fnd base rates'!I$50)
+($F392*'fnd base rates'!I$51)
+($G392*'fnd base rates'!I$52)
+($H392*'fnd base rates'!I$53)
+($I392*'fnd base rates'!I$54)
+($J392*'fnd base rates'!I$55)
+($K392*'fnd base rates'!I$56)
+($L392*'fnd base rates'!I$57)
+($M392*'fnd base rates'!I$58)
+($N392*'fnd base rates'!I$59)
+($O392*VLOOKUP($S392+12,rate_basefnd,9)))
*$R392</f>
        <v>740.16</v>
      </c>
      <c r="AB392" s="1">
        <f>(($C392*'fnd base rates'!J$48)
+($D392*'fnd base rates'!J$49)
+($E392*'fnd base rates'!J$50)
+($F392*'fnd base rates'!J$51)
+($G392*'fnd base rates'!J$52)
+($H392*'fnd base rates'!J$53)
+($I392*'fnd base rates'!J$54)
+($J392*'fnd base rates'!J$55)
+($K392*'fnd base rates'!J$56)
+($L392*'fnd base rates'!J$57)
+($M392*'fnd base rates'!J$58)
+($N392*'fnd base rates'!J$59)
+($O392*VLOOKUP($S392+12,rate_basefnd,10)))
*$R392</f>
        <v>997</v>
      </c>
      <c r="AC392" s="1">
        <f>(($C392*'fnd base rates'!K$48)
+($D392*'fnd base rates'!K$49)
+($E392*'fnd base rates'!K$50)
+($F392*'fnd base rates'!K$51)
+($G392*'fnd base rates'!K$52)
+($H392*'fnd base rates'!K$53)
+($I392*'fnd base rates'!K$54)
+($J392*'fnd base rates'!K$55)
+($K392*'fnd base rates'!K$56)
+($L392*'fnd base rates'!K$57)
+($M392*'fnd base rates'!K$58)
+($N392*'fnd base rates'!K$59)
+($O392*VLOOKUP($S392+12,rate_basefnd,11)))
*$R392</f>
        <v>2497.4802500000001</v>
      </c>
      <c r="AD392" s="1">
        <f>(($C392*'fnd base rates'!L$48)
+($D392*'fnd base rates'!L$49)
+($E392*'fnd base rates'!L$50)
+($F392*'fnd base rates'!L$51)
+($G392*'fnd base rates'!L$52)
+($H392*'fnd base rates'!L$53)
+($I392*'fnd base rates'!L$54)
+($J392*'fnd base rates'!L$55)
+($K392*'fnd base rates'!L$56)
+($L392*'fnd base rates'!L$57)
+($M392*'fnd base rates'!L$58)
+($N392*'fnd base rates'!L$59)
+($O392*VLOOKUP($S392+12,rate_basefnd,12)))</f>
        <v>2170.6160787188833</v>
      </c>
      <c r="AE392" s="1">
        <f>(($C392*'fnd base rates'!M$48)
+($D392*'fnd base rates'!M$49)
+($E392*'fnd base rates'!M$50)
+($F392*'fnd base rates'!M$51)
+($G392*'fnd base rates'!M$52)
+($H392*'fnd base rates'!M$53)
+($I392*'fnd base rates'!M$54)
+($J392*'fnd base rates'!M$55)
+($K392*'fnd base rates'!M$56)
+($L392*'fnd base rates'!M$57)
+($M392*'fnd base rates'!M$58)
+($N392*'fnd base rates'!M$59)
+($O392*VLOOKUP($S392+12,rate_basefnd,13)))</f>
        <v>0</v>
      </c>
      <c r="AF392" s="4">
        <f t="shared" si="60"/>
        <v>23768.212328718881</v>
      </c>
      <c r="AH392" s="4">
        <f t="shared" si="61"/>
        <v>458160181</v>
      </c>
      <c r="AI392" s="4" t="str">
        <f t="shared" si="62"/>
        <v>458</v>
      </c>
      <c r="AJ392" s="2" t="str">
        <f t="shared" si="63"/>
        <v>160</v>
      </c>
      <c r="AK392" s="2" t="str">
        <f t="shared" si="64"/>
        <v>181</v>
      </c>
      <c r="AL392" s="4">
        <f t="shared" si="65"/>
        <v>1</v>
      </c>
      <c r="AM392" s="4">
        <f t="shared" si="58"/>
        <v>2</v>
      </c>
      <c r="AN392" s="4">
        <f t="shared" si="66"/>
        <v>23768.212328718881</v>
      </c>
      <c r="AO392" s="4">
        <f t="shared" si="67"/>
        <v>11884</v>
      </c>
      <c r="AP392" s="4">
        <f t="shared" si="68"/>
        <v>0</v>
      </c>
      <c r="AQ392" s="75">
        <v>11884</v>
      </c>
    </row>
    <row r="393" spans="1:43" s="4" customFormat="1">
      <c r="A393" s="2">
        <v>458160295</v>
      </c>
      <c r="B393" s="382" t="s">
        <v>108</v>
      </c>
      <c r="C393" s="15">
        <f>'fnd enro'!C393</f>
        <v>0</v>
      </c>
      <c r="D393" s="15">
        <f>'fnd enro'!D393</f>
        <v>0</v>
      </c>
      <c r="E393" s="15">
        <f>'fnd enro'!E393</f>
        <v>0</v>
      </c>
      <c r="F393" s="15">
        <f>'fnd enro'!F393</f>
        <v>0</v>
      </c>
      <c r="G393" s="15">
        <f>'fnd enro'!G393</f>
        <v>0</v>
      </c>
      <c r="H393" s="15">
        <f>'fnd enro'!H393</f>
        <v>1</v>
      </c>
      <c r="I393" s="15">
        <f>'fnd enro'!I393</f>
        <v>3.7499999999999999E-2</v>
      </c>
      <c r="J393" s="15">
        <f>'fnd enro'!J393</f>
        <v>0</v>
      </c>
      <c r="K393" s="15">
        <f>'fnd enro'!K393</f>
        <v>0</v>
      </c>
      <c r="L393" s="15">
        <f>'fnd enro'!L393</f>
        <v>0</v>
      </c>
      <c r="M393" s="15">
        <f>'fnd enro'!M393</f>
        <v>0</v>
      </c>
      <c r="N393" s="15">
        <f>'fnd enro'!N393</f>
        <v>0</v>
      </c>
      <c r="O393" s="15">
        <f>'fnd enro'!O393</f>
        <v>0</v>
      </c>
      <c r="P393" s="15"/>
      <c r="Q393" s="15">
        <f>'fnd enro'!R393</f>
        <v>1</v>
      </c>
      <c r="R393" s="16">
        <f t="shared" si="59"/>
        <v>1</v>
      </c>
      <c r="S393" s="15">
        <f>'fnd enro'!Q393</f>
        <v>1</v>
      </c>
      <c r="T393" s="2"/>
      <c r="U393" s="1">
        <f>(($C393*'fnd base rates'!C$48)
+($D393*'fnd base rates'!C$49)
+($E393*'fnd base rates'!C$50)
+($F393*'fnd base rates'!C$51)
+($G393*'fnd base rates'!C$52)
+($H393*'fnd base rates'!C$53)
+($I393*'fnd base rates'!C$54)
+($J393*'fnd base rates'!C$55)
+($K393*'fnd base rates'!C$56)
+($L393*'fnd base rates'!C$57)
+($M393*'fnd base rates'!C$58)
+($N393*'fnd base rates'!C$59)
+($O393*VLOOKUP($S393+12,rate_basefnd,3)))
*$R393</f>
        <v>463.29562500000003</v>
      </c>
      <c r="V393" s="1">
        <f>(($C393*'fnd base rates'!D$48)
+($D393*'fnd base rates'!D$49)
+($E393*'fnd base rates'!D$50)
+($F393*'fnd base rates'!D$51)
+($G393*'fnd base rates'!D$52)
+($H393*'fnd base rates'!D$53)
+($I393*'fnd base rates'!D$54)
+($J393*'fnd base rates'!D$55)
+($K393*'fnd base rates'!D$56)
+($L393*'fnd base rates'!D$57)
+($M393*'fnd base rates'!D$58)
+($N393*'fnd base rates'!D$59)
+($O393*VLOOKUP($S393+12,rate_basefnd,4)))
*$R393</f>
        <v>664.72</v>
      </c>
      <c r="W393" s="1">
        <f>(($C393*'fnd base rates'!E$48)
+($D393*'fnd base rates'!E$49)
+($E393*'fnd base rates'!E$50)
+($F393*'fnd base rates'!E$51)
+($G393*'fnd base rates'!E$52)
+($H393*'fnd base rates'!E$53)
+($I393*'fnd base rates'!E$54)
+($J393*'fnd base rates'!E$55)
+($K393*'fnd base rates'!E$56)
+($L393*'fnd base rates'!E$57)
+($M393*'fnd base rates'!E$58)
+($N393*'fnd base rates'!E$59)
+($O393*VLOOKUP($S393+12,rate_basefnd,5)))
*$R393</f>
        <v>4258.7093749999995</v>
      </c>
      <c r="X393" s="1">
        <f>(($C393*'fnd base rates'!F$48)
+($D393*'fnd base rates'!F$49)
+($E393*'fnd base rates'!F$50)
+($F393*'fnd base rates'!F$51)
+($G393*'fnd base rates'!F$52)
+($H393*'fnd base rates'!F$53)
+($I393*'fnd base rates'!F$54)
+($J393*'fnd base rates'!F$55)
+($K393*'fnd base rates'!F$56)
+($L393*'fnd base rates'!F$57)
+($M393*'fnd base rates'!F$58)
+($N393*'fnd base rates'!F$59)
+($O393*VLOOKUP($S393+12,rate_basefnd,6)))
*$R393</f>
        <v>761.95575000000008</v>
      </c>
      <c r="Y393" s="1">
        <f>(($C393*'fnd base rates'!G$48)
+($D393*'fnd base rates'!G$49)
+($E393*'fnd base rates'!G$50)
+($F393*'fnd base rates'!G$51)
+($G393*'fnd base rates'!G$52)
+($H393*'fnd base rates'!G$53)
+($I393*'fnd base rates'!G$54)
+($J393*'fnd base rates'!G$55)
+($K393*'fnd base rates'!G$56)
+($L393*'fnd base rates'!G$57)
+($M393*'fnd base rates'!G$58)
+($N393*'fnd base rates'!G$59)
+($O393*VLOOKUP($S393+12,rate_basefnd,7)))
*$R393</f>
        <v>141.94274999999999</v>
      </c>
      <c r="Z393" s="1">
        <f>(($C393*'fnd base rates'!H$48)
+($D393*'fnd base rates'!H$49)
+($E393*'fnd base rates'!H$50)
+($F393*'fnd base rates'!H$51)
+($G393*'fnd base rates'!H$52)
+($H393*'fnd base rates'!H$53)
+($I393*'fnd base rates'!H$54)
+($J393*'fnd base rates'!H$55)
+($K393*'fnd base rates'!H$56)
+($L393*'fnd base rates'!H$57)
+($M393*'fnd base rates'!H$58)
+($N393*'fnd base rates'!H$59)
+($O393*VLOOKUP($S393+12,rate_basefnd,8)))</f>
        <v>719.08450000000005</v>
      </c>
      <c r="AA393" s="1">
        <f>(($C393*'fnd base rates'!I$48)
+($D393*'fnd base rates'!I$49)
+($E393*'fnd base rates'!I$50)
+($F393*'fnd base rates'!I$51)
+($G393*'fnd base rates'!I$52)
+($H393*'fnd base rates'!I$53)
+($I393*'fnd base rates'!I$54)
+($J393*'fnd base rates'!I$55)
+($K393*'fnd base rates'!I$56)
+($L393*'fnd base rates'!I$57)
+($M393*'fnd base rates'!I$58)
+($N393*'fnd base rates'!I$59)
+($O393*VLOOKUP($S393+12,rate_basefnd,9)))
*$R393</f>
        <v>370.08</v>
      </c>
      <c r="AB393" s="1">
        <f>(($C393*'fnd base rates'!J$48)
+($D393*'fnd base rates'!J$49)
+($E393*'fnd base rates'!J$50)
+($F393*'fnd base rates'!J$51)
+($G393*'fnd base rates'!J$52)
+($H393*'fnd base rates'!J$53)
+($I393*'fnd base rates'!J$54)
+($J393*'fnd base rates'!J$55)
+($K393*'fnd base rates'!J$56)
+($L393*'fnd base rates'!J$57)
+($M393*'fnd base rates'!J$58)
+($N393*'fnd base rates'!J$59)
+($O393*VLOOKUP($S393+12,rate_basefnd,10)))
*$R393</f>
        <v>498.5</v>
      </c>
      <c r="AC393" s="1">
        <f>(($C393*'fnd base rates'!K$48)
+($D393*'fnd base rates'!K$49)
+($E393*'fnd base rates'!K$50)
+($F393*'fnd base rates'!K$51)
+($G393*'fnd base rates'!K$52)
+($H393*'fnd base rates'!K$53)
+($I393*'fnd base rates'!K$54)
+($J393*'fnd base rates'!K$55)
+($K393*'fnd base rates'!K$56)
+($L393*'fnd base rates'!K$57)
+($M393*'fnd base rates'!K$58)
+($N393*'fnd base rates'!K$59)
+($O393*VLOOKUP($S393+12,rate_basefnd,11)))
*$R393</f>
        <v>996.10512500000004</v>
      </c>
      <c r="AD393" s="1">
        <f>(($C393*'fnd base rates'!L$48)
+($D393*'fnd base rates'!L$49)
+($E393*'fnd base rates'!L$50)
+($F393*'fnd base rates'!L$51)
+($G393*'fnd base rates'!L$52)
+($H393*'fnd base rates'!L$53)
+($I393*'fnd base rates'!L$54)
+($J393*'fnd base rates'!L$55)
+($K393*'fnd base rates'!L$56)
+($L393*'fnd base rates'!L$57)
+($M393*'fnd base rates'!L$58)
+($N393*'fnd base rates'!L$59)
+($O393*VLOOKUP($S393+12,rate_basefnd,12)))</f>
        <v>919.25803935944157</v>
      </c>
      <c r="AE393" s="1">
        <f>(($C393*'fnd base rates'!M$48)
+($D393*'fnd base rates'!M$49)
+($E393*'fnd base rates'!M$50)
+($F393*'fnd base rates'!M$51)
+($G393*'fnd base rates'!M$52)
+($H393*'fnd base rates'!M$53)
+($I393*'fnd base rates'!M$54)
+($J393*'fnd base rates'!M$55)
+($K393*'fnd base rates'!M$56)
+($L393*'fnd base rates'!M$57)
+($M393*'fnd base rates'!M$58)
+($N393*'fnd base rates'!M$59)
+($O393*VLOOKUP($S393+12,rate_basefnd,13)))</f>
        <v>0</v>
      </c>
      <c r="AF393" s="4">
        <f t="shared" si="60"/>
        <v>9793.6511643594404</v>
      </c>
      <c r="AH393" s="4">
        <f t="shared" si="61"/>
        <v>458160295</v>
      </c>
      <c r="AI393" s="4" t="str">
        <f t="shared" si="62"/>
        <v>458</v>
      </c>
      <c r="AJ393" s="2" t="str">
        <f t="shared" si="63"/>
        <v>160</v>
      </c>
      <c r="AK393" s="2" t="str">
        <f t="shared" si="64"/>
        <v>295</v>
      </c>
      <c r="AL393" s="4">
        <f t="shared" si="65"/>
        <v>1</v>
      </c>
      <c r="AM393" s="4">
        <f t="shared" si="58"/>
        <v>1</v>
      </c>
      <c r="AN393" s="4">
        <f t="shared" si="66"/>
        <v>9793.6511643594404</v>
      </c>
      <c r="AO393" s="4">
        <f t="shared" si="67"/>
        <v>9794</v>
      </c>
      <c r="AP393" s="4">
        <f t="shared" si="68"/>
        <v>0</v>
      </c>
      <c r="AQ393" s="75">
        <v>9794</v>
      </c>
    </row>
    <row r="394" spans="1:43" s="4" customFormat="1">
      <c r="A394" s="2">
        <v>458160301</v>
      </c>
      <c r="B394" s="382" t="s">
        <v>108</v>
      </c>
      <c r="C394" s="15">
        <f>'fnd enro'!C394</f>
        <v>0</v>
      </c>
      <c r="D394" s="15">
        <f>'fnd enro'!D394</f>
        <v>0</v>
      </c>
      <c r="E394" s="15">
        <f>'fnd enro'!E394</f>
        <v>0</v>
      </c>
      <c r="F394" s="15">
        <f>'fnd enro'!F394</f>
        <v>0</v>
      </c>
      <c r="G394" s="15">
        <f>'fnd enro'!G394</f>
        <v>0</v>
      </c>
      <c r="H394" s="15">
        <f>'fnd enro'!H394</f>
        <v>6</v>
      </c>
      <c r="I394" s="15">
        <f>'fnd enro'!I394</f>
        <v>0.22500000000000001</v>
      </c>
      <c r="J394" s="15">
        <f>'fnd enro'!J394</f>
        <v>0</v>
      </c>
      <c r="K394" s="15">
        <f>'fnd enro'!K394</f>
        <v>0</v>
      </c>
      <c r="L394" s="15">
        <f>'fnd enro'!L394</f>
        <v>0</v>
      </c>
      <c r="M394" s="15">
        <f>'fnd enro'!M394</f>
        <v>0</v>
      </c>
      <c r="N394" s="15">
        <f>'fnd enro'!N394</f>
        <v>0</v>
      </c>
      <c r="O394" s="15">
        <f>'fnd enro'!O394</f>
        <v>3</v>
      </c>
      <c r="P394" s="15"/>
      <c r="Q394" s="15">
        <f>'fnd enro'!R394</f>
        <v>6</v>
      </c>
      <c r="R394" s="16">
        <f t="shared" si="59"/>
        <v>1</v>
      </c>
      <c r="S394" s="15">
        <f>'fnd enro'!Q394</f>
        <v>10</v>
      </c>
      <c r="T394" s="2"/>
      <c r="U394" s="1">
        <f>(($C394*'fnd base rates'!C$48)
+($D394*'fnd base rates'!C$49)
+($E394*'fnd base rates'!C$50)
+($F394*'fnd base rates'!C$51)
+($G394*'fnd base rates'!C$52)
+($H394*'fnd base rates'!C$53)
+($I394*'fnd base rates'!C$54)
+($J394*'fnd base rates'!C$55)
+($K394*'fnd base rates'!C$56)
+($L394*'fnd base rates'!C$57)
+($M394*'fnd base rates'!C$58)
+($N394*'fnd base rates'!C$59)
+($O394*VLOOKUP($S394+12,rate_basefnd,3)))
*$R394</f>
        <v>2779.7737500000003</v>
      </c>
      <c r="V394" s="1">
        <f>(($C394*'fnd base rates'!D$48)
+($D394*'fnd base rates'!D$49)
+($E394*'fnd base rates'!D$50)
+($F394*'fnd base rates'!D$51)
+($G394*'fnd base rates'!D$52)
+($H394*'fnd base rates'!D$53)
+($I394*'fnd base rates'!D$54)
+($J394*'fnd base rates'!D$55)
+($K394*'fnd base rates'!D$56)
+($L394*'fnd base rates'!D$57)
+($M394*'fnd base rates'!D$58)
+($N394*'fnd base rates'!D$59)
+($O394*VLOOKUP($S394+12,rate_basefnd,4)))
*$R394</f>
        <v>3988.32</v>
      </c>
      <c r="W394" s="1">
        <f>(($C394*'fnd base rates'!E$48)
+($D394*'fnd base rates'!E$49)
+($E394*'fnd base rates'!E$50)
+($F394*'fnd base rates'!E$51)
+($G394*'fnd base rates'!E$52)
+($H394*'fnd base rates'!E$53)
+($I394*'fnd base rates'!E$54)
+($J394*'fnd base rates'!E$55)
+($K394*'fnd base rates'!E$56)
+($L394*'fnd base rates'!E$57)
+($M394*'fnd base rates'!E$58)
+($N394*'fnd base rates'!E$59)
+($O394*VLOOKUP($S394+12,rate_basefnd,5)))
*$R394</f>
        <v>35366.876250000001</v>
      </c>
      <c r="X394" s="1">
        <f>(($C394*'fnd base rates'!F$48)
+($D394*'fnd base rates'!F$49)
+($E394*'fnd base rates'!F$50)
+($F394*'fnd base rates'!F$51)
+($G394*'fnd base rates'!F$52)
+($H394*'fnd base rates'!F$53)
+($I394*'fnd base rates'!F$54)
+($J394*'fnd base rates'!F$55)
+($K394*'fnd base rates'!F$56)
+($L394*'fnd base rates'!F$57)
+($M394*'fnd base rates'!F$58)
+($N394*'fnd base rates'!F$59)
+($O394*VLOOKUP($S394+12,rate_basefnd,6)))
*$R394</f>
        <v>4571.7345000000005</v>
      </c>
      <c r="Y394" s="1">
        <f>(($C394*'fnd base rates'!G$48)
+($D394*'fnd base rates'!G$49)
+($E394*'fnd base rates'!G$50)
+($F394*'fnd base rates'!G$51)
+($G394*'fnd base rates'!G$52)
+($H394*'fnd base rates'!G$53)
+($I394*'fnd base rates'!G$54)
+($J394*'fnd base rates'!G$55)
+($K394*'fnd base rates'!G$56)
+($L394*'fnd base rates'!G$57)
+($M394*'fnd base rates'!G$58)
+($N394*'fnd base rates'!G$59)
+($O394*VLOOKUP($S394+12,rate_basefnd,7)))
*$R394</f>
        <v>1067.6565000000001</v>
      </c>
      <c r="Z394" s="1">
        <f>(($C394*'fnd base rates'!H$48)
+($D394*'fnd base rates'!H$49)
+($E394*'fnd base rates'!H$50)
+($F394*'fnd base rates'!H$51)
+($G394*'fnd base rates'!H$52)
+($H394*'fnd base rates'!H$53)
+($I394*'fnd base rates'!H$54)
+($J394*'fnd base rates'!H$55)
+($K394*'fnd base rates'!H$56)
+($L394*'fnd base rates'!H$57)
+($M394*'fnd base rates'!H$58)
+($N394*'fnd base rates'!H$59)
+($O394*VLOOKUP($S394+12,rate_basefnd,8)))</f>
        <v>4314.5070000000005</v>
      </c>
      <c r="AA394" s="1">
        <f>(($C394*'fnd base rates'!I$48)
+($D394*'fnd base rates'!I$49)
+($E394*'fnd base rates'!I$50)
+($F394*'fnd base rates'!I$51)
+($G394*'fnd base rates'!I$52)
+($H394*'fnd base rates'!I$53)
+($I394*'fnd base rates'!I$54)
+($J394*'fnd base rates'!I$55)
+($K394*'fnd base rates'!I$56)
+($L394*'fnd base rates'!I$57)
+($M394*'fnd base rates'!I$58)
+($N394*'fnd base rates'!I$59)
+($O394*VLOOKUP($S394+12,rate_basefnd,9)))
*$R394</f>
        <v>2220.48</v>
      </c>
      <c r="AB394" s="1">
        <f>(($C394*'fnd base rates'!J$48)
+($D394*'fnd base rates'!J$49)
+($E394*'fnd base rates'!J$50)
+($F394*'fnd base rates'!J$51)
+($G394*'fnd base rates'!J$52)
+($H394*'fnd base rates'!J$53)
+($I394*'fnd base rates'!J$54)
+($J394*'fnd base rates'!J$55)
+($K394*'fnd base rates'!J$56)
+($L394*'fnd base rates'!J$57)
+($M394*'fnd base rates'!J$58)
+($N394*'fnd base rates'!J$59)
+($O394*VLOOKUP($S394+12,rate_basefnd,10)))
*$R394</f>
        <v>2991</v>
      </c>
      <c r="AC394" s="1">
        <f>(($C394*'fnd base rates'!K$48)
+($D394*'fnd base rates'!K$49)
+($E394*'fnd base rates'!K$50)
+($F394*'fnd base rates'!K$51)
+($G394*'fnd base rates'!K$52)
+($H394*'fnd base rates'!K$53)
+($I394*'fnd base rates'!K$54)
+($J394*'fnd base rates'!K$55)
+($K394*'fnd base rates'!K$56)
+($L394*'fnd base rates'!K$57)
+($M394*'fnd base rates'!K$58)
+($N394*'fnd base rates'!K$59)
+($O394*VLOOKUP($S394+12,rate_basefnd,11)))
*$R394</f>
        <v>7492.4407499999998</v>
      </c>
      <c r="AD394" s="1">
        <f>(($C394*'fnd base rates'!L$48)
+($D394*'fnd base rates'!L$49)
+($E394*'fnd base rates'!L$50)
+($F394*'fnd base rates'!L$51)
+($G394*'fnd base rates'!L$52)
+($H394*'fnd base rates'!L$53)
+($I394*'fnd base rates'!L$54)
+($J394*'fnd base rates'!L$55)
+($K394*'fnd base rates'!L$56)
+($L394*'fnd base rates'!L$57)
+($M394*'fnd base rates'!L$58)
+($N394*'fnd base rates'!L$59)
+($O394*VLOOKUP($S394+12,rate_basefnd,12)))</f>
        <v>6511.8482361566494</v>
      </c>
      <c r="AE394" s="1">
        <f>(($C394*'fnd base rates'!M$48)
+($D394*'fnd base rates'!M$49)
+($E394*'fnd base rates'!M$50)
+($F394*'fnd base rates'!M$51)
+($G394*'fnd base rates'!M$52)
+($H394*'fnd base rates'!M$53)
+($I394*'fnd base rates'!M$54)
+($J394*'fnd base rates'!M$55)
+($K394*'fnd base rates'!M$56)
+($L394*'fnd base rates'!M$57)
+($M394*'fnd base rates'!M$58)
+($N394*'fnd base rates'!M$59)
+($O394*VLOOKUP($S394+12,rate_basefnd,13)))</f>
        <v>0</v>
      </c>
      <c r="AF394" s="4">
        <f t="shared" si="60"/>
        <v>71304.636986156649</v>
      </c>
      <c r="AH394" s="4">
        <f t="shared" si="61"/>
        <v>458160301</v>
      </c>
      <c r="AI394" s="4" t="str">
        <f t="shared" si="62"/>
        <v>458</v>
      </c>
      <c r="AJ394" s="2" t="str">
        <f t="shared" si="63"/>
        <v>160</v>
      </c>
      <c r="AK394" s="2" t="str">
        <f t="shared" si="64"/>
        <v>301</v>
      </c>
      <c r="AL394" s="4">
        <f t="shared" si="65"/>
        <v>1</v>
      </c>
      <c r="AM394" s="4">
        <f t="shared" ref="AM394:AM457" si="69">enro</f>
        <v>6</v>
      </c>
      <c r="AN394" s="4">
        <f t="shared" si="66"/>
        <v>71304.636986156649</v>
      </c>
      <c r="AO394" s="4">
        <f t="shared" si="67"/>
        <v>11884</v>
      </c>
      <c r="AP394" s="4">
        <f t="shared" si="68"/>
        <v>0</v>
      </c>
      <c r="AQ394" s="75">
        <v>11884</v>
      </c>
    </row>
    <row r="395" spans="1:43" s="4" customFormat="1">
      <c r="A395" s="2">
        <v>463035035</v>
      </c>
      <c r="B395" s="382" t="s">
        <v>664</v>
      </c>
      <c r="C395" s="15">
        <f>'fnd enro'!C395</f>
        <v>0</v>
      </c>
      <c r="D395" s="15">
        <f>'fnd enro'!D395</f>
        <v>0</v>
      </c>
      <c r="E395" s="15">
        <f>'fnd enro'!E395</f>
        <v>48</v>
      </c>
      <c r="F395" s="15">
        <f>'fnd enro'!F395</f>
        <v>133</v>
      </c>
      <c r="G395" s="15">
        <f>'fnd enro'!G395</f>
        <v>164</v>
      </c>
      <c r="H395" s="15">
        <f>'fnd enro'!H395</f>
        <v>0</v>
      </c>
      <c r="I395" s="15">
        <f>'fnd enro'!I395</f>
        <v>18.824999999999999</v>
      </c>
      <c r="J395" s="15">
        <f>'fnd enro'!J395</f>
        <v>0</v>
      </c>
      <c r="K395" s="15">
        <f>'fnd enro'!K395</f>
        <v>0</v>
      </c>
      <c r="L395" s="15">
        <f>'fnd enro'!L395</f>
        <v>0</v>
      </c>
      <c r="M395" s="15">
        <f>'fnd enro'!M395</f>
        <v>157</v>
      </c>
      <c r="N395" s="15">
        <f>'fnd enro'!N395</f>
        <v>0</v>
      </c>
      <c r="O395" s="15">
        <f>'fnd enro'!O395</f>
        <v>339</v>
      </c>
      <c r="P395" s="15"/>
      <c r="Q395" s="15">
        <f>'fnd enro'!R395</f>
        <v>502</v>
      </c>
      <c r="R395" s="16">
        <f t="shared" ref="R395:R458" si="70">VLOOKUP(A395,charterinfo_b,6)</f>
        <v>1.079</v>
      </c>
      <c r="S395" s="15">
        <f>'fnd enro'!Q395</f>
        <v>10</v>
      </c>
      <c r="T395" s="2"/>
      <c r="U395" s="1">
        <f>(($C395*'fnd base rates'!C$48)
+($D395*'fnd base rates'!C$49)
+($E395*'fnd base rates'!C$50)
+($F395*'fnd base rates'!C$51)
+($G395*'fnd base rates'!C$52)
+($H395*'fnd base rates'!C$53)
+($I395*'fnd base rates'!C$54)
+($J395*'fnd base rates'!C$55)
+($K395*'fnd base rates'!C$56)
+($L395*'fnd base rates'!C$57)
+($M395*'fnd base rates'!C$58)
+($N395*'fnd base rates'!C$59)
+($O395*VLOOKUP($S395+12,rate_basefnd,3)))
*$R395</f>
        <v>250947.78164625002</v>
      </c>
      <c r="V395" s="1">
        <f>(($C395*'fnd base rates'!D$48)
+($D395*'fnd base rates'!D$49)
+($E395*'fnd base rates'!D$50)
+($F395*'fnd base rates'!D$51)
+($G395*'fnd base rates'!D$52)
+($H395*'fnd base rates'!D$53)
+($I395*'fnd base rates'!D$54)
+($J395*'fnd base rates'!D$55)
+($K395*'fnd base rates'!D$56)
+($L395*'fnd base rates'!D$57)
+($M395*'fnd base rates'!D$58)
+($N395*'fnd base rates'!D$59)
+($O395*VLOOKUP($S395+12,rate_basefnd,4)))
*$R395</f>
        <v>360050.90576000005</v>
      </c>
      <c r="W395" s="1">
        <f>(($C395*'fnd base rates'!E$48)
+($D395*'fnd base rates'!E$49)
+($E395*'fnd base rates'!E$50)
+($F395*'fnd base rates'!E$51)
+($G395*'fnd base rates'!E$52)
+($H395*'fnd base rates'!E$53)
+($I395*'fnd base rates'!E$54)
+($J395*'fnd base rates'!E$55)
+($K395*'fnd base rates'!E$56)
+($L395*'fnd base rates'!E$57)
+($M395*'fnd base rates'!E$58)
+($N395*'fnd base rates'!E$59)
+($O395*VLOOKUP($S395+12,rate_basefnd,5)))
*$R395</f>
        <v>3214427.5857037497</v>
      </c>
      <c r="X395" s="1">
        <f>(($C395*'fnd base rates'!F$48)
+($D395*'fnd base rates'!F$49)
+($E395*'fnd base rates'!F$50)
+($F395*'fnd base rates'!F$51)
+($G395*'fnd base rates'!F$52)
+($H395*'fnd base rates'!F$53)
+($I395*'fnd base rates'!F$54)
+($J395*'fnd base rates'!F$55)
+($K395*'fnd base rates'!F$56)
+($L395*'fnd base rates'!F$57)
+($M395*'fnd base rates'!F$58)
+($N395*'fnd base rates'!F$59)
+($O395*VLOOKUP($S395+12,rate_basefnd,6)))
*$R395</f>
        <v>517105.40517349995</v>
      </c>
      <c r="Y395" s="1">
        <f>(($C395*'fnd base rates'!G$48)
+($D395*'fnd base rates'!G$49)
+($E395*'fnd base rates'!G$50)
+($F395*'fnd base rates'!G$51)
+($G395*'fnd base rates'!G$52)
+($H395*'fnd base rates'!G$53)
+($I395*'fnd base rates'!G$54)
+($J395*'fnd base rates'!G$55)
+($K395*'fnd base rates'!G$56)
+($L395*'fnd base rates'!G$57)
+($M395*'fnd base rates'!G$58)
+($N395*'fnd base rates'!G$59)
+($O395*VLOOKUP($S395+12,rate_basefnd,7)))
*$R395</f>
        <v>108900.68671950001</v>
      </c>
      <c r="Z395" s="1">
        <f>(($C395*'fnd base rates'!H$48)
+($D395*'fnd base rates'!H$49)
+($E395*'fnd base rates'!H$50)
+($F395*'fnd base rates'!H$51)
+($G395*'fnd base rates'!H$52)
+($H395*'fnd base rates'!H$53)
+($I395*'fnd base rates'!H$54)
+($J395*'fnd base rates'!H$55)
+($K395*'fnd base rates'!H$56)
+($L395*'fnd base rates'!H$57)
+($M395*'fnd base rates'!H$58)
+($N395*'fnd base rates'!H$59)
+($O395*VLOOKUP($S395+12,rate_basefnd,8)))</f>
        <v>228101.01900000003</v>
      </c>
      <c r="AA395" s="1">
        <f>(($C395*'fnd base rates'!I$48)
+($D395*'fnd base rates'!I$49)
+($E395*'fnd base rates'!I$50)
+($F395*'fnd base rates'!I$51)
+($G395*'fnd base rates'!I$52)
+($H395*'fnd base rates'!I$53)
+($I395*'fnd base rates'!I$54)
+($J395*'fnd base rates'!I$55)
+($K395*'fnd base rates'!I$56)
+($L395*'fnd base rates'!I$57)
+($M395*'fnd base rates'!I$58)
+($N395*'fnd base rates'!I$59)
+($O395*VLOOKUP($S395+12,rate_basefnd,9)))
*$R395</f>
        <v>145570.93278</v>
      </c>
      <c r="AB395" s="1">
        <f>(($C395*'fnd base rates'!J$48)
+($D395*'fnd base rates'!J$49)
+($E395*'fnd base rates'!J$50)
+($F395*'fnd base rates'!J$51)
+($G395*'fnd base rates'!J$52)
+($H395*'fnd base rates'!J$53)
+($I395*'fnd base rates'!J$54)
+($J395*'fnd base rates'!J$55)
+($K395*'fnd base rates'!J$56)
+($L395*'fnd base rates'!J$57)
+($M395*'fnd base rates'!J$58)
+($N395*'fnd base rates'!J$59)
+($O395*VLOOKUP($S395+12,rate_basefnd,10)))
*$R395</f>
        <v>84238.112659999999</v>
      </c>
      <c r="AC395" s="1">
        <f>(($C395*'fnd base rates'!K$48)
+($D395*'fnd base rates'!K$49)
+($E395*'fnd base rates'!K$50)
+($F395*'fnd base rates'!K$51)
+($G395*'fnd base rates'!K$52)
+($H395*'fnd base rates'!K$53)
+($I395*'fnd base rates'!K$54)
+($J395*'fnd base rates'!K$55)
+($K395*'fnd base rates'!K$56)
+($L395*'fnd base rates'!K$57)
+($M395*'fnd base rates'!K$58)
+($N395*'fnd base rates'!K$59)
+($O395*VLOOKUP($S395+12,rate_basefnd,11)))
*$R395</f>
        <v>764227.22815725009</v>
      </c>
      <c r="AD395" s="1">
        <f>(($C395*'fnd base rates'!L$48)
+($D395*'fnd base rates'!L$49)
+($E395*'fnd base rates'!L$50)
+($F395*'fnd base rates'!L$51)
+($G395*'fnd base rates'!L$52)
+($H395*'fnd base rates'!L$53)
+($I395*'fnd base rates'!L$54)
+($J395*'fnd base rates'!L$55)
+($K395*'fnd base rates'!L$56)
+($L395*'fnd base rates'!L$57)
+($M395*'fnd base rates'!L$58)
+($N395*'fnd base rates'!L$59)
+($O395*VLOOKUP($S395+12,rate_basefnd,12)))</f>
        <v>632186.53006655304</v>
      </c>
      <c r="AE395" s="1">
        <f>(($C395*'fnd base rates'!M$48)
+($D395*'fnd base rates'!M$49)
+($E395*'fnd base rates'!M$50)
+($F395*'fnd base rates'!M$51)
+($G395*'fnd base rates'!M$52)
+($H395*'fnd base rates'!M$53)
+($I395*'fnd base rates'!M$54)
+($J395*'fnd base rates'!M$55)
+($K395*'fnd base rates'!M$56)
+($L395*'fnd base rates'!M$57)
+($M395*'fnd base rates'!M$58)
+($N395*'fnd base rates'!M$59)
+($O395*VLOOKUP($S395+12,rate_basefnd,13)))</f>
        <v>0</v>
      </c>
      <c r="AF395" s="4">
        <f t="shared" ref="AF395:AF458" si="71">SUM(U395:AE395)</f>
        <v>6305756.1876668036</v>
      </c>
      <c r="AH395" s="4">
        <f t="shared" ref="AH395:AH458" si="72">A395</f>
        <v>463035035</v>
      </c>
      <c r="AI395" s="4" t="str">
        <f t="shared" ref="AI395:AI458" si="73">IF($A395&lt;499999999,MID($A395,1,3),MID($A395,1,4))</f>
        <v>463</v>
      </c>
      <c r="AJ395" s="2" t="str">
        <f t="shared" ref="AJ395:AJ458" si="74">IF($A395&lt;499999999,MID($A395,4,3),MID($A395,5,3))</f>
        <v>035</v>
      </c>
      <c r="AK395" s="2" t="str">
        <f t="shared" ref="AK395:AK458" si="75">IF($A395&lt;499999999,MID($A395,7,3),MID($A395,8,3))</f>
        <v>035</v>
      </c>
      <c r="AL395" s="4">
        <f t="shared" ref="AL395:AL458" si="76">IF(VLOOKUP(VALUE(IF(AH395&lt;499999999,MID(AH395,4,3),MID(AH395,5,3))),distinfo,4)=R395,1,0)</f>
        <v>1</v>
      </c>
      <c r="AM395" s="4">
        <f t="shared" si="69"/>
        <v>502</v>
      </c>
      <c r="AN395" s="4">
        <f t="shared" ref="AN395:AN458" si="77">AF395</f>
        <v>6305756.1876668036</v>
      </c>
      <c r="AO395" s="4">
        <f t="shared" ref="AO395:AO458" si="78">IF(OR(AF395=0,AM395=0),0,ROUND(AN395/AM395,0))</f>
        <v>12561</v>
      </c>
      <c r="AP395" s="4">
        <f t="shared" ref="AP395:AP458" si="79">AQ395-AO395</f>
        <v>0</v>
      </c>
      <c r="AQ395" s="75">
        <v>12561</v>
      </c>
    </row>
    <row r="396" spans="1:43" s="4" customFormat="1">
      <c r="A396" s="2">
        <v>463035163</v>
      </c>
      <c r="B396" s="382" t="s">
        <v>664</v>
      </c>
      <c r="C396" s="15">
        <f>'fnd enro'!C396</f>
        <v>0</v>
      </c>
      <c r="D396" s="15">
        <f>'fnd enro'!D396</f>
        <v>0</v>
      </c>
      <c r="E396" s="15">
        <f>'fnd enro'!E396</f>
        <v>0</v>
      </c>
      <c r="F396" s="15">
        <f>'fnd enro'!F396</f>
        <v>0</v>
      </c>
      <c r="G396" s="15">
        <f>'fnd enro'!G396</f>
        <v>1</v>
      </c>
      <c r="H396" s="15">
        <f>'fnd enro'!H396</f>
        <v>0</v>
      </c>
      <c r="I396" s="15">
        <f>'fnd enro'!I396</f>
        <v>3.7499999999999999E-2</v>
      </c>
      <c r="J396" s="15">
        <f>'fnd enro'!J396</f>
        <v>0</v>
      </c>
      <c r="K396" s="15">
        <f>'fnd enro'!K396</f>
        <v>0</v>
      </c>
      <c r="L396" s="15">
        <f>'fnd enro'!L396</f>
        <v>0</v>
      </c>
      <c r="M396" s="15">
        <f>'fnd enro'!M396</f>
        <v>0</v>
      </c>
      <c r="N396" s="15">
        <f>'fnd enro'!N396</f>
        <v>0</v>
      </c>
      <c r="O396" s="15">
        <f>'fnd enro'!O396</f>
        <v>1</v>
      </c>
      <c r="P396" s="15"/>
      <c r="Q396" s="15">
        <f>'fnd enro'!R396</f>
        <v>1</v>
      </c>
      <c r="R396" s="16">
        <f t="shared" si="70"/>
        <v>1.079</v>
      </c>
      <c r="S396" s="15">
        <f>'fnd enro'!Q396</f>
        <v>10</v>
      </c>
      <c r="T396" s="2"/>
      <c r="U396" s="1">
        <f>(($C396*'fnd base rates'!C$48)
+($D396*'fnd base rates'!C$49)
+($E396*'fnd base rates'!C$50)
+($F396*'fnd base rates'!C$51)
+($G396*'fnd base rates'!C$52)
+($H396*'fnd base rates'!C$53)
+($I396*'fnd base rates'!C$54)
+($J396*'fnd base rates'!C$55)
+($K396*'fnd base rates'!C$56)
+($L396*'fnd base rates'!C$57)
+($M396*'fnd base rates'!C$58)
+($N396*'fnd base rates'!C$59)
+($O396*VLOOKUP($S396+12,rate_basefnd,3)))
*$R396</f>
        <v>499.89597937500002</v>
      </c>
      <c r="V396" s="1">
        <f>(($C396*'fnd base rates'!D$48)
+($D396*'fnd base rates'!D$49)
+($E396*'fnd base rates'!D$50)
+($F396*'fnd base rates'!D$51)
+($G396*'fnd base rates'!D$52)
+($H396*'fnd base rates'!D$53)
+($I396*'fnd base rates'!D$54)
+($J396*'fnd base rates'!D$55)
+($K396*'fnd base rates'!D$56)
+($L396*'fnd base rates'!D$57)
+($M396*'fnd base rates'!D$58)
+($N396*'fnd base rates'!D$59)
+($O396*VLOOKUP($S396+12,rate_basefnd,4)))
*$R396</f>
        <v>717.23288000000002</v>
      </c>
      <c r="W396" s="1">
        <f>(($C396*'fnd base rates'!E$48)
+($D396*'fnd base rates'!E$49)
+($E396*'fnd base rates'!E$50)
+($F396*'fnd base rates'!E$51)
+($G396*'fnd base rates'!E$52)
+($H396*'fnd base rates'!E$53)
+($I396*'fnd base rates'!E$54)
+($J396*'fnd base rates'!E$55)
+($K396*'fnd base rates'!E$56)
+($L396*'fnd base rates'!E$57)
+($M396*'fnd base rates'!E$58)
+($N396*'fnd base rates'!E$59)
+($O396*VLOOKUP($S396+12,rate_basefnd,5)))
*$R396</f>
        <v>6763.2360656249994</v>
      </c>
      <c r="X396" s="1">
        <f>(($C396*'fnd base rates'!F$48)
+($D396*'fnd base rates'!F$49)
+($E396*'fnd base rates'!F$50)
+($F396*'fnd base rates'!F$51)
+($G396*'fnd base rates'!F$52)
+($H396*'fnd base rates'!F$53)
+($I396*'fnd base rates'!F$54)
+($J396*'fnd base rates'!F$55)
+($K396*'fnd base rates'!F$56)
+($L396*'fnd base rates'!F$57)
+($M396*'fnd base rates'!F$58)
+($N396*'fnd base rates'!F$59)
+($O396*VLOOKUP($S396+12,rate_basefnd,6)))
*$R396</f>
        <v>923.84600425000008</v>
      </c>
      <c r="Y396" s="1">
        <f>(($C396*'fnd base rates'!G$48)
+($D396*'fnd base rates'!G$49)
+($E396*'fnd base rates'!G$50)
+($F396*'fnd base rates'!G$51)
+($G396*'fnd base rates'!G$52)
+($H396*'fnd base rates'!G$53)
+($I396*'fnd base rates'!G$54)
+($J396*'fnd base rates'!G$55)
+($K396*'fnd base rates'!G$56)
+($L396*'fnd base rates'!G$57)
+($M396*'fnd base rates'!G$58)
+($N396*'fnd base rates'!G$59)
+($O396*VLOOKUP($S396+12,rate_basefnd,7)))
*$R396</f>
        <v>235.13864724999996</v>
      </c>
      <c r="Z396" s="1">
        <f>(($C396*'fnd base rates'!H$48)
+($D396*'fnd base rates'!H$49)
+($E396*'fnd base rates'!H$50)
+($F396*'fnd base rates'!H$51)
+($G396*'fnd base rates'!H$52)
+($H396*'fnd base rates'!H$53)
+($I396*'fnd base rates'!H$54)
+($J396*'fnd base rates'!H$55)
+($K396*'fnd base rates'!H$56)
+($L396*'fnd base rates'!H$57)
+($M396*'fnd base rates'!H$58)
+($N396*'fnd base rates'!H$59)
+($O396*VLOOKUP($S396+12,rate_basefnd,8)))</f>
        <v>454.3845</v>
      </c>
      <c r="AA396" s="1">
        <f>(($C396*'fnd base rates'!I$48)
+($D396*'fnd base rates'!I$49)
+($E396*'fnd base rates'!I$50)
+($F396*'fnd base rates'!I$51)
+($G396*'fnd base rates'!I$52)
+($H396*'fnd base rates'!I$53)
+($I396*'fnd base rates'!I$54)
+($J396*'fnd base rates'!I$55)
+($K396*'fnd base rates'!I$56)
+($L396*'fnd base rates'!I$57)
+($M396*'fnd base rates'!I$58)
+($N396*'fnd base rates'!I$59)
+($O396*VLOOKUP($S396+12,rate_basefnd,9)))
*$R396</f>
        <v>318.55317000000002</v>
      </c>
      <c r="AB396" s="1">
        <f>(($C396*'fnd base rates'!J$48)
+($D396*'fnd base rates'!J$49)
+($E396*'fnd base rates'!J$50)
+($F396*'fnd base rates'!J$51)
+($G396*'fnd base rates'!J$52)
+($H396*'fnd base rates'!J$53)
+($I396*'fnd base rates'!J$54)
+($J396*'fnd base rates'!J$55)
+($K396*'fnd base rates'!J$56)
+($L396*'fnd base rates'!J$57)
+($M396*'fnd base rates'!J$58)
+($N396*'fnd base rates'!J$59)
+($O396*VLOOKUP($S396+12,rate_basefnd,10)))
*$R396</f>
        <v>233.25821999999999</v>
      </c>
      <c r="AC396" s="1">
        <f>(($C396*'fnd base rates'!K$48)
+($D396*'fnd base rates'!K$49)
+($E396*'fnd base rates'!K$50)
+($F396*'fnd base rates'!K$51)
+($G396*'fnd base rates'!K$52)
+($H396*'fnd base rates'!K$53)
+($I396*'fnd base rates'!K$54)
+($J396*'fnd base rates'!K$55)
+($K396*'fnd base rates'!K$56)
+($L396*'fnd base rates'!K$57)
+($M396*'fnd base rates'!K$58)
+($N396*'fnd base rates'!K$59)
+($O396*VLOOKUP($S396+12,rate_basefnd,11)))
*$R396</f>
        <v>1650.0770698749998</v>
      </c>
      <c r="AD396" s="1">
        <f>(($C396*'fnd base rates'!L$48)
+($D396*'fnd base rates'!L$49)
+($E396*'fnd base rates'!L$50)
+($F396*'fnd base rates'!L$51)
+($G396*'fnd base rates'!L$52)
+($H396*'fnd base rates'!L$53)
+($I396*'fnd base rates'!L$54)
+($J396*'fnd base rates'!L$55)
+($K396*'fnd base rates'!L$56)
+($L396*'fnd base rates'!L$57)
+($M396*'fnd base rates'!L$58)
+($N396*'fnd base rates'!L$59)
+($O396*VLOOKUP($S396+12,rate_basefnd,12)))</f>
        <v>1310.1197634268322</v>
      </c>
      <c r="AE396" s="1">
        <f>(($C396*'fnd base rates'!M$48)
+($D396*'fnd base rates'!M$49)
+($E396*'fnd base rates'!M$50)
+($F396*'fnd base rates'!M$51)
+($G396*'fnd base rates'!M$52)
+($H396*'fnd base rates'!M$53)
+($I396*'fnd base rates'!M$54)
+($J396*'fnd base rates'!M$55)
+($K396*'fnd base rates'!M$56)
+($L396*'fnd base rates'!M$57)
+($M396*'fnd base rates'!M$58)
+($N396*'fnd base rates'!M$59)
+($O396*VLOOKUP($S396+12,rate_basefnd,13)))</f>
        <v>0</v>
      </c>
      <c r="AF396" s="4">
        <f t="shared" si="71"/>
        <v>13105.74229980183</v>
      </c>
      <c r="AH396" s="4">
        <f t="shared" si="72"/>
        <v>463035163</v>
      </c>
      <c r="AI396" s="4" t="str">
        <f t="shared" si="73"/>
        <v>463</v>
      </c>
      <c r="AJ396" s="2" t="str">
        <f t="shared" si="74"/>
        <v>035</v>
      </c>
      <c r="AK396" s="2" t="str">
        <f t="shared" si="75"/>
        <v>163</v>
      </c>
      <c r="AL396" s="4">
        <f t="shared" si="76"/>
        <v>1</v>
      </c>
      <c r="AM396" s="4">
        <f t="shared" si="69"/>
        <v>1</v>
      </c>
      <c r="AN396" s="4">
        <f t="shared" si="77"/>
        <v>13105.74229980183</v>
      </c>
      <c r="AO396" s="4">
        <f t="shared" si="78"/>
        <v>13106</v>
      </c>
      <c r="AP396" s="4">
        <f t="shared" si="79"/>
        <v>0</v>
      </c>
      <c r="AQ396" s="75">
        <v>13106</v>
      </c>
    </row>
    <row r="397" spans="1:43" s="4" customFormat="1">
      <c r="A397" s="2">
        <v>463035174</v>
      </c>
      <c r="B397" s="382" t="s">
        <v>664</v>
      </c>
      <c r="C397" s="15">
        <f>'fnd enro'!C397</f>
        <v>0</v>
      </c>
      <c r="D397" s="15">
        <f>'fnd enro'!D397</f>
        <v>0</v>
      </c>
      <c r="E397" s="15">
        <f>'fnd enro'!E397</f>
        <v>0</v>
      </c>
      <c r="F397" s="15">
        <f>'fnd enro'!F397</f>
        <v>0</v>
      </c>
      <c r="G397" s="15">
        <f>'fnd enro'!G397</f>
        <v>1</v>
      </c>
      <c r="H397" s="15">
        <f>'fnd enro'!H397</f>
        <v>0</v>
      </c>
      <c r="I397" s="15">
        <f>'fnd enro'!I397</f>
        <v>3.7499999999999999E-2</v>
      </c>
      <c r="J397" s="15">
        <f>'fnd enro'!J397</f>
        <v>0</v>
      </c>
      <c r="K397" s="15">
        <f>'fnd enro'!K397</f>
        <v>0</v>
      </c>
      <c r="L397" s="15">
        <f>'fnd enro'!L397</f>
        <v>0</v>
      </c>
      <c r="M397" s="15">
        <f>'fnd enro'!M397</f>
        <v>0</v>
      </c>
      <c r="N397" s="15">
        <f>'fnd enro'!N397</f>
        <v>0</v>
      </c>
      <c r="O397" s="15">
        <f>'fnd enro'!O397</f>
        <v>1</v>
      </c>
      <c r="P397" s="15"/>
      <c r="Q397" s="15">
        <f>'fnd enro'!R397</f>
        <v>1</v>
      </c>
      <c r="R397" s="16">
        <f t="shared" si="70"/>
        <v>1.079</v>
      </c>
      <c r="S397" s="15">
        <f>'fnd enro'!Q397</f>
        <v>10</v>
      </c>
      <c r="T397" s="2"/>
      <c r="U397" s="1">
        <f>(($C397*'fnd base rates'!C$48)
+($D397*'fnd base rates'!C$49)
+($E397*'fnd base rates'!C$50)
+($F397*'fnd base rates'!C$51)
+($G397*'fnd base rates'!C$52)
+($H397*'fnd base rates'!C$53)
+($I397*'fnd base rates'!C$54)
+($J397*'fnd base rates'!C$55)
+($K397*'fnd base rates'!C$56)
+($L397*'fnd base rates'!C$57)
+($M397*'fnd base rates'!C$58)
+($N397*'fnd base rates'!C$59)
+($O397*VLOOKUP($S397+12,rate_basefnd,3)))
*$R397</f>
        <v>499.89597937500002</v>
      </c>
      <c r="V397" s="1">
        <f>(($C397*'fnd base rates'!D$48)
+($D397*'fnd base rates'!D$49)
+($E397*'fnd base rates'!D$50)
+($F397*'fnd base rates'!D$51)
+($G397*'fnd base rates'!D$52)
+($H397*'fnd base rates'!D$53)
+($I397*'fnd base rates'!D$54)
+($J397*'fnd base rates'!D$55)
+($K397*'fnd base rates'!D$56)
+($L397*'fnd base rates'!D$57)
+($M397*'fnd base rates'!D$58)
+($N397*'fnd base rates'!D$59)
+($O397*VLOOKUP($S397+12,rate_basefnd,4)))
*$R397</f>
        <v>717.23288000000002</v>
      </c>
      <c r="W397" s="1">
        <f>(($C397*'fnd base rates'!E$48)
+($D397*'fnd base rates'!E$49)
+($E397*'fnd base rates'!E$50)
+($F397*'fnd base rates'!E$51)
+($G397*'fnd base rates'!E$52)
+($H397*'fnd base rates'!E$53)
+($I397*'fnd base rates'!E$54)
+($J397*'fnd base rates'!E$55)
+($K397*'fnd base rates'!E$56)
+($L397*'fnd base rates'!E$57)
+($M397*'fnd base rates'!E$58)
+($N397*'fnd base rates'!E$59)
+($O397*VLOOKUP($S397+12,rate_basefnd,5)))
*$R397</f>
        <v>6763.2360656249994</v>
      </c>
      <c r="X397" s="1">
        <f>(($C397*'fnd base rates'!F$48)
+($D397*'fnd base rates'!F$49)
+($E397*'fnd base rates'!F$50)
+($F397*'fnd base rates'!F$51)
+($G397*'fnd base rates'!F$52)
+($H397*'fnd base rates'!F$53)
+($I397*'fnd base rates'!F$54)
+($J397*'fnd base rates'!F$55)
+($K397*'fnd base rates'!F$56)
+($L397*'fnd base rates'!F$57)
+($M397*'fnd base rates'!F$58)
+($N397*'fnd base rates'!F$59)
+($O397*VLOOKUP($S397+12,rate_basefnd,6)))
*$R397</f>
        <v>923.84600425000008</v>
      </c>
      <c r="Y397" s="1">
        <f>(($C397*'fnd base rates'!G$48)
+($D397*'fnd base rates'!G$49)
+($E397*'fnd base rates'!G$50)
+($F397*'fnd base rates'!G$51)
+($G397*'fnd base rates'!G$52)
+($H397*'fnd base rates'!G$53)
+($I397*'fnd base rates'!G$54)
+($J397*'fnd base rates'!G$55)
+($K397*'fnd base rates'!G$56)
+($L397*'fnd base rates'!G$57)
+($M397*'fnd base rates'!G$58)
+($N397*'fnd base rates'!G$59)
+($O397*VLOOKUP($S397+12,rate_basefnd,7)))
*$R397</f>
        <v>235.13864724999996</v>
      </c>
      <c r="Z397" s="1">
        <f>(($C397*'fnd base rates'!H$48)
+($D397*'fnd base rates'!H$49)
+($E397*'fnd base rates'!H$50)
+($F397*'fnd base rates'!H$51)
+($G397*'fnd base rates'!H$52)
+($H397*'fnd base rates'!H$53)
+($I397*'fnd base rates'!H$54)
+($J397*'fnd base rates'!H$55)
+($K397*'fnd base rates'!H$56)
+($L397*'fnd base rates'!H$57)
+($M397*'fnd base rates'!H$58)
+($N397*'fnd base rates'!H$59)
+($O397*VLOOKUP($S397+12,rate_basefnd,8)))</f>
        <v>454.3845</v>
      </c>
      <c r="AA397" s="1">
        <f>(($C397*'fnd base rates'!I$48)
+($D397*'fnd base rates'!I$49)
+($E397*'fnd base rates'!I$50)
+($F397*'fnd base rates'!I$51)
+($G397*'fnd base rates'!I$52)
+($H397*'fnd base rates'!I$53)
+($I397*'fnd base rates'!I$54)
+($J397*'fnd base rates'!I$55)
+($K397*'fnd base rates'!I$56)
+($L397*'fnd base rates'!I$57)
+($M397*'fnd base rates'!I$58)
+($N397*'fnd base rates'!I$59)
+($O397*VLOOKUP($S397+12,rate_basefnd,9)))
*$R397</f>
        <v>318.55317000000002</v>
      </c>
      <c r="AB397" s="1">
        <f>(($C397*'fnd base rates'!J$48)
+($D397*'fnd base rates'!J$49)
+($E397*'fnd base rates'!J$50)
+($F397*'fnd base rates'!J$51)
+($G397*'fnd base rates'!J$52)
+($H397*'fnd base rates'!J$53)
+($I397*'fnd base rates'!J$54)
+($J397*'fnd base rates'!J$55)
+($K397*'fnd base rates'!J$56)
+($L397*'fnd base rates'!J$57)
+($M397*'fnd base rates'!J$58)
+($N397*'fnd base rates'!J$59)
+($O397*VLOOKUP($S397+12,rate_basefnd,10)))
*$R397</f>
        <v>233.25821999999999</v>
      </c>
      <c r="AC397" s="1">
        <f>(($C397*'fnd base rates'!K$48)
+($D397*'fnd base rates'!K$49)
+($E397*'fnd base rates'!K$50)
+($F397*'fnd base rates'!K$51)
+($G397*'fnd base rates'!K$52)
+($H397*'fnd base rates'!K$53)
+($I397*'fnd base rates'!K$54)
+($J397*'fnd base rates'!K$55)
+($K397*'fnd base rates'!K$56)
+($L397*'fnd base rates'!K$57)
+($M397*'fnd base rates'!K$58)
+($N397*'fnd base rates'!K$59)
+($O397*VLOOKUP($S397+12,rate_basefnd,11)))
*$R397</f>
        <v>1650.0770698749998</v>
      </c>
      <c r="AD397" s="1">
        <f>(($C397*'fnd base rates'!L$48)
+($D397*'fnd base rates'!L$49)
+($E397*'fnd base rates'!L$50)
+($F397*'fnd base rates'!L$51)
+($G397*'fnd base rates'!L$52)
+($H397*'fnd base rates'!L$53)
+($I397*'fnd base rates'!L$54)
+($J397*'fnd base rates'!L$55)
+($K397*'fnd base rates'!L$56)
+($L397*'fnd base rates'!L$57)
+($M397*'fnd base rates'!L$58)
+($N397*'fnd base rates'!L$59)
+($O397*VLOOKUP($S397+12,rate_basefnd,12)))</f>
        <v>1310.1197634268322</v>
      </c>
      <c r="AE397" s="1">
        <f>(($C397*'fnd base rates'!M$48)
+($D397*'fnd base rates'!M$49)
+($E397*'fnd base rates'!M$50)
+($F397*'fnd base rates'!M$51)
+($G397*'fnd base rates'!M$52)
+($H397*'fnd base rates'!M$53)
+($I397*'fnd base rates'!M$54)
+($J397*'fnd base rates'!M$55)
+($K397*'fnd base rates'!M$56)
+($L397*'fnd base rates'!M$57)
+($M397*'fnd base rates'!M$58)
+($N397*'fnd base rates'!M$59)
+($O397*VLOOKUP($S397+12,rate_basefnd,13)))</f>
        <v>0</v>
      </c>
      <c r="AF397" s="4">
        <f t="shared" si="71"/>
        <v>13105.74229980183</v>
      </c>
      <c r="AH397" s="4">
        <f t="shared" si="72"/>
        <v>463035174</v>
      </c>
      <c r="AI397" s="4" t="str">
        <f t="shared" si="73"/>
        <v>463</v>
      </c>
      <c r="AJ397" s="2" t="str">
        <f t="shared" si="74"/>
        <v>035</v>
      </c>
      <c r="AK397" s="2" t="str">
        <f t="shared" si="75"/>
        <v>174</v>
      </c>
      <c r="AL397" s="4">
        <f t="shared" si="76"/>
        <v>1</v>
      </c>
      <c r="AM397" s="4">
        <f t="shared" si="69"/>
        <v>1</v>
      </c>
      <c r="AN397" s="4">
        <f t="shared" si="77"/>
        <v>13105.74229980183</v>
      </c>
      <c r="AO397" s="4">
        <f t="shared" si="78"/>
        <v>13106</v>
      </c>
      <c r="AP397" s="4">
        <f t="shared" si="79"/>
        <v>0</v>
      </c>
      <c r="AQ397" s="75">
        <v>13106</v>
      </c>
    </row>
    <row r="398" spans="1:43" s="4" customFormat="1">
      <c r="A398" s="2">
        <v>463035308</v>
      </c>
      <c r="B398" s="382" t="s">
        <v>664</v>
      </c>
      <c r="C398" s="15">
        <f>'fnd enro'!C398</f>
        <v>0</v>
      </c>
      <c r="D398" s="15">
        <f>'fnd enro'!D398</f>
        <v>0</v>
      </c>
      <c r="E398" s="15">
        <f>'fnd enro'!E398</f>
        <v>0</v>
      </c>
      <c r="F398" s="15">
        <f>'fnd enro'!F398</f>
        <v>0</v>
      </c>
      <c r="G398" s="15">
        <f>'fnd enro'!G398</f>
        <v>0</v>
      </c>
      <c r="H398" s="15">
        <f>'fnd enro'!H398</f>
        <v>0</v>
      </c>
      <c r="I398" s="15">
        <f>'fnd enro'!I398</f>
        <v>3.7499999999999999E-2</v>
      </c>
      <c r="J398" s="15">
        <f>'fnd enro'!J398</f>
        <v>0</v>
      </c>
      <c r="K398" s="15">
        <f>'fnd enro'!K398</f>
        <v>0</v>
      </c>
      <c r="L398" s="15">
        <f>'fnd enro'!L398</f>
        <v>0</v>
      </c>
      <c r="M398" s="15">
        <f>'fnd enro'!M398</f>
        <v>1</v>
      </c>
      <c r="N398" s="15">
        <f>'fnd enro'!N398</f>
        <v>0</v>
      </c>
      <c r="O398" s="15">
        <f>'fnd enro'!O398</f>
        <v>1</v>
      </c>
      <c r="P398" s="15"/>
      <c r="Q398" s="15">
        <f>'fnd enro'!R398</f>
        <v>1</v>
      </c>
      <c r="R398" s="16">
        <f t="shared" si="70"/>
        <v>1.079</v>
      </c>
      <c r="S398" s="15">
        <f>'fnd enro'!Q398</f>
        <v>10</v>
      </c>
      <c r="T398" s="2"/>
      <c r="U398" s="1">
        <f>(($C398*'fnd base rates'!C$48)
+($D398*'fnd base rates'!C$49)
+($E398*'fnd base rates'!C$50)
+($F398*'fnd base rates'!C$51)
+($G398*'fnd base rates'!C$52)
+($H398*'fnd base rates'!C$53)
+($I398*'fnd base rates'!C$54)
+($J398*'fnd base rates'!C$55)
+($K398*'fnd base rates'!C$56)
+($L398*'fnd base rates'!C$57)
+($M398*'fnd base rates'!C$58)
+($N398*'fnd base rates'!C$59)
+($O398*VLOOKUP($S398+12,rate_basefnd,3)))
*$R398</f>
        <v>499.89597937500002</v>
      </c>
      <c r="V398" s="1">
        <f>(($C398*'fnd base rates'!D$48)
+($D398*'fnd base rates'!D$49)
+($E398*'fnd base rates'!D$50)
+($F398*'fnd base rates'!D$51)
+($G398*'fnd base rates'!D$52)
+($H398*'fnd base rates'!D$53)
+($I398*'fnd base rates'!D$54)
+($J398*'fnd base rates'!D$55)
+($K398*'fnd base rates'!D$56)
+($L398*'fnd base rates'!D$57)
+($M398*'fnd base rates'!D$58)
+($N398*'fnd base rates'!D$59)
+($O398*VLOOKUP($S398+12,rate_basefnd,4)))
*$R398</f>
        <v>717.23288000000002</v>
      </c>
      <c r="W398" s="1">
        <f>(($C398*'fnd base rates'!E$48)
+($D398*'fnd base rates'!E$49)
+($E398*'fnd base rates'!E$50)
+($F398*'fnd base rates'!E$51)
+($G398*'fnd base rates'!E$52)
+($H398*'fnd base rates'!E$53)
+($I398*'fnd base rates'!E$54)
+($J398*'fnd base rates'!E$55)
+($K398*'fnd base rates'!E$56)
+($L398*'fnd base rates'!E$57)
+($M398*'fnd base rates'!E$58)
+($N398*'fnd base rates'!E$59)
+($O398*VLOOKUP($S398+12,rate_basefnd,5)))
*$R398</f>
        <v>8822.1083356250001</v>
      </c>
      <c r="X398" s="1">
        <f>(($C398*'fnd base rates'!F$48)
+($D398*'fnd base rates'!F$49)
+($E398*'fnd base rates'!F$50)
+($F398*'fnd base rates'!F$51)
+($G398*'fnd base rates'!F$52)
+($H398*'fnd base rates'!F$53)
+($I398*'fnd base rates'!F$54)
+($J398*'fnd base rates'!F$55)
+($K398*'fnd base rates'!F$56)
+($L398*'fnd base rates'!F$57)
+($M398*'fnd base rates'!F$58)
+($N398*'fnd base rates'!F$59)
+($O398*VLOOKUP($S398+12,rate_basefnd,6)))
*$R398</f>
        <v>991.12165425000001</v>
      </c>
      <c r="Y398" s="1">
        <f>(($C398*'fnd base rates'!G$48)
+($D398*'fnd base rates'!G$49)
+($E398*'fnd base rates'!G$50)
+($F398*'fnd base rates'!G$51)
+($G398*'fnd base rates'!G$52)
+($H398*'fnd base rates'!G$53)
+($I398*'fnd base rates'!G$54)
+($J398*'fnd base rates'!G$55)
+($K398*'fnd base rates'!G$56)
+($L398*'fnd base rates'!G$57)
+($M398*'fnd base rates'!G$58)
+($N398*'fnd base rates'!G$59)
+($O398*VLOOKUP($S398+12,rate_basefnd,7)))
*$R398</f>
        <v>270.20614724999996</v>
      </c>
      <c r="Z398" s="1">
        <f>(($C398*'fnd base rates'!H$48)
+($D398*'fnd base rates'!H$49)
+($E398*'fnd base rates'!H$50)
+($F398*'fnd base rates'!H$51)
+($G398*'fnd base rates'!H$52)
+($H398*'fnd base rates'!H$53)
+($I398*'fnd base rates'!H$54)
+($J398*'fnd base rates'!H$55)
+($K398*'fnd base rates'!H$56)
+($L398*'fnd base rates'!H$57)
+($M398*'fnd base rates'!H$58)
+($N398*'fnd base rates'!H$59)
+($O398*VLOOKUP($S398+12,rate_basefnd,8)))</f>
        <v>454.3845</v>
      </c>
      <c r="AA398" s="1">
        <f>(($C398*'fnd base rates'!I$48)
+($D398*'fnd base rates'!I$49)
+($E398*'fnd base rates'!I$50)
+($F398*'fnd base rates'!I$51)
+($G398*'fnd base rates'!I$52)
+($H398*'fnd base rates'!I$53)
+($I398*'fnd base rates'!I$54)
+($J398*'fnd base rates'!I$55)
+($K398*'fnd base rates'!I$56)
+($L398*'fnd base rates'!I$57)
+($M398*'fnd base rates'!I$58)
+($N398*'fnd base rates'!I$59)
+($O398*VLOOKUP($S398+12,rate_basefnd,9)))
*$R398</f>
        <v>318.55317000000002</v>
      </c>
      <c r="AB398" s="1">
        <f>(($C398*'fnd base rates'!J$48)
+($D398*'fnd base rates'!J$49)
+($E398*'fnd base rates'!J$50)
+($F398*'fnd base rates'!J$51)
+($G398*'fnd base rates'!J$52)
+($H398*'fnd base rates'!J$53)
+($I398*'fnd base rates'!J$54)
+($J398*'fnd base rates'!J$55)
+($K398*'fnd base rates'!J$56)
+($L398*'fnd base rates'!J$57)
+($M398*'fnd base rates'!J$58)
+($N398*'fnd base rates'!J$59)
+($O398*VLOOKUP($S398+12,rate_basefnd,10)))
*$R398</f>
        <v>142.80564999999999</v>
      </c>
      <c r="AC398" s="1">
        <f>(($C398*'fnd base rates'!K$48)
+($D398*'fnd base rates'!K$49)
+($E398*'fnd base rates'!K$50)
+($F398*'fnd base rates'!K$51)
+($G398*'fnd base rates'!K$52)
+($H398*'fnd base rates'!K$53)
+($I398*'fnd base rates'!K$54)
+($J398*'fnd base rates'!K$55)
+($K398*'fnd base rates'!K$56)
+($L398*'fnd base rates'!K$57)
+($M398*'fnd base rates'!K$58)
+($N398*'fnd base rates'!K$59)
+($O398*VLOOKUP($S398+12,rate_basefnd,11)))
*$R398</f>
        <v>1896.3264498749998</v>
      </c>
      <c r="AD398" s="1">
        <f>(($C398*'fnd base rates'!L$48)
+($D398*'fnd base rates'!L$49)
+($E398*'fnd base rates'!L$50)
+($F398*'fnd base rates'!L$51)
+($G398*'fnd base rates'!L$52)
+($H398*'fnd base rates'!L$53)
+($I398*'fnd base rates'!L$54)
+($J398*'fnd base rates'!L$55)
+($K398*'fnd base rates'!L$56)
+($L398*'fnd base rates'!L$57)
+($M398*'fnd base rates'!L$58)
+($N398*'fnd base rates'!L$59)
+($O398*VLOOKUP($S398+12,rate_basefnd,12)))</f>
        <v>1481.2333359278532</v>
      </c>
      <c r="AE398" s="1">
        <f>(($C398*'fnd base rates'!M$48)
+($D398*'fnd base rates'!M$49)
+($E398*'fnd base rates'!M$50)
+($F398*'fnd base rates'!M$51)
+($G398*'fnd base rates'!M$52)
+($H398*'fnd base rates'!M$53)
+($I398*'fnd base rates'!M$54)
+($J398*'fnd base rates'!M$55)
+($K398*'fnd base rates'!M$56)
+($L398*'fnd base rates'!M$57)
+($M398*'fnd base rates'!M$58)
+($N398*'fnd base rates'!M$59)
+($O398*VLOOKUP($S398+12,rate_basefnd,13)))</f>
        <v>0</v>
      </c>
      <c r="AF398" s="4">
        <f t="shared" si="71"/>
        <v>15593.868102302853</v>
      </c>
      <c r="AH398" s="4">
        <f t="shared" si="72"/>
        <v>463035308</v>
      </c>
      <c r="AI398" s="4" t="str">
        <f t="shared" si="73"/>
        <v>463</v>
      </c>
      <c r="AJ398" s="2" t="str">
        <f t="shared" si="74"/>
        <v>035</v>
      </c>
      <c r="AK398" s="2" t="str">
        <f t="shared" si="75"/>
        <v>308</v>
      </c>
      <c r="AL398" s="4">
        <f t="shared" si="76"/>
        <v>1</v>
      </c>
      <c r="AM398" s="4">
        <f t="shared" si="69"/>
        <v>1</v>
      </c>
      <c r="AN398" s="4">
        <f t="shared" si="77"/>
        <v>15593.868102302853</v>
      </c>
      <c r="AO398" s="4">
        <f t="shared" si="78"/>
        <v>15594</v>
      </c>
      <c r="AP398" s="4">
        <f t="shared" si="79"/>
        <v>0</v>
      </c>
      <c r="AQ398" s="75">
        <v>15594</v>
      </c>
    </row>
    <row r="399" spans="1:43" s="4" customFormat="1">
      <c r="A399" s="2">
        <v>464168163</v>
      </c>
      <c r="B399" s="382" t="s">
        <v>689</v>
      </c>
      <c r="C399" s="15">
        <f>'fnd enro'!C399</f>
        <v>0</v>
      </c>
      <c r="D399" s="15">
        <f>'fnd enro'!D399</f>
        <v>0</v>
      </c>
      <c r="E399" s="15">
        <f>'fnd enro'!E399</f>
        <v>0</v>
      </c>
      <c r="F399" s="15">
        <f>'fnd enro'!F399</f>
        <v>1</v>
      </c>
      <c r="G399" s="15">
        <f>'fnd enro'!G399</f>
        <v>5</v>
      </c>
      <c r="H399" s="15">
        <f>'fnd enro'!H399</f>
        <v>0</v>
      </c>
      <c r="I399" s="15">
        <f>'fnd enro'!I399</f>
        <v>0.3</v>
      </c>
      <c r="J399" s="15">
        <f>'fnd enro'!J399</f>
        <v>0</v>
      </c>
      <c r="K399" s="15">
        <f>'fnd enro'!K399</f>
        <v>0</v>
      </c>
      <c r="L399" s="15">
        <f>'fnd enro'!L399</f>
        <v>0</v>
      </c>
      <c r="M399" s="15">
        <f>'fnd enro'!M399</f>
        <v>2</v>
      </c>
      <c r="N399" s="15">
        <f>'fnd enro'!N399</f>
        <v>0</v>
      </c>
      <c r="O399" s="15">
        <f>'fnd enro'!O399</f>
        <v>2</v>
      </c>
      <c r="P399" s="15"/>
      <c r="Q399" s="15">
        <f>'fnd enro'!R399</f>
        <v>8</v>
      </c>
      <c r="R399" s="16">
        <f t="shared" si="70"/>
        <v>1</v>
      </c>
      <c r="S399" s="15">
        <f>'fnd enro'!Q399</f>
        <v>6</v>
      </c>
      <c r="T399" s="2"/>
      <c r="U399" s="1">
        <f>(($C399*'fnd base rates'!C$48)
+($D399*'fnd base rates'!C$49)
+($E399*'fnd base rates'!C$50)
+($F399*'fnd base rates'!C$51)
+($G399*'fnd base rates'!C$52)
+($H399*'fnd base rates'!C$53)
+($I399*'fnd base rates'!C$54)
+($J399*'fnd base rates'!C$55)
+($K399*'fnd base rates'!C$56)
+($L399*'fnd base rates'!C$57)
+($M399*'fnd base rates'!C$58)
+($N399*'fnd base rates'!C$59)
+($O399*VLOOKUP($S399+12,rate_basefnd,3)))
*$R399</f>
        <v>3706.3650000000002</v>
      </c>
      <c r="V399" s="1">
        <f>(($C399*'fnd base rates'!D$48)
+($D399*'fnd base rates'!D$49)
+($E399*'fnd base rates'!D$50)
+($F399*'fnd base rates'!D$51)
+($G399*'fnd base rates'!D$52)
+($H399*'fnd base rates'!D$53)
+($I399*'fnd base rates'!D$54)
+($J399*'fnd base rates'!D$55)
+($K399*'fnd base rates'!D$56)
+($L399*'fnd base rates'!D$57)
+($M399*'fnd base rates'!D$58)
+($N399*'fnd base rates'!D$59)
+($O399*VLOOKUP($S399+12,rate_basefnd,4)))
*$R399</f>
        <v>5317.76</v>
      </c>
      <c r="W399" s="1">
        <f>(($C399*'fnd base rates'!E$48)
+($D399*'fnd base rates'!E$49)
+($E399*'fnd base rates'!E$50)
+($F399*'fnd base rates'!E$51)
+($G399*'fnd base rates'!E$52)
+($H399*'fnd base rates'!E$53)
+($I399*'fnd base rates'!E$54)
+($J399*'fnd base rates'!E$55)
+($K399*'fnd base rates'!E$56)
+($L399*'fnd base rates'!E$57)
+($M399*'fnd base rates'!E$58)
+($N399*'fnd base rates'!E$59)
+($O399*VLOOKUP($S399+12,rate_basefnd,5)))
*$R399</f>
        <v>34444.044999999998</v>
      </c>
      <c r="X399" s="1">
        <f>(($C399*'fnd base rates'!F$48)
+($D399*'fnd base rates'!F$49)
+($E399*'fnd base rates'!F$50)
+($F399*'fnd base rates'!F$51)
+($G399*'fnd base rates'!F$52)
+($H399*'fnd base rates'!F$53)
+($I399*'fnd base rates'!F$54)
+($J399*'fnd base rates'!F$55)
+($K399*'fnd base rates'!F$56)
+($L399*'fnd base rates'!F$57)
+($M399*'fnd base rates'!F$58)
+($N399*'fnd base rates'!F$59)
+($O399*VLOOKUP($S399+12,rate_basefnd,6)))
*$R399</f>
        <v>7193.3559999999998</v>
      </c>
      <c r="Y399" s="1">
        <f>(($C399*'fnd base rates'!G$48)
+($D399*'fnd base rates'!G$49)
+($E399*'fnd base rates'!G$50)
+($F399*'fnd base rates'!G$51)
+($G399*'fnd base rates'!G$52)
+($H399*'fnd base rates'!G$53)
+($I399*'fnd base rates'!G$54)
+($J399*'fnd base rates'!G$55)
+($K399*'fnd base rates'!G$56)
+($L399*'fnd base rates'!G$57)
+($M399*'fnd base rates'!G$58)
+($N399*'fnd base rates'!G$59)
+($O399*VLOOKUP($S399+12,rate_basefnd,7)))
*$R399</f>
        <v>1360.662</v>
      </c>
      <c r="Z399" s="1">
        <f>(($C399*'fnd base rates'!H$48)
+($D399*'fnd base rates'!H$49)
+($E399*'fnd base rates'!H$50)
+($F399*'fnd base rates'!H$51)
+($G399*'fnd base rates'!H$52)
+($H399*'fnd base rates'!H$53)
+($I399*'fnd base rates'!H$54)
+($J399*'fnd base rates'!H$55)
+($K399*'fnd base rates'!H$56)
+($L399*'fnd base rates'!H$57)
+($M399*'fnd base rates'!H$58)
+($N399*'fnd base rates'!H$59)
+($O399*VLOOKUP($S399+12,rate_basefnd,8)))</f>
        <v>3635.076</v>
      </c>
      <c r="AA399" s="1">
        <f>(($C399*'fnd base rates'!I$48)
+($D399*'fnd base rates'!I$49)
+($E399*'fnd base rates'!I$50)
+($F399*'fnd base rates'!I$51)
+($G399*'fnd base rates'!I$52)
+($H399*'fnd base rates'!I$53)
+($I399*'fnd base rates'!I$54)
+($J399*'fnd base rates'!I$55)
+($K399*'fnd base rates'!I$56)
+($L399*'fnd base rates'!I$57)
+($M399*'fnd base rates'!I$58)
+($N399*'fnd base rates'!I$59)
+($O399*VLOOKUP($S399+12,rate_basefnd,9)))
*$R399</f>
        <v>2288.4</v>
      </c>
      <c r="AB399" s="1">
        <f>(($C399*'fnd base rates'!J$48)
+($D399*'fnd base rates'!J$49)
+($E399*'fnd base rates'!J$50)
+($F399*'fnd base rates'!J$51)
+($G399*'fnd base rates'!J$52)
+($H399*'fnd base rates'!J$53)
+($I399*'fnd base rates'!J$54)
+($J399*'fnd base rates'!J$55)
+($K399*'fnd base rates'!J$56)
+($L399*'fnd base rates'!J$57)
+($M399*'fnd base rates'!J$58)
+($N399*'fnd base rates'!J$59)
+($O399*VLOOKUP($S399+12,rate_basefnd,10)))
*$R399</f>
        <v>1477.95</v>
      </c>
      <c r="AC399" s="1">
        <f>(($C399*'fnd base rates'!K$48)
+($D399*'fnd base rates'!K$49)
+($E399*'fnd base rates'!K$50)
+($F399*'fnd base rates'!K$51)
+($G399*'fnd base rates'!K$52)
+($H399*'fnd base rates'!K$53)
+($I399*'fnd base rates'!K$54)
+($J399*'fnd base rates'!K$55)
+($K399*'fnd base rates'!K$56)
+($L399*'fnd base rates'!K$57)
+($M399*'fnd base rates'!K$58)
+($N399*'fnd base rates'!K$59)
+($O399*VLOOKUP($S399+12,rate_basefnd,11)))
*$R399</f>
        <v>9548.610999999999</v>
      </c>
      <c r="AD399" s="1">
        <f>(($C399*'fnd base rates'!L$48)
+($D399*'fnd base rates'!L$49)
+($E399*'fnd base rates'!L$50)
+($F399*'fnd base rates'!L$51)
+($G399*'fnd base rates'!L$52)
+($H399*'fnd base rates'!L$53)
+($I399*'fnd base rates'!L$54)
+($J399*'fnd base rates'!L$55)
+($K399*'fnd base rates'!L$56)
+($L399*'fnd base rates'!L$57)
+($M399*'fnd base rates'!L$58)
+($N399*'fnd base rates'!L$59)
+($O399*VLOOKUP($S399+12,rate_basefnd,12)))</f>
        <v>8814.6769537626824</v>
      </c>
      <c r="AE399" s="1">
        <f>(($C399*'fnd base rates'!M$48)
+($D399*'fnd base rates'!M$49)
+($E399*'fnd base rates'!M$50)
+($F399*'fnd base rates'!M$51)
+($G399*'fnd base rates'!M$52)
+($H399*'fnd base rates'!M$53)
+($I399*'fnd base rates'!M$54)
+($J399*'fnd base rates'!M$55)
+($K399*'fnd base rates'!M$56)
+($L399*'fnd base rates'!M$57)
+($M399*'fnd base rates'!M$58)
+($N399*'fnd base rates'!M$59)
+($O399*VLOOKUP($S399+12,rate_basefnd,13)))</f>
        <v>0</v>
      </c>
      <c r="AF399" s="4">
        <f t="shared" si="71"/>
        <v>77786.901953762674</v>
      </c>
      <c r="AH399" s="4">
        <f t="shared" si="72"/>
        <v>464168163</v>
      </c>
      <c r="AI399" s="4" t="str">
        <f t="shared" si="73"/>
        <v>464</v>
      </c>
      <c r="AJ399" s="2" t="str">
        <f t="shared" si="74"/>
        <v>168</v>
      </c>
      <c r="AK399" s="2" t="str">
        <f t="shared" si="75"/>
        <v>163</v>
      </c>
      <c r="AL399" s="4">
        <f t="shared" si="76"/>
        <v>1</v>
      </c>
      <c r="AM399" s="4">
        <f t="shared" si="69"/>
        <v>8</v>
      </c>
      <c r="AN399" s="4">
        <f t="shared" si="77"/>
        <v>77786.901953762674</v>
      </c>
      <c r="AO399" s="4">
        <f t="shared" si="78"/>
        <v>9723</v>
      </c>
      <c r="AP399" s="4">
        <f t="shared" si="79"/>
        <v>0</v>
      </c>
      <c r="AQ399" s="75">
        <v>9723</v>
      </c>
    </row>
    <row r="400" spans="1:43" s="4" customFormat="1">
      <c r="A400" s="2">
        <v>464168168</v>
      </c>
      <c r="B400" s="382" t="s">
        <v>689</v>
      </c>
      <c r="C400" s="15">
        <f>'fnd enro'!C400</f>
        <v>0</v>
      </c>
      <c r="D400" s="15">
        <f>'fnd enro'!D400</f>
        <v>0</v>
      </c>
      <c r="E400" s="15">
        <f>'fnd enro'!E400</f>
        <v>0</v>
      </c>
      <c r="F400" s="15">
        <f>'fnd enro'!F400</f>
        <v>86</v>
      </c>
      <c r="G400" s="15">
        <f>'fnd enro'!G400</f>
        <v>102</v>
      </c>
      <c r="H400" s="15">
        <f>'fnd enro'!H400</f>
        <v>0</v>
      </c>
      <c r="I400" s="15">
        <f>'fnd enro'!I400</f>
        <v>7.3125</v>
      </c>
      <c r="J400" s="15">
        <f>'fnd enro'!J400</f>
        <v>0</v>
      </c>
      <c r="K400" s="15">
        <f>'fnd enro'!K400</f>
        <v>0</v>
      </c>
      <c r="L400" s="15">
        <f>'fnd enro'!L400</f>
        <v>0</v>
      </c>
      <c r="M400" s="15">
        <f>'fnd enro'!M400</f>
        <v>7</v>
      </c>
      <c r="N400" s="15">
        <f>'fnd enro'!N400</f>
        <v>0</v>
      </c>
      <c r="O400" s="15">
        <f>'fnd enro'!O400</f>
        <v>5</v>
      </c>
      <c r="P400" s="15"/>
      <c r="Q400" s="15">
        <f>'fnd enro'!R400</f>
        <v>195</v>
      </c>
      <c r="R400" s="16">
        <f t="shared" si="70"/>
        <v>1</v>
      </c>
      <c r="S400" s="15">
        <f>'fnd enro'!Q400</f>
        <v>1</v>
      </c>
      <c r="T400" s="2"/>
      <c r="U400" s="1">
        <f>(($C400*'fnd base rates'!C$48)
+($D400*'fnd base rates'!C$49)
+($E400*'fnd base rates'!C$50)
+($F400*'fnd base rates'!C$51)
+($G400*'fnd base rates'!C$52)
+($H400*'fnd base rates'!C$53)
+($I400*'fnd base rates'!C$54)
+($J400*'fnd base rates'!C$55)
+($K400*'fnd base rates'!C$56)
+($L400*'fnd base rates'!C$57)
+($M400*'fnd base rates'!C$58)
+($N400*'fnd base rates'!C$59)
+($O400*VLOOKUP($S400+12,rate_basefnd,3)))
*$R400</f>
        <v>90342.646875000006</v>
      </c>
      <c r="V400" s="1">
        <f>(($C400*'fnd base rates'!D$48)
+($D400*'fnd base rates'!D$49)
+($E400*'fnd base rates'!D$50)
+($F400*'fnd base rates'!D$51)
+($G400*'fnd base rates'!D$52)
+($H400*'fnd base rates'!D$53)
+($I400*'fnd base rates'!D$54)
+($J400*'fnd base rates'!D$55)
+($K400*'fnd base rates'!D$56)
+($L400*'fnd base rates'!D$57)
+($M400*'fnd base rates'!D$58)
+($N400*'fnd base rates'!D$59)
+($O400*VLOOKUP($S400+12,rate_basefnd,4)))
*$R400</f>
        <v>129620.40000000001</v>
      </c>
      <c r="W400" s="1">
        <f>(($C400*'fnd base rates'!E$48)
+($D400*'fnd base rates'!E$49)
+($E400*'fnd base rates'!E$50)
+($F400*'fnd base rates'!E$51)
+($G400*'fnd base rates'!E$52)
+($H400*'fnd base rates'!E$53)
+($I400*'fnd base rates'!E$54)
+($J400*'fnd base rates'!E$55)
+($K400*'fnd base rates'!E$56)
+($L400*'fnd base rates'!E$57)
+($M400*'fnd base rates'!E$58)
+($N400*'fnd base rates'!E$59)
+($O400*VLOOKUP($S400+12,rate_basefnd,5)))
*$R400</f>
        <v>644064.51812499994</v>
      </c>
      <c r="X400" s="1">
        <f>(($C400*'fnd base rates'!F$48)
+($D400*'fnd base rates'!F$49)
+($E400*'fnd base rates'!F$50)
+($F400*'fnd base rates'!F$51)
+($G400*'fnd base rates'!F$52)
+($H400*'fnd base rates'!F$53)
+($I400*'fnd base rates'!F$54)
+($J400*'fnd base rates'!F$55)
+($K400*'fnd base rates'!F$56)
+($L400*'fnd base rates'!F$57)
+($M400*'fnd base rates'!F$58)
+($N400*'fnd base rates'!F$59)
+($O400*VLOOKUP($S400+12,rate_basefnd,6)))
*$R400</f>
        <v>186231.43125000002</v>
      </c>
      <c r="Y400" s="1">
        <f>(($C400*'fnd base rates'!G$48)
+($D400*'fnd base rates'!G$49)
+($E400*'fnd base rates'!G$50)
+($F400*'fnd base rates'!G$51)
+($G400*'fnd base rates'!G$52)
+($H400*'fnd base rates'!G$53)
+($I400*'fnd base rates'!G$54)
+($J400*'fnd base rates'!G$55)
+($K400*'fnd base rates'!G$56)
+($L400*'fnd base rates'!G$57)
+($M400*'fnd base rates'!G$58)
+($N400*'fnd base rates'!G$59)
+($O400*VLOOKUP($S400+12,rate_basefnd,7)))
*$R400</f>
        <v>28139.046249999999</v>
      </c>
      <c r="Z400" s="1">
        <f>(($C400*'fnd base rates'!H$48)
+($D400*'fnd base rates'!H$49)
+($E400*'fnd base rates'!H$50)
+($F400*'fnd base rates'!H$51)
+($G400*'fnd base rates'!H$52)
+($H400*'fnd base rates'!H$53)
+($I400*'fnd base rates'!H$54)
+($J400*'fnd base rates'!H$55)
+($K400*'fnd base rates'!H$56)
+($L400*'fnd base rates'!H$57)
+($M400*'fnd base rates'!H$58)
+($N400*'fnd base rates'!H$59)
+($O400*VLOOKUP($S400+12,rate_basefnd,8)))</f>
        <v>88604.977499999994</v>
      </c>
      <c r="AA400" s="1">
        <f>(($C400*'fnd base rates'!I$48)
+($D400*'fnd base rates'!I$49)
+($E400*'fnd base rates'!I$50)
+($F400*'fnd base rates'!I$51)
+($G400*'fnd base rates'!I$52)
+($H400*'fnd base rates'!I$53)
+($I400*'fnd base rates'!I$54)
+($J400*'fnd base rates'!I$55)
+($K400*'fnd base rates'!I$56)
+($L400*'fnd base rates'!I$57)
+($M400*'fnd base rates'!I$58)
+($N400*'fnd base rates'!I$59)
+($O400*VLOOKUP($S400+12,rate_basefnd,9)))
*$R400</f>
        <v>51254.01</v>
      </c>
      <c r="AB400" s="1">
        <f>(($C400*'fnd base rates'!J$48)
+($D400*'fnd base rates'!J$49)
+($E400*'fnd base rates'!J$50)
+($F400*'fnd base rates'!J$51)
+($G400*'fnd base rates'!J$52)
+($H400*'fnd base rates'!J$53)
+($I400*'fnd base rates'!J$54)
+($J400*'fnd base rates'!J$55)
+($K400*'fnd base rates'!J$56)
+($L400*'fnd base rates'!J$57)
+($M400*'fnd base rates'!J$58)
+($N400*'fnd base rates'!J$59)
+($O400*VLOOKUP($S400+12,rate_basefnd,10)))
*$R400</f>
        <v>34358.909999999996</v>
      </c>
      <c r="AC400" s="1">
        <f>(($C400*'fnd base rates'!K$48)
+($D400*'fnd base rates'!K$49)
+($E400*'fnd base rates'!K$50)
+($F400*'fnd base rates'!K$51)
+($G400*'fnd base rates'!K$52)
+($H400*'fnd base rates'!K$53)
+($I400*'fnd base rates'!K$54)
+($J400*'fnd base rates'!K$55)
+($K400*'fnd base rates'!K$56)
+($L400*'fnd base rates'!K$57)
+($M400*'fnd base rates'!K$58)
+($N400*'fnd base rates'!K$59)
+($O400*VLOOKUP($S400+12,rate_basefnd,11)))
*$R400</f>
        <v>197458.87937500002</v>
      </c>
      <c r="AD400" s="1">
        <f>(($C400*'fnd base rates'!L$48)
+($D400*'fnd base rates'!L$49)
+($E400*'fnd base rates'!L$50)
+($F400*'fnd base rates'!L$51)
+($G400*'fnd base rates'!L$52)
+($H400*'fnd base rates'!L$53)
+($I400*'fnd base rates'!L$54)
+($J400*'fnd base rates'!L$55)
+($K400*'fnd base rates'!L$56)
+($L400*'fnd base rates'!L$57)
+($M400*'fnd base rates'!L$58)
+($N400*'fnd base rates'!L$59)
+($O400*VLOOKUP($S400+12,rate_basefnd,12)))</f>
        <v>194271.35519149399</v>
      </c>
      <c r="AE400" s="1">
        <f>(($C400*'fnd base rates'!M$48)
+($D400*'fnd base rates'!M$49)
+($E400*'fnd base rates'!M$50)
+($F400*'fnd base rates'!M$51)
+($G400*'fnd base rates'!M$52)
+($H400*'fnd base rates'!M$53)
+($I400*'fnd base rates'!M$54)
+($J400*'fnd base rates'!M$55)
+($K400*'fnd base rates'!M$56)
+($L400*'fnd base rates'!M$57)
+($M400*'fnd base rates'!M$58)
+($N400*'fnd base rates'!M$59)
+($O400*VLOOKUP($S400+12,rate_basefnd,13)))</f>
        <v>0</v>
      </c>
      <c r="AF400" s="4">
        <f t="shared" si="71"/>
        <v>1644346.1745664938</v>
      </c>
      <c r="AH400" s="4">
        <f t="shared" si="72"/>
        <v>464168168</v>
      </c>
      <c r="AI400" s="4" t="str">
        <f t="shared" si="73"/>
        <v>464</v>
      </c>
      <c r="AJ400" s="2" t="str">
        <f t="shared" si="74"/>
        <v>168</v>
      </c>
      <c r="AK400" s="2" t="str">
        <f t="shared" si="75"/>
        <v>168</v>
      </c>
      <c r="AL400" s="4">
        <f t="shared" si="76"/>
        <v>1</v>
      </c>
      <c r="AM400" s="4">
        <f t="shared" si="69"/>
        <v>195</v>
      </c>
      <c r="AN400" s="4">
        <f t="shared" si="77"/>
        <v>1644346.1745664938</v>
      </c>
      <c r="AO400" s="4">
        <f t="shared" si="78"/>
        <v>8433</v>
      </c>
      <c r="AP400" s="4">
        <f t="shared" si="79"/>
        <v>0</v>
      </c>
      <c r="AQ400" s="75">
        <v>8433</v>
      </c>
    </row>
    <row r="401" spans="1:43" s="4" customFormat="1">
      <c r="A401" s="2">
        <v>464168196</v>
      </c>
      <c r="B401" s="382" t="s">
        <v>689</v>
      </c>
      <c r="C401" s="15">
        <f>'fnd enro'!C401</f>
        <v>0</v>
      </c>
      <c r="D401" s="15">
        <f>'fnd enro'!D401</f>
        <v>0</v>
      </c>
      <c r="E401" s="15">
        <f>'fnd enro'!E401</f>
        <v>0</v>
      </c>
      <c r="F401" s="15">
        <f>'fnd enro'!F401</f>
        <v>1</v>
      </c>
      <c r="G401" s="15">
        <f>'fnd enro'!G401</f>
        <v>3</v>
      </c>
      <c r="H401" s="15">
        <f>'fnd enro'!H401</f>
        <v>0</v>
      </c>
      <c r="I401" s="15">
        <f>'fnd enro'!I401</f>
        <v>0.15</v>
      </c>
      <c r="J401" s="15">
        <f>'fnd enro'!J401</f>
        <v>0</v>
      </c>
      <c r="K401" s="15">
        <f>'fnd enro'!K401</f>
        <v>0</v>
      </c>
      <c r="L401" s="15">
        <f>'fnd enro'!L401</f>
        <v>0</v>
      </c>
      <c r="M401" s="15">
        <f>'fnd enro'!M401</f>
        <v>0</v>
      </c>
      <c r="N401" s="15">
        <f>'fnd enro'!N401</f>
        <v>0</v>
      </c>
      <c r="O401" s="15">
        <f>'fnd enro'!O401</f>
        <v>0</v>
      </c>
      <c r="P401" s="15"/>
      <c r="Q401" s="15">
        <f>'fnd enro'!R401</f>
        <v>4</v>
      </c>
      <c r="R401" s="16">
        <f t="shared" si="70"/>
        <v>1</v>
      </c>
      <c r="S401" s="15">
        <f>'fnd enro'!Q401</f>
        <v>1</v>
      </c>
      <c r="T401" s="2"/>
      <c r="U401" s="1">
        <f>(($C401*'fnd base rates'!C$48)
+($D401*'fnd base rates'!C$49)
+($E401*'fnd base rates'!C$50)
+($F401*'fnd base rates'!C$51)
+($G401*'fnd base rates'!C$52)
+($H401*'fnd base rates'!C$53)
+($I401*'fnd base rates'!C$54)
+($J401*'fnd base rates'!C$55)
+($K401*'fnd base rates'!C$56)
+($L401*'fnd base rates'!C$57)
+($M401*'fnd base rates'!C$58)
+($N401*'fnd base rates'!C$59)
+($O401*VLOOKUP($S401+12,rate_basefnd,3)))
*$R401</f>
        <v>1853.1825000000001</v>
      </c>
      <c r="V401" s="1">
        <f>(($C401*'fnd base rates'!D$48)
+($D401*'fnd base rates'!D$49)
+($E401*'fnd base rates'!D$50)
+($F401*'fnd base rates'!D$51)
+($G401*'fnd base rates'!D$52)
+($H401*'fnd base rates'!D$53)
+($I401*'fnd base rates'!D$54)
+($J401*'fnd base rates'!D$55)
+($K401*'fnd base rates'!D$56)
+($L401*'fnd base rates'!D$57)
+($M401*'fnd base rates'!D$58)
+($N401*'fnd base rates'!D$59)
+($O401*VLOOKUP($S401+12,rate_basefnd,4)))
*$R401</f>
        <v>2658.88</v>
      </c>
      <c r="W401" s="1">
        <f>(($C401*'fnd base rates'!E$48)
+($D401*'fnd base rates'!E$49)
+($E401*'fnd base rates'!E$50)
+($F401*'fnd base rates'!E$51)
+($G401*'fnd base rates'!E$52)
+($H401*'fnd base rates'!E$53)
+($I401*'fnd base rates'!E$54)
+($J401*'fnd base rates'!E$55)
+($K401*'fnd base rates'!E$56)
+($L401*'fnd base rates'!E$57)
+($M401*'fnd base rates'!E$58)
+($N401*'fnd base rates'!E$59)
+($O401*VLOOKUP($S401+12,rate_basefnd,5)))
*$R401</f>
        <v>12351.807499999999</v>
      </c>
      <c r="X401" s="1">
        <f>(($C401*'fnd base rates'!F$48)
+($D401*'fnd base rates'!F$49)
+($E401*'fnd base rates'!F$50)
+($F401*'fnd base rates'!F$51)
+($G401*'fnd base rates'!F$52)
+($H401*'fnd base rates'!F$53)
+($I401*'fnd base rates'!F$54)
+($J401*'fnd base rates'!F$55)
+($K401*'fnd base rates'!F$56)
+($L401*'fnd base rates'!F$57)
+($M401*'fnd base rates'!F$58)
+($N401*'fnd base rates'!F$59)
+($O401*VLOOKUP($S401+12,rate_basefnd,6)))
*$R401</f>
        <v>3643.8330000000005</v>
      </c>
      <c r="Y401" s="1">
        <f>(($C401*'fnd base rates'!G$48)
+($D401*'fnd base rates'!G$49)
+($E401*'fnd base rates'!G$50)
+($F401*'fnd base rates'!G$51)
+($G401*'fnd base rates'!G$52)
+($H401*'fnd base rates'!G$53)
+($I401*'fnd base rates'!G$54)
+($J401*'fnd base rates'!G$55)
+($K401*'fnd base rates'!G$56)
+($L401*'fnd base rates'!G$57)
+($M401*'fnd base rates'!G$58)
+($N401*'fnd base rates'!G$59)
+($O401*VLOOKUP($S401+12,rate_basefnd,7)))
*$R401</f>
        <v>573.55099999999993</v>
      </c>
      <c r="Z401" s="1">
        <f>(($C401*'fnd base rates'!H$48)
+($D401*'fnd base rates'!H$49)
+($E401*'fnd base rates'!H$50)
+($F401*'fnd base rates'!H$51)
+($G401*'fnd base rates'!H$52)
+($H401*'fnd base rates'!H$53)
+($I401*'fnd base rates'!H$54)
+($J401*'fnd base rates'!H$55)
+($K401*'fnd base rates'!H$56)
+($L401*'fnd base rates'!H$57)
+($M401*'fnd base rates'!H$58)
+($N401*'fnd base rates'!H$59)
+($O401*VLOOKUP($S401+12,rate_basefnd,8)))</f>
        <v>1817.538</v>
      </c>
      <c r="AA401" s="1">
        <f>(($C401*'fnd base rates'!I$48)
+($D401*'fnd base rates'!I$49)
+($E401*'fnd base rates'!I$50)
+($F401*'fnd base rates'!I$51)
+($G401*'fnd base rates'!I$52)
+($H401*'fnd base rates'!I$53)
+($I401*'fnd base rates'!I$54)
+($J401*'fnd base rates'!I$55)
+($K401*'fnd base rates'!I$56)
+($L401*'fnd base rates'!I$57)
+($M401*'fnd base rates'!I$58)
+($N401*'fnd base rates'!I$59)
+($O401*VLOOKUP($S401+12,rate_basefnd,9)))
*$R401</f>
        <v>1107.48</v>
      </c>
      <c r="AB401" s="1">
        <f>(($C401*'fnd base rates'!J$48)
+($D401*'fnd base rates'!J$49)
+($E401*'fnd base rates'!J$50)
+($F401*'fnd base rates'!J$51)
+($G401*'fnd base rates'!J$52)
+($H401*'fnd base rates'!J$53)
+($I401*'fnd base rates'!J$54)
+($J401*'fnd base rates'!J$55)
+($K401*'fnd base rates'!J$56)
+($L401*'fnd base rates'!J$57)
+($M401*'fnd base rates'!J$58)
+($N401*'fnd base rates'!J$59)
+($O401*VLOOKUP($S401+12,rate_basefnd,10)))
*$R401</f>
        <v>780.89</v>
      </c>
      <c r="AC401" s="1">
        <f>(($C401*'fnd base rates'!K$48)
+($D401*'fnd base rates'!K$49)
+($E401*'fnd base rates'!K$50)
+($F401*'fnd base rates'!K$51)
+($G401*'fnd base rates'!K$52)
+($H401*'fnd base rates'!K$53)
+($I401*'fnd base rates'!K$54)
+($J401*'fnd base rates'!K$55)
+($K401*'fnd base rates'!K$56)
+($L401*'fnd base rates'!K$57)
+($M401*'fnd base rates'!K$58)
+($N401*'fnd base rates'!K$59)
+($O401*VLOOKUP($S401+12,rate_basefnd,11)))
*$R401</f>
        <v>4024.7705000000001</v>
      </c>
      <c r="AD401" s="1">
        <f>(($C401*'fnd base rates'!L$48)
+($D401*'fnd base rates'!L$49)
+($E401*'fnd base rates'!L$50)
+($F401*'fnd base rates'!L$51)
+($G401*'fnd base rates'!L$52)
+($H401*'fnd base rates'!L$53)
+($I401*'fnd base rates'!L$54)
+($J401*'fnd base rates'!L$55)
+($K401*'fnd base rates'!L$56)
+($L401*'fnd base rates'!L$57)
+($M401*'fnd base rates'!L$58)
+($N401*'fnd base rates'!L$59)
+($O401*VLOOKUP($S401+12,rate_basefnd,12)))</f>
        <v>3921.8907550533122</v>
      </c>
      <c r="AE401" s="1">
        <f>(($C401*'fnd base rates'!M$48)
+($D401*'fnd base rates'!M$49)
+($E401*'fnd base rates'!M$50)
+($F401*'fnd base rates'!M$51)
+($G401*'fnd base rates'!M$52)
+($H401*'fnd base rates'!M$53)
+($I401*'fnd base rates'!M$54)
+($J401*'fnd base rates'!M$55)
+($K401*'fnd base rates'!M$56)
+($L401*'fnd base rates'!M$57)
+($M401*'fnd base rates'!M$58)
+($N401*'fnd base rates'!M$59)
+($O401*VLOOKUP($S401+12,rate_basefnd,13)))</f>
        <v>0</v>
      </c>
      <c r="AF401" s="4">
        <f t="shared" si="71"/>
        <v>32733.82325505331</v>
      </c>
      <c r="AH401" s="4">
        <f t="shared" si="72"/>
        <v>464168196</v>
      </c>
      <c r="AI401" s="4" t="str">
        <f t="shared" si="73"/>
        <v>464</v>
      </c>
      <c r="AJ401" s="2" t="str">
        <f t="shared" si="74"/>
        <v>168</v>
      </c>
      <c r="AK401" s="2" t="str">
        <f t="shared" si="75"/>
        <v>196</v>
      </c>
      <c r="AL401" s="4">
        <f t="shared" si="76"/>
        <v>1</v>
      </c>
      <c r="AM401" s="4">
        <f t="shared" si="69"/>
        <v>4</v>
      </c>
      <c r="AN401" s="4">
        <f t="shared" si="77"/>
        <v>32733.82325505331</v>
      </c>
      <c r="AO401" s="4">
        <f t="shared" si="78"/>
        <v>8183</v>
      </c>
      <c r="AP401" s="4">
        <f t="shared" si="79"/>
        <v>0</v>
      </c>
      <c r="AQ401" s="75">
        <v>8183</v>
      </c>
    </row>
    <row r="402" spans="1:43" s="4" customFormat="1">
      <c r="A402" s="2">
        <v>464168229</v>
      </c>
      <c r="B402" s="382" t="s">
        <v>689</v>
      </c>
      <c r="C402" s="15">
        <f>'fnd enro'!C402</f>
        <v>0</v>
      </c>
      <c r="D402" s="15">
        <f>'fnd enro'!D402</f>
        <v>0</v>
      </c>
      <c r="E402" s="15">
        <f>'fnd enro'!E402</f>
        <v>0</v>
      </c>
      <c r="F402" s="15">
        <f>'fnd enro'!F402</f>
        <v>0</v>
      </c>
      <c r="G402" s="15">
        <f>'fnd enro'!G402</f>
        <v>5</v>
      </c>
      <c r="H402" s="15">
        <f>'fnd enro'!H402</f>
        <v>0</v>
      </c>
      <c r="I402" s="15">
        <f>'fnd enro'!I402</f>
        <v>0.1875</v>
      </c>
      <c r="J402" s="15">
        <f>'fnd enro'!J402</f>
        <v>0</v>
      </c>
      <c r="K402" s="15">
        <f>'fnd enro'!K402</f>
        <v>0</v>
      </c>
      <c r="L402" s="15">
        <f>'fnd enro'!L402</f>
        <v>0</v>
      </c>
      <c r="M402" s="15">
        <f>'fnd enro'!M402</f>
        <v>0</v>
      </c>
      <c r="N402" s="15">
        <f>'fnd enro'!N402</f>
        <v>0</v>
      </c>
      <c r="O402" s="15">
        <f>'fnd enro'!O402</f>
        <v>1</v>
      </c>
      <c r="P402" s="15"/>
      <c r="Q402" s="15">
        <f>'fnd enro'!R402</f>
        <v>5</v>
      </c>
      <c r="R402" s="16">
        <f t="shared" si="70"/>
        <v>1</v>
      </c>
      <c r="S402" s="15">
        <f>'fnd enro'!Q402</f>
        <v>5</v>
      </c>
      <c r="T402" s="2"/>
      <c r="U402" s="1">
        <f>(($C402*'fnd base rates'!C$48)
+($D402*'fnd base rates'!C$49)
+($E402*'fnd base rates'!C$50)
+($F402*'fnd base rates'!C$51)
+($G402*'fnd base rates'!C$52)
+($H402*'fnd base rates'!C$53)
+($I402*'fnd base rates'!C$54)
+($J402*'fnd base rates'!C$55)
+($K402*'fnd base rates'!C$56)
+($L402*'fnd base rates'!C$57)
+($M402*'fnd base rates'!C$58)
+($N402*'fnd base rates'!C$59)
+($O402*VLOOKUP($S402+12,rate_basefnd,3)))
*$R402</f>
        <v>2316.4781250000001</v>
      </c>
      <c r="V402" s="1">
        <f>(($C402*'fnd base rates'!D$48)
+($D402*'fnd base rates'!D$49)
+($E402*'fnd base rates'!D$50)
+($F402*'fnd base rates'!D$51)
+($G402*'fnd base rates'!D$52)
+($H402*'fnd base rates'!D$53)
+($I402*'fnd base rates'!D$54)
+($J402*'fnd base rates'!D$55)
+($K402*'fnd base rates'!D$56)
+($L402*'fnd base rates'!D$57)
+($M402*'fnd base rates'!D$58)
+($N402*'fnd base rates'!D$59)
+($O402*VLOOKUP($S402+12,rate_basefnd,4)))
*$R402</f>
        <v>3323.6000000000004</v>
      </c>
      <c r="W402" s="1">
        <f>(($C402*'fnd base rates'!E$48)
+($D402*'fnd base rates'!E$49)
+($E402*'fnd base rates'!E$50)
+($F402*'fnd base rates'!E$51)
+($G402*'fnd base rates'!E$52)
+($H402*'fnd base rates'!E$53)
+($I402*'fnd base rates'!E$54)
+($J402*'fnd base rates'!E$55)
+($K402*'fnd base rates'!E$56)
+($L402*'fnd base rates'!E$57)
+($M402*'fnd base rates'!E$58)
+($N402*'fnd base rates'!E$59)
+($O402*VLOOKUP($S402+12,rate_basefnd,5)))
*$R402</f>
        <v>18095.896874999999</v>
      </c>
      <c r="X402" s="1">
        <f>(($C402*'fnd base rates'!F$48)
+($D402*'fnd base rates'!F$49)
+($E402*'fnd base rates'!F$50)
+($F402*'fnd base rates'!F$51)
+($G402*'fnd base rates'!F$52)
+($H402*'fnd base rates'!F$53)
+($I402*'fnd base rates'!F$54)
+($J402*'fnd base rates'!F$55)
+($K402*'fnd base rates'!F$56)
+($L402*'fnd base rates'!F$57)
+($M402*'fnd base rates'!F$58)
+($N402*'fnd base rates'!F$59)
+($O402*VLOOKUP($S402+12,rate_basefnd,6)))
*$R402</f>
        <v>4281.0287500000004</v>
      </c>
      <c r="Y402" s="1">
        <f>(($C402*'fnd base rates'!G$48)
+($D402*'fnd base rates'!G$49)
+($E402*'fnd base rates'!G$50)
+($F402*'fnd base rates'!G$51)
+($G402*'fnd base rates'!G$52)
+($H402*'fnd base rates'!G$53)
+($I402*'fnd base rates'!G$54)
+($J402*'fnd base rates'!G$55)
+($K402*'fnd base rates'!G$56)
+($L402*'fnd base rates'!G$57)
+($M402*'fnd base rates'!G$58)
+($N402*'fnd base rates'!G$59)
+($O402*VLOOKUP($S402+12,rate_basefnd,7)))
*$R402</f>
        <v>798.13374999999996</v>
      </c>
      <c r="Z402" s="1">
        <f>(($C402*'fnd base rates'!H$48)
+($D402*'fnd base rates'!H$49)
+($E402*'fnd base rates'!H$50)
+($F402*'fnd base rates'!H$51)
+($G402*'fnd base rates'!H$52)
+($H402*'fnd base rates'!H$53)
+($I402*'fnd base rates'!H$54)
+($J402*'fnd base rates'!H$55)
+($K402*'fnd base rates'!H$56)
+($L402*'fnd base rates'!H$57)
+($M402*'fnd base rates'!H$58)
+($N402*'fnd base rates'!H$59)
+($O402*VLOOKUP($S402+12,rate_basefnd,8)))</f>
        <v>2271.9225000000001</v>
      </c>
      <c r="AA402" s="1">
        <f>(($C402*'fnd base rates'!I$48)
+($D402*'fnd base rates'!I$49)
+($E402*'fnd base rates'!I$50)
+($F402*'fnd base rates'!I$51)
+($G402*'fnd base rates'!I$52)
+($H402*'fnd base rates'!I$53)
+($I402*'fnd base rates'!I$54)
+($J402*'fnd base rates'!I$55)
+($K402*'fnd base rates'!I$56)
+($L402*'fnd base rates'!I$57)
+($M402*'fnd base rates'!I$58)
+($N402*'fnd base rates'!I$59)
+($O402*VLOOKUP($S402+12,rate_basefnd,9)))
*$R402</f>
        <v>1476.15</v>
      </c>
      <c r="AB402" s="1">
        <f>(($C402*'fnd base rates'!J$48)
+($D402*'fnd base rates'!J$49)
+($E402*'fnd base rates'!J$50)
+($F402*'fnd base rates'!J$51)
+($G402*'fnd base rates'!J$52)
+($H402*'fnd base rates'!J$53)
+($I402*'fnd base rates'!J$54)
+($J402*'fnd base rates'!J$55)
+($K402*'fnd base rates'!J$56)
+($L402*'fnd base rates'!J$57)
+($M402*'fnd base rates'!J$58)
+($N402*'fnd base rates'!J$59)
+($O402*VLOOKUP($S402+12,rate_basefnd,10)))
*$R402</f>
        <v>1080.9000000000001</v>
      </c>
      <c r="AC402" s="1">
        <f>(($C402*'fnd base rates'!K$48)
+($D402*'fnd base rates'!K$49)
+($E402*'fnd base rates'!K$50)
+($F402*'fnd base rates'!K$51)
+($G402*'fnd base rates'!K$52)
+($H402*'fnd base rates'!K$53)
+($I402*'fnd base rates'!K$54)
+($J402*'fnd base rates'!K$55)
+($K402*'fnd base rates'!K$56)
+($L402*'fnd base rates'!K$57)
+($M402*'fnd base rates'!K$58)
+($N402*'fnd base rates'!K$59)
+($O402*VLOOKUP($S402+12,rate_basefnd,11)))
*$R402</f>
        <v>5600.805625</v>
      </c>
      <c r="AD402" s="1">
        <f>(($C402*'fnd base rates'!L$48)
+($D402*'fnd base rates'!L$49)
+($E402*'fnd base rates'!L$50)
+($F402*'fnd base rates'!L$51)
+($G402*'fnd base rates'!L$52)
+($H402*'fnd base rates'!L$53)
+($I402*'fnd base rates'!L$54)
+($J402*'fnd base rates'!L$55)
+($K402*'fnd base rates'!L$56)
+($L402*'fnd base rates'!L$57)
+($M402*'fnd base rates'!L$58)
+($N402*'fnd base rates'!L$59)
+($O402*VLOOKUP($S402+12,rate_basefnd,12)))</f>
        <v>5206.1288171341603</v>
      </c>
      <c r="AE402" s="1">
        <f>(($C402*'fnd base rates'!M$48)
+($D402*'fnd base rates'!M$49)
+($E402*'fnd base rates'!M$50)
+($F402*'fnd base rates'!M$51)
+($G402*'fnd base rates'!M$52)
+($H402*'fnd base rates'!M$53)
+($I402*'fnd base rates'!M$54)
+($J402*'fnd base rates'!M$55)
+($K402*'fnd base rates'!M$56)
+($L402*'fnd base rates'!M$57)
+($M402*'fnd base rates'!M$58)
+($N402*'fnd base rates'!M$59)
+($O402*VLOOKUP($S402+12,rate_basefnd,13)))</f>
        <v>0</v>
      </c>
      <c r="AF402" s="4">
        <f t="shared" si="71"/>
        <v>44451.04444213416</v>
      </c>
      <c r="AH402" s="4">
        <f t="shared" si="72"/>
        <v>464168229</v>
      </c>
      <c r="AI402" s="4" t="str">
        <f t="shared" si="73"/>
        <v>464</v>
      </c>
      <c r="AJ402" s="2" t="str">
        <f t="shared" si="74"/>
        <v>168</v>
      </c>
      <c r="AK402" s="2" t="str">
        <f t="shared" si="75"/>
        <v>229</v>
      </c>
      <c r="AL402" s="4">
        <f t="shared" si="76"/>
        <v>1</v>
      </c>
      <c r="AM402" s="4">
        <f t="shared" si="69"/>
        <v>5</v>
      </c>
      <c r="AN402" s="4">
        <f t="shared" si="77"/>
        <v>44451.04444213416</v>
      </c>
      <c r="AO402" s="4">
        <f t="shared" si="78"/>
        <v>8890</v>
      </c>
      <c r="AP402" s="4">
        <f t="shared" si="79"/>
        <v>0</v>
      </c>
      <c r="AQ402" s="75">
        <v>8890</v>
      </c>
    </row>
    <row r="403" spans="1:43" s="4" customFormat="1">
      <c r="A403" s="2">
        <v>464168258</v>
      </c>
      <c r="B403" s="382" t="s">
        <v>689</v>
      </c>
      <c r="C403" s="15">
        <f>'fnd enro'!C403</f>
        <v>0</v>
      </c>
      <c r="D403" s="15">
        <f>'fnd enro'!D403</f>
        <v>0</v>
      </c>
      <c r="E403" s="15">
        <f>'fnd enro'!E403</f>
        <v>0</v>
      </c>
      <c r="F403" s="15">
        <f>'fnd enro'!F403</f>
        <v>1</v>
      </c>
      <c r="G403" s="15">
        <f>'fnd enro'!G403</f>
        <v>6</v>
      </c>
      <c r="H403" s="15">
        <f>'fnd enro'!H403</f>
        <v>0</v>
      </c>
      <c r="I403" s="15">
        <f>'fnd enro'!I403</f>
        <v>0.33750000000000002</v>
      </c>
      <c r="J403" s="15">
        <f>'fnd enro'!J403</f>
        <v>0</v>
      </c>
      <c r="K403" s="15">
        <f>'fnd enro'!K403</f>
        <v>0</v>
      </c>
      <c r="L403" s="15">
        <f>'fnd enro'!L403</f>
        <v>0</v>
      </c>
      <c r="M403" s="15">
        <f>'fnd enro'!M403</f>
        <v>2</v>
      </c>
      <c r="N403" s="15">
        <f>'fnd enro'!N403</f>
        <v>0</v>
      </c>
      <c r="O403" s="15">
        <f>'fnd enro'!O403</f>
        <v>0</v>
      </c>
      <c r="P403" s="15"/>
      <c r="Q403" s="15">
        <f>'fnd enro'!R403</f>
        <v>9</v>
      </c>
      <c r="R403" s="16">
        <f t="shared" si="70"/>
        <v>1</v>
      </c>
      <c r="S403" s="15">
        <f>'fnd enro'!Q403</f>
        <v>1</v>
      </c>
      <c r="T403" s="2"/>
      <c r="U403" s="1">
        <f>(($C403*'fnd base rates'!C$48)
+($D403*'fnd base rates'!C$49)
+($E403*'fnd base rates'!C$50)
+($F403*'fnd base rates'!C$51)
+($G403*'fnd base rates'!C$52)
+($H403*'fnd base rates'!C$53)
+($I403*'fnd base rates'!C$54)
+($J403*'fnd base rates'!C$55)
+($K403*'fnd base rates'!C$56)
+($L403*'fnd base rates'!C$57)
+($M403*'fnd base rates'!C$58)
+($N403*'fnd base rates'!C$59)
+($O403*VLOOKUP($S403+12,rate_basefnd,3)))
*$R403</f>
        <v>4169.6606250000004</v>
      </c>
      <c r="V403" s="1">
        <f>(($C403*'fnd base rates'!D$48)
+($D403*'fnd base rates'!D$49)
+($E403*'fnd base rates'!D$50)
+($F403*'fnd base rates'!D$51)
+($G403*'fnd base rates'!D$52)
+($H403*'fnd base rates'!D$53)
+($I403*'fnd base rates'!D$54)
+($J403*'fnd base rates'!D$55)
+($K403*'fnd base rates'!D$56)
+($L403*'fnd base rates'!D$57)
+($M403*'fnd base rates'!D$58)
+($N403*'fnd base rates'!D$59)
+($O403*VLOOKUP($S403+12,rate_basefnd,4)))
*$R403</f>
        <v>5982.48</v>
      </c>
      <c r="W403" s="1">
        <f>(($C403*'fnd base rates'!E$48)
+($D403*'fnd base rates'!E$49)
+($E403*'fnd base rates'!E$50)
+($F403*'fnd base rates'!E$51)
+($G403*'fnd base rates'!E$52)
+($H403*'fnd base rates'!E$53)
+($I403*'fnd base rates'!E$54)
+($J403*'fnd base rates'!E$55)
+($K403*'fnd base rates'!E$56)
+($L403*'fnd base rates'!E$57)
+($M403*'fnd base rates'!E$58)
+($N403*'fnd base rates'!E$59)
+($O403*VLOOKUP($S403+12,rate_basefnd,5)))
*$R403</f>
        <v>31150.664374999997</v>
      </c>
      <c r="X403" s="1">
        <f>(($C403*'fnd base rates'!F$48)
+($D403*'fnd base rates'!F$49)
+($E403*'fnd base rates'!F$50)
+($F403*'fnd base rates'!F$51)
+($G403*'fnd base rates'!F$52)
+($H403*'fnd base rates'!F$53)
+($I403*'fnd base rates'!F$54)
+($J403*'fnd base rates'!F$55)
+($K403*'fnd base rates'!F$56)
+($L403*'fnd base rates'!F$57)
+($M403*'fnd base rates'!F$58)
+($N403*'fnd base rates'!F$59)
+($O403*VLOOKUP($S403+12,rate_basefnd,6)))
*$R403</f>
        <v>8049.5617499999998</v>
      </c>
      <c r="Y403" s="1">
        <f>(($C403*'fnd base rates'!G$48)
+($D403*'fnd base rates'!G$49)
+($E403*'fnd base rates'!G$50)
+($F403*'fnd base rates'!G$51)
+($G403*'fnd base rates'!G$52)
+($H403*'fnd base rates'!G$53)
+($I403*'fnd base rates'!G$54)
+($J403*'fnd base rates'!G$55)
+($K403*'fnd base rates'!G$56)
+($L403*'fnd base rates'!G$57)
+($M403*'fnd base rates'!G$58)
+($N403*'fnd base rates'!G$59)
+($O403*VLOOKUP($S403+12,rate_basefnd,7)))
*$R403</f>
        <v>1368.1647499999999</v>
      </c>
      <c r="Z403" s="1">
        <f>(($C403*'fnd base rates'!H$48)
+($D403*'fnd base rates'!H$49)
+($E403*'fnd base rates'!H$50)
+($F403*'fnd base rates'!H$51)
+($G403*'fnd base rates'!H$52)
+($H403*'fnd base rates'!H$53)
+($I403*'fnd base rates'!H$54)
+($J403*'fnd base rates'!H$55)
+($K403*'fnd base rates'!H$56)
+($L403*'fnd base rates'!H$57)
+($M403*'fnd base rates'!H$58)
+($N403*'fnd base rates'!H$59)
+($O403*VLOOKUP($S403+12,rate_basefnd,8)))</f>
        <v>4089.4605000000001</v>
      </c>
      <c r="AA403" s="1">
        <f>(($C403*'fnd base rates'!I$48)
+($D403*'fnd base rates'!I$49)
+($E403*'fnd base rates'!I$50)
+($F403*'fnd base rates'!I$51)
+($G403*'fnd base rates'!I$52)
+($H403*'fnd base rates'!I$53)
+($I403*'fnd base rates'!I$54)
+($J403*'fnd base rates'!I$55)
+($K403*'fnd base rates'!I$56)
+($L403*'fnd base rates'!I$57)
+($M403*'fnd base rates'!I$58)
+($N403*'fnd base rates'!I$59)
+($O403*VLOOKUP($S403+12,rate_basefnd,9)))
*$R403</f>
        <v>2583.63</v>
      </c>
      <c r="AB403" s="1">
        <f>(($C403*'fnd base rates'!J$48)
+($D403*'fnd base rates'!J$49)
+($E403*'fnd base rates'!J$50)
+($F403*'fnd base rates'!J$51)
+($G403*'fnd base rates'!J$52)
+($H403*'fnd base rates'!J$53)
+($I403*'fnd base rates'!J$54)
+($J403*'fnd base rates'!J$55)
+($K403*'fnd base rates'!J$56)
+($L403*'fnd base rates'!J$57)
+($M403*'fnd base rates'!J$58)
+($N403*'fnd base rates'!J$59)
+($O403*VLOOKUP($S403+12,rate_basefnd,10)))
*$R403</f>
        <v>1694.1299999999999</v>
      </c>
      <c r="AC403" s="1">
        <f>(($C403*'fnd base rates'!K$48)
+($D403*'fnd base rates'!K$49)
+($E403*'fnd base rates'!K$50)
+($F403*'fnd base rates'!K$51)
+($G403*'fnd base rates'!K$52)
+($H403*'fnd base rates'!K$53)
+($I403*'fnd base rates'!K$54)
+($J403*'fnd base rates'!K$55)
+($K403*'fnd base rates'!K$56)
+($L403*'fnd base rates'!K$57)
+($M403*'fnd base rates'!K$58)
+($N403*'fnd base rates'!K$59)
+($O403*VLOOKUP($S403+12,rate_basefnd,11)))
*$R403</f>
        <v>9601.1861250000002</v>
      </c>
      <c r="AD403" s="1">
        <f>(($C403*'fnd base rates'!L$48)
+($D403*'fnd base rates'!L$49)
+($E403*'fnd base rates'!L$50)
+($F403*'fnd base rates'!L$51)
+($G403*'fnd base rates'!L$52)
+($H403*'fnd base rates'!L$53)
+($I403*'fnd base rates'!L$54)
+($J403*'fnd base rates'!L$55)
+($K403*'fnd base rates'!L$56)
+($L403*'fnd base rates'!L$57)
+($M403*'fnd base rates'!L$58)
+($N403*'fnd base rates'!L$59)
+($O403*VLOOKUP($S403+12,rate_basefnd,12)))</f>
        <v>9154.2167171895162</v>
      </c>
      <c r="AE403" s="1">
        <f>(($C403*'fnd base rates'!M$48)
+($D403*'fnd base rates'!M$49)
+($E403*'fnd base rates'!M$50)
+($F403*'fnd base rates'!M$51)
+($G403*'fnd base rates'!M$52)
+($H403*'fnd base rates'!M$53)
+($I403*'fnd base rates'!M$54)
+($J403*'fnd base rates'!M$55)
+($K403*'fnd base rates'!M$56)
+($L403*'fnd base rates'!M$57)
+($M403*'fnd base rates'!M$58)
+($N403*'fnd base rates'!M$59)
+($O403*VLOOKUP($S403+12,rate_basefnd,13)))</f>
        <v>0</v>
      </c>
      <c r="AF403" s="4">
        <f t="shared" si="71"/>
        <v>77843.154842189499</v>
      </c>
      <c r="AH403" s="4">
        <f t="shared" si="72"/>
        <v>464168258</v>
      </c>
      <c r="AI403" s="4" t="str">
        <f t="shared" si="73"/>
        <v>464</v>
      </c>
      <c r="AJ403" s="2" t="str">
        <f t="shared" si="74"/>
        <v>168</v>
      </c>
      <c r="AK403" s="2" t="str">
        <f t="shared" si="75"/>
        <v>258</v>
      </c>
      <c r="AL403" s="4">
        <f t="shared" si="76"/>
        <v>1</v>
      </c>
      <c r="AM403" s="4">
        <f t="shared" si="69"/>
        <v>9</v>
      </c>
      <c r="AN403" s="4">
        <f t="shared" si="77"/>
        <v>77843.154842189499</v>
      </c>
      <c r="AO403" s="4">
        <f t="shared" si="78"/>
        <v>8649</v>
      </c>
      <c r="AP403" s="4">
        <f t="shared" si="79"/>
        <v>0</v>
      </c>
      <c r="AQ403" s="75">
        <v>8649</v>
      </c>
    </row>
    <row r="404" spans="1:43" s="4" customFormat="1">
      <c r="A404" s="2">
        <v>464168291</v>
      </c>
      <c r="B404" s="382" t="s">
        <v>689</v>
      </c>
      <c r="C404" s="15">
        <f>'fnd enro'!C404</f>
        <v>0</v>
      </c>
      <c r="D404" s="15">
        <f>'fnd enro'!D404</f>
        <v>0</v>
      </c>
      <c r="E404" s="15">
        <f>'fnd enro'!E404</f>
        <v>0</v>
      </c>
      <c r="F404" s="15">
        <f>'fnd enro'!F404</f>
        <v>2</v>
      </c>
      <c r="G404" s="15">
        <f>'fnd enro'!G404</f>
        <v>7</v>
      </c>
      <c r="H404" s="15">
        <f>'fnd enro'!H404</f>
        <v>0</v>
      </c>
      <c r="I404" s="15">
        <f>'fnd enro'!I404</f>
        <v>0.33750000000000002</v>
      </c>
      <c r="J404" s="15">
        <f>'fnd enro'!J404</f>
        <v>0</v>
      </c>
      <c r="K404" s="15">
        <f>'fnd enro'!K404</f>
        <v>0</v>
      </c>
      <c r="L404" s="15">
        <f>'fnd enro'!L404</f>
        <v>0</v>
      </c>
      <c r="M404" s="15">
        <f>'fnd enro'!M404</f>
        <v>0</v>
      </c>
      <c r="N404" s="15">
        <f>'fnd enro'!N404</f>
        <v>0</v>
      </c>
      <c r="O404" s="15">
        <f>'fnd enro'!O404</f>
        <v>0</v>
      </c>
      <c r="P404" s="15"/>
      <c r="Q404" s="15">
        <f>'fnd enro'!R404</f>
        <v>9</v>
      </c>
      <c r="R404" s="16">
        <f t="shared" si="70"/>
        <v>1</v>
      </c>
      <c r="S404" s="15">
        <f>'fnd enro'!Q404</f>
        <v>1</v>
      </c>
      <c r="T404" s="2"/>
      <c r="U404" s="1">
        <f>(($C404*'fnd base rates'!C$48)
+($D404*'fnd base rates'!C$49)
+($E404*'fnd base rates'!C$50)
+($F404*'fnd base rates'!C$51)
+($G404*'fnd base rates'!C$52)
+($H404*'fnd base rates'!C$53)
+($I404*'fnd base rates'!C$54)
+($J404*'fnd base rates'!C$55)
+($K404*'fnd base rates'!C$56)
+($L404*'fnd base rates'!C$57)
+($M404*'fnd base rates'!C$58)
+($N404*'fnd base rates'!C$59)
+($O404*VLOOKUP($S404+12,rate_basefnd,3)))
*$R404</f>
        <v>4169.6606250000004</v>
      </c>
      <c r="V404" s="1">
        <f>(($C404*'fnd base rates'!D$48)
+($D404*'fnd base rates'!D$49)
+($E404*'fnd base rates'!D$50)
+($F404*'fnd base rates'!D$51)
+($G404*'fnd base rates'!D$52)
+($H404*'fnd base rates'!D$53)
+($I404*'fnd base rates'!D$54)
+($J404*'fnd base rates'!D$55)
+($K404*'fnd base rates'!D$56)
+($L404*'fnd base rates'!D$57)
+($M404*'fnd base rates'!D$58)
+($N404*'fnd base rates'!D$59)
+($O404*VLOOKUP($S404+12,rate_basefnd,4)))
*$R404</f>
        <v>5982.48</v>
      </c>
      <c r="W404" s="1">
        <f>(($C404*'fnd base rates'!E$48)
+($D404*'fnd base rates'!E$49)
+($E404*'fnd base rates'!E$50)
+($F404*'fnd base rates'!E$51)
+($G404*'fnd base rates'!E$52)
+($H404*'fnd base rates'!E$53)
+($I404*'fnd base rates'!E$54)
+($J404*'fnd base rates'!E$55)
+($K404*'fnd base rates'!E$56)
+($L404*'fnd base rates'!E$57)
+($M404*'fnd base rates'!E$58)
+($N404*'fnd base rates'!E$59)
+($O404*VLOOKUP($S404+12,rate_basefnd,5)))
*$R404</f>
        <v>27700.134374999998</v>
      </c>
      <c r="X404" s="1">
        <f>(($C404*'fnd base rates'!F$48)
+($D404*'fnd base rates'!F$49)
+($E404*'fnd base rates'!F$50)
+($F404*'fnd base rates'!F$51)
+($G404*'fnd base rates'!F$52)
+($H404*'fnd base rates'!F$53)
+($I404*'fnd base rates'!F$54)
+($J404*'fnd base rates'!F$55)
+($K404*'fnd base rates'!F$56)
+($L404*'fnd base rates'!F$57)
+($M404*'fnd base rates'!F$58)
+($N404*'fnd base rates'!F$59)
+($O404*VLOOKUP($S404+12,rate_basefnd,6)))
*$R404</f>
        <v>8143.8717500000002</v>
      </c>
      <c r="Y404" s="1">
        <f>(($C404*'fnd base rates'!G$48)
+($D404*'fnd base rates'!G$49)
+($E404*'fnd base rates'!G$50)
+($F404*'fnd base rates'!G$51)
+($G404*'fnd base rates'!G$52)
+($H404*'fnd base rates'!G$53)
+($I404*'fnd base rates'!G$54)
+($J404*'fnd base rates'!G$55)
+($K404*'fnd base rates'!G$56)
+($L404*'fnd base rates'!G$57)
+($M404*'fnd base rates'!G$58)
+($N404*'fnd base rates'!G$59)
+($O404*VLOOKUP($S404+12,rate_basefnd,7)))
*$R404</f>
        <v>1293.02475</v>
      </c>
      <c r="Z404" s="1">
        <f>(($C404*'fnd base rates'!H$48)
+($D404*'fnd base rates'!H$49)
+($E404*'fnd base rates'!H$50)
+($F404*'fnd base rates'!H$51)
+($G404*'fnd base rates'!H$52)
+($H404*'fnd base rates'!H$53)
+($I404*'fnd base rates'!H$54)
+($J404*'fnd base rates'!H$55)
+($K404*'fnd base rates'!H$56)
+($L404*'fnd base rates'!H$57)
+($M404*'fnd base rates'!H$58)
+($N404*'fnd base rates'!H$59)
+($O404*VLOOKUP($S404+12,rate_basefnd,8)))</f>
        <v>4089.4604999999997</v>
      </c>
      <c r="AA404" s="1">
        <f>(($C404*'fnd base rates'!I$48)
+($D404*'fnd base rates'!I$49)
+($E404*'fnd base rates'!I$50)
+($F404*'fnd base rates'!I$51)
+($G404*'fnd base rates'!I$52)
+($H404*'fnd base rates'!I$53)
+($I404*'fnd base rates'!I$54)
+($J404*'fnd base rates'!I$55)
+($K404*'fnd base rates'!I$56)
+($L404*'fnd base rates'!I$57)
+($M404*'fnd base rates'!I$58)
+($N404*'fnd base rates'!I$59)
+($O404*VLOOKUP($S404+12,rate_basefnd,9)))
*$R404</f>
        <v>2510.19</v>
      </c>
      <c r="AB404" s="1">
        <f>(($C404*'fnd base rates'!J$48)
+($D404*'fnd base rates'!J$49)
+($E404*'fnd base rates'!J$50)
+($F404*'fnd base rates'!J$51)
+($G404*'fnd base rates'!J$52)
+($H404*'fnd base rates'!J$53)
+($I404*'fnd base rates'!J$54)
+($J404*'fnd base rates'!J$55)
+($K404*'fnd base rates'!J$56)
+($L404*'fnd base rates'!J$57)
+($M404*'fnd base rates'!J$58)
+($N404*'fnd base rates'!J$59)
+($O404*VLOOKUP($S404+12,rate_basefnd,10)))
*$R404</f>
        <v>1777.96</v>
      </c>
      <c r="AC404" s="1">
        <f>(($C404*'fnd base rates'!K$48)
+($D404*'fnd base rates'!K$49)
+($E404*'fnd base rates'!K$50)
+($F404*'fnd base rates'!K$51)
+($G404*'fnd base rates'!K$52)
+($H404*'fnd base rates'!K$53)
+($I404*'fnd base rates'!K$54)
+($J404*'fnd base rates'!K$55)
+($K404*'fnd base rates'!K$56)
+($L404*'fnd base rates'!K$57)
+($M404*'fnd base rates'!K$58)
+($N404*'fnd base rates'!K$59)
+($O404*VLOOKUP($S404+12,rate_basefnd,11)))
*$R404</f>
        <v>9073.5361250000005</v>
      </c>
      <c r="AD404" s="1">
        <f>(($C404*'fnd base rates'!L$48)
+($D404*'fnd base rates'!L$49)
+($E404*'fnd base rates'!L$50)
+($F404*'fnd base rates'!L$51)
+($G404*'fnd base rates'!L$52)
+($H404*'fnd base rates'!L$53)
+($I404*'fnd base rates'!L$54)
+($J404*'fnd base rates'!L$55)
+($K404*'fnd base rates'!L$56)
+($L404*'fnd base rates'!L$57)
+($M404*'fnd base rates'!L$58)
+($N404*'fnd base rates'!L$59)
+($O404*VLOOKUP($S404+12,rate_basefnd,12)))</f>
        <v>8821.801273533456</v>
      </c>
      <c r="AE404" s="1">
        <f>(($C404*'fnd base rates'!M$48)
+($D404*'fnd base rates'!M$49)
+($E404*'fnd base rates'!M$50)
+($F404*'fnd base rates'!M$51)
+($G404*'fnd base rates'!M$52)
+($H404*'fnd base rates'!M$53)
+($I404*'fnd base rates'!M$54)
+($J404*'fnd base rates'!M$55)
+($K404*'fnd base rates'!M$56)
+($L404*'fnd base rates'!M$57)
+($M404*'fnd base rates'!M$58)
+($N404*'fnd base rates'!M$59)
+($O404*VLOOKUP($S404+12,rate_basefnd,13)))</f>
        <v>0</v>
      </c>
      <c r="AF404" s="4">
        <f t="shared" si="71"/>
        <v>73562.119398533454</v>
      </c>
      <c r="AH404" s="4">
        <f t="shared" si="72"/>
        <v>464168291</v>
      </c>
      <c r="AI404" s="4" t="str">
        <f t="shared" si="73"/>
        <v>464</v>
      </c>
      <c r="AJ404" s="2" t="str">
        <f t="shared" si="74"/>
        <v>168</v>
      </c>
      <c r="AK404" s="2" t="str">
        <f t="shared" si="75"/>
        <v>291</v>
      </c>
      <c r="AL404" s="4">
        <f t="shared" si="76"/>
        <v>1</v>
      </c>
      <c r="AM404" s="4">
        <f t="shared" si="69"/>
        <v>9</v>
      </c>
      <c r="AN404" s="4">
        <f t="shared" si="77"/>
        <v>73562.119398533454</v>
      </c>
      <c r="AO404" s="4">
        <f t="shared" si="78"/>
        <v>8174</v>
      </c>
      <c r="AP404" s="4">
        <f t="shared" si="79"/>
        <v>0</v>
      </c>
      <c r="AQ404" s="75">
        <v>8174</v>
      </c>
    </row>
    <row r="405" spans="1:43" s="4" customFormat="1">
      <c r="A405" s="2">
        <v>466700096</v>
      </c>
      <c r="B405" s="382" t="s">
        <v>690</v>
      </c>
      <c r="C405" s="15">
        <f>'fnd enro'!C405</f>
        <v>0</v>
      </c>
      <c r="D405" s="15">
        <f>'fnd enro'!D405</f>
        <v>0</v>
      </c>
      <c r="E405" s="15">
        <f>'fnd enro'!E405</f>
        <v>0</v>
      </c>
      <c r="F405" s="15">
        <f>'fnd enro'!F405</f>
        <v>0</v>
      </c>
      <c r="G405" s="15">
        <f>'fnd enro'!G405</f>
        <v>0</v>
      </c>
      <c r="H405" s="15">
        <f>'fnd enro'!H405</f>
        <v>5</v>
      </c>
      <c r="I405" s="15">
        <f>'fnd enro'!I405</f>
        <v>0.1875</v>
      </c>
      <c r="J405" s="15">
        <f>'fnd enro'!J405</f>
        <v>0</v>
      </c>
      <c r="K405" s="15">
        <f>'fnd enro'!K405</f>
        <v>0</v>
      </c>
      <c r="L405" s="15">
        <f>'fnd enro'!L405</f>
        <v>0</v>
      </c>
      <c r="M405" s="15">
        <f>'fnd enro'!M405</f>
        <v>0</v>
      </c>
      <c r="N405" s="15">
        <f>'fnd enro'!N405</f>
        <v>0</v>
      </c>
      <c r="O405" s="15">
        <f>'fnd enro'!O405</f>
        <v>0</v>
      </c>
      <c r="P405" s="15"/>
      <c r="Q405" s="15">
        <f>'fnd enro'!R405</f>
        <v>5</v>
      </c>
      <c r="R405" s="16">
        <f t="shared" si="70"/>
        <v>1</v>
      </c>
      <c r="S405" s="15">
        <f>'fnd enro'!Q405</f>
        <v>1</v>
      </c>
      <c r="T405" s="2"/>
      <c r="U405" s="1">
        <f>(($C405*'fnd base rates'!C$48)
+($D405*'fnd base rates'!C$49)
+($E405*'fnd base rates'!C$50)
+($F405*'fnd base rates'!C$51)
+($G405*'fnd base rates'!C$52)
+($H405*'fnd base rates'!C$53)
+($I405*'fnd base rates'!C$54)
+($J405*'fnd base rates'!C$55)
+($K405*'fnd base rates'!C$56)
+($L405*'fnd base rates'!C$57)
+($M405*'fnd base rates'!C$58)
+($N405*'fnd base rates'!C$59)
+($O405*VLOOKUP($S405+12,rate_basefnd,3)))
*$R405</f>
        <v>2316.4781250000001</v>
      </c>
      <c r="V405" s="1">
        <f>(($C405*'fnd base rates'!D$48)
+($D405*'fnd base rates'!D$49)
+($E405*'fnd base rates'!D$50)
+($F405*'fnd base rates'!D$51)
+($G405*'fnd base rates'!D$52)
+($H405*'fnd base rates'!D$53)
+($I405*'fnd base rates'!D$54)
+($J405*'fnd base rates'!D$55)
+($K405*'fnd base rates'!D$56)
+($L405*'fnd base rates'!D$57)
+($M405*'fnd base rates'!D$58)
+($N405*'fnd base rates'!D$59)
+($O405*VLOOKUP($S405+12,rate_basefnd,4)))
*$R405</f>
        <v>3323.6000000000004</v>
      </c>
      <c r="W405" s="1">
        <f>(($C405*'fnd base rates'!E$48)
+($D405*'fnd base rates'!E$49)
+($E405*'fnd base rates'!E$50)
+($F405*'fnd base rates'!E$51)
+($G405*'fnd base rates'!E$52)
+($H405*'fnd base rates'!E$53)
+($I405*'fnd base rates'!E$54)
+($J405*'fnd base rates'!E$55)
+($K405*'fnd base rates'!E$56)
+($L405*'fnd base rates'!E$57)
+($M405*'fnd base rates'!E$58)
+($N405*'fnd base rates'!E$59)
+($O405*VLOOKUP($S405+12,rate_basefnd,5)))
*$R405</f>
        <v>21293.546875</v>
      </c>
      <c r="X405" s="1">
        <f>(($C405*'fnd base rates'!F$48)
+($D405*'fnd base rates'!F$49)
+($E405*'fnd base rates'!F$50)
+($F405*'fnd base rates'!F$51)
+($G405*'fnd base rates'!F$52)
+($H405*'fnd base rates'!F$53)
+($I405*'fnd base rates'!F$54)
+($J405*'fnd base rates'!F$55)
+($K405*'fnd base rates'!F$56)
+($L405*'fnd base rates'!F$57)
+($M405*'fnd base rates'!F$58)
+($N405*'fnd base rates'!F$59)
+($O405*VLOOKUP($S405+12,rate_basefnd,6)))
*$R405</f>
        <v>3809.7787500000004</v>
      </c>
      <c r="Y405" s="1">
        <f>(($C405*'fnd base rates'!G$48)
+($D405*'fnd base rates'!G$49)
+($E405*'fnd base rates'!G$50)
+($F405*'fnd base rates'!G$51)
+($G405*'fnd base rates'!G$52)
+($H405*'fnd base rates'!G$53)
+($I405*'fnd base rates'!G$54)
+($J405*'fnd base rates'!G$55)
+($K405*'fnd base rates'!G$56)
+($L405*'fnd base rates'!G$57)
+($M405*'fnd base rates'!G$58)
+($N405*'fnd base rates'!G$59)
+($O405*VLOOKUP($S405+12,rate_basefnd,7)))
*$R405</f>
        <v>709.71375</v>
      </c>
      <c r="Z405" s="1">
        <f>(($C405*'fnd base rates'!H$48)
+($D405*'fnd base rates'!H$49)
+($E405*'fnd base rates'!H$50)
+($F405*'fnd base rates'!H$51)
+($G405*'fnd base rates'!H$52)
+($H405*'fnd base rates'!H$53)
+($I405*'fnd base rates'!H$54)
+($J405*'fnd base rates'!H$55)
+($K405*'fnd base rates'!H$56)
+($L405*'fnd base rates'!H$57)
+($M405*'fnd base rates'!H$58)
+($N405*'fnd base rates'!H$59)
+($O405*VLOOKUP($S405+12,rate_basefnd,8)))</f>
        <v>3595.4225000000001</v>
      </c>
      <c r="AA405" s="1">
        <f>(($C405*'fnd base rates'!I$48)
+($D405*'fnd base rates'!I$49)
+($E405*'fnd base rates'!I$50)
+($F405*'fnd base rates'!I$51)
+($G405*'fnd base rates'!I$52)
+($H405*'fnd base rates'!I$53)
+($I405*'fnd base rates'!I$54)
+($J405*'fnd base rates'!I$55)
+($K405*'fnd base rates'!I$56)
+($L405*'fnd base rates'!I$57)
+($M405*'fnd base rates'!I$58)
+($N405*'fnd base rates'!I$59)
+($O405*VLOOKUP($S405+12,rate_basefnd,9)))
*$R405</f>
        <v>1850.3999999999999</v>
      </c>
      <c r="AB405" s="1">
        <f>(($C405*'fnd base rates'!J$48)
+($D405*'fnd base rates'!J$49)
+($E405*'fnd base rates'!J$50)
+($F405*'fnd base rates'!J$51)
+($G405*'fnd base rates'!J$52)
+($H405*'fnd base rates'!J$53)
+($I405*'fnd base rates'!J$54)
+($J405*'fnd base rates'!J$55)
+($K405*'fnd base rates'!J$56)
+($L405*'fnd base rates'!J$57)
+($M405*'fnd base rates'!J$58)
+($N405*'fnd base rates'!J$59)
+($O405*VLOOKUP($S405+12,rate_basefnd,10)))
*$R405</f>
        <v>2492.5</v>
      </c>
      <c r="AC405" s="1">
        <f>(($C405*'fnd base rates'!K$48)
+($D405*'fnd base rates'!K$49)
+($E405*'fnd base rates'!K$50)
+($F405*'fnd base rates'!K$51)
+($G405*'fnd base rates'!K$52)
+($H405*'fnd base rates'!K$53)
+($I405*'fnd base rates'!K$54)
+($J405*'fnd base rates'!K$55)
+($K405*'fnd base rates'!K$56)
+($L405*'fnd base rates'!K$57)
+($M405*'fnd base rates'!K$58)
+($N405*'fnd base rates'!K$59)
+($O405*VLOOKUP($S405+12,rate_basefnd,11)))
*$R405</f>
        <v>4980.5256250000002</v>
      </c>
      <c r="AD405" s="1">
        <f>(($C405*'fnd base rates'!L$48)
+($D405*'fnd base rates'!L$49)
+($E405*'fnd base rates'!L$50)
+($F405*'fnd base rates'!L$51)
+($G405*'fnd base rates'!L$52)
+($H405*'fnd base rates'!L$53)
+($I405*'fnd base rates'!L$54)
+($J405*'fnd base rates'!L$55)
+($K405*'fnd base rates'!L$56)
+($L405*'fnd base rates'!L$57)
+($M405*'fnd base rates'!L$58)
+($N405*'fnd base rates'!L$59)
+($O405*VLOOKUP($S405+12,rate_basefnd,12)))</f>
        <v>4596.2901967972075</v>
      </c>
      <c r="AE405" s="1">
        <f>(($C405*'fnd base rates'!M$48)
+($D405*'fnd base rates'!M$49)
+($E405*'fnd base rates'!M$50)
+($F405*'fnd base rates'!M$51)
+($G405*'fnd base rates'!M$52)
+($H405*'fnd base rates'!M$53)
+($I405*'fnd base rates'!M$54)
+($J405*'fnd base rates'!M$55)
+($K405*'fnd base rates'!M$56)
+($L405*'fnd base rates'!M$57)
+($M405*'fnd base rates'!M$58)
+($N405*'fnd base rates'!M$59)
+($O405*VLOOKUP($S405+12,rate_basefnd,13)))</f>
        <v>0</v>
      </c>
      <c r="AF405" s="4">
        <f t="shared" si="71"/>
        <v>48968.255821797211</v>
      </c>
      <c r="AH405" s="4">
        <f t="shared" si="72"/>
        <v>466700096</v>
      </c>
      <c r="AI405" s="4" t="str">
        <f t="shared" si="73"/>
        <v>466</v>
      </c>
      <c r="AJ405" s="2" t="str">
        <f t="shared" si="74"/>
        <v>700</v>
      </c>
      <c r="AK405" s="2" t="str">
        <f t="shared" si="75"/>
        <v>096</v>
      </c>
      <c r="AL405" s="4">
        <f t="shared" si="76"/>
        <v>1</v>
      </c>
      <c r="AM405" s="4">
        <f t="shared" si="69"/>
        <v>5</v>
      </c>
      <c r="AN405" s="4">
        <f t="shared" si="77"/>
        <v>48968.255821797211</v>
      </c>
      <c r="AO405" s="4">
        <f t="shared" si="78"/>
        <v>9794</v>
      </c>
      <c r="AP405" s="4">
        <f t="shared" si="79"/>
        <v>0</v>
      </c>
      <c r="AQ405" s="75">
        <v>9794</v>
      </c>
    </row>
    <row r="406" spans="1:43" s="4" customFormat="1">
      <c r="A406" s="2">
        <v>466700700</v>
      </c>
      <c r="B406" s="382" t="s">
        <v>690</v>
      </c>
      <c r="C406" s="15">
        <f>'fnd enro'!C406</f>
        <v>0</v>
      </c>
      <c r="D406" s="15">
        <f>'fnd enro'!D406</f>
        <v>0</v>
      </c>
      <c r="E406" s="15">
        <f>'fnd enro'!E406</f>
        <v>0</v>
      </c>
      <c r="F406" s="15">
        <f>'fnd enro'!F406</f>
        <v>0</v>
      </c>
      <c r="G406" s="15">
        <f>'fnd enro'!G406</f>
        <v>0</v>
      </c>
      <c r="H406" s="15">
        <f>'fnd enro'!H406</f>
        <v>30</v>
      </c>
      <c r="I406" s="15">
        <f>'fnd enro'!I406</f>
        <v>1.2</v>
      </c>
      <c r="J406" s="15">
        <f>'fnd enro'!J406</f>
        <v>0</v>
      </c>
      <c r="K406" s="15">
        <f>'fnd enro'!K406</f>
        <v>0</v>
      </c>
      <c r="L406" s="15">
        <f>'fnd enro'!L406</f>
        <v>0</v>
      </c>
      <c r="M406" s="15">
        <f>'fnd enro'!M406</f>
        <v>2</v>
      </c>
      <c r="N406" s="15">
        <f>'fnd enro'!N406</f>
        <v>0</v>
      </c>
      <c r="O406" s="15">
        <f>'fnd enro'!O406</f>
        <v>11</v>
      </c>
      <c r="P406" s="15"/>
      <c r="Q406" s="15">
        <f>'fnd enro'!R406</f>
        <v>32</v>
      </c>
      <c r="R406" s="16">
        <f t="shared" si="70"/>
        <v>1</v>
      </c>
      <c r="S406" s="15">
        <f>'fnd enro'!Q406</f>
        <v>8</v>
      </c>
      <c r="T406" s="2"/>
      <c r="U406" s="1">
        <f>(($C406*'fnd base rates'!C$48)
+($D406*'fnd base rates'!C$49)
+($E406*'fnd base rates'!C$50)
+($F406*'fnd base rates'!C$51)
+($G406*'fnd base rates'!C$52)
+($H406*'fnd base rates'!C$53)
+($I406*'fnd base rates'!C$54)
+($J406*'fnd base rates'!C$55)
+($K406*'fnd base rates'!C$56)
+($L406*'fnd base rates'!C$57)
+($M406*'fnd base rates'!C$58)
+($N406*'fnd base rates'!C$59)
+($O406*VLOOKUP($S406+12,rate_basefnd,3)))
*$R406</f>
        <v>14825.460000000001</v>
      </c>
      <c r="V406" s="1">
        <f>(($C406*'fnd base rates'!D$48)
+($D406*'fnd base rates'!D$49)
+($E406*'fnd base rates'!D$50)
+($F406*'fnd base rates'!D$51)
+($G406*'fnd base rates'!D$52)
+($H406*'fnd base rates'!D$53)
+($I406*'fnd base rates'!D$54)
+($J406*'fnd base rates'!D$55)
+($K406*'fnd base rates'!D$56)
+($L406*'fnd base rates'!D$57)
+($M406*'fnd base rates'!D$58)
+($N406*'fnd base rates'!D$59)
+($O406*VLOOKUP($S406+12,rate_basefnd,4)))
*$R406</f>
        <v>21271.040000000001</v>
      </c>
      <c r="W406" s="1">
        <f>(($C406*'fnd base rates'!E$48)
+($D406*'fnd base rates'!E$49)
+($E406*'fnd base rates'!E$50)
+($F406*'fnd base rates'!E$51)
+($G406*'fnd base rates'!E$52)
+($H406*'fnd base rates'!E$53)
+($I406*'fnd base rates'!E$54)
+($J406*'fnd base rates'!E$55)
+($K406*'fnd base rates'!E$56)
+($L406*'fnd base rates'!E$57)
+($M406*'fnd base rates'!E$58)
+($N406*'fnd base rates'!E$59)
+($O406*VLOOKUP($S406+12,rate_basefnd,5)))
*$R406</f>
        <v>172861.21999999997</v>
      </c>
      <c r="X406" s="1">
        <f>(($C406*'fnd base rates'!F$48)
+($D406*'fnd base rates'!F$49)
+($E406*'fnd base rates'!F$50)
+($F406*'fnd base rates'!F$51)
+($G406*'fnd base rates'!F$52)
+($H406*'fnd base rates'!F$53)
+($I406*'fnd base rates'!F$54)
+($J406*'fnd base rates'!F$55)
+($K406*'fnd base rates'!F$56)
+($L406*'fnd base rates'!F$57)
+($M406*'fnd base rates'!F$58)
+($N406*'fnd base rates'!F$59)
+($O406*VLOOKUP($S406+12,rate_basefnd,6)))
*$R406</f>
        <v>24695.784000000003</v>
      </c>
      <c r="Y406" s="1">
        <f>(($C406*'fnd base rates'!G$48)
+($D406*'fnd base rates'!G$49)
+($E406*'fnd base rates'!G$50)
+($F406*'fnd base rates'!G$51)
+($G406*'fnd base rates'!G$52)
+($H406*'fnd base rates'!G$53)
+($I406*'fnd base rates'!G$54)
+($J406*'fnd base rates'!G$55)
+($K406*'fnd base rates'!G$56)
+($L406*'fnd base rates'!G$57)
+($M406*'fnd base rates'!G$58)
+($N406*'fnd base rates'!G$59)
+($O406*VLOOKUP($S406+12,rate_basefnd,7)))
*$R406</f>
        <v>5391.8380000000006</v>
      </c>
      <c r="Z406" s="1">
        <f>(($C406*'fnd base rates'!H$48)
+($D406*'fnd base rates'!H$49)
+($E406*'fnd base rates'!H$50)
+($F406*'fnd base rates'!H$51)
+($G406*'fnd base rates'!H$52)
+($H406*'fnd base rates'!H$53)
+($I406*'fnd base rates'!H$54)
+($J406*'fnd base rates'!H$55)
+($K406*'fnd base rates'!H$56)
+($L406*'fnd base rates'!H$57)
+($M406*'fnd base rates'!H$58)
+($N406*'fnd base rates'!H$59)
+($O406*VLOOKUP($S406+12,rate_basefnd,8)))</f>
        <v>22481.304</v>
      </c>
      <c r="AA406" s="1">
        <f>(($C406*'fnd base rates'!I$48)
+($D406*'fnd base rates'!I$49)
+($E406*'fnd base rates'!I$50)
+($F406*'fnd base rates'!I$51)
+($G406*'fnd base rates'!I$52)
+($H406*'fnd base rates'!I$53)
+($I406*'fnd base rates'!I$54)
+($J406*'fnd base rates'!I$55)
+($K406*'fnd base rates'!I$56)
+($L406*'fnd base rates'!I$57)
+($M406*'fnd base rates'!I$58)
+($N406*'fnd base rates'!I$59)
+($O406*VLOOKUP($S406+12,rate_basefnd,9)))
*$R406</f>
        <v>11692.86</v>
      </c>
      <c r="AB406" s="1">
        <f>(($C406*'fnd base rates'!J$48)
+($D406*'fnd base rates'!J$49)
+($E406*'fnd base rates'!J$50)
+($F406*'fnd base rates'!J$51)
+($G406*'fnd base rates'!J$52)
+($H406*'fnd base rates'!J$53)
+($I406*'fnd base rates'!J$54)
+($J406*'fnd base rates'!J$55)
+($K406*'fnd base rates'!J$56)
+($L406*'fnd base rates'!J$57)
+($M406*'fnd base rates'!J$58)
+($N406*'fnd base rates'!J$59)
+($O406*VLOOKUP($S406+12,rate_basefnd,10)))
*$R406</f>
        <v>15219.7</v>
      </c>
      <c r="AC406" s="1">
        <f>(($C406*'fnd base rates'!K$48)
+($D406*'fnd base rates'!K$49)
+($E406*'fnd base rates'!K$50)
+($F406*'fnd base rates'!K$51)
+($G406*'fnd base rates'!K$52)
+($H406*'fnd base rates'!K$53)
+($I406*'fnd base rates'!K$54)
+($J406*'fnd base rates'!K$55)
+($K406*'fnd base rates'!K$56)
+($L406*'fnd base rates'!K$57)
+($M406*'fnd base rates'!K$58)
+($N406*'fnd base rates'!K$59)
+($O406*VLOOKUP($S406+12,rate_basefnd,11)))
*$R406</f>
        <v>37837.974000000002</v>
      </c>
      <c r="AD406" s="1">
        <f>(($C406*'fnd base rates'!L$48)
+($D406*'fnd base rates'!L$49)
+($E406*'fnd base rates'!L$50)
+($F406*'fnd base rates'!L$51)
+($G406*'fnd base rates'!L$52)
+($H406*'fnd base rates'!L$53)
+($I406*'fnd base rates'!L$54)
+($J406*'fnd base rates'!L$55)
+($K406*'fnd base rates'!L$56)
+($L406*'fnd base rates'!L$57)
+($M406*'fnd base rates'!L$58)
+($N406*'fnd base rates'!L$59)
+($O406*VLOOKUP($S406+12,rate_basefnd,12)))</f>
        <v>33458.377852638951</v>
      </c>
      <c r="AE406" s="1">
        <f>(($C406*'fnd base rates'!M$48)
+($D406*'fnd base rates'!M$49)
+($E406*'fnd base rates'!M$50)
+($F406*'fnd base rates'!M$51)
+($G406*'fnd base rates'!M$52)
+($H406*'fnd base rates'!M$53)
+($I406*'fnd base rates'!M$54)
+($J406*'fnd base rates'!M$55)
+($K406*'fnd base rates'!M$56)
+($L406*'fnd base rates'!M$57)
+($M406*'fnd base rates'!M$58)
+($N406*'fnd base rates'!M$59)
+($O406*VLOOKUP($S406+12,rate_basefnd,13)))</f>
        <v>0</v>
      </c>
      <c r="AF406" s="4">
        <f t="shared" si="71"/>
        <v>359735.55785263894</v>
      </c>
      <c r="AH406" s="4">
        <f t="shared" si="72"/>
        <v>466700700</v>
      </c>
      <c r="AI406" s="4" t="str">
        <f t="shared" si="73"/>
        <v>466</v>
      </c>
      <c r="AJ406" s="2" t="str">
        <f t="shared" si="74"/>
        <v>700</v>
      </c>
      <c r="AK406" s="2" t="str">
        <f t="shared" si="75"/>
        <v>700</v>
      </c>
      <c r="AL406" s="4">
        <f t="shared" si="76"/>
        <v>1</v>
      </c>
      <c r="AM406" s="4">
        <f t="shared" si="69"/>
        <v>32</v>
      </c>
      <c r="AN406" s="4">
        <f t="shared" si="77"/>
        <v>359735.55785263894</v>
      </c>
      <c r="AO406" s="4">
        <f t="shared" si="78"/>
        <v>11242</v>
      </c>
      <c r="AP406" s="4">
        <f t="shared" si="79"/>
        <v>0</v>
      </c>
      <c r="AQ406" s="75">
        <v>11242</v>
      </c>
    </row>
    <row r="407" spans="1:43" s="4" customFormat="1">
      <c r="A407" s="2">
        <v>466774089</v>
      </c>
      <c r="B407" s="382" t="s">
        <v>690</v>
      </c>
      <c r="C407" s="15">
        <f>'fnd enro'!C407</f>
        <v>0</v>
      </c>
      <c r="D407" s="15">
        <f>'fnd enro'!D407</f>
        <v>0</v>
      </c>
      <c r="E407" s="15">
        <f>'fnd enro'!E407</f>
        <v>4</v>
      </c>
      <c r="F407" s="15">
        <f>'fnd enro'!F407</f>
        <v>21</v>
      </c>
      <c r="G407" s="15">
        <f>'fnd enro'!G407</f>
        <v>11</v>
      </c>
      <c r="H407" s="15">
        <f>'fnd enro'!H407</f>
        <v>0</v>
      </c>
      <c r="I407" s="15">
        <f>'fnd enro'!I407</f>
        <v>1.425</v>
      </c>
      <c r="J407" s="15">
        <f>'fnd enro'!J407</f>
        <v>0</v>
      </c>
      <c r="K407" s="15">
        <f>'fnd enro'!K407</f>
        <v>0</v>
      </c>
      <c r="L407" s="15">
        <f>'fnd enro'!L407</f>
        <v>0</v>
      </c>
      <c r="M407" s="15">
        <f>'fnd enro'!M407</f>
        <v>2</v>
      </c>
      <c r="N407" s="15">
        <f>'fnd enro'!N407</f>
        <v>0</v>
      </c>
      <c r="O407" s="15">
        <f>'fnd enro'!O407</f>
        <v>12</v>
      </c>
      <c r="P407" s="15"/>
      <c r="Q407" s="15">
        <f>'fnd enro'!R407</f>
        <v>38</v>
      </c>
      <c r="R407" s="16">
        <f t="shared" si="70"/>
        <v>1</v>
      </c>
      <c r="S407" s="15">
        <f>'fnd enro'!Q407</f>
        <v>8</v>
      </c>
      <c r="T407" s="2"/>
      <c r="U407" s="1">
        <f>(($C407*'fnd base rates'!C$48)
+($D407*'fnd base rates'!C$49)
+($E407*'fnd base rates'!C$50)
+($F407*'fnd base rates'!C$51)
+($G407*'fnd base rates'!C$52)
+($H407*'fnd base rates'!C$53)
+($I407*'fnd base rates'!C$54)
+($J407*'fnd base rates'!C$55)
+($K407*'fnd base rates'!C$56)
+($L407*'fnd base rates'!C$57)
+($M407*'fnd base rates'!C$58)
+($N407*'fnd base rates'!C$59)
+($O407*VLOOKUP($S407+12,rate_basefnd,3)))
*$R407</f>
        <v>17605.233750000003</v>
      </c>
      <c r="V407" s="1">
        <f>(($C407*'fnd base rates'!D$48)
+($D407*'fnd base rates'!D$49)
+($E407*'fnd base rates'!D$50)
+($F407*'fnd base rates'!D$51)
+($G407*'fnd base rates'!D$52)
+($H407*'fnd base rates'!D$53)
+($I407*'fnd base rates'!D$54)
+($J407*'fnd base rates'!D$55)
+($K407*'fnd base rates'!D$56)
+($L407*'fnd base rates'!D$57)
+($M407*'fnd base rates'!D$58)
+($N407*'fnd base rates'!D$59)
+($O407*VLOOKUP($S407+12,rate_basefnd,4)))
*$R407</f>
        <v>25259.359999999997</v>
      </c>
      <c r="W407" s="1">
        <f>(($C407*'fnd base rates'!E$48)
+($D407*'fnd base rates'!E$49)
+($E407*'fnd base rates'!E$50)
+($F407*'fnd base rates'!E$51)
+($G407*'fnd base rates'!E$52)
+($H407*'fnd base rates'!E$53)
+($I407*'fnd base rates'!E$54)
+($J407*'fnd base rates'!E$55)
+($K407*'fnd base rates'!E$56)
+($L407*'fnd base rates'!E$57)
+($M407*'fnd base rates'!E$58)
+($N407*'fnd base rates'!E$59)
+($O407*VLOOKUP($S407+12,rate_basefnd,5)))
*$R407</f>
        <v>165326.28625</v>
      </c>
      <c r="X407" s="1">
        <f>(($C407*'fnd base rates'!F$48)
+($D407*'fnd base rates'!F$49)
+($E407*'fnd base rates'!F$50)
+($F407*'fnd base rates'!F$51)
+($G407*'fnd base rates'!F$52)
+($H407*'fnd base rates'!F$53)
+($I407*'fnd base rates'!F$54)
+($J407*'fnd base rates'!F$55)
+($K407*'fnd base rates'!F$56)
+($L407*'fnd base rates'!F$57)
+($M407*'fnd base rates'!F$58)
+($N407*'fnd base rates'!F$59)
+($O407*VLOOKUP($S407+12,rate_basefnd,6)))
*$R407</f>
        <v>38135.768500000006</v>
      </c>
      <c r="Y407" s="1">
        <f>(($C407*'fnd base rates'!G$48)
+($D407*'fnd base rates'!G$49)
+($E407*'fnd base rates'!G$50)
+($F407*'fnd base rates'!G$51)
+($G407*'fnd base rates'!G$52)
+($H407*'fnd base rates'!G$53)
+($I407*'fnd base rates'!G$54)
+($J407*'fnd base rates'!G$55)
+($K407*'fnd base rates'!G$56)
+($L407*'fnd base rates'!G$57)
+($M407*'fnd base rates'!G$58)
+($N407*'fnd base rates'!G$59)
+($O407*VLOOKUP($S407+12,rate_basefnd,7)))
*$R407</f>
        <v>6203.8045000000002</v>
      </c>
      <c r="Z407" s="1">
        <f>(($C407*'fnd base rates'!H$48)
+($D407*'fnd base rates'!H$49)
+($E407*'fnd base rates'!H$50)
+($F407*'fnd base rates'!H$51)
+($G407*'fnd base rates'!H$52)
+($H407*'fnd base rates'!H$53)
+($I407*'fnd base rates'!H$54)
+($J407*'fnd base rates'!H$55)
+($K407*'fnd base rates'!H$56)
+($L407*'fnd base rates'!H$57)
+($M407*'fnd base rates'!H$58)
+($N407*'fnd base rates'!H$59)
+($O407*VLOOKUP($S407+12,rate_basefnd,8)))</f>
        <v>17266.611000000001</v>
      </c>
      <c r="AA407" s="1">
        <f>(($C407*'fnd base rates'!I$48)
+($D407*'fnd base rates'!I$49)
+($E407*'fnd base rates'!I$50)
+($F407*'fnd base rates'!I$51)
+($G407*'fnd base rates'!I$52)
+($H407*'fnd base rates'!I$53)
+($I407*'fnd base rates'!I$54)
+($J407*'fnd base rates'!I$55)
+($K407*'fnd base rates'!I$56)
+($L407*'fnd base rates'!I$57)
+($M407*'fnd base rates'!I$58)
+($N407*'fnd base rates'!I$59)
+($O407*VLOOKUP($S407+12,rate_basefnd,9)))
*$R407</f>
        <v>9382.7400000000016</v>
      </c>
      <c r="AB407" s="1">
        <f>(($C407*'fnd base rates'!J$48)
+($D407*'fnd base rates'!J$49)
+($E407*'fnd base rates'!J$50)
+($F407*'fnd base rates'!J$51)
+($G407*'fnd base rates'!J$52)
+($H407*'fnd base rates'!J$53)
+($I407*'fnd base rates'!J$54)
+($J407*'fnd base rates'!J$55)
+($K407*'fnd base rates'!J$56)
+($L407*'fnd base rates'!J$57)
+($M407*'fnd base rates'!J$58)
+($N407*'fnd base rates'!J$59)
+($O407*VLOOKUP($S407+12,rate_basefnd,10)))
*$R407</f>
        <v>5774.99</v>
      </c>
      <c r="AC407" s="1">
        <f>(($C407*'fnd base rates'!K$48)
+($D407*'fnd base rates'!K$49)
+($E407*'fnd base rates'!K$50)
+($F407*'fnd base rates'!K$51)
+($G407*'fnd base rates'!K$52)
+($H407*'fnd base rates'!K$53)
+($I407*'fnd base rates'!K$54)
+($J407*'fnd base rates'!K$55)
+($K407*'fnd base rates'!K$56)
+($L407*'fnd base rates'!K$57)
+($M407*'fnd base rates'!K$58)
+($N407*'fnd base rates'!K$59)
+($O407*VLOOKUP($S407+12,rate_basefnd,11)))
*$R407</f>
        <v>43533.884749999997</v>
      </c>
      <c r="AD407" s="1">
        <f>(($C407*'fnd base rates'!L$48)
+($D407*'fnd base rates'!L$49)
+($E407*'fnd base rates'!L$50)
+($F407*'fnd base rates'!L$51)
+($G407*'fnd base rates'!L$52)
+($H407*'fnd base rates'!L$53)
+($I407*'fnd base rates'!L$54)
+($J407*'fnd base rates'!L$55)
+($K407*'fnd base rates'!L$56)
+($L407*'fnd base rates'!L$57)
+($M407*'fnd base rates'!L$58)
+($N407*'fnd base rates'!L$59)
+($O407*VLOOKUP($S407+12,rate_basefnd,12)))</f>
        <v>41660.140688871252</v>
      </c>
      <c r="AE407" s="1">
        <f>(($C407*'fnd base rates'!M$48)
+($D407*'fnd base rates'!M$49)
+($E407*'fnd base rates'!M$50)
+($F407*'fnd base rates'!M$51)
+($G407*'fnd base rates'!M$52)
+($H407*'fnd base rates'!M$53)
+($I407*'fnd base rates'!M$54)
+($J407*'fnd base rates'!M$55)
+($K407*'fnd base rates'!M$56)
+($L407*'fnd base rates'!M$57)
+($M407*'fnd base rates'!M$58)
+($N407*'fnd base rates'!M$59)
+($O407*VLOOKUP($S407+12,rate_basefnd,13)))</f>
        <v>0</v>
      </c>
      <c r="AF407" s="4">
        <f t="shared" si="71"/>
        <v>370148.81943887123</v>
      </c>
      <c r="AH407" s="4">
        <f t="shared" si="72"/>
        <v>466774089</v>
      </c>
      <c r="AI407" s="4" t="str">
        <f t="shared" si="73"/>
        <v>466</v>
      </c>
      <c r="AJ407" s="2" t="str">
        <f t="shared" si="74"/>
        <v>774</v>
      </c>
      <c r="AK407" s="2" t="str">
        <f t="shared" si="75"/>
        <v>089</v>
      </c>
      <c r="AL407" s="4">
        <f t="shared" si="76"/>
        <v>1</v>
      </c>
      <c r="AM407" s="4">
        <f t="shared" si="69"/>
        <v>38</v>
      </c>
      <c r="AN407" s="4">
        <f t="shared" si="77"/>
        <v>370148.81943887123</v>
      </c>
      <c r="AO407" s="4">
        <f t="shared" si="78"/>
        <v>9741</v>
      </c>
      <c r="AP407" s="4">
        <f t="shared" si="79"/>
        <v>0</v>
      </c>
      <c r="AQ407" s="75">
        <v>9741</v>
      </c>
    </row>
    <row r="408" spans="1:43" s="4" customFormat="1">
      <c r="A408" s="2">
        <v>466774221</v>
      </c>
      <c r="B408" s="382" t="s">
        <v>690</v>
      </c>
      <c r="C408" s="15">
        <f>'fnd enro'!C408</f>
        <v>0</v>
      </c>
      <c r="D408" s="15">
        <f>'fnd enro'!D408</f>
        <v>0</v>
      </c>
      <c r="E408" s="15">
        <f>'fnd enro'!E408</f>
        <v>2</v>
      </c>
      <c r="F408" s="15">
        <f>'fnd enro'!F408</f>
        <v>14</v>
      </c>
      <c r="G408" s="15">
        <f>'fnd enro'!G408</f>
        <v>11</v>
      </c>
      <c r="H408" s="15">
        <f>'fnd enro'!H408</f>
        <v>0</v>
      </c>
      <c r="I408" s="15">
        <f>'fnd enro'!I408</f>
        <v>1.0125</v>
      </c>
      <c r="J408" s="15">
        <f>'fnd enro'!J408</f>
        <v>0</v>
      </c>
      <c r="K408" s="15">
        <f>'fnd enro'!K408</f>
        <v>0</v>
      </c>
      <c r="L408" s="15">
        <f>'fnd enro'!L408</f>
        <v>0</v>
      </c>
      <c r="M408" s="15">
        <f>'fnd enro'!M408</f>
        <v>0</v>
      </c>
      <c r="N408" s="15">
        <f>'fnd enro'!N408</f>
        <v>0</v>
      </c>
      <c r="O408" s="15">
        <f>'fnd enro'!O408</f>
        <v>14</v>
      </c>
      <c r="P408" s="15"/>
      <c r="Q408" s="15">
        <f>'fnd enro'!R408</f>
        <v>27</v>
      </c>
      <c r="R408" s="16">
        <f t="shared" si="70"/>
        <v>1</v>
      </c>
      <c r="S408" s="15">
        <f>'fnd enro'!Q408</f>
        <v>10</v>
      </c>
      <c r="T408" s="2"/>
      <c r="U408" s="1">
        <f>(($C408*'fnd base rates'!C$48)
+($D408*'fnd base rates'!C$49)
+($E408*'fnd base rates'!C$50)
+($F408*'fnd base rates'!C$51)
+($G408*'fnd base rates'!C$52)
+($H408*'fnd base rates'!C$53)
+($I408*'fnd base rates'!C$54)
+($J408*'fnd base rates'!C$55)
+($K408*'fnd base rates'!C$56)
+($L408*'fnd base rates'!C$57)
+($M408*'fnd base rates'!C$58)
+($N408*'fnd base rates'!C$59)
+($O408*VLOOKUP($S408+12,rate_basefnd,3)))
*$R408</f>
        <v>12508.981874999999</v>
      </c>
      <c r="V408" s="1">
        <f>(($C408*'fnd base rates'!D$48)
+($D408*'fnd base rates'!D$49)
+($E408*'fnd base rates'!D$50)
+($F408*'fnd base rates'!D$51)
+($G408*'fnd base rates'!D$52)
+($H408*'fnd base rates'!D$53)
+($I408*'fnd base rates'!D$54)
+($J408*'fnd base rates'!D$55)
+($K408*'fnd base rates'!D$56)
+($L408*'fnd base rates'!D$57)
+($M408*'fnd base rates'!D$58)
+($N408*'fnd base rates'!D$59)
+($O408*VLOOKUP($S408+12,rate_basefnd,4)))
*$R408</f>
        <v>17947.440000000002</v>
      </c>
      <c r="W408" s="1">
        <f>(($C408*'fnd base rates'!E$48)
+($D408*'fnd base rates'!E$49)
+($E408*'fnd base rates'!E$50)
+($F408*'fnd base rates'!E$51)
+($G408*'fnd base rates'!E$52)
+($H408*'fnd base rates'!E$53)
+($I408*'fnd base rates'!E$54)
+($J408*'fnd base rates'!E$55)
+($K408*'fnd base rates'!E$56)
+($L408*'fnd base rates'!E$57)
+($M408*'fnd base rates'!E$58)
+($N408*'fnd base rates'!E$59)
+($O408*VLOOKUP($S408+12,rate_basefnd,5)))
*$R408</f>
        <v>132559.34312500001</v>
      </c>
      <c r="X408" s="1">
        <f>(($C408*'fnd base rates'!F$48)
+($D408*'fnd base rates'!F$49)
+($E408*'fnd base rates'!F$50)
+($F408*'fnd base rates'!F$51)
+($G408*'fnd base rates'!F$52)
+($H408*'fnd base rates'!F$53)
+($I408*'fnd base rates'!F$54)
+($J408*'fnd base rates'!F$55)
+($K408*'fnd base rates'!F$56)
+($L408*'fnd base rates'!F$57)
+($M408*'fnd base rates'!F$58)
+($N408*'fnd base rates'!F$59)
+($O408*VLOOKUP($S408+12,rate_basefnd,6)))
*$R408</f>
        <v>26621.715250000001</v>
      </c>
      <c r="Y408" s="1">
        <f>(($C408*'fnd base rates'!G$48)
+($D408*'fnd base rates'!G$49)
+($E408*'fnd base rates'!G$50)
+($F408*'fnd base rates'!G$51)
+($G408*'fnd base rates'!G$52)
+($H408*'fnd base rates'!G$53)
+($I408*'fnd base rates'!G$54)
+($J408*'fnd base rates'!G$55)
+($K408*'fnd base rates'!G$56)
+($L408*'fnd base rates'!G$57)
+($M408*'fnd base rates'!G$58)
+($N408*'fnd base rates'!G$59)
+($O408*VLOOKUP($S408+12,rate_basefnd,7)))
*$R408</f>
        <v>4785.6342499999992</v>
      </c>
      <c r="Z408" s="1">
        <f>(($C408*'fnd base rates'!H$48)
+($D408*'fnd base rates'!H$49)
+($E408*'fnd base rates'!H$50)
+($F408*'fnd base rates'!H$51)
+($G408*'fnd base rates'!H$52)
+($H408*'fnd base rates'!H$53)
+($I408*'fnd base rates'!H$54)
+($J408*'fnd base rates'!H$55)
+($K408*'fnd base rates'!H$56)
+($L408*'fnd base rates'!H$57)
+($M408*'fnd base rates'!H$58)
+($N408*'fnd base rates'!H$59)
+($O408*VLOOKUP($S408+12,rate_basefnd,8)))</f>
        <v>12268.3815</v>
      </c>
      <c r="AA408" s="1">
        <f>(($C408*'fnd base rates'!I$48)
+($D408*'fnd base rates'!I$49)
+($E408*'fnd base rates'!I$50)
+($F408*'fnd base rates'!I$51)
+($G408*'fnd base rates'!I$52)
+($H408*'fnd base rates'!I$53)
+($I408*'fnd base rates'!I$54)
+($J408*'fnd base rates'!I$55)
+($K408*'fnd base rates'!I$56)
+($L408*'fnd base rates'!I$57)
+($M408*'fnd base rates'!I$58)
+($N408*'fnd base rates'!I$59)
+($O408*VLOOKUP($S408+12,rate_basefnd,9)))
*$R408</f>
        <v>6796.17</v>
      </c>
      <c r="AB408" s="1">
        <f>(($C408*'fnd base rates'!J$48)
+($D408*'fnd base rates'!J$49)
+($E408*'fnd base rates'!J$50)
+($F408*'fnd base rates'!J$51)
+($G408*'fnd base rates'!J$52)
+($H408*'fnd base rates'!J$53)
+($I408*'fnd base rates'!J$54)
+($J408*'fnd base rates'!J$55)
+($K408*'fnd base rates'!J$56)
+($L408*'fnd base rates'!J$57)
+($M408*'fnd base rates'!J$58)
+($N408*'fnd base rates'!J$59)
+($O408*VLOOKUP($S408+12,rate_basefnd,10)))
*$R408</f>
        <v>4407.3599999999997</v>
      </c>
      <c r="AC408" s="1">
        <f>(($C408*'fnd base rates'!K$48)
+($D408*'fnd base rates'!K$49)
+($E408*'fnd base rates'!K$50)
+($F408*'fnd base rates'!K$51)
+($G408*'fnd base rates'!K$52)
+($H408*'fnd base rates'!K$53)
+($I408*'fnd base rates'!K$54)
+($J408*'fnd base rates'!K$55)
+($K408*'fnd base rates'!K$56)
+($L408*'fnd base rates'!K$57)
+($M408*'fnd base rates'!K$58)
+($N408*'fnd base rates'!K$59)
+($O408*VLOOKUP($S408+12,rate_basefnd,11)))
*$R408</f>
        <v>33582.288374999996</v>
      </c>
      <c r="AD408" s="1">
        <f>(($C408*'fnd base rates'!L$48)
+($D408*'fnd base rates'!L$49)
+($E408*'fnd base rates'!L$50)
+($F408*'fnd base rates'!L$51)
+($G408*'fnd base rates'!L$52)
+($H408*'fnd base rates'!L$53)
+($I408*'fnd base rates'!L$54)
+($J408*'fnd base rates'!L$55)
+($K408*'fnd base rates'!L$56)
+($L408*'fnd base rates'!L$57)
+($M408*'fnd base rates'!L$58)
+($N408*'fnd base rates'!L$59)
+($O408*VLOOKUP($S408+12,rate_basefnd,12)))</f>
        <v>31212.835834060206</v>
      </c>
      <c r="AE408" s="1">
        <f>(($C408*'fnd base rates'!M$48)
+($D408*'fnd base rates'!M$49)
+($E408*'fnd base rates'!M$50)
+($F408*'fnd base rates'!M$51)
+($G408*'fnd base rates'!M$52)
+($H408*'fnd base rates'!M$53)
+($I408*'fnd base rates'!M$54)
+($J408*'fnd base rates'!M$55)
+($K408*'fnd base rates'!M$56)
+($L408*'fnd base rates'!M$57)
+($M408*'fnd base rates'!M$58)
+($N408*'fnd base rates'!M$59)
+($O408*VLOOKUP($S408+12,rate_basefnd,13)))</f>
        <v>0</v>
      </c>
      <c r="AF408" s="4">
        <f t="shared" si="71"/>
        <v>282690.15020906023</v>
      </c>
      <c r="AH408" s="4">
        <f t="shared" si="72"/>
        <v>466774221</v>
      </c>
      <c r="AI408" s="4" t="str">
        <f t="shared" si="73"/>
        <v>466</v>
      </c>
      <c r="AJ408" s="2" t="str">
        <f t="shared" si="74"/>
        <v>774</v>
      </c>
      <c r="AK408" s="2" t="str">
        <f t="shared" si="75"/>
        <v>221</v>
      </c>
      <c r="AL408" s="4">
        <f t="shared" si="76"/>
        <v>1</v>
      </c>
      <c r="AM408" s="4">
        <f t="shared" si="69"/>
        <v>27</v>
      </c>
      <c r="AN408" s="4">
        <f t="shared" si="77"/>
        <v>282690.15020906023</v>
      </c>
      <c r="AO408" s="4">
        <f t="shared" si="78"/>
        <v>10470</v>
      </c>
      <c r="AP408" s="4">
        <f t="shared" si="79"/>
        <v>0</v>
      </c>
      <c r="AQ408" s="75">
        <v>10470</v>
      </c>
    </row>
    <row r="409" spans="1:43" s="4" customFormat="1">
      <c r="A409" s="2">
        <v>466774296</v>
      </c>
      <c r="B409" s="382" t="s">
        <v>690</v>
      </c>
      <c r="C409" s="15">
        <f>'fnd enro'!C409</f>
        <v>0</v>
      </c>
      <c r="D409" s="15">
        <f>'fnd enro'!D409</f>
        <v>0</v>
      </c>
      <c r="E409" s="15">
        <f>'fnd enro'!E409</f>
        <v>4</v>
      </c>
      <c r="F409" s="15">
        <f>'fnd enro'!F409</f>
        <v>15</v>
      </c>
      <c r="G409" s="15">
        <f>'fnd enro'!G409</f>
        <v>9</v>
      </c>
      <c r="H409" s="15">
        <f>'fnd enro'!H409</f>
        <v>0</v>
      </c>
      <c r="I409" s="15">
        <f>'fnd enro'!I409</f>
        <v>1.0874999999999999</v>
      </c>
      <c r="J409" s="15">
        <f>'fnd enro'!J409</f>
        <v>0</v>
      </c>
      <c r="K409" s="15">
        <f>'fnd enro'!K409</f>
        <v>0</v>
      </c>
      <c r="L409" s="15">
        <f>'fnd enro'!L409</f>
        <v>0</v>
      </c>
      <c r="M409" s="15">
        <f>'fnd enro'!M409</f>
        <v>1</v>
      </c>
      <c r="N409" s="15">
        <f>'fnd enro'!N409</f>
        <v>0</v>
      </c>
      <c r="O409" s="15">
        <f>'fnd enro'!O409</f>
        <v>7</v>
      </c>
      <c r="P409" s="15"/>
      <c r="Q409" s="15">
        <f>'fnd enro'!R409</f>
        <v>29</v>
      </c>
      <c r="R409" s="16">
        <f t="shared" si="70"/>
        <v>1</v>
      </c>
      <c r="S409" s="15">
        <f>'fnd enro'!Q409</f>
        <v>6</v>
      </c>
      <c r="T409" s="2"/>
      <c r="U409" s="1">
        <f>(($C409*'fnd base rates'!C$48)
+($D409*'fnd base rates'!C$49)
+($E409*'fnd base rates'!C$50)
+($F409*'fnd base rates'!C$51)
+($G409*'fnd base rates'!C$52)
+($H409*'fnd base rates'!C$53)
+($I409*'fnd base rates'!C$54)
+($J409*'fnd base rates'!C$55)
+($K409*'fnd base rates'!C$56)
+($L409*'fnd base rates'!C$57)
+($M409*'fnd base rates'!C$58)
+($N409*'fnd base rates'!C$59)
+($O409*VLOOKUP($S409+12,rate_basefnd,3)))
*$R409</f>
        <v>13435.573125000003</v>
      </c>
      <c r="V409" s="1">
        <f>(($C409*'fnd base rates'!D$48)
+($D409*'fnd base rates'!D$49)
+($E409*'fnd base rates'!D$50)
+($F409*'fnd base rates'!D$51)
+($G409*'fnd base rates'!D$52)
+($H409*'fnd base rates'!D$53)
+($I409*'fnd base rates'!D$54)
+($J409*'fnd base rates'!D$55)
+($K409*'fnd base rates'!D$56)
+($L409*'fnd base rates'!D$57)
+($M409*'fnd base rates'!D$58)
+($N409*'fnd base rates'!D$59)
+($O409*VLOOKUP($S409+12,rate_basefnd,4)))
*$R409</f>
        <v>19276.88</v>
      </c>
      <c r="W409" s="1">
        <f>(($C409*'fnd base rates'!E$48)
+($D409*'fnd base rates'!E$49)
+($E409*'fnd base rates'!E$50)
+($F409*'fnd base rates'!E$51)
+($G409*'fnd base rates'!E$52)
+($H409*'fnd base rates'!E$53)
+($I409*'fnd base rates'!E$54)
+($J409*'fnd base rates'!E$55)
+($K409*'fnd base rates'!E$56)
+($L409*'fnd base rates'!E$57)
+($M409*'fnd base rates'!E$58)
+($N409*'fnd base rates'!E$59)
+($O409*VLOOKUP($S409+12,rate_basefnd,5)))
*$R409</f>
        <v>117770.87187499998</v>
      </c>
      <c r="X409" s="1">
        <f>(($C409*'fnd base rates'!F$48)
+($D409*'fnd base rates'!F$49)
+($E409*'fnd base rates'!F$50)
+($F409*'fnd base rates'!F$51)
+($G409*'fnd base rates'!F$52)
+($H409*'fnd base rates'!F$53)
+($I409*'fnd base rates'!F$54)
+($J409*'fnd base rates'!F$55)
+($K409*'fnd base rates'!F$56)
+($L409*'fnd base rates'!F$57)
+($M409*'fnd base rates'!F$58)
+($N409*'fnd base rates'!F$59)
+($O409*VLOOKUP($S409+12,rate_basefnd,6)))
*$R409</f>
        <v>29053.50675</v>
      </c>
      <c r="Y409" s="1">
        <f>(($C409*'fnd base rates'!G$48)
+($D409*'fnd base rates'!G$49)
+($E409*'fnd base rates'!G$50)
+($F409*'fnd base rates'!G$51)
+($G409*'fnd base rates'!G$52)
+($H409*'fnd base rates'!G$53)
+($I409*'fnd base rates'!G$54)
+($J409*'fnd base rates'!G$55)
+($K409*'fnd base rates'!G$56)
+($L409*'fnd base rates'!G$57)
+($M409*'fnd base rates'!G$58)
+($N409*'fnd base rates'!G$59)
+($O409*VLOOKUP($S409+12,rate_basefnd,7)))
*$R409</f>
        <v>4555.9897499999997</v>
      </c>
      <c r="Z409" s="1">
        <f>(($C409*'fnd base rates'!H$48)
+($D409*'fnd base rates'!H$49)
+($E409*'fnd base rates'!H$50)
+($F409*'fnd base rates'!H$51)
+($G409*'fnd base rates'!H$52)
+($H409*'fnd base rates'!H$53)
+($I409*'fnd base rates'!H$54)
+($J409*'fnd base rates'!H$55)
+($K409*'fnd base rates'!H$56)
+($L409*'fnd base rates'!H$57)
+($M409*'fnd base rates'!H$58)
+($N409*'fnd base rates'!H$59)
+($O409*VLOOKUP($S409+12,rate_basefnd,8)))</f>
        <v>13177.1505</v>
      </c>
      <c r="AA409" s="1">
        <f>(($C409*'fnd base rates'!I$48)
+($D409*'fnd base rates'!I$49)
+($E409*'fnd base rates'!I$50)
+($F409*'fnd base rates'!I$51)
+($G409*'fnd base rates'!I$52)
+($H409*'fnd base rates'!I$53)
+($I409*'fnd base rates'!I$54)
+($J409*'fnd base rates'!I$55)
+($K409*'fnd base rates'!I$56)
+($L409*'fnd base rates'!I$57)
+($M409*'fnd base rates'!I$58)
+($N409*'fnd base rates'!I$59)
+($O409*VLOOKUP($S409+12,rate_basefnd,9)))
*$R409</f>
        <v>7166.3099999999995</v>
      </c>
      <c r="AB409" s="1">
        <f>(($C409*'fnd base rates'!J$48)
+($D409*'fnd base rates'!J$49)
+($E409*'fnd base rates'!J$50)
+($F409*'fnd base rates'!J$51)
+($G409*'fnd base rates'!J$52)
+($H409*'fnd base rates'!J$53)
+($I409*'fnd base rates'!J$54)
+($J409*'fnd base rates'!J$55)
+($K409*'fnd base rates'!J$56)
+($L409*'fnd base rates'!J$57)
+($M409*'fnd base rates'!J$58)
+($N409*'fnd base rates'!J$59)
+($O409*VLOOKUP($S409+12,rate_basefnd,10)))
*$R409</f>
        <v>4416.18</v>
      </c>
      <c r="AC409" s="1">
        <f>(($C409*'fnd base rates'!K$48)
+($D409*'fnd base rates'!K$49)
+($E409*'fnd base rates'!K$50)
+($F409*'fnd base rates'!K$51)
+($G409*'fnd base rates'!K$52)
+($H409*'fnd base rates'!K$53)
+($I409*'fnd base rates'!K$54)
+($J409*'fnd base rates'!K$55)
+($K409*'fnd base rates'!K$56)
+($L409*'fnd base rates'!K$57)
+($M409*'fnd base rates'!K$58)
+($N409*'fnd base rates'!K$59)
+($O409*VLOOKUP($S409+12,rate_basefnd,11)))
*$R409</f>
        <v>31971.058625000001</v>
      </c>
      <c r="AD409" s="1">
        <f>(($C409*'fnd base rates'!L$48)
+($D409*'fnd base rates'!L$49)
+($E409*'fnd base rates'!L$50)
+($F409*'fnd base rates'!L$51)
+($G409*'fnd base rates'!L$52)
+($H409*'fnd base rates'!L$53)
+($I409*'fnd base rates'!L$54)
+($J409*'fnd base rates'!L$55)
+($K409*'fnd base rates'!L$56)
+($L409*'fnd base rates'!L$57)
+($M409*'fnd base rates'!L$58)
+($N409*'fnd base rates'!L$59)
+($O409*VLOOKUP($S409+12,rate_basefnd,12)))</f>
        <v>30954.619037452845</v>
      </c>
      <c r="AE409" s="1">
        <f>(($C409*'fnd base rates'!M$48)
+($D409*'fnd base rates'!M$49)
+($E409*'fnd base rates'!M$50)
+($F409*'fnd base rates'!M$51)
+($G409*'fnd base rates'!M$52)
+($H409*'fnd base rates'!M$53)
+($I409*'fnd base rates'!M$54)
+($J409*'fnd base rates'!M$55)
+($K409*'fnd base rates'!M$56)
+($L409*'fnd base rates'!M$57)
+($M409*'fnd base rates'!M$58)
+($N409*'fnd base rates'!M$59)
+($O409*VLOOKUP($S409+12,rate_basefnd,13)))</f>
        <v>0</v>
      </c>
      <c r="AF409" s="4">
        <f t="shared" si="71"/>
        <v>271778.1396624528</v>
      </c>
      <c r="AH409" s="4">
        <f t="shared" si="72"/>
        <v>466774296</v>
      </c>
      <c r="AI409" s="4" t="str">
        <f t="shared" si="73"/>
        <v>466</v>
      </c>
      <c r="AJ409" s="2" t="str">
        <f t="shared" si="74"/>
        <v>774</v>
      </c>
      <c r="AK409" s="2" t="str">
        <f t="shared" si="75"/>
        <v>296</v>
      </c>
      <c r="AL409" s="4">
        <f t="shared" si="76"/>
        <v>1</v>
      </c>
      <c r="AM409" s="4">
        <f t="shared" si="69"/>
        <v>29</v>
      </c>
      <c r="AN409" s="4">
        <f t="shared" si="77"/>
        <v>271778.1396624528</v>
      </c>
      <c r="AO409" s="4">
        <f t="shared" si="78"/>
        <v>9372</v>
      </c>
      <c r="AP409" s="4">
        <f t="shared" si="79"/>
        <v>0</v>
      </c>
      <c r="AQ409" s="75">
        <v>9372</v>
      </c>
    </row>
    <row r="410" spans="1:43" s="4" customFormat="1">
      <c r="A410" s="2">
        <v>466774774</v>
      </c>
      <c r="B410" s="382" t="s">
        <v>690</v>
      </c>
      <c r="C410" s="15">
        <f>'fnd enro'!C410</f>
        <v>0</v>
      </c>
      <c r="D410" s="15">
        <f>'fnd enro'!D410</f>
        <v>0</v>
      </c>
      <c r="E410" s="15">
        <f>'fnd enro'!E410</f>
        <v>4</v>
      </c>
      <c r="F410" s="15">
        <f>'fnd enro'!F410</f>
        <v>25</v>
      </c>
      <c r="G410" s="15">
        <f>'fnd enro'!G410</f>
        <v>11</v>
      </c>
      <c r="H410" s="15">
        <f>'fnd enro'!H410</f>
        <v>0</v>
      </c>
      <c r="I410" s="15">
        <f>'fnd enro'!I410</f>
        <v>1.575</v>
      </c>
      <c r="J410" s="15">
        <f>'fnd enro'!J410</f>
        <v>0</v>
      </c>
      <c r="K410" s="15">
        <f>'fnd enro'!K410</f>
        <v>0</v>
      </c>
      <c r="L410" s="15">
        <f>'fnd enro'!L410</f>
        <v>0</v>
      </c>
      <c r="M410" s="15">
        <f>'fnd enro'!M410</f>
        <v>2</v>
      </c>
      <c r="N410" s="15">
        <f>'fnd enro'!N410</f>
        <v>0</v>
      </c>
      <c r="O410" s="15">
        <f>'fnd enro'!O410</f>
        <v>12</v>
      </c>
      <c r="P410" s="15"/>
      <c r="Q410" s="15">
        <f>'fnd enro'!R410</f>
        <v>42</v>
      </c>
      <c r="R410" s="16">
        <f t="shared" si="70"/>
        <v>1</v>
      </c>
      <c r="S410" s="15">
        <f>'fnd enro'!Q410</f>
        <v>7</v>
      </c>
      <c r="T410" s="2"/>
      <c r="U410" s="1">
        <f>(($C410*'fnd base rates'!C$48)
+($D410*'fnd base rates'!C$49)
+($E410*'fnd base rates'!C$50)
+($F410*'fnd base rates'!C$51)
+($G410*'fnd base rates'!C$52)
+($H410*'fnd base rates'!C$53)
+($I410*'fnd base rates'!C$54)
+($J410*'fnd base rates'!C$55)
+($K410*'fnd base rates'!C$56)
+($L410*'fnd base rates'!C$57)
+($M410*'fnd base rates'!C$58)
+($N410*'fnd base rates'!C$59)
+($O410*VLOOKUP($S410+12,rate_basefnd,3)))
*$R410</f>
        <v>19458.416250000002</v>
      </c>
      <c r="V410" s="1">
        <f>(($C410*'fnd base rates'!D$48)
+($D410*'fnd base rates'!D$49)
+($E410*'fnd base rates'!D$50)
+($F410*'fnd base rates'!D$51)
+($G410*'fnd base rates'!D$52)
+($H410*'fnd base rates'!D$53)
+($I410*'fnd base rates'!D$54)
+($J410*'fnd base rates'!D$55)
+($K410*'fnd base rates'!D$56)
+($L410*'fnd base rates'!D$57)
+($M410*'fnd base rates'!D$58)
+($N410*'fnd base rates'!D$59)
+($O410*VLOOKUP($S410+12,rate_basefnd,4)))
*$R410</f>
        <v>27918.240000000002</v>
      </c>
      <c r="W410" s="1">
        <f>(($C410*'fnd base rates'!E$48)
+($D410*'fnd base rates'!E$49)
+($E410*'fnd base rates'!E$50)
+($F410*'fnd base rates'!E$51)
+($G410*'fnd base rates'!E$52)
+($H410*'fnd base rates'!E$53)
+($I410*'fnd base rates'!E$54)
+($J410*'fnd base rates'!E$55)
+($K410*'fnd base rates'!E$56)
+($L410*'fnd base rates'!E$57)
+($M410*'fnd base rates'!E$58)
+($N410*'fnd base rates'!E$59)
+($O410*VLOOKUP($S410+12,rate_basefnd,5)))
*$R410</f>
        <v>178395.48375000001</v>
      </c>
      <c r="X410" s="1">
        <f>(($C410*'fnd base rates'!F$48)
+($D410*'fnd base rates'!F$49)
+($E410*'fnd base rates'!F$50)
+($F410*'fnd base rates'!F$51)
+($G410*'fnd base rates'!F$52)
+($H410*'fnd base rates'!F$53)
+($I410*'fnd base rates'!F$54)
+($J410*'fnd base rates'!F$55)
+($K410*'fnd base rates'!F$56)
+($L410*'fnd base rates'!F$57)
+($M410*'fnd base rates'!F$58)
+($N410*'fnd base rates'!F$59)
+($O410*VLOOKUP($S410+12,rate_basefnd,6)))
*$R410</f>
        <v>42436.631500000003</v>
      </c>
      <c r="Y410" s="1">
        <f>(($C410*'fnd base rates'!G$48)
+($D410*'fnd base rates'!G$49)
+($E410*'fnd base rates'!G$50)
+($F410*'fnd base rates'!G$51)
+($G410*'fnd base rates'!G$52)
+($H410*'fnd base rates'!G$53)
+($I410*'fnd base rates'!G$54)
+($J410*'fnd base rates'!G$55)
+($K410*'fnd base rates'!G$56)
+($L410*'fnd base rates'!G$57)
+($M410*'fnd base rates'!G$58)
+($N410*'fnd base rates'!G$59)
+($O410*VLOOKUP($S410+12,rate_basefnd,7)))
*$R410</f>
        <v>6738.5355</v>
      </c>
      <c r="Z410" s="1">
        <f>(($C410*'fnd base rates'!H$48)
+($D410*'fnd base rates'!H$49)
+($E410*'fnd base rates'!H$50)
+($F410*'fnd base rates'!H$51)
+($G410*'fnd base rates'!H$52)
+($H410*'fnd base rates'!H$53)
+($I410*'fnd base rates'!H$54)
+($J410*'fnd base rates'!H$55)
+($K410*'fnd base rates'!H$56)
+($L410*'fnd base rates'!H$57)
+($M410*'fnd base rates'!H$58)
+($N410*'fnd base rates'!H$59)
+($O410*VLOOKUP($S410+12,rate_basefnd,8)))</f>
        <v>19084.148999999998</v>
      </c>
      <c r="AA410" s="1">
        <f>(($C410*'fnd base rates'!I$48)
+($D410*'fnd base rates'!I$49)
+($E410*'fnd base rates'!I$50)
+($F410*'fnd base rates'!I$51)
+($G410*'fnd base rates'!I$52)
+($H410*'fnd base rates'!I$53)
+($I410*'fnd base rates'!I$54)
+($J410*'fnd base rates'!I$55)
+($K410*'fnd base rates'!I$56)
+($L410*'fnd base rates'!I$57)
+($M410*'fnd base rates'!I$58)
+($N410*'fnd base rates'!I$59)
+($O410*VLOOKUP($S410+12,rate_basefnd,9)))
*$R410</f>
        <v>10269.900000000001</v>
      </c>
      <c r="AB410" s="1">
        <f>(($C410*'fnd base rates'!J$48)
+($D410*'fnd base rates'!J$49)
+($E410*'fnd base rates'!J$50)
+($F410*'fnd base rates'!J$51)
+($G410*'fnd base rates'!J$52)
+($H410*'fnd base rates'!J$53)
+($I410*'fnd base rates'!J$54)
+($J410*'fnd base rates'!J$55)
+($K410*'fnd base rates'!J$56)
+($L410*'fnd base rates'!J$57)
+($M410*'fnd base rates'!J$58)
+($N410*'fnd base rates'!J$59)
+($O410*VLOOKUP($S410+12,rate_basefnd,10)))
*$R410</f>
        <v>6304.39</v>
      </c>
      <c r="AC410" s="1">
        <f>(($C410*'fnd base rates'!K$48)
+($D410*'fnd base rates'!K$49)
+($E410*'fnd base rates'!K$50)
+($F410*'fnd base rates'!K$51)
+($G410*'fnd base rates'!K$52)
+($H410*'fnd base rates'!K$53)
+($I410*'fnd base rates'!K$54)
+($J410*'fnd base rates'!K$55)
+($K410*'fnd base rates'!K$56)
+($L410*'fnd base rates'!K$57)
+($M410*'fnd base rates'!K$58)
+($N410*'fnd base rates'!K$59)
+($O410*VLOOKUP($S410+12,rate_basefnd,11)))
*$R410</f>
        <v>47286.465250000001</v>
      </c>
      <c r="AD410" s="1">
        <f>(($C410*'fnd base rates'!L$48)
+($D410*'fnd base rates'!L$49)
+($E410*'fnd base rates'!L$50)
+($F410*'fnd base rates'!L$51)
+($G410*'fnd base rates'!L$52)
+($H410*'fnd base rates'!L$53)
+($I410*'fnd base rates'!L$54)
+($J410*'fnd base rates'!L$55)
+($K410*'fnd base rates'!L$56)
+($L410*'fnd base rates'!L$57)
+($M410*'fnd base rates'!L$58)
+($N410*'fnd base rates'!L$59)
+($O410*VLOOKUP($S410+12,rate_basefnd,12)))</f>
        <v>45572.826547962519</v>
      </c>
      <c r="AE410" s="1">
        <f>(($C410*'fnd base rates'!M$48)
+($D410*'fnd base rates'!M$49)
+($E410*'fnd base rates'!M$50)
+($F410*'fnd base rates'!M$51)
+($G410*'fnd base rates'!M$52)
+($H410*'fnd base rates'!M$53)
+($I410*'fnd base rates'!M$54)
+($J410*'fnd base rates'!M$55)
+($K410*'fnd base rates'!M$56)
+($L410*'fnd base rates'!M$57)
+($M410*'fnd base rates'!M$58)
+($N410*'fnd base rates'!M$59)
+($O410*VLOOKUP($S410+12,rate_basefnd,13)))</f>
        <v>0</v>
      </c>
      <c r="AF410" s="4">
        <f t="shared" si="71"/>
        <v>403465.03779796255</v>
      </c>
      <c r="AH410" s="4">
        <f t="shared" si="72"/>
        <v>466774774</v>
      </c>
      <c r="AI410" s="4" t="str">
        <f t="shared" si="73"/>
        <v>466</v>
      </c>
      <c r="AJ410" s="2" t="str">
        <f t="shared" si="74"/>
        <v>774</v>
      </c>
      <c r="AK410" s="2" t="str">
        <f t="shared" si="75"/>
        <v>774</v>
      </c>
      <c r="AL410" s="4">
        <f t="shared" si="76"/>
        <v>1</v>
      </c>
      <c r="AM410" s="4">
        <f t="shared" si="69"/>
        <v>42</v>
      </c>
      <c r="AN410" s="4">
        <f t="shared" si="77"/>
        <v>403465.03779796255</v>
      </c>
      <c r="AO410" s="4">
        <f t="shared" si="78"/>
        <v>9606</v>
      </c>
      <c r="AP410" s="4">
        <f t="shared" si="79"/>
        <v>0</v>
      </c>
      <c r="AQ410" s="75">
        <v>9606</v>
      </c>
    </row>
    <row r="411" spans="1:43" s="4" customFormat="1">
      <c r="A411" s="2">
        <v>469035035</v>
      </c>
      <c r="B411" s="382" t="s">
        <v>691</v>
      </c>
      <c r="C411" s="15">
        <f>'fnd enro'!C411</f>
        <v>26</v>
      </c>
      <c r="D411" s="15">
        <f>'fnd enro'!D411</f>
        <v>0</v>
      </c>
      <c r="E411" s="15">
        <f>'fnd enro'!E411</f>
        <v>44</v>
      </c>
      <c r="F411" s="15">
        <f>'fnd enro'!F411</f>
        <v>182</v>
      </c>
      <c r="G411" s="15">
        <f>'fnd enro'!G411</f>
        <v>213</v>
      </c>
      <c r="H411" s="15">
        <f>'fnd enro'!H411</f>
        <v>285</v>
      </c>
      <c r="I411" s="15">
        <f>'fnd enro'!I411</f>
        <v>40.762500000000003</v>
      </c>
      <c r="J411" s="15">
        <f>'fnd enro'!J411</f>
        <v>0</v>
      </c>
      <c r="K411" s="15">
        <f>'fnd enro'!K411</f>
        <v>28</v>
      </c>
      <c r="L411" s="15">
        <f>'fnd enro'!L411</f>
        <v>0</v>
      </c>
      <c r="M411" s="15">
        <f>'fnd enro'!M411</f>
        <v>363</v>
      </c>
      <c r="N411" s="15">
        <f>'fnd enro'!N411</f>
        <v>0</v>
      </c>
      <c r="O411" s="15">
        <f>'fnd enro'!O411</f>
        <v>699</v>
      </c>
      <c r="P411" s="15"/>
      <c r="Q411" s="15">
        <f>'fnd enro'!R411</f>
        <v>1114</v>
      </c>
      <c r="R411" s="16">
        <f t="shared" si="70"/>
        <v>1.079</v>
      </c>
      <c r="S411" s="15">
        <f>'fnd enro'!Q411</f>
        <v>10</v>
      </c>
      <c r="T411" s="2"/>
      <c r="U411" s="1">
        <f>(($C411*'fnd base rates'!C$48)
+($D411*'fnd base rates'!C$49)
+($E411*'fnd base rates'!C$50)
+($F411*'fnd base rates'!C$51)
+($G411*'fnd base rates'!C$52)
+($H411*'fnd base rates'!C$53)
+($I411*'fnd base rates'!C$54)
+($J411*'fnd base rates'!C$55)
+($K411*'fnd base rates'!C$56)
+($L411*'fnd base rates'!C$57)
+($M411*'fnd base rates'!C$58)
+($N411*'fnd base rates'!C$59)
+($O411*VLOOKUP($S411+12,rate_basefnd,3)))
*$R411</f>
        <v>554109.92368062504</v>
      </c>
      <c r="V411" s="1">
        <f>(($C411*'fnd base rates'!D$48)
+($D411*'fnd base rates'!D$49)
+($E411*'fnd base rates'!D$50)
+($F411*'fnd base rates'!D$51)
+($G411*'fnd base rates'!D$52)
+($H411*'fnd base rates'!D$53)
+($I411*'fnd base rates'!D$54)
+($J411*'fnd base rates'!D$55)
+($K411*'fnd base rates'!D$56)
+($L411*'fnd base rates'!D$57)
+($M411*'fnd base rates'!D$58)
+($N411*'fnd base rates'!D$59)
+($O411*VLOOKUP($S411+12,rate_basefnd,4)))
*$R411</f>
        <v>798998.01098000014</v>
      </c>
      <c r="W411" s="1">
        <f>(($C411*'fnd base rates'!E$48)
+($D411*'fnd base rates'!E$49)
+($E411*'fnd base rates'!E$50)
+($F411*'fnd base rates'!E$51)
+($G411*'fnd base rates'!E$52)
+($H411*'fnd base rates'!E$53)
+($I411*'fnd base rates'!E$54)
+($J411*'fnd base rates'!E$55)
+($K411*'fnd base rates'!E$56)
+($L411*'fnd base rates'!E$57)
+($M411*'fnd base rates'!E$58)
+($N411*'fnd base rates'!E$59)
+($O411*VLOOKUP($S411+12,rate_basefnd,5)))
*$R411</f>
        <v>7318796.4471943742</v>
      </c>
      <c r="X411" s="1">
        <f>(($C411*'fnd base rates'!F$48)
+($D411*'fnd base rates'!F$49)
+($E411*'fnd base rates'!F$50)
+($F411*'fnd base rates'!F$51)
+($G411*'fnd base rates'!F$52)
+($H411*'fnd base rates'!F$53)
+($I411*'fnd base rates'!F$54)
+($J411*'fnd base rates'!F$55)
+($K411*'fnd base rates'!F$56)
+($L411*'fnd base rates'!F$57)
+($M411*'fnd base rates'!F$58)
+($N411*'fnd base rates'!F$59)
+($O411*VLOOKUP($S411+12,rate_basefnd,6)))
*$R411</f>
        <v>1073472.4882797501</v>
      </c>
      <c r="Y411" s="1">
        <f>(($C411*'fnd base rates'!G$48)
+($D411*'fnd base rates'!G$49)
+($E411*'fnd base rates'!G$50)
+($F411*'fnd base rates'!G$51)
+($G411*'fnd base rates'!G$52)
+($H411*'fnd base rates'!G$53)
+($I411*'fnd base rates'!G$54)
+($J411*'fnd base rates'!G$55)
+($K411*'fnd base rates'!G$56)
+($L411*'fnd base rates'!G$57)
+($M411*'fnd base rates'!G$58)
+($N411*'fnd base rates'!G$59)
+($O411*VLOOKUP($S411+12,rate_basefnd,7)))
*$R411</f>
        <v>238642.35366074997</v>
      </c>
      <c r="Z411" s="1">
        <f>(($C411*'fnd base rates'!H$48)
+($D411*'fnd base rates'!H$49)
+($E411*'fnd base rates'!H$50)
+($F411*'fnd base rates'!H$51)
+($G411*'fnd base rates'!H$52)
+($H411*'fnd base rates'!H$53)
+($I411*'fnd base rates'!H$54)
+($J411*'fnd base rates'!H$55)
+($K411*'fnd base rates'!H$56)
+($L411*'fnd base rates'!H$57)
+($M411*'fnd base rates'!H$58)
+($N411*'fnd base rates'!H$59)
+($O411*VLOOKUP($S411+12,rate_basefnd,8)))</f>
        <v>581266.77149999992</v>
      </c>
      <c r="AA411" s="1">
        <f>(($C411*'fnd base rates'!I$48)
+($D411*'fnd base rates'!I$49)
+($E411*'fnd base rates'!I$50)
+($F411*'fnd base rates'!I$51)
+($G411*'fnd base rates'!I$52)
+($H411*'fnd base rates'!I$53)
+($I411*'fnd base rates'!I$54)
+($J411*'fnd base rates'!I$55)
+($K411*'fnd base rates'!I$56)
+($L411*'fnd base rates'!I$57)
+($M411*'fnd base rates'!I$58)
+($N411*'fnd base rates'!I$59)
+($O411*VLOOKUP($S411+12,rate_basefnd,9)))
*$R411</f>
        <v>358946.07449999999</v>
      </c>
      <c r="AB411" s="1">
        <f>(($C411*'fnd base rates'!J$48)
+($D411*'fnd base rates'!J$49)
+($E411*'fnd base rates'!J$50)
+($F411*'fnd base rates'!J$51)
+($G411*'fnd base rates'!J$52)
+($H411*'fnd base rates'!J$53)
+($I411*'fnd base rates'!J$54)
+($J411*'fnd base rates'!J$55)
+($K411*'fnd base rates'!J$56)
+($L411*'fnd base rates'!J$57)
+($M411*'fnd base rates'!J$58)
+($N411*'fnd base rates'!J$59)
+($O411*VLOOKUP($S411+12,rate_basefnd,10)))
*$R411</f>
        <v>288234.89928999997</v>
      </c>
      <c r="AC411" s="1">
        <f>(($C411*'fnd base rates'!K$48)
+($D411*'fnd base rates'!K$49)
+($E411*'fnd base rates'!K$50)
+($F411*'fnd base rates'!K$51)
+($G411*'fnd base rates'!K$52)
+($H411*'fnd base rates'!K$53)
+($I411*'fnd base rates'!K$54)
+($J411*'fnd base rates'!K$55)
+($K411*'fnd base rates'!K$56)
+($L411*'fnd base rates'!K$57)
+($M411*'fnd base rates'!K$58)
+($N411*'fnd base rates'!K$59)
+($O411*VLOOKUP($S411+12,rate_basefnd,11)))
*$R411</f>
        <v>1674730.3811241251</v>
      </c>
      <c r="AD411" s="1">
        <f>(($C411*'fnd base rates'!L$48)
+($D411*'fnd base rates'!L$49)
+($E411*'fnd base rates'!L$50)
+($F411*'fnd base rates'!L$51)
+($G411*'fnd base rates'!L$52)
+($H411*'fnd base rates'!L$53)
+($I411*'fnd base rates'!L$54)
+($J411*'fnd base rates'!L$55)
+($K411*'fnd base rates'!L$56)
+($L411*'fnd base rates'!L$57)
+($M411*'fnd base rates'!L$58)
+($N411*'fnd base rates'!L$59)
+($O411*VLOOKUP($S411+12,rate_basefnd,12)))</f>
        <v>1368627.6936899493</v>
      </c>
      <c r="AE411" s="1">
        <f>(($C411*'fnd base rates'!M$48)
+($D411*'fnd base rates'!M$49)
+($E411*'fnd base rates'!M$50)
+($F411*'fnd base rates'!M$51)
+($G411*'fnd base rates'!M$52)
+($H411*'fnd base rates'!M$53)
+($I411*'fnd base rates'!M$54)
+($J411*'fnd base rates'!M$55)
+($K411*'fnd base rates'!M$56)
+($L411*'fnd base rates'!M$57)
+($M411*'fnd base rates'!M$58)
+($N411*'fnd base rates'!M$59)
+($O411*VLOOKUP($S411+12,rate_basefnd,13)))</f>
        <v>0</v>
      </c>
      <c r="AF411" s="4">
        <f t="shared" si="71"/>
        <v>14255825.043899575</v>
      </c>
      <c r="AH411" s="4">
        <f t="shared" si="72"/>
        <v>469035035</v>
      </c>
      <c r="AI411" s="4" t="str">
        <f t="shared" si="73"/>
        <v>469</v>
      </c>
      <c r="AJ411" s="2" t="str">
        <f t="shared" si="74"/>
        <v>035</v>
      </c>
      <c r="AK411" s="2" t="str">
        <f t="shared" si="75"/>
        <v>035</v>
      </c>
      <c r="AL411" s="4">
        <f t="shared" si="76"/>
        <v>1</v>
      </c>
      <c r="AM411" s="4">
        <f t="shared" si="69"/>
        <v>1114</v>
      </c>
      <c r="AN411" s="4">
        <f t="shared" si="77"/>
        <v>14255825.043899575</v>
      </c>
      <c r="AO411" s="4">
        <f t="shared" si="78"/>
        <v>12797</v>
      </c>
      <c r="AP411" s="4">
        <f t="shared" si="79"/>
        <v>0</v>
      </c>
      <c r="AQ411" s="75">
        <v>12797</v>
      </c>
    </row>
    <row r="412" spans="1:43" s="4" customFormat="1">
      <c r="A412" s="2">
        <v>469035057</v>
      </c>
      <c r="B412" s="382" t="s">
        <v>691</v>
      </c>
      <c r="C412" s="15">
        <f>'fnd enro'!C412</f>
        <v>0</v>
      </c>
      <c r="D412" s="15">
        <f>'fnd enro'!D412</f>
        <v>0</v>
      </c>
      <c r="E412" s="15">
        <f>'fnd enro'!E412</f>
        <v>0</v>
      </c>
      <c r="F412" s="15">
        <f>'fnd enro'!F412</f>
        <v>1</v>
      </c>
      <c r="G412" s="15">
        <f>'fnd enro'!G412</f>
        <v>0</v>
      </c>
      <c r="H412" s="15">
        <f>'fnd enro'!H412</f>
        <v>0</v>
      </c>
      <c r="I412" s="15">
        <f>'fnd enro'!I412</f>
        <v>3.7499999999999999E-2</v>
      </c>
      <c r="J412" s="15">
        <f>'fnd enro'!J412</f>
        <v>0</v>
      </c>
      <c r="K412" s="15">
        <f>'fnd enro'!K412</f>
        <v>0</v>
      </c>
      <c r="L412" s="15">
        <f>'fnd enro'!L412</f>
        <v>0</v>
      </c>
      <c r="M412" s="15">
        <f>'fnd enro'!M412</f>
        <v>0</v>
      </c>
      <c r="N412" s="15">
        <f>'fnd enro'!N412</f>
        <v>0</v>
      </c>
      <c r="O412" s="15">
        <f>'fnd enro'!O412</f>
        <v>1</v>
      </c>
      <c r="P412" s="15"/>
      <c r="Q412" s="15">
        <f>'fnd enro'!R412</f>
        <v>1</v>
      </c>
      <c r="R412" s="16">
        <f t="shared" si="70"/>
        <v>1.079</v>
      </c>
      <c r="S412" s="15">
        <f>'fnd enro'!Q412</f>
        <v>10</v>
      </c>
      <c r="T412" s="2"/>
      <c r="U412" s="1">
        <f>(($C412*'fnd base rates'!C$48)
+($D412*'fnd base rates'!C$49)
+($E412*'fnd base rates'!C$50)
+($F412*'fnd base rates'!C$51)
+($G412*'fnd base rates'!C$52)
+($H412*'fnd base rates'!C$53)
+($I412*'fnd base rates'!C$54)
+($J412*'fnd base rates'!C$55)
+($K412*'fnd base rates'!C$56)
+($L412*'fnd base rates'!C$57)
+($M412*'fnd base rates'!C$58)
+($N412*'fnd base rates'!C$59)
+($O412*VLOOKUP($S412+12,rate_basefnd,3)))
*$R412</f>
        <v>499.89597937500002</v>
      </c>
      <c r="V412" s="1">
        <f>(($C412*'fnd base rates'!D$48)
+($D412*'fnd base rates'!D$49)
+($E412*'fnd base rates'!D$50)
+($F412*'fnd base rates'!D$51)
+($G412*'fnd base rates'!D$52)
+($H412*'fnd base rates'!D$53)
+($I412*'fnd base rates'!D$54)
+($J412*'fnd base rates'!D$55)
+($K412*'fnd base rates'!D$56)
+($L412*'fnd base rates'!D$57)
+($M412*'fnd base rates'!D$58)
+($N412*'fnd base rates'!D$59)
+($O412*VLOOKUP($S412+12,rate_basefnd,4)))
*$R412</f>
        <v>717.23288000000002</v>
      </c>
      <c r="W412" s="1">
        <f>(($C412*'fnd base rates'!E$48)
+($D412*'fnd base rates'!E$49)
+($E412*'fnd base rates'!E$50)
+($F412*'fnd base rates'!E$51)
+($G412*'fnd base rates'!E$52)
+($H412*'fnd base rates'!E$53)
+($I412*'fnd base rates'!E$54)
+($J412*'fnd base rates'!E$55)
+($K412*'fnd base rates'!E$56)
+($L412*'fnd base rates'!E$57)
+($M412*'fnd base rates'!E$58)
+($N412*'fnd base rates'!E$59)
+($O412*VLOOKUP($S412+12,rate_basefnd,5)))
*$R412</f>
        <v>7157.858735625</v>
      </c>
      <c r="X412" s="1">
        <f>(($C412*'fnd base rates'!F$48)
+($D412*'fnd base rates'!F$49)
+($E412*'fnd base rates'!F$50)
+($F412*'fnd base rates'!F$51)
+($G412*'fnd base rates'!F$52)
+($H412*'fnd base rates'!F$53)
+($I412*'fnd base rates'!F$54)
+($J412*'fnd base rates'!F$55)
+($K412*'fnd base rates'!F$56)
+($L412*'fnd base rates'!F$57)
+($M412*'fnd base rates'!F$58)
+($N412*'fnd base rates'!F$59)
+($O412*VLOOKUP($S412+12,rate_basefnd,6)))
*$R412</f>
        <v>1160.1577942500001</v>
      </c>
      <c r="Y412" s="1">
        <f>(($C412*'fnd base rates'!G$48)
+($D412*'fnd base rates'!G$49)
+($E412*'fnd base rates'!G$50)
+($F412*'fnd base rates'!G$51)
+($G412*'fnd base rates'!G$52)
+($H412*'fnd base rates'!G$53)
+($I412*'fnd base rates'!G$54)
+($J412*'fnd base rates'!G$55)
+($K412*'fnd base rates'!G$56)
+($L412*'fnd base rates'!G$57)
+($M412*'fnd base rates'!G$58)
+($N412*'fnd base rates'!G$59)
+($O412*VLOOKUP($S412+12,rate_basefnd,7)))
*$R412</f>
        <v>224.19758725</v>
      </c>
      <c r="Z412" s="1">
        <f>(($C412*'fnd base rates'!H$48)
+($D412*'fnd base rates'!H$49)
+($E412*'fnd base rates'!H$50)
+($F412*'fnd base rates'!H$51)
+($G412*'fnd base rates'!H$52)
+($H412*'fnd base rates'!H$53)
+($I412*'fnd base rates'!H$54)
+($J412*'fnd base rates'!H$55)
+($K412*'fnd base rates'!H$56)
+($L412*'fnd base rates'!H$57)
+($M412*'fnd base rates'!H$58)
+($N412*'fnd base rates'!H$59)
+($O412*VLOOKUP($S412+12,rate_basefnd,8)))</f>
        <v>454.3845</v>
      </c>
      <c r="AA412" s="1">
        <f>(($C412*'fnd base rates'!I$48)
+($D412*'fnd base rates'!I$49)
+($E412*'fnd base rates'!I$50)
+($F412*'fnd base rates'!I$51)
+($G412*'fnd base rates'!I$52)
+($H412*'fnd base rates'!I$53)
+($I412*'fnd base rates'!I$54)
+($J412*'fnd base rates'!I$55)
+($K412*'fnd base rates'!I$56)
+($L412*'fnd base rates'!I$57)
+($M412*'fnd base rates'!I$58)
+($N412*'fnd base rates'!I$59)
+($O412*VLOOKUP($S412+12,rate_basefnd,9)))
*$R412</f>
        <v>239.31141</v>
      </c>
      <c r="AB412" s="1">
        <f>(($C412*'fnd base rates'!J$48)
+($D412*'fnd base rates'!J$49)
+($E412*'fnd base rates'!J$50)
+($F412*'fnd base rates'!J$51)
+($G412*'fnd base rates'!J$52)
+($H412*'fnd base rates'!J$53)
+($I412*'fnd base rates'!J$54)
+($J412*'fnd base rates'!J$55)
+($K412*'fnd base rates'!J$56)
+($L412*'fnd base rates'!J$57)
+($M412*'fnd base rates'!J$58)
+($N412*'fnd base rates'!J$59)
+($O412*VLOOKUP($S412+12,rate_basefnd,10)))
*$R412</f>
        <v>142.80564999999999</v>
      </c>
      <c r="AC412" s="1">
        <f>(($C412*'fnd base rates'!K$48)
+($D412*'fnd base rates'!K$49)
+($E412*'fnd base rates'!K$50)
+($F412*'fnd base rates'!K$51)
+($G412*'fnd base rates'!K$52)
+($H412*'fnd base rates'!K$53)
+($I412*'fnd base rates'!K$54)
+($J412*'fnd base rates'!K$55)
+($K412*'fnd base rates'!K$56)
+($L412*'fnd base rates'!K$57)
+($M412*'fnd base rates'!K$58)
+($N412*'fnd base rates'!K$59)
+($O412*VLOOKUP($S412+12,rate_basefnd,11)))
*$R412</f>
        <v>1573.2414798749999</v>
      </c>
      <c r="AD412" s="1">
        <f>(($C412*'fnd base rates'!L$48)
+($D412*'fnd base rates'!L$49)
+($E412*'fnd base rates'!L$50)
+($F412*'fnd base rates'!L$51)
+($G412*'fnd base rates'!L$52)
+($H412*'fnd base rates'!L$53)
+($I412*'fnd base rates'!L$54)
+($J412*'fnd base rates'!L$55)
+($K412*'fnd base rates'!L$56)
+($L412*'fnd base rates'!L$57)
+($M412*'fnd base rates'!L$58)
+($N412*'fnd base rates'!L$59)
+($O412*VLOOKUP($S412+12,rate_basefnd,12)))</f>
        <v>1319.9314647728156</v>
      </c>
      <c r="AE412" s="1">
        <f>(($C412*'fnd base rates'!M$48)
+($D412*'fnd base rates'!M$49)
+($E412*'fnd base rates'!M$50)
+($F412*'fnd base rates'!M$51)
+($G412*'fnd base rates'!M$52)
+($H412*'fnd base rates'!M$53)
+($I412*'fnd base rates'!M$54)
+($J412*'fnd base rates'!M$55)
+($K412*'fnd base rates'!M$56)
+($L412*'fnd base rates'!M$57)
+($M412*'fnd base rates'!M$58)
+($N412*'fnd base rates'!M$59)
+($O412*VLOOKUP($S412+12,rate_basefnd,13)))</f>
        <v>0</v>
      </c>
      <c r="AF412" s="4">
        <f t="shared" si="71"/>
        <v>13489.017481147817</v>
      </c>
      <c r="AH412" s="4">
        <f t="shared" si="72"/>
        <v>469035057</v>
      </c>
      <c r="AI412" s="4" t="str">
        <f t="shared" si="73"/>
        <v>469</v>
      </c>
      <c r="AJ412" s="2" t="str">
        <f t="shared" si="74"/>
        <v>035</v>
      </c>
      <c r="AK412" s="2" t="str">
        <f t="shared" si="75"/>
        <v>057</v>
      </c>
      <c r="AL412" s="4">
        <f t="shared" si="76"/>
        <v>1</v>
      </c>
      <c r="AM412" s="4">
        <f t="shared" si="69"/>
        <v>1</v>
      </c>
      <c r="AN412" s="4">
        <f t="shared" si="77"/>
        <v>13489.017481147817</v>
      </c>
      <c r="AO412" s="4">
        <f t="shared" si="78"/>
        <v>13489</v>
      </c>
      <c r="AP412" s="4">
        <f t="shared" si="79"/>
        <v>0</v>
      </c>
      <c r="AQ412" s="75">
        <v>13489</v>
      </c>
    </row>
    <row r="413" spans="1:43" s="4" customFormat="1">
      <c r="A413" s="2">
        <v>469035093</v>
      </c>
      <c r="B413" s="382" t="s">
        <v>691</v>
      </c>
      <c r="C413" s="15">
        <f>'fnd enro'!C413</f>
        <v>0</v>
      </c>
      <c r="D413" s="15">
        <f>'fnd enro'!D413</f>
        <v>0</v>
      </c>
      <c r="E413" s="15">
        <f>'fnd enro'!E413</f>
        <v>0</v>
      </c>
      <c r="F413" s="15">
        <f>'fnd enro'!F413</f>
        <v>0</v>
      </c>
      <c r="G413" s="15">
        <f>'fnd enro'!G413</f>
        <v>0</v>
      </c>
      <c r="H413" s="15">
        <f>'fnd enro'!H413</f>
        <v>0</v>
      </c>
      <c r="I413" s="15">
        <f>'fnd enro'!I413</f>
        <v>3.7499999999999999E-2</v>
      </c>
      <c r="J413" s="15">
        <f>'fnd enro'!J413</f>
        <v>0</v>
      </c>
      <c r="K413" s="15">
        <f>'fnd enro'!K413</f>
        <v>0</v>
      </c>
      <c r="L413" s="15">
        <f>'fnd enro'!L413</f>
        <v>0</v>
      </c>
      <c r="M413" s="15">
        <f>'fnd enro'!M413</f>
        <v>1</v>
      </c>
      <c r="N413" s="15">
        <f>'fnd enro'!N413</f>
        <v>0</v>
      </c>
      <c r="O413" s="15">
        <f>'fnd enro'!O413</f>
        <v>1</v>
      </c>
      <c r="P413" s="15"/>
      <c r="Q413" s="15">
        <f>'fnd enro'!R413</f>
        <v>1</v>
      </c>
      <c r="R413" s="16">
        <f t="shared" si="70"/>
        <v>1.079</v>
      </c>
      <c r="S413" s="15">
        <f>'fnd enro'!Q413</f>
        <v>10</v>
      </c>
      <c r="T413" s="2"/>
      <c r="U413" s="1">
        <f>(($C413*'fnd base rates'!C$48)
+($D413*'fnd base rates'!C$49)
+($E413*'fnd base rates'!C$50)
+($F413*'fnd base rates'!C$51)
+($G413*'fnd base rates'!C$52)
+($H413*'fnd base rates'!C$53)
+($I413*'fnd base rates'!C$54)
+($J413*'fnd base rates'!C$55)
+($K413*'fnd base rates'!C$56)
+($L413*'fnd base rates'!C$57)
+($M413*'fnd base rates'!C$58)
+($N413*'fnd base rates'!C$59)
+($O413*VLOOKUP($S413+12,rate_basefnd,3)))
*$R413</f>
        <v>499.89597937500002</v>
      </c>
      <c r="V413" s="1">
        <f>(($C413*'fnd base rates'!D$48)
+($D413*'fnd base rates'!D$49)
+($E413*'fnd base rates'!D$50)
+($F413*'fnd base rates'!D$51)
+($G413*'fnd base rates'!D$52)
+($H413*'fnd base rates'!D$53)
+($I413*'fnd base rates'!D$54)
+($J413*'fnd base rates'!D$55)
+($K413*'fnd base rates'!D$56)
+($L413*'fnd base rates'!D$57)
+($M413*'fnd base rates'!D$58)
+($N413*'fnd base rates'!D$59)
+($O413*VLOOKUP($S413+12,rate_basefnd,4)))
*$R413</f>
        <v>717.23288000000002</v>
      </c>
      <c r="W413" s="1">
        <f>(($C413*'fnd base rates'!E$48)
+($D413*'fnd base rates'!E$49)
+($E413*'fnd base rates'!E$50)
+($F413*'fnd base rates'!E$51)
+($G413*'fnd base rates'!E$52)
+($H413*'fnd base rates'!E$53)
+($I413*'fnd base rates'!E$54)
+($J413*'fnd base rates'!E$55)
+($K413*'fnd base rates'!E$56)
+($L413*'fnd base rates'!E$57)
+($M413*'fnd base rates'!E$58)
+($N413*'fnd base rates'!E$59)
+($O413*VLOOKUP($S413+12,rate_basefnd,5)))
*$R413</f>
        <v>8822.1083356250001</v>
      </c>
      <c r="X413" s="1">
        <f>(($C413*'fnd base rates'!F$48)
+($D413*'fnd base rates'!F$49)
+($E413*'fnd base rates'!F$50)
+($F413*'fnd base rates'!F$51)
+($G413*'fnd base rates'!F$52)
+($H413*'fnd base rates'!F$53)
+($I413*'fnd base rates'!F$54)
+($J413*'fnd base rates'!F$55)
+($K413*'fnd base rates'!F$56)
+($L413*'fnd base rates'!F$57)
+($M413*'fnd base rates'!F$58)
+($N413*'fnd base rates'!F$59)
+($O413*VLOOKUP($S413+12,rate_basefnd,6)))
*$R413</f>
        <v>991.12165425000001</v>
      </c>
      <c r="Y413" s="1">
        <f>(($C413*'fnd base rates'!G$48)
+($D413*'fnd base rates'!G$49)
+($E413*'fnd base rates'!G$50)
+($F413*'fnd base rates'!G$51)
+($G413*'fnd base rates'!G$52)
+($H413*'fnd base rates'!G$53)
+($I413*'fnd base rates'!G$54)
+($J413*'fnd base rates'!G$55)
+($K413*'fnd base rates'!G$56)
+($L413*'fnd base rates'!G$57)
+($M413*'fnd base rates'!G$58)
+($N413*'fnd base rates'!G$59)
+($O413*VLOOKUP($S413+12,rate_basefnd,7)))
*$R413</f>
        <v>270.20614724999996</v>
      </c>
      <c r="Z413" s="1">
        <f>(($C413*'fnd base rates'!H$48)
+($D413*'fnd base rates'!H$49)
+($E413*'fnd base rates'!H$50)
+($F413*'fnd base rates'!H$51)
+($G413*'fnd base rates'!H$52)
+($H413*'fnd base rates'!H$53)
+($I413*'fnd base rates'!H$54)
+($J413*'fnd base rates'!H$55)
+($K413*'fnd base rates'!H$56)
+($L413*'fnd base rates'!H$57)
+($M413*'fnd base rates'!H$58)
+($N413*'fnd base rates'!H$59)
+($O413*VLOOKUP($S413+12,rate_basefnd,8)))</f>
        <v>454.3845</v>
      </c>
      <c r="AA413" s="1">
        <f>(($C413*'fnd base rates'!I$48)
+($D413*'fnd base rates'!I$49)
+($E413*'fnd base rates'!I$50)
+($F413*'fnd base rates'!I$51)
+($G413*'fnd base rates'!I$52)
+($H413*'fnd base rates'!I$53)
+($I413*'fnd base rates'!I$54)
+($J413*'fnd base rates'!I$55)
+($K413*'fnd base rates'!I$56)
+($L413*'fnd base rates'!I$57)
+($M413*'fnd base rates'!I$58)
+($N413*'fnd base rates'!I$59)
+($O413*VLOOKUP($S413+12,rate_basefnd,9)))
*$R413</f>
        <v>318.55317000000002</v>
      </c>
      <c r="AB413" s="1">
        <f>(($C413*'fnd base rates'!J$48)
+($D413*'fnd base rates'!J$49)
+($E413*'fnd base rates'!J$50)
+($F413*'fnd base rates'!J$51)
+($G413*'fnd base rates'!J$52)
+($H413*'fnd base rates'!J$53)
+($I413*'fnd base rates'!J$54)
+($J413*'fnd base rates'!J$55)
+($K413*'fnd base rates'!J$56)
+($L413*'fnd base rates'!J$57)
+($M413*'fnd base rates'!J$58)
+($N413*'fnd base rates'!J$59)
+($O413*VLOOKUP($S413+12,rate_basefnd,10)))
*$R413</f>
        <v>142.80564999999999</v>
      </c>
      <c r="AC413" s="1">
        <f>(($C413*'fnd base rates'!K$48)
+($D413*'fnd base rates'!K$49)
+($E413*'fnd base rates'!K$50)
+($F413*'fnd base rates'!K$51)
+($G413*'fnd base rates'!K$52)
+($H413*'fnd base rates'!K$53)
+($I413*'fnd base rates'!K$54)
+($J413*'fnd base rates'!K$55)
+($K413*'fnd base rates'!K$56)
+($L413*'fnd base rates'!K$57)
+($M413*'fnd base rates'!K$58)
+($N413*'fnd base rates'!K$59)
+($O413*VLOOKUP($S413+12,rate_basefnd,11)))
*$R413</f>
        <v>1896.3264498749998</v>
      </c>
      <c r="AD413" s="1">
        <f>(($C413*'fnd base rates'!L$48)
+($D413*'fnd base rates'!L$49)
+($E413*'fnd base rates'!L$50)
+($F413*'fnd base rates'!L$51)
+($G413*'fnd base rates'!L$52)
+($H413*'fnd base rates'!L$53)
+($I413*'fnd base rates'!L$54)
+($J413*'fnd base rates'!L$55)
+($K413*'fnd base rates'!L$56)
+($L413*'fnd base rates'!L$57)
+($M413*'fnd base rates'!L$58)
+($N413*'fnd base rates'!L$59)
+($O413*VLOOKUP($S413+12,rate_basefnd,12)))</f>
        <v>1481.2333359278532</v>
      </c>
      <c r="AE413" s="1">
        <f>(($C413*'fnd base rates'!M$48)
+($D413*'fnd base rates'!M$49)
+($E413*'fnd base rates'!M$50)
+($F413*'fnd base rates'!M$51)
+($G413*'fnd base rates'!M$52)
+($H413*'fnd base rates'!M$53)
+($I413*'fnd base rates'!M$54)
+($J413*'fnd base rates'!M$55)
+($K413*'fnd base rates'!M$56)
+($L413*'fnd base rates'!M$57)
+($M413*'fnd base rates'!M$58)
+($N413*'fnd base rates'!M$59)
+($O413*VLOOKUP($S413+12,rate_basefnd,13)))</f>
        <v>0</v>
      </c>
      <c r="AF413" s="4">
        <f t="shared" si="71"/>
        <v>15593.868102302853</v>
      </c>
      <c r="AH413" s="4">
        <f t="shared" si="72"/>
        <v>469035093</v>
      </c>
      <c r="AI413" s="4" t="str">
        <f t="shared" si="73"/>
        <v>469</v>
      </c>
      <c r="AJ413" s="2" t="str">
        <f t="shared" si="74"/>
        <v>035</v>
      </c>
      <c r="AK413" s="2" t="str">
        <f t="shared" si="75"/>
        <v>093</v>
      </c>
      <c r="AL413" s="4">
        <f t="shared" si="76"/>
        <v>1</v>
      </c>
      <c r="AM413" s="4">
        <f t="shared" si="69"/>
        <v>1</v>
      </c>
      <c r="AN413" s="4">
        <f t="shared" si="77"/>
        <v>15593.868102302853</v>
      </c>
      <c r="AO413" s="4">
        <f t="shared" si="78"/>
        <v>15594</v>
      </c>
      <c r="AP413" s="4">
        <f t="shared" si="79"/>
        <v>0</v>
      </c>
      <c r="AQ413" s="75">
        <v>15594</v>
      </c>
    </row>
    <row r="414" spans="1:43" s="4" customFormat="1">
      <c r="A414" s="2">
        <v>469035243</v>
      </c>
      <c r="B414" s="382" t="s">
        <v>691</v>
      </c>
      <c r="C414" s="15">
        <f>'fnd enro'!C414</f>
        <v>0</v>
      </c>
      <c r="D414" s="15">
        <f>'fnd enro'!D414</f>
        <v>0</v>
      </c>
      <c r="E414" s="15">
        <f>'fnd enro'!E414</f>
        <v>0</v>
      </c>
      <c r="F414" s="15">
        <f>'fnd enro'!F414</f>
        <v>0</v>
      </c>
      <c r="G414" s="15">
        <f>'fnd enro'!G414</f>
        <v>0</v>
      </c>
      <c r="H414" s="15">
        <f>'fnd enro'!H414</f>
        <v>1</v>
      </c>
      <c r="I414" s="15">
        <f>'fnd enro'!I414</f>
        <v>3.7499999999999999E-2</v>
      </c>
      <c r="J414" s="15">
        <f>'fnd enro'!J414</f>
        <v>0</v>
      </c>
      <c r="K414" s="15">
        <f>'fnd enro'!K414</f>
        <v>0</v>
      </c>
      <c r="L414" s="15">
        <f>'fnd enro'!L414</f>
        <v>0</v>
      </c>
      <c r="M414" s="15">
        <f>'fnd enro'!M414</f>
        <v>0</v>
      </c>
      <c r="N414" s="15">
        <f>'fnd enro'!N414</f>
        <v>0</v>
      </c>
      <c r="O414" s="15">
        <f>'fnd enro'!O414</f>
        <v>1</v>
      </c>
      <c r="P414" s="15"/>
      <c r="Q414" s="15">
        <f>'fnd enro'!R414</f>
        <v>1</v>
      </c>
      <c r="R414" s="16">
        <f t="shared" si="70"/>
        <v>1.079</v>
      </c>
      <c r="S414" s="15">
        <f>'fnd enro'!Q414</f>
        <v>10</v>
      </c>
      <c r="T414" s="2"/>
      <c r="U414" s="1">
        <f>(($C414*'fnd base rates'!C$48)
+($D414*'fnd base rates'!C$49)
+($E414*'fnd base rates'!C$50)
+($F414*'fnd base rates'!C$51)
+($G414*'fnd base rates'!C$52)
+($H414*'fnd base rates'!C$53)
+($I414*'fnd base rates'!C$54)
+($J414*'fnd base rates'!C$55)
+($K414*'fnd base rates'!C$56)
+($L414*'fnd base rates'!C$57)
+($M414*'fnd base rates'!C$58)
+($N414*'fnd base rates'!C$59)
+($O414*VLOOKUP($S414+12,rate_basefnd,3)))
*$R414</f>
        <v>499.89597937500002</v>
      </c>
      <c r="V414" s="1">
        <f>(($C414*'fnd base rates'!D$48)
+($D414*'fnd base rates'!D$49)
+($E414*'fnd base rates'!D$50)
+($F414*'fnd base rates'!D$51)
+($G414*'fnd base rates'!D$52)
+($H414*'fnd base rates'!D$53)
+($I414*'fnd base rates'!D$54)
+($J414*'fnd base rates'!D$55)
+($K414*'fnd base rates'!D$56)
+($L414*'fnd base rates'!D$57)
+($M414*'fnd base rates'!D$58)
+($N414*'fnd base rates'!D$59)
+($O414*VLOOKUP($S414+12,rate_basefnd,4)))
*$R414</f>
        <v>717.23288000000002</v>
      </c>
      <c r="W414" s="1">
        <f>(($C414*'fnd base rates'!E$48)
+($D414*'fnd base rates'!E$49)
+($E414*'fnd base rates'!E$50)
+($F414*'fnd base rates'!E$51)
+($G414*'fnd base rates'!E$52)
+($H414*'fnd base rates'!E$53)
+($I414*'fnd base rates'!E$54)
+($J414*'fnd base rates'!E$55)
+($K414*'fnd base rates'!E$56)
+($L414*'fnd base rates'!E$57)
+($M414*'fnd base rates'!E$58)
+($N414*'fnd base rates'!E$59)
+($O414*VLOOKUP($S414+12,rate_basefnd,5)))
*$R414</f>
        <v>8125.1390756249994</v>
      </c>
      <c r="X414" s="1">
        <f>(($C414*'fnd base rates'!F$48)
+($D414*'fnd base rates'!F$49)
+($E414*'fnd base rates'!F$50)
+($F414*'fnd base rates'!F$51)
+($G414*'fnd base rates'!F$52)
+($H414*'fnd base rates'!F$53)
+($I414*'fnd base rates'!F$54)
+($J414*'fnd base rates'!F$55)
+($K414*'fnd base rates'!F$56)
+($L414*'fnd base rates'!F$57)
+($M414*'fnd base rates'!F$58)
+($N414*'fnd base rates'!F$59)
+($O414*VLOOKUP($S414+12,rate_basefnd,6)))
*$R414</f>
        <v>822.1502542500001</v>
      </c>
      <c r="Y414" s="1">
        <f>(($C414*'fnd base rates'!G$48)
+($D414*'fnd base rates'!G$49)
+($E414*'fnd base rates'!G$50)
+($F414*'fnd base rates'!G$51)
+($G414*'fnd base rates'!G$52)
+($H414*'fnd base rates'!G$53)
+($I414*'fnd base rates'!G$54)
+($J414*'fnd base rates'!G$55)
+($K414*'fnd base rates'!G$56)
+($L414*'fnd base rates'!G$57)
+($M414*'fnd base rates'!G$58)
+($N414*'fnd base rates'!G$59)
+($O414*VLOOKUP($S414+12,rate_basefnd,7)))
*$R414</f>
        <v>230.84422724999999</v>
      </c>
      <c r="Z414" s="1">
        <f>(($C414*'fnd base rates'!H$48)
+($D414*'fnd base rates'!H$49)
+($E414*'fnd base rates'!H$50)
+($F414*'fnd base rates'!H$51)
+($G414*'fnd base rates'!H$52)
+($H414*'fnd base rates'!H$53)
+($I414*'fnd base rates'!H$54)
+($J414*'fnd base rates'!H$55)
+($K414*'fnd base rates'!H$56)
+($L414*'fnd base rates'!H$57)
+($M414*'fnd base rates'!H$58)
+($N414*'fnd base rates'!H$59)
+($O414*VLOOKUP($S414+12,rate_basefnd,8)))</f>
        <v>719.08450000000005</v>
      </c>
      <c r="AA414" s="1">
        <f>(($C414*'fnd base rates'!I$48)
+($D414*'fnd base rates'!I$49)
+($E414*'fnd base rates'!I$50)
+($F414*'fnd base rates'!I$51)
+($G414*'fnd base rates'!I$52)
+($H414*'fnd base rates'!I$53)
+($I414*'fnd base rates'!I$54)
+($J414*'fnd base rates'!I$55)
+($K414*'fnd base rates'!I$56)
+($L414*'fnd base rates'!I$57)
+($M414*'fnd base rates'!I$58)
+($N414*'fnd base rates'!I$59)
+($O414*VLOOKUP($S414+12,rate_basefnd,9)))
*$R414</f>
        <v>399.31631999999996</v>
      </c>
      <c r="AB414" s="1">
        <f>(($C414*'fnd base rates'!J$48)
+($D414*'fnd base rates'!J$49)
+($E414*'fnd base rates'!J$50)
+($F414*'fnd base rates'!J$51)
+($G414*'fnd base rates'!J$52)
+($H414*'fnd base rates'!J$53)
+($I414*'fnd base rates'!J$54)
+($J414*'fnd base rates'!J$55)
+($K414*'fnd base rates'!J$56)
+($L414*'fnd base rates'!J$57)
+($M414*'fnd base rates'!J$58)
+($N414*'fnd base rates'!J$59)
+($O414*VLOOKUP($S414+12,rate_basefnd,10)))
*$R414</f>
        <v>537.88149999999996</v>
      </c>
      <c r="AC414" s="1">
        <f>(($C414*'fnd base rates'!K$48)
+($D414*'fnd base rates'!K$49)
+($E414*'fnd base rates'!K$50)
+($F414*'fnd base rates'!K$51)
+($G414*'fnd base rates'!K$52)
+($H414*'fnd base rates'!K$53)
+($I414*'fnd base rates'!K$54)
+($J414*'fnd base rates'!K$55)
+($K414*'fnd base rates'!K$56)
+($L414*'fnd base rates'!K$57)
+($M414*'fnd base rates'!K$58)
+($N414*'fnd base rates'!K$59)
+($O414*VLOOKUP($S414+12,rate_basefnd,11)))
*$R414</f>
        <v>1619.983759875</v>
      </c>
      <c r="AD414" s="1">
        <f>(($C414*'fnd base rates'!L$48)
+($D414*'fnd base rates'!L$49)
+($E414*'fnd base rates'!L$50)
+($F414*'fnd base rates'!L$51)
+($G414*'fnd base rates'!L$52)
+($H414*'fnd base rates'!L$53)
+($I414*'fnd base rates'!L$54)
+($J414*'fnd base rates'!L$55)
+($K414*'fnd base rates'!L$56)
+($L414*'fnd base rates'!L$57)
+($M414*'fnd base rates'!L$58)
+($N414*'fnd base rates'!L$59)
+($O414*VLOOKUP($S414+12,rate_basefnd,12)))</f>
        <v>1251.3580393594416</v>
      </c>
      <c r="AE414" s="1">
        <f>(($C414*'fnd base rates'!M$48)
+($D414*'fnd base rates'!M$49)
+($E414*'fnd base rates'!M$50)
+($F414*'fnd base rates'!M$51)
+($G414*'fnd base rates'!M$52)
+($H414*'fnd base rates'!M$53)
+($I414*'fnd base rates'!M$54)
+($J414*'fnd base rates'!M$55)
+($K414*'fnd base rates'!M$56)
+($L414*'fnd base rates'!M$57)
+($M414*'fnd base rates'!M$58)
+($N414*'fnd base rates'!M$59)
+($O414*VLOOKUP($S414+12,rate_basefnd,13)))</f>
        <v>0</v>
      </c>
      <c r="AF414" s="4">
        <f t="shared" si="71"/>
        <v>14922.886535734442</v>
      </c>
      <c r="AH414" s="4">
        <f t="shared" si="72"/>
        <v>469035243</v>
      </c>
      <c r="AI414" s="4" t="str">
        <f t="shared" si="73"/>
        <v>469</v>
      </c>
      <c r="AJ414" s="2" t="str">
        <f t="shared" si="74"/>
        <v>035</v>
      </c>
      <c r="AK414" s="2" t="str">
        <f t="shared" si="75"/>
        <v>243</v>
      </c>
      <c r="AL414" s="4">
        <f t="shared" si="76"/>
        <v>1</v>
      </c>
      <c r="AM414" s="4">
        <f t="shared" si="69"/>
        <v>1</v>
      </c>
      <c r="AN414" s="4">
        <f t="shared" si="77"/>
        <v>14922.886535734442</v>
      </c>
      <c r="AO414" s="4">
        <f t="shared" si="78"/>
        <v>14923</v>
      </c>
      <c r="AP414" s="4">
        <f t="shared" si="79"/>
        <v>0</v>
      </c>
      <c r="AQ414" s="75">
        <v>14923</v>
      </c>
    </row>
    <row r="415" spans="1:43" s="4" customFormat="1">
      <c r="A415" s="2">
        <v>469035244</v>
      </c>
      <c r="B415" s="382" t="s">
        <v>691</v>
      </c>
      <c r="C415" s="15">
        <f>'fnd enro'!C415</f>
        <v>0</v>
      </c>
      <c r="D415" s="15">
        <f>'fnd enro'!D415</f>
        <v>0</v>
      </c>
      <c r="E415" s="15">
        <f>'fnd enro'!E415</f>
        <v>0</v>
      </c>
      <c r="F415" s="15">
        <f>'fnd enro'!F415</f>
        <v>0</v>
      </c>
      <c r="G415" s="15">
        <f>'fnd enro'!G415</f>
        <v>1</v>
      </c>
      <c r="H415" s="15">
        <f>'fnd enro'!H415</f>
        <v>0</v>
      </c>
      <c r="I415" s="15">
        <f>'fnd enro'!I415</f>
        <v>3.7499999999999999E-2</v>
      </c>
      <c r="J415" s="15">
        <f>'fnd enro'!J415</f>
        <v>0</v>
      </c>
      <c r="K415" s="15">
        <f>'fnd enro'!K415</f>
        <v>0</v>
      </c>
      <c r="L415" s="15">
        <f>'fnd enro'!L415</f>
        <v>0</v>
      </c>
      <c r="M415" s="15">
        <f>'fnd enro'!M415</f>
        <v>0</v>
      </c>
      <c r="N415" s="15">
        <f>'fnd enro'!N415</f>
        <v>0</v>
      </c>
      <c r="O415" s="15">
        <f>'fnd enro'!O415</f>
        <v>0</v>
      </c>
      <c r="P415" s="15"/>
      <c r="Q415" s="15">
        <f>'fnd enro'!R415</f>
        <v>1</v>
      </c>
      <c r="R415" s="16">
        <f t="shared" si="70"/>
        <v>1.079</v>
      </c>
      <c r="S415" s="15">
        <f>'fnd enro'!Q415</f>
        <v>1</v>
      </c>
      <c r="T415" s="2"/>
      <c r="U415" s="1">
        <f>(($C415*'fnd base rates'!C$48)
+($D415*'fnd base rates'!C$49)
+($E415*'fnd base rates'!C$50)
+($F415*'fnd base rates'!C$51)
+($G415*'fnd base rates'!C$52)
+($H415*'fnd base rates'!C$53)
+($I415*'fnd base rates'!C$54)
+($J415*'fnd base rates'!C$55)
+($K415*'fnd base rates'!C$56)
+($L415*'fnd base rates'!C$57)
+($M415*'fnd base rates'!C$58)
+($N415*'fnd base rates'!C$59)
+($O415*VLOOKUP($S415+12,rate_basefnd,3)))
*$R415</f>
        <v>499.89597937500002</v>
      </c>
      <c r="V415" s="1">
        <f>(($C415*'fnd base rates'!D$48)
+($D415*'fnd base rates'!D$49)
+($E415*'fnd base rates'!D$50)
+($F415*'fnd base rates'!D$51)
+($G415*'fnd base rates'!D$52)
+($H415*'fnd base rates'!D$53)
+($I415*'fnd base rates'!D$54)
+($J415*'fnd base rates'!D$55)
+($K415*'fnd base rates'!D$56)
+($L415*'fnd base rates'!D$57)
+($M415*'fnd base rates'!D$58)
+($N415*'fnd base rates'!D$59)
+($O415*VLOOKUP($S415+12,rate_basefnd,4)))
*$R415</f>
        <v>717.23288000000002</v>
      </c>
      <c r="W415" s="1">
        <f>(($C415*'fnd base rates'!E$48)
+($D415*'fnd base rates'!E$49)
+($E415*'fnd base rates'!E$50)
+($F415*'fnd base rates'!E$51)
+($G415*'fnd base rates'!E$52)
+($H415*'fnd base rates'!E$53)
+($I415*'fnd base rates'!E$54)
+($J415*'fnd base rates'!E$55)
+($K415*'fnd base rates'!E$56)
+($L415*'fnd base rates'!E$57)
+($M415*'fnd base rates'!E$58)
+($N415*'fnd base rates'!E$59)
+($O415*VLOOKUP($S415+12,rate_basefnd,5)))
*$R415</f>
        <v>3233.2444056249997</v>
      </c>
      <c r="X415" s="1">
        <f>(($C415*'fnd base rates'!F$48)
+($D415*'fnd base rates'!F$49)
+($E415*'fnd base rates'!F$50)
+($F415*'fnd base rates'!F$51)
+($G415*'fnd base rates'!F$52)
+($H415*'fnd base rates'!F$53)
+($I415*'fnd base rates'!F$54)
+($J415*'fnd base rates'!F$55)
+($K415*'fnd base rates'!F$56)
+($L415*'fnd base rates'!F$57)
+($M415*'fnd base rates'!F$58)
+($N415*'fnd base rates'!F$59)
+($O415*VLOOKUP($S415+12,rate_basefnd,6)))
*$R415</f>
        <v>923.84600425000008</v>
      </c>
      <c r="Y415" s="1">
        <f>(($C415*'fnd base rates'!G$48)
+($D415*'fnd base rates'!G$49)
+($E415*'fnd base rates'!G$50)
+($F415*'fnd base rates'!G$51)
+($G415*'fnd base rates'!G$52)
+($H415*'fnd base rates'!G$53)
+($I415*'fnd base rates'!G$54)
+($J415*'fnd base rates'!G$55)
+($K415*'fnd base rates'!G$56)
+($L415*'fnd base rates'!G$57)
+($M415*'fnd base rates'!G$58)
+($N415*'fnd base rates'!G$59)
+($O415*VLOOKUP($S415+12,rate_basefnd,7)))
*$R415</f>
        <v>157.45064724999997</v>
      </c>
      <c r="Z415" s="1">
        <f>(($C415*'fnd base rates'!H$48)
+($D415*'fnd base rates'!H$49)
+($E415*'fnd base rates'!H$50)
+($F415*'fnd base rates'!H$51)
+($G415*'fnd base rates'!H$52)
+($H415*'fnd base rates'!H$53)
+($I415*'fnd base rates'!H$54)
+($J415*'fnd base rates'!H$55)
+($K415*'fnd base rates'!H$56)
+($L415*'fnd base rates'!H$57)
+($M415*'fnd base rates'!H$58)
+($N415*'fnd base rates'!H$59)
+($O415*VLOOKUP($S415+12,rate_basefnd,8)))</f>
        <v>454.3845</v>
      </c>
      <c r="AA415" s="1">
        <f>(($C415*'fnd base rates'!I$48)
+($D415*'fnd base rates'!I$49)
+($E415*'fnd base rates'!I$50)
+($F415*'fnd base rates'!I$51)
+($G415*'fnd base rates'!I$52)
+($H415*'fnd base rates'!I$53)
+($I415*'fnd base rates'!I$54)
+($J415*'fnd base rates'!I$55)
+($K415*'fnd base rates'!I$56)
+($L415*'fnd base rates'!I$57)
+($M415*'fnd base rates'!I$58)
+($N415*'fnd base rates'!I$59)
+($O415*VLOOKUP($S415+12,rate_basefnd,9)))
*$R415</f>
        <v>318.55317000000002</v>
      </c>
      <c r="AB415" s="1">
        <f>(($C415*'fnd base rates'!J$48)
+($D415*'fnd base rates'!J$49)
+($E415*'fnd base rates'!J$50)
+($F415*'fnd base rates'!J$51)
+($G415*'fnd base rates'!J$52)
+($H415*'fnd base rates'!J$53)
+($I415*'fnd base rates'!J$54)
+($J415*'fnd base rates'!J$55)
+($K415*'fnd base rates'!J$56)
+($L415*'fnd base rates'!J$57)
+($M415*'fnd base rates'!J$58)
+($N415*'fnd base rates'!J$59)
+($O415*VLOOKUP($S415+12,rate_basefnd,10)))
*$R415</f>
        <v>233.25821999999999</v>
      </c>
      <c r="AC415" s="1">
        <f>(($C415*'fnd base rates'!K$48)
+($D415*'fnd base rates'!K$49)
+($E415*'fnd base rates'!K$50)
+($F415*'fnd base rates'!K$51)
+($G415*'fnd base rates'!K$52)
+($H415*'fnd base rates'!K$53)
+($I415*'fnd base rates'!K$54)
+($J415*'fnd base rates'!K$55)
+($K415*'fnd base rates'!K$56)
+($L415*'fnd base rates'!K$57)
+($M415*'fnd base rates'!K$58)
+($N415*'fnd base rates'!K$59)
+($O415*VLOOKUP($S415+12,rate_basefnd,11)))
*$R415</f>
        <v>1104.890739875</v>
      </c>
      <c r="AD415" s="1">
        <f>(($C415*'fnd base rates'!L$48)
+($D415*'fnd base rates'!L$49)
+($E415*'fnd base rates'!L$50)
+($F415*'fnd base rates'!L$51)
+($G415*'fnd base rates'!L$52)
+($H415*'fnd base rates'!L$53)
+($I415*'fnd base rates'!L$54)
+($J415*'fnd base rates'!L$55)
+($K415*'fnd base rates'!L$56)
+($L415*'fnd base rates'!L$57)
+($M415*'fnd base rates'!L$58)
+($N415*'fnd base rates'!L$59)
+($O415*VLOOKUP($S415+12,rate_basefnd,12)))</f>
        <v>978.01976342683213</v>
      </c>
      <c r="AE415" s="1">
        <f>(($C415*'fnd base rates'!M$48)
+($D415*'fnd base rates'!M$49)
+($E415*'fnd base rates'!M$50)
+($F415*'fnd base rates'!M$51)
+($G415*'fnd base rates'!M$52)
+($H415*'fnd base rates'!M$53)
+($I415*'fnd base rates'!M$54)
+($J415*'fnd base rates'!M$55)
+($K415*'fnd base rates'!M$56)
+($L415*'fnd base rates'!M$57)
+($M415*'fnd base rates'!M$58)
+($N415*'fnd base rates'!M$59)
+($O415*VLOOKUP($S415+12,rate_basefnd,13)))</f>
        <v>0</v>
      </c>
      <c r="AF415" s="4">
        <f t="shared" si="71"/>
        <v>8620.7763098018313</v>
      </c>
      <c r="AH415" s="4">
        <f t="shared" si="72"/>
        <v>469035244</v>
      </c>
      <c r="AI415" s="4" t="str">
        <f t="shared" si="73"/>
        <v>469</v>
      </c>
      <c r="AJ415" s="2" t="str">
        <f t="shared" si="74"/>
        <v>035</v>
      </c>
      <c r="AK415" s="2" t="str">
        <f t="shared" si="75"/>
        <v>244</v>
      </c>
      <c r="AL415" s="4">
        <f t="shared" si="76"/>
        <v>1</v>
      </c>
      <c r="AM415" s="4">
        <f t="shared" si="69"/>
        <v>1</v>
      </c>
      <c r="AN415" s="4">
        <f t="shared" si="77"/>
        <v>8620.7763098018313</v>
      </c>
      <c r="AO415" s="4">
        <f t="shared" si="78"/>
        <v>8621</v>
      </c>
      <c r="AP415" s="4">
        <f t="shared" si="79"/>
        <v>0</v>
      </c>
      <c r="AQ415" s="75">
        <v>8621</v>
      </c>
    </row>
    <row r="416" spans="1:43" s="4" customFormat="1">
      <c r="A416" s="2">
        <v>470165035</v>
      </c>
      <c r="B416" s="382" t="s">
        <v>674</v>
      </c>
      <c r="C416" s="15">
        <f>'fnd enro'!C416</f>
        <v>0</v>
      </c>
      <c r="D416" s="15">
        <f>'fnd enro'!D416</f>
        <v>0</v>
      </c>
      <c r="E416" s="15">
        <f>'fnd enro'!E416</f>
        <v>0</v>
      </c>
      <c r="F416" s="15">
        <f>'fnd enro'!F416</f>
        <v>1</v>
      </c>
      <c r="G416" s="15">
        <f>'fnd enro'!G416</f>
        <v>0</v>
      </c>
      <c r="H416" s="15">
        <f>'fnd enro'!H416</f>
        <v>0</v>
      </c>
      <c r="I416" s="15">
        <f>'fnd enro'!I416</f>
        <v>3.7499999999999999E-2</v>
      </c>
      <c r="J416" s="15">
        <f>'fnd enro'!J416</f>
        <v>0</v>
      </c>
      <c r="K416" s="15">
        <f>'fnd enro'!K416</f>
        <v>0</v>
      </c>
      <c r="L416" s="15">
        <f>'fnd enro'!L416</f>
        <v>0</v>
      </c>
      <c r="M416" s="15">
        <f>'fnd enro'!M416</f>
        <v>0</v>
      </c>
      <c r="N416" s="15">
        <f>'fnd enro'!N416</f>
        <v>0</v>
      </c>
      <c r="O416" s="15">
        <f>'fnd enro'!O416</f>
        <v>0</v>
      </c>
      <c r="P416" s="15"/>
      <c r="Q416" s="15">
        <f>'fnd enro'!R416</f>
        <v>1</v>
      </c>
      <c r="R416" s="16">
        <f t="shared" si="70"/>
        <v>1.036</v>
      </c>
      <c r="S416" s="15">
        <f>'fnd enro'!Q416</f>
        <v>1</v>
      </c>
      <c r="T416" s="2"/>
      <c r="U416" s="1">
        <f>(($C416*'fnd base rates'!C$48)
+($D416*'fnd base rates'!C$49)
+($E416*'fnd base rates'!C$50)
+($F416*'fnd base rates'!C$51)
+($G416*'fnd base rates'!C$52)
+($H416*'fnd base rates'!C$53)
+($I416*'fnd base rates'!C$54)
+($J416*'fnd base rates'!C$55)
+($K416*'fnd base rates'!C$56)
+($L416*'fnd base rates'!C$57)
+($M416*'fnd base rates'!C$58)
+($N416*'fnd base rates'!C$59)
+($O416*VLOOKUP($S416+12,rate_basefnd,3)))
*$R416</f>
        <v>479.97426750000005</v>
      </c>
      <c r="V416" s="1">
        <f>(($C416*'fnd base rates'!D$48)
+($D416*'fnd base rates'!D$49)
+($E416*'fnd base rates'!D$50)
+($F416*'fnd base rates'!D$51)
+($G416*'fnd base rates'!D$52)
+($H416*'fnd base rates'!D$53)
+($I416*'fnd base rates'!D$54)
+($J416*'fnd base rates'!D$55)
+($K416*'fnd base rates'!D$56)
+($L416*'fnd base rates'!D$57)
+($M416*'fnd base rates'!D$58)
+($N416*'fnd base rates'!D$59)
+($O416*VLOOKUP($S416+12,rate_basefnd,4)))
*$R416</f>
        <v>688.64992000000007</v>
      </c>
      <c r="W416" s="1">
        <f>(($C416*'fnd base rates'!E$48)
+($D416*'fnd base rates'!E$49)
+($E416*'fnd base rates'!E$50)
+($F416*'fnd base rates'!E$51)
+($G416*'fnd base rates'!E$52)
+($H416*'fnd base rates'!E$53)
+($I416*'fnd base rates'!E$54)
+($J416*'fnd base rates'!E$55)
+($K416*'fnd base rates'!E$56)
+($L416*'fnd base rates'!E$57)
+($M416*'fnd base rates'!E$58)
+($N416*'fnd base rates'!E$59)
+($O416*VLOOKUP($S416+12,rate_basefnd,5)))
*$R416</f>
        <v>3483.2903525000002</v>
      </c>
      <c r="X416" s="1">
        <f>(($C416*'fnd base rates'!F$48)
+($D416*'fnd base rates'!F$49)
+($E416*'fnd base rates'!F$50)
+($F416*'fnd base rates'!F$51)
+($G416*'fnd base rates'!F$52)
+($H416*'fnd base rates'!F$53)
+($I416*'fnd base rates'!F$54)
+($J416*'fnd base rates'!F$55)
+($K416*'fnd base rates'!F$56)
+($L416*'fnd base rates'!F$57)
+($M416*'fnd base rates'!F$58)
+($N416*'fnd base rates'!F$59)
+($O416*VLOOKUP($S416+12,rate_basefnd,6)))
*$R416</f>
        <v>1113.9235170000002</v>
      </c>
      <c r="Y416" s="1">
        <f>(($C416*'fnd base rates'!G$48)
+($D416*'fnd base rates'!G$49)
+($E416*'fnd base rates'!G$50)
+($F416*'fnd base rates'!G$51)
+($G416*'fnd base rates'!G$52)
+($H416*'fnd base rates'!G$53)
+($I416*'fnd base rates'!G$54)
+($J416*'fnd base rates'!G$55)
+($K416*'fnd base rates'!G$56)
+($L416*'fnd base rates'!G$57)
+($M416*'fnd base rates'!G$58)
+($N416*'fnd base rates'!G$59)
+($O416*VLOOKUP($S416+12,rate_basefnd,7)))
*$R416</f>
        <v>140.670929</v>
      </c>
      <c r="Z416" s="1">
        <f>(($C416*'fnd base rates'!H$48)
+($D416*'fnd base rates'!H$49)
+($E416*'fnd base rates'!H$50)
+($F416*'fnd base rates'!H$51)
+($G416*'fnd base rates'!H$52)
+($H416*'fnd base rates'!H$53)
+($I416*'fnd base rates'!H$54)
+($J416*'fnd base rates'!H$55)
+($K416*'fnd base rates'!H$56)
+($L416*'fnd base rates'!H$57)
+($M416*'fnd base rates'!H$58)
+($N416*'fnd base rates'!H$59)
+($O416*VLOOKUP($S416+12,rate_basefnd,8)))</f>
        <v>454.3845</v>
      </c>
      <c r="AA416" s="1">
        <f>(($C416*'fnd base rates'!I$48)
+($D416*'fnd base rates'!I$49)
+($E416*'fnd base rates'!I$50)
+($F416*'fnd base rates'!I$51)
+($G416*'fnd base rates'!I$52)
+($H416*'fnd base rates'!I$53)
+($I416*'fnd base rates'!I$54)
+($J416*'fnd base rates'!I$55)
+($K416*'fnd base rates'!I$56)
+($L416*'fnd base rates'!I$57)
+($M416*'fnd base rates'!I$58)
+($N416*'fnd base rates'!I$59)
+($O416*VLOOKUP($S416+12,rate_basefnd,9)))
*$R416</f>
        <v>229.77444</v>
      </c>
      <c r="AB416" s="1">
        <f>(($C416*'fnd base rates'!J$48)
+($D416*'fnd base rates'!J$49)
+($E416*'fnd base rates'!J$50)
+($F416*'fnd base rates'!J$51)
+($G416*'fnd base rates'!J$52)
+($H416*'fnd base rates'!J$53)
+($I416*'fnd base rates'!J$54)
+($J416*'fnd base rates'!J$55)
+($K416*'fnd base rates'!J$56)
+($L416*'fnd base rates'!J$57)
+($M416*'fnd base rates'!J$58)
+($N416*'fnd base rates'!J$59)
+($O416*VLOOKUP($S416+12,rate_basefnd,10)))
*$R416</f>
        <v>137.1146</v>
      </c>
      <c r="AC416" s="1">
        <f>(($C416*'fnd base rates'!K$48)
+($D416*'fnd base rates'!K$49)
+($E416*'fnd base rates'!K$50)
+($F416*'fnd base rates'!K$51)
+($G416*'fnd base rates'!K$52)
+($H416*'fnd base rates'!K$53)
+($I416*'fnd base rates'!K$54)
+($J416*'fnd base rates'!K$55)
+($K416*'fnd base rates'!K$56)
+($L416*'fnd base rates'!K$57)
+($M416*'fnd base rates'!K$58)
+($N416*'fnd base rates'!K$59)
+($O416*VLOOKUP($S416+12,rate_basefnd,11)))
*$R416</f>
        <v>987.08538950000002</v>
      </c>
      <c r="AD416" s="1">
        <f>(($C416*'fnd base rates'!L$48)
+($D416*'fnd base rates'!L$49)
+($E416*'fnd base rates'!L$50)
+($F416*'fnd base rates'!L$51)
+($G416*'fnd base rates'!L$52)
+($H416*'fnd base rates'!L$53)
+($I416*'fnd base rates'!L$54)
+($J416*'fnd base rates'!L$55)
+($K416*'fnd base rates'!L$56)
+($L416*'fnd base rates'!L$57)
+($M416*'fnd base rates'!L$58)
+($N416*'fnd base rates'!L$59)
+($O416*VLOOKUP($S416+12,rate_basefnd,12)))</f>
        <v>987.83146477281571</v>
      </c>
      <c r="AE416" s="1">
        <f>(($C416*'fnd base rates'!M$48)
+($D416*'fnd base rates'!M$49)
+($E416*'fnd base rates'!M$50)
+($F416*'fnd base rates'!M$51)
+($G416*'fnd base rates'!M$52)
+($H416*'fnd base rates'!M$53)
+($I416*'fnd base rates'!M$54)
+($J416*'fnd base rates'!M$55)
+($K416*'fnd base rates'!M$56)
+($L416*'fnd base rates'!M$57)
+($M416*'fnd base rates'!M$58)
+($N416*'fnd base rates'!M$59)
+($O416*VLOOKUP($S416+12,rate_basefnd,13)))</f>
        <v>0</v>
      </c>
      <c r="AF416" s="4">
        <f t="shared" si="71"/>
        <v>8702.6993802728157</v>
      </c>
      <c r="AH416" s="4">
        <f t="shared" si="72"/>
        <v>470165035</v>
      </c>
      <c r="AI416" s="4" t="str">
        <f t="shared" si="73"/>
        <v>470</v>
      </c>
      <c r="AJ416" s="2" t="str">
        <f t="shared" si="74"/>
        <v>165</v>
      </c>
      <c r="AK416" s="2" t="str">
        <f t="shared" si="75"/>
        <v>035</v>
      </c>
      <c r="AL416" s="4">
        <f t="shared" si="76"/>
        <v>1</v>
      </c>
      <c r="AM416" s="4">
        <f t="shared" si="69"/>
        <v>1</v>
      </c>
      <c r="AN416" s="4">
        <f t="shared" si="77"/>
        <v>8702.6993802728157</v>
      </c>
      <c r="AO416" s="4">
        <f t="shared" si="78"/>
        <v>8703</v>
      </c>
      <c r="AP416" s="4">
        <f t="shared" si="79"/>
        <v>0</v>
      </c>
      <c r="AQ416" s="75">
        <v>8703</v>
      </c>
    </row>
    <row r="417" spans="1:43" s="4" customFormat="1">
      <c r="A417" s="2">
        <v>470165048</v>
      </c>
      <c r="B417" s="382" t="s">
        <v>674</v>
      </c>
      <c r="C417" s="15">
        <f>'fnd enro'!C417</f>
        <v>0</v>
      </c>
      <c r="D417" s="15">
        <f>'fnd enro'!D417</f>
        <v>0</v>
      </c>
      <c r="E417" s="15">
        <f>'fnd enro'!E417</f>
        <v>0</v>
      </c>
      <c r="F417" s="15">
        <f>'fnd enro'!F417</f>
        <v>1</v>
      </c>
      <c r="G417" s="15">
        <f>'fnd enro'!G417</f>
        <v>0</v>
      </c>
      <c r="H417" s="15">
        <f>'fnd enro'!H417</f>
        <v>0</v>
      </c>
      <c r="I417" s="15">
        <f>'fnd enro'!I417</f>
        <v>3.7499999999999999E-2</v>
      </c>
      <c r="J417" s="15">
        <f>'fnd enro'!J417</f>
        <v>0</v>
      </c>
      <c r="K417" s="15">
        <f>'fnd enro'!K417</f>
        <v>0</v>
      </c>
      <c r="L417" s="15">
        <f>'fnd enro'!L417</f>
        <v>0</v>
      </c>
      <c r="M417" s="15">
        <f>'fnd enro'!M417</f>
        <v>0</v>
      </c>
      <c r="N417" s="15">
        <f>'fnd enro'!N417</f>
        <v>0</v>
      </c>
      <c r="O417" s="15">
        <f>'fnd enro'!O417</f>
        <v>0</v>
      </c>
      <c r="P417" s="15"/>
      <c r="Q417" s="15">
        <f>'fnd enro'!R417</f>
        <v>1</v>
      </c>
      <c r="R417" s="16">
        <f t="shared" si="70"/>
        <v>1.036</v>
      </c>
      <c r="S417" s="15">
        <f>'fnd enro'!Q417</f>
        <v>1</v>
      </c>
      <c r="T417" s="2"/>
      <c r="U417" s="1">
        <f>(($C417*'fnd base rates'!C$48)
+($D417*'fnd base rates'!C$49)
+($E417*'fnd base rates'!C$50)
+($F417*'fnd base rates'!C$51)
+($G417*'fnd base rates'!C$52)
+($H417*'fnd base rates'!C$53)
+($I417*'fnd base rates'!C$54)
+($J417*'fnd base rates'!C$55)
+($K417*'fnd base rates'!C$56)
+($L417*'fnd base rates'!C$57)
+($M417*'fnd base rates'!C$58)
+($N417*'fnd base rates'!C$59)
+($O417*VLOOKUP($S417+12,rate_basefnd,3)))
*$R417</f>
        <v>479.97426750000005</v>
      </c>
      <c r="V417" s="1">
        <f>(($C417*'fnd base rates'!D$48)
+($D417*'fnd base rates'!D$49)
+($E417*'fnd base rates'!D$50)
+($F417*'fnd base rates'!D$51)
+($G417*'fnd base rates'!D$52)
+($H417*'fnd base rates'!D$53)
+($I417*'fnd base rates'!D$54)
+($J417*'fnd base rates'!D$55)
+($K417*'fnd base rates'!D$56)
+($L417*'fnd base rates'!D$57)
+($M417*'fnd base rates'!D$58)
+($N417*'fnd base rates'!D$59)
+($O417*VLOOKUP($S417+12,rate_basefnd,4)))
*$R417</f>
        <v>688.64992000000007</v>
      </c>
      <c r="W417" s="1">
        <f>(($C417*'fnd base rates'!E$48)
+($D417*'fnd base rates'!E$49)
+($E417*'fnd base rates'!E$50)
+($F417*'fnd base rates'!E$51)
+($G417*'fnd base rates'!E$52)
+($H417*'fnd base rates'!E$53)
+($I417*'fnd base rates'!E$54)
+($J417*'fnd base rates'!E$55)
+($K417*'fnd base rates'!E$56)
+($L417*'fnd base rates'!E$57)
+($M417*'fnd base rates'!E$58)
+($N417*'fnd base rates'!E$59)
+($O417*VLOOKUP($S417+12,rate_basefnd,5)))
*$R417</f>
        <v>3483.2903525000002</v>
      </c>
      <c r="X417" s="1">
        <f>(($C417*'fnd base rates'!F$48)
+($D417*'fnd base rates'!F$49)
+($E417*'fnd base rates'!F$50)
+($F417*'fnd base rates'!F$51)
+($G417*'fnd base rates'!F$52)
+($H417*'fnd base rates'!F$53)
+($I417*'fnd base rates'!F$54)
+($J417*'fnd base rates'!F$55)
+($K417*'fnd base rates'!F$56)
+($L417*'fnd base rates'!F$57)
+($M417*'fnd base rates'!F$58)
+($N417*'fnd base rates'!F$59)
+($O417*VLOOKUP($S417+12,rate_basefnd,6)))
*$R417</f>
        <v>1113.9235170000002</v>
      </c>
      <c r="Y417" s="1">
        <f>(($C417*'fnd base rates'!G$48)
+($D417*'fnd base rates'!G$49)
+($E417*'fnd base rates'!G$50)
+($F417*'fnd base rates'!G$51)
+($G417*'fnd base rates'!G$52)
+($H417*'fnd base rates'!G$53)
+($I417*'fnd base rates'!G$54)
+($J417*'fnd base rates'!G$55)
+($K417*'fnd base rates'!G$56)
+($L417*'fnd base rates'!G$57)
+($M417*'fnd base rates'!G$58)
+($N417*'fnd base rates'!G$59)
+($O417*VLOOKUP($S417+12,rate_basefnd,7)))
*$R417</f>
        <v>140.670929</v>
      </c>
      <c r="Z417" s="1">
        <f>(($C417*'fnd base rates'!H$48)
+($D417*'fnd base rates'!H$49)
+($E417*'fnd base rates'!H$50)
+($F417*'fnd base rates'!H$51)
+($G417*'fnd base rates'!H$52)
+($H417*'fnd base rates'!H$53)
+($I417*'fnd base rates'!H$54)
+($J417*'fnd base rates'!H$55)
+($K417*'fnd base rates'!H$56)
+($L417*'fnd base rates'!H$57)
+($M417*'fnd base rates'!H$58)
+($N417*'fnd base rates'!H$59)
+($O417*VLOOKUP($S417+12,rate_basefnd,8)))</f>
        <v>454.3845</v>
      </c>
      <c r="AA417" s="1">
        <f>(($C417*'fnd base rates'!I$48)
+($D417*'fnd base rates'!I$49)
+($E417*'fnd base rates'!I$50)
+($F417*'fnd base rates'!I$51)
+($G417*'fnd base rates'!I$52)
+($H417*'fnd base rates'!I$53)
+($I417*'fnd base rates'!I$54)
+($J417*'fnd base rates'!I$55)
+($K417*'fnd base rates'!I$56)
+($L417*'fnd base rates'!I$57)
+($M417*'fnd base rates'!I$58)
+($N417*'fnd base rates'!I$59)
+($O417*VLOOKUP($S417+12,rate_basefnd,9)))
*$R417</f>
        <v>229.77444</v>
      </c>
      <c r="AB417" s="1">
        <f>(($C417*'fnd base rates'!J$48)
+($D417*'fnd base rates'!J$49)
+($E417*'fnd base rates'!J$50)
+($F417*'fnd base rates'!J$51)
+($G417*'fnd base rates'!J$52)
+($H417*'fnd base rates'!J$53)
+($I417*'fnd base rates'!J$54)
+($J417*'fnd base rates'!J$55)
+($K417*'fnd base rates'!J$56)
+($L417*'fnd base rates'!J$57)
+($M417*'fnd base rates'!J$58)
+($N417*'fnd base rates'!J$59)
+($O417*VLOOKUP($S417+12,rate_basefnd,10)))
*$R417</f>
        <v>137.1146</v>
      </c>
      <c r="AC417" s="1">
        <f>(($C417*'fnd base rates'!K$48)
+($D417*'fnd base rates'!K$49)
+($E417*'fnd base rates'!K$50)
+($F417*'fnd base rates'!K$51)
+($G417*'fnd base rates'!K$52)
+($H417*'fnd base rates'!K$53)
+($I417*'fnd base rates'!K$54)
+($J417*'fnd base rates'!K$55)
+($K417*'fnd base rates'!K$56)
+($L417*'fnd base rates'!K$57)
+($M417*'fnd base rates'!K$58)
+($N417*'fnd base rates'!K$59)
+($O417*VLOOKUP($S417+12,rate_basefnd,11)))
*$R417</f>
        <v>987.08538950000002</v>
      </c>
      <c r="AD417" s="1">
        <f>(($C417*'fnd base rates'!L$48)
+($D417*'fnd base rates'!L$49)
+($E417*'fnd base rates'!L$50)
+($F417*'fnd base rates'!L$51)
+($G417*'fnd base rates'!L$52)
+($H417*'fnd base rates'!L$53)
+($I417*'fnd base rates'!L$54)
+($J417*'fnd base rates'!L$55)
+($K417*'fnd base rates'!L$56)
+($L417*'fnd base rates'!L$57)
+($M417*'fnd base rates'!L$58)
+($N417*'fnd base rates'!L$59)
+($O417*VLOOKUP($S417+12,rate_basefnd,12)))</f>
        <v>987.83146477281571</v>
      </c>
      <c r="AE417" s="1">
        <f>(($C417*'fnd base rates'!M$48)
+($D417*'fnd base rates'!M$49)
+($E417*'fnd base rates'!M$50)
+($F417*'fnd base rates'!M$51)
+($G417*'fnd base rates'!M$52)
+($H417*'fnd base rates'!M$53)
+($I417*'fnd base rates'!M$54)
+($J417*'fnd base rates'!M$55)
+($K417*'fnd base rates'!M$56)
+($L417*'fnd base rates'!M$57)
+($M417*'fnd base rates'!M$58)
+($N417*'fnd base rates'!M$59)
+($O417*VLOOKUP($S417+12,rate_basefnd,13)))</f>
        <v>0</v>
      </c>
      <c r="AF417" s="4">
        <f t="shared" si="71"/>
        <v>8702.6993802728157</v>
      </c>
      <c r="AH417" s="4">
        <f t="shared" si="72"/>
        <v>470165048</v>
      </c>
      <c r="AI417" s="4" t="str">
        <f t="shared" si="73"/>
        <v>470</v>
      </c>
      <c r="AJ417" s="2" t="str">
        <f t="shared" si="74"/>
        <v>165</v>
      </c>
      <c r="AK417" s="2" t="str">
        <f t="shared" si="75"/>
        <v>048</v>
      </c>
      <c r="AL417" s="4">
        <f t="shared" si="76"/>
        <v>1</v>
      </c>
      <c r="AM417" s="4">
        <f t="shared" si="69"/>
        <v>1</v>
      </c>
      <c r="AN417" s="4">
        <f t="shared" si="77"/>
        <v>8702.6993802728157</v>
      </c>
      <c r="AO417" s="4">
        <f t="shared" si="78"/>
        <v>8703</v>
      </c>
      <c r="AP417" s="4">
        <f t="shared" si="79"/>
        <v>0</v>
      </c>
      <c r="AQ417" s="75">
        <v>8703</v>
      </c>
    </row>
    <row r="418" spans="1:43" s="4" customFormat="1">
      <c r="A418" s="2">
        <v>470165057</v>
      </c>
      <c r="B418" s="382" t="s">
        <v>674</v>
      </c>
      <c r="C418" s="15">
        <f>'fnd enro'!C418</f>
        <v>0</v>
      </c>
      <c r="D418" s="15">
        <f>'fnd enro'!D418</f>
        <v>0</v>
      </c>
      <c r="E418" s="15">
        <f>'fnd enro'!E418</f>
        <v>0</v>
      </c>
      <c r="F418" s="15">
        <f>'fnd enro'!F418</f>
        <v>2</v>
      </c>
      <c r="G418" s="15">
        <f>'fnd enro'!G418</f>
        <v>2</v>
      </c>
      <c r="H418" s="15">
        <f>'fnd enro'!H418</f>
        <v>2</v>
      </c>
      <c r="I418" s="15">
        <f>'fnd enro'!I418</f>
        <v>0.22500000000000001</v>
      </c>
      <c r="J418" s="15">
        <f>'fnd enro'!J418</f>
        <v>0</v>
      </c>
      <c r="K418" s="15">
        <f>'fnd enro'!K418</f>
        <v>0</v>
      </c>
      <c r="L418" s="15">
        <f>'fnd enro'!L418</f>
        <v>0</v>
      </c>
      <c r="M418" s="15">
        <f>'fnd enro'!M418</f>
        <v>0</v>
      </c>
      <c r="N418" s="15">
        <f>'fnd enro'!N418</f>
        <v>0</v>
      </c>
      <c r="O418" s="15">
        <f>'fnd enro'!O418</f>
        <v>4</v>
      </c>
      <c r="P418" s="15"/>
      <c r="Q418" s="15">
        <f>'fnd enro'!R418</f>
        <v>6</v>
      </c>
      <c r="R418" s="16">
        <f t="shared" si="70"/>
        <v>1.036</v>
      </c>
      <c r="S418" s="15">
        <f>'fnd enro'!Q418</f>
        <v>10</v>
      </c>
      <c r="T418" s="2"/>
      <c r="U418" s="1">
        <f>(($C418*'fnd base rates'!C$48)
+($D418*'fnd base rates'!C$49)
+($E418*'fnd base rates'!C$50)
+($F418*'fnd base rates'!C$51)
+($G418*'fnd base rates'!C$52)
+($H418*'fnd base rates'!C$53)
+($I418*'fnd base rates'!C$54)
+($J418*'fnd base rates'!C$55)
+($K418*'fnd base rates'!C$56)
+($L418*'fnd base rates'!C$57)
+($M418*'fnd base rates'!C$58)
+($N418*'fnd base rates'!C$59)
+($O418*VLOOKUP($S418+12,rate_basefnd,3)))
*$R418</f>
        <v>2879.8456050000004</v>
      </c>
      <c r="V418" s="1">
        <f>(($C418*'fnd base rates'!D$48)
+($D418*'fnd base rates'!D$49)
+($E418*'fnd base rates'!D$50)
+($F418*'fnd base rates'!D$51)
+($G418*'fnd base rates'!D$52)
+($H418*'fnd base rates'!D$53)
+($I418*'fnd base rates'!D$54)
+($J418*'fnd base rates'!D$55)
+($K418*'fnd base rates'!D$56)
+($L418*'fnd base rates'!D$57)
+($M418*'fnd base rates'!D$58)
+($N418*'fnd base rates'!D$59)
+($O418*VLOOKUP($S418+12,rate_basefnd,4)))
*$R418</f>
        <v>4131.8995199999999</v>
      </c>
      <c r="W418" s="1">
        <f>(($C418*'fnd base rates'!E$48)
+($D418*'fnd base rates'!E$49)
+($E418*'fnd base rates'!E$50)
+($F418*'fnd base rates'!E$51)
+($G418*'fnd base rates'!E$52)
+($H418*'fnd base rates'!E$53)
+($I418*'fnd base rates'!E$54)
+($J418*'fnd base rates'!E$55)
+($K418*'fnd base rates'!E$56)
+($L418*'fnd base rates'!E$57)
+($M418*'fnd base rates'!E$58)
+($N418*'fnd base rates'!E$59)
+($O418*VLOOKUP($S418+12,rate_basefnd,5)))
*$R418</f>
        <v>35556.676434999994</v>
      </c>
      <c r="X418" s="1">
        <f>(($C418*'fnd base rates'!F$48)
+($D418*'fnd base rates'!F$49)
+($E418*'fnd base rates'!F$50)
+($F418*'fnd base rates'!F$51)
+($G418*'fnd base rates'!F$52)
+($H418*'fnd base rates'!F$53)
+($I418*'fnd base rates'!F$54)
+($J418*'fnd base rates'!F$55)
+($K418*'fnd base rates'!F$56)
+($L418*'fnd base rates'!F$57)
+($M418*'fnd base rates'!F$58)
+($N418*'fnd base rates'!F$59)
+($O418*VLOOKUP($S418+12,rate_basefnd,6)))
*$R418</f>
        <v>5580.6776620000001</v>
      </c>
      <c r="Y418" s="1">
        <f>(($C418*'fnd base rates'!G$48)
+($D418*'fnd base rates'!G$49)
+($E418*'fnd base rates'!G$50)
+($F418*'fnd base rates'!G$51)
+($G418*'fnd base rates'!G$52)
+($H418*'fnd base rates'!G$53)
+($I418*'fnd base rates'!G$54)
+($J418*'fnd base rates'!G$55)
+($K418*'fnd base rates'!G$56)
+($L418*'fnd base rates'!G$57)
+($M418*'fnd base rates'!G$58)
+($N418*'fnd base rates'!G$59)
+($O418*VLOOKUP($S418+12,rate_basefnd,7)))
*$R418</f>
        <v>1176.1671739999999</v>
      </c>
      <c r="Z418" s="1">
        <f>(($C418*'fnd base rates'!H$48)
+($D418*'fnd base rates'!H$49)
+($E418*'fnd base rates'!H$50)
+($F418*'fnd base rates'!H$51)
+($G418*'fnd base rates'!H$52)
+($H418*'fnd base rates'!H$53)
+($I418*'fnd base rates'!H$54)
+($J418*'fnd base rates'!H$55)
+($K418*'fnd base rates'!H$56)
+($L418*'fnd base rates'!H$57)
+($M418*'fnd base rates'!H$58)
+($N418*'fnd base rates'!H$59)
+($O418*VLOOKUP($S418+12,rate_basefnd,8)))</f>
        <v>3255.7070000000003</v>
      </c>
      <c r="AA418" s="1">
        <f>(($C418*'fnd base rates'!I$48)
+($D418*'fnd base rates'!I$49)
+($E418*'fnd base rates'!I$50)
+($F418*'fnd base rates'!I$51)
+($G418*'fnd base rates'!I$52)
+($H418*'fnd base rates'!I$53)
+($I418*'fnd base rates'!I$54)
+($J418*'fnd base rates'!I$55)
+($K418*'fnd base rates'!I$56)
+($L418*'fnd base rates'!I$57)
+($M418*'fnd base rates'!I$58)
+($N418*'fnd base rates'!I$59)
+($O418*VLOOKUP($S418+12,rate_basefnd,9)))
*$R418</f>
        <v>1838.0711999999999</v>
      </c>
      <c r="AB418" s="1">
        <f>(($C418*'fnd base rates'!J$48)
+($D418*'fnd base rates'!J$49)
+($E418*'fnd base rates'!J$50)
+($F418*'fnd base rates'!J$51)
+($G418*'fnd base rates'!J$52)
+($H418*'fnd base rates'!J$53)
+($I418*'fnd base rates'!J$54)
+($J418*'fnd base rates'!J$55)
+($K418*'fnd base rates'!J$56)
+($L418*'fnd base rates'!J$57)
+($M418*'fnd base rates'!J$58)
+($N418*'fnd base rates'!J$59)
+($O418*VLOOKUP($S418+12,rate_basefnd,10)))
*$R418</f>
        <v>1755.0461600000001</v>
      </c>
      <c r="AC418" s="1">
        <f>(($C418*'fnd base rates'!K$48)
+($D418*'fnd base rates'!K$49)
+($E418*'fnd base rates'!K$50)
+($F418*'fnd base rates'!K$51)
+($G418*'fnd base rates'!K$52)
+($H418*'fnd base rates'!K$53)
+($I418*'fnd base rates'!K$54)
+($J418*'fnd base rates'!K$55)
+($K418*'fnd base rates'!K$56)
+($L418*'fnd base rates'!K$57)
+($M418*'fnd base rates'!K$58)
+($N418*'fnd base rates'!K$59)
+($O418*VLOOKUP($S418+12,rate_basefnd,11)))
*$R418</f>
        <v>8253.6573769999995</v>
      </c>
      <c r="AD418" s="1">
        <f>(($C418*'fnd base rates'!L$48)
+($D418*'fnd base rates'!L$49)
+($E418*'fnd base rates'!L$50)
+($F418*'fnd base rates'!L$51)
+($G418*'fnd base rates'!L$52)
+($H418*'fnd base rates'!L$53)
+($I418*'fnd base rates'!L$54)
+($J418*'fnd base rates'!L$55)
+($K418*'fnd base rates'!L$56)
+($L418*'fnd base rates'!L$57)
+($M418*'fnd base rates'!L$58)
+($N418*'fnd base rates'!L$59)
+($O418*VLOOKUP($S418+12,rate_basefnd,12)))</f>
        <v>7098.6185351181794</v>
      </c>
      <c r="AE418" s="1">
        <f>(($C418*'fnd base rates'!M$48)
+($D418*'fnd base rates'!M$49)
+($E418*'fnd base rates'!M$50)
+($F418*'fnd base rates'!M$51)
+($G418*'fnd base rates'!M$52)
+($H418*'fnd base rates'!M$53)
+($I418*'fnd base rates'!M$54)
+($J418*'fnd base rates'!M$55)
+($K418*'fnd base rates'!M$56)
+($L418*'fnd base rates'!M$57)
+($M418*'fnd base rates'!M$58)
+($N418*'fnd base rates'!M$59)
+($O418*VLOOKUP($S418+12,rate_basefnd,13)))</f>
        <v>0</v>
      </c>
      <c r="AF418" s="4">
        <f t="shared" si="71"/>
        <v>71526.366668118178</v>
      </c>
      <c r="AH418" s="4">
        <f t="shared" si="72"/>
        <v>470165057</v>
      </c>
      <c r="AI418" s="4" t="str">
        <f t="shared" si="73"/>
        <v>470</v>
      </c>
      <c r="AJ418" s="2" t="str">
        <f t="shared" si="74"/>
        <v>165</v>
      </c>
      <c r="AK418" s="2" t="str">
        <f t="shared" si="75"/>
        <v>057</v>
      </c>
      <c r="AL418" s="4">
        <f t="shared" si="76"/>
        <v>1</v>
      </c>
      <c r="AM418" s="4">
        <f t="shared" si="69"/>
        <v>6</v>
      </c>
      <c r="AN418" s="4">
        <f t="shared" si="77"/>
        <v>71526.366668118178</v>
      </c>
      <c r="AO418" s="4">
        <f t="shared" si="78"/>
        <v>11921</v>
      </c>
      <c r="AP418" s="4">
        <f t="shared" si="79"/>
        <v>0</v>
      </c>
      <c r="AQ418" s="75">
        <v>11921</v>
      </c>
    </row>
    <row r="419" spans="1:43" s="4" customFormat="1">
      <c r="A419" s="2">
        <v>470165093</v>
      </c>
      <c r="B419" s="382" t="s">
        <v>674</v>
      </c>
      <c r="C419" s="15">
        <f>'fnd enro'!C419</f>
        <v>0</v>
      </c>
      <c r="D419" s="15">
        <f>'fnd enro'!D419</f>
        <v>0</v>
      </c>
      <c r="E419" s="15">
        <f>'fnd enro'!E419</f>
        <v>22</v>
      </c>
      <c r="F419" s="15">
        <f>'fnd enro'!F419</f>
        <v>88</v>
      </c>
      <c r="G419" s="15">
        <f>'fnd enro'!G419</f>
        <v>33</v>
      </c>
      <c r="H419" s="15">
        <f>'fnd enro'!H419</f>
        <v>51</v>
      </c>
      <c r="I419" s="15">
        <f>'fnd enro'!I419</f>
        <v>7.4249999999999998</v>
      </c>
      <c r="J419" s="15">
        <f>'fnd enro'!J419</f>
        <v>0</v>
      </c>
      <c r="K419" s="15">
        <f>'fnd enro'!K419</f>
        <v>0</v>
      </c>
      <c r="L419" s="15">
        <f>'fnd enro'!L419</f>
        <v>0</v>
      </c>
      <c r="M419" s="15">
        <f>'fnd enro'!M419</f>
        <v>4</v>
      </c>
      <c r="N419" s="15">
        <f>'fnd enro'!N419</f>
        <v>0</v>
      </c>
      <c r="O419" s="15">
        <f>'fnd enro'!O419</f>
        <v>68</v>
      </c>
      <c r="P419" s="15"/>
      <c r="Q419" s="15">
        <f>'fnd enro'!R419</f>
        <v>198</v>
      </c>
      <c r="R419" s="16">
        <f t="shared" si="70"/>
        <v>1.036</v>
      </c>
      <c r="S419" s="15">
        <f>'fnd enro'!Q419</f>
        <v>8</v>
      </c>
      <c r="T419" s="2"/>
      <c r="U419" s="1">
        <f>(($C419*'fnd base rates'!C$48)
+($D419*'fnd base rates'!C$49)
+($E419*'fnd base rates'!C$50)
+($F419*'fnd base rates'!C$51)
+($G419*'fnd base rates'!C$52)
+($H419*'fnd base rates'!C$53)
+($I419*'fnd base rates'!C$54)
+($J419*'fnd base rates'!C$55)
+($K419*'fnd base rates'!C$56)
+($L419*'fnd base rates'!C$57)
+($M419*'fnd base rates'!C$58)
+($N419*'fnd base rates'!C$59)
+($O419*VLOOKUP($S419+12,rate_basefnd,3)))
*$R419</f>
        <v>95034.904965000023</v>
      </c>
      <c r="V419" s="1">
        <f>(($C419*'fnd base rates'!D$48)
+($D419*'fnd base rates'!D$49)
+($E419*'fnd base rates'!D$50)
+($F419*'fnd base rates'!D$51)
+($G419*'fnd base rates'!D$52)
+($H419*'fnd base rates'!D$53)
+($I419*'fnd base rates'!D$54)
+($J419*'fnd base rates'!D$55)
+($K419*'fnd base rates'!D$56)
+($L419*'fnd base rates'!D$57)
+($M419*'fnd base rates'!D$58)
+($N419*'fnd base rates'!D$59)
+($O419*VLOOKUP($S419+12,rate_basefnd,4)))
*$R419</f>
        <v>136352.68416</v>
      </c>
      <c r="W419" s="1">
        <f>(($C419*'fnd base rates'!E$48)
+($D419*'fnd base rates'!E$49)
+($E419*'fnd base rates'!E$50)
+($F419*'fnd base rates'!E$51)
+($G419*'fnd base rates'!E$52)
+($H419*'fnd base rates'!E$53)
+($I419*'fnd base rates'!E$54)
+($J419*'fnd base rates'!E$55)
+($K419*'fnd base rates'!E$56)
+($L419*'fnd base rates'!E$57)
+($M419*'fnd base rates'!E$58)
+($N419*'fnd base rates'!E$59)
+($O419*VLOOKUP($S419+12,rate_basefnd,5)))
*$R419</f>
        <v>956959.98191499978</v>
      </c>
      <c r="X419" s="1">
        <f>(($C419*'fnd base rates'!F$48)
+($D419*'fnd base rates'!F$49)
+($E419*'fnd base rates'!F$50)
+($F419*'fnd base rates'!F$51)
+($G419*'fnd base rates'!F$52)
+($H419*'fnd base rates'!F$53)
+($I419*'fnd base rates'!F$54)
+($J419*'fnd base rates'!F$55)
+($K419*'fnd base rates'!F$56)
+($L419*'fnd base rates'!F$57)
+($M419*'fnd base rates'!F$58)
+($N419*'fnd base rates'!F$59)
+($O419*VLOOKUP($S419+12,rate_basefnd,6)))
*$R419</f>
        <v>195868.73808599997</v>
      </c>
      <c r="Y419" s="1">
        <f>(($C419*'fnd base rates'!G$48)
+($D419*'fnd base rates'!G$49)
+($E419*'fnd base rates'!G$50)
+($F419*'fnd base rates'!G$51)
+($G419*'fnd base rates'!G$52)
+($H419*'fnd base rates'!G$53)
+($I419*'fnd base rates'!G$54)
+($J419*'fnd base rates'!G$55)
+($K419*'fnd base rates'!G$56)
+($L419*'fnd base rates'!G$57)
+($M419*'fnd base rates'!G$58)
+($N419*'fnd base rates'!G$59)
+($O419*VLOOKUP($S419+12,rate_basefnd,7)))
*$R419</f>
        <v>33675.557622000008</v>
      </c>
      <c r="Z419" s="1">
        <f>(($C419*'fnd base rates'!H$48)
+($D419*'fnd base rates'!H$49)
+($E419*'fnd base rates'!H$50)
+($F419*'fnd base rates'!H$51)
+($G419*'fnd base rates'!H$52)
+($H419*'fnd base rates'!H$53)
+($I419*'fnd base rates'!H$54)
+($J419*'fnd base rates'!H$55)
+($K419*'fnd base rates'!H$56)
+($L419*'fnd base rates'!H$57)
+($M419*'fnd base rates'!H$58)
+($N419*'fnd base rates'!H$59)
+($O419*VLOOKUP($S419+12,rate_basefnd,8)))</f>
        <v>103467.83099999999</v>
      </c>
      <c r="AA419" s="1">
        <f>(($C419*'fnd base rates'!I$48)
+($D419*'fnd base rates'!I$49)
+($E419*'fnd base rates'!I$50)
+($F419*'fnd base rates'!I$51)
+($G419*'fnd base rates'!I$52)
+($H419*'fnd base rates'!I$53)
+($I419*'fnd base rates'!I$54)
+($J419*'fnd base rates'!I$55)
+($K419*'fnd base rates'!I$56)
+($L419*'fnd base rates'!I$57)
+($M419*'fnd base rates'!I$58)
+($N419*'fnd base rates'!I$59)
+($O419*VLOOKUP($S419+12,rate_basefnd,9)))
*$R419</f>
        <v>56145.491640000007</v>
      </c>
      <c r="AB419" s="1">
        <f>(($C419*'fnd base rates'!J$48)
+($D419*'fnd base rates'!J$49)
+($E419*'fnd base rates'!J$50)
+($F419*'fnd base rates'!J$51)
+($G419*'fnd base rates'!J$52)
+($H419*'fnd base rates'!J$53)
+($I419*'fnd base rates'!J$54)
+($J419*'fnd base rates'!J$55)
+($K419*'fnd base rates'!J$56)
+($L419*'fnd base rates'!J$57)
+($M419*'fnd base rates'!J$58)
+($N419*'fnd base rates'!J$59)
+($O419*VLOOKUP($S419+12,rate_basefnd,10)))
*$R419</f>
        <v>48355.217120000008</v>
      </c>
      <c r="AC419" s="1">
        <f>(($C419*'fnd base rates'!K$48)
+($D419*'fnd base rates'!K$49)
+($E419*'fnd base rates'!K$50)
+($F419*'fnd base rates'!K$51)
+($G419*'fnd base rates'!K$52)
+($H419*'fnd base rates'!K$53)
+($I419*'fnd base rates'!K$54)
+($J419*'fnd base rates'!K$55)
+($K419*'fnd base rates'!K$56)
+($L419*'fnd base rates'!K$57)
+($M419*'fnd base rates'!K$58)
+($N419*'fnd base rates'!K$59)
+($O419*VLOOKUP($S419+12,rate_basefnd,11)))
*$R419</f>
        <v>236313.40756100003</v>
      </c>
      <c r="AD419" s="1">
        <f>(($C419*'fnd base rates'!L$48)
+($D419*'fnd base rates'!L$49)
+($E419*'fnd base rates'!L$50)
+($F419*'fnd base rates'!L$51)
+($G419*'fnd base rates'!L$52)
+($H419*'fnd base rates'!L$53)
+($I419*'fnd base rates'!L$54)
+($J419*'fnd base rates'!L$55)
+($K419*'fnd base rates'!L$56)
+($L419*'fnd base rates'!L$57)
+($M419*'fnd base rates'!L$58)
+($N419*'fnd base rates'!L$59)
+($O419*VLOOKUP($S419+12,rate_basefnd,12)))</f>
        <v>214559.43166913811</v>
      </c>
      <c r="AE419" s="1">
        <f>(($C419*'fnd base rates'!M$48)
+($D419*'fnd base rates'!M$49)
+($E419*'fnd base rates'!M$50)
+($F419*'fnd base rates'!M$51)
+($G419*'fnd base rates'!M$52)
+($H419*'fnd base rates'!M$53)
+($I419*'fnd base rates'!M$54)
+($J419*'fnd base rates'!M$55)
+($K419*'fnd base rates'!M$56)
+($L419*'fnd base rates'!M$57)
+($M419*'fnd base rates'!M$58)
+($N419*'fnd base rates'!M$59)
+($O419*VLOOKUP($S419+12,rate_basefnd,13)))</f>
        <v>0</v>
      </c>
      <c r="AF419" s="4">
        <f t="shared" si="71"/>
        <v>2076733.245738138</v>
      </c>
      <c r="AH419" s="4">
        <f t="shared" si="72"/>
        <v>470165093</v>
      </c>
      <c r="AI419" s="4" t="str">
        <f t="shared" si="73"/>
        <v>470</v>
      </c>
      <c r="AJ419" s="2" t="str">
        <f t="shared" si="74"/>
        <v>165</v>
      </c>
      <c r="AK419" s="2" t="str">
        <f t="shared" si="75"/>
        <v>093</v>
      </c>
      <c r="AL419" s="4">
        <f t="shared" si="76"/>
        <v>1</v>
      </c>
      <c r="AM419" s="4">
        <f t="shared" si="69"/>
        <v>198</v>
      </c>
      <c r="AN419" s="4">
        <f t="shared" si="77"/>
        <v>2076733.245738138</v>
      </c>
      <c r="AO419" s="4">
        <f t="shared" si="78"/>
        <v>10489</v>
      </c>
      <c r="AP419" s="4">
        <f t="shared" si="79"/>
        <v>0</v>
      </c>
      <c r="AQ419" s="75">
        <v>10489</v>
      </c>
    </row>
    <row r="420" spans="1:43" s="4" customFormat="1">
      <c r="A420" s="2">
        <v>470165163</v>
      </c>
      <c r="B420" s="382" t="s">
        <v>674</v>
      </c>
      <c r="C420" s="15">
        <f>'fnd enro'!C420</f>
        <v>0</v>
      </c>
      <c r="D420" s="15">
        <f>'fnd enro'!D420</f>
        <v>0</v>
      </c>
      <c r="E420" s="15">
        <f>'fnd enro'!E420</f>
        <v>1</v>
      </c>
      <c r="F420" s="15">
        <f>'fnd enro'!F420</f>
        <v>5</v>
      </c>
      <c r="G420" s="15">
        <f>'fnd enro'!G420</f>
        <v>2</v>
      </c>
      <c r="H420" s="15">
        <f>'fnd enro'!H420</f>
        <v>7</v>
      </c>
      <c r="I420" s="15">
        <f>'fnd enro'!I420</f>
        <v>0.5625</v>
      </c>
      <c r="J420" s="15">
        <f>'fnd enro'!J420</f>
        <v>0</v>
      </c>
      <c r="K420" s="15">
        <f>'fnd enro'!K420</f>
        <v>0</v>
      </c>
      <c r="L420" s="15">
        <f>'fnd enro'!L420</f>
        <v>0</v>
      </c>
      <c r="M420" s="15">
        <f>'fnd enro'!M420</f>
        <v>0</v>
      </c>
      <c r="N420" s="15">
        <f>'fnd enro'!N420</f>
        <v>0</v>
      </c>
      <c r="O420" s="15">
        <f>'fnd enro'!O420</f>
        <v>7</v>
      </c>
      <c r="P420" s="15"/>
      <c r="Q420" s="15">
        <f>'fnd enro'!R420</f>
        <v>15</v>
      </c>
      <c r="R420" s="16">
        <f t="shared" si="70"/>
        <v>1.036</v>
      </c>
      <c r="S420" s="15">
        <f>'fnd enro'!Q420</f>
        <v>10</v>
      </c>
      <c r="T420" s="2"/>
      <c r="U420" s="1">
        <f>(($C420*'fnd base rates'!C$48)
+($D420*'fnd base rates'!C$49)
+($E420*'fnd base rates'!C$50)
+($F420*'fnd base rates'!C$51)
+($G420*'fnd base rates'!C$52)
+($H420*'fnd base rates'!C$53)
+($I420*'fnd base rates'!C$54)
+($J420*'fnd base rates'!C$55)
+($K420*'fnd base rates'!C$56)
+($L420*'fnd base rates'!C$57)
+($M420*'fnd base rates'!C$58)
+($N420*'fnd base rates'!C$59)
+($O420*VLOOKUP($S420+12,rate_basefnd,3)))
*$R420</f>
        <v>7199.6140125000011</v>
      </c>
      <c r="V420" s="1">
        <f>(($C420*'fnd base rates'!D$48)
+($D420*'fnd base rates'!D$49)
+($E420*'fnd base rates'!D$50)
+($F420*'fnd base rates'!D$51)
+($G420*'fnd base rates'!D$52)
+($H420*'fnd base rates'!D$53)
+($I420*'fnd base rates'!D$54)
+($J420*'fnd base rates'!D$55)
+($K420*'fnd base rates'!D$56)
+($L420*'fnd base rates'!D$57)
+($M420*'fnd base rates'!D$58)
+($N420*'fnd base rates'!D$59)
+($O420*VLOOKUP($S420+12,rate_basefnd,4)))
*$R420</f>
        <v>10329.748799999999</v>
      </c>
      <c r="W420" s="1">
        <f>(($C420*'fnd base rates'!E$48)
+($D420*'fnd base rates'!E$49)
+($E420*'fnd base rates'!E$50)
+($F420*'fnd base rates'!E$51)
+($G420*'fnd base rates'!E$52)
+($H420*'fnd base rates'!E$53)
+($I420*'fnd base rates'!E$54)
+($J420*'fnd base rates'!E$55)
+($K420*'fnd base rates'!E$56)
+($L420*'fnd base rates'!E$57)
+($M420*'fnd base rates'!E$58)
+($N420*'fnd base rates'!E$59)
+($O420*VLOOKUP($S420+12,rate_basefnd,5)))
*$R420</f>
        <v>81717.940167499997</v>
      </c>
      <c r="X420" s="1">
        <f>(($C420*'fnd base rates'!F$48)
+($D420*'fnd base rates'!F$49)
+($E420*'fnd base rates'!F$50)
+($F420*'fnd base rates'!F$51)
+($G420*'fnd base rates'!F$52)
+($H420*'fnd base rates'!F$53)
+($I420*'fnd base rates'!F$54)
+($J420*'fnd base rates'!F$55)
+($K420*'fnd base rates'!F$56)
+($L420*'fnd base rates'!F$57)
+($M420*'fnd base rates'!F$58)
+($N420*'fnd base rates'!F$59)
+($O420*VLOOKUP($S420+12,rate_basefnd,6)))
*$R420</f>
        <v>13983.302515000001</v>
      </c>
      <c r="Y420" s="1">
        <f>(($C420*'fnd base rates'!G$48)
+($D420*'fnd base rates'!G$49)
+($E420*'fnd base rates'!G$50)
+($F420*'fnd base rates'!G$51)
+($G420*'fnd base rates'!G$52)
+($H420*'fnd base rates'!G$53)
+($I420*'fnd base rates'!G$54)
+($J420*'fnd base rates'!G$55)
+($K420*'fnd base rates'!G$56)
+($L420*'fnd base rates'!G$57)
+($M420*'fnd base rates'!G$58)
+($N420*'fnd base rates'!G$59)
+($O420*VLOOKUP($S420+12,rate_basefnd,7)))
*$R420</f>
        <v>2697.8696150000001</v>
      </c>
      <c r="Z420" s="1">
        <f>(($C420*'fnd base rates'!H$48)
+($D420*'fnd base rates'!H$49)
+($E420*'fnd base rates'!H$50)
+($F420*'fnd base rates'!H$51)
+($G420*'fnd base rates'!H$52)
+($H420*'fnd base rates'!H$53)
+($I420*'fnd base rates'!H$54)
+($J420*'fnd base rates'!H$55)
+($K420*'fnd base rates'!H$56)
+($L420*'fnd base rates'!H$57)
+($M420*'fnd base rates'!H$58)
+($N420*'fnd base rates'!H$59)
+($O420*VLOOKUP($S420+12,rate_basefnd,8)))</f>
        <v>8668.6674999999996</v>
      </c>
      <c r="AA420" s="1">
        <f>(($C420*'fnd base rates'!I$48)
+($D420*'fnd base rates'!I$49)
+($E420*'fnd base rates'!I$50)
+($F420*'fnd base rates'!I$51)
+($G420*'fnd base rates'!I$52)
+($H420*'fnd base rates'!I$53)
+($I420*'fnd base rates'!I$54)
+($J420*'fnd base rates'!I$55)
+($K420*'fnd base rates'!I$56)
+($L420*'fnd base rates'!I$57)
+($M420*'fnd base rates'!I$58)
+($N420*'fnd base rates'!I$59)
+($O420*VLOOKUP($S420+12,rate_basefnd,9)))
*$R420</f>
        <v>4674.18336</v>
      </c>
      <c r="AB420" s="1">
        <f>(($C420*'fnd base rates'!J$48)
+($D420*'fnd base rates'!J$49)
+($E420*'fnd base rates'!J$50)
+($F420*'fnd base rates'!J$51)
+($G420*'fnd base rates'!J$52)
+($H420*'fnd base rates'!J$53)
+($I420*'fnd base rates'!J$54)
+($J420*'fnd base rates'!J$55)
+($K420*'fnd base rates'!J$56)
+($L420*'fnd base rates'!J$57)
+($M420*'fnd base rates'!J$58)
+($N420*'fnd base rates'!J$59)
+($O420*VLOOKUP($S420+12,rate_basefnd,10)))
*$R420</f>
        <v>4840.0366000000004</v>
      </c>
      <c r="AC420" s="1">
        <f>(($C420*'fnd base rates'!K$48)
+($D420*'fnd base rates'!K$49)
+($E420*'fnd base rates'!K$50)
+($F420*'fnd base rates'!K$51)
+($G420*'fnd base rates'!K$52)
+($H420*'fnd base rates'!K$53)
+($I420*'fnd base rates'!K$54)
+($J420*'fnd base rates'!K$55)
+($K420*'fnd base rates'!K$56)
+($L420*'fnd base rates'!K$57)
+($M420*'fnd base rates'!K$58)
+($N420*'fnd base rates'!K$59)
+($O420*VLOOKUP($S420+12,rate_basefnd,11)))
*$R420</f>
        <v>18932.202642500004</v>
      </c>
      <c r="AD420" s="1">
        <f>(($C420*'fnd base rates'!L$48)
+($D420*'fnd base rates'!L$49)
+($E420*'fnd base rates'!L$50)
+($F420*'fnd base rates'!L$51)
+($G420*'fnd base rates'!L$52)
+($H420*'fnd base rates'!L$53)
+($I420*'fnd base rates'!L$54)
+($J420*'fnd base rates'!L$55)
+($K420*'fnd base rates'!L$56)
+($L420*'fnd base rates'!L$57)
+($M420*'fnd base rates'!L$58)
+($N420*'fnd base rates'!L$59)
+($O420*VLOOKUP($S420+12,rate_basefnd,12)))</f>
        <v>16642.49209100665</v>
      </c>
      <c r="AE420" s="1">
        <f>(($C420*'fnd base rates'!M$48)
+($D420*'fnd base rates'!M$49)
+($E420*'fnd base rates'!M$50)
+($F420*'fnd base rates'!M$51)
+($G420*'fnd base rates'!M$52)
+($H420*'fnd base rates'!M$53)
+($I420*'fnd base rates'!M$54)
+($J420*'fnd base rates'!M$55)
+($K420*'fnd base rates'!M$56)
+($L420*'fnd base rates'!M$57)
+($M420*'fnd base rates'!M$58)
+($N420*'fnd base rates'!M$59)
+($O420*VLOOKUP($S420+12,rate_basefnd,13)))</f>
        <v>0</v>
      </c>
      <c r="AF420" s="4">
        <f t="shared" si="71"/>
        <v>169686.05730350665</v>
      </c>
      <c r="AH420" s="4">
        <f t="shared" si="72"/>
        <v>470165163</v>
      </c>
      <c r="AI420" s="4" t="str">
        <f t="shared" si="73"/>
        <v>470</v>
      </c>
      <c r="AJ420" s="2" t="str">
        <f t="shared" si="74"/>
        <v>165</v>
      </c>
      <c r="AK420" s="2" t="str">
        <f t="shared" si="75"/>
        <v>163</v>
      </c>
      <c r="AL420" s="4">
        <f t="shared" si="76"/>
        <v>1</v>
      </c>
      <c r="AM420" s="4">
        <f t="shared" si="69"/>
        <v>15</v>
      </c>
      <c r="AN420" s="4">
        <f t="shared" si="77"/>
        <v>169686.05730350665</v>
      </c>
      <c r="AO420" s="4">
        <f t="shared" si="78"/>
        <v>11312</v>
      </c>
      <c r="AP420" s="4">
        <f t="shared" si="79"/>
        <v>0</v>
      </c>
      <c r="AQ420" s="75">
        <v>11312</v>
      </c>
    </row>
    <row r="421" spans="1:43" s="4" customFormat="1">
      <c r="A421" s="2">
        <v>470165165</v>
      </c>
      <c r="B421" s="382" t="s">
        <v>674</v>
      </c>
      <c r="C421" s="15">
        <f>'fnd enro'!C421</f>
        <v>0</v>
      </c>
      <c r="D421" s="15">
        <f>'fnd enro'!D421</f>
        <v>0</v>
      </c>
      <c r="E421" s="15">
        <f>'fnd enro'!E421</f>
        <v>51</v>
      </c>
      <c r="F421" s="15">
        <f>'fnd enro'!F421</f>
        <v>307</v>
      </c>
      <c r="G421" s="15">
        <f>'fnd enro'!G421</f>
        <v>144</v>
      </c>
      <c r="H421" s="15">
        <f>'fnd enro'!H421</f>
        <v>141</v>
      </c>
      <c r="I421" s="15">
        <f>'fnd enro'!I421</f>
        <v>24.675000000000001</v>
      </c>
      <c r="J421" s="15">
        <f>'fnd enro'!J421</f>
        <v>0</v>
      </c>
      <c r="K421" s="15">
        <f>'fnd enro'!K421</f>
        <v>0</v>
      </c>
      <c r="L421" s="15">
        <f>'fnd enro'!L421</f>
        <v>0</v>
      </c>
      <c r="M421" s="15">
        <f>'fnd enro'!M421</f>
        <v>15</v>
      </c>
      <c r="N421" s="15">
        <f>'fnd enro'!N421</f>
        <v>0</v>
      </c>
      <c r="O421" s="15">
        <f>'fnd enro'!O421</f>
        <v>166</v>
      </c>
      <c r="P421" s="15"/>
      <c r="Q421" s="15">
        <f>'fnd enro'!R421</f>
        <v>658</v>
      </c>
      <c r="R421" s="16">
        <f t="shared" si="70"/>
        <v>1.036</v>
      </c>
      <c r="S421" s="15">
        <f>'fnd enro'!Q421</f>
        <v>6</v>
      </c>
      <c r="T421" s="2"/>
      <c r="U421" s="1">
        <f>(($C421*'fnd base rates'!C$48)
+($D421*'fnd base rates'!C$49)
+($E421*'fnd base rates'!C$50)
+($F421*'fnd base rates'!C$51)
+($G421*'fnd base rates'!C$52)
+($H421*'fnd base rates'!C$53)
+($I421*'fnd base rates'!C$54)
+($J421*'fnd base rates'!C$55)
+($K421*'fnd base rates'!C$56)
+($L421*'fnd base rates'!C$57)
+($M421*'fnd base rates'!C$58)
+($N421*'fnd base rates'!C$59)
+($O421*VLOOKUP($S421+12,rate_basefnd,3)))
*$R421</f>
        <v>315823.06801500003</v>
      </c>
      <c r="V421" s="1">
        <f>(($C421*'fnd base rates'!D$48)
+($D421*'fnd base rates'!D$49)
+($E421*'fnd base rates'!D$50)
+($F421*'fnd base rates'!D$51)
+($G421*'fnd base rates'!D$52)
+($H421*'fnd base rates'!D$53)
+($I421*'fnd base rates'!D$54)
+($J421*'fnd base rates'!D$55)
+($K421*'fnd base rates'!D$56)
+($L421*'fnd base rates'!D$57)
+($M421*'fnd base rates'!D$58)
+($N421*'fnd base rates'!D$59)
+($O421*VLOOKUP($S421+12,rate_basefnd,4)))
*$R421</f>
        <v>453131.64736</v>
      </c>
      <c r="W421" s="1">
        <f>(($C421*'fnd base rates'!E$48)
+($D421*'fnd base rates'!E$49)
+($E421*'fnd base rates'!E$50)
+($F421*'fnd base rates'!E$51)
+($G421*'fnd base rates'!E$52)
+($H421*'fnd base rates'!E$53)
+($I421*'fnd base rates'!E$54)
+($J421*'fnd base rates'!E$55)
+($K421*'fnd base rates'!E$56)
+($L421*'fnd base rates'!E$57)
+($M421*'fnd base rates'!E$58)
+($N421*'fnd base rates'!E$59)
+($O421*VLOOKUP($S421+12,rate_basefnd,5)))
*$R421</f>
        <v>2933222.2092250008</v>
      </c>
      <c r="X421" s="1">
        <f>(($C421*'fnd base rates'!F$48)
+($D421*'fnd base rates'!F$49)
+($E421*'fnd base rates'!F$50)
+($F421*'fnd base rates'!F$51)
+($G421*'fnd base rates'!F$52)
+($H421*'fnd base rates'!F$53)
+($I421*'fnd base rates'!F$54)
+($J421*'fnd base rates'!F$55)
+($K421*'fnd base rates'!F$56)
+($L421*'fnd base rates'!F$57)
+($M421*'fnd base rates'!F$58)
+($N421*'fnd base rates'!F$59)
+($O421*VLOOKUP($S421+12,rate_basefnd,6)))
*$R421</f>
        <v>652094.62218599999</v>
      </c>
      <c r="Y421" s="1">
        <f>(($C421*'fnd base rates'!G$48)
+($D421*'fnd base rates'!G$49)
+($E421*'fnd base rates'!G$50)
+($F421*'fnd base rates'!G$51)
+($G421*'fnd base rates'!G$52)
+($H421*'fnd base rates'!G$53)
+($I421*'fnd base rates'!G$54)
+($J421*'fnd base rates'!G$55)
+($K421*'fnd base rates'!G$56)
+($L421*'fnd base rates'!G$57)
+($M421*'fnd base rates'!G$58)
+($N421*'fnd base rates'!G$59)
+($O421*VLOOKUP($S421+12,rate_basefnd,7)))
*$R421</f>
        <v>107538.053042</v>
      </c>
      <c r="Z421" s="1">
        <f>(($C421*'fnd base rates'!H$48)
+($D421*'fnd base rates'!H$49)
+($E421*'fnd base rates'!H$50)
+($F421*'fnd base rates'!H$51)
+($G421*'fnd base rates'!H$52)
+($H421*'fnd base rates'!H$53)
+($I421*'fnd base rates'!H$54)
+($J421*'fnd base rates'!H$55)
+($K421*'fnd base rates'!H$56)
+($L421*'fnd base rates'!H$57)
+($M421*'fnd base rates'!H$58)
+($N421*'fnd base rates'!H$59)
+($O421*VLOOKUP($S421+12,rate_basefnd,8)))</f>
        <v>336307.701</v>
      </c>
      <c r="AA421" s="1">
        <f>(($C421*'fnd base rates'!I$48)
+($D421*'fnd base rates'!I$49)
+($E421*'fnd base rates'!I$50)
+($F421*'fnd base rates'!I$51)
+($G421*'fnd base rates'!I$52)
+($H421*'fnd base rates'!I$53)
+($I421*'fnd base rates'!I$54)
+($J421*'fnd base rates'!I$55)
+($K421*'fnd base rates'!I$56)
+($L421*'fnd base rates'!I$57)
+($M421*'fnd base rates'!I$58)
+($N421*'fnd base rates'!I$59)
+($O421*VLOOKUP($S421+12,rate_basefnd,9)))
*$R421</f>
        <v>184950.52212000001</v>
      </c>
      <c r="AB421" s="1">
        <f>(($C421*'fnd base rates'!J$48)
+($D421*'fnd base rates'!J$49)
+($E421*'fnd base rates'!J$50)
+($F421*'fnd base rates'!J$51)
+($G421*'fnd base rates'!J$52)
+($H421*'fnd base rates'!J$53)
+($I421*'fnd base rates'!J$54)
+($J421*'fnd base rates'!J$55)
+($K421*'fnd base rates'!J$56)
+($L421*'fnd base rates'!J$57)
+($M421*'fnd base rates'!J$58)
+($N421*'fnd base rates'!J$59)
+($O421*VLOOKUP($S421+12,rate_basefnd,10)))
*$R421</f>
        <v>153882.63295999999</v>
      </c>
      <c r="AC421" s="1">
        <f>(($C421*'fnd base rates'!K$48)
+($D421*'fnd base rates'!K$49)
+($E421*'fnd base rates'!K$50)
+($F421*'fnd base rates'!K$51)
+($G421*'fnd base rates'!K$52)
+($H421*'fnd base rates'!K$53)
+($I421*'fnd base rates'!K$54)
+($J421*'fnd base rates'!K$55)
+($K421*'fnd base rates'!K$56)
+($L421*'fnd base rates'!K$57)
+($M421*'fnd base rates'!K$58)
+($N421*'fnd base rates'!K$59)
+($O421*VLOOKUP($S421+12,rate_basefnd,11)))
*$R421</f>
        <v>754637.19641099998</v>
      </c>
      <c r="AD421" s="1">
        <f>(($C421*'fnd base rates'!L$48)
+($D421*'fnd base rates'!L$49)
+($E421*'fnd base rates'!L$50)
+($F421*'fnd base rates'!L$51)
+($G421*'fnd base rates'!L$52)
+($H421*'fnd base rates'!L$53)
+($I421*'fnd base rates'!L$54)
+($J421*'fnd base rates'!L$55)
+($K421*'fnd base rates'!L$56)
+($L421*'fnd base rates'!L$57)
+($M421*'fnd base rates'!L$58)
+($N421*'fnd base rates'!L$59)
+($O421*VLOOKUP($S421+12,rate_basefnd,12)))</f>
        <v>694322.56641073094</v>
      </c>
      <c r="AE421" s="1">
        <f>(($C421*'fnd base rates'!M$48)
+($D421*'fnd base rates'!M$49)
+($E421*'fnd base rates'!M$50)
+($F421*'fnd base rates'!M$51)
+($G421*'fnd base rates'!M$52)
+($H421*'fnd base rates'!M$53)
+($I421*'fnd base rates'!M$54)
+($J421*'fnd base rates'!M$55)
+($K421*'fnd base rates'!M$56)
+($L421*'fnd base rates'!M$57)
+($M421*'fnd base rates'!M$58)
+($N421*'fnd base rates'!M$59)
+($O421*VLOOKUP($S421+12,rate_basefnd,13)))</f>
        <v>0</v>
      </c>
      <c r="AF421" s="4">
        <f t="shared" si="71"/>
        <v>6585910.2187297316</v>
      </c>
      <c r="AH421" s="4">
        <f t="shared" si="72"/>
        <v>470165165</v>
      </c>
      <c r="AI421" s="4" t="str">
        <f t="shared" si="73"/>
        <v>470</v>
      </c>
      <c r="AJ421" s="2" t="str">
        <f t="shared" si="74"/>
        <v>165</v>
      </c>
      <c r="AK421" s="2" t="str">
        <f t="shared" si="75"/>
        <v>165</v>
      </c>
      <c r="AL421" s="4">
        <f t="shared" si="76"/>
        <v>1</v>
      </c>
      <c r="AM421" s="4">
        <f t="shared" si="69"/>
        <v>658</v>
      </c>
      <c r="AN421" s="4">
        <f t="shared" si="77"/>
        <v>6585910.2187297316</v>
      </c>
      <c r="AO421" s="4">
        <f t="shared" si="78"/>
        <v>10009</v>
      </c>
      <c r="AP421" s="4">
        <f t="shared" si="79"/>
        <v>0</v>
      </c>
      <c r="AQ421" s="75">
        <v>10009</v>
      </c>
    </row>
    <row r="422" spans="1:43" s="4" customFormat="1">
      <c r="A422" s="2">
        <v>470165176</v>
      </c>
      <c r="B422" s="382" t="s">
        <v>674</v>
      </c>
      <c r="C422" s="15">
        <f>'fnd enro'!C422</f>
        <v>0</v>
      </c>
      <c r="D422" s="15">
        <f>'fnd enro'!D422</f>
        <v>0</v>
      </c>
      <c r="E422" s="15">
        <f>'fnd enro'!E422</f>
        <v>18</v>
      </c>
      <c r="F422" s="15">
        <f>'fnd enro'!F422</f>
        <v>70</v>
      </c>
      <c r="G422" s="15">
        <f>'fnd enro'!G422</f>
        <v>39</v>
      </c>
      <c r="H422" s="15">
        <f>'fnd enro'!H422</f>
        <v>50</v>
      </c>
      <c r="I422" s="15">
        <f>'fnd enro'!I422</f>
        <v>6.7874999999999996</v>
      </c>
      <c r="J422" s="15">
        <f>'fnd enro'!J422</f>
        <v>0</v>
      </c>
      <c r="K422" s="15">
        <f>'fnd enro'!K422</f>
        <v>0</v>
      </c>
      <c r="L422" s="15">
        <f>'fnd enro'!L422</f>
        <v>0</v>
      </c>
      <c r="M422" s="15">
        <f>'fnd enro'!M422</f>
        <v>4</v>
      </c>
      <c r="N422" s="15">
        <f>'fnd enro'!N422</f>
        <v>0</v>
      </c>
      <c r="O422" s="15">
        <f>'fnd enro'!O422</f>
        <v>31</v>
      </c>
      <c r="P422" s="15"/>
      <c r="Q422" s="15">
        <f>'fnd enro'!R422</f>
        <v>181</v>
      </c>
      <c r="R422" s="16">
        <f t="shared" si="70"/>
        <v>1.036</v>
      </c>
      <c r="S422" s="15">
        <f>'fnd enro'!Q422</f>
        <v>4</v>
      </c>
      <c r="T422" s="2"/>
      <c r="U422" s="1">
        <f>(($C422*'fnd base rates'!C$48)
+($D422*'fnd base rates'!C$49)
+($E422*'fnd base rates'!C$50)
+($F422*'fnd base rates'!C$51)
+($G422*'fnd base rates'!C$52)
+($H422*'fnd base rates'!C$53)
+($I422*'fnd base rates'!C$54)
+($J422*'fnd base rates'!C$55)
+($K422*'fnd base rates'!C$56)
+($L422*'fnd base rates'!C$57)
+($M422*'fnd base rates'!C$58)
+($N422*'fnd base rates'!C$59)
+($O422*VLOOKUP($S422+12,rate_basefnd,3)))
*$R422</f>
        <v>86875.342417500011</v>
      </c>
      <c r="V422" s="1">
        <f>(($C422*'fnd base rates'!D$48)
+($D422*'fnd base rates'!D$49)
+($E422*'fnd base rates'!D$50)
+($F422*'fnd base rates'!D$51)
+($G422*'fnd base rates'!D$52)
+($H422*'fnd base rates'!D$53)
+($I422*'fnd base rates'!D$54)
+($J422*'fnd base rates'!D$55)
+($K422*'fnd base rates'!D$56)
+($L422*'fnd base rates'!D$57)
+($M422*'fnd base rates'!D$58)
+($N422*'fnd base rates'!D$59)
+($O422*VLOOKUP($S422+12,rate_basefnd,4)))
*$R422</f>
        <v>124645.63552000001</v>
      </c>
      <c r="W422" s="1">
        <f>(($C422*'fnd base rates'!E$48)
+($D422*'fnd base rates'!E$49)
+($E422*'fnd base rates'!E$50)
+($F422*'fnd base rates'!E$51)
+($G422*'fnd base rates'!E$52)
+($H422*'fnd base rates'!E$53)
+($I422*'fnd base rates'!E$54)
+($J422*'fnd base rates'!E$55)
+($K422*'fnd base rates'!E$56)
+($L422*'fnd base rates'!E$57)
+($M422*'fnd base rates'!E$58)
+($N422*'fnd base rates'!E$59)
+($O422*VLOOKUP($S422+12,rate_basefnd,5)))
*$R422</f>
        <v>767497.94980249996</v>
      </c>
      <c r="X422" s="1">
        <f>(($C422*'fnd base rates'!F$48)
+($D422*'fnd base rates'!F$49)
+($E422*'fnd base rates'!F$50)
+($F422*'fnd base rates'!F$51)
+($G422*'fnd base rates'!F$52)
+($H422*'fnd base rates'!F$53)
+($I422*'fnd base rates'!F$54)
+($J422*'fnd base rates'!F$55)
+($K422*'fnd base rates'!F$56)
+($L422*'fnd base rates'!F$57)
+($M422*'fnd base rates'!F$58)
+($N422*'fnd base rates'!F$59)
+($O422*VLOOKUP($S422+12,rate_basefnd,6)))
*$R422</f>
        <v>175895.209497</v>
      </c>
      <c r="Y422" s="1">
        <f>(($C422*'fnd base rates'!G$48)
+($D422*'fnd base rates'!G$49)
+($E422*'fnd base rates'!G$50)
+($F422*'fnd base rates'!G$51)
+($G422*'fnd base rates'!G$52)
+($H422*'fnd base rates'!G$53)
+($I422*'fnd base rates'!G$54)
+($J422*'fnd base rates'!G$55)
+($K422*'fnd base rates'!G$56)
+($L422*'fnd base rates'!G$57)
+($M422*'fnd base rates'!G$58)
+($N422*'fnd base rates'!G$59)
+($O422*VLOOKUP($S422+12,rate_basefnd,7)))
*$R422</f>
        <v>28544.657028999998</v>
      </c>
      <c r="Z422" s="1">
        <f>(($C422*'fnd base rates'!H$48)
+($D422*'fnd base rates'!H$49)
+($E422*'fnd base rates'!H$50)
+($F422*'fnd base rates'!H$51)
+($G422*'fnd base rates'!H$52)
+($H422*'fnd base rates'!H$53)
+($I422*'fnd base rates'!H$54)
+($J422*'fnd base rates'!H$55)
+($K422*'fnd base rates'!H$56)
+($L422*'fnd base rates'!H$57)
+($M422*'fnd base rates'!H$58)
+($N422*'fnd base rates'!H$59)
+($O422*VLOOKUP($S422+12,rate_basefnd,8)))</f>
        <v>95478.594499999992</v>
      </c>
      <c r="AA422" s="1">
        <f>(($C422*'fnd base rates'!I$48)
+($D422*'fnd base rates'!I$49)
+($E422*'fnd base rates'!I$50)
+($F422*'fnd base rates'!I$51)
+($G422*'fnd base rates'!I$52)
+($H422*'fnd base rates'!I$53)
+($I422*'fnd base rates'!I$54)
+($J422*'fnd base rates'!I$55)
+($K422*'fnd base rates'!I$56)
+($L422*'fnd base rates'!I$57)
+($M422*'fnd base rates'!I$58)
+($N422*'fnd base rates'!I$59)
+($O422*VLOOKUP($S422+12,rate_basefnd,9)))
*$R422</f>
        <v>52542.200760000007</v>
      </c>
      <c r="AB422" s="1">
        <f>(($C422*'fnd base rates'!J$48)
+($D422*'fnd base rates'!J$49)
+($E422*'fnd base rates'!J$50)
+($F422*'fnd base rates'!J$51)
+($G422*'fnd base rates'!J$52)
+($H422*'fnd base rates'!J$53)
+($I422*'fnd base rates'!J$54)
+($J422*'fnd base rates'!J$55)
+($K422*'fnd base rates'!J$56)
+($L422*'fnd base rates'!J$57)
+($M422*'fnd base rates'!J$58)
+($N422*'fnd base rates'!J$59)
+($O422*VLOOKUP($S422+12,rate_basefnd,10)))
*$R422</f>
        <v>46348.816639999997</v>
      </c>
      <c r="AC422" s="1">
        <f>(($C422*'fnd base rates'!K$48)
+($D422*'fnd base rates'!K$49)
+($E422*'fnd base rates'!K$50)
+($F422*'fnd base rates'!K$51)
+($G422*'fnd base rates'!K$52)
+($H422*'fnd base rates'!K$53)
+($I422*'fnd base rates'!K$54)
+($J422*'fnd base rates'!K$55)
+($K422*'fnd base rates'!K$56)
+($L422*'fnd base rates'!K$57)
+($M422*'fnd base rates'!K$58)
+($N422*'fnd base rates'!K$59)
+($O422*VLOOKUP($S422+12,rate_basefnd,11)))
*$R422</f>
        <v>200309.72729949999</v>
      </c>
      <c r="AD422" s="1">
        <f>(($C422*'fnd base rates'!L$48)
+($D422*'fnd base rates'!L$49)
+($E422*'fnd base rates'!L$50)
+($F422*'fnd base rates'!L$51)
+($G422*'fnd base rates'!L$52)
+($H422*'fnd base rates'!L$53)
+($I422*'fnd base rates'!L$54)
+($J422*'fnd base rates'!L$55)
+($K422*'fnd base rates'!L$56)
+($L422*'fnd base rates'!L$57)
+($M422*'fnd base rates'!L$58)
+($N422*'fnd base rates'!L$59)
+($O422*VLOOKUP($S422+12,rate_basefnd,12)))</f>
        <v>185327.7199853377</v>
      </c>
      <c r="AE422" s="1">
        <f>(($C422*'fnd base rates'!M$48)
+($D422*'fnd base rates'!M$49)
+($E422*'fnd base rates'!M$50)
+($F422*'fnd base rates'!M$51)
+($G422*'fnd base rates'!M$52)
+($H422*'fnd base rates'!M$53)
+($I422*'fnd base rates'!M$54)
+($J422*'fnd base rates'!M$55)
+($K422*'fnd base rates'!M$56)
+($L422*'fnd base rates'!M$57)
+($M422*'fnd base rates'!M$58)
+($N422*'fnd base rates'!M$59)
+($O422*VLOOKUP($S422+12,rate_basefnd,13)))</f>
        <v>0</v>
      </c>
      <c r="AF422" s="4">
        <f t="shared" si="71"/>
        <v>1763465.8534508378</v>
      </c>
      <c r="AH422" s="4">
        <f t="shared" si="72"/>
        <v>470165176</v>
      </c>
      <c r="AI422" s="4" t="str">
        <f t="shared" si="73"/>
        <v>470</v>
      </c>
      <c r="AJ422" s="2" t="str">
        <f t="shared" si="74"/>
        <v>165</v>
      </c>
      <c r="AK422" s="2" t="str">
        <f t="shared" si="75"/>
        <v>176</v>
      </c>
      <c r="AL422" s="4">
        <f t="shared" si="76"/>
        <v>1</v>
      </c>
      <c r="AM422" s="4">
        <f t="shared" si="69"/>
        <v>181</v>
      </c>
      <c r="AN422" s="4">
        <f t="shared" si="77"/>
        <v>1763465.8534508378</v>
      </c>
      <c r="AO422" s="4">
        <f t="shared" si="78"/>
        <v>9743</v>
      </c>
      <c r="AP422" s="4">
        <f t="shared" si="79"/>
        <v>0</v>
      </c>
      <c r="AQ422" s="75">
        <v>9743</v>
      </c>
    </row>
    <row r="423" spans="1:43" s="4" customFormat="1">
      <c r="A423" s="2">
        <v>470165178</v>
      </c>
      <c r="B423" s="382" t="s">
        <v>674</v>
      </c>
      <c r="C423" s="15">
        <f>'fnd enro'!C423</f>
        <v>0</v>
      </c>
      <c r="D423" s="15">
        <f>'fnd enro'!D423</f>
        <v>0</v>
      </c>
      <c r="E423" s="15">
        <f>'fnd enro'!E423</f>
        <v>15</v>
      </c>
      <c r="F423" s="15">
        <f>'fnd enro'!F423</f>
        <v>91</v>
      </c>
      <c r="G423" s="15">
        <f>'fnd enro'!G423</f>
        <v>66</v>
      </c>
      <c r="H423" s="15">
        <f>'fnd enro'!H423</f>
        <v>73</v>
      </c>
      <c r="I423" s="15">
        <f>'fnd enro'!I423</f>
        <v>9.1875</v>
      </c>
      <c r="J423" s="15">
        <f>'fnd enro'!J423</f>
        <v>0</v>
      </c>
      <c r="K423" s="15">
        <f>'fnd enro'!K423</f>
        <v>0</v>
      </c>
      <c r="L423" s="15">
        <f>'fnd enro'!L423</f>
        <v>0</v>
      </c>
      <c r="M423" s="15">
        <f>'fnd enro'!M423</f>
        <v>0</v>
      </c>
      <c r="N423" s="15">
        <f>'fnd enro'!N423</f>
        <v>0</v>
      </c>
      <c r="O423" s="15">
        <f>'fnd enro'!O423</f>
        <v>19</v>
      </c>
      <c r="P423" s="15"/>
      <c r="Q423" s="15">
        <f>'fnd enro'!R423</f>
        <v>245</v>
      </c>
      <c r="R423" s="16">
        <f t="shared" si="70"/>
        <v>1.036</v>
      </c>
      <c r="S423" s="15">
        <f>'fnd enro'!Q423</f>
        <v>2</v>
      </c>
      <c r="T423" s="2"/>
      <c r="U423" s="1">
        <f>(($C423*'fnd base rates'!C$48)
+($D423*'fnd base rates'!C$49)
+($E423*'fnd base rates'!C$50)
+($F423*'fnd base rates'!C$51)
+($G423*'fnd base rates'!C$52)
+($H423*'fnd base rates'!C$53)
+($I423*'fnd base rates'!C$54)
+($J423*'fnd base rates'!C$55)
+($K423*'fnd base rates'!C$56)
+($L423*'fnd base rates'!C$57)
+($M423*'fnd base rates'!C$58)
+($N423*'fnd base rates'!C$59)
+($O423*VLOOKUP($S423+12,rate_basefnd,3)))
*$R423</f>
        <v>117593.69553750001</v>
      </c>
      <c r="V423" s="1">
        <f>(($C423*'fnd base rates'!D$48)
+($D423*'fnd base rates'!D$49)
+($E423*'fnd base rates'!D$50)
+($F423*'fnd base rates'!D$51)
+($G423*'fnd base rates'!D$52)
+($H423*'fnd base rates'!D$53)
+($I423*'fnd base rates'!D$54)
+($J423*'fnd base rates'!D$55)
+($K423*'fnd base rates'!D$56)
+($L423*'fnd base rates'!D$57)
+($M423*'fnd base rates'!D$58)
+($N423*'fnd base rates'!D$59)
+($O423*VLOOKUP($S423+12,rate_basefnd,4)))
*$R423</f>
        <v>168719.23040000003</v>
      </c>
      <c r="W423" s="1">
        <f>(($C423*'fnd base rates'!E$48)
+($D423*'fnd base rates'!E$49)
+($E423*'fnd base rates'!E$50)
+($F423*'fnd base rates'!E$51)
+($G423*'fnd base rates'!E$52)
+($H423*'fnd base rates'!E$53)
+($I423*'fnd base rates'!E$54)
+($J423*'fnd base rates'!E$55)
+($K423*'fnd base rates'!E$56)
+($L423*'fnd base rates'!E$57)
+($M423*'fnd base rates'!E$58)
+($N423*'fnd base rates'!E$59)
+($O423*VLOOKUP($S423+12,rate_basefnd,5)))
*$R423</f>
        <v>955610.47860249993</v>
      </c>
      <c r="X423" s="1">
        <f>(($C423*'fnd base rates'!F$48)
+($D423*'fnd base rates'!F$49)
+($E423*'fnd base rates'!F$50)
+($F423*'fnd base rates'!F$51)
+($G423*'fnd base rates'!F$52)
+($H423*'fnd base rates'!F$53)
+($I423*'fnd base rates'!F$54)
+($J423*'fnd base rates'!F$55)
+($K423*'fnd base rates'!F$56)
+($L423*'fnd base rates'!F$57)
+($M423*'fnd base rates'!F$58)
+($N423*'fnd base rates'!F$59)
+($O423*VLOOKUP($S423+12,rate_basefnd,6)))
*$R423</f>
        <v>234245.00662500001</v>
      </c>
      <c r="Y423" s="1">
        <f>(($C423*'fnd base rates'!G$48)
+($D423*'fnd base rates'!G$49)
+($E423*'fnd base rates'!G$50)
+($F423*'fnd base rates'!G$51)
+($G423*'fnd base rates'!G$52)
+($H423*'fnd base rates'!G$53)
+($I423*'fnd base rates'!G$54)
+($J423*'fnd base rates'!G$55)
+($K423*'fnd base rates'!G$56)
+($L423*'fnd base rates'!G$57)
+($M423*'fnd base rates'!G$58)
+($N423*'fnd base rates'!G$59)
+($O423*VLOOKUP($S423+12,rate_basefnd,7)))
*$R423</f>
        <v>36930.876045000005</v>
      </c>
      <c r="Z423" s="1">
        <f>(($C423*'fnd base rates'!H$48)
+($D423*'fnd base rates'!H$49)
+($E423*'fnd base rates'!H$50)
+($F423*'fnd base rates'!H$51)
+($G423*'fnd base rates'!H$52)
+($H423*'fnd base rates'!H$53)
+($I423*'fnd base rates'!H$54)
+($J423*'fnd base rates'!H$55)
+($K423*'fnd base rates'!H$56)
+($L423*'fnd base rates'!H$57)
+($M423*'fnd base rates'!H$58)
+($N423*'fnd base rates'!H$59)
+($O423*VLOOKUP($S423+12,rate_basefnd,8)))</f>
        <v>130647.30250000001</v>
      </c>
      <c r="AA423" s="1">
        <f>(($C423*'fnd base rates'!I$48)
+($D423*'fnd base rates'!I$49)
+($E423*'fnd base rates'!I$50)
+($F423*'fnd base rates'!I$51)
+($G423*'fnd base rates'!I$52)
+($H423*'fnd base rates'!I$53)
+($I423*'fnd base rates'!I$54)
+($J423*'fnd base rates'!I$55)
+($K423*'fnd base rates'!I$56)
+($L423*'fnd base rates'!I$57)
+($M423*'fnd base rates'!I$58)
+($N423*'fnd base rates'!I$59)
+($O423*VLOOKUP($S423+12,rate_basefnd,9)))
*$R423</f>
        <v>72531.147360000003</v>
      </c>
      <c r="AB423" s="1">
        <f>(($C423*'fnd base rates'!J$48)
+($D423*'fnd base rates'!J$49)
+($E423*'fnd base rates'!J$50)
+($F423*'fnd base rates'!J$51)
+($G423*'fnd base rates'!J$52)
+($H423*'fnd base rates'!J$53)
+($I423*'fnd base rates'!J$54)
+($J423*'fnd base rates'!J$55)
+($K423*'fnd base rates'!J$56)
+($L423*'fnd base rates'!J$57)
+($M423*'fnd base rates'!J$58)
+($N423*'fnd base rates'!J$59)
+($O423*VLOOKUP($S423+12,rate_basefnd,10)))
*$R423</f>
        <v>66330.759879999998</v>
      </c>
      <c r="AC423" s="1">
        <f>(($C423*'fnd base rates'!K$48)
+($D423*'fnd base rates'!K$49)
+($E423*'fnd base rates'!K$50)
+($F423*'fnd base rates'!K$51)
+($G423*'fnd base rates'!K$52)
+($H423*'fnd base rates'!K$53)
+($I423*'fnd base rates'!K$54)
+($J423*'fnd base rates'!K$55)
+($K423*'fnd base rates'!K$56)
+($L423*'fnd base rates'!K$57)
+($M423*'fnd base rates'!K$58)
+($N423*'fnd base rates'!K$59)
+($O423*VLOOKUP($S423+12,rate_basefnd,11)))
*$R423</f>
        <v>259157.27062750002</v>
      </c>
      <c r="AD423" s="1">
        <f>(($C423*'fnd base rates'!L$48)
+($D423*'fnd base rates'!L$49)
+($E423*'fnd base rates'!L$50)
+($F423*'fnd base rates'!L$51)
+($G423*'fnd base rates'!L$52)
+($H423*'fnd base rates'!L$53)
+($I423*'fnd base rates'!L$54)
+($J423*'fnd base rates'!L$55)
+($K423*'fnd base rates'!L$56)
+($L423*'fnd base rates'!L$57)
+($M423*'fnd base rates'!L$58)
+($N423*'fnd base rates'!L$59)
+($O423*VLOOKUP($S423+12,rate_basefnd,12)))</f>
        <v>242186.0490253286</v>
      </c>
      <c r="AE423" s="1">
        <f>(($C423*'fnd base rates'!M$48)
+($D423*'fnd base rates'!M$49)
+($E423*'fnd base rates'!M$50)
+($F423*'fnd base rates'!M$51)
+($G423*'fnd base rates'!M$52)
+($H423*'fnd base rates'!M$53)
+($I423*'fnd base rates'!M$54)
+($J423*'fnd base rates'!M$55)
+($K423*'fnd base rates'!M$56)
+($L423*'fnd base rates'!M$57)
+($M423*'fnd base rates'!M$58)
+($N423*'fnd base rates'!M$59)
+($O423*VLOOKUP($S423+12,rate_basefnd,13)))</f>
        <v>0</v>
      </c>
      <c r="AF423" s="4">
        <f t="shared" si="71"/>
        <v>2283951.8166028289</v>
      </c>
      <c r="AH423" s="4">
        <f t="shared" si="72"/>
        <v>470165178</v>
      </c>
      <c r="AI423" s="4" t="str">
        <f t="shared" si="73"/>
        <v>470</v>
      </c>
      <c r="AJ423" s="2" t="str">
        <f t="shared" si="74"/>
        <v>165</v>
      </c>
      <c r="AK423" s="2" t="str">
        <f t="shared" si="75"/>
        <v>178</v>
      </c>
      <c r="AL423" s="4">
        <f t="shared" si="76"/>
        <v>1</v>
      </c>
      <c r="AM423" s="4">
        <f t="shared" si="69"/>
        <v>245</v>
      </c>
      <c r="AN423" s="4">
        <f t="shared" si="77"/>
        <v>2283951.8166028289</v>
      </c>
      <c r="AO423" s="4">
        <f t="shared" si="78"/>
        <v>9322</v>
      </c>
      <c r="AP423" s="4">
        <f t="shared" si="79"/>
        <v>0</v>
      </c>
      <c r="AQ423" s="75">
        <v>9322</v>
      </c>
    </row>
    <row r="424" spans="1:43" s="4" customFormat="1">
      <c r="A424" s="2">
        <v>470165229</v>
      </c>
      <c r="B424" s="382" t="s">
        <v>674</v>
      </c>
      <c r="C424" s="15">
        <f>'fnd enro'!C424</f>
        <v>0</v>
      </c>
      <c r="D424" s="15">
        <f>'fnd enro'!D424</f>
        <v>0</v>
      </c>
      <c r="E424" s="15">
        <f>'fnd enro'!E424</f>
        <v>0</v>
      </c>
      <c r="F424" s="15">
        <f>'fnd enro'!F424</f>
        <v>0</v>
      </c>
      <c r="G424" s="15">
        <f>'fnd enro'!G424</f>
        <v>2</v>
      </c>
      <c r="H424" s="15">
        <f>'fnd enro'!H424</f>
        <v>5</v>
      </c>
      <c r="I424" s="15">
        <f>'fnd enro'!I424</f>
        <v>0.26250000000000001</v>
      </c>
      <c r="J424" s="15">
        <f>'fnd enro'!J424</f>
        <v>0</v>
      </c>
      <c r="K424" s="15">
        <f>'fnd enro'!K424</f>
        <v>0</v>
      </c>
      <c r="L424" s="15">
        <f>'fnd enro'!L424</f>
        <v>0</v>
      </c>
      <c r="M424" s="15">
        <f>'fnd enro'!M424</f>
        <v>0</v>
      </c>
      <c r="N424" s="15">
        <f>'fnd enro'!N424</f>
        <v>0</v>
      </c>
      <c r="O424" s="15">
        <f>'fnd enro'!O424</f>
        <v>3</v>
      </c>
      <c r="P424" s="15"/>
      <c r="Q424" s="15">
        <f>'fnd enro'!R424</f>
        <v>7</v>
      </c>
      <c r="R424" s="16">
        <f t="shared" si="70"/>
        <v>1.036</v>
      </c>
      <c r="S424" s="15">
        <f>'fnd enro'!Q424</f>
        <v>9</v>
      </c>
      <c r="T424" s="2"/>
      <c r="U424" s="1">
        <f>(($C424*'fnd base rates'!C$48)
+($D424*'fnd base rates'!C$49)
+($E424*'fnd base rates'!C$50)
+($F424*'fnd base rates'!C$51)
+($G424*'fnd base rates'!C$52)
+($H424*'fnd base rates'!C$53)
+($I424*'fnd base rates'!C$54)
+($J424*'fnd base rates'!C$55)
+($K424*'fnd base rates'!C$56)
+($L424*'fnd base rates'!C$57)
+($M424*'fnd base rates'!C$58)
+($N424*'fnd base rates'!C$59)
+($O424*VLOOKUP($S424+12,rate_basefnd,3)))
*$R424</f>
        <v>3359.8198725000002</v>
      </c>
      <c r="V424" s="1">
        <f>(($C424*'fnd base rates'!D$48)
+($D424*'fnd base rates'!D$49)
+($E424*'fnd base rates'!D$50)
+($F424*'fnd base rates'!D$51)
+($G424*'fnd base rates'!D$52)
+($H424*'fnd base rates'!D$53)
+($I424*'fnd base rates'!D$54)
+($J424*'fnd base rates'!D$55)
+($K424*'fnd base rates'!D$56)
+($L424*'fnd base rates'!D$57)
+($M424*'fnd base rates'!D$58)
+($N424*'fnd base rates'!D$59)
+($O424*VLOOKUP($S424+12,rate_basefnd,4)))
*$R424</f>
        <v>4820.5494400000007</v>
      </c>
      <c r="W424" s="1">
        <f>(($C424*'fnd base rates'!E$48)
+($D424*'fnd base rates'!E$49)
+($E424*'fnd base rates'!E$50)
+($F424*'fnd base rates'!E$51)
+($G424*'fnd base rates'!E$52)
+($H424*'fnd base rates'!E$53)
+($I424*'fnd base rates'!E$54)
+($J424*'fnd base rates'!E$55)
+($K424*'fnd base rates'!E$56)
+($L424*'fnd base rates'!E$57)
+($M424*'fnd base rates'!E$58)
+($N424*'fnd base rates'!E$59)
+($O424*VLOOKUP($S424+12,rate_basefnd,5)))
*$R424</f>
        <v>38338.480827499996</v>
      </c>
      <c r="X424" s="1">
        <f>(($C424*'fnd base rates'!F$48)
+($D424*'fnd base rates'!F$49)
+($E424*'fnd base rates'!F$50)
+($F424*'fnd base rates'!F$51)
+($G424*'fnd base rates'!F$52)
+($H424*'fnd base rates'!F$53)
+($I424*'fnd base rates'!F$54)
+($J424*'fnd base rates'!F$55)
+($K424*'fnd base rates'!F$56)
+($L424*'fnd base rates'!F$57)
+($M424*'fnd base rates'!F$58)
+($N424*'fnd base rates'!F$59)
+($O424*VLOOKUP($S424+12,rate_basefnd,6)))
*$R424</f>
        <v>5720.9890989999994</v>
      </c>
      <c r="Y424" s="1">
        <f>(($C424*'fnd base rates'!G$48)
+($D424*'fnd base rates'!G$49)
+($E424*'fnd base rates'!G$50)
+($F424*'fnd base rates'!G$51)
+($G424*'fnd base rates'!G$52)
+($H424*'fnd base rates'!G$53)
+($I424*'fnd base rates'!G$54)
+($J424*'fnd base rates'!G$55)
+($K424*'fnd base rates'!G$56)
+($L424*'fnd base rates'!G$57)
+($M424*'fnd base rates'!G$58)
+($N424*'fnd base rates'!G$59)
+($O424*VLOOKUP($S424+12,rate_basefnd,7)))
*$R424</f>
        <v>1259.2157829999999</v>
      </c>
      <c r="Z424" s="1">
        <f>(($C424*'fnd base rates'!H$48)
+($D424*'fnd base rates'!H$49)
+($E424*'fnd base rates'!H$50)
+($F424*'fnd base rates'!H$51)
+($G424*'fnd base rates'!H$52)
+($H424*'fnd base rates'!H$53)
+($I424*'fnd base rates'!H$54)
+($J424*'fnd base rates'!H$55)
+($K424*'fnd base rates'!H$56)
+($L424*'fnd base rates'!H$57)
+($M424*'fnd base rates'!H$58)
+($N424*'fnd base rates'!H$59)
+($O424*VLOOKUP($S424+12,rate_basefnd,8)))</f>
        <v>4504.1914999999999</v>
      </c>
      <c r="AA424" s="1">
        <f>(($C424*'fnd base rates'!I$48)
+($D424*'fnd base rates'!I$49)
+($E424*'fnd base rates'!I$50)
+($F424*'fnd base rates'!I$51)
+($G424*'fnd base rates'!I$52)
+($H424*'fnd base rates'!I$53)
+($I424*'fnd base rates'!I$54)
+($J424*'fnd base rates'!I$55)
+($K424*'fnd base rates'!I$56)
+($L424*'fnd base rates'!I$57)
+($M424*'fnd base rates'!I$58)
+($N424*'fnd base rates'!I$59)
+($O424*VLOOKUP($S424+12,rate_basefnd,9)))
*$R424</f>
        <v>2528.7309599999999</v>
      </c>
      <c r="AB424" s="1">
        <f>(($C424*'fnd base rates'!J$48)
+($D424*'fnd base rates'!J$49)
+($E424*'fnd base rates'!J$50)
+($F424*'fnd base rates'!J$51)
+($G424*'fnd base rates'!J$52)
+($H424*'fnd base rates'!J$53)
+($I424*'fnd base rates'!J$54)
+($J424*'fnd base rates'!J$55)
+($K424*'fnd base rates'!J$56)
+($L424*'fnd base rates'!J$57)
+($M424*'fnd base rates'!J$58)
+($N424*'fnd base rates'!J$59)
+($O424*VLOOKUP($S424+12,rate_basefnd,10)))
*$R424</f>
        <v>3030.1549600000003</v>
      </c>
      <c r="AC424" s="1">
        <f>(($C424*'fnd base rates'!K$48)
+($D424*'fnd base rates'!K$49)
+($E424*'fnd base rates'!K$50)
+($F424*'fnd base rates'!K$51)
+($G424*'fnd base rates'!K$52)
+($H424*'fnd base rates'!K$53)
+($I424*'fnd base rates'!K$54)
+($J424*'fnd base rates'!K$55)
+($K424*'fnd base rates'!K$56)
+($L424*'fnd base rates'!K$57)
+($M424*'fnd base rates'!K$58)
+($N424*'fnd base rates'!K$59)
+($O424*VLOOKUP($S424+12,rate_basefnd,11)))
*$R424</f>
        <v>8836.7234865000009</v>
      </c>
      <c r="AD424" s="1">
        <f>(($C424*'fnd base rates'!L$48)
+($D424*'fnd base rates'!L$49)
+($E424*'fnd base rates'!L$50)
+($F424*'fnd base rates'!L$51)
+($G424*'fnd base rates'!L$52)
+($H424*'fnd base rates'!L$53)
+($I424*'fnd base rates'!L$54)
+($J424*'fnd base rates'!L$55)
+($K424*'fnd base rates'!L$56)
+($L424*'fnd base rates'!L$57)
+($M424*'fnd base rates'!L$58)
+($N424*'fnd base rates'!L$59)
+($O424*VLOOKUP($S424+12,rate_basefnd,12)))</f>
        <v>7538.9697236508728</v>
      </c>
      <c r="AE424" s="1">
        <f>(($C424*'fnd base rates'!M$48)
+($D424*'fnd base rates'!M$49)
+($E424*'fnd base rates'!M$50)
+($F424*'fnd base rates'!M$51)
+($G424*'fnd base rates'!M$52)
+($H424*'fnd base rates'!M$53)
+($I424*'fnd base rates'!M$54)
+($J424*'fnd base rates'!M$55)
+($K424*'fnd base rates'!M$56)
+($L424*'fnd base rates'!M$57)
+($M424*'fnd base rates'!M$58)
+($N424*'fnd base rates'!M$59)
+($O424*VLOOKUP($S424+12,rate_basefnd,13)))</f>
        <v>0</v>
      </c>
      <c r="AF424" s="4">
        <f t="shared" si="71"/>
        <v>79937.825652150874</v>
      </c>
      <c r="AH424" s="4">
        <f t="shared" si="72"/>
        <v>470165229</v>
      </c>
      <c r="AI424" s="4" t="str">
        <f t="shared" si="73"/>
        <v>470</v>
      </c>
      <c r="AJ424" s="2" t="str">
        <f t="shared" si="74"/>
        <v>165</v>
      </c>
      <c r="AK424" s="2" t="str">
        <f t="shared" si="75"/>
        <v>229</v>
      </c>
      <c r="AL424" s="4">
        <f t="shared" si="76"/>
        <v>1</v>
      </c>
      <c r="AM424" s="4">
        <f t="shared" si="69"/>
        <v>7</v>
      </c>
      <c r="AN424" s="4">
        <f t="shared" si="77"/>
        <v>79937.825652150874</v>
      </c>
      <c r="AO424" s="4">
        <f t="shared" si="78"/>
        <v>11420</v>
      </c>
      <c r="AP424" s="4">
        <f t="shared" si="79"/>
        <v>0</v>
      </c>
      <c r="AQ424" s="75">
        <v>11420</v>
      </c>
    </row>
    <row r="425" spans="1:43" s="4" customFormat="1">
      <c r="A425" s="2">
        <v>470165246</v>
      </c>
      <c r="B425" s="382" t="s">
        <v>674</v>
      </c>
      <c r="C425" s="15">
        <f>'fnd enro'!C425</f>
        <v>0</v>
      </c>
      <c r="D425" s="15">
        <f>'fnd enro'!D425</f>
        <v>0</v>
      </c>
      <c r="E425" s="15">
        <f>'fnd enro'!E425</f>
        <v>0</v>
      </c>
      <c r="F425" s="15">
        <f>'fnd enro'!F425</f>
        <v>0</v>
      </c>
      <c r="G425" s="15">
        <f>'fnd enro'!G425</f>
        <v>0</v>
      </c>
      <c r="H425" s="15">
        <f>'fnd enro'!H425</f>
        <v>1</v>
      </c>
      <c r="I425" s="15">
        <f>'fnd enro'!I425</f>
        <v>3.7499999999999999E-2</v>
      </c>
      <c r="J425" s="15">
        <f>'fnd enro'!J425</f>
        <v>0</v>
      </c>
      <c r="K425" s="15">
        <f>'fnd enro'!K425</f>
        <v>0</v>
      </c>
      <c r="L425" s="15">
        <f>'fnd enro'!L425</f>
        <v>0</v>
      </c>
      <c r="M425" s="15">
        <f>'fnd enro'!M425</f>
        <v>0</v>
      </c>
      <c r="N425" s="15">
        <f>'fnd enro'!N425</f>
        <v>0</v>
      </c>
      <c r="O425" s="15">
        <f>'fnd enro'!O425</f>
        <v>0</v>
      </c>
      <c r="P425" s="15"/>
      <c r="Q425" s="15">
        <f>'fnd enro'!R425</f>
        <v>1</v>
      </c>
      <c r="R425" s="16">
        <f t="shared" si="70"/>
        <v>1.036</v>
      </c>
      <c r="S425" s="15">
        <f>'fnd enro'!Q425</f>
        <v>1</v>
      </c>
      <c r="T425" s="2"/>
      <c r="U425" s="1">
        <f>(($C425*'fnd base rates'!C$48)
+($D425*'fnd base rates'!C$49)
+($E425*'fnd base rates'!C$50)
+($F425*'fnd base rates'!C$51)
+($G425*'fnd base rates'!C$52)
+($H425*'fnd base rates'!C$53)
+($I425*'fnd base rates'!C$54)
+($J425*'fnd base rates'!C$55)
+($K425*'fnd base rates'!C$56)
+($L425*'fnd base rates'!C$57)
+($M425*'fnd base rates'!C$58)
+($N425*'fnd base rates'!C$59)
+($O425*VLOOKUP($S425+12,rate_basefnd,3)))
*$R425</f>
        <v>479.97426750000005</v>
      </c>
      <c r="V425" s="1">
        <f>(($C425*'fnd base rates'!D$48)
+($D425*'fnd base rates'!D$49)
+($E425*'fnd base rates'!D$50)
+($F425*'fnd base rates'!D$51)
+($G425*'fnd base rates'!D$52)
+($H425*'fnd base rates'!D$53)
+($I425*'fnd base rates'!D$54)
+($J425*'fnd base rates'!D$55)
+($K425*'fnd base rates'!D$56)
+($L425*'fnd base rates'!D$57)
+($M425*'fnd base rates'!D$58)
+($N425*'fnd base rates'!D$59)
+($O425*VLOOKUP($S425+12,rate_basefnd,4)))
*$R425</f>
        <v>688.64992000000007</v>
      </c>
      <c r="W425" s="1">
        <f>(($C425*'fnd base rates'!E$48)
+($D425*'fnd base rates'!E$49)
+($E425*'fnd base rates'!E$50)
+($F425*'fnd base rates'!E$51)
+($G425*'fnd base rates'!E$52)
+($H425*'fnd base rates'!E$53)
+($I425*'fnd base rates'!E$54)
+($J425*'fnd base rates'!E$55)
+($K425*'fnd base rates'!E$56)
+($L425*'fnd base rates'!E$57)
+($M425*'fnd base rates'!E$58)
+($N425*'fnd base rates'!E$59)
+($O425*VLOOKUP($S425+12,rate_basefnd,5)))
*$R425</f>
        <v>4412.0229124999996</v>
      </c>
      <c r="X425" s="1">
        <f>(($C425*'fnd base rates'!F$48)
+($D425*'fnd base rates'!F$49)
+($E425*'fnd base rates'!F$50)
+($F425*'fnd base rates'!F$51)
+($G425*'fnd base rates'!F$52)
+($H425*'fnd base rates'!F$53)
+($I425*'fnd base rates'!F$54)
+($J425*'fnd base rates'!F$55)
+($K425*'fnd base rates'!F$56)
+($L425*'fnd base rates'!F$57)
+($M425*'fnd base rates'!F$58)
+($N425*'fnd base rates'!F$59)
+($O425*VLOOKUP($S425+12,rate_basefnd,6)))
*$R425</f>
        <v>789.38615700000014</v>
      </c>
      <c r="Y425" s="1">
        <f>(($C425*'fnd base rates'!G$48)
+($D425*'fnd base rates'!G$49)
+($E425*'fnd base rates'!G$50)
+($F425*'fnd base rates'!G$51)
+($G425*'fnd base rates'!G$52)
+($H425*'fnd base rates'!G$53)
+($I425*'fnd base rates'!G$54)
+($J425*'fnd base rates'!G$55)
+($K425*'fnd base rates'!G$56)
+($L425*'fnd base rates'!G$57)
+($M425*'fnd base rates'!G$58)
+($N425*'fnd base rates'!G$59)
+($O425*VLOOKUP($S425+12,rate_basefnd,7)))
*$R425</f>
        <v>147.05268899999999</v>
      </c>
      <c r="Z425" s="1">
        <f>(($C425*'fnd base rates'!H$48)
+($D425*'fnd base rates'!H$49)
+($E425*'fnd base rates'!H$50)
+($F425*'fnd base rates'!H$51)
+($G425*'fnd base rates'!H$52)
+($H425*'fnd base rates'!H$53)
+($I425*'fnd base rates'!H$54)
+($J425*'fnd base rates'!H$55)
+($K425*'fnd base rates'!H$56)
+($L425*'fnd base rates'!H$57)
+($M425*'fnd base rates'!H$58)
+($N425*'fnd base rates'!H$59)
+($O425*VLOOKUP($S425+12,rate_basefnd,8)))</f>
        <v>719.08450000000005</v>
      </c>
      <c r="AA425" s="1">
        <f>(($C425*'fnd base rates'!I$48)
+($D425*'fnd base rates'!I$49)
+($E425*'fnd base rates'!I$50)
+($F425*'fnd base rates'!I$51)
+($G425*'fnd base rates'!I$52)
+($H425*'fnd base rates'!I$53)
+($I425*'fnd base rates'!I$54)
+($J425*'fnd base rates'!I$55)
+($K425*'fnd base rates'!I$56)
+($L425*'fnd base rates'!I$57)
+($M425*'fnd base rates'!I$58)
+($N425*'fnd base rates'!I$59)
+($O425*VLOOKUP($S425+12,rate_basefnd,9)))
*$R425</f>
        <v>383.40287999999998</v>
      </c>
      <c r="AB425" s="1">
        <f>(($C425*'fnd base rates'!J$48)
+($D425*'fnd base rates'!J$49)
+($E425*'fnd base rates'!J$50)
+($F425*'fnd base rates'!J$51)
+($G425*'fnd base rates'!J$52)
+($H425*'fnd base rates'!J$53)
+($I425*'fnd base rates'!J$54)
+($J425*'fnd base rates'!J$55)
+($K425*'fnd base rates'!J$56)
+($L425*'fnd base rates'!J$57)
+($M425*'fnd base rates'!J$58)
+($N425*'fnd base rates'!J$59)
+($O425*VLOOKUP($S425+12,rate_basefnd,10)))
*$R425</f>
        <v>516.44600000000003</v>
      </c>
      <c r="AC425" s="1">
        <f>(($C425*'fnd base rates'!K$48)
+($D425*'fnd base rates'!K$49)
+($E425*'fnd base rates'!K$50)
+($F425*'fnd base rates'!K$51)
+($G425*'fnd base rates'!K$52)
+($H425*'fnd base rates'!K$53)
+($I425*'fnd base rates'!K$54)
+($J425*'fnd base rates'!K$55)
+($K425*'fnd base rates'!K$56)
+($L425*'fnd base rates'!K$57)
+($M425*'fnd base rates'!K$58)
+($N425*'fnd base rates'!K$59)
+($O425*VLOOKUP($S425+12,rate_basefnd,11)))
*$R425</f>
        <v>1031.9649095</v>
      </c>
      <c r="AD425" s="1">
        <f>(($C425*'fnd base rates'!L$48)
+($D425*'fnd base rates'!L$49)
+($E425*'fnd base rates'!L$50)
+($F425*'fnd base rates'!L$51)
+($G425*'fnd base rates'!L$52)
+($H425*'fnd base rates'!L$53)
+($I425*'fnd base rates'!L$54)
+($J425*'fnd base rates'!L$55)
+($K425*'fnd base rates'!L$56)
+($L425*'fnd base rates'!L$57)
+($M425*'fnd base rates'!L$58)
+($N425*'fnd base rates'!L$59)
+($O425*VLOOKUP($S425+12,rate_basefnd,12)))</f>
        <v>919.25803935944157</v>
      </c>
      <c r="AE425" s="1">
        <f>(($C425*'fnd base rates'!M$48)
+($D425*'fnd base rates'!M$49)
+($E425*'fnd base rates'!M$50)
+($F425*'fnd base rates'!M$51)
+($G425*'fnd base rates'!M$52)
+($H425*'fnd base rates'!M$53)
+($I425*'fnd base rates'!M$54)
+($J425*'fnd base rates'!M$55)
+($K425*'fnd base rates'!M$56)
+($L425*'fnd base rates'!M$57)
+($M425*'fnd base rates'!M$58)
+($N425*'fnd base rates'!M$59)
+($O425*VLOOKUP($S425+12,rate_basefnd,13)))</f>
        <v>0</v>
      </c>
      <c r="AF425" s="4">
        <f t="shared" si="71"/>
        <v>10087.242274859442</v>
      </c>
      <c r="AH425" s="4">
        <f t="shared" si="72"/>
        <v>470165246</v>
      </c>
      <c r="AI425" s="4" t="str">
        <f t="shared" si="73"/>
        <v>470</v>
      </c>
      <c r="AJ425" s="2" t="str">
        <f t="shared" si="74"/>
        <v>165</v>
      </c>
      <c r="AK425" s="2" t="str">
        <f t="shared" si="75"/>
        <v>246</v>
      </c>
      <c r="AL425" s="4">
        <f t="shared" si="76"/>
        <v>1</v>
      </c>
      <c r="AM425" s="4">
        <f t="shared" si="69"/>
        <v>1</v>
      </c>
      <c r="AN425" s="4">
        <f t="shared" si="77"/>
        <v>10087.242274859442</v>
      </c>
      <c r="AO425" s="4">
        <f t="shared" si="78"/>
        <v>10087</v>
      </c>
      <c r="AP425" s="4">
        <f t="shared" si="79"/>
        <v>0</v>
      </c>
      <c r="AQ425" s="75">
        <v>10087</v>
      </c>
    </row>
    <row r="426" spans="1:43" s="4" customFormat="1">
      <c r="A426" s="2">
        <v>470165248</v>
      </c>
      <c r="B426" s="382" t="s">
        <v>674</v>
      </c>
      <c r="C426" s="15">
        <f>'fnd enro'!C426</f>
        <v>0</v>
      </c>
      <c r="D426" s="15">
        <f>'fnd enro'!D426</f>
        <v>0</v>
      </c>
      <c r="E426" s="15">
        <f>'fnd enro'!E426</f>
        <v>1</v>
      </c>
      <c r="F426" s="15">
        <f>'fnd enro'!F426</f>
        <v>4</v>
      </c>
      <c r="G426" s="15">
        <f>'fnd enro'!G426</f>
        <v>3</v>
      </c>
      <c r="H426" s="15">
        <f>'fnd enro'!H426</f>
        <v>5</v>
      </c>
      <c r="I426" s="15">
        <f>'fnd enro'!I426</f>
        <v>0.48749999999999999</v>
      </c>
      <c r="J426" s="15">
        <f>'fnd enro'!J426</f>
        <v>0</v>
      </c>
      <c r="K426" s="15">
        <f>'fnd enro'!K426</f>
        <v>0</v>
      </c>
      <c r="L426" s="15">
        <f>'fnd enro'!L426</f>
        <v>0</v>
      </c>
      <c r="M426" s="15">
        <f>'fnd enro'!M426</f>
        <v>0</v>
      </c>
      <c r="N426" s="15">
        <f>'fnd enro'!N426</f>
        <v>0</v>
      </c>
      <c r="O426" s="15">
        <f>'fnd enro'!O426</f>
        <v>3</v>
      </c>
      <c r="P426" s="15"/>
      <c r="Q426" s="15">
        <f>'fnd enro'!R426</f>
        <v>13</v>
      </c>
      <c r="R426" s="16">
        <f t="shared" si="70"/>
        <v>1.036</v>
      </c>
      <c r="S426" s="15">
        <f>'fnd enro'!Q426</f>
        <v>6</v>
      </c>
      <c r="T426" s="2"/>
      <c r="U426" s="1">
        <f>(($C426*'fnd base rates'!C$48)
+($D426*'fnd base rates'!C$49)
+($E426*'fnd base rates'!C$50)
+($F426*'fnd base rates'!C$51)
+($G426*'fnd base rates'!C$52)
+($H426*'fnd base rates'!C$53)
+($I426*'fnd base rates'!C$54)
+($J426*'fnd base rates'!C$55)
+($K426*'fnd base rates'!C$56)
+($L426*'fnd base rates'!C$57)
+($M426*'fnd base rates'!C$58)
+($N426*'fnd base rates'!C$59)
+($O426*VLOOKUP($S426+12,rate_basefnd,3)))
*$R426</f>
        <v>6239.6654775000006</v>
      </c>
      <c r="V426" s="1">
        <f>(($C426*'fnd base rates'!D$48)
+($D426*'fnd base rates'!D$49)
+($E426*'fnd base rates'!D$50)
+($F426*'fnd base rates'!D$51)
+($G426*'fnd base rates'!D$52)
+($H426*'fnd base rates'!D$53)
+($I426*'fnd base rates'!D$54)
+($J426*'fnd base rates'!D$55)
+($K426*'fnd base rates'!D$56)
+($L426*'fnd base rates'!D$57)
+($M426*'fnd base rates'!D$58)
+($N426*'fnd base rates'!D$59)
+($O426*VLOOKUP($S426+12,rate_basefnd,4)))
*$R426</f>
        <v>8952.4489600000015</v>
      </c>
      <c r="W426" s="1">
        <f>(($C426*'fnd base rates'!E$48)
+($D426*'fnd base rates'!E$49)
+($E426*'fnd base rates'!E$50)
+($F426*'fnd base rates'!E$51)
+($G426*'fnd base rates'!E$52)
+($H426*'fnd base rates'!E$53)
+($I426*'fnd base rates'!E$54)
+($J426*'fnd base rates'!E$55)
+($K426*'fnd base rates'!E$56)
+($L426*'fnd base rates'!E$57)
+($M426*'fnd base rates'!E$58)
+($N426*'fnd base rates'!E$59)
+($O426*VLOOKUP($S426+12,rate_basefnd,5)))
*$R426</f>
        <v>58564.294582499999</v>
      </c>
      <c r="X426" s="1">
        <f>(($C426*'fnd base rates'!F$48)
+($D426*'fnd base rates'!F$49)
+($E426*'fnd base rates'!F$50)
+($F426*'fnd base rates'!F$51)
+($G426*'fnd base rates'!F$52)
+($H426*'fnd base rates'!F$53)
+($I426*'fnd base rates'!F$54)
+($J426*'fnd base rates'!F$55)
+($K426*'fnd base rates'!F$56)
+($L426*'fnd base rates'!F$57)
+($M426*'fnd base rates'!F$58)
+($N426*'fnd base rates'!F$59)
+($O426*VLOOKUP($S426+12,rate_basefnd,6)))
*$R426</f>
        <v>12177.635840999999</v>
      </c>
      <c r="Y426" s="1">
        <f>(($C426*'fnd base rates'!G$48)
+($D426*'fnd base rates'!G$49)
+($E426*'fnd base rates'!G$50)
+($F426*'fnd base rates'!G$51)
+($G426*'fnd base rates'!G$52)
+($H426*'fnd base rates'!G$53)
+($I426*'fnd base rates'!G$54)
+($J426*'fnd base rates'!G$55)
+($K426*'fnd base rates'!G$56)
+($L426*'fnd base rates'!G$57)
+($M426*'fnd base rates'!G$58)
+($N426*'fnd base rates'!G$59)
+($O426*VLOOKUP($S426+12,rate_basefnd,7)))
*$R426</f>
        <v>2107.229957</v>
      </c>
      <c r="Z426" s="1">
        <f>(($C426*'fnd base rates'!H$48)
+($D426*'fnd base rates'!H$49)
+($E426*'fnd base rates'!H$50)
+($F426*'fnd base rates'!H$51)
+($G426*'fnd base rates'!H$52)
+($H426*'fnd base rates'!H$53)
+($I426*'fnd base rates'!H$54)
+($J426*'fnd base rates'!H$55)
+($K426*'fnd base rates'!H$56)
+($L426*'fnd base rates'!H$57)
+($M426*'fnd base rates'!H$58)
+($N426*'fnd base rates'!H$59)
+($O426*VLOOKUP($S426+12,rate_basefnd,8)))</f>
        <v>7230.4984999999997</v>
      </c>
      <c r="AA426" s="1">
        <f>(($C426*'fnd base rates'!I$48)
+($D426*'fnd base rates'!I$49)
+($E426*'fnd base rates'!I$50)
+($F426*'fnd base rates'!I$51)
+($G426*'fnd base rates'!I$52)
+($H426*'fnd base rates'!I$53)
+($I426*'fnd base rates'!I$54)
+($J426*'fnd base rates'!I$55)
+($K426*'fnd base rates'!I$56)
+($L426*'fnd base rates'!I$57)
+($M426*'fnd base rates'!I$58)
+($N426*'fnd base rates'!I$59)
+($O426*VLOOKUP($S426+12,rate_basefnd,9)))
*$R426</f>
        <v>3983.46144</v>
      </c>
      <c r="AB426" s="1">
        <f>(($C426*'fnd base rates'!J$48)
+($D426*'fnd base rates'!J$49)
+($E426*'fnd base rates'!J$50)
+($F426*'fnd base rates'!J$51)
+($G426*'fnd base rates'!J$52)
+($H426*'fnd base rates'!J$53)
+($I426*'fnd base rates'!J$54)
+($J426*'fnd base rates'!J$55)
+($K426*'fnd base rates'!J$56)
+($L426*'fnd base rates'!J$57)
+($M426*'fnd base rates'!J$58)
+($N426*'fnd base rates'!J$59)
+($O426*VLOOKUP($S426+12,rate_basefnd,10)))
*$R426</f>
        <v>3893.9924799999999</v>
      </c>
      <c r="AC426" s="1">
        <f>(($C426*'fnd base rates'!K$48)
+($D426*'fnd base rates'!K$49)
+($E426*'fnd base rates'!K$50)
+($F426*'fnd base rates'!K$51)
+($G426*'fnd base rates'!K$52)
+($H426*'fnd base rates'!K$53)
+($I426*'fnd base rates'!K$54)
+($J426*'fnd base rates'!K$55)
+($K426*'fnd base rates'!K$56)
+($L426*'fnd base rates'!K$57)
+($M426*'fnd base rates'!K$58)
+($N426*'fnd base rates'!K$59)
+($O426*VLOOKUP($S426+12,rate_basefnd,11)))
*$R426</f>
        <v>14787.4150235</v>
      </c>
      <c r="AD426" s="1">
        <f>(($C426*'fnd base rates'!L$48)
+($D426*'fnd base rates'!L$49)
+($E426*'fnd base rates'!L$50)
+($F426*'fnd base rates'!L$51)
+($G426*'fnd base rates'!L$52)
+($H426*'fnd base rates'!L$53)
+($I426*'fnd base rates'!L$54)
+($J426*'fnd base rates'!L$55)
+($K426*'fnd base rates'!L$56)
+($L426*'fnd base rates'!L$57)
+($M426*'fnd base rates'!L$58)
+($N426*'fnd base rates'!L$59)
+($O426*VLOOKUP($S426+12,rate_basefnd,12)))</f>
        <v>13427.184310941782</v>
      </c>
      <c r="AE426" s="1">
        <f>(($C426*'fnd base rates'!M$48)
+($D426*'fnd base rates'!M$49)
+($E426*'fnd base rates'!M$50)
+($F426*'fnd base rates'!M$51)
+($G426*'fnd base rates'!M$52)
+($H426*'fnd base rates'!M$53)
+($I426*'fnd base rates'!M$54)
+($J426*'fnd base rates'!M$55)
+($K426*'fnd base rates'!M$56)
+($L426*'fnd base rates'!M$57)
+($M426*'fnd base rates'!M$58)
+($N426*'fnd base rates'!M$59)
+($O426*VLOOKUP($S426+12,rate_basefnd,13)))</f>
        <v>0</v>
      </c>
      <c r="AF426" s="4">
        <f t="shared" si="71"/>
        <v>131363.82657244179</v>
      </c>
      <c r="AH426" s="4">
        <f t="shared" si="72"/>
        <v>470165248</v>
      </c>
      <c r="AI426" s="4" t="str">
        <f t="shared" si="73"/>
        <v>470</v>
      </c>
      <c r="AJ426" s="2" t="str">
        <f t="shared" si="74"/>
        <v>165</v>
      </c>
      <c r="AK426" s="2" t="str">
        <f t="shared" si="75"/>
        <v>248</v>
      </c>
      <c r="AL426" s="4">
        <f t="shared" si="76"/>
        <v>1</v>
      </c>
      <c r="AM426" s="4">
        <f t="shared" si="69"/>
        <v>13</v>
      </c>
      <c r="AN426" s="4">
        <f t="shared" si="77"/>
        <v>131363.82657244179</v>
      </c>
      <c r="AO426" s="4">
        <f t="shared" si="78"/>
        <v>10105</v>
      </c>
      <c r="AP426" s="4">
        <f t="shared" si="79"/>
        <v>0</v>
      </c>
      <c r="AQ426" s="75">
        <v>10105</v>
      </c>
    </row>
    <row r="427" spans="1:43" s="4" customFormat="1">
      <c r="A427" s="2">
        <v>470165262</v>
      </c>
      <c r="B427" s="382" t="s">
        <v>674</v>
      </c>
      <c r="C427" s="15">
        <f>'fnd enro'!C427</f>
        <v>0</v>
      </c>
      <c r="D427" s="15">
        <f>'fnd enro'!D427</f>
        <v>0</v>
      </c>
      <c r="E427" s="15">
        <f>'fnd enro'!E427</f>
        <v>3</v>
      </c>
      <c r="F427" s="15">
        <f>'fnd enro'!F427</f>
        <v>8</v>
      </c>
      <c r="G427" s="15">
        <f>'fnd enro'!G427</f>
        <v>9</v>
      </c>
      <c r="H427" s="15">
        <f>'fnd enro'!H427</f>
        <v>20</v>
      </c>
      <c r="I427" s="15">
        <f>'fnd enro'!I427</f>
        <v>1.5</v>
      </c>
      <c r="J427" s="15">
        <f>'fnd enro'!J427</f>
        <v>0</v>
      </c>
      <c r="K427" s="15">
        <f>'fnd enro'!K427</f>
        <v>0</v>
      </c>
      <c r="L427" s="15">
        <f>'fnd enro'!L427</f>
        <v>0</v>
      </c>
      <c r="M427" s="15">
        <f>'fnd enro'!M427</f>
        <v>0</v>
      </c>
      <c r="N427" s="15">
        <f>'fnd enro'!N427</f>
        <v>0</v>
      </c>
      <c r="O427" s="15">
        <f>'fnd enro'!O427</f>
        <v>7</v>
      </c>
      <c r="P427" s="15"/>
      <c r="Q427" s="15">
        <f>'fnd enro'!R427</f>
        <v>40</v>
      </c>
      <c r="R427" s="16">
        <f t="shared" si="70"/>
        <v>1.036</v>
      </c>
      <c r="S427" s="15">
        <f>'fnd enro'!Q427</f>
        <v>4</v>
      </c>
      <c r="T427" s="2"/>
      <c r="U427" s="1">
        <f>(($C427*'fnd base rates'!C$48)
+($D427*'fnd base rates'!C$49)
+($E427*'fnd base rates'!C$50)
+($F427*'fnd base rates'!C$51)
+($G427*'fnd base rates'!C$52)
+($H427*'fnd base rates'!C$53)
+($I427*'fnd base rates'!C$54)
+($J427*'fnd base rates'!C$55)
+($K427*'fnd base rates'!C$56)
+($L427*'fnd base rates'!C$57)
+($M427*'fnd base rates'!C$58)
+($N427*'fnd base rates'!C$59)
+($O427*VLOOKUP($S427+12,rate_basefnd,3)))
*$R427</f>
        <v>19198.970700000005</v>
      </c>
      <c r="V427" s="1">
        <f>(($C427*'fnd base rates'!D$48)
+($D427*'fnd base rates'!D$49)
+($E427*'fnd base rates'!D$50)
+($F427*'fnd base rates'!D$51)
+($G427*'fnd base rates'!D$52)
+($H427*'fnd base rates'!D$53)
+($I427*'fnd base rates'!D$54)
+($J427*'fnd base rates'!D$55)
+($K427*'fnd base rates'!D$56)
+($L427*'fnd base rates'!D$57)
+($M427*'fnd base rates'!D$58)
+($N427*'fnd base rates'!D$59)
+($O427*VLOOKUP($S427+12,rate_basefnd,4)))
*$R427</f>
        <v>27545.996800000004</v>
      </c>
      <c r="W427" s="1">
        <f>(($C427*'fnd base rates'!E$48)
+($D427*'fnd base rates'!E$49)
+($E427*'fnd base rates'!E$50)
+($F427*'fnd base rates'!E$51)
+($G427*'fnd base rates'!E$52)
+($H427*'fnd base rates'!E$53)
+($I427*'fnd base rates'!E$54)
+($J427*'fnd base rates'!E$55)
+($K427*'fnd base rates'!E$56)
+($L427*'fnd base rates'!E$57)
+($M427*'fnd base rates'!E$58)
+($N427*'fnd base rates'!E$59)
+($O427*VLOOKUP($S427+12,rate_basefnd,5)))
*$R427</f>
        <v>176844.44889999999</v>
      </c>
      <c r="X427" s="1">
        <f>(($C427*'fnd base rates'!F$48)
+($D427*'fnd base rates'!F$49)
+($E427*'fnd base rates'!F$50)
+($F427*'fnd base rates'!F$51)
+($G427*'fnd base rates'!F$52)
+($H427*'fnd base rates'!F$53)
+($I427*'fnd base rates'!F$54)
+($J427*'fnd base rates'!F$55)
+($K427*'fnd base rates'!F$56)
+($L427*'fnd base rates'!F$57)
+($M427*'fnd base rates'!F$58)
+($N427*'fnd base rates'!F$59)
+($O427*VLOOKUP($S427+12,rate_basefnd,6)))
*$R427</f>
        <v>36024.144239999994</v>
      </c>
      <c r="Y427" s="1">
        <f>(($C427*'fnd base rates'!G$48)
+($D427*'fnd base rates'!G$49)
+($E427*'fnd base rates'!G$50)
+($F427*'fnd base rates'!G$51)
+($G427*'fnd base rates'!G$52)
+($H427*'fnd base rates'!G$53)
+($I427*'fnd base rates'!G$54)
+($J427*'fnd base rates'!G$55)
+($K427*'fnd base rates'!G$56)
+($L427*'fnd base rates'!G$57)
+($M427*'fnd base rates'!G$58)
+($N427*'fnd base rates'!G$59)
+($O427*VLOOKUP($S427+12,rate_basefnd,7)))
*$R427</f>
        <v>6340.7861999999996</v>
      </c>
      <c r="Z427" s="1">
        <f>(($C427*'fnd base rates'!H$48)
+($D427*'fnd base rates'!H$49)
+($E427*'fnd base rates'!H$50)
+($F427*'fnd base rates'!H$51)
+($G427*'fnd base rates'!H$52)
+($H427*'fnd base rates'!H$53)
+($I427*'fnd base rates'!H$54)
+($J427*'fnd base rates'!H$55)
+($K427*'fnd base rates'!H$56)
+($L427*'fnd base rates'!H$57)
+($M427*'fnd base rates'!H$58)
+($N427*'fnd base rates'!H$59)
+($O427*VLOOKUP($S427+12,rate_basefnd,8)))</f>
        <v>23469.38</v>
      </c>
      <c r="AA427" s="1">
        <f>(($C427*'fnd base rates'!I$48)
+($D427*'fnd base rates'!I$49)
+($E427*'fnd base rates'!I$50)
+($F427*'fnd base rates'!I$51)
+($G427*'fnd base rates'!I$52)
+($H427*'fnd base rates'!I$53)
+($I427*'fnd base rates'!I$54)
+($J427*'fnd base rates'!I$55)
+($K427*'fnd base rates'!I$56)
+($L427*'fnd base rates'!I$57)
+($M427*'fnd base rates'!I$58)
+($N427*'fnd base rates'!I$59)
+($O427*VLOOKUP($S427+12,rate_basefnd,9)))
*$R427</f>
        <v>12948.30096</v>
      </c>
      <c r="AB427" s="1">
        <f>(($C427*'fnd base rates'!J$48)
+($D427*'fnd base rates'!J$49)
+($E427*'fnd base rates'!J$50)
+($F427*'fnd base rates'!J$51)
+($G427*'fnd base rates'!J$52)
+($H427*'fnd base rates'!J$53)
+($I427*'fnd base rates'!J$54)
+($J427*'fnd base rates'!J$55)
+($K427*'fnd base rates'!J$56)
+($L427*'fnd base rates'!J$57)
+($M427*'fnd base rates'!J$58)
+($N427*'fnd base rates'!J$59)
+($O427*VLOOKUP($S427+12,rate_basefnd,10)))
*$R427</f>
        <v>13715.749040000001</v>
      </c>
      <c r="AC427" s="1">
        <f>(($C427*'fnd base rates'!K$48)
+($D427*'fnd base rates'!K$49)
+($E427*'fnd base rates'!K$50)
+($F427*'fnd base rates'!K$51)
+($G427*'fnd base rates'!K$52)
+($H427*'fnd base rates'!K$53)
+($I427*'fnd base rates'!K$54)
+($J427*'fnd base rates'!K$55)
+($K427*'fnd base rates'!K$56)
+($L427*'fnd base rates'!K$57)
+($M427*'fnd base rates'!K$58)
+($N427*'fnd base rates'!K$59)
+($O427*VLOOKUP($S427+12,rate_basefnd,11)))
*$R427</f>
        <v>44496.484900000003</v>
      </c>
      <c r="AD427" s="1">
        <f>(($C427*'fnd base rates'!L$48)
+($D427*'fnd base rates'!L$49)
+($E427*'fnd base rates'!L$50)
+($F427*'fnd base rates'!L$51)
+($G427*'fnd base rates'!L$52)
+($H427*'fnd base rates'!L$53)
+($I427*'fnd base rates'!L$54)
+($J427*'fnd base rates'!L$55)
+($K427*'fnd base rates'!L$56)
+($L427*'fnd base rates'!L$57)
+($M427*'fnd base rates'!L$58)
+($N427*'fnd base rates'!L$59)
+($O427*VLOOKUP($S427+12,rate_basefnd,12)))</f>
        <v>40243.027270531296</v>
      </c>
      <c r="AE427" s="1">
        <f>(($C427*'fnd base rates'!M$48)
+($D427*'fnd base rates'!M$49)
+($E427*'fnd base rates'!M$50)
+($F427*'fnd base rates'!M$51)
+($G427*'fnd base rates'!M$52)
+($H427*'fnd base rates'!M$53)
+($I427*'fnd base rates'!M$54)
+($J427*'fnd base rates'!M$55)
+($K427*'fnd base rates'!M$56)
+($L427*'fnd base rates'!M$57)
+($M427*'fnd base rates'!M$58)
+($N427*'fnd base rates'!M$59)
+($O427*VLOOKUP($S427+12,rate_basefnd,13)))</f>
        <v>0</v>
      </c>
      <c r="AF427" s="4">
        <f t="shared" si="71"/>
        <v>400827.28901053127</v>
      </c>
      <c r="AH427" s="4">
        <f t="shared" si="72"/>
        <v>470165262</v>
      </c>
      <c r="AI427" s="4" t="str">
        <f t="shared" si="73"/>
        <v>470</v>
      </c>
      <c r="AJ427" s="2" t="str">
        <f t="shared" si="74"/>
        <v>165</v>
      </c>
      <c r="AK427" s="2" t="str">
        <f t="shared" si="75"/>
        <v>262</v>
      </c>
      <c r="AL427" s="4">
        <f t="shared" si="76"/>
        <v>1</v>
      </c>
      <c r="AM427" s="4">
        <f t="shared" si="69"/>
        <v>40</v>
      </c>
      <c r="AN427" s="4">
        <f t="shared" si="77"/>
        <v>400827.28901053127</v>
      </c>
      <c r="AO427" s="4">
        <f t="shared" si="78"/>
        <v>10021</v>
      </c>
      <c r="AP427" s="4">
        <f t="shared" si="79"/>
        <v>0</v>
      </c>
      <c r="AQ427" s="75">
        <v>10021</v>
      </c>
    </row>
    <row r="428" spans="1:43" s="4" customFormat="1">
      <c r="A428" s="2">
        <v>470165274</v>
      </c>
      <c r="B428" s="382" t="s">
        <v>674</v>
      </c>
      <c r="C428" s="15">
        <f>'fnd enro'!C428</f>
        <v>0</v>
      </c>
      <c r="D428" s="15">
        <f>'fnd enro'!D428</f>
        <v>0</v>
      </c>
      <c r="E428" s="15">
        <f>'fnd enro'!E428</f>
        <v>1</v>
      </c>
      <c r="F428" s="15">
        <f>'fnd enro'!F428</f>
        <v>0</v>
      </c>
      <c r="G428" s="15">
        <f>'fnd enro'!G428</f>
        <v>0</v>
      </c>
      <c r="H428" s="15">
        <f>'fnd enro'!H428</f>
        <v>0</v>
      </c>
      <c r="I428" s="15">
        <f>'fnd enro'!I428</f>
        <v>3.7499999999999999E-2</v>
      </c>
      <c r="J428" s="15">
        <f>'fnd enro'!J428</f>
        <v>0</v>
      </c>
      <c r="K428" s="15">
        <f>'fnd enro'!K428</f>
        <v>0</v>
      </c>
      <c r="L428" s="15">
        <f>'fnd enro'!L428</f>
        <v>0</v>
      </c>
      <c r="M428" s="15">
        <f>'fnd enro'!M428</f>
        <v>0</v>
      </c>
      <c r="N428" s="15">
        <f>'fnd enro'!N428</f>
        <v>0</v>
      </c>
      <c r="O428" s="15">
        <f>'fnd enro'!O428</f>
        <v>0</v>
      </c>
      <c r="P428" s="15"/>
      <c r="Q428" s="15">
        <f>'fnd enro'!R428</f>
        <v>1</v>
      </c>
      <c r="R428" s="16">
        <f t="shared" si="70"/>
        <v>1.036</v>
      </c>
      <c r="S428" s="15">
        <f>'fnd enro'!Q428</f>
        <v>1</v>
      </c>
      <c r="T428" s="2"/>
      <c r="U428" s="1">
        <f>(($C428*'fnd base rates'!C$48)
+($D428*'fnd base rates'!C$49)
+($E428*'fnd base rates'!C$50)
+($F428*'fnd base rates'!C$51)
+($G428*'fnd base rates'!C$52)
+($H428*'fnd base rates'!C$53)
+($I428*'fnd base rates'!C$54)
+($J428*'fnd base rates'!C$55)
+($K428*'fnd base rates'!C$56)
+($L428*'fnd base rates'!C$57)
+($M428*'fnd base rates'!C$58)
+($N428*'fnd base rates'!C$59)
+($O428*VLOOKUP($S428+12,rate_basefnd,3)))
*$R428</f>
        <v>479.97426750000005</v>
      </c>
      <c r="V428" s="1">
        <f>(($C428*'fnd base rates'!D$48)
+($D428*'fnd base rates'!D$49)
+($E428*'fnd base rates'!D$50)
+($F428*'fnd base rates'!D$51)
+($G428*'fnd base rates'!D$52)
+($H428*'fnd base rates'!D$53)
+($I428*'fnd base rates'!D$54)
+($J428*'fnd base rates'!D$55)
+($K428*'fnd base rates'!D$56)
+($L428*'fnd base rates'!D$57)
+($M428*'fnd base rates'!D$58)
+($N428*'fnd base rates'!D$59)
+($O428*VLOOKUP($S428+12,rate_basefnd,4)))
*$R428</f>
        <v>688.64992000000007</v>
      </c>
      <c r="W428" s="1">
        <f>(($C428*'fnd base rates'!E$48)
+($D428*'fnd base rates'!E$49)
+($E428*'fnd base rates'!E$50)
+($F428*'fnd base rates'!E$51)
+($G428*'fnd base rates'!E$52)
+($H428*'fnd base rates'!E$53)
+($I428*'fnd base rates'!E$54)
+($J428*'fnd base rates'!E$55)
+($K428*'fnd base rates'!E$56)
+($L428*'fnd base rates'!E$57)
+($M428*'fnd base rates'!E$58)
+($N428*'fnd base rates'!E$59)
+($O428*VLOOKUP($S428+12,rate_basefnd,5)))
*$R428</f>
        <v>3483.3317925000001</v>
      </c>
      <c r="X428" s="1">
        <f>(($C428*'fnd base rates'!F$48)
+($D428*'fnd base rates'!F$49)
+($E428*'fnd base rates'!F$50)
+($F428*'fnd base rates'!F$51)
+($G428*'fnd base rates'!F$52)
+($H428*'fnd base rates'!F$53)
+($I428*'fnd base rates'!F$54)
+($J428*'fnd base rates'!F$55)
+($K428*'fnd base rates'!F$56)
+($L428*'fnd base rates'!F$57)
+($M428*'fnd base rates'!F$58)
+($N428*'fnd base rates'!F$59)
+($O428*VLOOKUP($S428+12,rate_basefnd,6)))
*$R428</f>
        <v>1113.9235170000002</v>
      </c>
      <c r="Y428" s="1">
        <f>(($C428*'fnd base rates'!G$48)
+($D428*'fnd base rates'!G$49)
+($E428*'fnd base rates'!G$50)
+($F428*'fnd base rates'!G$51)
+($G428*'fnd base rates'!G$52)
+($H428*'fnd base rates'!G$53)
+($I428*'fnd base rates'!G$54)
+($J428*'fnd base rates'!G$55)
+($K428*'fnd base rates'!G$56)
+($L428*'fnd base rates'!G$57)
+($M428*'fnd base rates'!G$58)
+($N428*'fnd base rates'!G$59)
+($O428*VLOOKUP($S428+12,rate_basefnd,7)))
*$R428</f>
        <v>140.65020899999999</v>
      </c>
      <c r="Z428" s="1">
        <f>(($C428*'fnd base rates'!H$48)
+($D428*'fnd base rates'!H$49)
+($E428*'fnd base rates'!H$50)
+($F428*'fnd base rates'!H$51)
+($G428*'fnd base rates'!H$52)
+($H428*'fnd base rates'!H$53)
+($I428*'fnd base rates'!H$54)
+($J428*'fnd base rates'!H$55)
+($K428*'fnd base rates'!H$56)
+($L428*'fnd base rates'!H$57)
+($M428*'fnd base rates'!H$58)
+($N428*'fnd base rates'!H$59)
+($O428*VLOOKUP($S428+12,rate_basefnd,8)))</f>
        <v>454.3845</v>
      </c>
      <c r="AA428" s="1">
        <f>(($C428*'fnd base rates'!I$48)
+($D428*'fnd base rates'!I$49)
+($E428*'fnd base rates'!I$50)
+($F428*'fnd base rates'!I$51)
+($G428*'fnd base rates'!I$52)
+($H428*'fnd base rates'!I$53)
+($I428*'fnd base rates'!I$54)
+($J428*'fnd base rates'!I$55)
+($K428*'fnd base rates'!I$56)
+($L428*'fnd base rates'!I$57)
+($M428*'fnd base rates'!I$58)
+($N428*'fnd base rates'!I$59)
+($O428*VLOOKUP($S428+12,rate_basefnd,9)))
*$R428</f>
        <v>229.77444</v>
      </c>
      <c r="AB428" s="1">
        <f>(($C428*'fnd base rates'!J$48)
+($D428*'fnd base rates'!J$49)
+($E428*'fnd base rates'!J$50)
+($F428*'fnd base rates'!J$51)
+($G428*'fnd base rates'!J$52)
+($H428*'fnd base rates'!J$53)
+($I428*'fnd base rates'!J$54)
+($J428*'fnd base rates'!J$55)
+($K428*'fnd base rates'!J$56)
+($L428*'fnd base rates'!J$57)
+($M428*'fnd base rates'!J$58)
+($N428*'fnd base rates'!J$59)
+($O428*VLOOKUP($S428+12,rate_basefnd,10)))
*$R428</f>
        <v>91.416640000000001</v>
      </c>
      <c r="AC428" s="1">
        <f>(($C428*'fnd base rates'!K$48)
+($D428*'fnd base rates'!K$49)
+($E428*'fnd base rates'!K$50)
+($F428*'fnd base rates'!K$51)
+($G428*'fnd base rates'!K$52)
+($H428*'fnd base rates'!K$53)
+($I428*'fnd base rates'!K$54)
+($J428*'fnd base rates'!K$55)
+($K428*'fnd base rates'!K$56)
+($L428*'fnd base rates'!K$57)
+($M428*'fnd base rates'!K$58)
+($N428*'fnd base rates'!K$59)
+($O428*VLOOKUP($S428+12,rate_basefnd,11)))
*$R428</f>
        <v>987.08538950000002</v>
      </c>
      <c r="AD428" s="1">
        <f>(($C428*'fnd base rates'!L$48)
+($D428*'fnd base rates'!L$49)
+($E428*'fnd base rates'!L$50)
+($F428*'fnd base rates'!L$51)
+($G428*'fnd base rates'!L$52)
+($H428*'fnd base rates'!L$53)
+($I428*'fnd base rates'!L$54)
+($J428*'fnd base rates'!L$55)
+($K428*'fnd base rates'!L$56)
+($L428*'fnd base rates'!L$57)
+($M428*'fnd base rates'!L$58)
+($N428*'fnd base rates'!L$59)
+($O428*VLOOKUP($S428+12,rate_basefnd,12)))</f>
        <v>987.7889647728158</v>
      </c>
      <c r="AE428" s="1">
        <f>(($C428*'fnd base rates'!M$48)
+($D428*'fnd base rates'!M$49)
+($E428*'fnd base rates'!M$50)
+($F428*'fnd base rates'!M$51)
+($G428*'fnd base rates'!M$52)
+($H428*'fnd base rates'!M$53)
+($I428*'fnd base rates'!M$54)
+($J428*'fnd base rates'!M$55)
+($K428*'fnd base rates'!M$56)
+($L428*'fnd base rates'!M$57)
+($M428*'fnd base rates'!M$58)
+($N428*'fnd base rates'!M$59)
+($O428*VLOOKUP($S428+12,rate_basefnd,13)))</f>
        <v>0</v>
      </c>
      <c r="AF428" s="4">
        <f t="shared" si="71"/>
        <v>8656.9796402728171</v>
      </c>
      <c r="AH428" s="4">
        <f t="shared" si="72"/>
        <v>470165274</v>
      </c>
      <c r="AI428" s="4" t="str">
        <f t="shared" si="73"/>
        <v>470</v>
      </c>
      <c r="AJ428" s="2" t="str">
        <f t="shared" si="74"/>
        <v>165</v>
      </c>
      <c r="AK428" s="2" t="str">
        <f t="shared" si="75"/>
        <v>274</v>
      </c>
      <c r="AL428" s="4">
        <f t="shared" si="76"/>
        <v>1</v>
      </c>
      <c r="AM428" s="4">
        <f t="shared" si="69"/>
        <v>1</v>
      </c>
      <c r="AN428" s="4">
        <f t="shared" si="77"/>
        <v>8656.9796402728171</v>
      </c>
      <c r="AO428" s="4">
        <f t="shared" si="78"/>
        <v>8657</v>
      </c>
      <c r="AP428" s="4">
        <f t="shared" si="79"/>
        <v>0</v>
      </c>
      <c r="AQ428" s="75">
        <v>8657</v>
      </c>
    </row>
    <row r="429" spans="1:43" s="4" customFormat="1">
      <c r="A429" s="2">
        <v>470165284</v>
      </c>
      <c r="B429" s="382" t="s">
        <v>674</v>
      </c>
      <c r="C429" s="15">
        <f>'fnd enro'!C429</f>
        <v>0</v>
      </c>
      <c r="D429" s="15">
        <f>'fnd enro'!D429</f>
        <v>0</v>
      </c>
      <c r="E429" s="15">
        <f>'fnd enro'!E429</f>
        <v>6</v>
      </c>
      <c r="F429" s="15">
        <f>'fnd enro'!F429</f>
        <v>24</v>
      </c>
      <c r="G429" s="15">
        <f>'fnd enro'!G429</f>
        <v>19</v>
      </c>
      <c r="H429" s="15">
        <f>'fnd enro'!H429</f>
        <v>14</v>
      </c>
      <c r="I429" s="15">
        <f>'fnd enro'!I429</f>
        <v>2.3624999999999998</v>
      </c>
      <c r="J429" s="15">
        <f>'fnd enro'!J429</f>
        <v>0</v>
      </c>
      <c r="K429" s="15">
        <f>'fnd enro'!K429</f>
        <v>0</v>
      </c>
      <c r="L429" s="15">
        <f>'fnd enro'!L429</f>
        <v>0</v>
      </c>
      <c r="M429" s="15">
        <f>'fnd enro'!M429</f>
        <v>0</v>
      </c>
      <c r="N429" s="15">
        <f>'fnd enro'!N429</f>
        <v>0</v>
      </c>
      <c r="O429" s="15">
        <f>'fnd enro'!O429</f>
        <v>2</v>
      </c>
      <c r="P429" s="15"/>
      <c r="Q429" s="15">
        <f>'fnd enro'!R429</f>
        <v>63</v>
      </c>
      <c r="R429" s="16">
        <f t="shared" si="70"/>
        <v>1.036</v>
      </c>
      <c r="S429" s="15">
        <f>'fnd enro'!Q429</f>
        <v>1</v>
      </c>
      <c r="T429" s="2"/>
      <c r="U429" s="1">
        <f>(($C429*'fnd base rates'!C$48)
+($D429*'fnd base rates'!C$49)
+($E429*'fnd base rates'!C$50)
+($F429*'fnd base rates'!C$51)
+($G429*'fnd base rates'!C$52)
+($H429*'fnd base rates'!C$53)
+($I429*'fnd base rates'!C$54)
+($J429*'fnd base rates'!C$55)
+($K429*'fnd base rates'!C$56)
+($L429*'fnd base rates'!C$57)
+($M429*'fnd base rates'!C$58)
+($N429*'fnd base rates'!C$59)
+($O429*VLOOKUP($S429+12,rate_basefnd,3)))
*$R429</f>
        <v>30238.378852500002</v>
      </c>
      <c r="V429" s="1">
        <f>(($C429*'fnd base rates'!D$48)
+($D429*'fnd base rates'!D$49)
+($E429*'fnd base rates'!D$50)
+($F429*'fnd base rates'!D$51)
+($G429*'fnd base rates'!D$52)
+($H429*'fnd base rates'!D$53)
+($I429*'fnd base rates'!D$54)
+($J429*'fnd base rates'!D$55)
+($K429*'fnd base rates'!D$56)
+($L429*'fnd base rates'!D$57)
+($M429*'fnd base rates'!D$58)
+($N429*'fnd base rates'!D$59)
+($O429*VLOOKUP($S429+12,rate_basefnd,4)))
*$R429</f>
        <v>43384.944960000001</v>
      </c>
      <c r="W429" s="1">
        <f>(($C429*'fnd base rates'!E$48)
+($D429*'fnd base rates'!E$49)
+($E429*'fnd base rates'!E$50)
+($F429*'fnd base rates'!E$51)
+($G429*'fnd base rates'!E$52)
+($H429*'fnd base rates'!E$53)
+($I429*'fnd base rates'!E$54)
+($J429*'fnd base rates'!E$55)
+($K429*'fnd base rates'!E$56)
+($L429*'fnd base rates'!E$57)
+($M429*'fnd base rates'!E$58)
+($N429*'fnd base rates'!E$59)
+($O429*VLOOKUP($S429+12,rate_basefnd,5)))
*$R429</f>
        <v>231439.2304875</v>
      </c>
      <c r="X429" s="1">
        <f>(($C429*'fnd base rates'!F$48)
+($D429*'fnd base rates'!F$49)
+($E429*'fnd base rates'!F$50)
+($F429*'fnd base rates'!F$51)
+($G429*'fnd base rates'!F$52)
+($H429*'fnd base rates'!F$53)
+($I429*'fnd base rates'!F$54)
+($J429*'fnd base rates'!F$55)
+($K429*'fnd base rates'!F$56)
+($L429*'fnd base rates'!F$57)
+($M429*'fnd base rates'!F$58)
+($N429*'fnd base rates'!F$59)
+($O429*VLOOKUP($S429+12,rate_basefnd,6)))
*$R429</f>
        <v>61322.665691000009</v>
      </c>
      <c r="Y429" s="1">
        <f>(($C429*'fnd base rates'!G$48)
+($D429*'fnd base rates'!G$49)
+($E429*'fnd base rates'!G$50)
+($F429*'fnd base rates'!G$51)
+($G429*'fnd base rates'!G$52)
+($H429*'fnd base rates'!G$53)
+($I429*'fnd base rates'!G$54)
+($J429*'fnd base rates'!G$55)
+($K429*'fnd base rates'!G$56)
+($L429*'fnd base rates'!G$57)
+($M429*'fnd base rates'!G$58)
+($N429*'fnd base rates'!G$59)
+($O429*VLOOKUP($S429+12,rate_basefnd,7)))
*$R429</f>
        <v>9287.2771669999984</v>
      </c>
      <c r="Z429" s="1">
        <f>(($C429*'fnd base rates'!H$48)
+($D429*'fnd base rates'!H$49)
+($E429*'fnd base rates'!H$50)
+($F429*'fnd base rates'!H$51)
+($G429*'fnd base rates'!H$52)
+($H429*'fnd base rates'!H$53)
+($I429*'fnd base rates'!H$54)
+($J429*'fnd base rates'!H$55)
+($K429*'fnd base rates'!H$56)
+($L429*'fnd base rates'!H$57)
+($M429*'fnd base rates'!H$58)
+($N429*'fnd base rates'!H$59)
+($O429*VLOOKUP($S429+12,rate_basefnd,8)))</f>
        <v>32332.023499999999</v>
      </c>
      <c r="AA429" s="1">
        <f>(($C429*'fnd base rates'!I$48)
+($D429*'fnd base rates'!I$49)
+($E429*'fnd base rates'!I$50)
+($F429*'fnd base rates'!I$51)
+($G429*'fnd base rates'!I$52)
+($H429*'fnd base rates'!I$53)
+($I429*'fnd base rates'!I$54)
+($J429*'fnd base rates'!I$55)
+($K429*'fnd base rates'!I$56)
+($L429*'fnd base rates'!I$57)
+($M429*'fnd base rates'!I$58)
+($N429*'fnd base rates'!I$59)
+($O429*VLOOKUP($S429+12,rate_basefnd,9)))
*$R429</f>
        <v>18072.180840000001</v>
      </c>
      <c r="AB429" s="1">
        <f>(($C429*'fnd base rates'!J$48)
+($D429*'fnd base rates'!J$49)
+($E429*'fnd base rates'!J$50)
+($F429*'fnd base rates'!J$51)
+($G429*'fnd base rates'!J$52)
+($H429*'fnd base rates'!J$53)
+($I429*'fnd base rates'!J$54)
+($J429*'fnd base rates'!J$55)
+($K429*'fnd base rates'!J$56)
+($L429*'fnd base rates'!J$57)
+($M429*'fnd base rates'!J$58)
+($N429*'fnd base rates'!J$59)
+($O429*VLOOKUP($S429+12,rate_basefnd,10)))
*$R429</f>
        <v>15324.781360000001</v>
      </c>
      <c r="AC429" s="1">
        <f>(($C429*'fnd base rates'!K$48)
+($D429*'fnd base rates'!K$49)
+($E429*'fnd base rates'!K$50)
+($F429*'fnd base rates'!K$51)
+($G429*'fnd base rates'!K$52)
+($H429*'fnd base rates'!K$53)
+($I429*'fnd base rates'!K$54)
+($J429*'fnd base rates'!K$55)
+($K429*'fnd base rates'!K$56)
+($L429*'fnd base rates'!K$57)
+($M429*'fnd base rates'!K$58)
+($N429*'fnd base rates'!K$59)
+($O429*VLOOKUP($S429+12,rate_basefnd,11)))
*$R429</f>
        <v>65172.141898499998</v>
      </c>
      <c r="AD429" s="1">
        <f>(($C429*'fnd base rates'!L$48)
+($D429*'fnd base rates'!L$49)
+($E429*'fnd base rates'!L$50)
+($F429*'fnd base rates'!L$51)
+($G429*'fnd base rates'!L$52)
+($H429*'fnd base rates'!L$53)
+($I429*'fnd base rates'!L$54)
+($J429*'fnd base rates'!L$55)
+($K429*'fnd base rates'!L$56)
+($L429*'fnd base rates'!L$57)
+($M429*'fnd base rates'!L$58)
+($N429*'fnd base rates'!L$59)
+($O429*VLOOKUP($S429+12,rate_basefnd,12)))</f>
        <v>61693.036999326469</v>
      </c>
      <c r="AE429" s="1">
        <f>(($C429*'fnd base rates'!M$48)
+($D429*'fnd base rates'!M$49)
+($E429*'fnd base rates'!M$50)
+($F429*'fnd base rates'!M$51)
+($G429*'fnd base rates'!M$52)
+($H429*'fnd base rates'!M$53)
+($I429*'fnd base rates'!M$54)
+($J429*'fnd base rates'!M$55)
+($K429*'fnd base rates'!M$56)
+($L429*'fnd base rates'!M$57)
+($M429*'fnd base rates'!M$58)
+($N429*'fnd base rates'!M$59)
+($O429*VLOOKUP($S429+12,rate_basefnd,13)))</f>
        <v>0</v>
      </c>
      <c r="AF429" s="4">
        <f t="shared" si="71"/>
        <v>568266.66175582644</v>
      </c>
      <c r="AH429" s="4">
        <f t="shared" si="72"/>
        <v>470165284</v>
      </c>
      <c r="AI429" s="4" t="str">
        <f t="shared" si="73"/>
        <v>470</v>
      </c>
      <c r="AJ429" s="2" t="str">
        <f t="shared" si="74"/>
        <v>165</v>
      </c>
      <c r="AK429" s="2" t="str">
        <f t="shared" si="75"/>
        <v>284</v>
      </c>
      <c r="AL429" s="4">
        <f t="shared" si="76"/>
        <v>1</v>
      </c>
      <c r="AM429" s="4">
        <f t="shared" si="69"/>
        <v>63</v>
      </c>
      <c r="AN429" s="4">
        <f t="shared" si="77"/>
        <v>568266.66175582644</v>
      </c>
      <c r="AO429" s="4">
        <f t="shared" si="78"/>
        <v>9020</v>
      </c>
      <c r="AP429" s="4">
        <f t="shared" si="79"/>
        <v>0</v>
      </c>
      <c r="AQ429" s="75">
        <v>9020</v>
      </c>
    </row>
    <row r="430" spans="1:43" s="4" customFormat="1">
      <c r="A430" s="2">
        <v>470165305</v>
      </c>
      <c r="B430" s="382" t="s">
        <v>674</v>
      </c>
      <c r="C430" s="15">
        <f>'fnd enro'!C430</f>
        <v>0</v>
      </c>
      <c r="D430" s="15">
        <f>'fnd enro'!D430</f>
        <v>0</v>
      </c>
      <c r="E430" s="15">
        <f>'fnd enro'!E430</f>
        <v>5</v>
      </c>
      <c r="F430" s="15">
        <f>'fnd enro'!F430</f>
        <v>19</v>
      </c>
      <c r="G430" s="15">
        <f>'fnd enro'!G430</f>
        <v>8</v>
      </c>
      <c r="H430" s="15">
        <f>'fnd enro'!H430</f>
        <v>12</v>
      </c>
      <c r="I430" s="15">
        <f>'fnd enro'!I430</f>
        <v>1.6875</v>
      </c>
      <c r="J430" s="15">
        <f>'fnd enro'!J430</f>
        <v>0</v>
      </c>
      <c r="K430" s="15">
        <f>'fnd enro'!K430</f>
        <v>0</v>
      </c>
      <c r="L430" s="15">
        <f>'fnd enro'!L430</f>
        <v>0</v>
      </c>
      <c r="M430" s="15">
        <f>'fnd enro'!M430</f>
        <v>1</v>
      </c>
      <c r="N430" s="15">
        <f>'fnd enro'!N430</f>
        <v>0</v>
      </c>
      <c r="O430" s="15">
        <f>'fnd enro'!O430</f>
        <v>4</v>
      </c>
      <c r="P430" s="15"/>
      <c r="Q430" s="15">
        <f>'fnd enro'!R430</f>
        <v>45</v>
      </c>
      <c r="R430" s="16">
        <f t="shared" si="70"/>
        <v>1.036</v>
      </c>
      <c r="S430" s="15">
        <f>'fnd enro'!Q430</f>
        <v>2</v>
      </c>
      <c r="T430" s="2"/>
      <c r="U430" s="1">
        <f>(($C430*'fnd base rates'!C$48)
+($D430*'fnd base rates'!C$49)
+($E430*'fnd base rates'!C$50)
+($F430*'fnd base rates'!C$51)
+($G430*'fnd base rates'!C$52)
+($H430*'fnd base rates'!C$53)
+($I430*'fnd base rates'!C$54)
+($J430*'fnd base rates'!C$55)
+($K430*'fnd base rates'!C$56)
+($L430*'fnd base rates'!C$57)
+($M430*'fnd base rates'!C$58)
+($N430*'fnd base rates'!C$59)
+($O430*VLOOKUP($S430+12,rate_basefnd,3)))
*$R430</f>
        <v>21598.842037500002</v>
      </c>
      <c r="V430" s="1">
        <f>(($C430*'fnd base rates'!D$48)
+($D430*'fnd base rates'!D$49)
+($E430*'fnd base rates'!D$50)
+($F430*'fnd base rates'!D$51)
+($G430*'fnd base rates'!D$52)
+($H430*'fnd base rates'!D$53)
+($I430*'fnd base rates'!D$54)
+($J430*'fnd base rates'!D$55)
+($K430*'fnd base rates'!D$56)
+($L430*'fnd base rates'!D$57)
+($M430*'fnd base rates'!D$58)
+($N430*'fnd base rates'!D$59)
+($O430*VLOOKUP($S430+12,rate_basefnd,4)))
*$R430</f>
        <v>30989.246400000004</v>
      </c>
      <c r="W430" s="1">
        <f>(($C430*'fnd base rates'!E$48)
+($D430*'fnd base rates'!E$49)
+($E430*'fnd base rates'!E$50)
+($F430*'fnd base rates'!E$51)
+($G430*'fnd base rates'!E$52)
+($H430*'fnd base rates'!E$53)
+($I430*'fnd base rates'!E$54)
+($J430*'fnd base rates'!E$55)
+($K430*'fnd base rates'!E$56)
+($L430*'fnd base rates'!E$57)
+($M430*'fnd base rates'!E$58)
+($N430*'fnd base rates'!E$59)
+($O430*VLOOKUP($S430+12,rate_basefnd,5)))
*$R430</f>
        <v>178967.90378249998</v>
      </c>
      <c r="X430" s="1">
        <f>(($C430*'fnd base rates'!F$48)
+($D430*'fnd base rates'!F$49)
+($E430*'fnd base rates'!F$50)
+($F430*'fnd base rates'!F$51)
+($G430*'fnd base rates'!F$52)
+($H430*'fnd base rates'!F$53)
+($I430*'fnd base rates'!F$54)
+($J430*'fnd base rates'!F$55)
+($K430*'fnd base rates'!F$56)
+($L430*'fnd base rates'!F$57)
+($M430*'fnd base rates'!F$58)
+($N430*'fnd base rates'!F$59)
+($O430*VLOOKUP($S430+12,rate_basefnd,6)))
*$R430</f>
        <v>44254.655305000008</v>
      </c>
      <c r="Y430" s="1">
        <f>(($C430*'fnd base rates'!G$48)
+($D430*'fnd base rates'!G$49)
+($E430*'fnd base rates'!G$50)
+($F430*'fnd base rates'!G$51)
+($G430*'fnd base rates'!G$52)
+($H430*'fnd base rates'!G$53)
+($I430*'fnd base rates'!G$54)
+($J430*'fnd base rates'!G$55)
+($K430*'fnd base rates'!G$56)
+($L430*'fnd base rates'!G$57)
+($M430*'fnd base rates'!G$58)
+($N430*'fnd base rates'!G$59)
+($O430*VLOOKUP($S430+12,rate_basefnd,7)))
*$R430</f>
        <v>6810.1706050000003</v>
      </c>
      <c r="Z430" s="1">
        <f>(($C430*'fnd base rates'!H$48)
+($D430*'fnd base rates'!H$49)
+($E430*'fnd base rates'!H$50)
+($F430*'fnd base rates'!H$51)
+($G430*'fnd base rates'!H$52)
+($H430*'fnd base rates'!H$53)
+($I430*'fnd base rates'!H$54)
+($J430*'fnd base rates'!H$55)
+($K430*'fnd base rates'!H$56)
+($L430*'fnd base rates'!H$57)
+($M430*'fnd base rates'!H$58)
+($N430*'fnd base rates'!H$59)
+($O430*VLOOKUP($S430+12,rate_basefnd,8)))</f>
        <v>23623.702500000003</v>
      </c>
      <c r="AA430" s="1">
        <f>(($C430*'fnd base rates'!I$48)
+($D430*'fnd base rates'!I$49)
+($E430*'fnd base rates'!I$50)
+($F430*'fnd base rates'!I$51)
+($G430*'fnd base rates'!I$52)
+($H430*'fnd base rates'!I$53)
+($I430*'fnd base rates'!I$54)
+($J430*'fnd base rates'!I$55)
+($K430*'fnd base rates'!I$56)
+($L430*'fnd base rates'!I$57)
+($M430*'fnd base rates'!I$58)
+($N430*'fnd base rates'!I$59)
+($O430*VLOOKUP($S430+12,rate_basefnd,9)))
*$R430</f>
        <v>12868.145640000001</v>
      </c>
      <c r="AB430" s="1">
        <f>(($C430*'fnd base rates'!J$48)
+($D430*'fnd base rates'!J$49)
+($E430*'fnd base rates'!J$50)
+($F430*'fnd base rates'!J$51)
+($G430*'fnd base rates'!J$52)
+($H430*'fnd base rates'!J$53)
+($I430*'fnd base rates'!J$54)
+($J430*'fnd base rates'!J$55)
+($K430*'fnd base rates'!J$56)
+($L430*'fnd base rates'!J$57)
+($M430*'fnd base rates'!J$58)
+($N430*'fnd base rates'!J$59)
+($O430*VLOOKUP($S430+12,rate_basefnd,10)))
*$R430</f>
        <v>11188.427040000002</v>
      </c>
      <c r="AC430" s="1">
        <f>(($C430*'fnd base rates'!K$48)
+($D430*'fnd base rates'!K$49)
+($E430*'fnd base rates'!K$50)
+($F430*'fnd base rates'!K$51)
+($G430*'fnd base rates'!K$52)
+($H430*'fnd base rates'!K$53)
+($I430*'fnd base rates'!K$54)
+($J430*'fnd base rates'!K$55)
+($K430*'fnd base rates'!K$56)
+($L430*'fnd base rates'!K$57)
+($M430*'fnd base rates'!K$58)
+($N430*'fnd base rates'!K$59)
+($O430*VLOOKUP($S430+12,rate_basefnd,11)))
*$R430</f>
        <v>47789.603207500004</v>
      </c>
      <c r="AD430" s="1">
        <f>(($C430*'fnd base rates'!L$48)
+($D430*'fnd base rates'!L$49)
+($E430*'fnd base rates'!L$50)
+($F430*'fnd base rates'!L$51)
+($G430*'fnd base rates'!L$52)
+($H430*'fnd base rates'!L$53)
+($I430*'fnd base rates'!L$54)
+($J430*'fnd base rates'!L$55)
+($K430*'fnd base rates'!L$56)
+($L430*'fnd base rates'!L$57)
+($M430*'fnd base rates'!L$58)
+($N430*'fnd base rates'!L$59)
+($O430*VLOOKUP($S430+12,rate_basefnd,12)))</f>
        <v>44937.690570203376</v>
      </c>
      <c r="AE430" s="1">
        <f>(($C430*'fnd base rates'!M$48)
+($D430*'fnd base rates'!M$49)
+($E430*'fnd base rates'!M$50)
+($F430*'fnd base rates'!M$51)
+($G430*'fnd base rates'!M$52)
+($H430*'fnd base rates'!M$53)
+($I430*'fnd base rates'!M$54)
+($J430*'fnd base rates'!M$55)
+($K430*'fnd base rates'!M$56)
+($L430*'fnd base rates'!M$57)
+($M430*'fnd base rates'!M$58)
+($N430*'fnd base rates'!M$59)
+($O430*VLOOKUP($S430+12,rate_basefnd,13)))</f>
        <v>0</v>
      </c>
      <c r="AF430" s="4">
        <f t="shared" si="71"/>
        <v>423028.38708770333</v>
      </c>
      <c r="AH430" s="4">
        <f t="shared" si="72"/>
        <v>470165305</v>
      </c>
      <c r="AI430" s="4" t="str">
        <f t="shared" si="73"/>
        <v>470</v>
      </c>
      <c r="AJ430" s="2" t="str">
        <f t="shared" si="74"/>
        <v>165</v>
      </c>
      <c r="AK430" s="2" t="str">
        <f t="shared" si="75"/>
        <v>305</v>
      </c>
      <c r="AL430" s="4">
        <f t="shared" si="76"/>
        <v>1</v>
      </c>
      <c r="AM430" s="4">
        <f t="shared" si="69"/>
        <v>45</v>
      </c>
      <c r="AN430" s="4">
        <f t="shared" si="77"/>
        <v>423028.38708770333</v>
      </c>
      <c r="AO430" s="4">
        <f t="shared" si="78"/>
        <v>9401</v>
      </c>
      <c r="AP430" s="4">
        <f t="shared" si="79"/>
        <v>0</v>
      </c>
      <c r="AQ430" s="75">
        <v>9401</v>
      </c>
    </row>
    <row r="431" spans="1:43" s="4" customFormat="1">
      <c r="A431" s="2">
        <v>470165314</v>
      </c>
      <c r="B431" s="382" t="s">
        <v>674</v>
      </c>
      <c r="C431" s="15">
        <f>'fnd enro'!C431</f>
        <v>0</v>
      </c>
      <c r="D431" s="15">
        <f>'fnd enro'!D431</f>
        <v>0</v>
      </c>
      <c r="E431" s="15">
        <f>'fnd enro'!E431</f>
        <v>0</v>
      </c>
      <c r="F431" s="15">
        <f>'fnd enro'!F431</f>
        <v>0</v>
      </c>
      <c r="G431" s="15">
        <f>'fnd enro'!G431</f>
        <v>0</v>
      </c>
      <c r="H431" s="15">
        <f>'fnd enro'!H431</f>
        <v>1</v>
      </c>
      <c r="I431" s="15">
        <f>'fnd enro'!I431</f>
        <v>3.7499999999999999E-2</v>
      </c>
      <c r="J431" s="15">
        <f>'fnd enro'!J431</f>
        <v>0</v>
      </c>
      <c r="K431" s="15">
        <f>'fnd enro'!K431</f>
        <v>0</v>
      </c>
      <c r="L431" s="15">
        <f>'fnd enro'!L431</f>
        <v>0</v>
      </c>
      <c r="M431" s="15">
        <f>'fnd enro'!M431</f>
        <v>0</v>
      </c>
      <c r="N431" s="15">
        <f>'fnd enro'!N431</f>
        <v>0</v>
      </c>
      <c r="O431" s="15">
        <f>'fnd enro'!O431</f>
        <v>1</v>
      </c>
      <c r="P431" s="15"/>
      <c r="Q431" s="15">
        <f>'fnd enro'!R431</f>
        <v>1</v>
      </c>
      <c r="R431" s="16">
        <f t="shared" si="70"/>
        <v>1.036</v>
      </c>
      <c r="S431" s="15">
        <f>'fnd enro'!Q431</f>
        <v>10</v>
      </c>
      <c r="T431" s="2"/>
      <c r="U431" s="1">
        <f>(($C431*'fnd base rates'!C$48)
+($D431*'fnd base rates'!C$49)
+($E431*'fnd base rates'!C$50)
+($F431*'fnd base rates'!C$51)
+($G431*'fnd base rates'!C$52)
+($H431*'fnd base rates'!C$53)
+($I431*'fnd base rates'!C$54)
+($J431*'fnd base rates'!C$55)
+($K431*'fnd base rates'!C$56)
+($L431*'fnd base rates'!C$57)
+($M431*'fnd base rates'!C$58)
+($N431*'fnd base rates'!C$59)
+($O431*VLOOKUP($S431+12,rate_basefnd,3)))
*$R431</f>
        <v>479.97426750000005</v>
      </c>
      <c r="V431" s="1">
        <f>(($C431*'fnd base rates'!D$48)
+($D431*'fnd base rates'!D$49)
+($E431*'fnd base rates'!D$50)
+($F431*'fnd base rates'!D$51)
+($G431*'fnd base rates'!D$52)
+($H431*'fnd base rates'!D$53)
+($I431*'fnd base rates'!D$54)
+($J431*'fnd base rates'!D$55)
+($K431*'fnd base rates'!D$56)
+($L431*'fnd base rates'!D$57)
+($M431*'fnd base rates'!D$58)
+($N431*'fnd base rates'!D$59)
+($O431*VLOOKUP($S431+12,rate_basefnd,4)))
*$R431</f>
        <v>688.64992000000007</v>
      </c>
      <c r="W431" s="1">
        <f>(($C431*'fnd base rates'!E$48)
+($D431*'fnd base rates'!E$49)
+($E431*'fnd base rates'!E$50)
+($F431*'fnd base rates'!E$51)
+($G431*'fnd base rates'!E$52)
+($H431*'fnd base rates'!E$53)
+($I431*'fnd base rates'!E$54)
+($J431*'fnd base rates'!E$55)
+($K431*'fnd base rates'!E$56)
+($L431*'fnd base rates'!E$57)
+($M431*'fnd base rates'!E$58)
+($N431*'fnd base rates'!E$59)
+($O431*VLOOKUP($S431+12,rate_basefnd,5)))
*$R431</f>
        <v>7801.3383524999999</v>
      </c>
      <c r="X431" s="1">
        <f>(($C431*'fnd base rates'!F$48)
+($D431*'fnd base rates'!F$49)
+($E431*'fnd base rates'!F$50)
+($F431*'fnd base rates'!F$51)
+($G431*'fnd base rates'!F$52)
+($H431*'fnd base rates'!F$53)
+($I431*'fnd base rates'!F$54)
+($J431*'fnd base rates'!F$55)
+($K431*'fnd base rates'!F$56)
+($L431*'fnd base rates'!F$57)
+($M431*'fnd base rates'!F$58)
+($N431*'fnd base rates'!F$59)
+($O431*VLOOKUP($S431+12,rate_basefnd,6)))
*$R431</f>
        <v>789.38615700000014</v>
      </c>
      <c r="Y431" s="1">
        <f>(($C431*'fnd base rates'!G$48)
+($D431*'fnd base rates'!G$49)
+($E431*'fnd base rates'!G$50)
+($F431*'fnd base rates'!G$51)
+($G431*'fnd base rates'!G$52)
+($H431*'fnd base rates'!G$53)
+($I431*'fnd base rates'!G$54)
+($J431*'fnd base rates'!G$55)
+($K431*'fnd base rates'!G$56)
+($L431*'fnd base rates'!G$57)
+($M431*'fnd base rates'!G$58)
+($N431*'fnd base rates'!G$59)
+($O431*VLOOKUP($S431+12,rate_basefnd,7)))
*$R431</f>
        <v>221.644689</v>
      </c>
      <c r="Z431" s="1">
        <f>(($C431*'fnd base rates'!H$48)
+($D431*'fnd base rates'!H$49)
+($E431*'fnd base rates'!H$50)
+($F431*'fnd base rates'!H$51)
+($G431*'fnd base rates'!H$52)
+($H431*'fnd base rates'!H$53)
+($I431*'fnd base rates'!H$54)
+($J431*'fnd base rates'!H$55)
+($K431*'fnd base rates'!H$56)
+($L431*'fnd base rates'!H$57)
+($M431*'fnd base rates'!H$58)
+($N431*'fnd base rates'!H$59)
+($O431*VLOOKUP($S431+12,rate_basefnd,8)))</f>
        <v>719.08450000000005</v>
      </c>
      <c r="AA431" s="1">
        <f>(($C431*'fnd base rates'!I$48)
+($D431*'fnd base rates'!I$49)
+($E431*'fnd base rates'!I$50)
+($F431*'fnd base rates'!I$51)
+($G431*'fnd base rates'!I$52)
+($H431*'fnd base rates'!I$53)
+($I431*'fnd base rates'!I$54)
+($J431*'fnd base rates'!I$55)
+($K431*'fnd base rates'!I$56)
+($L431*'fnd base rates'!I$57)
+($M431*'fnd base rates'!I$58)
+($N431*'fnd base rates'!I$59)
+($O431*VLOOKUP($S431+12,rate_basefnd,9)))
*$R431</f>
        <v>383.40287999999998</v>
      </c>
      <c r="AB431" s="1">
        <f>(($C431*'fnd base rates'!J$48)
+($D431*'fnd base rates'!J$49)
+($E431*'fnd base rates'!J$50)
+($F431*'fnd base rates'!J$51)
+($G431*'fnd base rates'!J$52)
+($H431*'fnd base rates'!J$53)
+($I431*'fnd base rates'!J$54)
+($J431*'fnd base rates'!J$55)
+($K431*'fnd base rates'!J$56)
+($L431*'fnd base rates'!J$57)
+($M431*'fnd base rates'!J$58)
+($N431*'fnd base rates'!J$59)
+($O431*VLOOKUP($S431+12,rate_basefnd,10)))
*$R431</f>
        <v>516.44600000000003</v>
      </c>
      <c r="AC431" s="1">
        <f>(($C431*'fnd base rates'!K$48)
+($D431*'fnd base rates'!K$49)
+($E431*'fnd base rates'!K$50)
+($F431*'fnd base rates'!K$51)
+($G431*'fnd base rates'!K$52)
+($H431*'fnd base rates'!K$53)
+($I431*'fnd base rates'!K$54)
+($J431*'fnd base rates'!K$55)
+($K431*'fnd base rates'!K$56)
+($L431*'fnd base rates'!K$57)
+($M431*'fnd base rates'!K$58)
+($N431*'fnd base rates'!K$59)
+($O431*VLOOKUP($S431+12,rate_basefnd,11)))
*$R431</f>
        <v>1555.4246295</v>
      </c>
      <c r="AD431" s="1">
        <f>(($C431*'fnd base rates'!L$48)
+($D431*'fnd base rates'!L$49)
+($E431*'fnd base rates'!L$50)
+($F431*'fnd base rates'!L$51)
+($G431*'fnd base rates'!L$52)
+($H431*'fnd base rates'!L$53)
+($I431*'fnd base rates'!L$54)
+($J431*'fnd base rates'!L$55)
+($K431*'fnd base rates'!L$56)
+($L431*'fnd base rates'!L$57)
+($M431*'fnd base rates'!L$58)
+($N431*'fnd base rates'!L$59)
+($O431*VLOOKUP($S431+12,rate_basefnd,12)))</f>
        <v>1251.3580393594416</v>
      </c>
      <c r="AE431" s="1">
        <f>(($C431*'fnd base rates'!M$48)
+($D431*'fnd base rates'!M$49)
+($E431*'fnd base rates'!M$50)
+($F431*'fnd base rates'!M$51)
+($G431*'fnd base rates'!M$52)
+($H431*'fnd base rates'!M$53)
+($I431*'fnd base rates'!M$54)
+($J431*'fnd base rates'!M$55)
+($K431*'fnd base rates'!M$56)
+($L431*'fnd base rates'!M$57)
+($M431*'fnd base rates'!M$58)
+($N431*'fnd base rates'!M$59)
+($O431*VLOOKUP($S431+12,rate_basefnd,13)))</f>
        <v>0</v>
      </c>
      <c r="AF431" s="4">
        <f t="shared" si="71"/>
        <v>14406.709434859444</v>
      </c>
      <c r="AH431" s="4">
        <f t="shared" si="72"/>
        <v>470165314</v>
      </c>
      <c r="AI431" s="4" t="str">
        <f t="shared" si="73"/>
        <v>470</v>
      </c>
      <c r="AJ431" s="2" t="str">
        <f t="shared" si="74"/>
        <v>165</v>
      </c>
      <c r="AK431" s="2" t="str">
        <f t="shared" si="75"/>
        <v>314</v>
      </c>
      <c r="AL431" s="4">
        <f t="shared" si="76"/>
        <v>1</v>
      </c>
      <c r="AM431" s="4">
        <f t="shared" si="69"/>
        <v>1</v>
      </c>
      <c r="AN431" s="4">
        <f t="shared" si="77"/>
        <v>14406.709434859444</v>
      </c>
      <c r="AO431" s="4">
        <f t="shared" si="78"/>
        <v>14407</v>
      </c>
      <c r="AP431" s="4">
        <f t="shared" si="79"/>
        <v>0</v>
      </c>
      <c r="AQ431" s="75">
        <v>14407</v>
      </c>
    </row>
    <row r="432" spans="1:43" s="4" customFormat="1">
      <c r="A432" s="2">
        <v>470165342</v>
      </c>
      <c r="B432" s="382" t="s">
        <v>674</v>
      </c>
      <c r="C432" s="15">
        <f>'fnd enro'!C432</f>
        <v>0</v>
      </c>
      <c r="D432" s="15">
        <f>'fnd enro'!D432</f>
        <v>0</v>
      </c>
      <c r="E432" s="15">
        <f>'fnd enro'!E432</f>
        <v>0</v>
      </c>
      <c r="F432" s="15">
        <f>'fnd enro'!F432</f>
        <v>2</v>
      </c>
      <c r="G432" s="15">
        <f>'fnd enro'!G432</f>
        <v>0</v>
      </c>
      <c r="H432" s="15">
        <f>'fnd enro'!H432</f>
        <v>2</v>
      </c>
      <c r="I432" s="15">
        <f>'fnd enro'!I432</f>
        <v>0.15</v>
      </c>
      <c r="J432" s="15">
        <f>'fnd enro'!J432</f>
        <v>0</v>
      </c>
      <c r="K432" s="15">
        <f>'fnd enro'!K432</f>
        <v>0</v>
      </c>
      <c r="L432" s="15">
        <f>'fnd enro'!L432</f>
        <v>0</v>
      </c>
      <c r="M432" s="15">
        <f>'fnd enro'!M432</f>
        <v>0</v>
      </c>
      <c r="N432" s="15">
        <f>'fnd enro'!N432</f>
        <v>0</v>
      </c>
      <c r="O432" s="15">
        <f>'fnd enro'!O432</f>
        <v>0</v>
      </c>
      <c r="P432" s="15"/>
      <c r="Q432" s="15">
        <f>'fnd enro'!R432</f>
        <v>4</v>
      </c>
      <c r="R432" s="16">
        <f t="shared" si="70"/>
        <v>1.036</v>
      </c>
      <c r="S432" s="15">
        <f>'fnd enro'!Q432</f>
        <v>1</v>
      </c>
      <c r="T432" s="2"/>
      <c r="U432" s="1">
        <f>(($C432*'fnd base rates'!C$48)
+($D432*'fnd base rates'!C$49)
+($E432*'fnd base rates'!C$50)
+($F432*'fnd base rates'!C$51)
+($G432*'fnd base rates'!C$52)
+($H432*'fnd base rates'!C$53)
+($I432*'fnd base rates'!C$54)
+($J432*'fnd base rates'!C$55)
+($K432*'fnd base rates'!C$56)
+($L432*'fnd base rates'!C$57)
+($M432*'fnd base rates'!C$58)
+($N432*'fnd base rates'!C$59)
+($O432*VLOOKUP($S432+12,rate_basefnd,3)))
*$R432</f>
        <v>1919.8970700000002</v>
      </c>
      <c r="V432" s="1">
        <f>(($C432*'fnd base rates'!D$48)
+($D432*'fnd base rates'!D$49)
+($E432*'fnd base rates'!D$50)
+($F432*'fnd base rates'!D$51)
+($G432*'fnd base rates'!D$52)
+($H432*'fnd base rates'!D$53)
+($I432*'fnd base rates'!D$54)
+($J432*'fnd base rates'!D$55)
+($K432*'fnd base rates'!D$56)
+($L432*'fnd base rates'!D$57)
+($M432*'fnd base rates'!D$58)
+($N432*'fnd base rates'!D$59)
+($O432*VLOOKUP($S432+12,rate_basefnd,4)))
*$R432</f>
        <v>2754.5996800000003</v>
      </c>
      <c r="W432" s="1">
        <f>(($C432*'fnd base rates'!E$48)
+($D432*'fnd base rates'!E$49)
+($E432*'fnd base rates'!E$50)
+($F432*'fnd base rates'!E$51)
+($G432*'fnd base rates'!E$52)
+($H432*'fnd base rates'!E$53)
+($I432*'fnd base rates'!E$54)
+($J432*'fnd base rates'!E$55)
+($K432*'fnd base rates'!E$56)
+($L432*'fnd base rates'!E$57)
+($M432*'fnd base rates'!E$58)
+($N432*'fnd base rates'!E$59)
+($O432*VLOOKUP($S432+12,rate_basefnd,5)))
*$R432</f>
        <v>15790.62653</v>
      </c>
      <c r="X432" s="1">
        <f>(($C432*'fnd base rates'!F$48)
+($D432*'fnd base rates'!F$49)
+($E432*'fnd base rates'!F$50)
+($F432*'fnd base rates'!F$51)
+($G432*'fnd base rates'!F$52)
+($H432*'fnd base rates'!F$53)
+($I432*'fnd base rates'!F$54)
+($J432*'fnd base rates'!F$55)
+($K432*'fnd base rates'!F$56)
+($L432*'fnd base rates'!F$57)
+($M432*'fnd base rates'!F$58)
+($N432*'fnd base rates'!F$59)
+($O432*VLOOKUP($S432+12,rate_basefnd,6)))
*$R432</f>
        <v>3806.6193480000002</v>
      </c>
      <c r="Y432" s="1">
        <f>(($C432*'fnd base rates'!G$48)
+($D432*'fnd base rates'!G$49)
+($E432*'fnd base rates'!G$50)
+($F432*'fnd base rates'!G$51)
+($G432*'fnd base rates'!G$52)
+($H432*'fnd base rates'!G$53)
+($I432*'fnd base rates'!G$54)
+($J432*'fnd base rates'!G$55)
+($K432*'fnd base rates'!G$56)
+($L432*'fnd base rates'!G$57)
+($M432*'fnd base rates'!G$58)
+($N432*'fnd base rates'!G$59)
+($O432*VLOOKUP($S432+12,rate_basefnd,7)))
*$R432</f>
        <v>575.44723600000009</v>
      </c>
      <c r="Z432" s="1">
        <f>(($C432*'fnd base rates'!H$48)
+($D432*'fnd base rates'!H$49)
+($E432*'fnd base rates'!H$50)
+($F432*'fnd base rates'!H$51)
+($G432*'fnd base rates'!H$52)
+($H432*'fnd base rates'!H$53)
+($I432*'fnd base rates'!H$54)
+($J432*'fnd base rates'!H$55)
+($K432*'fnd base rates'!H$56)
+($L432*'fnd base rates'!H$57)
+($M432*'fnd base rates'!H$58)
+($N432*'fnd base rates'!H$59)
+($O432*VLOOKUP($S432+12,rate_basefnd,8)))</f>
        <v>2346.9380000000001</v>
      </c>
      <c r="AA432" s="1">
        <f>(($C432*'fnd base rates'!I$48)
+($D432*'fnd base rates'!I$49)
+($E432*'fnd base rates'!I$50)
+($F432*'fnd base rates'!I$51)
+($G432*'fnd base rates'!I$52)
+($H432*'fnd base rates'!I$53)
+($I432*'fnd base rates'!I$54)
+($J432*'fnd base rates'!I$55)
+($K432*'fnd base rates'!I$56)
+($L432*'fnd base rates'!I$57)
+($M432*'fnd base rates'!I$58)
+($N432*'fnd base rates'!I$59)
+($O432*VLOOKUP($S432+12,rate_basefnd,9)))
*$R432</f>
        <v>1226.35464</v>
      </c>
      <c r="AB432" s="1">
        <f>(($C432*'fnd base rates'!J$48)
+($D432*'fnd base rates'!J$49)
+($E432*'fnd base rates'!J$50)
+($F432*'fnd base rates'!J$51)
+($G432*'fnd base rates'!J$52)
+($H432*'fnd base rates'!J$53)
+($I432*'fnd base rates'!J$54)
+($J432*'fnd base rates'!J$55)
+($K432*'fnd base rates'!J$56)
+($L432*'fnd base rates'!J$57)
+($M432*'fnd base rates'!J$58)
+($N432*'fnd base rates'!J$59)
+($O432*VLOOKUP($S432+12,rate_basefnd,10)))
*$R432</f>
        <v>1307.1212</v>
      </c>
      <c r="AC432" s="1">
        <f>(($C432*'fnd base rates'!K$48)
+($D432*'fnd base rates'!K$49)
+($E432*'fnd base rates'!K$50)
+($F432*'fnd base rates'!K$51)
+($G432*'fnd base rates'!K$52)
+($H432*'fnd base rates'!K$53)
+($I432*'fnd base rates'!K$54)
+($J432*'fnd base rates'!K$55)
+($K432*'fnd base rates'!K$56)
+($L432*'fnd base rates'!K$57)
+($M432*'fnd base rates'!K$58)
+($N432*'fnd base rates'!K$59)
+($O432*VLOOKUP($S432+12,rate_basefnd,11)))
*$R432</f>
        <v>4038.100598</v>
      </c>
      <c r="AD432" s="1">
        <f>(($C432*'fnd base rates'!L$48)
+($D432*'fnd base rates'!L$49)
+($E432*'fnd base rates'!L$50)
+($F432*'fnd base rates'!L$51)
+($G432*'fnd base rates'!L$52)
+($H432*'fnd base rates'!L$53)
+($I432*'fnd base rates'!L$54)
+($J432*'fnd base rates'!L$55)
+($K432*'fnd base rates'!L$56)
+($L432*'fnd base rates'!L$57)
+($M432*'fnd base rates'!L$58)
+($N432*'fnd base rates'!L$59)
+($O432*VLOOKUP($S432+12,rate_basefnd,12)))</f>
        <v>3814.1790082645143</v>
      </c>
      <c r="AE432" s="1">
        <f>(($C432*'fnd base rates'!M$48)
+($D432*'fnd base rates'!M$49)
+($E432*'fnd base rates'!M$50)
+($F432*'fnd base rates'!M$51)
+($G432*'fnd base rates'!M$52)
+($H432*'fnd base rates'!M$53)
+($I432*'fnd base rates'!M$54)
+($J432*'fnd base rates'!M$55)
+($K432*'fnd base rates'!M$56)
+($L432*'fnd base rates'!M$57)
+($M432*'fnd base rates'!M$58)
+($N432*'fnd base rates'!M$59)
+($O432*VLOOKUP($S432+12,rate_basefnd,13)))</f>
        <v>0</v>
      </c>
      <c r="AF432" s="4">
        <f t="shared" si="71"/>
        <v>37579.883310264522</v>
      </c>
      <c r="AH432" s="4">
        <f t="shared" si="72"/>
        <v>470165342</v>
      </c>
      <c r="AI432" s="4" t="str">
        <f t="shared" si="73"/>
        <v>470</v>
      </c>
      <c r="AJ432" s="2" t="str">
        <f t="shared" si="74"/>
        <v>165</v>
      </c>
      <c r="AK432" s="2" t="str">
        <f t="shared" si="75"/>
        <v>342</v>
      </c>
      <c r="AL432" s="4">
        <f t="shared" si="76"/>
        <v>1</v>
      </c>
      <c r="AM432" s="4">
        <f t="shared" si="69"/>
        <v>4</v>
      </c>
      <c r="AN432" s="4">
        <f t="shared" si="77"/>
        <v>37579.883310264522</v>
      </c>
      <c r="AO432" s="4">
        <f t="shared" si="78"/>
        <v>9395</v>
      </c>
      <c r="AP432" s="4">
        <f t="shared" si="79"/>
        <v>0</v>
      </c>
      <c r="AQ432" s="75">
        <v>9395</v>
      </c>
    </row>
    <row r="433" spans="1:43" s="4" customFormat="1">
      <c r="A433" s="2">
        <v>470165344</v>
      </c>
      <c r="B433" s="382" t="s">
        <v>674</v>
      </c>
      <c r="C433" s="15">
        <f>'fnd enro'!C433</f>
        <v>0</v>
      </c>
      <c r="D433" s="15">
        <f>'fnd enro'!D433</f>
        <v>0</v>
      </c>
      <c r="E433" s="15">
        <f>'fnd enro'!E433</f>
        <v>0</v>
      </c>
      <c r="F433" s="15">
        <f>'fnd enro'!F433</f>
        <v>1</v>
      </c>
      <c r="G433" s="15">
        <f>'fnd enro'!G433</f>
        <v>0</v>
      </c>
      <c r="H433" s="15">
        <f>'fnd enro'!H433</f>
        <v>0</v>
      </c>
      <c r="I433" s="15">
        <f>'fnd enro'!I433</f>
        <v>3.7499999999999999E-2</v>
      </c>
      <c r="J433" s="15">
        <f>'fnd enro'!J433</f>
        <v>0</v>
      </c>
      <c r="K433" s="15">
        <f>'fnd enro'!K433</f>
        <v>0</v>
      </c>
      <c r="L433" s="15">
        <f>'fnd enro'!L433</f>
        <v>0</v>
      </c>
      <c r="M433" s="15">
        <f>'fnd enro'!M433</f>
        <v>0</v>
      </c>
      <c r="N433" s="15">
        <f>'fnd enro'!N433</f>
        <v>0</v>
      </c>
      <c r="O433" s="15">
        <f>'fnd enro'!O433</f>
        <v>0</v>
      </c>
      <c r="P433" s="15"/>
      <c r="Q433" s="15">
        <f>'fnd enro'!R433</f>
        <v>1</v>
      </c>
      <c r="R433" s="16">
        <f t="shared" si="70"/>
        <v>1.036</v>
      </c>
      <c r="S433" s="15">
        <f>'fnd enro'!Q433</f>
        <v>1</v>
      </c>
      <c r="T433" s="2"/>
      <c r="U433" s="1">
        <f>(($C433*'fnd base rates'!C$48)
+($D433*'fnd base rates'!C$49)
+($E433*'fnd base rates'!C$50)
+($F433*'fnd base rates'!C$51)
+($G433*'fnd base rates'!C$52)
+($H433*'fnd base rates'!C$53)
+($I433*'fnd base rates'!C$54)
+($J433*'fnd base rates'!C$55)
+($K433*'fnd base rates'!C$56)
+($L433*'fnd base rates'!C$57)
+($M433*'fnd base rates'!C$58)
+($N433*'fnd base rates'!C$59)
+($O433*VLOOKUP($S433+12,rate_basefnd,3)))
*$R433</f>
        <v>479.97426750000005</v>
      </c>
      <c r="V433" s="1">
        <f>(($C433*'fnd base rates'!D$48)
+($D433*'fnd base rates'!D$49)
+($E433*'fnd base rates'!D$50)
+($F433*'fnd base rates'!D$51)
+($G433*'fnd base rates'!D$52)
+($H433*'fnd base rates'!D$53)
+($I433*'fnd base rates'!D$54)
+($J433*'fnd base rates'!D$55)
+($K433*'fnd base rates'!D$56)
+($L433*'fnd base rates'!D$57)
+($M433*'fnd base rates'!D$58)
+($N433*'fnd base rates'!D$59)
+($O433*VLOOKUP($S433+12,rate_basefnd,4)))
*$R433</f>
        <v>688.64992000000007</v>
      </c>
      <c r="W433" s="1">
        <f>(($C433*'fnd base rates'!E$48)
+($D433*'fnd base rates'!E$49)
+($E433*'fnd base rates'!E$50)
+($F433*'fnd base rates'!E$51)
+($G433*'fnd base rates'!E$52)
+($H433*'fnd base rates'!E$53)
+($I433*'fnd base rates'!E$54)
+($J433*'fnd base rates'!E$55)
+($K433*'fnd base rates'!E$56)
+($L433*'fnd base rates'!E$57)
+($M433*'fnd base rates'!E$58)
+($N433*'fnd base rates'!E$59)
+($O433*VLOOKUP($S433+12,rate_basefnd,5)))
*$R433</f>
        <v>3483.2903525000002</v>
      </c>
      <c r="X433" s="1">
        <f>(($C433*'fnd base rates'!F$48)
+($D433*'fnd base rates'!F$49)
+($E433*'fnd base rates'!F$50)
+($F433*'fnd base rates'!F$51)
+($G433*'fnd base rates'!F$52)
+($H433*'fnd base rates'!F$53)
+($I433*'fnd base rates'!F$54)
+($J433*'fnd base rates'!F$55)
+($K433*'fnd base rates'!F$56)
+($L433*'fnd base rates'!F$57)
+($M433*'fnd base rates'!F$58)
+($N433*'fnd base rates'!F$59)
+($O433*VLOOKUP($S433+12,rate_basefnd,6)))
*$R433</f>
        <v>1113.9235170000002</v>
      </c>
      <c r="Y433" s="1">
        <f>(($C433*'fnd base rates'!G$48)
+($D433*'fnd base rates'!G$49)
+($E433*'fnd base rates'!G$50)
+($F433*'fnd base rates'!G$51)
+($G433*'fnd base rates'!G$52)
+($H433*'fnd base rates'!G$53)
+($I433*'fnd base rates'!G$54)
+($J433*'fnd base rates'!G$55)
+($K433*'fnd base rates'!G$56)
+($L433*'fnd base rates'!G$57)
+($M433*'fnd base rates'!G$58)
+($N433*'fnd base rates'!G$59)
+($O433*VLOOKUP($S433+12,rate_basefnd,7)))
*$R433</f>
        <v>140.670929</v>
      </c>
      <c r="Z433" s="1">
        <f>(($C433*'fnd base rates'!H$48)
+($D433*'fnd base rates'!H$49)
+($E433*'fnd base rates'!H$50)
+($F433*'fnd base rates'!H$51)
+($G433*'fnd base rates'!H$52)
+($H433*'fnd base rates'!H$53)
+($I433*'fnd base rates'!H$54)
+($J433*'fnd base rates'!H$55)
+($K433*'fnd base rates'!H$56)
+($L433*'fnd base rates'!H$57)
+($M433*'fnd base rates'!H$58)
+($N433*'fnd base rates'!H$59)
+($O433*VLOOKUP($S433+12,rate_basefnd,8)))</f>
        <v>454.3845</v>
      </c>
      <c r="AA433" s="1">
        <f>(($C433*'fnd base rates'!I$48)
+($D433*'fnd base rates'!I$49)
+($E433*'fnd base rates'!I$50)
+($F433*'fnd base rates'!I$51)
+($G433*'fnd base rates'!I$52)
+($H433*'fnd base rates'!I$53)
+($I433*'fnd base rates'!I$54)
+($J433*'fnd base rates'!I$55)
+($K433*'fnd base rates'!I$56)
+($L433*'fnd base rates'!I$57)
+($M433*'fnd base rates'!I$58)
+($N433*'fnd base rates'!I$59)
+($O433*VLOOKUP($S433+12,rate_basefnd,9)))
*$R433</f>
        <v>229.77444</v>
      </c>
      <c r="AB433" s="1">
        <f>(($C433*'fnd base rates'!J$48)
+($D433*'fnd base rates'!J$49)
+($E433*'fnd base rates'!J$50)
+($F433*'fnd base rates'!J$51)
+($G433*'fnd base rates'!J$52)
+($H433*'fnd base rates'!J$53)
+($I433*'fnd base rates'!J$54)
+($J433*'fnd base rates'!J$55)
+($K433*'fnd base rates'!J$56)
+($L433*'fnd base rates'!J$57)
+($M433*'fnd base rates'!J$58)
+($N433*'fnd base rates'!J$59)
+($O433*VLOOKUP($S433+12,rate_basefnd,10)))
*$R433</f>
        <v>137.1146</v>
      </c>
      <c r="AC433" s="1">
        <f>(($C433*'fnd base rates'!K$48)
+($D433*'fnd base rates'!K$49)
+($E433*'fnd base rates'!K$50)
+($F433*'fnd base rates'!K$51)
+($G433*'fnd base rates'!K$52)
+($H433*'fnd base rates'!K$53)
+($I433*'fnd base rates'!K$54)
+($J433*'fnd base rates'!K$55)
+($K433*'fnd base rates'!K$56)
+($L433*'fnd base rates'!K$57)
+($M433*'fnd base rates'!K$58)
+($N433*'fnd base rates'!K$59)
+($O433*VLOOKUP($S433+12,rate_basefnd,11)))
*$R433</f>
        <v>987.08538950000002</v>
      </c>
      <c r="AD433" s="1">
        <f>(($C433*'fnd base rates'!L$48)
+($D433*'fnd base rates'!L$49)
+($E433*'fnd base rates'!L$50)
+($F433*'fnd base rates'!L$51)
+($G433*'fnd base rates'!L$52)
+($H433*'fnd base rates'!L$53)
+($I433*'fnd base rates'!L$54)
+($J433*'fnd base rates'!L$55)
+($K433*'fnd base rates'!L$56)
+($L433*'fnd base rates'!L$57)
+($M433*'fnd base rates'!L$58)
+($N433*'fnd base rates'!L$59)
+($O433*VLOOKUP($S433+12,rate_basefnd,12)))</f>
        <v>987.83146477281571</v>
      </c>
      <c r="AE433" s="1">
        <f>(($C433*'fnd base rates'!M$48)
+($D433*'fnd base rates'!M$49)
+($E433*'fnd base rates'!M$50)
+($F433*'fnd base rates'!M$51)
+($G433*'fnd base rates'!M$52)
+($H433*'fnd base rates'!M$53)
+($I433*'fnd base rates'!M$54)
+($J433*'fnd base rates'!M$55)
+($K433*'fnd base rates'!M$56)
+($L433*'fnd base rates'!M$57)
+($M433*'fnd base rates'!M$58)
+($N433*'fnd base rates'!M$59)
+($O433*VLOOKUP($S433+12,rate_basefnd,13)))</f>
        <v>0</v>
      </c>
      <c r="AF433" s="4">
        <f t="shared" si="71"/>
        <v>8702.6993802728157</v>
      </c>
      <c r="AH433" s="4">
        <f t="shared" si="72"/>
        <v>470165344</v>
      </c>
      <c r="AI433" s="4" t="str">
        <f t="shared" si="73"/>
        <v>470</v>
      </c>
      <c r="AJ433" s="2" t="str">
        <f t="shared" si="74"/>
        <v>165</v>
      </c>
      <c r="AK433" s="2" t="str">
        <f t="shared" si="75"/>
        <v>344</v>
      </c>
      <c r="AL433" s="4">
        <f t="shared" si="76"/>
        <v>1</v>
      </c>
      <c r="AM433" s="4">
        <f t="shared" si="69"/>
        <v>1</v>
      </c>
      <c r="AN433" s="4">
        <f t="shared" si="77"/>
        <v>8702.6993802728157</v>
      </c>
      <c r="AO433" s="4">
        <f t="shared" si="78"/>
        <v>8703</v>
      </c>
      <c r="AP433" s="4">
        <f t="shared" si="79"/>
        <v>0</v>
      </c>
      <c r="AQ433" s="75">
        <v>8703</v>
      </c>
    </row>
    <row r="434" spans="1:43" s="4" customFormat="1">
      <c r="A434" s="2">
        <v>470165347</v>
      </c>
      <c r="B434" s="382" t="s">
        <v>674</v>
      </c>
      <c r="C434" s="15">
        <f>'fnd enro'!C434</f>
        <v>0</v>
      </c>
      <c r="D434" s="15">
        <f>'fnd enro'!D434</f>
        <v>0</v>
      </c>
      <c r="E434" s="15">
        <f>'fnd enro'!E434</f>
        <v>0</v>
      </c>
      <c r="F434" s="15">
        <f>'fnd enro'!F434</f>
        <v>1</v>
      </c>
      <c r="G434" s="15">
        <f>'fnd enro'!G434</f>
        <v>1</v>
      </c>
      <c r="H434" s="15">
        <f>'fnd enro'!H434</f>
        <v>3</v>
      </c>
      <c r="I434" s="15">
        <f>'fnd enro'!I434</f>
        <v>0.1875</v>
      </c>
      <c r="J434" s="15">
        <f>'fnd enro'!J434</f>
        <v>0</v>
      </c>
      <c r="K434" s="15">
        <f>'fnd enro'!K434</f>
        <v>0</v>
      </c>
      <c r="L434" s="15">
        <f>'fnd enro'!L434</f>
        <v>0</v>
      </c>
      <c r="M434" s="15">
        <f>'fnd enro'!M434</f>
        <v>0</v>
      </c>
      <c r="N434" s="15">
        <f>'fnd enro'!N434</f>
        <v>0</v>
      </c>
      <c r="O434" s="15">
        <f>'fnd enro'!O434</f>
        <v>2</v>
      </c>
      <c r="P434" s="15"/>
      <c r="Q434" s="15">
        <f>'fnd enro'!R434</f>
        <v>5</v>
      </c>
      <c r="R434" s="16">
        <f t="shared" si="70"/>
        <v>1.036</v>
      </c>
      <c r="S434" s="15">
        <f>'fnd enro'!Q434</f>
        <v>9</v>
      </c>
      <c r="T434" s="2"/>
      <c r="U434" s="1">
        <f>(($C434*'fnd base rates'!C$48)
+($D434*'fnd base rates'!C$49)
+($E434*'fnd base rates'!C$50)
+($F434*'fnd base rates'!C$51)
+($G434*'fnd base rates'!C$52)
+($H434*'fnd base rates'!C$53)
+($I434*'fnd base rates'!C$54)
+($J434*'fnd base rates'!C$55)
+($K434*'fnd base rates'!C$56)
+($L434*'fnd base rates'!C$57)
+($M434*'fnd base rates'!C$58)
+($N434*'fnd base rates'!C$59)
+($O434*VLOOKUP($S434+12,rate_basefnd,3)))
*$R434</f>
        <v>2399.8713375000007</v>
      </c>
      <c r="V434" s="1">
        <f>(($C434*'fnd base rates'!D$48)
+($D434*'fnd base rates'!D$49)
+($E434*'fnd base rates'!D$50)
+($F434*'fnd base rates'!D$51)
+($G434*'fnd base rates'!D$52)
+($H434*'fnd base rates'!D$53)
+($I434*'fnd base rates'!D$54)
+($J434*'fnd base rates'!D$55)
+($K434*'fnd base rates'!D$56)
+($L434*'fnd base rates'!D$57)
+($M434*'fnd base rates'!D$58)
+($N434*'fnd base rates'!D$59)
+($O434*VLOOKUP($S434+12,rate_basefnd,4)))
*$R434</f>
        <v>3443.2496000000006</v>
      </c>
      <c r="W434" s="1">
        <f>(($C434*'fnd base rates'!E$48)
+($D434*'fnd base rates'!E$49)
+($E434*'fnd base rates'!E$50)
+($F434*'fnd base rates'!E$51)
+($G434*'fnd base rates'!E$52)
+($H434*'fnd base rates'!E$53)
+($I434*'fnd base rates'!E$54)
+($J434*'fnd base rates'!E$55)
+($K434*'fnd base rates'!E$56)
+($L434*'fnd base rates'!E$57)
+($M434*'fnd base rates'!E$58)
+($N434*'fnd base rates'!E$59)
+($O434*VLOOKUP($S434+12,rate_basefnd,5)))
*$R434</f>
        <v>26536.805242499999</v>
      </c>
      <c r="X434" s="1">
        <f>(($C434*'fnd base rates'!F$48)
+($D434*'fnd base rates'!F$49)
+($E434*'fnd base rates'!F$50)
+($F434*'fnd base rates'!F$51)
+($G434*'fnd base rates'!F$52)
+($H434*'fnd base rates'!F$53)
+($I434*'fnd base rates'!F$54)
+($J434*'fnd base rates'!F$55)
+($K434*'fnd base rates'!F$56)
+($L434*'fnd base rates'!F$57)
+($M434*'fnd base rates'!F$58)
+($N434*'fnd base rates'!F$59)
+($O434*VLOOKUP($S434+12,rate_basefnd,6)))
*$R434</f>
        <v>4369.1111449999999</v>
      </c>
      <c r="Y434" s="1">
        <f>(($C434*'fnd base rates'!G$48)
+($D434*'fnd base rates'!G$49)
+($E434*'fnd base rates'!G$50)
+($F434*'fnd base rates'!G$51)
+($G434*'fnd base rates'!G$52)
+($H434*'fnd base rates'!G$53)
+($I434*'fnd base rates'!G$54)
+($J434*'fnd base rates'!G$55)
+($K434*'fnd base rates'!G$56)
+($L434*'fnd base rates'!G$57)
+($M434*'fnd base rates'!G$58)
+($N434*'fnd base rates'!G$59)
+($O434*VLOOKUP($S434+12,rate_basefnd,7)))
*$R434</f>
        <v>880.73856500000011</v>
      </c>
      <c r="Z434" s="1">
        <f>(($C434*'fnd base rates'!H$48)
+($D434*'fnd base rates'!H$49)
+($E434*'fnd base rates'!H$50)
+($F434*'fnd base rates'!H$51)
+($G434*'fnd base rates'!H$52)
+($H434*'fnd base rates'!H$53)
+($I434*'fnd base rates'!H$54)
+($J434*'fnd base rates'!H$55)
+($K434*'fnd base rates'!H$56)
+($L434*'fnd base rates'!H$57)
+($M434*'fnd base rates'!H$58)
+($N434*'fnd base rates'!H$59)
+($O434*VLOOKUP($S434+12,rate_basefnd,8)))</f>
        <v>3066.0225000000005</v>
      </c>
      <c r="AA434" s="1">
        <f>(($C434*'fnd base rates'!I$48)
+($D434*'fnd base rates'!I$49)
+($E434*'fnd base rates'!I$50)
+($F434*'fnd base rates'!I$51)
+($G434*'fnd base rates'!I$52)
+($H434*'fnd base rates'!I$53)
+($I434*'fnd base rates'!I$54)
+($J434*'fnd base rates'!I$55)
+($K434*'fnd base rates'!I$56)
+($L434*'fnd base rates'!I$57)
+($M434*'fnd base rates'!I$58)
+($N434*'fnd base rates'!I$59)
+($O434*VLOOKUP($S434+12,rate_basefnd,9)))
*$R434</f>
        <v>1685.8413600000001</v>
      </c>
      <c r="AB434" s="1">
        <f>(($C434*'fnd base rates'!J$48)
+($D434*'fnd base rates'!J$49)
+($E434*'fnd base rates'!J$50)
+($F434*'fnd base rates'!J$51)
+($G434*'fnd base rates'!J$52)
+($H434*'fnd base rates'!J$53)
+($I434*'fnd base rates'!J$54)
+($J434*'fnd base rates'!J$55)
+($K434*'fnd base rates'!J$56)
+($L434*'fnd base rates'!J$57)
+($M434*'fnd base rates'!J$58)
+($N434*'fnd base rates'!J$59)
+($O434*VLOOKUP($S434+12,rate_basefnd,10)))
*$R434</f>
        <v>1910.41508</v>
      </c>
      <c r="AC434" s="1">
        <f>(($C434*'fnd base rates'!K$48)
+($D434*'fnd base rates'!K$49)
+($E434*'fnd base rates'!K$50)
+($F434*'fnd base rates'!K$51)
+($G434*'fnd base rates'!K$52)
+($H434*'fnd base rates'!K$53)
+($I434*'fnd base rates'!K$54)
+($J434*'fnd base rates'!K$55)
+($K434*'fnd base rates'!K$56)
+($L434*'fnd base rates'!K$57)
+($M434*'fnd base rates'!K$58)
+($N434*'fnd base rates'!K$59)
+($O434*VLOOKUP($S434+12,rate_basefnd,11)))
*$R434</f>
        <v>6180.6264275000012</v>
      </c>
      <c r="AD434" s="1">
        <f>(($C434*'fnd base rates'!L$48)
+($D434*'fnd base rates'!L$49)
+($E434*'fnd base rates'!L$50)
+($F434*'fnd base rates'!L$51)
+($G434*'fnd base rates'!L$52)
+($H434*'fnd base rates'!L$53)
+($I434*'fnd base rates'!L$54)
+($J434*'fnd base rates'!L$55)
+($K434*'fnd base rates'!L$56)
+($L434*'fnd base rates'!L$57)
+($M434*'fnd base rates'!L$58)
+($N434*'fnd base rates'!L$59)
+($O434*VLOOKUP($S434+12,rate_basefnd,12)))</f>
        <v>5381.3853462779734</v>
      </c>
      <c r="AE434" s="1">
        <f>(($C434*'fnd base rates'!M$48)
+($D434*'fnd base rates'!M$49)
+($E434*'fnd base rates'!M$50)
+($F434*'fnd base rates'!M$51)
+($G434*'fnd base rates'!M$52)
+($H434*'fnd base rates'!M$53)
+($I434*'fnd base rates'!M$54)
+($J434*'fnd base rates'!M$55)
+($K434*'fnd base rates'!M$56)
+($L434*'fnd base rates'!M$57)
+($M434*'fnd base rates'!M$58)
+($N434*'fnd base rates'!M$59)
+($O434*VLOOKUP($S434+12,rate_basefnd,13)))</f>
        <v>0</v>
      </c>
      <c r="AF434" s="4">
        <f t="shared" si="71"/>
        <v>55854.066603777974</v>
      </c>
      <c r="AH434" s="4">
        <f t="shared" si="72"/>
        <v>470165347</v>
      </c>
      <c r="AI434" s="4" t="str">
        <f t="shared" si="73"/>
        <v>470</v>
      </c>
      <c r="AJ434" s="2" t="str">
        <f t="shared" si="74"/>
        <v>165</v>
      </c>
      <c r="AK434" s="2" t="str">
        <f t="shared" si="75"/>
        <v>347</v>
      </c>
      <c r="AL434" s="4">
        <f t="shared" si="76"/>
        <v>1</v>
      </c>
      <c r="AM434" s="4">
        <f t="shared" si="69"/>
        <v>5</v>
      </c>
      <c r="AN434" s="4">
        <f t="shared" si="77"/>
        <v>55854.066603777974</v>
      </c>
      <c r="AO434" s="4">
        <f t="shared" si="78"/>
        <v>11171</v>
      </c>
      <c r="AP434" s="4">
        <f t="shared" si="79"/>
        <v>0</v>
      </c>
      <c r="AQ434" s="75">
        <v>11171</v>
      </c>
    </row>
    <row r="435" spans="1:43" s="4" customFormat="1">
      <c r="A435" s="2">
        <v>474097017</v>
      </c>
      <c r="B435" s="382" t="s">
        <v>717</v>
      </c>
      <c r="C435" s="15">
        <f>'fnd enro'!C435</f>
        <v>0</v>
      </c>
      <c r="D435" s="15">
        <f>'fnd enro'!D435</f>
        <v>0</v>
      </c>
      <c r="E435" s="15">
        <f>'fnd enro'!E435</f>
        <v>0</v>
      </c>
      <c r="F435" s="15">
        <f>'fnd enro'!F435</f>
        <v>0</v>
      </c>
      <c r="G435" s="15">
        <f>'fnd enro'!G435</f>
        <v>0</v>
      </c>
      <c r="H435" s="15">
        <f>'fnd enro'!H435</f>
        <v>1</v>
      </c>
      <c r="I435" s="15">
        <f>'fnd enro'!I435</f>
        <v>3.7499999999999999E-2</v>
      </c>
      <c r="J435" s="15">
        <f>'fnd enro'!J435</f>
        <v>0</v>
      </c>
      <c r="K435" s="15">
        <f>'fnd enro'!K435</f>
        <v>0</v>
      </c>
      <c r="L435" s="15">
        <f>'fnd enro'!L435</f>
        <v>0</v>
      </c>
      <c r="M435" s="15">
        <f>'fnd enro'!M435</f>
        <v>0</v>
      </c>
      <c r="N435" s="15">
        <f>'fnd enro'!N435</f>
        <v>0</v>
      </c>
      <c r="O435" s="15">
        <f>'fnd enro'!O435</f>
        <v>1</v>
      </c>
      <c r="P435" s="15"/>
      <c r="Q435" s="15">
        <f>'fnd enro'!R435</f>
        <v>1</v>
      </c>
      <c r="R435" s="16">
        <f t="shared" si="70"/>
        <v>1</v>
      </c>
      <c r="S435" s="15">
        <f>'fnd enro'!Q435</f>
        <v>10</v>
      </c>
      <c r="T435" s="2"/>
      <c r="U435" s="1">
        <f>(($C435*'fnd base rates'!C$48)
+($D435*'fnd base rates'!C$49)
+($E435*'fnd base rates'!C$50)
+($F435*'fnd base rates'!C$51)
+($G435*'fnd base rates'!C$52)
+($H435*'fnd base rates'!C$53)
+($I435*'fnd base rates'!C$54)
+($J435*'fnd base rates'!C$55)
+($K435*'fnd base rates'!C$56)
+($L435*'fnd base rates'!C$57)
+($M435*'fnd base rates'!C$58)
+($N435*'fnd base rates'!C$59)
+($O435*VLOOKUP($S435+12,rate_basefnd,3)))
*$R435</f>
        <v>463.29562500000003</v>
      </c>
      <c r="V435" s="1">
        <f>(($C435*'fnd base rates'!D$48)
+($D435*'fnd base rates'!D$49)
+($E435*'fnd base rates'!D$50)
+($F435*'fnd base rates'!D$51)
+($G435*'fnd base rates'!D$52)
+($H435*'fnd base rates'!D$53)
+($I435*'fnd base rates'!D$54)
+($J435*'fnd base rates'!D$55)
+($K435*'fnd base rates'!D$56)
+($L435*'fnd base rates'!D$57)
+($M435*'fnd base rates'!D$58)
+($N435*'fnd base rates'!D$59)
+($O435*VLOOKUP($S435+12,rate_basefnd,4)))
*$R435</f>
        <v>664.72</v>
      </c>
      <c r="W435" s="1">
        <f>(($C435*'fnd base rates'!E$48)
+($D435*'fnd base rates'!E$49)
+($E435*'fnd base rates'!E$50)
+($F435*'fnd base rates'!E$51)
+($G435*'fnd base rates'!E$52)
+($H435*'fnd base rates'!E$53)
+($I435*'fnd base rates'!E$54)
+($J435*'fnd base rates'!E$55)
+($K435*'fnd base rates'!E$56)
+($L435*'fnd base rates'!E$57)
+($M435*'fnd base rates'!E$58)
+($N435*'fnd base rates'!E$59)
+($O435*VLOOKUP($S435+12,rate_basefnd,5)))
*$R435</f>
        <v>7530.2493749999994</v>
      </c>
      <c r="X435" s="1">
        <f>(($C435*'fnd base rates'!F$48)
+($D435*'fnd base rates'!F$49)
+($E435*'fnd base rates'!F$50)
+($F435*'fnd base rates'!F$51)
+($G435*'fnd base rates'!F$52)
+($H435*'fnd base rates'!F$53)
+($I435*'fnd base rates'!F$54)
+($J435*'fnd base rates'!F$55)
+($K435*'fnd base rates'!F$56)
+($L435*'fnd base rates'!F$57)
+($M435*'fnd base rates'!F$58)
+($N435*'fnd base rates'!F$59)
+($O435*VLOOKUP($S435+12,rate_basefnd,6)))
*$R435</f>
        <v>761.95575000000008</v>
      </c>
      <c r="Y435" s="1">
        <f>(($C435*'fnd base rates'!G$48)
+($D435*'fnd base rates'!G$49)
+($E435*'fnd base rates'!G$50)
+($F435*'fnd base rates'!G$51)
+($G435*'fnd base rates'!G$52)
+($H435*'fnd base rates'!G$53)
+($I435*'fnd base rates'!G$54)
+($J435*'fnd base rates'!G$55)
+($K435*'fnd base rates'!G$56)
+($L435*'fnd base rates'!G$57)
+($M435*'fnd base rates'!G$58)
+($N435*'fnd base rates'!G$59)
+($O435*VLOOKUP($S435+12,rate_basefnd,7)))
*$R435</f>
        <v>213.94274999999999</v>
      </c>
      <c r="Z435" s="1">
        <f>(($C435*'fnd base rates'!H$48)
+($D435*'fnd base rates'!H$49)
+($E435*'fnd base rates'!H$50)
+($F435*'fnd base rates'!H$51)
+($G435*'fnd base rates'!H$52)
+($H435*'fnd base rates'!H$53)
+($I435*'fnd base rates'!H$54)
+($J435*'fnd base rates'!H$55)
+($K435*'fnd base rates'!H$56)
+($L435*'fnd base rates'!H$57)
+($M435*'fnd base rates'!H$58)
+($N435*'fnd base rates'!H$59)
+($O435*VLOOKUP($S435+12,rate_basefnd,8)))</f>
        <v>719.08450000000005</v>
      </c>
      <c r="AA435" s="1">
        <f>(($C435*'fnd base rates'!I$48)
+($D435*'fnd base rates'!I$49)
+($E435*'fnd base rates'!I$50)
+($F435*'fnd base rates'!I$51)
+($G435*'fnd base rates'!I$52)
+($H435*'fnd base rates'!I$53)
+($I435*'fnd base rates'!I$54)
+($J435*'fnd base rates'!I$55)
+($K435*'fnd base rates'!I$56)
+($L435*'fnd base rates'!I$57)
+($M435*'fnd base rates'!I$58)
+($N435*'fnd base rates'!I$59)
+($O435*VLOOKUP($S435+12,rate_basefnd,9)))
*$R435</f>
        <v>370.08</v>
      </c>
      <c r="AB435" s="1">
        <f>(($C435*'fnd base rates'!J$48)
+($D435*'fnd base rates'!J$49)
+($E435*'fnd base rates'!J$50)
+($F435*'fnd base rates'!J$51)
+($G435*'fnd base rates'!J$52)
+($H435*'fnd base rates'!J$53)
+($I435*'fnd base rates'!J$54)
+($J435*'fnd base rates'!J$55)
+($K435*'fnd base rates'!J$56)
+($L435*'fnd base rates'!J$57)
+($M435*'fnd base rates'!J$58)
+($N435*'fnd base rates'!J$59)
+($O435*VLOOKUP($S435+12,rate_basefnd,10)))
*$R435</f>
        <v>498.5</v>
      </c>
      <c r="AC435" s="1">
        <f>(($C435*'fnd base rates'!K$48)
+($D435*'fnd base rates'!K$49)
+($E435*'fnd base rates'!K$50)
+($F435*'fnd base rates'!K$51)
+($G435*'fnd base rates'!K$52)
+($H435*'fnd base rates'!K$53)
+($I435*'fnd base rates'!K$54)
+($J435*'fnd base rates'!K$55)
+($K435*'fnd base rates'!K$56)
+($L435*'fnd base rates'!K$57)
+($M435*'fnd base rates'!K$58)
+($N435*'fnd base rates'!K$59)
+($O435*VLOOKUP($S435+12,rate_basefnd,11)))
*$R435</f>
        <v>1501.375125</v>
      </c>
      <c r="AD435" s="1">
        <f>(($C435*'fnd base rates'!L$48)
+($D435*'fnd base rates'!L$49)
+($E435*'fnd base rates'!L$50)
+($F435*'fnd base rates'!L$51)
+($G435*'fnd base rates'!L$52)
+($H435*'fnd base rates'!L$53)
+($I435*'fnd base rates'!L$54)
+($J435*'fnd base rates'!L$55)
+($K435*'fnd base rates'!L$56)
+($L435*'fnd base rates'!L$57)
+($M435*'fnd base rates'!L$58)
+($N435*'fnd base rates'!L$59)
+($O435*VLOOKUP($S435+12,rate_basefnd,12)))</f>
        <v>1251.3580393594416</v>
      </c>
      <c r="AE435" s="1">
        <f>(($C435*'fnd base rates'!M$48)
+($D435*'fnd base rates'!M$49)
+($E435*'fnd base rates'!M$50)
+($F435*'fnd base rates'!M$51)
+($G435*'fnd base rates'!M$52)
+($H435*'fnd base rates'!M$53)
+($I435*'fnd base rates'!M$54)
+($J435*'fnd base rates'!M$55)
+($K435*'fnd base rates'!M$56)
+($L435*'fnd base rates'!M$57)
+($M435*'fnd base rates'!M$58)
+($N435*'fnd base rates'!M$59)
+($O435*VLOOKUP($S435+12,rate_basefnd,13)))</f>
        <v>0</v>
      </c>
      <c r="AF435" s="4">
        <f t="shared" si="71"/>
        <v>13974.561164359444</v>
      </c>
      <c r="AH435" s="4">
        <f t="shared" si="72"/>
        <v>474097017</v>
      </c>
      <c r="AI435" s="4" t="str">
        <f t="shared" si="73"/>
        <v>474</v>
      </c>
      <c r="AJ435" s="2" t="str">
        <f t="shared" si="74"/>
        <v>097</v>
      </c>
      <c r="AK435" s="2" t="str">
        <f t="shared" si="75"/>
        <v>017</v>
      </c>
      <c r="AL435" s="4">
        <f t="shared" si="76"/>
        <v>1</v>
      </c>
      <c r="AM435" s="4">
        <f t="shared" si="69"/>
        <v>1</v>
      </c>
      <c r="AN435" s="4">
        <f t="shared" si="77"/>
        <v>13974.561164359444</v>
      </c>
      <c r="AO435" s="4">
        <f t="shared" si="78"/>
        <v>13975</v>
      </c>
      <c r="AP435" s="4">
        <f t="shared" si="79"/>
        <v>0</v>
      </c>
      <c r="AQ435" s="75">
        <v>13975</v>
      </c>
    </row>
    <row r="436" spans="1:43" s="4" customFormat="1">
      <c r="A436" s="2">
        <v>474097057</v>
      </c>
      <c r="B436" s="382" t="s">
        <v>717</v>
      </c>
      <c r="C436" s="15">
        <f>'fnd enro'!C436</f>
        <v>0</v>
      </c>
      <c r="D436" s="15">
        <f>'fnd enro'!D436</f>
        <v>0</v>
      </c>
      <c r="E436" s="15">
        <f>'fnd enro'!E436</f>
        <v>0</v>
      </c>
      <c r="F436" s="15">
        <f>'fnd enro'!F436</f>
        <v>0</v>
      </c>
      <c r="G436" s="15">
        <f>'fnd enro'!G436</f>
        <v>1</v>
      </c>
      <c r="H436" s="15">
        <f>'fnd enro'!H436</f>
        <v>0</v>
      </c>
      <c r="I436" s="15">
        <f>'fnd enro'!I436</f>
        <v>3.7499999999999999E-2</v>
      </c>
      <c r="J436" s="15">
        <f>'fnd enro'!J436</f>
        <v>0</v>
      </c>
      <c r="K436" s="15">
        <f>'fnd enro'!K436</f>
        <v>0</v>
      </c>
      <c r="L436" s="15">
        <f>'fnd enro'!L436</f>
        <v>0</v>
      </c>
      <c r="M436" s="15">
        <f>'fnd enro'!M436</f>
        <v>0</v>
      </c>
      <c r="N436" s="15">
        <f>'fnd enro'!N436</f>
        <v>0</v>
      </c>
      <c r="O436" s="15">
        <f>'fnd enro'!O436</f>
        <v>1</v>
      </c>
      <c r="P436" s="15"/>
      <c r="Q436" s="15">
        <f>'fnd enro'!R436</f>
        <v>1</v>
      </c>
      <c r="R436" s="16">
        <f t="shared" si="70"/>
        <v>1</v>
      </c>
      <c r="S436" s="15">
        <f>'fnd enro'!Q436</f>
        <v>10</v>
      </c>
      <c r="T436" s="2"/>
      <c r="U436" s="1">
        <f>(($C436*'fnd base rates'!C$48)
+($D436*'fnd base rates'!C$49)
+($E436*'fnd base rates'!C$50)
+($F436*'fnd base rates'!C$51)
+($G436*'fnd base rates'!C$52)
+($H436*'fnd base rates'!C$53)
+($I436*'fnd base rates'!C$54)
+($J436*'fnd base rates'!C$55)
+($K436*'fnd base rates'!C$56)
+($L436*'fnd base rates'!C$57)
+($M436*'fnd base rates'!C$58)
+($N436*'fnd base rates'!C$59)
+($O436*VLOOKUP($S436+12,rate_basefnd,3)))
*$R436</f>
        <v>463.29562500000003</v>
      </c>
      <c r="V436" s="1">
        <f>(($C436*'fnd base rates'!D$48)
+($D436*'fnd base rates'!D$49)
+($E436*'fnd base rates'!D$50)
+($F436*'fnd base rates'!D$51)
+($G436*'fnd base rates'!D$52)
+($H436*'fnd base rates'!D$53)
+($I436*'fnd base rates'!D$54)
+($J436*'fnd base rates'!D$55)
+($K436*'fnd base rates'!D$56)
+($L436*'fnd base rates'!D$57)
+($M436*'fnd base rates'!D$58)
+($N436*'fnd base rates'!D$59)
+($O436*VLOOKUP($S436+12,rate_basefnd,4)))
*$R436</f>
        <v>664.72</v>
      </c>
      <c r="W436" s="1">
        <f>(($C436*'fnd base rates'!E$48)
+($D436*'fnd base rates'!E$49)
+($E436*'fnd base rates'!E$50)
+($F436*'fnd base rates'!E$51)
+($G436*'fnd base rates'!E$52)
+($H436*'fnd base rates'!E$53)
+($I436*'fnd base rates'!E$54)
+($J436*'fnd base rates'!E$55)
+($K436*'fnd base rates'!E$56)
+($L436*'fnd base rates'!E$57)
+($M436*'fnd base rates'!E$58)
+($N436*'fnd base rates'!E$59)
+($O436*VLOOKUP($S436+12,rate_basefnd,5)))
*$R436</f>
        <v>6268.0593749999998</v>
      </c>
      <c r="X436" s="1">
        <f>(($C436*'fnd base rates'!F$48)
+($D436*'fnd base rates'!F$49)
+($E436*'fnd base rates'!F$50)
+($F436*'fnd base rates'!F$51)
+($G436*'fnd base rates'!F$52)
+($H436*'fnd base rates'!F$53)
+($I436*'fnd base rates'!F$54)
+($J436*'fnd base rates'!F$55)
+($K436*'fnd base rates'!F$56)
+($L436*'fnd base rates'!F$57)
+($M436*'fnd base rates'!F$58)
+($N436*'fnd base rates'!F$59)
+($O436*VLOOKUP($S436+12,rate_basefnd,6)))
*$R436</f>
        <v>856.20575000000008</v>
      </c>
      <c r="Y436" s="1">
        <f>(($C436*'fnd base rates'!G$48)
+($D436*'fnd base rates'!G$49)
+($E436*'fnd base rates'!G$50)
+($F436*'fnd base rates'!G$51)
+($G436*'fnd base rates'!G$52)
+($H436*'fnd base rates'!G$53)
+($I436*'fnd base rates'!G$54)
+($J436*'fnd base rates'!G$55)
+($K436*'fnd base rates'!G$56)
+($L436*'fnd base rates'!G$57)
+($M436*'fnd base rates'!G$58)
+($N436*'fnd base rates'!G$59)
+($O436*VLOOKUP($S436+12,rate_basefnd,7)))
*$R436</f>
        <v>217.92274999999998</v>
      </c>
      <c r="Z436" s="1">
        <f>(($C436*'fnd base rates'!H$48)
+($D436*'fnd base rates'!H$49)
+($E436*'fnd base rates'!H$50)
+($F436*'fnd base rates'!H$51)
+($G436*'fnd base rates'!H$52)
+($H436*'fnd base rates'!H$53)
+($I436*'fnd base rates'!H$54)
+($J436*'fnd base rates'!H$55)
+($K436*'fnd base rates'!H$56)
+($L436*'fnd base rates'!H$57)
+($M436*'fnd base rates'!H$58)
+($N436*'fnd base rates'!H$59)
+($O436*VLOOKUP($S436+12,rate_basefnd,8)))</f>
        <v>454.3845</v>
      </c>
      <c r="AA436" s="1">
        <f>(($C436*'fnd base rates'!I$48)
+($D436*'fnd base rates'!I$49)
+($E436*'fnd base rates'!I$50)
+($F436*'fnd base rates'!I$51)
+($G436*'fnd base rates'!I$52)
+($H436*'fnd base rates'!I$53)
+($I436*'fnd base rates'!I$54)
+($J436*'fnd base rates'!I$55)
+($K436*'fnd base rates'!I$56)
+($L436*'fnd base rates'!I$57)
+($M436*'fnd base rates'!I$58)
+($N436*'fnd base rates'!I$59)
+($O436*VLOOKUP($S436+12,rate_basefnd,9)))
*$R436</f>
        <v>295.23</v>
      </c>
      <c r="AB436" s="1">
        <f>(($C436*'fnd base rates'!J$48)
+($D436*'fnd base rates'!J$49)
+($E436*'fnd base rates'!J$50)
+($F436*'fnd base rates'!J$51)
+($G436*'fnd base rates'!J$52)
+($H436*'fnd base rates'!J$53)
+($I436*'fnd base rates'!J$54)
+($J436*'fnd base rates'!J$55)
+($K436*'fnd base rates'!J$56)
+($L436*'fnd base rates'!J$57)
+($M436*'fnd base rates'!J$58)
+($N436*'fnd base rates'!J$59)
+($O436*VLOOKUP($S436+12,rate_basefnd,10)))
*$R436</f>
        <v>216.18</v>
      </c>
      <c r="AC436" s="1">
        <f>(($C436*'fnd base rates'!K$48)
+($D436*'fnd base rates'!K$49)
+($E436*'fnd base rates'!K$50)
+($F436*'fnd base rates'!K$51)
+($G436*'fnd base rates'!K$52)
+($H436*'fnd base rates'!K$53)
+($I436*'fnd base rates'!K$54)
+($J436*'fnd base rates'!K$55)
+($K436*'fnd base rates'!K$56)
+($L436*'fnd base rates'!K$57)
+($M436*'fnd base rates'!K$58)
+($N436*'fnd base rates'!K$59)
+($O436*VLOOKUP($S436+12,rate_basefnd,11)))
*$R436</f>
        <v>1529.2651249999999</v>
      </c>
      <c r="AD436" s="1">
        <f>(($C436*'fnd base rates'!L$48)
+($D436*'fnd base rates'!L$49)
+($E436*'fnd base rates'!L$50)
+($F436*'fnd base rates'!L$51)
+($G436*'fnd base rates'!L$52)
+($H436*'fnd base rates'!L$53)
+($I436*'fnd base rates'!L$54)
+($J436*'fnd base rates'!L$55)
+($K436*'fnd base rates'!L$56)
+($L436*'fnd base rates'!L$57)
+($M436*'fnd base rates'!L$58)
+($N436*'fnd base rates'!L$59)
+($O436*VLOOKUP($S436+12,rate_basefnd,12)))</f>
        <v>1310.1197634268322</v>
      </c>
      <c r="AE436" s="1">
        <f>(($C436*'fnd base rates'!M$48)
+($D436*'fnd base rates'!M$49)
+($E436*'fnd base rates'!M$50)
+($F436*'fnd base rates'!M$51)
+($G436*'fnd base rates'!M$52)
+($H436*'fnd base rates'!M$53)
+($I436*'fnd base rates'!M$54)
+($J436*'fnd base rates'!M$55)
+($K436*'fnd base rates'!M$56)
+($L436*'fnd base rates'!M$57)
+($M436*'fnd base rates'!M$58)
+($N436*'fnd base rates'!M$59)
+($O436*VLOOKUP($S436+12,rate_basefnd,13)))</f>
        <v>0</v>
      </c>
      <c r="AF436" s="4">
        <f t="shared" si="71"/>
        <v>12275.382888426831</v>
      </c>
      <c r="AH436" s="4">
        <f t="shared" si="72"/>
        <v>474097057</v>
      </c>
      <c r="AI436" s="4" t="str">
        <f t="shared" si="73"/>
        <v>474</v>
      </c>
      <c r="AJ436" s="2" t="str">
        <f t="shared" si="74"/>
        <v>097</v>
      </c>
      <c r="AK436" s="2" t="str">
        <f t="shared" si="75"/>
        <v>057</v>
      </c>
      <c r="AL436" s="4">
        <f t="shared" si="76"/>
        <v>1</v>
      </c>
      <c r="AM436" s="4">
        <f t="shared" si="69"/>
        <v>1</v>
      </c>
      <c r="AN436" s="4">
        <f t="shared" si="77"/>
        <v>12275.382888426831</v>
      </c>
      <c r="AO436" s="4">
        <f t="shared" si="78"/>
        <v>12275</v>
      </c>
      <c r="AP436" s="4">
        <f t="shared" si="79"/>
        <v>0</v>
      </c>
      <c r="AQ436" s="75">
        <v>12275</v>
      </c>
    </row>
    <row r="437" spans="1:43" s="4" customFormat="1">
      <c r="A437" s="2">
        <v>474097064</v>
      </c>
      <c r="B437" s="382" t="s">
        <v>717</v>
      </c>
      <c r="C437" s="15">
        <f>'fnd enro'!C437</f>
        <v>0</v>
      </c>
      <c r="D437" s="15">
        <f>'fnd enro'!D437</f>
        <v>0</v>
      </c>
      <c r="E437" s="15">
        <f>'fnd enro'!E437</f>
        <v>0</v>
      </c>
      <c r="F437" s="15">
        <f>'fnd enro'!F437</f>
        <v>0</v>
      </c>
      <c r="G437" s="15">
        <f>'fnd enro'!G437</f>
        <v>1</v>
      </c>
      <c r="H437" s="15">
        <f>'fnd enro'!H437</f>
        <v>0</v>
      </c>
      <c r="I437" s="15">
        <f>'fnd enro'!I437</f>
        <v>3.7499999999999999E-2</v>
      </c>
      <c r="J437" s="15">
        <f>'fnd enro'!J437</f>
        <v>0</v>
      </c>
      <c r="K437" s="15">
        <f>'fnd enro'!K437</f>
        <v>0</v>
      </c>
      <c r="L437" s="15">
        <f>'fnd enro'!L437</f>
        <v>0</v>
      </c>
      <c r="M437" s="15">
        <f>'fnd enro'!M437</f>
        <v>0</v>
      </c>
      <c r="N437" s="15">
        <f>'fnd enro'!N437</f>
        <v>0</v>
      </c>
      <c r="O437" s="15">
        <f>'fnd enro'!O437</f>
        <v>0</v>
      </c>
      <c r="P437" s="15"/>
      <c r="Q437" s="15">
        <f>'fnd enro'!R437</f>
        <v>1</v>
      </c>
      <c r="R437" s="16">
        <f t="shared" si="70"/>
        <v>1</v>
      </c>
      <c r="S437" s="15">
        <f>'fnd enro'!Q437</f>
        <v>1</v>
      </c>
      <c r="T437" s="2"/>
      <c r="U437" s="1">
        <f>(($C437*'fnd base rates'!C$48)
+($D437*'fnd base rates'!C$49)
+($E437*'fnd base rates'!C$50)
+($F437*'fnd base rates'!C$51)
+($G437*'fnd base rates'!C$52)
+($H437*'fnd base rates'!C$53)
+($I437*'fnd base rates'!C$54)
+($J437*'fnd base rates'!C$55)
+($K437*'fnd base rates'!C$56)
+($L437*'fnd base rates'!C$57)
+($M437*'fnd base rates'!C$58)
+($N437*'fnd base rates'!C$59)
+($O437*VLOOKUP($S437+12,rate_basefnd,3)))
*$R437</f>
        <v>463.29562500000003</v>
      </c>
      <c r="V437" s="1">
        <f>(($C437*'fnd base rates'!D$48)
+($D437*'fnd base rates'!D$49)
+($E437*'fnd base rates'!D$50)
+($F437*'fnd base rates'!D$51)
+($G437*'fnd base rates'!D$52)
+($H437*'fnd base rates'!D$53)
+($I437*'fnd base rates'!D$54)
+($J437*'fnd base rates'!D$55)
+($K437*'fnd base rates'!D$56)
+($L437*'fnd base rates'!D$57)
+($M437*'fnd base rates'!D$58)
+($N437*'fnd base rates'!D$59)
+($O437*VLOOKUP($S437+12,rate_basefnd,4)))
*$R437</f>
        <v>664.72</v>
      </c>
      <c r="W437" s="1">
        <f>(($C437*'fnd base rates'!E$48)
+($D437*'fnd base rates'!E$49)
+($E437*'fnd base rates'!E$50)
+($F437*'fnd base rates'!E$51)
+($G437*'fnd base rates'!E$52)
+($H437*'fnd base rates'!E$53)
+($I437*'fnd base rates'!E$54)
+($J437*'fnd base rates'!E$55)
+($K437*'fnd base rates'!E$56)
+($L437*'fnd base rates'!E$57)
+($M437*'fnd base rates'!E$58)
+($N437*'fnd base rates'!E$59)
+($O437*VLOOKUP($S437+12,rate_basefnd,5)))
*$R437</f>
        <v>2996.5193749999999</v>
      </c>
      <c r="X437" s="1">
        <f>(($C437*'fnd base rates'!F$48)
+($D437*'fnd base rates'!F$49)
+($E437*'fnd base rates'!F$50)
+($F437*'fnd base rates'!F$51)
+($G437*'fnd base rates'!F$52)
+($H437*'fnd base rates'!F$53)
+($I437*'fnd base rates'!F$54)
+($J437*'fnd base rates'!F$55)
+($K437*'fnd base rates'!F$56)
+($L437*'fnd base rates'!F$57)
+($M437*'fnd base rates'!F$58)
+($N437*'fnd base rates'!F$59)
+($O437*VLOOKUP($S437+12,rate_basefnd,6)))
*$R437</f>
        <v>856.20575000000008</v>
      </c>
      <c r="Y437" s="1">
        <f>(($C437*'fnd base rates'!G$48)
+($D437*'fnd base rates'!G$49)
+($E437*'fnd base rates'!G$50)
+($F437*'fnd base rates'!G$51)
+($G437*'fnd base rates'!G$52)
+($H437*'fnd base rates'!G$53)
+($I437*'fnd base rates'!G$54)
+($J437*'fnd base rates'!G$55)
+($K437*'fnd base rates'!G$56)
+($L437*'fnd base rates'!G$57)
+($M437*'fnd base rates'!G$58)
+($N437*'fnd base rates'!G$59)
+($O437*VLOOKUP($S437+12,rate_basefnd,7)))
*$R437</f>
        <v>145.92274999999998</v>
      </c>
      <c r="Z437" s="1">
        <f>(($C437*'fnd base rates'!H$48)
+($D437*'fnd base rates'!H$49)
+($E437*'fnd base rates'!H$50)
+($F437*'fnd base rates'!H$51)
+($G437*'fnd base rates'!H$52)
+($H437*'fnd base rates'!H$53)
+($I437*'fnd base rates'!H$54)
+($J437*'fnd base rates'!H$55)
+($K437*'fnd base rates'!H$56)
+($L437*'fnd base rates'!H$57)
+($M437*'fnd base rates'!H$58)
+($N437*'fnd base rates'!H$59)
+($O437*VLOOKUP($S437+12,rate_basefnd,8)))</f>
        <v>454.3845</v>
      </c>
      <c r="AA437" s="1">
        <f>(($C437*'fnd base rates'!I$48)
+($D437*'fnd base rates'!I$49)
+($E437*'fnd base rates'!I$50)
+($F437*'fnd base rates'!I$51)
+($G437*'fnd base rates'!I$52)
+($H437*'fnd base rates'!I$53)
+($I437*'fnd base rates'!I$54)
+($J437*'fnd base rates'!I$55)
+($K437*'fnd base rates'!I$56)
+($L437*'fnd base rates'!I$57)
+($M437*'fnd base rates'!I$58)
+($N437*'fnd base rates'!I$59)
+($O437*VLOOKUP($S437+12,rate_basefnd,9)))
*$R437</f>
        <v>295.23</v>
      </c>
      <c r="AB437" s="1">
        <f>(($C437*'fnd base rates'!J$48)
+($D437*'fnd base rates'!J$49)
+($E437*'fnd base rates'!J$50)
+($F437*'fnd base rates'!J$51)
+($G437*'fnd base rates'!J$52)
+($H437*'fnd base rates'!J$53)
+($I437*'fnd base rates'!J$54)
+($J437*'fnd base rates'!J$55)
+($K437*'fnd base rates'!J$56)
+($L437*'fnd base rates'!J$57)
+($M437*'fnd base rates'!J$58)
+($N437*'fnd base rates'!J$59)
+($O437*VLOOKUP($S437+12,rate_basefnd,10)))
*$R437</f>
        <v>216.18</v>
      </c>
      <c r="AC437" s="1">
        <f>(($C437*'fnd base rates'!K$48)
+($D437*'fnd base rates'!K$49)
+($E437*'fnd base rates'!K$50)
+($F437*'fnd base rates'!K$51)
+($G437*'fnd base rates'!K$52)
+($H437*'fnd base rates'!K$53)
+($I437*'fnd base rates'!K$54)
+($J437*'fnd base rates'!K$55)
+($K437*'fnd base rates'!K$56)
+($L437*'fnd base rates'!K$57)
+($M437*'fnd base rates'!K$58)
+($N437*'fnd base rates'!K$59)
+($O437*VLOOKUP($S437+12,rate_basefnd,11)))
*$R437</f>
        <v>1023.995125</v>
      </c>
      <c r="AD437" s="1">
        <f>(($C437*'fnd base rates'!L$48)
+($D437*'fnd base rates'!L$49)
+($E437*'fnd base rates'!L$50)
+($F437*'fnd base rates'!L$51)
+($G437*'fnd base rates'!L$52)
+($H437*'fnd base rates'!L$53)
+($I437*'fnd base rates'!L$54)
+($J437*'fnd base rates'!L$55)
+($K437*'fnd base rates'!L$56)
+($L437*'fnd base rates'!L$57)
+($M437*'fnd base rates'!L$58)
+($N437*'fnd base rates'!L$59)
+($O437*VLOOKUP($S437+12,rate_basefnd,12)))</f>
        <v>978.01976342683213</v>
      </c>
      <c r="AE437" s="1">
        <f>(($C437*'fnd base rates'!M$48)
+($D437*'fnd base rates'!M$49)
+($E437*'fnd base rates'!M$50)
+($F437*'fnd base rates'!M$51)
+($G437*'fnd base rates'!M$52)
+($H437*'fnd base rates'!M$53)
+($I437*'fnd base rates'!M$54)
+($J437*'fnd base rates'!M$55)
+($K437*'fnd base rates'!M$56)
+($L437*'fnd base rates'!M$57)
+($M437*'fnd base rates'!M$58)
+($N437*'fnd base rates'!M$59)
+($O437*VLOOKUP($S437+12,rate_basefnd,13)))</f>
        <v>0</v>
      </c>
      <c r="AF437" s="4">
        <f t="shared" si="71"/>
        <v>8094.4728884268334</v>
      </c>
      <c r="AH437" s="4">
        <f t="shared" si="72"/>
        <v>474097064</v>
      </c>
      <c r="AI437" s="4" t="str">
        <f t="shared" si="73"/>
        <v>474</v>
      </c>
      <c r="AJ437" s="2" t="str">
        <f t="shared" si="74"/>
        <v>097</v>
      </c>
      <c r="AK437" s="2" t="str">
        <f t="shared" si="75"/>
        <v>064</v>
      </c>
      <c r="AL437" s="4">
        <f t="shared" si="76"/>
        <v>1</v>
      </c>
      <c r="AM437" s="4">
        <f t="shared" si="69"/>
        <v>1</v>
      </c>
      <c r="AN437" s="4">
        <f t="shared" si="77"/>
        <v>8094.4728884268334</v>
      </c>
      <c r="AO437" s="4">
        <f t="shared" si="78"/>
        <v>8094</v>
      </c>
      <c r="AP437" s="4">
        <f t="shared" si="79"/>
        <v>0</v>
      </c>
      <c r="AQ437" s="75">
        <v>8094</v>
      </c>
    </row>
    <row r="438" spans="1:43" s="4" customFormat="1">
      <c r="A438" s="2">
        <v>474097097</v>
      </c>
      <c r="B438" s="382" t="s">
        <v>717</v>
      </c>
      <c r="C438" s="15">
        <f>'fnd enro'!C438</f>
        <v>0</v>
      </c>
      <c r="D438" s="15">
        <f>'fnd enro'!D438</f>
        <v>0</v>
      </c>
      <c r="E438" s="15">
        <f>'fnd enro'!E438</f>
        <v>0</v>
      </c>
      <c r="F438" s="15">
        <f>'fnd enro'!F438</f>
        <v>0</v>
      </c>
      <c r="G438" s="15">
        <f>'fnd enro'!G438</f>
        <v>74</v>
      </c>
      <c r="H438" s="15">
        <f>'fnd enro'!H438</f>
        <v>107</v>
      </c>
      <c r="I438" s="15">
        <f>'fnd enro'!I438</f>
        <v>6.8250000000000002</v>
      </c>
      <c r="J438" s="15">
        <f>'fnd enro'!J438</f>
        <v>0</v>
      </c>
      <c r="K438" s="15">
        <f>'fnd enro'!K438</f>
        <v>0</v>
      </c>
      <c r="L438" s="15">
        <f>'fnd enro'!L438</f>
        <v>0</v>
      </c>
      <c r="M438" s="15">
        <f>'fnd enro'!M438</f>
        <v>1</v>
      </c>
      <c r="N438" s="15">
        <f>'fnd enro'!N438</f>
        <v>0</v>
      </c>
      <c r="O438" s="15">
        <f>'fnd enro'!O438</f>
        <v>89</v>
      </c>
      <c r="P438" s="15"/>
      <c r="Q438" s="15">
        <f>'fnd enro'!R438</f>
        <v>182</v>
      </c>
      <c r="R438" s="16">
        <f t="shared" si="70"/>
        <v>1</v>
      </c>
      <c r="S438" s="15">
        <f>'fnd enro'!Q438</f>
        <v>10</v>
      </c>
      <c r="T438" s="2"/>
      <c r="U438" s="1">
        <f>(($C438*'fnd base rates'!C$48)
+($D438*'fnd base rates'!C$49)
+($E438*'fnd base rates'!C$50)
+($F438*'fnd base rates'!C$51)
+($G438*'fnd base rates'!C$52)
+($H438*'fnd base rates'!C$53)
+($I438*'fnd base rates'!C$54)
+($J438*'fnd base rates'!C$55)
+($K438*'fnd base rates'!C$56)
+($L438*'fnd base rates'!C$57)
+($M438*'fnd base rates'!C$58)
+($N438*'fnd base rates'!C$59)
+($O438*VLOOKUP($S438+12,rate_basefnd,3)))
*$R438</f>
        <v>84319.803750000006</v>
      </c>
      <c r="V438" s="1">
        <f>(($C438*'fnd base rates'!D$48)
+($D438*'fnd base rates'!D$49)
+($E438*'fnd base rates'!D$50)
+($F438*'fnd base rates'!D$51)
+($G438*'fnd base rates'!D$52)
+($H438*'fnd base rates'!D$53)
+($I438*'fnd base rates'!D$54)
+($J438*'fnd base rates'!D$55)
+($K438*'fnd base rates'!D$56)
+($L438*'fnd base rates'!D$57)
+($M438*'fnd base rates'!D$58)
+($N438*'fnd base rates'!D$59)
+($O438*VLOOKUP($S438+12,rate_basefnd,4)))
*$R438</f>
        <v>120979.04000000001</v>
      </c>
      <c r="W438" s="1">
        <f>(($C438*'fnd base rates'!E$48)
+($D438*'fnd base rates'!E$49)
+($E438*'fnd base rates'!E$50)
+($F438*'fnd base rates'!E$51)
+($G438*'fnd base rates'!E$52)
+($H438*'fnd base rates'!E$53)
+($I438*'fnd base rates'!E$54)
+($J438*'fnd base rates'!E$55)
+($K438*'fnd base rates'!E$56)
+($L438*'fnd base rates'!E$57)
+($M438*'fnd base rates'!E$58)
+($N438*'fnd base rates'!E$59)
+($O438*VLOOKUP($S438+12,rate_basefnd,5)))
*$R438</f>
        <v>973496.0462499999</v>
      </c>
      <c r="X438" s="1">
        <f>(($C438*'fnd base rates'!F$48)
+($D438*'fnd base rates'!F$49)
+($E438*'fnd base rates'!F$50)
+($F438*'fnd base rates'!F$51)
+($G438*'fnd base rates'!F$52)
+($H438*'fnd base rates'!F$53)
+($I438*'fnd base rates'!F$54)
+($J438*'fnd base rates'!F$55)
+($K438*'fnd base rates'!F$56)
+($L438*'fnd base rates'!F$57)
+($M438*'fnd base rates'!F$58)
+($N438*'fnd base rates'!F$59)
+($O438*VLOOKUP($S438+12,rate_basefnd,6)))
*$R438</f>
        <v>145807.0465</v>
      </c>
      <c r="Y438" s="1">
        <f>(($C438*'fnd base rates'!G$48)
+($D438*'fnd base rates'!G$49)
+($E438*'fnd base rates'!G$50)
+($F438*'fnd base rates'!G$51)
+($G438*'fnd base rates'!G$52)
+($H438*'fnd base rates'!G$53)
+($I438*'fnd base rates'!G$54)
+($J438*'fnd base rates'!G$55)
+($K438*'fnd base rates'!G$56)
+($L438*'fnd base rates'!G$57)
+($M438*'fnd base rates'!G$58)
+($N438*'fnd base rates'!G$59)
+($O438*VLOOKUP($S438+12,rate_basefnd,7)))
*$R438</f>
        <v>32572.5805</v>
      </c>
      <c r="Z438" s="1">
        <f>(($C438*'fnd base rates'!H$48)
+($D438*'fnd base rates'!H$49)
+($E438*'fnd base rates'!H$50)
+($F438*'fnd base rates'!H$51)
+($G438*'fnd base rates'!H$52)
+($H438*'fnd base rates'!H$53)
+($I438*'fnd base rates'!H$54)
+($J438*'fnd base rates'!H$55)
+($K438*'fnd base rates'!H$56)
+($L438*'fnd base rates'!H$57)
+($M438*'fnd base rates'!H$58)
+($N438*'fnd base rates'!H$59)
+($O438*VLOOKUP($S438+12,rate_basefnd,8)))</f>
        <v>111020.87899999999</v>
      </c>
      <c r="AA438" s="1">
        <f>(($C438*'fnd base rates'!I$48)
+($D438*'fnd base rates'!I$49)
+($E438*'fnd base rates'!I$50)
+($F438*'fnd base rates'!I$51)
+($G438*'fnd base rates'!I$52)
+($H438*'fnd base rates'!I$53)
+($I438*'fnd base rates'!I$54)
+($J438*'fnd base rates'!I$55)
+($K438*'fnd base rates'!I$56)
+($L438*'fnd base rates'!I$57)
+($M438*'fnd base rates'!I$58)
+($N438*'fnd base rates'!I$59)
+($O438*VLOOKUP($S438+12,rate_basefnd,9)))
*$R438</f>
        <v>61740.810000000005</v>
      </c>
      <c r="AB438" s="1">
        <f>(($C438*'fnd base rates'!J$48)
+($D438*'fnd base rates'!J$49)
+($E438*'fnd base rates'!J$50)
+($F438*'fnd base rates'!J$51)
+($G438*'fnd base rates'!J$52)
+($H438*'fnd base rates'!J$53)
+($I438*'fnd base rates'!J$54)
+($J438*'fnd base rates'!J$55)
+($K438*'fnd base rates'!J$56)
+($L438*'fnd base rates'!J$57)
+($M438*'fnd base rates'!J$58)
+($N438*'fnd base rates'!J$59)
+($O438*VLOOKUP($S438+12,rate_basefnd,10)))
*$R438</f>
        <v>69469.170000000013</v>
      </c>
      <c r="AC438" s="1">
        <f>(($C438*'fnd base rates'!K$48)
+($D438*'fnd base rates'!K$49)
+($E438*'fnd base rates'!K$50)
+($F438*'fnd base rates'!K$51)
+($G438*'fnd base rates'!K$52)
+($H438*'fnd base rates'!K$53)
+($I438*'fnd base rates'!K$54)
+($J438*'fnd base rates'!K$55)
+($K438*'fnd base rates'!K$56)
+($L438*'fnd base rates'!K$57)
+($M438*'fnd base rates'!K$58)
+($N438*'fnd base rates'!K$59)
+($O438*VLOOKUP($S438+12,rate_basefnd,11)))
*$R438</f>
        <v>228580.13274999999</v>
      </c>
      <c r="AD438" s="1">
        <f>(($C438*'fnd base rates'!L$48)
+($D438*'fnd base rates'!L$49)
+($E438*'fnd base rates'!L$50)
+($F438*'fnd base rates'!L$51)
+($G438*'fnd base rates'!L$52)
+($H438*'fnd base rates'!L$53)
+($I438*'fnd base rates'!L$54)
+($J438*'fnd base rates'!L$55)
+($K438*'fnd base rates'!L$56)
+($L438*'fnd base rates'!L$57)
+($M438*'fnd base rates'!L$58)
+($N438*'fnd base rates'!L$59)
+($O438*VLOOKUP($S438+12,rate_basefnd,12)))</f>
        <v>201440.10604097368</v>
      </c>
      <c r="AE438" s="1">
        <f>(($C438*'fnd base rates'!M$48)
+($D438*'fnd base rates'!M$49)
+($E438*'fnd base rates'!M$50)
+($F438*'fnd base rates'!M$51)
+($G438*'fnd base rates'!M$52)
+($H438*'fnd base rates'!M$53)
+($I438*'fnd base rates'!M$54)
+($J438*'fnd base rates'!M$55)
+($K438*'fnd base rates'!M$56)
+($L438*'fnd base rates'!M$57)
+($M438*'fnd base rates'!M$58)
+($N438*'fnd base rates'!M$59)
+($O438*VLOOKUP($S438+12,rate_basefnd,13)))</f>
        <v>0</v>
      </c>
      <c r="AF438" s="4">
        <f t="shared" si="71"/>
        <v>2029425.6147909733</v>
      </c>
      <c r="AH438" s="4">
        <f t="shared" si="72"/>
        <v>474097097</v>
      </c>
      <c r="AI438" s="4" t="str">
        <f t="shared" si="73"/>
        <v>474</v>
      </c>
      <c r="AJ438" s="2" t="str">
        <f t="shared" si="74"/>
        <v>097</v>
      </c>
      <c r="AK438" s="2" t="str">
        <f t="shared" si="75"/>
        <v>097</v>
      </c>
      <c r="AL438" s="4">
        <f t="shared" si="76"/>
        <v>1</v>
      </c>
      <c r="AM438" s="4">
        <f t="shared" si="69"/>
        <v>182</v>
      </c>
      <c r="AN438" s="4">
        <f t="shared" si="77"/>
        <v>2029425.6147909733</v>
      </c>
      <c r="AO438" s="4">
        <f t="shared" si="78"/>
        <v>11151</v>
      </c>
      <c r="AP438" s="4">
        <f t="shared" si="79"/>
        <v>0</v>
      </c>
      <c r="AQ438" s="75">
        <v>11151</v>
      </c>
    </row>
    <row r="439" spans="1:43" s="4" customFormat="1">
      <c r="A439" s="2">
        <v>474097103</v>
      </c>
      <c r="B439" s="382" t="s">
        <v>717</v>
      </c>
      <c r="C439" s="15">
        <f>'fnd enro'!C439</f>
        <v>0</v>
      </c>
      <c r="D439" s="15">
        <f>'fnd enro'!D439</f>
        <v>0</v>
      </c>
      <c r="E439" s="15">
        <f>'fnd enro'!E439</f>
        <v>0</v>
      </c>
      <c r="F439" s="15">
        <f>'fnd enro'!F439</f>
        <v>0</v>
      </c>
      <c r="G439" s="15">
        <f>'fnd enro'!G439</f>
        <v>8</v>
      </c>
      <c r="H439" s="15">
        <f>'fnd enro'!H439</f>
        <v>9</v>
      </c>
      <c r="I439" s="15">
        <f>'fnd enro'!I439</f>
        <v>0.63749999999999996</v>
      </c>
      <c r="J439" s="15">
        <f>'fnd enro'!J439</f>
        <v>0</v>
      </c>
      <c r="K439" s="15">
        <f>'fnd enro'!K439</f>
        <v>0</v>
      </c>
      <c r="L439" s="15">
        <f>'fnd enro'!L439</f>
        <v>0</v>
      </c>
      <c r="M439" s="15">
        <f>'fnd enro'!M439</f>
        <v>0</v>
      </c>
      <c r="N439" s="15">
        <f>'fnd enro'!N439</f>
        <v>0</v>
      </c>
      <c r="O439" s="15">
        <f>'fnd enro'!O439</f>
        <v>7</v>
      </c>
      <c r="P439" s="15"/>
      <c r="Q439" s="15">
        <f>'fnd enro'!R439</f>
        <v>17</v>
      </c>
      <c r="R439" s="16">
        <f t="shared" si="70"/>
        <v>1</v>
      </c>
      <c r="S439" s="15">
        <f>'fnd enro'!Q439</f>
        <v>9</v>
      </c>
      <c r="T439" s="2"/>
      <c r="U439" s="1">
        <f>(($C439*'fnd base rates'!C$48)
+($D439*'fnd base rates'!C$49)
+($E439*'fnd base rates'!C$50)
+($F439*'fnd base rates'!C$51)
+($G439*'fnd base rates'!C$52)
+($H439*'fnd base rates'!C$53)
+($I439*'fnd base rates'!C$54)
+($J439*'fnd base rates'!C$55)
+($K439*'fnd base rates'!C$56)
+($L439*'fnd base rates'!C$57)
+($M439*'fnd base rates'!C$58)
+($N439*'fnd base rates'!C$59)
+($O439*VLOOKUP($S439+12,rate_basefnd,3)))
*$R439</f>
        <v>7876.0256250000002</v>
      </c>
      <c r="V439" s="1">
        <f>(($C439*'fnd base rates'!D$48)
+($D439*'fnd base rates'!D$49)
+($E439*'fnd base rates'!D$50)
+($F439*'fnd base rates'!D$51)
+($G439*'fnd base rates'!D$52)
+($H439*'fnd base rates'!D$53)
+($I439*'fnd base rates'!D$54)
+($J439*'fnd base rates'!D$55)
+($K439*'fnd base rates'!D$56)
+($L439*'fnd base rates'!D$57)
+($M439*'fnd base rates'!D$58)
+($N439*'fnd base rates'!D$59)
+($O439*VLOOKUP($S439+12,rate_basefnd,4)))
*$R439</f>
        <v>11300.240000000002</v>
      </c>
      <c r="W439" s="1">
        <f>(($C439*'fnd base rates'!E$48)
+($D439*'fnd base rates'!E$49)
+($E439*'fnd base rates'!E$50)
+($F439*'fnd base rates'!E$51)
+($G439*'fnd base rates'!E$52)
+($H439*'fnd base rates'!E$53)
+($I439*'fnd base rates'!E$54)
+($J439*'fnd base rates'!E$55)
+($K439*'fnd base rates'!E$56)
+($L439*'fnd base rates'!E$57)
+($M439*'fnd base rates'!E$58)
+($N439*'fnd base rates'!E$59)
+($O439*VLOOKUP($S439+12,rate_basefnd,5)))
*$R439</f>
        <v>84979.769375000003</v>
      </c>
      <c r="X439" s="1">
        <f>(($C439*'fnd base rates'!F$48)
+($D439*'fnd base rates'!F$49)
+($E439*'fnd base rates'!F$50)
+($F439*'fnd base rates'!F$51)
+($G439*'fnd base rates'!F$52)
+($H439*'fnd base rates'!F$53)
+($I439*'fnd base rates'!F$54)
+($J439*'fnd base rates'!F$55)
+($K439*'fnd base rates'!F$56)
+($L439*'fnd base rates'!F$57)
+($M439*'fnd base rates'!F$58)
+($N439*'fnd base rates'!F$59)
+($O439*VLOOKUP($S439+12,rate_basefnd,6)))
*$R439</f>
        <v>13707.247749999999</v>
      </c>
      <c r="Y439" s="1">
        <f>(($C439*'fnd base rates'!G$48)
+($D439*'fnd base rates'!G$49)
+($E439*'fnd base rates'!G$50)
+($F439*'fnd base rates'!G$51)
+($G439*'fnd base rates'!G$52)
+($H439*'fnd base rates'!G$53)
+($I439*'fnd base rates'!G$54)
+($J439*'fnd base rates'!G$55)
+($K439*'fnd base rates'!G$56)
+($L439*'fnd base rates'!G$57)
+($M439*'fnd base rates'!G$58)
+($N439*'fnd base rates'!G$59)
+($O439*VLOOKUP($S439+12,rate_basefnd,7)))
*$R439</f>
        <v>2943.9667499999996</v>
      </c>
      <c r="Z439" s="1">
        <f>(($C439*'fnd base rates'!H$48)
+($D439*'fnd base rates'!H$49)
+($E439*'fnd base rates'!H$50)
+($F439*'fnd base rates'!H$51)
+($G439*'fnd base rates'!H$52)
+($H439*'fnd base rates'!H$53)
+($I439*'fnd base rates'!H$54)
+($J439*'fnd base rates'!H$55)
+($K439*'fnd base rates'!H$56)
+($L439*'fnd base rates'!H$57)
+($M439*'fnd base rates'!H$58)
+($N439*'fnd base rates'!H$59)
+($O439*VLOOKUP($S439+12,rate_basefnd,8)))</f>
        <v>10106.836500000001</v>
      </c>
      <c r="AA439" s="1">
        <f>(($C439*'fnd base rates'!I$48)
+($D439*'fnd base rates'!I$49)
+($E439*'fnd base rates'!I$50)
+($F439*'fnd base rates'!I$51)
+($G439*'fnd base rates'!I$52)
+($H439*'fnd base rates'!I$53)
+($I439*'fnd base rates'!I$54)
+($J439*'fnd base rates'!I$55)
+($K439*'fnd base rates'!I$56)
+($L439*'fnd base rates'!I$57)
+($M439*'fnd base rates'!I$58)
+($N439*'fnd base rates'!I$59)
+($O439*VLOOKUP($S439+12,rate_basefnd,9)))
*$R439</f>
        <v>5692.5599999999995</v>
      </c>
      <c r="AB439" s="1">
        <f>(($C439*'fnd base rates'!J$48)
+($D439*'fnd base rates'!J$49)
+($E439*'fnd base rates'!J$50)
+($F439*'fnd base rates'!J$51)
+($G439*'fnd base rates'!J$52)
+($H439*'fnd base rates'!J$53)
+($I439*'fnd base rates'!J$54)
+($J439*'fnd base rates'!J$55)
+($K439*'fnd base rates'!J$56)
+($L439*'fnd base rates'!J$57)
+($M439*'fnd base rates'!J$58)
+($N439*'fnd base rates'!J$59)
+($O439*VLOOKUP($S439+12,rate_basefnd,10)))
*$R439</f>
        <v>6215.9400000000005</v>
      </c>
      <c r="AC439" s="1">
        <f>(($C439*'fnd base rates'!K$48)
+($D439*'fnd base rates'!K$49)
+($E439*'fnd base rates'!K$50)
+($F439*'fnd base rates'!K$51)
+($G439*'fnd base rates'!K$52)
+($H439*'fnd base rates'!K$53)
+($I439*'fnd base rates'!K$54)
+($J439*'fnd base rates'!K$55)
+($K439*'fnd base rates'!K$56)
+($L439*'fnd base rates'!K$57)
+($M439*'fnd base rates'!K$58)
+($N439*'fnd base rates'!K$59)
+($O439*VLOOKUP($S439+12,rate_basefnd,11)))
*$R439</f>
        <v>20659.567125000001</v>
      </c>
      <c r="AD439" s="1">
        <f>(($C439*'fnd base rates'!L$48)
+($D439*'fnd base rates'!L$49)
+($E439*'fnd base rates'!L$50)
+($F439*'fnd base rates'!L$51)
+($G439*'fnd base rates'!L$52)
+($H439*'fnd base rates'!L$53)
+($I439*'fnd base rates'!L$54)
+($J439*'fnd base rates'!L$55)
+($K439*'fnd base rates'!L$56)
+($L439*'fnd base rates'!L$57)
+($M439*'fnd base rates'!L$58)
+($N439*'fnd base rates'!L$59)
+($O439*VLOOKUP($S439+12,rate_basefnd,12)))</f>
        <v>18399.640461649629</v>
      </c>
      <c r="AE439" s="1">
        <f>(($C439*'fnd base rates'!M$48)
+($D439*'fnd base rates'!M$49)
+($E439*'fnd base rates'!M$50)
+($F439*'fnd base rates'!M$51)
+($G439*'fnd base rates'!M$52)
+($H439*'fnd base rates'!M$53)
+($I439*'fnd base rates'!M$54)
+($J439*'fnd base rates'!M$55)
+($K439*'fnd base rates'!M$56)
+($L439*'fnd base rates'!M$57)
+($M439*'fnd base rates'!M$58)
+($N439*'fnd base rates'!M$59)
+($O439*VLOOKUP($S439+12,rate_basefnd,13)))</f>
        <v>0</v>
      </c>
      <c r="AF439" s="4">
        <f t="shared" si="71"/>
        <v>181881.79358664964</v>
      </c>
      <c r="AH439" s="4">
        <f t="shared" si="72"/>
        <v>474097103</v>
      </c>
      <c r="AI439" s="4" t="str">
        <f t="shared" si="73"/>
        <v>474</v>
      </c>
      <c r="AJ439" s="2" t="str">
        <f t="shared" si="74"/>
        <v>097</v>
      </c>
      <c r="AK439" s="2" t="str">
        <f t="shared" si="75"/>
        <v>103</v>
      </c>
      <c r="AL439" s="4">
        <f t="shared" si="76"/>
        <v>1</v>
      </c>
      <c r="AM439" s="4">
        <f t="shared" si="69"/>
        <v>17</v>
      </c>
      <c r="AN439" s="4">
        <f t="shared" si="77"/>
        <v>181881.79358664964</v>
      </c>
      <c r="AO439" s="4">
        <f t="shared" si="78"/>
        <v>10699</v>
      </c>
      <c r="AP439" s="4">
        <f t="shared" si="79"/>
        <v>0</v>
      </c>
      <c r="AQ439" s="75">
        <v>10699</v>
      </c>
    </row>
    <row r="440" spans="1:43" s="4" customFormat="1">
      <c r="A440" s="2">
        <v>474097153</v>
      </c>
      <c r="B440" s="382" t="s">
        <v>717</v>
      </c>
      <c r="C440" s="15">
        <f>'fnd enro'!C440</f>
        <v>0</v>
      </c>
      <c r="D440" s="15">
        <f>'fnd enro'!D440</f>
        <v>0</v>
      </c>
      <c r="E440" s="15">
        <f>'fnd enro'!E440</f>
        <v>0</v>
      </c>
      <c r="F440" s="15">
        <f>'fnd enro'!F440</f>
        <v>0</v>
      </c>
      <c r="G440" s="15">
        <f>'fnd enro'!G440</f>
        <v>10</v>
      </c>
      <c r="H440" s="15">
        <f>'fnd enro'!H440</f>
        <v>24</v>
      </c>
      <c r="I440" s="15">
        <f>'fnd enro'!I440</f>
        <v>1.35</v>
      </c>
      <c r="J440" s="15">
        <f>'fnd enro'!J440</f>
        <v>0</v>
      </c>
      <c r="K440" s="15">
        <f>'fnd enro'!K440</f>
        <v>0</v>
      </c>
      <c r="L440" s="15">
        <f>'fnd enro'!L440</f>
        <v>0</v>
      </c>
      <c r="M440" s="15">
        <f>'fnd enro'!M440</f>
        <v>2</v>
      </c>
      <c r="N440" s="15">
        <f>'fnd enro'!N440</f>
        <v>0</v>
      </c>
      <c r="O440" s="15">
        <f>'fnd enro'!O440</f>
        <v>11</v>
      </c>
      <c r="P440" s="15"/>
      <c r="Q440" s="15">
        <f>'fnd enro'!R440</f>
        <v>36</v>
      </c>
      <c r="R440" s="16">
        <f t="shared" si="70"/>
        <v>1</v>
      </c>
      <c r="S440" s="15">
        <f>'fnd enro'!Q440</f>
        <v>8</v>
      </c>
      <c r="T440" s="2"/>
      <c r="U440" s="1">
        <f>(($C440*'fnd base rates'!C$48)
+($D440*'fnd base rates'!C$49)
+($E440*'fnd base rates'!C$50)
+($F440*'fnd base rates'!C$51)
+($G440*'fnd base rates'!C$52)
+($H440*'fnd base rates'!C$53)
+($I440*'fnd base rates'!C$54)
+($J440*'fnd base rates'!C$55)
+($K440*'fnd base rates'!C$56)
+($L440*'fnd base rates'!C$57)
+($M440*'fnd base rates'!C$58)
+($N440*'fnd base rates'!C$59)
+($O440*VLOOKUP($S440+12,rate_basefnd,3)))
*$R440</f>
        <v>16678.642500000002</v>
      </c>
      <c r="V440" s="1">
        <f>(($C440*'fnd base rates'!D$48)
+($D440*'fnd base rates'!D$49)
+($E440*'fnd base rates'!D$50)
+($F440*'fnd base rates'!D$51)
+($G440*'fnd base rates'!D$52)
+($H440*'fnd base rates'!D$53)
+($I440*'fnd base rates'!D$54)
+($J440*'fnd base rates'!D$55)
+($K440*'fnd base rates'!D$56)
+($L440*'fnd base rates'!D$57)
+($M440*'fnd base rates'!D$58)
+($N440*'fnd base rates'!D$59)
+($O440*VLOOKUP($S440+12,rate_basefnd,4)))
*$R440</f>
        <v>23929.920000000002</v>
      </c>
      <c r="W440" s="1">
        <f>(($C440*'fnd base rates'!E$48)
+($D440*'fnd base rates'!E$49)
+($E440*'fnd base rates'!E$50)
+($F440*'fnd base rates'!E$51)
+($G440*'fnd base rates'!E$52)
+($H440*'fnd base rates'!E$53)
+($I440*'fnd base rates'!E$54)
+($J440*'fnd base rates'!E$55)
+($K440*'fnd base rates'!E$56)
+($L440*'fnd base rates'!E$57)
+($M440*'fnd base rates'!E$58)
+($N440*'fnd base rates'!E$59)
+($O440*VLOOKUP($S440+12,rate_basefnd,5)))
*$R440</f>
        <v>177274.15750000003</v>
      </c>
      <c r="X440" s="1">
        <f>(($C440*'fnd base rates'!F$48)
+($D440*'fnd base rates'!F$49)
+($E440*'fnd base rates'!F$50)
+($F440*'fnd base rates'!F$51)
+($G440*'fnd base rates'!F$52)
+($H440*'fnd base rates'!F$53)
+($I440*'fnd base rates'!F$54)
+($J440*'fnd base rates'!F$55)
+($K440*'fnd base rates'!F$56)
+($L440*'fnd base rates'!F$57)
+($M440*'fnd base rates'!F$58)
+($N440*'fnd base rates'!F$59)
+($O440*VLOOKUP($S440+12,rate_basefnd,6)))
*$R440</f>
        <v>28686.107</v>
      </c>
      <c r="Y440" s="1">
        <f>(($C440*'fnd base rates'!G$48)
+($D440*'fnd base rates'!G$49)
+($E440*'fnd base rates'!G$50)
+($F440*'fnd base rates'!G$51)
+($G440*'fnd base rates'!G$52)
+($H440*'fnd base rates'!G$53)
+($I440*'fnd base rates'!G$54)
+($J440*'fnd base rates'!G$55)
+($K440*'fnd base rates'!G$56)
+($L440*'fnd base rates'!G$57)
+($M440*'fnd base rates'!G$58)
+($N440*'fnd base rates'!G$59)
+($O440*VLOOKUP($S440+12,rate_basefnd,7)))
*$R440</f>
        <v>5999.4090000000006</v>
      </c>
      <c r="Z440" s="1">
        <f>(($C440*'fnd base rates'!H$48)
+($D440*'fnd base rates'!H$49)
+($E440*'fnd base rates'!H$50)
+($F440*'fnd base rates'!H$51)
+($G440*'fnd base rates'!H$52)
+($H440*'fnd base rates'!H$53)
+($I440*'fnd base rates'!H$54)
+($J440*'fnd base rates'!H$55)
+($K440*'fnd base rates'!H$56)
+($L440*'fnd base rates'!H$57)
+($M440*'fnd base rates'!H$58)
+($N440*'fnd base rates'!H$59)
+($O440*VLOOKUP($S440+12,rate_basefnd,8)))</f>
        <v>22710.642</v>
      </c>
      <c r="AA440" s="1">
        <f>(($C440*'fnd base rates'!I$48)
+($D440*'fnd base rates'!I$49)
+($E440*'fnd base rates'!I$50)
+($F440*'fnd base rates'!I$51)
+($G440*'fnd base rates'!I$52)
+($H440*'fnd base rates'!I$53)
+($I440*'fnd base rates'!I$54)
+($J440*'fnd base rates'!I$55)
+($K440*'fnd base rates'!I$56)
+($L440*'fnd base rates'!I$57)
+($M440*'fnd base rates'!I$58)
+($N440*'fnd base rates'!I$59)
+($O440*VLOOKUP($S440+12,rate_basefnd,9)))
*$R440</f>
        <v>12424.68</v>
      </c>
      <c r="AB440" s="1">
        <f>(($C440*'fnd base rates'!J$48)
+($D440*'fnd base rates'!J$49)
+($E440*'fnd base rates'!J$50)
+($F440*'fnd base rates'!J$51)
+($G440*'fnd base rates'!J$52)
+($H440*'fnd base rates'!J$53)
+($I440*'fnd base rates'!J$54)
+($J440*'fnd base rates'!J$55)
+($K440*'fnd base rates'!J$56)
+($L440*'fnd base rates'!J$57)
+($M440*'fnd base rates'!J$58)
+($N440*'fnd base rates'!J$59)
+($O440*VLOOKUP($S440+12,rate_basefnd,10)))
*$R440</f>
        <v>14390.5</v>
      </c>
      <c r="AC440" s="1">
        <f>(($C440*'fnd base rates'!K$48)
+($D440*'fnd base rates'!K$49)
+($E440*'fnd base rates'!K$50)
+($F440*'fnd base rates'!K$51)
+($G440*'fnd base rates'!K$52)
+($H440*'fnd base rates'!K$53)
+($I440*'fnd base rates'!K$54)
+($J440*'fnd base rates'!K$55)
+($K440*'fnd base rates'!K$56)
+($L440*'fnd base rates'!K$57)
+($M440*'fnd base rates'!K$58)
+($N440*'fnd base rates'!K$59)
+($O440*VLOOKUP($S440+12,rate_basefnd,11)))
*$R440</f>
        <v>42101.294500000004</v>
      </c>
      <c r="AD440" s="1">
        <f>(($C440*'fnd base rates'!L$48)
+($D440*'fnd base rates'!L$49)
+($E440*'fnd base rates'!L$50)
+($F440*'fnd base rates'!L$51)
+($G440*'fnd base rates'!L$52)
+($H440*'fnd base rates'!L$53)
+($I440*'fnd base rates'!L$54)
+($J440*'fnd base rates'!L$55)
+($K440*'fnd base rates'!L$56)
+($L440*'fnd base rates'!L$57)
+($M440*'fnd base rates'!L$58)
+($N440*'fnd base rates'!L$59)
+($O440*VLOOKUP($S440+12,rate_basefnd,12)))</f>
        <v>37723.027250750631</v>
      </c>
      <c r="AE440" s="1">
        <f>(($C440*'fnd base rates'!M$48)
+($D440*'fnd base rates'!M$49)
+($E440*'fnd base rates'!M$50)
+($F440*'fnd base rates'!M$51)
+($G440*'fnd base rates'!M$52)
+($H440*'fnd base rates'!M$53)
+($I440*'fnd base rates'!M$54)
+($J440*'fnd base rates'!M$55)
+($K440*'fnd base rates'!M$56)
+($L440*'fnd base rates'!M$57)
+($M440*'fnd base rates'!M$58)
+($N440*'fnd base rates'!M$59)
+($O440*VLOOKUP($S440+12,rate_basefnd,13)))</f>
        <v>0</v>
      </c>
      <c r="AF440" s="4">
        <f t="shared" si="71"/>
        <v>381918.37975075067</v>
      </c>
      <c r="AH440" s="4">
        <f t="shared" si="72"/>
        <v>474097153</v>
      </c>
      <c r="AI440" s="4" t="str">
        <f t="shared" si="73"/>
        <v>474</v>
      </c>
      <c r="AJ440" s="2" t="str">
        <f t="shared" si="74"/>
        <v>097</v>
      </c>
      <c r="AK440" s="2" t="str">
        <f t="shared" si="75"/>
        <v>153</v>
      </c>
      <c r="AL440" s="4">
        <f t="shared" si="76"/>
        <v>1</v>
      </c>
      <c r="AM440" s="4">
        <f t="shared" si="69"/>
        <v>36</v>
      </c>
      <c r="AN440" s="4">
        <f t="shared" si="77"/>
        <v>381918.37975075067</v>
      </c>
      <c r="AO440" s="4">
        <f t="shared" si="78"/>
        <v>10609</v>
      </c>
      <c r="AP440" s="4">
        <f t="shared" si="79"/>
        <v>0</v>
      </c>
      <c r="AQ440" s="75">
        <v>10609</v>
      </c>
    </row>
    <row r="441" spans="1:43" s="4" customFormat="1">
      <c r="A441" s="2">
        <v>474097158</v>
      </c>
      <c r="B441" s="382" t="s">
        <v>717</v>
      </c>
      <c r="C441" s="15">
        <f>'fnd enro'!C441</f>
        <v>0</v>
      </c>
      <c r="D441" s="15">
        <f>'fnd enro'!D441</f>
        <v>0</v>
      </c>
      <c r="E441" s="15">
        <f>'fnd enro'!E441</f>
        <v>0</v>
      </c>
      <c r="F441" s="15">
        <f>'fnd enro'!F441</f>
        <v>0</v>
      </c>
      <c r="G441" s="15">
        <f>'fnd enro'!G441</f>
        <v>0</v>
      </c>
      <c r="H441" s="15">
        <f>'fnd enro'!H441</f>
        <v>1</v>
      </c>
      <c r="I441" s="15">
        <f>'fnd enro'!I441</f>
        <v>3.7499999999999999E-2</v>
      </c>
      <c r="J441" s="15">
        <f>'fnd enro'!J441</f>
        <v>0</v>
      </c>
      <c r="K441" s="15">
        <f>'fnd enro'!K441</f>
        <v>0</v>
      </c>
      <c r="L441" s="15">
        <f>'fnd enro'!L441</f>
        <v>0</v>
      </c>
      <c r="M441" s="15">
        <f>'fnd enro'!M441</f>
        <v>0</v>
      </c>
      <c r="N441" s="15">
        <f>'fnd enro'!N441</f>
        <v>0</v>
      </c>
      <c r="O441" s="15">
        <f>'fnd enro'!O441</f>
        <v>0</v>
      </c>
      <c r="P441" s="15"/>
      <c r="Q441" s="15">
        <f>'fnd enro'!R441</f>
        <v>1</v>
      </c>
      <c r="R441" s="16">
        <f t="shared" si="70"/>
        <v>1</v>
      </c>
      <c r="S441" s="15">
        <f>'fnd enro'!Q441</f>
        <v>1</v>
      </c>
      <c r="T441" s="2"/>
      <c r="U441" s="1">
        <f>(($C441*'fnd base rates'!C$48)
+($D441*'fnd base rates'!C$49)
+($E441*'fnd base rates'!C$50)
+($F441*'fnd base rates'!C$51)
+($G441*'fnd base rates'!C$52)
+($H441*'fnd base rates'!C$53)
+($I441*'fnd base rates'!C$54)
+($J441*'fnd base rates'!C$55)
+($K441*'fnd base rates'!C$56)
+($L441*'fnd base rates'!C$57)
+($M441*'fnd base rates'!C$58)
+($N441*'fnd base rates'!C$59)
+($O441*VLOOKUP($S441+12,rate_basefnd,3)))
*$R441</f>
        <v>463.29562500000003</v>
      </c>
      <c r="V441" s="1">
        <f>(($C441*'fnd base rates'!D$48)
+($D441*'fnd base rates'!D$49)
+($E441*'fnd base rates'!D$50)
+($F441*'fnd base rates'!D$51)
+($G441*'fnd base rates'!D$52)
+($H441*'fnd base rates'!D$53)
+($I441*'fnd base rates'!D$54)
+($J441*'fnd base rates'!D$55)
+($K441*'fnd base rates'!D$56)
+($L441*'fnd base rates'!D$57)
+($M441*'fnd base rates'!D$58)
+($N441*'fnd base rates'!D$59)
+($O441*VLOOKUP($S441+12,rate_basefnd,4)))
*$R441</f>
        <v>664.72</v>
      </c>
      <c r="W441" s="1">
        <f>(($C441*'fnd base rates'!E$48)
+($D441*'fnd base rates'!E$49)
+($E441*'fnd base rates'!E$50)
+($F441*'fnd base rates'!E$51)
+($G441*'fnd base rates'!E$52)
+($H441*'fnd base rates'!E$53)
+($I441*'fnd base rates'!E$54)
+($J441*'fnd base rates'!E$55)
+($K441*'fnd base rates'!E$56)
+($L441*'fnd base rates'!E$57)
+($M441*'fnd base rates'!E$58)
+($N441*'fnd base rates'!E$59)
+($O441*VLOOKUP($S441+12,rate_basefnd,5)))
*$R441</f>
        <v>4258.7093749999995</v>
      </c>
      <c r="X441" s="1">
        <f>(($C441*'fnd base rates'!F$48)
+($D441*'fnd base rates'!F$49)
+($E441*'fnd base rates'!F$50)
+($F441*'fnd base rates'!F$51)
+($G441*'fnd base rates'!F$52)
+($H441*'fnd base rates'!F$53)
+($I441*'fnd base rates'!F$54)
+($J441*'fnd base rates'!F$55)
+($K441*'fnd base rates'!F$56)
+($L441*'fnd base rates'!F$57)
+($M441*'fnd base rates'!F$58)
+($N441*'fnd base rates'!F$59)
+($O441*VLOOKUP($S441+12,rate_basefnd,6)))
*$R441</f>
        <v>761.95575000000008</v>
      </c>
      <c r="Y441" s="1">
        <f>(($C441*'fnd base rates'!G$48)
+($D441*'fnd base rates'!G$49)
+($E441*'fnd base rates'!G$50)
+($F441*'fnd base rates'!G$51)
+($G441*'fnd base rates'!G$52)
+($H441*'fnd base rates'!G$53)
+($I441*'fnd base rates'!G$54)
+($J441*'fnd base rates'!G$55)
+($K441*'fnd base rates'!G$56)
+($L441*'fnd base rates'!G$57)
+($M441*'fnd base rates'!G$58)
+($N441*'fnd base rates'!G$59)
+($O441*VLOOKUP($S441+12,rate_basefnd,7)))
*$R441</f>
        <v>141.94274999999999</v>
      </c>
      <c r="Z441" s="1">
        <f>(($C441*'fnd base rates'!H$48)
+($D441*'fnd base rates'!H$49)
+($E441*'fnd base rates'!H$50)
+($F441*'fnd base rates'!H$51)
+($G441*'fnd base rates'!H$52)
+($H441*'fnd base rates'!H$53)
+($I441*'fnd base rates'!H$54)
+($J441*'fnd base rates'!H$55)
+($K441*'fnd base rates'!H$56)
+($L441*'fnd base rates'!H$57)
+($M441*'fnd base rates'!H$58)
+($N441*'fnd base rates'!H$59)
+($O441*VLOOKUP($S441+12,rate_basefnd,8)))</f>
        <v>719.08450000000005</v>
      </c>
      <c r="AA441" s="1">
        <f>(($C441*'fnd base rates'!I$48)
+($D441*'fnd base rates'!I$49)
+($E441*'fnd base rates'!I$50)
+($F441*'fnd base rates'!I$51)
+($G441*'fnd base rates'!I$52)
+($H441*'fnd base rates'!I$53)
+($I441*'fnd base rates'!I$54)
+($J441*'fnd base rates'!I$55)
+($K441*'fnd base rates'!I$56)
+($L441*'fnd base rates'!I$57)
+($M441*'fnd base rates'!I$58)
+($N441*'fnd base rates'!I$59)
+($O441*VLOOKUP($S441+12,rate_basefnd,9)))
*$R441</f>
        <v>370.08</v>
      </c>
      <c r="AB441" s="1">
        <f>(($C441*'fnd base rates'!J$48)
+($D441*'fnd base rates'!J$49)
+($E441*'fnd base rates'!J$50)
+($F441*'fnd base rates'!J$51)
+($G441*'fnd base rates'!J$52)
+($H441*'fnd base rates'!J$53)
+($I441*'fnd base rates'!J$54)
+($J441*'fnd base rates'!J$55)
+($K441*'fnd base rates'!J$56)
+($L441*'fnd base rates'!J$57)
+($M441*'fnd base rates'!J$58)
+($N441*'fnd base rates'!J$59)
+($O441*VLOOKUP($S441+12,rate_basefnd,10)))
*$R441</f>
        <v>498.5</v>
      </c>
      <c r="AC441" s="1">
        <f>(($C441*'fnd base rates'!K$48)
+($D441*'fnd base rates'!K$49)
+($E441*'fnd base rates'!K$50)
+($F441*'fnd base rates'!K$51)
+($G441*'fnd base rates'!K$52)
+($H441*'fnd base rates'!K$53)
+($I441*'fnd base rates'!K$54)
+($J441*'fnd base rates'!K$55)
+($K441*'fnd base rates'!K$56)
+($L441*'fnd base rates'!K$57)
+($M441*'fnd base rates'!K$58)
+($N441*'fnd base rates'!K$59)
+($O441*VLOOKUP($S441+12,rate_basefnd,11)))
*$R441</f>
        <v>996.10512500000004</v>
      </c>
      <c r="AD441" s="1">
        <f>(($C441*'fnd base rates'!L$48)
+($D441*'fnd base rates'!L$49)
+($E441*'fnd base rates'!L$50)
+($F441*'fnd base rates'!L$51)
+($G441*'fnd base rates'!L$52)
+($H441*'fnd base rates'!L$53)
+($I441*'fnd base rates'!L$54)
+($J441*'fnd base rates'!L$55)
+($K441*'fnd base rates'!L$56)
+($L441*'fnd base rates'!L$57)
+($M441*'fnd base rates'!L$58)
+($N441*'fnd base rates'!L$59)
+($O441*VLOOKUP($S441+12,rate_basefnd,12)))</f>
        <v>919.25803935944157</v>
      </c>
      <c r="AE441" s="1">
        <f>(($C441*'fnd base rates'!M$48)
+($D441*'fnd base rates'!M$49)
+($E441*'fnd base rates'!M$50)
+($F441*'fnd base rates'!M$51)
+($G441*'fnd base rates'!M$52)
+($H441*'fnd base rates'!M$53)
+($I441*'fnd base rates'!M$54)
+($J441*'fnd base rates'!M$55)
+($K441*'fnd base rates'!M$56)
+($L441*'fnd base rates'!M$57)
+($M441*'fnd base rates'!M$58)
+($N441*'fnd base rates'!M$59)
+($O441*VLOOKUP($S441+12,rate_basefnd,13)))</f>
        <v>0</v>
      </c>
      <c r="AF441" s="4">
        <f t="shared" si="71"/>
        <v>9793.6511643594404</v>
      </c>
      <c r="AH441" s="4">
        <f t="shared" si="72"/>
        <v>474097158</v>
      </c>
      <c r="AI441" s="4" t="str">
        <f t="shared" si="73"/>
        <v>474</v>
      </c>
      <c r="AJ441" s="2" t="str">
        <f t="shared" si="74"/>
        <v>097</v>
      </c>
      <c r="AK441" s="2" t="str">
        <f t="shared" si="75"/>
        <v>158</v>
      </c>
      <c r="AL441" s="4">
        <f t="shared" si="76"/>
        <v>1</v>
      </c>
      <c r="AM441" s="4">
        <f t="shared" si="69"/>
        <v>1</v>
      </c>
      <c r="AN441" s="4">
        <f t="shared" si="77"/>
        <v>9793.6511643594404</v>
      </c>
      <c r="AO441" s="4">
        <f t="shared" si="78"/>
        <v>9794</v>
      </c>
      <c r="AP441" s="4">
        <f t="shared" si="79"/>
        <v>0</v>
      </c>
      <c r="AQ441" s="75">
        <v>9794</v>
      </c>
    </row>
    <row r="442" spans="1:43" s="4" customFormat="1">
      <c r="A442" s="2">
        <v>474097162</v>
      </c>
      <c r="B442" s="382" t="s">
        <v>717</v>
      </c>
      <c r="C442" s="15">
        <f>'fnd enro'!C442</f>
        <v>0</v>
      </c>
      <c r="D442" s="15">
        <f>'fnd enro'!D442</f>
        <v>0</v>
      </c>
      <c r="E442" s="15">
        <f>'fnd enro'!E442</f>
        <v>0</v>
      </c>
      <c r="F442" s="15">
        <f>'fnd enro'!F442</f>
        <v>0</v>
      </c>
      <c r="G442" s="15">
        <f>'fnd enro'!G442</f>
        <v>5</v>
      </c>
      <c r="H442" s="15">
        <f>'fnd enro'!H442</f>
        <v>13</v>
      </c>
      <c r="I442" s="15">
        <f>'fnd enro'!I442</f>
        <v>0.67500000000000004</v>
      </c>
      <c r="J442" s="15">
        <f>'fnd enro'!J442</f>
        <v>0</v>
      </c>
      <c r="K442" s="15">
        <f>'fnd enro'!K442</f>
        <v>0</v>
      </c>
      <c r="L442" s="15">
        <f>'fnd enro'!L442</f>
        <v>0</v>
      </c>
      <c r="M442" s="15">
        <f>'fnd enro'!M442</f>
        <v>0</v>
      </c>
      <c r="N442" s="15">
        <f>'fnd enro'!N442</f>
        <v>0</v>
      </c>
      <c r="O442" s="15">
        <f>'fnd enro'!O442</f>
        <v>3</v>
      </c>
      <c r="P442" s="15"/>
      <c r="Q442" s="15">
        <f>'fnd enro'!R442</f>
        <v>18</v>
      </c>
      <c r="R442" s="16">
        <f t="shared" si="70"/>
        <v>1</v>
      </c>
      <c r="S442" s="15">
        <f>'fnd enro'!Q442</f>
        <v>4</v>
      </c>
      <c r="T442" s="2"/>
      <c r="U442" s="1">
        <f>(($C442*'fnd base rates'!C$48)
+($D442*'fnd base rates'!C$49)
+($E442*'fnd base rates'!C$50)
+($F442*'fnd base rates'!C$51)
+($G442*'fnd base rates'!C$52)
+($H442*'fnd base rates'!C$53)
+($I442*'fnd base rates'!C$54)
+($J442*'fnd base rates'!C$55)
+($K442*'fnd base rates'!C$56)
+($L442*'fnd base rates'!C$57)
+($M442*'fnd base rates'!C$58)
+($N442*'fnd base rates'!C$59)
+($O442*VLOOKUP($S442+12,rate_basefnd,3)))
*$R442</f>
        <v>8339.3212500000009</v>
      </c>
      <c r="V442" s="1">
        <f>(($C442*'fnd base rates'!D$48)
+($D442*'fnd base rates'!D$49)
+($E442*'fnd base rates'!D$50)
+($F442*'fnd base rates'!D$51)
+($G442*'fnd base rates'!D$52)
+($H442*'fnd base rates'!D$53)
+($I442*'fnd base rates'!D$54)
+($J442*'fnd base rates'!D$55)
+($K442*'fnd base rates'!D$56)
+($L442*'fnd base rates'!D$57)
+($M442*'fnd base rates'!D$58)
+($N442*'fnd base rates'!D$59)
+($O442*VLOOKUP($S442+12,rate_basefnd,4)))
*$R442</f>
        <v>11964.960000000001</v>
      </c>
      <c r="W442" s="1">
        <f>(($C442*'fnd base rates'!E$48)
+($D442*'fnd base rates'!E$49)
+($E442*'fnd base rates'!E$50)
+($F442*'fnd base rates'!E$51)
+($G442*'fnd base rates'!E$52)
+($H442*'fnd base rates'!E$53)
+($I442*'fnd base rates'!E$54)
+($J442*'fnd base rates'!E$55)
+($K442*'fnd base rates'!E$56)
+($L442*'fnd base rates'!E$57)
+($M442*'fnd base rates'!E$58)
+($N442*'fnd base rates'!E$59)
+($O442*VLOOKUP($S442+12,rate_basefnd,5)))
*$R442</f>
        <v>79590.768750000003</v>
      </c>
      <c r="X442" s="1">
        <f>(($C442*'fnd base rates'!F$48)
+($D442*'fnd base rates'!F$49)
+($E442*'fnd base rates'!F$50)
+($F442*'fnd base rates'!F$51)
+($G442*'fnd base rates'!F$52)
+($H442*'fnd base rates'!F$53)
+($I442*'fnd base rates'!F$54)
+($J442*'fnd base rates'!F$55)
+($K442*'fnd base rates'!F$56)
+($L442*'fnd base rates'!F$57)
+($M442*'fnd base rates'!F$58)
+($N442*'fnd base rates'!F$59)
+($O442*VLOOKUP($S442+12,rate_basefnd,6)))
*$R442</f>
        <v>14186.4535</v>
      </c>
      <c r="Y442" s="1">
        <f>(($C442*'fnd base rates'!G$48)
+($D442*'fnd base rates'!G$49)
+($E442*'fnd base rates'!G$50)
+($F442*'fnd base rates'!G$51)
+($G442*'fnd base rates'!G$52)
+($H442*'fnd base rates'!G$53)
+($I442*'fnd base rates'!G$54)
+($J442*'fnd base rates'!G$55)
+($K442*'fnd base rates'!G$56)
+($L442*'fnd base rates'!G$57)
+($M442*'fnd base rates'!G$58)
+($N442*'fnd base rates'!G$59)
+($O442*VLOOKUP($S442+12,rate_basefnd,7)))
*$R442</f>
        <v>2778.3295000000003</v>
      </c>
      <c r="Z442" s="1">
        <f>(($C442*'fnd base rates'!H$48)
+($D442*'fnd base rates'!H$49)
+($E442*'fnd base rates'!H$50)
+($F442*'fnd base rates'!H$51)
+($G442*'fnd base rates'!H$52)
+($H442*'fnd base rates'!H$53)
+($I442*'fnd base rates'!H$54)
+($J442*'fnd base rates'!H$55)
+($K442*'fnd base rates'!H$56)
+($L442*'fnd base rates'!H$57)
+($M442*'fnd base rates'!H$58)
+($N442*'fnd base rates'!H$59)
+($O442*VLOOKUP($S442+12,rate_basefnd,8)))</f>
        <v>11620.021000000001</v>
      </c>
      <c r="AA442" s="1">
        <f>(($C442*'fnd base rates'!I$48)
+($D442*'fnd base rates'!I$49)
+($E442*'fnd base rates'!I$50)
+($F442*'fnd base rates'!I$51)
+($G442*'fnd base rates'!I$52)
+($H442*'fnd base rates'!I$53)
+($I442*'fnd base rates'!I$54)
+($J442*'fnd base rates'!I$55)
+($K442*'fnd base rates'!I$56)
+($L442*'fnd base rates'!I$57)
+($M442*'fnd base rates'!I$58)
+($N442*'fnd base rates'!I$59)
+($O442*VLOOKUP($S442+12,rate_basefnd,9)))
*$R442</f>
        <v>6287.1900000000005</v>
      </c>
      <c r="AB442" s="1">
        <f>(($C442*'fnd base rates'!J$48)
+($D442*'fnd base rates'!J$49)
+($E442*'fnd base rates'!J$50)
+($F442*'fnd base rates'!J$51)
+($G442*'fnd base rates'!J$52)
+($H442*'fnd base rates'!J$53)
+($I442*'fnd base rates'!J$54)
+($J442*'fnd base rates'!J$55)
+($K442*'fnd base rates'!J$56)
+($L442*'fnd base rates'!J$57)
+($M442*'fnd base rates'!J$58)
+($N442*'fnd base rates'!J$59)
+($O442*VLOOKUP($S442+12,rate_basefnd,10)))
*$R442</f>
        <v>7561.4</v>
      </c>
      <c r="AC442" s="1">
        <f>(($C442*'fnd base rates'!K$48)
+($D442*'fnd base rates'!K$49)
+($E442*'fnd base rates'!K$50)
+($F442*'fnd base rates'!K$51)
+($G442*'fnd base rates'!K$52)
+($H442*'fnd base rates'!K$53)
+($I442*'fnd base rates'!K$54)
+($J442*'fnd base rates'!K$55)
+($K442*'fnd base rates'!K$56)
+($L442*'fnd base rates'!K$57)
+($M442*'fnd base rates'!K$58)
+($N442*'fnd base rates'!K$59)
+($O442*VLOOKUP($S442+12,rate_basefnd,11)))
*$R442</f>
        <v>19497.162249999998</v>
      </c>
      <c r="AD442" s="1">
        <f>(($C442*'fnd base rates'!L$48)
+($D442*'fnd base rates'!L$49)
+($E442*'fnd base rates'!L$50)
+($F442*'fnd base rates'!L$51)
+($G442*'fnd base rates'!L$52)
+($H442*'fnd base rates'!L$53)
+($I442*'fnd base rates'!L$54)
+($J442*'fnd base rates'!L$55)
+($K442*'fnd base rates'!L$56)
+($L442*'fnd base rates'!L$57)
+($M442*'fnd base rates'!L$58)
+($N442*'fnd base rates'!L$59)
+($O442*VLOOKUP($S442+12,rate_basefnd,12)))</f>
        <v>17778.883328806904</v>
      </c>
      <c r="AE442" s="1">
        <f>(($C442*'fnd base rates'!M$48)
+($D442*'fnd base rates'!M$49)
+($E442*'fnd base rates'!M$50)
+($F442*'fnd base rates'!M$51)
+($G442*'fnd base rates'!M$52)
+($H442*'fnd base rates'!M$53)
+($I442*'fnd base rates'!M$54)
+($J442*'fnd base rates'!M$55)
+($K442*'fnd base rates'!M$56)
+($L442*'fnd base rates'!M$57)
+($M442*'fnd base rates'!M$58)
+($N442*'fnd base rates'!M$59)
+($O442*VLOOKUP($S442+12,rate_basefnd,13)))</f>
        <v>0</v>
      </c>
      <c r="AF442" s="4">
        <f t="shared" si="71"/>
        <v>179604.48957880691</v>
      </c>
      <c r="AH442" s="4">
        <f t="shared" si="72"/>
        <v>474097162</v>
      </c>
      <c r="AI442" s="4" t="str">
        <f t="shared" si="73"/>
        <v>474</v>
      </c>
      <c r="AJ442" s="2" t="str">
        <f t="shared" si="74"/>
        <v>097</v>
      </c>
      <c r="AK442" s="2" t="str">
        <f t="shared" si="75"/>
        <v>162</v>
      </c>
      <c r="AL442" s="4">
        <f t="shared" si="76"/>
        <v>1</v>
      </c>
      <c r="AM442" s="4">
        <f t="shared" si="69"/>
        <v>18</v>
      </c>
      <c r="AN442" s="4">
        <f t="shared" si="77"/>
        <v>179604.48957880691</v>
      </c>
      <c r="AO442" s="4">
        <f t="shared" si="78"/>
        <v>9978</v>
      </c>
      <c r="AP442" s="4">
        <f t="shared" si="79"/>
        <v>0</v>
      </c>
      <c r="AQ442" s="75">
        <v>9978</v>
      </c>
    </row>
    <row r="443" spans="1:43" s="4" customFormat="1">
      <c r="A443" s="2">
        <v>474097343</v>
      </c>
      <c r="B443" s="382" t="s">
        <v>717</v>
      </c>
      <c r="C443" s="15">
        <f>'fnd enro'!C443</f>
        <v>0</v>
      </c>
      <c r="D443" s="15">
        <f>'fnd enro'!D443</f>
        <v>0</v>
      </c>
      <c r="E443" s="15">
        <f>'fnd enro'!E443</f>
        <v>0</v>
      </c>
      <c r="F443" s="15">
        <f>'fnd enro'!F443</f>
        <v>0</v>
      </c>
      <c r="G443" s="15">
        <f>'fnd enro'!G443</f>
        <v>15</v>
      </c>
      <c r="H443" s="15">
        <f>'fnd enro'!H443</f>
        <v>27</v>
      </c>
      <c r="I443" s="15">
        <f>'fnd enro'!I443</f>
        <v>1.575</v>
      </c>
      <c r="J443" s="15">
        <f>'fnd enro'!J443</f>
        <v>0</v>
      </c>
      <c r="K443" s="15">
        <f>'fnd enro'!K443</f>
        <v>0</v>
      </c>
      <c r="L443" s="15">
        <f>'fnd enro'!L443</f>
        <v>0</v>
      </c>
      <c r="M443" s="15">
        <f>'fnd enro'!M443</f>
        <v>0</v>
      </c>
      <c r="N443" s="15">
        <f>'fnd enro'!N443</f>
        <v>0</v>
      </c>
      <c r="O443" s="15">
        <f>'fnd enro'!O443</f>
        <v>12</v>
      </c>
      <c r="P443" s="15"/>
      <c r="Q443" s="15">
        <f>'fnd enro'!R443</f>
        <v>42</v>
      </c>
      <c r="R443" s="16">
        <f t="shared" si="70"/>
        <v>1</v>
      </c>
      <c r="S443" s="15">
        <f>'fnd enro'!Q443</f>
        <v>7</v>
      </c>
      <c r="T443" s="2"/>
      <c r="U443" s="1">
        <f>(($C443*'fnd base rates'!C$48)
+($D443*'fnd base rates'!C$49)
+($E443*'fnd base rates'!C$50)
+($F443*'fnd base rates'!C$51)
+($G443*'fnd base rates'!C$52)
+($H443*'fnd base rates'!C$53)
+($I443*'fnd base rates'!C$54)
+($J443*'fnd base rates'!C$55)
+($K443*'fnd base rates'!C$56)
+($L443*'fnd base rates'!C$57)
+($M443*'fnd base rates'!C$58)
+($N443*'fnd base rates'!C$59)
+($O443*VLOOKUP($S443+12,rate_basefnd,3)))
*$R443</f>
        <v>19458.416250000002</v>
      </c>
      <c r="V443" s="1">
        <f>(($C443*'fnd base rates'!D$48)
+($D443*'fnd base rates'!D$49)
+($E443*'fnd base rates'!D$50)
+($F443*'fnd base rates'!D$51)
+($G443*'fnd base rates'!D$52)
+($H443*'fnd base rates'!D$53)
+($I443*'fnd base rates'!D$54)
+($J443*'fnd base rates'!D$55)
+($K443*'fnd base rates'!D$56)
+($L443*'fnd base rates'!D$57)
+($M443*'fnd base rates'!D$58)
+($N443*'fnd base rates'!D$59)
+($O443*VLOOKUP($S443+12,rate_basefnd,4)))
*$R443</f>
        <v>27918.240000000005</v>
      </c>
      <c r="W443" s="1">
        <f>(($C443*'fnd base rates'!E$48)
+($D443*'fnd base rates'!E$49)
+($E443*'fnd base rates'!E$50)
+($F443*'fnd base rates'!E$51)
+($G443*'fnd base rates'!E$52)
+($H443*'fnd base rates'!E$53)
+($I443*'fnd base rates'!E$54)
+($J443*'fnd base rates'!E$55)
+($K443*'fnd base rates'!E$56)
+($L443*'fnd base rates'!E$57)
+($M443*'fnd base rates'!E$58)
+($N443*'fnd base rates'!E$59)
+($O443*VLOOKUP($S443+12,rate_basefnd,5)))
*$R443</f>
        <v>198052.02374999999</v>
      </c>
      <c r="X443" s="1">
        <f>(($C443*'fnd base rates'!F$48)
+($D443*'fnd base rates'!F$49)
+($E443*'fnd base rates'!F$50)
+($F443*'fnd base rates'!F$51)
+($G443*'fnd base rates'!F$52)
+($H443*'fnd base rates'!F$53)
+($I443*'fnd base rates'!F$54)
+($J443*'fnd base rates'!F$55)
+($K443*'fnd base rates'!F$56)
+($L443*'fnd base rates'!F$57)
+($M443*'fnd base rates'!F$58)
+($N443*'fnd base rates'!F$59)
+($O443*VLOOKUP($S443+12,rate_basefnd,6)))
*$R443</f>
        <v>33415.891500000005</v>
      </c>
      <c r="Y443" s="1">
        <f>(($C443*'fnd base rates'!G$48)
+($D443*'fnd base rates'!G$49)
+($E443*'fnd base rates'!G$50)
+($F443*'fnd base rates'!G$51)
+($G443*'fnd base rates'!G$52)
+($H443*'fnd base rates'!G$53)
+($I443*'fnd base rates'!G$54)
+($J443*'fnd base rates'!G$55)
+($K443*'fnd base rates'!G$56)
+($L443*'fnd base rates'!G$57)
+($M443*'fnd base rates'!G$58)
+($N443*'fnd base rates'!G$59)
+($O443*VLOOKUP($S443+12,rate_basefnd,7)))
*$R443</f>
        <v>6860.2155000000002</v>
      </c>
      <c r="Z443" s="1">
        <f>(($C443*'fnd base rates'!H$48)
+($D443*'fnd base rates'!H$49)
+($E443*'fnd base rates'!H$50)
+($F443*'fnd base rates'!H$51)
+($G443*'fnd base rates'!H$52)
+($H443*'fnd base rates'!H$53)
+($I443*'fnd base rates'!H$54)
+($J443*'fnd base rates'!H$55)
+($K443*'fnd base rates'!H$56)
+($L443*'fnd base rates'!H$57)
+($M443*'fnd base rates'!H$58)
+($N443*'fnd base rates'!H$59)
+($O443*VLOOKUP($S443+12,rate_basefnd,8)))</f>
        <v>26231.048999999999</v>
      </c>
      <c r="AA443" s="1">
        <f>(($C443*'fnd base rates'!I$48)
+($D443*'fnd base rates'!I$49)
+($E443*'fnd base rates'!I$50)
+($F443*'fnd base rates'!I$51)
+($G443*'fnd base rates'!I$52)
+($H443*'fnd base rates'!I$53)
+($I443*'fnd base rates'!I$54)
+($J443*'fnd base rates'!I$55)
+($K443*'fnd base rates'!I$56)
+($L443*'fnd base rates'!I$57)
+($M443*'fnd base rates'!I$58)
+($N443*'fnd base rates'!I$59)
+($O443*VLOOKUP($S443+12,rate_basefnd,9)))
*$R443</f>
        <v>14420.61</v>
      </c>
      <c r="AB443" s="1">
        <f>(($C443*'fnd base rates'!J$48)
+($D443*'fnd base rates'!J$49)
+($E443*'fnd base rates'!J$50)
+($F443*'fnd base rates'!J$51)
+($G443*'fnd base rates'!J$52)
+($H443*'fnd base rates'!J$53)
+($I443*'fnd base rates'!J$54)
+($J443*'fnd base rates'!J$55)
+($K443*'fnd base rates'!J$56)
+($L443*'fnd base rates'!J$57)
+($M443*'fnd base rates'!J$58)
+($N443*'fnd base rates'!J$59)
+($O443*VLOOKUP($S443+12,rate_basefnd,10)))
*$R443</f>
        <v>16702.2</v>
      </c>
      <c r="AC443" s="1">
        <f>(($C443*'fnd base rates'!K$48)
+($D443*'fnd base rates'!K$49)
+($E443*'fnd base rates'!K$50)
+($F443*'fnd base rates'!K$51)
+($G443*'fnd base rates'!K$52)
+($H443*'fnd base rates'!K$53)
+($I443*'fnd base rates'!K$54)
+($J443*'fnd base rates'!K$55)
+($K443*'fnd base rates'!K$56)
+($L443*'fnd base rates'!K$57)
+($M443*'fnd base rates'!K$58)
+($N443*'fnd base rates'!K$59)
+($O443*VLOOKUP($S443+12,rate_basefnd,11)))
*$R443</f>
        <v>48142.085249999996</v>
      </c>
      <c r="AD443" s="1">
        <f>(($C443*'fnd base rates'!L$48)
+($D443*'fnd base rates'!L$49)
+($E443*'fnd base rates'!L$50)
+($F443*'fnd base rates'!L$51)
+($G443*'fnd base rates'!L$52)
+($H443*'fnd base rates'!L$53)
+($I443*'fnd base rates'!L$54)
+($J443*'fnd base rates'!L$55)
+($K443*'fnd base rates'!L$56)
+($L443*'fnd base rates'!L$57)
+($M443*'fnd base rates'!L$58)
+($N443*'fnd base rates'!L$59)
+($O443*VLOOKUP($S443+12,rate_basefnd,12)))</f>
        <v>43359.663514107408</v>
      </c>
      <c r="AE443" s="1">
        <f>(($C443*'fnd base rates'!M$48)
+($D443*'fnd base rates'!M$49)
+($E443*'fnd base rates'!M$50)
+($F443*'fnd base rates'!M$51)
+($G443*'fnd base rates'!M$52)
+($H443*'fnd base rates'!M$53)
+($I443*'fnd base rates'!M$54)
+($J443*'fnd base rates'!M$55)
+($K443*'fnd base rates'!M$56)
+($L443*'fnd base rates'!M$57)
+($M443*'fnd base rates'!M$58)
+($N443*'fnd base rates'!M$59)
+($O443*VLOOKUP($S443+12,rate_basefnd,13)))</f>
        <v>0</v>
      </c>
      <c r="AF443" s="4">
        <f t="shared" si="71"/>
        <v>434560.39476410742</v>
      </c>
      <c r="AH443" s="4">
        <f t="shared" si="72"/>
        <v>474097343</v>
      </c>
      <c r="AI443" s="4" t="str">
        <f t="shared" si="73"/>
        <v>474</v>
      </c>
      <c r="AJ443" s="2" t="str">
        <f t="shared" si="74"/>
        <v>097</v>
      </c>
      <c r="AK443" s="2" t="str">
        <f t="shared" si="75"/>
        <v>343</v>
      </c>
      <c r="AL443" s="4">
        <f t="shared" si="76"/>
        <v>1</v>
      </c>
      <c r="AM443" s="4">
        <f t="shared" si="69"/>
        <v>42</v>
      </c>
      <c r="AN443" s="4">
        <f t="shared" si="77"/>
        <v>434560.39476410742</v>
      </c>
      <c r="AO443" s="4">
        <f t="shared" si="78"/>
        <v>10347</v>
      </c>
      <c r="AP443" s="4">
        <f t="shared" si="79"/>
        <v>0</v>
      </c>
      <c r="AQ443" s="75">
        <v>10347</v>
      </c>
    </row>
    <row r="444" spans="1:43" s="4" customFormat="1">
      <c r="A444" s="2">
        <v>474097610</v>
      </c>
      <c r="B444" s="382" t="s">
        <v>717</v>
      </c>
      <c r="C444" s="15">
        <f>'fnd enro'!C444</f>
        <v>0</v>
      </c>
      <c r="D444" s="15">
        <f>'fnd enro'!D444</f>
        <v>0</v>
      </c>
      <c r="E444" s="15">
        <f>'fnd enro'!E444</f>
        <v>0</v>
      </c>
      <c r="F444" s="15">
        <f>'fnd enro'!F444</f>
        <v>0</v>
      </c>
      <c r="G444" s="15">
        <f>'fnd enro'!G444</f>
        <v>3</v>
      </c>
      <c r="H444" s="15">
        <f>'fnd enro'!H444</f>
        <v>4</v>
      </c>
      <c r="I444" s="15">
        <f>'fnd enro'!I444</f>
        <v>0.26250000000000001</v>
      </c>
      <c r="J444" s="15">
        <f>'fnd enro'!J444</f>
        <v>0</v>
      </c>
      <c r="K444" s="15">
        <f>'fnd enro'!K444</f>
        <v>0</v>
      </c>
      <c r="L444" s="15">
        <f>'fnd enro'!L444</f>
        <v>0</v>
      </c>
      <c r="M444" s="15">
        <f>'fnd enro'!M444</f>
        <v>0</v>
      </c>
      <c r="N444" s="15">
        <f>'fnd enro'!N444</f>
        <v>0</v>
      </c>
      <c r="O444" s="15">
        <f>'fnd enro'!O444</f>
        <v>1</v>
      </c>
      <c r="P444" s="15"/>
      <c r="Q444" s="15">
        <f>'fnd enro'!R444</f>
        <v>7</v>
      </c>
      <c r="R444" s="16">
        <f t="shared" si="70"/>
        <v>1</v>
      </c>
      <c r="S444" s="15">
        <f>'fnd enro'!Q444</f>
        <v>3</v>
      </c>
      <c r="T444" s="2"/>
      <c r="U444" s="1">
        <f>(($C444*'fnd base rates'!C$48)
+($D444*'fnd base rates'!C$49)
+($E444*'fnd base rates'!C$50)
+($F444*'fnd base rates'!C$51)
+($G444*'fnd base rates'!C$52)
+($H444*'fnd base rates'!C$53)
+($I444*'fnd base rates'!C$54)
+($J444*'fnd base rates'!C$55)
+($K444*'fnd base rates'!C$56)
+($L444*'fnd base rates'!C$57)
+($M444*'fnd base rates'!C$58)
+($N444*'fnd base rates'!C$59)
+($O444*VLOOKUP($S444+12,rate_basefnd,3)))
*$R444</f>
        <v>3243.069375</v>
      </c>
      <c r="V444" s="1">
        <f>(($C444*'fnd base rates'!D$48)
+($D444*'fnd base rates'!D$49)
+($E444*'fnd base rates'!D$50)
+($F444*'fnd base rates'!D$51)
+($G444*'fnd base rates'!D$52)
+($H444*'fnd base rates'!D$53)
+($I444*'fnd base rates'!D$54)
+($J444*'fnd base rates'!D$55)
+($K444*'fnd base rates'!D$56)
+($L444*'fnd base rates'!D$57)
+($M444*'fnd base rates'!D$58)
+($N444*'fnd base rates'!D$59)
+($O444*VLOOKUP($S444+12,rate_basefnd,4)))
*$R444</f>
        <v>4653.04</v>
      </c>
      <c r="W444" s="1">
        <f>(($C444*'fnd base rates'!E$48)
+($D444*'fnd base rates'!E$49)
+($E444*'fnd base rates'!E$50)
+($F444*'fnd base rates'!E$51)
+($G444*'fnd base rates'!E$52)
+($H444*'fnd base rates'!E$53)
+($I444*'fnd base rates'!E$54)
+($J444*'fnd base rates'!E$55)
+($K444*'fnd base rates'!E$56)
+($L444*'fnd base rates'!E$57)
+($M444*'fnd base rates'!E$58)
+($N444*'fnd base rates'!E$59)
+($O444*VLOOKUP($S444+12,rate_basefnd,5)))
*$R444</f>
        <v>29074.395625000001</v>
      </c>
      <c r="X444" s="1">
        <f>(($C444*'fnd base rates'!F$48)
+($D444*'fnd base rates'!F$49)
+($E444*'fnd base rates'!F$50)
+($F444*'fnd base rates'!F$51)
+($G444*'fnd base rates'!F$52)
+($H444*'fnd base rates'!F$53)
+($I444*'fnd base rates'!F$54)
+($J444*'fnd base rates'!F$55)
+($K444*'fnd base rates'!F$56)
+($L444*'fnd base rates'!F$57)
+($M444*'fnd base rates'!F$58)
+($N444*'fnd base rates'!F$59)
+($O444*VLOOKUP($S444+12,rate_basefnd,6)))
*$R444</f>
        <v>5616.4402499999997</v>
      </c>
      <c r="Y444" s="1">
        <f>(($C444*'fnd base rates'!G$48)
+($D444*'fnd base rates'!G$49)
+($E444*'fnd base rates'!G$50)
+($F444*'fnd base rates'!G$51)
+($G444*'fnd base rates'!G$52)
+($H444*'fnd base rates'!G$53)
+($I444*'fnd base rates'!G$54)
+($J444*'fnd base rates'!G$55)
+($K444*'fnd base rates'!G$56)
+($L444*'fnd base rates'!G$57)
+($M444*'fnd base rates'!G$58)
+($N444*'fnd base rates'!G$59)
+($O444*VLOOKUP($S444+12,rate_basefnd,7)))
*$R444</f>
        <v>1072.6692499999999</v>
      </c>
      <c r="Z444" s="1">
        <f>(($C444*'fnd base rates'!H$48)
+($D444*'fnd base rates'!H$49)
+($E444*'fnd base rates'!H$50)
+($F444*'fnd base rates'!H$51)
+($G444*'fnd base rates'!H$52)
+($H444*'fnd base rates'!H$53)
+($I444*'fnd base rates'!H$54)
+($J444*'fnd base rates'!H$55)
+($K444*'fnd base rates'!H$56)
+($L444*'fnd base rates'!H$57)
+($M444*'fnd base rates'!H$58)
+($N444*'fnd base rates'!H$59)
+($O444*VLOOKUP($S444+12,rate_basefnd,8)))</f>
        <v>4239.4915000000001</v>
      </c>
      <c r="AA444" s="1">
        <f>(($C444*'fnd base rates'!I$48)
+($D444*'fnd base rates'!I$49)
+($E444*'fnd base rates'!I$50)
+($F444*'fnd base rates'!I$51)
+($G444*'fnd base rates'!I$52)
+($H444*'fnd base rates'!I$53)
+($I444*'fnd base rates'!I$54)
+($J444*'fnd base rates'!I$55)
+($K444*'fnd base rates'!I$56)
+($L444*'fnd base rates'!I$57)
+($M444*'fnd base rates'!I$58)
+($N444*'fnd base rates'!I$59)
+($O444*VLOOKUP($S444+12,rate_basefnd,9)))
*$R444</f>
        <v>2366.0100000000002</v>
      </c>
      <c r="AB444" s="1">
        <f>(($C444*'fnd base rates'!J$48)
+($D444*'fnd base rates'!J$49)
+($E444*'fnd base rates'!J$50)
+($F444*'fnd base rates'!J$51)
+($G444*'fnd base rates'!J$52)
+($H444*'fnd base rates'!J$53)
+($I444*'fnd base rates'!J$54)
+($J444*'fnd base rates'!J$55)
+($K444*'fnd base rates'!J$56)
+($L444*'fnd base rates'!J$57)
+($M444*'fnd base rates'!J$58)
+($N444*'fnd base rates'!J$59)
+($O444*VLOOKUP($S444+12,rate_basefnd,10)))
*$R444</f>
        <v>2642.54</v>
      </c>
      <c r="AC444" s="1">
        <f>(($C444*'fnd base rates'!K$48)
+($D444*'fnd base rates'!K$49)
+($E444*'fnd base rates'!K$50)
+($F444*'fnd base rates'!K$51)
+($G444*'fnd base rates'!K$52)
+($H444*'fnd base rates'!K$53)
+($I444*'fnd base rates'!K$54)
+($J444*'fnd base rates'!K$55)
+($K444*'fnd base rates'!K$56)
+($L444*'fnd base rates'!K$57)
+($M444*'fnd base rates'!K$58)
+($N444*'fnd base rates'!K$59)
+($O444*VLOOKUP($S444+12,rate_basefnd,11)))
*$R444</f>
        <v>7527.4558749999997</v>
      </c>
      <c r="AD444" s="1">
        <f>(($C444*'fnd base rates'!L$48)
+($D444*'fnd base rates'!L$49)
+($E444*'fnd base rates'!L$50)
+($F444*'fnd base rates'!L$51)
+($G444*'fnd base rates'!L$52)
+($H444*'fnd base rates'!L$53)
+($I444*'fnd base rates'!L$54)
+($J444*'fnd base rates'!L$55)
+($K444*'fnd base rates'!L$56)
+($L444*'fnd base rates'!L$57)
+($M444*'fnd base rates'!L$58)
+($N444*'fnd base rates'!L$59)
+($O444*VLOOKUP($S444+12,rate_basefnd,12)))</f>
        <v>6920.6914477182636</v>
      </c>
      <c r="AE444" s="1">
        <f>(($C444*'fnd base rates'!M$48)
+($D444*'fnd base rates'!M$49)
+($E444*'fnd base rates'!M$50)
+($F444*'fnd base rates'!M$51)
+($G444*'fnd base rates'!M$52)
+($H444*'fnd base rates'!M$53)
+($I444*'fnd base rates'!M$54)
+($J444*'fnd base rates'!M$55)
+($K444*'fnd base rates'!M$56)
+($L444*'fnd base rates'!M$57)
+($M444*'fnd base rates'!M$58)
+($N444*'fnd base rates'!M$59)
+($O444*VLOOKUP($S444+12,rate_basefnd,13)))</f>
        <v>0</v>
      </c>
      <c r="AF444" s="4">
        <f t="shared" si="71"/>
        <v>67355.80332271826</v>
      </c>
      <c r="AH444" s="4">
        <f t="shared" si="72"/>
        <v>474097610</v>
      </c>
      <c r="AI444" s="4" t="str">
        <f t="shared" si="73"/>
        <v>474</v>
      </c>
      <c r="AJ444" s="2" t="str">
        <f t="shared" si="74"/>
        <v>097</v>
      </c>
      <c r="AK444" s="2" t="str">
        <f t="shared" si="75"/>
        <v>610</v>
      </c>
      <c r="AL444" s="4">
        <f t="shared" si="76"/>
        <v>1</v>
      </c>
      <c r="AM444" s="4">
        <f t="shared" si="69"/>
        <v>7</v>
      </c>
      <c r="AN444" s="4">
        <f t="shared" si="77"/>
        <v>67355.80332271826</v>
      </c>
      <c r="AO444" s="4">
        <f t="shared" si="78"/>
        <v>9622</v>
      </c>
      <c r="AP444" s="4">
        <f t="shared" si="79"/>
        <v>0</v>
      </c>
      <c r="AQ444" s="75">
        <v>9622</v>
      </c>
    </row>
    <row r="445" spans="1:43" s="4" customFormat="1">
      <c r="A445" s="2">
        <v>474097616</v>
      </c>
      <c r="B445" s="382" t="s">
        <v>717</v>
      </c>
      <c r="C445" s="15">
        <f>'fnd enro'!C445</f>
        <v>0</v>
      </c>
      <c r="D445" s="15">
        <f>'fnd enro'!D445</f>
        <v>0</v>
      </c>
      <c r="E445" s="15">
        <f>'fnd enro'!E445</f>
        <v>0</v>
      </c>
      <c r="F445" s="15">
        <f>'fnd enro'!F445</f>
        <v>0</v>
      </c>
      <c r="G445" s="15">
        <f>'fnd enro'!G445</f>
        <v>0</v>
      </c>
      <c r="H445" s="15">
        <f>'fnd enro'!H445</f>
        <v>4</v>
      </c>
      <c r="I445" s="15">
        <f>'fnd enro'!I445</f>
        <v>0.15</v>
      </c>
      <c r="J445" s="15">
        <f>'fnd enro'!J445</f>
        <v>0</v>
      </c>
      <c r="K445" s="15">
        <f>'fnd enro'!K445</f>
        <v>0</v>
      </c>
      <c r="L445" s="15">
        <f>'fnd enro'!L445</f>
        <v>0</v>
      </c>
      <c r="M445" s="15">
        <f>'fnd enro'!M445</f>
        <v>0</v>
      </c>
      <c r="N445" s="15">
        <f>'fnd enro'!N445</f>
        <v>0</v>
      </c>
      <c r="O445" s="15">
        <f>'fnd enro'!O445</f>
        <v>0</v>
      </c>
      <c r="P445" s="15"/>
      <c r="Q445" s="15">
        <f>'fnd enro'!R445</f>
        <v>4</v>
      </c>
      <c r="R445" s="16">
        <f t="shared" si="70"/>
        <v>1</v>
      </c>
      <c r="S445" s="15">
        <f>'fnd enro'!Q445</f>
        <v>1</v>
      </c>
      <c r="T445" s="2"/>
      <c r="U445" s="1">
        <f>(($C445*'fnd base rates'!C$48)
+($D445*'fnd base rates'!C$49)
+($E445*'fnd base rates'!C$50)
+($F445*'fnd base rates'!C$51)
+($G445*'fnd base rates'!C$52)
+($H445*'fnd base rates'!C$53)
+($I445*'fnd base rates'!C$54)
+($J445*'fnd base rates'!C$55)
+($K445*'fnd base rates'!C$56)
+($L445*'fnd base rates'!C$57)
+($M445*'fnd base rates'!C$58)
+($N445*'fnd base rates'!C$59)
+($O445*VLOOKUP($S445+12,rate_basefnd,3)))
*$R445</f>
        <v>1853.1825000000001</v>
      </c>
      <c r="V445" s="1">
        <f>(($C445*'fnd base rates'!D$48)
+($D445*'fnd base rates'!D$49)
+($E445*'fnd base rates'!D$50)
+($F445*'fnd base rates'!D$51)
+($G445*'fnd base rates'!D$52)
+($H445*'fnd base rates'!D$53)
+($I445*'fnd base rates'!D$54)
+($J445*'fnd base rates'!D$55)
+($K445*'fnd base rates'!D$56)
+($L445*'fnd base rates'!D$57)
+($M445*'fnd base rates'!D$58)
+($N445*'fnd base rates'!D$59)
+($O445*VLOOKUP($S445+12,rate_basefnd,4)))
*$R445</f>
        <v>2658.88</v>
      </c>
      <c r="W445" s="1">
        <f>(($C445*'fnd base rates'!E$48)
+($D445*'fnd base rates'!E$49)
+($E445*'fnd base rates'!E$50)
+($F445*'fnd base rates'!E$51)
+($G445*'fnd base rates'!E$52)
+($H445*'fnd base rates'!E$53)
+($I445*'fnd base rates'!E$54)
+($J445*'fnd base rates'!E$55)
+($K445*'fnd base rates'!E$56)
+($L445*'fnd base rates'!E$57)
+($M445*'fnd base rates'!E$58)
+($N445*'fnd base rates'!E$59)
+($O445*VLOOKUP($S445+12,rate_basefnd,5)))
*$R445</f>
        <v>17034.837499999998</v>
      </c>
      <c r="X445" s="1">
        <f>(($C445*'fnd base rates'!F$48)
+($D445*'fnd base rates'!F$49)
+($E445*'fnd base rates'!F$50)
+($F445*'fnd base rates'!F$51)
+($G445*'fnd base rates'!F$52)
+($H445*'fnd base rates'!F$53)
+($I445*'fnd base rates'!F$54)
+($J445*'fnd base rates'!F$55)
+($K445*'fnd base rates'!F$56)
+($L445*'fnd base rates'!F$57)
+($M445*'fnd base rates'!F$58)
+($N445*'fnd base rates'!F$59)
+($O445*VLOOKUP($S445+12,rate_basefnd,6)))
*$R445</f>
        <v>3047.8230000000003</v>
      </c>
      <c r="Y445" s="1">
        <f>(($C445*'fnd base rates'!G$48)
+($D445*'fnd base rates'!G$49)
+($E445*'fnd base rates'!G$50)
+($F445*'fnd base rates'!G$51)
+($G445*'fnd base rates'!G$52)
+($H445*'fnd base rates'!G$53)
+($I445*'fnd base rates'!G$54)
+($J445*'fnd base rates'!G$55)
+($K445*'fnd base rates'!G$56)
+($L445*'fnd base rates'!G$57)
+($M445*'fnd base rates'!G$58)
+($N445*'fnd base rates'!G$59)
+($O445*VLOOKUP($S445+12,rate_basefnd,7)))
*$R445</f>
        <v>567.77099999999996</v>
      </c>
      <c r="Z445" s="1">
        <f>(($C445*'fnd base rates'!H$48)
+($D445*'fnd base rates'!H$49)
+($E445*'fnd base rates'!H$50)
+($F445*'fnd base rates'!H$51)
+($G445*'fnd base rates'!H$52)
+($H445*'fnd base rates'!H$53)
+($I445*'fnd base rates'!H$54)
+($J445*'fnd base rates'!H$55)
+($K445*'fnd base rates'!H$56)
+($L445*'fnd base rates'!H$57)
+($M445*'fnd base rates'!H$58)
+($N445*'fnd base rates'!H$59)
+($O445*VLOOKUP($S445+12,rate_basefnd,8)))</f>
        <v>2876.3380000000002</v>
      </c>
      <c r="AA445" s="1">
        <f>(($C445*'fnd base rates'!I$48)
+($D445*'fnd base rates'!I$49)
+($E445*'fnd base rates'!I$50)
+($F445*'fnd base rates'!I$51)
+($G445*'fnd base rates'!I$52)
+($H445*'fnd base rates'!I$53)
+($I445*'fnd base rates'!I$54)
+($J445*'fnd base rates'!I$55)
+($K445*'fnd base rates'!I$56)
+($L445*'fnd base rates'!I$57)
+($M445*'fnd base rates'!I$58)
+($N445*'fnd base rates'!I$59)
+($O445*VLOOKUP($S445+12,rate_basefnd,9)))
*$R445</f>
        <v>1480.32</v>
      </c>
      <c r="AB445" s="1">
        <f>(($C445*'fnd base rates'!J$48)
+($D445*'fnd base rates'!J$49)
+($E445*'fnd base rates'!J$50)
+($F445*'fnd base rates'!J$51)
+($G445*'fnd base rates'!J$52)
+($H445*'fnd base rates'!J$53)
+($I445*'fnd base rates'!J$54)
+($J445*'fnd base rates'!J$55)
+($K445*'fnd base rates'!J$56)
+($L445*'fnd base rates'!J$57)
+($M445*'fnd base rates'!J$58)
+($N445*'fnd base rates'!J$59)
+($O445*VLOOKUP($S445+12,rate_basefnd,10)))
*$R445</f>
        <v>1994</v>
      </c>
      <c r="AC445" s="1">
        <f>(($C445*'fnd base rates'!K$48)
+($D445*'fnd base rates'!K$49)
+($E445*'fnd base rates'!K$50)
+($F445*'fnd base rates'!K$51)
+($G445*'fnd base rates'!K$52)
+($H445*'fnd base rates'!K$53)
+($I445*'fnd base rates'!K$54)
+($J445*'fnd base rates'!K$55)
+($K445*'fnd base rates'!K$56)
+($L445*'fnd base rates'!K$57)
+($M445*'fnd base rates'!K$58)
+($N445*'fnd base rates'!K$59)
+($O445*VLOOKUP($S445+12,rate_basefnd,11)))
*$R445</f>
        <v>3984.4205000000002</v>
      </c>
      <c r="AD445" s="1">
        <f>(($C445*'fnd base rates'!L$48)
+($D445*'fnd base rates'!L$49)
+($E445*'fnd base rates'!L$50)
+($F445*'fnd base rates'!L$51)
+($G445*'fnd base rates'!L$52)
+($H445*'fnd base rates'!L$53)
+($I445*'fnd base rates'!L$54)
+($J445*'fnd base rates'!L$55)
+($K445*'fnd base rates'!L$56)
+($L445*'fnd base rates'!L$57)
+($M445*'fnd base rates'!L$58)
+($N445*'fnd base rates'!L$59)
+($O445*VLOOKUP($S445+12,rate_basefnd,12)))</f>
        <v>3677.0321574377663</v>
      </c>
      <c r="AE445" s="1">
        <f>(($C445*'fnd base rates'!M$48)
+($D445*'fnd base rates'!M$49)
+($E445*'fnd base rates'!M$50)
+($F445*'fnd base rates'!M$51)
+($G445*'fnd base rates'!M$52)
+($H445*'fnd base rates'!M$53)
+($I445*'fnd base rates'!M$54)
+($J445*'fnd base rates'!M$55)
+($K445*'fnd base rates'!M$56)
+($L445*'fnd base rates'!M$57)
+($M445*'fnd base rates'!M$58)
+($N445*'fnd base rates'!M$59)
+($O445*VLOOKUP($S445+12,rate_basefnd,13)))</f>
        <v>0</v>
      </c>
      <c r="AF445" s="4">
        <f t="shared" si="71"/>
        <v>39174.604657437761</v>
      </c>
      <c r="AH445" s="4">
        <f t="shared" si="72"/>
        <v>474097616</v>
      </c>
      <c r="AI445" s="4" t="str">
        <f t="shared" si="73"/>
        <v>474</v>
      </c>
      <c r="AJ445" s="2" t="str">
        <f t="shared" si="74"/>
        <v>097</v>
      </c>
      <c r="AK445" s="2" t="str">
        <f t="shared" si="75"/>
        <v>616</v>
      </c>
      <c r="AL445" s="4">
        <f t="shared" si="76"/>
        <v>1</v>
      </c>
      <c r="AM445" s="4">
        <f t="shared" si="69"/>
        <v>4</v>
      </c>
      <c r="AN445" s="4">
        <f t="shared" si="77"/>
        <v>39174.604657437761</v>
      </c>
      <c r="AO445" s="4">
        <f t="shared" si="78"/>
        <v>9794</v>
      </c>
      <c r="AP445" s="4">
        <f t="shared" si="79"/>
        <v>0</v>
      </c>
      <c r="AQ445" s="75">
        <v>9794</v>
      </c>
    </row>
    <row r="446" spans="1:43" s="4" customFormat="1">
      <c r="A446" s="2">
        <v>474097720</v>
      </c>
      <c r="B446" s="382" t="s">
        <v>717</v>
      </c>
      <c r="C446" s="15">
        <f>'fnd enro'!C446</f>
        <v>0</v>
      </c>
      <c r="D446" s="15">
        <f>'fnd enro'!D446</f>
        <v>0</v>
      </c>
      <c r="E446" s="15">
        <f>'fnd enro'!E446</f>
        <v>0</v>
      </c>
      <c r="F446" s="15">
        <f>'fnd enro'!F446</f>
        <v>0</v>
      </c>
      <c r="G446" s="15">
        <f>'fnd enro'!G446</f>
        <v>3</v>
      </c>
      <c r="H446" s="15">
        <f>'fnd enro'!H446</f>
        <v>5</v>
      </c>
      <c r="I446" s="15">
        <f>'fnd enro'!I446</f>
        <v>0.3</v>
      </c>
      <c r="J446" s="15">
        <f>'fnd enro'!J446</f>
        <v>0</v>
      </c>
      <c r="K446" s="15">
        <f>'fnd enro'!K446</f>
        <v>0</v>
      </c>
      <c r="L446" s="15">
        <f>'fnd enro'!L446</f>
        <v>0</v>
      </c>
      <c r="M446" s="15">
        <f>'fnd enro'!M446</f>
        <v>0</v>
      </c>
      <c r="N446" s="15">
        <f>'fnd enro'!N446</f>
        <v>0</v>
      </c>
      <c r="O446" s="15">
        <f>'fnd enro'!O446</f>
        <v>3</v>
      </c>
      <c r="P446" s="15"/>
      <c r="Q446" s="15">
        <f>'fnd enro'!R446</f>
        <v>8</v>
      </c>
      <c r="R446" s="16">
        <f t="shared" si="70"/>
        <v>1</v>
      </c>
      <c r="S446" s="15">
        <f>'fnd enro'!Q446</f>
        <v>9</v>
      </c>
      <c r="T446" s="2"/>
      <c r="U446" s="1">
        <f>(($C446*'fnd base rates'!C$48)
+($D446*'fnd base rates'!C$49)
+($E446*'fnd base rates'!C$50)
+($F446*'fnd base rates'!C$51)
+($G446*'fnd base rates'!C$52)
+($H446*'fnd base rates'!C$53)
+($I446*'fnd base rates'!C$54)
+($J446*'fnd base rates'!C$55)
+($K446*'fnd base rates'!C$56)
+($L446*'fnd base rates'!C$57)
+($M446*'fnd base rates'!C$58)
+($N446*'fnd base rates'!C$59)
+($O446*VLOOKUP($S446+12,rate_basefnd,3)))
*$R446</f>
        <v>3706.3650000000002</v>
      </c>
      <c r="V446" s="1">
        <f>(($C446*'fnd base rates'!D$48)
+($D446*'fnd base rates'!D$49)
+($E446*'fnd base rates'!D$50)
+($F446*'fnd base rates'!D$51)
+($G446*'fnd base rates'!D$52)
+($H446*'fnd base rates'!D$53)
+($I446*'fnd base rates'!D$54)
+($J446*'fnd base rates'!D$55)
+($K446*'fnd base rates'!D$56)
+($L446*'fnd base rates'!D$57)
+($M446*'fnd base rates'!D$58)
+($N446*'fnd base rates'!D$59)
+($O446*VLOOKUP($S446+12,rate_basefnd,4)))
*$R446</f>
        <v>5317.76</v>
      </c>
      <c r="W446" s="1">
        <f>(($C446*'fnd base rates'!E$48)
+($D446*'fnd base rates'!E$49)
+($E446*'fnd base rates'!E$50)
+($F446*'fnd base rates'!E$51)
+($G446*'fnd base rates'!E$52)
+($H446*'fnd base rates'!E$53)
+($I446*'fnd base rates'!E$54)
+($J446*'fnd base rates'!E$55)
+($K446*'fnd base rates'!E$56)
+($L446*'fnd base rates'!E$57)
+($M446*'fnd base rates'!E$58)
+($N446*'fnd base rates'!E$59)
+($O446*VLOOKUP($S446+12,rate_basefnd,5)))
*$R446</f>
        <v>40002.775000000001</v>
      </c>
      <c r="X446" s="1">
        <f>(($C446*'fnd base rates'!F$48)
+($D446*'fnd base rates'!F$49)
+($E446*'fnd base rates'!F$50)
+($F446*'fnd base rates'!F$51)
+($G446*'fnd base rates'!F$52)
+($H446*'fnd base rates'!F$53)
+($I446*'fnd base rates'!F$54)
+($J446*'fnd base rates'!F$55)
+($K446*'fnd base rates'!F$56)
+($L446*'fnd base rates'!F$57)
+($M446*'fnd base rates'!F$58)
+($N446*'fnd base rates'!F$59)
+($O446*VLOOKUP($S446+12,rate_basefnd,6)))
*$R446</f>
        <v>6378.3960000000006</v>
      </c>
      <c r="Y446" s="1">
        <f>(($C446*'fnd base rates'!G$48)
+($D446*'fnd base rates'!G$49)
+($E446*'fnd base rates'!G$50)
+($F446*'fnd base rates'!G$51)
+($G446*'fnd base rates'!G$52)
+($H446*'fnd base rates'!G$53)
+($I446*'fnd base rates'!G$54)
+($J446*'fnd base rates'!G$55)
+($K446*'fnd base rates'!G$56)
+($L446*'fnd base rates'!G$57)
+($M446*'fnd base rates'!G$58)
+($N446*'fnd base rates'!G$59)
+($O446*VLOOKUP($S446+12,rate_basefnd,7)))
*$R446</f>
        <v>1361.3819999999996</v>
      </c>
      <c r="Z446" s="1">
        <f>(($C446*'fnd base rates'!H$48)
+($D446*'fnd base rates'!H$49)
+($E446*'fnd base rates'!H$50)
+($F446*'fnd base rates'!H$51)
+($G446*'fnd base rates'!H$52)
+($H446*'fnd base rates'!H$53)
+($I446*'fnd base rates'!H$54)
+($J446*'fnd base rates'!H$55)
+($K446*'fnd base rates'!H$56)
+($L446*'fnd base rates'!H$57)
+($M446*'fnd base rates'!H$58)
+($N446*'fnd base rates'!H$59)
+($O446*VLOOKUP($S446+12,rate_basefnd,8)))</f>
        <v>4958.576</v>
      </c>
      <c r="AA446" s="1">
        <f>(($C446*'fnd base rates'!I$48)
+($D446*'fnd base rates'!I$49)
+($E446*'fnd base rates'!I$50)
+($F446*'fnd base rates'!I$51)
+($G446*'fnd base rates'!I$52)
+($H446*'fnd base rates'!I$53)
+($I446*'fnd base rates'!I$54)
+($J446*'fnd base rates'!I$55)
+($K446*'fnd base rates'!I$56)
+($L446*'fnd base rates'!I$57)
+($M446*'fnd base rates'!I$58)
+($N446*'fnd base rates'!I$59)
+($O446*VLOOKUP($S446+12,rate_basefnd,9)))
*$R446</f>
        <v>2736.09</v>
      </c>
      <c r="AB446" s="1">
        <f>(($C446*'fnd base rates'!J$48)
+($D446*'fnd base rates'!J$49)
+($E446*'fnd base rates'!J$50)
+($F446*'fnd base rates'!J$51)
+($G446*'fnd base rates'!J$52)
+($H446*'fnd base rates'!J$53)
+($I446*'fnd base rates'!J$54)
+($J446*'fnd base rates'!J$55)
+($K446*'fnd base rates'!J$56)
+($L446*'fnd base rates'!J$57)
+($M446*'fnd base rates'!J$58)
+($N446*'fnd base rates'!J$59)
+($O446*VLOOKUP($S446+12,rate_basefnd,10)))
*$R446</f>
        <v>3141.04</v>
      </c>
      <c r="AC446" s="1">
        <f>(($C446*'fnd base rates'!K$48)
+($D446*'fnd base rates'!K$49)
+($E446*'fnd base rates'!K$50)
+($F446*'fnd base rates'!K$51)
+($G446*'fnd base rates'!K$52)
+($H446*'fnd base rates'!K$53)
+($I446*'fnd base rates'!K$54)
+($J446*'fnd base rates'!K$55)
+($K446*'fnd base rates'!K$56)
+($L446*'fnd base rates'!K$57)
+($M446*'fnd base rates'!K$58)
+($N446*'fnd base rates'!K$59)
+($O446*VLOOKUP($S446+12,rate_basefnd,11)))
*$R446</f>
        <v>9553.6509999999998</v>
      </c>
      <c r="AD446" s="1">
        <f>(($C446*'fnd base rates'!L$48)
+($D446*'fnd base rates'!L$49)
+($E446*'fnd base rates'!L$50)
+($F446*'fnd base rates'!L$51)
+($G446*'fnd base rates'!L$52)
+($H446*'fnd base rates'!L$53)
+($I446*'fnd base rates'!L$54)
+($J446*'fnd base rates'!L$55)
+($K446*'fnd base rates'!L$56)
+($L446*'fnd base rates'!L$57)
+($M446*'fnd base rates'!L$58)
+($N446*'fnd base rates'!L$59)
+($O446*VLOOKUP($S446+12,rate_basefnd,12)))</f>
        <v>8516.9894870777043</v>
      </c>
      <c r="AE446" s="1">
        <f>(($C446*'fnd base rates'!M$48)
+($D446*'fnd base rates'!M$49)
+($E446*'fnd base rates'!M$50)
+($F446*'fnd base rates'!M$51)
+($G446*'fnd base rates'!M$52)
+($H446*'fnd base rates'!M$53)
+($I446*'fnd base rates'!M$54)
+($J446*'fnd base rates'!M$55)
+($K446*'fnd base rates'!M$56)
+($L446*'fnd base rates'!M$57)
+($M446*'fnd base rates'!M$58)
+($N446*'fnd base rates'!M$59)
+($O446*VLOOKUP($S446+12,rate_basefnd,13)))</f>
        <v>0</v>
      </c>
      <c r="AF446" s="4">
        <f t="shared" si="71"/>
        <v>85673.024487077695</v>
      </c>
      <c r="AH446" s="4">
        <f t="shared" si="72"/>
        <v>474097720</v>
      </c>
      <c r="AI446" s="4" t="str">
        <f t="shared" si="73"/>
        <v>474</v>
      </c>
      <c r="AJ446" s="2" t="str">
        <f t="shared" si="74"/>
        <v>097</v>
      </c>
      <c r="AK446" s="2" t="str">
        <f t="shared" si="75"/>
        <v>720</v>
      </c>
      <c r="AL446" s="4">
        <f t="shared" si="76"/>
        <v>1</v>
      </c>
      <c r="AM446" s="4">
        <f t="shared" si="69"/>
        <v>8</v>
      </c>
      <c r="AN446" s="4">
        <f t="shared" si="77"/>
        <v>85673.024487077695</v>
      </c>
      <c r="AO446" s="4">
        <f t="shared" si="78"/>
        <v>10709</v>
      </c>
      <c r="AP446" s="4">
        <f t="shared" si="79"/>
        <v>0</v>
      </c>
      <c r="AQ446" s="75">
        <v>10709</v>
      </c>
    </row>
    <row r="447" spans="1:43" s="4" customFormat="1">
      <c r="A447" s="2">
        <v>474097725</v>
      </c>
      <c r="B447" s="382" t="s">
        <v>717</v>
      </c>
      <c r="C447" s="15">
        <f>'fnd enro'!C447</f>
        <v>0</v>
      </c>
      <c r="D447" s="15">
        <f>'fnd enro'!D447</f>
        <v>0</v>
      </c>
      <c r="E447" s="15">
        <f>'fnd enro'!E447</f>
        <v>0</v>
      </c>
      <c r="F447" s="15">
        <f>'fnd enro'!F447</f>
        <v>0</v>
      </c>
      <c r="G447" s="15">
        <f>'fnd enro'!G447</f>
        <v>0</v>
      </c>
      <c r="H447" s="15">
        <f>'fnd enro'!H447</f>
        <v>1</v>
      </c>
      <c r="I447" s="15">
        <f>'fnd enro'!I447</f>
        <v>3.7499999999999999E-2</v>
      </c>
      <c r="J447" s="15">
        <f>'fnd enro'!J447</f>
        <v>0</v>
      </c>
      <c r="K447" s="15">
        <f>'fnd enro'!K447</f>
        <v>0</v>
      </c>
      <c r="L447" s="15">
        <f>'fnd enro'!L447</f>
        <v>0</v>
      </c>
      <c r="M447" s="15">
        <f>'fnd enro'!M447</f>
        <v>0</v>
      </c>
      <c r="N447" s="15">
        <f>'fnd enro'!N447</f>
        <v>0</v>
      </c>
      <c r="O447" s="15">
        <f>'fnd enro'!O447</f>
        <v>0</v>
      </c>
      <c r="P447" s="15"/>
      <c r="Q447" s="15">
        <f>'fnd enro'!R447</f>
        <v>1</v>
      </c>
      <c r="R447" s="16">
        <f t="shared" si="70"/>
        <v>1</v>
      </c>
      <c r="S447" s="15">
        <f>'fnd enro'!Q447</f>
        <v>1</v>
      </c>
      <c r="T447" s="2"/>
      <c r="U447" s="1">
        <f>(($C447*'fnd base rates'!C$48)
+($D447*'fnd base rates'!C$49)
+($E447*'fnd base rates'!C$50)
+($F447*'fnd base rates'!C$51)
+($G447*'fnd base rates'!C$52)
+($H447*'fnd base rates'!C$53)
+($I447*'fnd base rates'!C$54)
+($J447*'fnd base rates'!C$55)
+($K447*'fnd base rates'!C$56)
+($L447*'fnd base rates'!C$57)
+($M447*'fnd base rates'!C$58)
+($N447*'fnd base rates'!C$59)
+($O447*VLOOKUP($S447+12,rate_basefnd,3)))
*$R447</f>
        <v>463.29562500000003</v>
      </c>
      <c r="V447" s="1">
        <f>(($C447*'fnd base rates'!D$48)
+($D447*'fnd base rates'!D$49)
+($E447*'fnd base rates'!D$50)
+($F447*'fnd base rates'!D$51)
+($G447*'fnd base rates'!D$52)
+($H447*'fnd base rates'!D$53)
+($I447*'fnd base rates'!D$54)
+($J447*'fnd base rates'!D$55)
+($K447*'fnd base rates'!D$56)
+($L447*'fnd base rates'!D$57)
+($M447*'fnd base rates'!D$58)
+($N447*'fnd base rates'!D$59)
+($O447*VLOOKUP($S447+12,rate_basefnd,4)))
*$R447</f>
        <v>664.72</v>
      </c>
      <c r="W447" s="1">
        <f>(($C447*'fnd base rates'!E$48)
+($D447*'fnd base rates'!E$49)
+($E447*'fnd base rates'!E$50)
+($F447*'fnd base rates'!E$51)
+($G447*'fnd base rates'!E$52)
+($H447*'fnd base rates'!E$53)
+($I447*'fnd base rates'!E$54)
+($J447*'fnd base rates'!E$55)
+($K447*'fnd base rates'!E$56)
+($L447*'fnd base rates'!E$57)
+($M447*'fnd base rates'!E$58)
+($N447*'fnd base rates'!E$59)
+($O447*VLOOKUP($S447+12,rate_basefnd,5)))
*$R447</f>
        <v>4258.7093749999995</v>
      </c>
      <c r="X447" s="1">
        <f>(($C447*'fnd base rates'!F$48)
+($D447*'fnd base rates'!F$49)
+($E447*'fnd base rates'!F$50)
+($F447*'fnd base rates'!F$51)
+($G447*'fnd base rates'!F$52)
+($H447*'fnd base rates'!F$53)
+($I447*'fnd base rates'!F$54)
+($J447*'fnd base rates'!F$55)
+($K447*'fnd base rates'!F$56)
+($L447*'fnd base rates'!F$57)
+($M447*'fnd base rates'!F$58)
+($N447*'fnd base rates'!F$59)
+($O447*VLOOKUP($S447+12,rate_basefnd,6)))
*$R447</f>
        <v>761.95575000000008</v>
      </c>
      <c r="Y447" s="1">
        <f>(($C447*'fnd base rates'!G$48)
+($D447*'fnd base rates'!G$49)
+($E447*'fnd base rates'!G$50)
+($F447*'fnd base rates'!G$51)
+($G447*'fnd base rates'!G$52)
+($H447*'fnd base rates'!G$53)
+($I447*'fnd base rates'!G$54)
+($J447*'fnd base rates'!G$55)
+($K447*'fnd base rates'!G$56)
+($L447*'fnd base rates'!G$57)
+($M447*'fnd base rates'!G$58)
+($N447*'fnd base rates'!G$59)
+($O447*VLOOKUP($S447+12,rate_basefnd,7)))
*$R447</f>
        <v>141.94274999999999</v>
      </c>
      <c r="Z447" s="1">
        <f>(($C447*'fnd base rates'!H$48)
+($D447*'fnd base rates'!H$49)
+($E447*'fnd base rates'!H$50)
+($F447*'fnd base rates'!H$51)
+($G447*'fnd base rates'!H$52)
+($H447*'fnd base rates'!H$53)
+($I447*'fnd base rates'!H$54)
+($J447*'fnd base rates'!H$55)
+($K447*'fnd base rates'!H$56)
+($L447*'fnd base rates'!H$57)
+($M447*'fnd base rates'!H$58)
+($N447*'fnd base rates'!H$59)
+($O447*VLOOKUP($S447+12,rate_basefnd,8)))</f>
        <v>719.08450000000005</v>
      </c>
      <c r="AA447" s="1">
        <f>(($C447*'fnd base rates'!I$48)
+($D447*'fnd base rates'!I$49)
+($E447*'fnd base rates'!I$50)
+($F447*'fnd base rates'!I$51)
+($G447*'fnd base rates'!I$52)
+($H447*'fnd base rates'!I$53)
+($I447*'fnd base rates'!I$54)
+($J447*'fnd base rates'!I$55)
+($K447*'fnd base rates'!I$56)
+($L447*'fnd base rates'!I$57)
+($M447*'fnd base rates'!I$58)
+($N447*'fnd base rates'!I$59)
+($O447*VLOOKUP($S447+12,rate_basefnd,9)))
*$R447</f>
        <v>370.08</v>
      </c>
      <c r="AB447" s="1">
        <f>(($C447*'fnd base rates'!J$48)
+($D447*'fnd base rates'!J$49)
+($E447*'fnd base rates'!J$50)
+($F447*'fnd base rates'!J$51)
+($G447*'fnd base rates'!J$52)
+($H447*'fnd base rates'!J$53)
+($I447*'fnd base rates'!J$54)
+($J447*'fnd base rates'!J$55)
+($K447*'fnd base rates'!J$56)
+($L447*'fnd base rates'!J$57)
+($M447*'fnd base rates'!J$58)
+($N447*'fnd base rates'!J$59)
+($O447*VLOOKUP($S447+12,rate_basefnd,10)))
*$R447</f>
        <v>498.5</v>
      </c>
      <c r="AC447" s="1">
        <f>(($C447*'fnd base rates'!K$48)
+($D447*'fnd base rates'!K$49)
+($E447*'fnd base rates'!K$50)
+($F447*'fnd base rates'!K$51)
+($G447*'fnd base rates'!K$52)
+($H447*'fnd base rates'!K$53)
+($I447*'fnd base rates'!K$54)
+($J447*'fnd base rates'!K$55)
+($K447*'fnd base rates'!K$56)
+($L447*'fnd base rates'!K$57)
+($M447*'fnd base rates'!K$58)
+($N447*'fnd base rates'!K$59)
+($O447*VLOOKUP($S447+12,rate_basefnd,11)))
*$R447</f>
        <v>996.10512500000004</v>
      </c>
      <c r="AD447" s="1">
        <f>(($C447*'fnd base rates'!L$48)
+($D447*'fnd base rates'!L$49)
+($E447*'fnd base rates'!L$50)
+($F447*'fnd base rates'!L$51)
+($G447*'fnd base rates'!L$52)
+($H447*'fnd base rates'!L$53)
+($I447*'fnd base rates'!L$54)
+($J447*'fnd base rates'!L$55)
+($K447*'fnd base rates'!L$56)
+($L447*'fnd base rates'!L$57)
+($M447*'fnd base rates'!L$58)
+($N447*'fnd base rates'!L$59)
+($O447*VLOOKUP($S447+12,rate_basefnd,12)))</f>
        <v>919.25803935944157</v>
      </c>
      <c r="AE447" s="1">
        <f>(($C447*'fnd base rates'!M$48)
+($D447*'fnd base rates'!M$49)
+($E447*'fnd base rates'!M$50)
+($F447*'fnd base rates'!M$51)
+($G447*'fnd base rates'!M$52)
+($H447*'fnd base rates'!M$53)
+($I447*'fnd base rates'!M$54)
+($J447*'fnd base rates'!M$55)
+($K447*'fnd base rates'!M$56)
+($L447*'fnd base rates'!M$57)
+($M447*'fnd base rates'!M$58)
+($N447*'fnd base rates'!M$59)
+($O447*VLOOKUP($S447+12,rate_basefnd,13)))</f>
        <v>0</v>
      </c>
      <c r="AF447" s="4">
        <f t="shared" si="71"/>
        <v>9793.6511643594404</v>
      </c>
      <c r="AH447" s="4">
        <f t="shared" si="72"/>
        <v>474097725</v>
      </c>
      <c r="AI447" s="4" t="str">
        <f t="shared" si="73"/>
        <v>474</v>
      </c>
      <c r="AJ447" s="2" t="str">
        <f t="shared" si="74"/>
        <v>097</v>
      </c>
      <c r="AK447" s="2" t="str">
        <f t="shared" si="75"/>
        <v>725</v>
      </c>
      <c r="AL447" s="4">
        <f t="shared" si="76"/>
        <v>1</v>
      </c>
      <c r="AM447" s="4">
        <f t="shared" si="69"/>
        <v>1</v>
      </c>
      <c r="AN447" s="4">
        <f t="shared" si="77"/>
        <v>9793.6511643594404</v>
      </c>
      <c r="AO447" s="4">
        <f t="shared" si="78"/>
        <v>9794</v>
      </c>
      <c r="AP447" s="4">
        <f t="shared" si="79"/>
        <v>0</v>
      </c>
      <c r="AQ447" s="75">
        <v>9794</v>
      </c>
    </row>
    <row r="448" spans="1:43" s="4" customFormat="1">
      <c r="A448" s="2">
        <v>474097735</v>
      </c>
      <c r="B448" s="382" t="s">
        <v>717</v>
      </c>
      <c r="C448" s="15">
        <f>'fnd enro'!C448</f>
        <v>0</v>
      </c>
      <c r="D448" s="15">
        <f>'fnd enro'!D448</f>
        <v>0</v>
      </c>
      <c r="E448" s="15">
        <f>'fnd enro'!E448</f>
        <v>0</v>
      </c>
      <c r="F448" s="15">
        <f>'fnd enro'!F448</f>
        <v>0</v>
      </c>
      <c r="G448" s="15">
        <f>'fnd enro'!G448</f>
        <v>10</v>
      </c>
      <c r="H448" s="15">
        <f>'fnd enro'!H448</f>
        <v>15</v>
      </c>
      <c r="I448" s="15">
        <f>'fnd enro'!I448</f>
        <v>0.9375</v>
      </c>
      <c r="J448" s="15">
        <f>'fnd enro'!J448</f>
        <v>0</v>
      </c>
      <c r="K448" s="15">
        <f>'fnd enro'!K448</f>
        <v>0</v>
      </c>
      <c r="L448" s="15">
        <f>'fnd enro'!L448</f>
        <v>0</v>
      </c>
      <c r="M448" s="15">
        <f>'fnd enro'!M448</f>
        <v>0</v>
      </c>
      <c r="N448" s="15">
        <f>'fnd enro'!N448</f>
        <v>0</v>
      </c>
      <c r="O448" s="15">
        <f>'fnd enro'!O448</f>
        <v>8</v>
      </c>
      <c r="P448" s="15"/>
      <c r="Q448" s="15">
        <f>'fnd enro'!R448</f>
        <v>25</v>
      </c>
      <c r="R448" s="16">
        <f t="shared" si="70"/>
        <v>1</v>
      </c>
      <c r="S448" s="15">
        <f>'fnd enro'!Q448</f>
        <v>8</v>
      </c>
      <c r="T448" s="2"/>
      <c r="U448" s="1">
        <f>(($C448*'fnd base rates'!C$48)
+($D448*'fnd base rates'!C$49)
+($E448*'fnd base rates'!C$50)
+($F448*'fnd base rates'!C$51)
+($G448*'fnd base rates'!C$52)
+($H448*'fnd base rates'!C$53)
+($I448*'fnd base rates'!C$54)
+($J448*'fnd base rates'!C$55)
+($K448*'fnd base rates'!C$56)
+($L448*'fnd base rates'!C$57)
+($M448*'fnd base rates'!C$58)
+($N448*'fnd base rates'!C$59)
+($O448*VLOOKUP($S448+12,rate_basefnd,3)))
*$R448</f>
        <v>11582.390625</v>
      </c>
      <c r="V448" s="1">
        <f>(($C448*'fnd base rates'!D$48)
+($D448*'fnd base rates'!D$49)
+($E448*'fnd base rates'!D$50)
+($F448*'fnd base rates'!D$51)
+($G448*'fnd base rates'!D$52)
+($H448*'fnd base rates'!D$53)
+($I448*'fnd base rates'!D$54)
+($J448*'fnd base rates'!D$55)
+($K448*'fnd base rates'!D$56)
+($L448*'fnd base rates'!D$57)
+($M448*'fnd base rates'!D$58)
+($N448*'fnd base rates'!D$59)
+($O448*VLOOKUP($S448+12,rate_basefnd,4)))
*$R448</f>
        <v>16618</v>
      </c>
      <c r="W448" s="1">
        <f>(($C448*'fnd base rates'!E$48)
+($D448*'fnd base rates'!E$49)
+($E448*'fnd base rates'!E$50)
+($F448*'fnd base rates'!E$51)
+($G448*'fnd base rates'!E$52)
+($H448*'fnd base rates'!E$53)
+($I448*'fnd base rates'!E$54)
+($J448*'fnd base rates'!E$55)
+($K448*'fnd base rates'!E$56)
+($L448*'fnd base rates'!E$57)
+($M448*'fnd base rates'!E$58)
+($N448*'fnd base rates'!E$59)
+($O448*VLOOKUP($S448+12,rate_basefnd,5)))
*$R448</f>
        <v>119511.754375</v>
      </c>
      <c r="X448" s="1">
        <f>(($C448*'fnd base rates'!F$48)
+($D448*'fnd base rates'!F$49)
+($E448*'fnd base rates'!F$50)
+($F448*'fnd base rates'!F$51)
+($G448*'fnd base rates'!F$52)
+($H448*'fnd base rates'!F$53)
+($I448*'fnd base rates'!F$54)
+($J448*'fnd base rates'!F$55)
+($K448*'fnd base rates'!F$56)
+($L448*'fnd base rates'!F$57)
+($M448*'fnd base rates'!F$58)
+($N448*'fnd base rates'!F$59)
+($O448*VLOOKUP($S448+12,rate_basefnd,6)))
*$R448</f>
        <v>19991.393749999999</v>
      </c>
      <c r="Y448" s="1">
        <f>(($C448*'fnd base rates'!G$48)
+($D448*'fnd base rates'!G$49)
+($E448*'fnd base rates'!G$50)
+($F448*'fnd base rates'!G$51)
+($G448*'fnd base rates'!G$52)
+($H448*'fnd base rates'!G$53)
+($I448*'fnd base rates'!G$54)
+($J448*'fnd base rates'!G$55)
+($K448*'fnd base rates'!G$56)
+($L448*'fnd base rates'!G$57)
+($M448*'fnd base rates'!G$58)
+($N448*'fnd base rates'!G$59)
+($O448*VLOOKUP($S448+12,rate_basefnd,7)))
*$R448</f>
        <v>4153.2487499999997</v>
      </c>
      <c r="Z448" s="1">
        <f>(($C448*'fnd base rates'!H$48)
+($D448*'fnd base rates'!H$49)
+($E448*'fnd base rates'!H$50)
+($F448*'fnd base rates'!H$51)
+($G448*'fnd base rates'!H$52)
+($H448*'fnd base rates'!H$53)
+($I448*'fnd base rates'!H$54)
+($J448*'fnd base rates'!H$55)
+($K448*'fnd base rates'!H$56)
+($L448*'fnd base rates'!H$57)
+($M448*'fnd base rates'!H$58)
+($N448*'fnd base rates'!H$59)
+($O448*VLOOKUP($S448+12,rate_basefnd,8)))</f>
        <v>15330.112499999999</v>
      </c>
      <c r="AA448" s="1">
        <f>(($C448*'fnd base rates'!I$48)
+($D448*'fnd base rates'!I$49)
+($E448*'fnd base rates'!I$50)
+($F448*'fnd base rates'!I$51)
+($G448*'fnd base rates'!I$52)
+($H448*'fnd base rates'!I$53)
+($I448*'fnd base rates'!I$54)
+($J448*'fnd base rates'!I$55)
+($K448*'fnd base rates'!I$56)
+($L448*'fnd base rates'!I$57)
+($M448*'fnd base rates'!I$58)
+($N448*'fnd base rates'!I$59)
+($O448*VLOOKUP($S448+12,rate_basefnd,9)))
*$R448</f>
        <v>8503.5</v>
      </c>
      <c r="AB448" s="1">
        <f>(($C448*'fnd base rates'!J$48)
+($D448*'fnd base rates'!J$49)
+($E448*'fnd base rates'!J$50)
+($F448*'fnd base rates'!J$51)
+($G448*'fnd base rates'!J$52)
+($H448*'fnd base rates'!J$53)
+($I448*'fnd base rates'!J$54)
+($J448*'fnd base rates'!J$55)
+($K448*'fnd base rates'!J$56)
+($L448*'fnd base rates'!J$57)
+($M448*'fnd base rates'!J$58)
+($N448*'fnd base rates'!J$59)
+($O448*VLOOKUP($S448+12,rate_basefnd,10)))
*$R448</f>
        <v>9639.2999999999993</v>
      </c>
      <c r="AC448" s="1">
        <f>(($C448*'fnd base rates'!K$48)
+($D448*'fnd base rates'!K$49)
+($E448*'fnd base rates'!K$50)
+($F448*'fnd base rates'!K$51)
+($G448*'fnd base rates'!K$52)
+($H448*'fnd base rates'!K$53)
+($I448*'fnd base rates'!K$54)
+($J448*'fnd base rates'!K$55)
+($K448*'fnd base rates'!K$56)
+($L448*'fnd base rates'!K$57)
+($M448*'fnd base rates'!K$58)
+($N448*'fnd base rates'!K$59)
+($O448*VLOOKUP($S448+12,rate_basefnd,11)))
*$R448</f>
        <v>29145.448125000003</v>
      </c>
      <c r="AD448" s="1">
        <f>(($C448*'fnd base rates'!L$48)
+($D448*'fnd base rates'!L$49)
+($E448*'fnd base rates'!L$50)
+($F448*'fnd base rates'!L$51)
+($G448*'fnd base rates'!L$52)
+($H448*'fnd base rates'!L$53)
+($I448*'fnd base rates'!L$54)
+($J448*'fnd base rates'!L$55)
+($K448*'fnd base rates'!L$56)
+($L448*'fnd base rates'!L$57)
+($M448*'fnd base rates'!L$58)
+($N448*'fnd base rates'!L$59)
+($O448*VLOOKUP($S448+12,rate_basefnd,12)))</f>
        <v>26174.428224659943</v>
      </c>
      <c r="AE448" s="1">
        <f>(($C448*'fnd base rates'!M$48)
+($D448*'fnd base rates'!M$49)
+($E448*'fnd base rates'!M$50)
+($F448*'fnd base rates'!M$51)
+($G448*'fnd base rates'!M$52)
+($H448*'fnd base rates'!M$53)
+($I448*'fnd base rates'!M$54)
+($J448*'fnd base rates'!M$55)
+($K448*'fnd base rates'!M$56)
+($L448*'fnd base rates'!M$57)
+($M448*'fnd base rates'!M$58)
+($N448*'fnd base rates'!M$59)
+($O448*VLOOKUP($S448+12,rate_basefnd,13)))</f>
        <v>0</v>
      </c>
      <c r="AF448" s="4">
        <f t="shared" si="71"/>
        <v>260649.57634965991</v>
      </c>
      <c r="AH448" s="4">
        <f t="shared" si="72"/>
        <v>474097735</v>
      </c>
      <c r="AI448" s="4" t="str">
        <f t="shared" si="73"/>
        <v>474</v>
      </c>
      <c r="AJ448" s="2" t="str">
        <f t="shared" si="74"/>
        <v>097</v>
      </c>
      <c r="AK448" s="2" t="str">
        <f t="shared" si="75"/>
        <v>735</v>
      </c>
      <c r="AL448" s="4">
        <f t="shared" si="76"/>
        <v>1</v>
      </c>
      <c r="AM448" s="4">
        <f t="shared" si="69"/>
        <v>25</v>
      </c>
      <c r="AN448" s="4">
        <f t="shared" si="77"/>
        <v>260649.57634965991</v>
      </c>
      <c r="AO448" s="4">
        <f t="shared" si="78"/>
        <v>10426</v>
      </c>
      <c r="AP448" s="4">
        <f t="shared" si="79"/>
        <v>0</v>
      </c>
      <c r="AQ448" s="75">
        <v>10426</v>
      </c>
    </row>
    <row r="449" spans="1:44" s="4" customFormat="1">
      <c r="A449" s="2">
        <v>474097753</v>
      </c>
      <c r="B449" s="382" t="s">
        <v>717</v>
      </c>
      <c r="C449" s="15">
        <f>'fnd enro'!C449</f>
        <v>0</v>
      </c>
      <c r="D449" s="15">
        <f>'fnd enro'!D449</f>
        <v>0</v>
      </c>
      <c r="E449" s="15">
        <f>'fnd enro'!E449</f>
        <v>0</v>
      </c>
      <c r="F449" s="15">
        <f>'fnd enro'!F449</f>
        <v>0</v>
      </c>
      <c r="G449" s="15">
        <f>'fnd enro'!G449</f>
        <v>11</v>
      </c>
      <c r="H449" s="15">
        <f>'fnd enro'!H449</f>
        <v>9</v>
      </c>
      <c r="I449" s="15">
        <f>'fnd enro'!I449</f>
        <v>0.75</v>
      </c>
      <c r="J449" s="15">
        <f>'fnd enro'!J449</f>
        <v>0</v>
      </c>
      <c r="K449" s="15">
        <f>'fnd enro'!K449</f>
        <v>0</v>
      </c>
      <c r="L449" s="15">
        <f>'fnd enro'!L449</f>
        <v>0</v>
      </c>
      <c r="M449" s="15">
        <f>'fnd enro'!M449</f>
        <v>0</v>
      </c>
      <c r="N449" s="15">
        <f>'fnd enro'!N449</f>
        <v>0</v>
      </c>
      <c r="O449" s="15">
        <f>'fnd enro'!O449</f>
        <v>1</v>
      </c>
      <c r="P449" s="15"/>
      <c r="Q449" s="15">
        <f>'fnd enro'!R449</f>
        <v>20</v>
      </c>
      <c r="R449" s="16">
        <f t="shared" si="70"/>
        <v>1</v>
      </c>
      <c r="S449" s="15">
        <f>'fnd enro'!Q449</f>
        <v>1</v>
      </c>
      <c r="T449" s="2"/>
      <c r="U449" s="1">
        <f>(($C449*'fnd base rates'!C$48)
+($D449*'fnd base rates'!C$49)
+($E449*'fnd base rates'!C$50)
+($F449*'fnd base rates'!C$51)
+($G449*'fnd base rates'!C$52)
+($H449*'fnd base rates'!C$53)
+($I449*'fnd base rates'!C$54)
+($J449*'fnd base rates'!C$55)
+($K449*'fnd base rates'!C$56)
+($L449*'fnd base rates'!C$57)
+($M449*'fnd base rates'!C$58)
+($N449*'fnd base rates'!C$59)
+($O449*VLOOKUP($S449+12,rate_basefnd,3)))
*$R449</f>
        <v>9265.9125000000004</v>
      </c>
      <c r="V449" s="1">
        <f>(($C449*'fnd base rates'!D$48)
+($D449*'fnd base rates'!D$49)
+($E449*'fnd base rates'!D$50)
+($F449*'fnd base rates'!D$51)
+($G449*'fnd base rates'!D$52)
+($H449*'fnd base rates'!D$53)
+($I449*'fnd base rates'!D$54)
+($J449*'fnd base rates'!D$55)
+($K449*'fnd base rates'!D$56)
+($L449*'fnd base rates'!D$57)
+($M449*'fnd base rates'!D$58)
+($N449*'fnd base rates'!D$59)
+($O449*VLOOKUP($S449+12,rate_basefnd,4)))
*$R449</f>
        <v>13294.400000000001</v>
      </c>
      <c r="W449" s="1">
        <f>(($C449*'fnd base rates'!E$48)
+($D449*'fnd base rates'!E$49)
+($E449*'fnd base rates'!E$50)
+($F449*'fnd base rates'!E$51)
+($G449*'fnd base rates'!E$52)
+($H449*'fnd base rates'!E$53)
+($I449*'fnd base rates'!E$54)
+($J449*'fnd base rates'!E$55)
+($K449*'fnd base rates'!E$56)
+($L449*'fnd base rates'!E$57)
+($M449*'fnd base rates'!E$58)
+($N449*'fnd base rates'!E$59)
+($O449*VLOOKUP($S449+12,rate_basefnd,5)))
*$R449</f>
        <v>74276.80750000001</v>
      </c>
      <c r="X449" s="1">
        <f>(($C449*'fnd base rates'!F$48)
+($D449*'fnd base rates'!F$49)
+($E449*'fnd base rates'!F$50)
+($F449*'fnd base rates'!F$51)
+($G449*'fnd base rates'!F$52)
+($H449*'fnd base rates'!F$53)
+($I449*'fnd base rates'!F$54)
+($J449*'fnd base rates'!F$55)
+($K449*'fnd base rates'!F$56)
+($L449*'fnd base rates'!F$57)
+($M449*'fnd base rates'!F$58)
+($N449*'fnd base rates'!F$59)
+($O449*VLOOKUP($S449+12,rate_basefnd,6)))
*$R449</f>
        <v>16275.865000000002</v>
      </c>
      <c r="Y449" s="1">
        <f>(($C449*'fnd base rates'!G$48)
+($D449*'fnd base rates'!G$49)
+($E449*'fnd base rates'!G$50)
+($F449*'fnd base rates'!G$51)
+($G449*'fnd base rates'!G$52)
+($H449*'fnd base rates'!G$53)
+($I449*'fnd base rates'!G$54)
+($J449*'fnd base rates'!G$55)
+($K449*'fnd base rates'!G$56)
+($L449*'fnd base rates'!G$57)
+($M449*'fnd base rates'!G$58)
+($N449*'fnd base rates'!G$59)
+($O449*VLOOKUP($S449+12,rate_basefnd,7)))
*$R449</f>
        <v>2948.3650000000002</v>
      </c>
      <c r="Z449" s="1">
        <f>(($C449*'fnd base rates'!H$48)
+($D449*'fnd base rates'!H$49)
+($E449*'fnd base rates'!H$50)
+($F449*'fnd base rates'!H$51)
+($G449*'fnd base rates'!H$52)
+($H449*'fnd base rates'!H$53)
+($I449*'fnd base rates'!H$54)
+($J449*'fnd base rates'!H$55)
+($K449*'fnd base rates'!H$56)
+($L449*'fnd base rates'!H$57)
+($M449*'fnd base rates'!H$58)
+($N449*'fnd base rates'!H$59)
+($O449*VLOOKUP($S449+12,rate_basefnd,8)))</f>
        <v>11469.99</v>
      </c>
      <c r="AA449" s="1">
        <f>(($C449*'fnd base rates'!I$48)
+($D449*'fnd base rates'!I$49)
+($E449*'fnd base rates'!I$50)
+($F449*'fnd base rates'!I$51)
+($G449*'fnd base rates'!I$52)
+($H449*'fnd base rates'!I$53)
+($I449*'fnd base rates'!I$54)
+($J449*'fnd base rates'!I$55)
+($K449*'fnd base rates'!I$56)
+($L449*'fnd base rates'!I$57)
+($M449*'fnd base rates'!I$58)
+($N449*'fnd base rates'!I$59)
+($O449*VLOOKUP($S449+12,rate_basefnd,9)))
*$R449</f>
        <v>6578.25</v>
      </c>
      <c r="AB449" s="1">
        <f>(($C449*'fnd base rates'!J$48)
+($D449*'fnd base rates'!J$49)
+($E449*'fnd base rates'!J$50)
+($F449*'fnd base rates'!J$51)
+($G449*'fnd base rates'!J$52)
+($H449*'fnd base rates'!J$53)
+($I449*'fnd base rates'!J$54)
+($J449*'fnd base rates'!J$55)
+($K449*'fnd base rates'!J$56)
+($L449*'fnd base rates'!J$57)
+($M449*'fnd base rates'!J$58)
+($N449*'fnd base rates'!J$59)
+($O449*VLOOKUP($S449+12,rate_basefnd,10)))
*$R449</f>
        <v>6864.48</v>
      </c>
      <c r="AC449" s="1">
        <f>(($C449*'fnd base rates'!K$48)
+($D449*'fnd base rates'!K$49)
+($E449*'fnd base rates'!K$50)
+($F449*'fnd base rates'!K$51)
+($G449*'fnd base rates'!K$52)
+($H449*'fnd base rates'!K$53)
+($I449*'fnd base rates'!K$54)
+($J449*'fnd base rates'!K$55)
+($K449*'fnd base rates'!K$56)
+($L449*'fnd base rates'!K$57)
+($M449*'fnd base rates'!K$58)
+($N449*'fnd base rates'!K$59)
+($O449*VLOOKUP($S449+12,rate_basefnd,11)))
*$R449</f>
        <v>20690.162500000002</v>
      </c>
      <c r="AD449" s="1">
        <f>(($C449*'fnd base rates'!L$48)
+($D449*'fnd base rates'!L$49)
+($E449*'fnd base rates'!L$50)
+($F449*'fnd base rates'!L$51)
+($G449*'fnd base rates'!L$52)
+($H449*'fnd base rates'!L$53)
+($I449*'fnd base rates'!L$54)
+($J449*'fnd base rates'!L$55)
+($K449*'fnd base rates'!L$56)
+($L449*'fnd base rates'!L$57)
+($M449*'fnd base rates'!L$58)
+($N449*'fnd base rates'!L$59)
+($O449*VLOOKUP($S449+12,rate_basefnd,12)))</f>
        <v>19334.719751930126</v>
      </c>
      <c r="AE449" s="1">
        <f>(($C449*'fnd base rates'!M$48)
+($D449*'fnd base rates'!M$49)
+($E449*'fnd base rates'!M$50)
+($F449*'fnd base rates'!M$51)
+($G449*'fnd base rates'!M$52)
+($H449*'fnd base rates'!M$53)
+($I449*'fnd base rates'!M$54)
+($J449*'fnd base rates'!M$55)
+($K449*'fnd base rates'!M$56)
+($L449*'fnd base rates'!M$57)
+($M449*'fnd base rates'!M$58)
+($N449*'fnd base rates'!M$59)
+($O449*VLOOKUP($S449+12,rate_basefnd,13)))</f>
        <v>0</v>
      </c>
      <c r="AF449" s="4">
        <f t="shared" si="71"/>
        <v>180998.95225193017</v>
      </c>
      <c r="AH449" s="4">
        <f t="shared" si="72"/>
        <v>474097753</v>
      </c>
      <c r="AI449" s="4" t="str">
        <f t="shared" si="73"/>
        <v>474</v>
      </c>
      <c r="AJ449" s="2" t="str">
        <f t="shared" si="74"/>
        <v>097</v>
      </c>
      <c r="AK449" s="2" t="str">
        <f t="shared" si="75"/>
        <v>753</v>
      </c>
      <c r="AL449" s="4">
        <f t="shared" si="76"/>
        <v>1</v>
      </c>
      <c r="AM449" s="4">
        <f t="shared" si="69"/>
        <v>20</v>
      </c>
      <c r="AN449" s="4">
        <f t="shared" si="77"/>
        <v>180998.95225193017</v>
      </c>
      <c r="AO449" s="4">
        <f t="shared" si="78"/>
        <v>9050</v>
      </c>
      <c r="AP449" s="4">
        <f t="shared" si="79"/>
        <v>0</v>
      </c>
      <c r="AQ449" s="75">
        <v>9050</v>
      </c>
    </row>
    <row r="450" spans="1:44" s="4" customFormat="1">
      <c r="A450" s="2">
        <v>474097755</v>
      </c>
      <c r="B450" s="382" t="s">
        <v>717</v>
      </c>
      <c r="C450" s="15">
        <f>'fnd enro'!C450</f>
        <v>0</v>
      </c>
      <c r="D450" s="15">
        <f>'fnd enro'!D450</f>
        <v>0</v>
      </c>
      <c r="E450" s="15">
        <f>'fnd enro'!E450</f>
        <v>0</v>
      </c>
      <c r="F450" s="15">
        <f>'fnd enro'!F450</f>
        <v>0</v>
      </c>
      <c r="G450" s="15">
        <f>'fnd enro'!G450</f>
        <v>1</v>
      </c>
      <c r="H450" s="15">
        <f>'fnd enro'!H450</f>
        <v>2</v>
      </c>
      <c r="I450" s="15">
        <f>'fnd enro'!I450</f>
        <v>0.1125</v>
      </c>
      <c r="J450" s="15">
        <f>'fnd enro'!J450</f>
        <v>0</v>
      </c>
      <c r="K450" s="15">
        <f>'fnd enro'!K450</f>
        <v>0</v>
      </c>
      <c r="L450" s="15">
        <f>'fnd enro'!L450</f>
        <v>0</v>
      </c>
      <c r="M450" s="15">
        <f>'fnd enro'!M450</f>
        <v>0</v>
      </c>
      <c r="N450" s="15">
        <f>'fnd enro'!N450</f>
        <v>0</v>
      </c>
      <c r="O450" s="15">
        <f>'fnd enro'!O450</f>
        <v>0</v>
      </c>
      <c r="P450" s="15"/>
      <c r="Q450" s="15">
        <f>'fnd enro'!R450</f>
        <v>3</v>
      </c>
      <c r="R450" s="16">
        <f t="shared" si="70"/>
        <v>1</v>
      </c>
      <c r="S450" s="15">
        <f>'fnd enro'!Q450</f>
        <v>1</v>
      </c>
      <c r="T450" s="2"/>
      <c r="U450" s="1">
        <f>(($C450*'fnd base rates'!C$48)
+($D450*'fnd base rates'!C$49)
+($E450*'fnd base rates'!C$50)
+($F450*'fnd base rates'!C$51)
+($G450*'fnd base rates'!C$52)
+($H450*'fnd base rates'!C$53)
+($I450*'fnd base rates'!C$54)
+($J450*'fnd base rates'!C$55)
+($K450*'fnd base rates'!C$56)
+($L450*'fnd base rates'!C$57)
+($M450*'fnd base rates'!C$58)
+($N450*'fnd base rates'!C$59)
+($O450*VLOOKUP($S450+12,rate_basefnd,3)))
*$R450</f>
        <v>1389.8868750000001</v>
      </c>
      <c r="V450" s="1">
        <f>(($C450*'fnd base rates'!D$48)
+($D450*'fnd base rates'!D$49)
+($E450*'fnd base rates'!D$50)
+($F450*'fnd base rates'!D$51)
+($G450*'fnd base rates'!D$52)
+($H450*'fnd base rates'!D$53)
+($I450*'fnd base rates'!D$54)
+($J450*'fnd base rates'!D$55)
+($K450*'fnd base rates'!D$56)
+($L450*'fnd base rates'!D$57)
+($M450*'fnd base rates'!D$58)
+($N450*'fnd base rates'!D$59)
+($O450*VLOOKUP($S450+12,rate_basefnd,4)))
*$R450</f>
        <v>1994.16</v>
      </c>
      <c r="W450" s="1">
        <f>(($C450*'fnd base rates'!E$48)
+($D450*'fnd base rates'!E$49)
+($E450*'fnd base rates'!E$50)
+($F450*'fnd base rates'!E$51)
+($G450*'fnd base rates'!E$52)
+($H450*'fnd base rates'!E$53)
+($I450*'fnd base rates'!E$54)
+($J450*'fnd base rates'!E$55)
+($K450*'fnd base rates'!E$56)
+($L450*'fnd base rates'!E$57)
+($M450*'fnd base rates'!E$58)
+($N450*'fnd base rates'!E$59)
+($O450*VLOOKUP($S450+12,rate_basefnd,5)))
*$R450</f>
        <v>11513.938125000001</v>
      </c>
      <c r="X450" s="1">
        <f>(($C450*'fnd base rates'!F$48)
+($D450*'fnd base rates'!F$49)
+($E450*'fnd base rates'!F$50)
+($F450*'fnd base rates'!F$51)
+($G450*'fnd base rates'!F$52)
+($H450*'fnd base rates'!F$53)
+($I450*'fnd base rates'!F$54)
+($J450*'fnd base rates'!F$55)
+($K450*'fnd base rates'!F$56)
+($L450*'fnd base rates'!F$57)
+($M450*'fnd base rates'!F$58)
+($N450*'fnd base rates'!F$59)
+($O450*VLOOKUP($S450+12,rate_basefnd,6)))
*$R450</f>
        <v>2380.1172500000002</v>
      </c>
      <c r="Y450" s="1">
        <f>(($C450*'fnd base rates'!G$48)
+($D450*'fnd base rates'!G$49)
+($E450*'fnd base rates'!G$50)
+($F450*'fnd base rates'!G$51)
+($G450*'fnd base rates'!G$52)
+($H450*'fnd base rates'!G$53)
+($I450*'fnd base rates'!G$54)
+($J450*'fnd base rates'!G$55)
+($K450*'fnd base rates'!G$56)
+($L450*'fnd base rates'!G$57)
+($M450*'fnd base rates'!G$58)
+($N450*'fnd base rates'!G$59)
+($O450*VLOOKUP($S450+12,rate_basefnd,7)))
*$R450</f>
        <v>429.80824999999999</v>
      </c>
      <c r="Z450" s="1">
        <f>(($C450*'fnd base rates'!H$48)
+($D450*'fnd base rates'!H$49)
+($E450*'fnd base rates'!H$50)
+($F450*'fnd base rates'!H$51)
+($G450*'fnd base rates'!H$52)
+($H450*'fnd base rates'!H$53)
+($I450*'fnd base rates'!H$54)
+($J450*'fnd base rates'!H$55)
+($K450*'fnd base rates'!H$56)
+($L450*'fnd base rates'!H$57)
+($M450*'fnd base rates'!H$58)
+($N450*'fnd base rates'!H$59)
+($O450*VLOOKUP($S450+12,rate_basefnd,8)))</f>
        <v>1892.5535</v>
      </c>
      <c r="AA450" s="1">
        <f>(($C450*'fnd base rates'!I$48)
+($D450*'fnd base rates'!I$49)
+($E450*'fnd base rates'!I$50)
+($F450*'fnd base rates'!I$51)
+($G450*'fnd base rates'!I$52)
+($H450*'fnd base rates'!I$53)
+($I450*'fnd base rates'!I$54)
+($J450*'fnd base rates'!I$55)
+($K450*'fnd base rates'!I$56)
+($L450*'fnd base rates'!I$57)
+($M450*'fnd base rates'!I$58)
+($N450*'fnd base rates'!I$59)
+($O450*VLOOKUP($S450+12,rate_basefnd,9)))
*$R450</f>
        <v>1035.3899999999999</v>
      </c>
      <c r="AB450" s="1">
        <f>(($C450*'fnd base rates'!J$48)
+($D450*'fnd base rates'!J$49)
+($E450*'fnd base rates'!J$50)
+($F450*'fnd base rates'!J$51)
+($G450*'fnd base rates'!J$52)
+($H450*'fnd base rates'!J$53)
+($I450*'fnd base rates'!J$54)
+($J450*'fnd base rates'!J$55)
+($K450*'fnd base rates'!J$56)
+($L450*'fnd base rates'!J$57)
+($M450*'fnd base rates'!J$58)
+($N450*'fnd base rates'!J$59)
+($O450*VLOOKUP($S450+12,rate_basefnd,10)))
*$R450</f>
        <v>1213.18</v>
      </c>
      <c r="AC450" s="1">
        <f>(($C450*'fnd base rates'!K$48)
+($D450*'fnd base rates'!K$49)
+($E450*'fnd base rates'!K$50)
+($F450*'fnd base rates'!K$51)
+($G450*'fnd base rates'!K$52)
+($H450*'fnd base rates'!K$53)
+($I450*'fnd base rates'!K$54)
+($J450*'fnd base rates'!K$55)
+($K450*'fnd base rates'!K$56)
+($L450*'fnd base rates'!K$57)
+($M450*'fnd base rates'!K$58)
+($N450*'fnd base rates'!K$59)
+($O450*VLOOKUP($S450+12,rate_basefnd,11)))
*$R450</f>
        <v>3016.2053750000005</v>
      </c>
      <c r="AD450" s="1">
        <f>(($C450*'fnd base rates'!L$48)
+($D450*'fnd base rates'!L$49)
+($E450*'fnd base rates'!L$50)
+($F450*'fnd base rates'!L$51)
+($G450*'fnd base rates'!L$52)
+($H450*'fnd base rates'!L$53)
+($I450*'fnd base rates'!L$54)
+($J450*'fnd base rates'!L$55)
+($K450*'fnd base rates'!L$56)
+($L450*'fnd base rates'!L$57)
+($M450*'fnd base rates'!L$58)
+($N450*'fnd base rates'!L$59)
+($O450*VLOOKUP($S450+12,rate_basefnd,12)))</f>
        <v>2816.5358421457149</v>
      </c>
      <c r="AE450" s="1">
        <f>(($C450*'fnd base rates'!M$48)
+($D450*'fnd base rates'!M$49)
+($E450*'fnd base rates'!M$50)
+($F450*'fnd base rates'!M$51)
+($G450*'fnd base rates'!M$52)
+($H450*'fnd base rates'!M$53)
+($I450*'fnd base rates'!M$54)
+($J450*'fnd base rates'!M$55)
+($K450*'fnd base rates'!M$56)
+($L450*'fnd base rates'!M$57)
+($M450*'fnd base rates'!M$58)
+($N450*'fnd base rates'!M$59)
+($O450*VLOOKUP($S450+12,rate_basefnd,13)))</f>
        <v>0</v>
      </c>
      <c r="AF450" s="4">
        <f t="shared" si="71"/>
        <v>27681.775217145718</v>
      </c>
      <c r="AH450" s="4">
        <f t="shared" si="72"/>
        <v>474097755</v>
      </c>
      <c r="AI450" s="4" t="str">
        <f t="shared" si="73"/>
        <v>474</v>
      </c>
      <c r="AJ450" s="2" t="str">
        <f t="shared" si="74"/>
        <v>097</v>
      </c>
      <c r="AK450" s="2" t="str">
        <f t="shared" si="75"/>
        <v>755</v>
      </c>
      <c r="AL450" s="4">
        <f t="shared" si="76"/>
        <v>1</v>
      </c>
      <c r="AM450" s="4">
        <f t="shared" si="69"/>
        <v>3</v>
      </c>
      <c r="AN450" s="4">
        <f t="shared" si="77"/>
        <v>27681.775217145718</v>
      </c>
      <c r="AO450" s="4">
        <f t="shared" si="78"/>
        <v>9227</v>
      </c>
      <c r="AP450" s="4">
        <f t="shared" si="79"/>
        <v>0</v>
      </c>
      <c r="AQ450" s="75">
        <v>9227</v>
      </c>
    </row>
    <row r="451" spans="1:44" s="4" customFormat="1">
      <c r="A451" s="2">
        <v>474097775</v>
      </c>
      <c r="B451" s="382" t="s">
        <v>717</v>
      </c>
      <c r="C451" s="15">
        <f>'fnd enro'!C451</f>
        <v>0</v>
      </c>
      <c r="D451" s="15">
        <f>'fnd enro'!D451</f>
        <v>0</v>
      </c>
      <c r="E451" s="15">
        <f>'fnd enro'!E451</f>
        <v>0</v>
      </c>
      <c r="F451" s="15">
        <f>'fnd enro'!F451</f>
        <v>0</v>
      </c>
      <c r="G451" s="15">
        <f>'fnd enro'!G451</f>
        <v>0</v>
      </c>
      <c r="H451" s="15">
        <f>'fnd enro'!H451</f>
        <v>3</v>
      </c>
      <c r="I451" s="15">
        <f>'fnd enro'!I451</f>
        <v>0.1125</v>
      </c>
      <c r="J451" s="15">
        <f>'fnd enro'!J451</f>
        <v>0</v>
      </c>
      <c r="K451" s="15">
        <f>'fnd enro'!K451</f>
        <v>0</v>
      </c>
      <c r="L451" s="15">
        <f>'fnd enro'!L451</f>
        <v>0</v>
      </c>
      <c r="M451" s="15">
        <f>'fnd enro'!M451</f>
        <v>0</v>
      </c>
      <c r="N451" s="15">
        <f>'fnd enro'!N451</f>
        <v>0</v>
      </c>
      <c r="O451" s="15">
        <f>'fnd enro'!O451</f>
        <v>0</v>
      </c>
      <c r="P451" s="15"/>
      <c r="Q451" s="15">
        <f>'fnd enro'!R451</f>
        <v>3</v>
      </c>
      <c r="R451" s="16">
        <f t="shared" si="70"/>
        <v>1</v>
      </c>
      <c r="S451" s="15">
        <f>'fnd enro'!Q451</f>
        <v>1</v>
      </c>
      <c r="T451" s="2"/>
      <c r="U451" s="1">
        <f>(($C451*'fnd base rates'!C$48)
+($D451*'fnd base rates'!C$49)
+($E451*'fnd base rates'!C$50)
+($F451*'fnd base rates'!C$51)
+($G451*'fnd base rates'!C$52)
+($H451*'fnd base rates'!C$53)
+($I451*'fnd base rates'!C$54)
+($J451*'fnd base rates'!C$55)
+($K451*'fnd base rates'!C$56)
+($L451*'fnd base rates'!C$57)
+($M451*'fnd base rates'!C$58)
+($N451*'fnd base rates'!C$59)
+($O451*VLOOKUP($S451+12,rate_basefnd,3)))
*$R451</f>
        <v>1389.8868750000001</v>
      </c>
      <c r="V451" s="1">
        <f>(($C451*'fnd base rates'!D$48)
+($D451*'fnd base rates'!D$49)
+($E451*'fnd base rates'!D$50)
+($F451*'fnd base rates'!D$51)
+($G451*'fnd base rates'!D$52)
+($H451*'fnd base rates'!D$53)
+($I451*'fnd base rates'!D$54)
+($J451*'fnd base rates'!D$55)
+($K451*'fnd base rates'!D$56)
+($L451*'fnd base rates'!D$57)
+($M451*'fnd base rates'!D$58)
+($N451*'fnd base rates'!D$59)
+($O451*VLOOKUP($S451+12,rate_basefnd,4)))
*$R451</f>
        <v>1994.16</v>
      </c>
      <c r="W451" s="1">
        <f>(($C451*'fnd base rates'!E$48)
+($D451*'fnd base rates'!E$49)
+($E451*'fnd base rates'!E$50)
+($F451*'fnd base rates'!E$51)
+($G451*'fnd base rates'!E$52)
+($H451*'fnd base rates'!E$53)
+($I451*'fnd base rates'!E$54)
+($J451*'fnd base rates'!E$55)
+($K451*'fnd base rates'!E$56)
+($L451*'fnd base rates'!E$57)
+($M451*'fnd base rates'!E$58)
+($N451*'fnd base rates'!E$59)
+($O451*VLOOKUP($S451+12,rate_basefnd,5)))
*$R451</f>
        <v>12776.128124999999</v>
      </c>
      <c r="X451" s="1">
        <f>(($C451*'fnd base rates'!F$48)
+($D451*'fnd base rates'!F$49)
+($E451*'fnd base rates'!F$50)
+($F451*'fnd base rates'!F$51)
+($G451*'fnd base rates'!F$52)
+($H451*'fnd base rates'!F$53)
+($I451*'fnd base rates'!F$54)
+($J451*'fnd base rates'!F$55)
+($K451*'fnd base rates'!F$56)
+($L451*'fnd base rates'!F$57)
+($M451*'fnd base rates'!F$58)
+($N451*'fnd base rates'!F$59)
+($O451*VLOOKUP($S451+12,rate_basefnd,6)))
*$R451</f>
        <v>2285.8672500000002</v>
      </c>
      <c r="Y451" s="1">
        <f>(($C451*'fnd base rates'!G$48)
+($D451*'fnd base rates'!G$49)
+($E451*'fnd base rates'!G$50)
+($F451*'fnd base rates'!G$51)
+($G451*'fnd base rates'!G$52)
+($H451*'fnd base rates'!G$53)
+($I451*'fnd base rates'!G$54)
+($J451*'fnd base rates'!G$55)
+($K451*'fnd base rates'!G$56)
+($L451*'fnd base rates'!G$57)
+($M451*'fnd base rates'!G$58)
+($N451*'fnd base rates'!G$59)
+($O451*VLOOKUP($S451+12,rate_basefnd,7)))
*$R451</f>
        <v>425.82825000000003</v>
      </c>
      <c r="Z451" s="1">
        <f>(($C451*'fnd base rates'!H$48)
+($D451*'fnd base rates'!H$49)
+($E451*'fnd base rates'!H$50)
+($F451*'fnd base rates'!H$51)
+($G451*'fnd base rates'!H$52)
+($H451*'fnd base rates'!H$53)
+($I451*'fnd base rates'!H$54)
+($J451*'fnd base rates'!H$55)
+($K451*'fnd base rates'!H$56)
+($L451*'fnd base rates'!H$57)
+($M451*'fnd base rates'!H$58)
+($N451*'fnd base rates'!H$59)
+($O451*VLOOKUP($S451+12,rate_basefnd,8)))</f>
        <v>2157.2535000000003</v>
      </c>
      <c r="AA451" s="1">
        <f>(($C451*'fnd base rates'!I$48)
+($D451*'fnd base rates'!I$49)
+($E451*'fnd base rates'!I$50)
+($F451*'fnd base rates'!I$51)
+($G451*'fnd base rates'!I$52)
+($H451*'fnd base rates'!I$53)
+($I451*'fnd base rates'!I$54)
+($J451*'fnd base rates'!I$55)
+($K451*'fnd base rates'!I$56)
+($L451*'fnd base rates'!I$57)
+($M451*'fnd base rates'!I$58)
+($N451*'fnd base rates'!I$59)
+($O451*VLOOKUP($S451+12,rate_basefnd,9)))
*$R451</f>
        <v>1110.24</v>
      </c>
      <c r="AB451" s="1">
        <f>(($C451*'fnd base rates'!J$48)
+($D451*'fnd base rates'!J$49)
+($E451*'fnd base rates'!J$50)
+($F451*'fnd base rates'!J$51)
+($G451*'fnd base rates'!J$52)
+($H451*'fnd base rates'!J$53)
+($I451*'fnd base rates'!J$54)
+($J451*'fnd base rates'!J$55)
+($K451*'fnd base rates'!J$56)
+($L451*'fnd base rates'!J$57)
+($M451*'fnd base rates'!J$58)
+($N451*'fnd base rates'!J$59)
+($O451*VLOOKUP($S451+12,rate_basefnd,10)))
*$R451</f>
        <v>1495.5</v>
      </c>
      <c r="AC451" s="1">
        <f>(($C451*'fnd base rates'!K$48)
+($D451*'fnd base rates'!K$49)
+($E451*'fnd base rates'!K$50)
+($F451*'fnd base rates'!K$51)
+($G451*'fnd base rates'!K$52)
+($H451*'fnd base rates'!K$53)
+($I451*'fnd base rates'!K$54)
+($J451*'fnd base rates'!K$55)
+($K451*'fnd base rates'!K$56)
+($L451*'fnd base rates'!K$57)
+($M451*'fnd base rates'!K$58)
+($N451*'fnd base rates'!K$59)
+($O451*VLOOKUP($S451+12,rate_basefnd,11)))
*$R451</f>
        <v>2988.3153750000001</v>
      </c>
      <c r="AD451" s="1">
        <f>(($C451*'fnd base rates'!L$48)
+($D451*'fnd base rates'!L$49)
+($E451*'fnd base rates'!L$50)
+($F451*'fnd base rates'!L$51)
+($G451*'fnd base rates'!L$52)
+($H451*'fnd base rates'!L$53)
+($I451*'fnd base rates'!L$54)
+($J451*'fnd base rates'!L$55)
+($K451*'fnd base rates'!L$56)
+($L451*'fnd base rates'!L$57)
+($M451*'fnd base rates'!L$58)
+($N451*'fnd base rates'!L$59)
+($O451*VLOOKUP($S451+12,rate_basefnd,12)))</f>
        <v>2757.7741180783246</v>
      </c>
      <c r="AE451" s="1">
        <f>(($C451*'fnd base rates'!M$48)
+($D451*'fnd base rates'!M$49)
+($E451*'fnd base rates'!M$50)
+($F451*'fnd base rates'!M$51)
+($G451*'fnd base rates'!M$52)
+($H451*'fnd base rates'!M$53)
+($I451*'fnd base rates'!M$54)
+($J451*'fnd base rates'!M$55)
+($K451*'fnd base rates'!M$56)
+($L451*'fnd base rates'!M$57)
+($M451*'fnd base rates'!M$58)
+($N451*'fnd base rates'!M$59)
+($O451*VLOOKUP($S451+12,rate_basefnd,13)))</f>
        <v>0</v>
      </c>
      <c r="AF451" s="4">
        <f t="shared" si="71"/>
        <v>29380.953493078323</v>
      </c>
      <c r="AH451" s="4">
        <f t="shared" si="72"/>
        <v>474097775</v>
      </c>
      <c r="AI451" s="4" t="str">
        <f t="shared" si="73"/>
        <v>474</v>
      </c>
      <c r="AJ451" s="2" t="str">
        <f t="shared" si="74"/>
        <v>097</v>
      </c>
      <c r="AK451" s="2" t="str">
        <f t="shared" si="75"/>
        <v>775</v>
      </c>
      <c r="AL451" s="4">
        <f t="shared" si="76"/>
        <v>1</v>
      </c>
      <c r="AM451" s="4">
        <f t="shared" si="69"/>
        <v>3</v>
      </c>
      <c r="AN451" s="4">
        <f t="shared" si="77"/>
        <v>29380.953493078323</v>
      </c>
      <c r="AO451" s="4">
        <f t="shared" si="78"/>
        <v>9794</v>
      </c>
      <c r="AP451" s="4">
        <f t="shared" si="79"/>
        <v>0</v>
      </c>
      <c r="AQ451" s="75">
        <v>9794</v>
      </c>
    </row>
    <row r="452" spans="1:44" s="4" customFormat="1">
      <c r="A452" s="2">
        <v>478352051</v>
      </c>
      <c r="B452" s="382" t="s">
        <v>0</v>
      </c>
      <c r="C452" s="15">
        <f>'fnd enro'!C452</f>
        <v>0</v>
      </c>
      <c r="D452" s="15">
        <f>'fnd enro'!D452</f>
        <v>0</v>
      </c>
      <c r="E452" s="15">
        <f>'fnd enro'!E452</f>
        <v>0</v>
      </c>
      <c r="F452" s="15">
        <f>'fnd enro'!F452</f>
        <v>0</v>
      </c>
      <c r="G452" s="15">
        <f>'fnd enro'!G452</f>
        <v>1</v>
      </c>
      <c r="H452" s="15">
        <f>'fnd enro'!H452</f>
        <v>0</v>
      </c>
      <c r="I452" s="15">
        <f>'fnd enro'!I452</f>
        <v>3.7499999999999999E-2</v>
      </c>
      <c r="J452" s="15">
        <f>'fnd enro'!J452</f>
        <v>0</v>
      </c>
      <c r="K452" s="15">
        <f>'fnd enro'!K452</f>
        <v>0</v>
      </c>
      <c r="L452" s="15">
        <f>'fnd enro'!L452</f>
        <v>0</v>
      </c>
      <c r="M452" s="15">
        <f>'fnd enro'!M452</f>
        <v>0</v>
      </c>
      <c r="N452" s="15">
        <f>'fnd enro'!N452</f>
        <v>0</v>
      </c>
      <c r="O452" s="15">
        <f>'fnd enro'!O452</f>
        <v>0</v>
      </c>
      <c r="P452" s="15"/>
      <c r="Q452" s="15">
        <f>'fnd enro'!R452</f>
        <v>1</v>
      </c>
      <c r="R452" s="16">
        <f t="shared" si="70"/>
        <v>1.0023333333333333</v>
      </c>
      <c r="S452" s="15">
        <f>'fnd enro'!Q452</f>
        <v>1</v>
      </c>
      <c r="T452" s="2"/>
      <c r="U452" s="1">
        <f>(($C452*'fnd base rates'!C$48)
+($D452*'fnd base rates'!C$49)
+($E452*'fnd base rates'!C$50)
+($F452*'fnd base rates'!C$51)
+($G452*'fnd base rates'!C$52)
+($H452*'fnd base rates'!C$53)
+($I452*'fnd base rates'!C$54)
+($J452*'fnd base rates'!C$55)
+($K452*'fnd base rates'!C$56)
+($L452*'fnd base rates'!C$57)
+($M452*'fnd base rates'!C$58)
+($N452*'fnd base rates'!C$59)
+($O452*VLOOKUP($S452+12,rate_basefnd,3)))
*$R452</f>
        <v>464.37664812500003</v>
      </c>
      <c r="V452" s="1">
        <f>(($C452*'fnd base rates'!D$48)
+($D452*'fnd base rates'!D$49)
+($E452*'fnd base rates'!D$50)
+($F452*'fnd base rates'!D$51)
+($G452*'fnd base rates'!D$52)
+($H452*'fnd base rates'!D$53)
+($I452*'fnd base rates'!D$54)
+($J452*'fnd base rates'!D$55)
+($K452*'fnd base rates'!D$56)
+($L452*'fnd base rates'!D$57)
+($M452*'fnd base rates'!D$58)
+($N452*'fnd base rates'!D$59)
+($O452*VLOOKUP($S452+12,rate_basefnd,4)))
*$R452</f>
        <v>666.27101333333337</v>
      </c>
      <c r="W452" s="1">
        <f>(($C452*'fnd base rates'!E$48)
+($D452*'fnd base rates'!E$49)
+($E452*'fnd base rates'!E$50)
+($F452*'fnd base rates'!E$51)
+($G452*'fnd base rates'!E$52)
+($H452*'fnd base rates'!E$53)
+($I452*'fnd base rates'!E$54)
+($J452*'fnd base rates'!E$55)
+($K452*'fnd base rates'!E$56)
+($L452*'fnd base rates'!E$57)
+($M452*'fnd base rates'!E$58)
+($N452*'fnd base rates'!E$59)
+($O452*VLOOKUP($S452+12,rate_basefnd,5)))
*$R452</f>
        <v>3003.5112535416665</v>
      </c>
      <c r="X452" s="1">
        <f>(($C452*'fnd base rates'!F$48)
+($D452*'fnd base rates'!F$49)
+($E452*'fnd base rates'!F$50)
+($F452*'fnd base rates'!F$51)
+($G452*'fnd base rates'!F$52)
+($H452*'fnd base rates'!F$53)
+($I452*'fnd base rates'!F$54)
+($J452*'fnd base rates'!F$55)
+($K452*'fnd base rates'!F$56)
+($L452*'fnd base rates'!F$57)
+($M452*'fnd base rates'!F$58)
+($N452*'fnd base rates'!F$59)
+($O452*VLOOKUP($S452+12,rate_basefnd,6)))
*$R452</f>
        <v>858.20356341666673</v>
      </c>
      <c r="Y452" s="1">
        <f>(($C452*'fnd base rates'!G$48)
+($D452*'fnd base rates'!G$49)
+($E452*'fnd base rates'!G$50)
+($F452*'fnd base rates'!G$51)
+($G452*'fnd base rates'!G$52)
+($H452*'fnd base rates'!G$53)
+($I452*'fnd base rates'!G$54)
+($J452*'fnd base rates'!G$55)
+($K452*'fnd base rates'!G$56)
+($L452*'fnd base rates'!G$57)
+($M452*'fnd base rates'!G$58)
+($N452*'fnd base rates'!G$59)
+($O452*VLOOKUP($S452+12,rate_basefnd,7)))
*$R452</f>
        <v>146.26323641666664</v>
      </c>
      <c r="Z452" s="1">
        <f>(($C452*'fnd base rates'!H$48)
+($D452*'fnd base rates'!H$49)
+($E452*'fnd base rates'!H$50)
+($F452*'fnd base rates'!H$51)
+($G452*'fnd base rates'!H$52)
+($H452*'fnd base rates'!H$53)
+($I452*'fnd base rates'!H$54)
+($J452*'fnd base rates'!H$55)
+($K452*'fnd base rates'!H$56)
+($L452*'fnd base rates'!H$57)
+($M452*'fnd base rates'!H$58)
+($N452*'fnd base rates'!H$59)
+($O452*VLOOKUP($S452+12,rate_basefnd,8)))</f>
        <v>454.3845</v>
      </c>
      <c r="AA452" s="1">
        <f>(($C452*'fnd base rates'!I$48)
+($D452*'fnd base rates'!I$49)
+($E452*'fnd base rates'!I$50)
+($F452*'fnd base rates'!I$51)
+($G452*'fnd base rates'!I$52)
+($H452*'fnd base rates'!I$53)
+($I452*'fnd base rates'!I$54)
+($J452*'fnd base rates'!I$55)
+($K452*'fnd base rates'!I$56)
+($L452*'fnd base rates'!I$57)
+($M452*'fnd base rates'!I$58)
+($N452*'fnd base rates'!I$59)
+($O452*VLOOKUP($S452+12,rate_basefnd,9)))
*$R452</f>
        <v>295.91887000000003</v>
      </c>
      <c r="AB452" s="1">
        <f>(($C452*'fnd base rates'!J$48)
+($D452*'fnd base rates'!J$49)
+($E452*'fnd base rates'!J$50)
+($F452*'fnd base rates'!J$51)
+($G452*'fnd base rates'!J$52)
+($H452*'fnd base rates'!J$53)
+($I452*'fnd base rates'!J$54)
+($J452*'fnd base rates'!J$55)
+($K452*'fnd base rates'!J$56)
+($L452*'fnd base rates'!J$57)
+($M452*'fnd base rates'!J$58)
+($N452*'fnd base rates'!J$59)
+($O452*VLOOKUP($S452+12,rate_basefnd,10)))
*$R452</f>
        <v>216.68441999999999</v>
      </c>
      <c r="AC452" s="1">
        <f>(($C452*'fnd base rates'!K$48)
+($D452*'fnd base rates'!K$49)
+($E452*'fnd base rates'!K$50)
+($F452*'fnd base rates'!K$51)
+($G452*'fnd base rates'!K$52)
+($H452*'fnd base rates'!K$53)
+($I452*'fnd base rates'!K$54)
+($J452*'fnd base rates'!K$55)
+($K452*'fnd base rates'!K$56)
+($L452*'fnd base rates'!K$57)
+($M452*'fnd base rates'!K$58)
+($N452*'fnd base rates'!K$59)
+($O452*VLOOKUP($S452+12,rate_basefnd,11)))
*$R452</f>
        <v>1026.3844469583332</v>
      </c>
      <c r="AD452" s="1">
        <f>(($C452*'fnd base rates'!L$48)
+($D452*'fnd base rates'!L$49)
+($E452*'fnd base rates'!L$50)
+($F452*'fnd base rates'!L$51)
+($G452*'fnd base rates'!L$52)
+($H452*'fnd base rates'!L$53)
+($I452*'fnd base rates'!L$54)
+($J452*'fnd base rates'!L$55)
+($K452*'fnd base rates'!L$56)
+($L452*'fnd base rates'!L$57)
+($M452*'fnd base rates'!L$58)
+($N452*'fnd base rates'!L$59)
+($O452*VLOOKUP($S452+12,rate_basefnd,12)))</f>
        <v>978.01976342683213</v>
      </c>
      <c r="AE452" s="1">
        <f>(($C452*'fnd base rates'!M$48)
+($D452*'fnd base rates'!M$49)
+($E452*'fnd base rates'!M$50)
+($F452*'fnd base rates'!M$51)
+($G452*'fnd base rates'!M$52)
+($H452*'fnd base rates'!M$53)
+($I452*'fnd base rates'!M$54)
+($J452*'fnd base rates'!M$55)
+($K452*'fnd base rates'!M$56)
+($L452*'fnd base rates'!M$57)
+($M452*'fnd base rates'!M$58)
+($N452*'fnd base rates'!M$59)
+($O452*VLOOKUP($S452+12,rate_basefnd,13)))</f>
        <v>0</v>
      </c>
      <c r="AF452" s="4">
        <f t="shared" si="71"/>
        <v>8110.0177152184997</v>
      </c>
      <c r="AH452" s="4">
        <f t="shared" si="72"/>
        <v>478352051</v>
      </c>
      <c r="AI452" s="4" t="str">
        <f t="shared" si="73"/>
        <v>478</v>
      </c>
      <c r="AJ452" s="2" t="str">
        <f t="shared" si="74"/>
        <v>352</v>
      </c>
      <c r="AK452" s="2" t="str">
        <f t="shared" si="75"/>
        <v>051</v>
      </c>
      <c r="AL452" s="4">
        <f t="shared" si="76"/>
        <v>1</v>
      </c>
      <c r="AM452" s="4">
        <f t="shared" si="69"/>
        <v>1</v>
      </c>
      <c r="AN452" s="4">
        <f t="shared" si="77"/>
        <v>8110.0177152184997</v>
      </c>
      <c r="AO452" s="4">
        <f t="shared" si="78"/>
        <v>8110</v>
      </c>
      <c r="AP452" s="4">
        <f t="shared" si="79"/>
        <v>0</v>
      </c>
      <c r="AQ452" s="75">
        <v>8110</v>
      </c>
    </row>
    <row r="453" spans="1:44" s="4" customFormat="1">
      <c r="A453" s="2">
        <v>478352064</v>
      </c>
      <c r="B453" s="382" t="s">
        <v>0</v>
      </c>
      <c r="C453" s="15">
        <f>'fnd enro'!C453</f>
        <v>0</v>
      </c>
      <c r="D453" s="15">
        <f>'fnd enro'!D453</f>
        <v>0</v>
      </c>
      <c r="E453" s="15">
        <f>'fnd enro'!E453</f>
        <v>0</v>
      </c>
      <c r="F453" s="15">
        <f>'fnd enro'!F453</f>
        <v>0</v>
      </c>
      <c r="G453" s="15">
        <f>'fnd enro'!G453</f>
        <v>0</v>
      </c>
      <c r="H453" s="15">
        <f>'fnd enro'!H453</f>
        <v>2</v>
      </c>
      <c r="I453" s="15">
        <f>'fnd enro'!I453</f>
        <v>7.4999999999999997E-2</v>
      </c>
      <c r="J453" s="15">
        <f>'fnd enro'!J453</f>
        <v>0</v>
      </c>
      <c r="K453" s="15">
        <f>'fnd enro'!K453</f>
        <v>0</v>
      </c>
      <c r="L453" s="15">
        <f>'fnd enro'!L453</f>
        <v>0</v>
      </c>
      <c r="M453" s="15">
        <f>'fnd enro'!M453</f>
        <v>0</v>
      </c>
      <c r="N453" s="15">
        <f>'fnd enro'!N453</f>
        <v>0</v>
      </c>
      <c r="O453" s="15">
        <f>'fnd enro'!O453</f>
        <v>0</v>
      </c>
      <c r="P453" s="15"/>
      <c r="Q453" s="15">
        <f>'fnd enro'!R453</f>
        <v>2</v>
      </c>
      <c r="R453" s="16">
        <f t="shared" si="70"/>
        <v>1.0023333333333333</v>
      </c>
      <c r="S453" s="15">
        <f>'fnd enro'!Q453</f>
        <v>1</v>
      </c>
      <c r="T453" s="2"/>
      <c r="U453" s="1">
        <f>(($C453*'fnd base rates'!C$48)
+($D453*'fnd base rates'!C$49)
+($E453*'fnd base rates'!C$50)
+($F453*'fnd base rates'!C$51)
+($G453*'fnd base rates'!C$52)
+($H453*'fnd base rates'!C$53)
+($I453*'fnd base rates'!C$54)
+($J453*'fnd base rates'!C$55)
+($K453*'fnd base rates'!C$56)
+($L453*'fnd base rates'!C$57)
+($M453*'fnd base rates'!C$58)
+($N453*'fnd base rates'!C$59)
+($O453*VLOOKUP($S453+12,rate_basefnd,3)))
*$R453</f>
        <v>928.75329625000006</v>
      </c>
      <c r="V453" s="1">
        <f>(($C453*'fnd base rates'!D$48)
+($D453*'fnd base rates'!D$49)
+($E453*'fnd base rates'!D$50)
+($F453*'fnd base rates'!D$51)
+($G453*'fnd base rates'!D$52)
+($H453*'fnd base rates'!D$53)
+($I453*'fnd base rates'!D$54)
+($J453*'fnd base rates'!D$55)
+($K453*'fnd base rates'!D$56)
+($L453*'fnd base rates'!D$57)
+($M453*'fnd base rates'!D$58)
+($N453*'fnd base rates'!D$59)
+($O453*VLOOKUP($S453+12,rate_basefnd,4)))
*$R453</f>
        <v>1332.5420266666667</v>
      </c>
      <c r="W453" s="1">
        <f>(($C453*'fnd base rates'!E$48)
+($D453*'fnd base rates'!E$49)
+($E453*'fnd base rates'!E$50)
+($F453*'fnd base rates'!E$51)
+($G453*'fnd base rates'!E$52)
+($H453*'fnd base rates'!E$53)
+($I453*'fnd base rates'!E$54)
+($J453*'fnd base rates'!E$55)
+($K453*'fnd base rates'!E$56)
+($L453*'fnd base rates'!E$57)
+($M453*'fnd base rates'!E$58)
+($N453*'fnd base rates'!E$59)
+($O453*VLOOKUP($S453+12,rate_basefnd,5)))
*$R453</f>
        <v>8537.2927270833316</v>
      </c>
      <c r="X453" s="1">
        <f>(($C453*'fnd base rates'!F$48)
+($D453*'fnd base rates'!F$49)
+($E453*'fnd base rates'!F$50)
+($F453*'fnd base rates'!F$51)
+($G453*'fnd base rates'!F$52)
+($H453*'fnd base rates'!F$53)
+($I453*'fnd base rates'!F$54)
+($J453*'fnd base rates'!F$55)
+($K453*'fnd base rates'!F$56)
+($L453*'fnd base rates'!F$57)
+($M453*'fnd base rates'!F$58)
+($N453*'fnd base rates'!F$59)
+($O453*VLOOKUP($S453+12,rate_basefnd,6)))
*$R453</f>
        <v>1527.4672935000001</v>
      </c>
      <c r="Y453" s="1">
        <f>(($C453*'fnd base rates'!G$48)
+($D453*'fnd base rates'!G$49)
+($E453*'fnd base rates'!G$50)
+($F453*'fnd base rates'!G$51)
+($G453*'fnd base rates'!G$52)
+($H453*'fnd base rates'!G$53)
+($I453*'fnd base rates'!G$54)
+($J453*'fnd base rates'!G$55)
+($K453*'fnd base rates'!G$56)
+($L453*'fnd base rates'!G$57)
+($M453*'fnd base rates'!G$58)
+($N453*'fnd base rates'!G$59)
+($O453*VLOOKUP($S453+12,rate_basefnd,7)))
*$R453</f>
        <v>284.54789949999997</v>
      </c>
      <c r="Z453" s="1">
        <f>(($C453*'fnd base rates'!H$48)
+($D453*'fnd base rates'!H$49)
+($E453*'fnd base rates'!H$50)
+($F453*'fnd base rates'!H$51)
+($G453*'fnd base rates'!H$52)
+($H453*'fnd base rates'!H$53)
+($I453*'fnd base rates'!H$54)
+($J453*'fnd base rates'!H$55)
+($K453*'fnd base rates'!H$56)
+($L453*'fnd base rates'!H$57)
+($M453*'fnd base rates'!H$58)
+($N453*'fnd base rates'!H$59)
+($O453*VLOOKUP($S453+12,rate_basefnd,8)))</f>
        <v>1438.1690000000001</v>
      </c>
      <c r="AA453" s="1">
        <f>(($C453*'fnd base rates'!I$48)
+($D453*'fnd base rates'!I$49)
+($E453*'fnd base rates'!I$50)
+($F453*'fnd base rates'!I$51)
+($G453*'fnd base rates'!I$52)
+($H453*'fnd base rates'!I$53)
+($I453*'fnd base rates'!I$54)
+($J453*'fnd base rates'!I$55)
+($K453*'fnd base rates'!I$56)
+($L453*'fnd base rates'!I$57)
+($M453*'fnd base rates'!I$58)
+($N453*'fnd base rates'!I$59)
+($O453*VLOOKUP($S453+12,rate_basefnd,9)))
*$R453</f>
        <v>741.88703999999996</v>
      </c>
      <c r="AB453" s="1">
        <f>(($C453*'fnd base rates'!J$48)
+($D453*'fnd base rates'!J$49)
+($E453*'fnd base rates'!J$50)
+($F453*'fnd base rates'!J$51)
+($G453*'fnd base rates'!J$52)
+($H453*'fnd base rates'!J$53)
+($I453*'fnd base rates'!J$54)
+($J453*'fnd base rates'!J$55)
+($K453*'fnd base rates'!J$56)
+($L453*'fnd base rates'!J$57)
+($M453*'fnd base rates'!J$58)
+($N453*'fnd base rates'!J$59)
+($O453*VLOOKUP($S453+12,rate_basefnd,10)))
*$R453</f>
        <v>999.32633333333331</v>
      </c>
      <c r="AC453" s="1">
        <f>(($C453*'fnd base rates'!K$48)
+($D453*'fnd base rates'!K$49)
+($E453*'fnd base rates'!K$50)
+($F453*'fnd base rates'!K$51)
+($G453*'fnd base rates'!K$52)
+($H453*'fnd base rates'!K$53)
+($I453*'fnd base rates'!K$54)
+($J453*'fnd base rates'!K$55)
+($K453*'fnd base rates'!K$56)
+($L453*'fnd base rates'!K$57)
+($M453*'fnd base rates'!K$58)
+($N453*'fnd base rates'!K$59)
+($O453*VLOOKUP($S453+12,rate_basefnd,11)))
*$R453</f>
        <v>1996.8587405833334</v>
      </c>
      <c r="AD453" s="1">
        <f>(($C453*'fnd base rates'!L$48)
+($D453*'fnd base rates'!L$49)
+($E453*'fnd base rates'!L$50)
+($F453*'fnd base rates'!L$51)
+($G453*'fnd base rates'!L$52)
+($H453*'fnd base rates'!L$53)
+($I453*'fnd base rates'!L$54)
+($J453*'fnd base rates'!L$55)
+($K453*'fnd base rates'!L$56)
+($L453*'fnd base rates'!L$57)
+($M453*'fnd base rates'!L$58)
+($N453*'fnd base rates'!L$59)
+($O453*VLOOKUP($S453+12,rate_basefnd,12)))</f>
        <v>1838.5160787188831</v>
      </c>
      <c r="AE453" s="1">
        <f>(($C453*'fnd base rates'!M$48)
+($D453*'fnd base rates'!M$49)
+($E453*'fnd base rates'!M$50)
+($F453*'fnd base rates'!M$51)
+($G453*'fnd base rates'!M$52)
+($H453*'fnd base rates'!M$53)
+($I453*'fnd base rates'!M$54)
+($J453*'fnd base rates'!M$55)
+($K453*'fnd base rates'!M$56)
+($L453*'fnd base rates'!M$57)
+($M453*'fnd base rates'!M$58)
+($N453*'fnd base rates'!M$59)
+($O453*VLOOKUP($S453+12,rate_basefnd,13)))</f>
        <v>0</v>
      </c>
      <c r="AF453" s="4">
        <f t="shared" si="71"/>
        <v>19625.360435635546</v>
      </c>
      <c r="AH453" s="4">
        <f t="shared" si="72"/>
        <v>478352064</v>
      </c>
      <c r="AI453" s="4" t="str">
        <f t="shared" si="73"/>
        <v>478</v>
      </c>
      <c r="AJ453" s="2" t="str">
        <f t="shared" si="74"/>
        <v>352</v>
      </c>
      <c r="AK453" s="2" t="str">
        <f t="shared" si="75"/>
        <v>064</v>
      </c>
      <c r="AL453" s="4">
        <f t="shared" si="76"/>
        <v>1</v>
      </c>
      <c r="AM453" s="4">
        <f t="shared" si="69"/>
        <v>2</v>
      </c>
      <c r="AN453" s="4">
        <f t="shared" si="77"/>
        <v>19625.360435635546</v>
      </c>
      <c r="AO453" s="4">
        <f t="shared" si="78"/>
        <v>9813</v>
      </c>
      <c r="AP453" s="4">
        <f t="shared" si="79"/>
        <v>0</v>
      </c>
      <c r="AQ453" s="75">
        <v>9813</v>
      </c>
    </row>
    <row r="454" spans="1:44" s="4" customFormat="1">
      <c r="A454" s="2">
        <v>478352067</v>
      </c>
      <c r="B454" s="382" t="s">
        <v>0</v>
      </c>
      <c r="C454" s="15">
        <f>'fnd enro'!C454</f>
        <v>0</v>
      </c>
      <c r="D454" s="15">
        <f>'fnd enro'!D454</f>
        <v>0</v>
      </c>
      <c r="E454" s="15">
        <f>'fnd enro'!E454</f>
        <v>0</v>
      </c>
      <c r="F454" s="15">
        <f>'fnd enro'!F454</f>
        <v>0</v>
      </c>
      <c r="G454" s="15">
        <f>'fnd enro'!G454</f>
        <v>1</v>
      </c>
      <c r="H454" s="15">
        <f>'fnd enro'!H454</f>
        <v>0</v>
      </c>
      <c r="I454" s="15">
        <f>'fnd enro'!I454</f>
        <v>3.7499999999999999E-2</v>
      </c>
      <c r="J454" s="15">
        <f>'fnd enro'!J454</f>
        <v>0</v>
      </c>
      <c r="K454" s="15">
        <f>'fnd enro'!K454</f>
        <v>0</v>
      </c>
      <c r="L454" s="15">
        <f>'fnd enro'!L454</f>
        <v>0</v>
      </c>
      <c r="M454" s="15">
        <f>'fnd enro'!M454</f>
        <v>0</v>
      </c>
      <c r="N454" s="15">
        <f>'fnd enro'!N454</f>
        <v>0</v>
      </c>
      <c r="O454" s="15">
        <f>'fnd enro'!O454</f>
        <v>0</v>
      </c>
      <c r="P454" s="15"/>
      <c r="Q454" s="15">
        <f>'fnd enro'!R454</f>
        <v>1</v>
      </c>
      <c r="R454" s="16">
        <f t="shared" si="70"/>
        <v>1.0023333333333333</v>
      </c>
      <c r="S454" s="15">
        <f>'fnd enro'!Q454</f>
        <v>1</v>
      </c>
      <c r="T454" s="2"/>
      <c r="U454" s="1">
        <f>(($C454*'fnd base rates'!C$48)
+($D454*'fnd base rates'!C$49)
+($E454*'fnd base rates'!C$50)
+($F454*'fnd base rates'!C$51)
+($G454*'fnd base rates'!C$52)
+($H454*'fnd base rates'!C$53)
+($I454*'fnd base rates'!C$54)
+($J454*'fnd base rates'!C$55)
+($K454*'fnd base rates'!C$56)
+($L454*'fnd base rates'!C$57)
+($M454*'fnd base rates'!C$58)
+($N454*'fnd base rates'!C$59)
+($O454*VLOOKUP($S454+12,rate_basefnd,3)))
*$R454</f>
        <v>464.37664812500003</v>
      </c>
      <c r="V454" s="1">
        <f>(($C454*'fnd base rates'!D$48)
+($D454*'fnd base rates'!D$49)
+($E454*'fnd base rates'!D$50)
+($F454*'fnd base rates'!D$51)
+($G454*'fnd base rates'!D$52)
+($H454*'fnd base rates'!D$53)
+($I454*'fnd base rates'!D$54)
+($J454*'fnd base rates'!D$55)
+($K454*'fnd base rates'!D$56)
+($L454*'fnd base rates'!D$57)
+($M454*'fnd base rates'!D$58)
+($N454*'fnd base rates'!D$59)
+($O454*VLOOKUP($S454+12,rate_basefnd,4)))
*$R454</f>
        <v>666.27101333333337</v>
      </c>
      <c r="W454" s="1">
        <f>(($C454*'fnd base rates'!E$48)
+($D454*'fnd base rates'!E$49)
+($E454*'fnd base rates'!E$50)
+($F454*'fnd base rates'!E$51)
+($G454*'fnd base rates'!E$52)
+($H454*'fnd base rates'!E$53)
+($I454*'fnd base rates'!E$54)
+($J454*'fnd base rates'!E$55)
+($K454*'fnd base rates'!E$56)
+($L454*'fnd base rates'!E$57)
+($M454*'fnd base rates'!E$58)
+($N454*'fnd base rates'!E$59)
+($O454*VLOOKUP($S454+12,rate_basefnd,5)))
*$R454</f>
        <v>3003.5112535416665</v>
      </c>
      <c r="X454" s="1">
        <f>(($C454*'fnd base rates'!F$48)
+($D454*'fnd base rates'!F$49)
+($E454*'fnd base rates'!F$50)
+($F454*'fnd base rates'!F$51)
+($G454*'fnd base rates'!F$52)
+($H454*'fnd base rates'!F$53)
+($I454*'fnd base rates'!F$54)
+($J454*'fnd base rates'!F$55)
+($K454*'fnd base rates'!F$56)
+($L454*'fnd base rates'!F$57)
+($M454*'fnd base rates'!F$58)
+($N454*'fnd base rates'!F$59)
+($O454*VLOOKUP($S454+12,rate_basefnd,6)))
*$R454</f>
        <v>858.20356341666673</v>
      </c>
      <c r="Y454" s="1">
        <f>(($C454*'fnd base rates'!G$48)
+($D454*'fnd base rates'!G$49)
+($E454*'fnd base rates'!G$50)
+($F454*'fnd base rates'!G$51)
+($G454*'fnd base rates'!G$52)
+($H454*'fnd base rates'!G$53)
+($I454*'fnd base rates'!G$54)
+($J454*'fnd base rates'!G$55)
+($K454*'fnd base rates'!G$56)
+($L454*'fnd base rates'!G$57)
+($M454*'fnd base rates'!G$58)
+($N454*'fnd base rates'!G$59)
+($O454*VLOOKUP($S454+12,rate_basefnd,7)))
*$R454</f>
        <v>146.26323641666664</v>
      </c>
      <c r="Z454" s="1">
        <f>(($C454*'fnd base rates'!H$48)
+($D454*'fnd base rates'!H$49)
+($E454*'fnd base rates'!H$50)
+($F454*'fnd base rates'!H$51)
+($G454*'fnd base rates'!H$52)
+($H454*'fnd base rates'!H$53)
+($I454*'fnd base rates'!H$54)
+($J454*'fnd base rates'!H$55)
+($K454*'fnd base rates'!H$56)
+($L454*'fnd base rates'!H$57)
+($M454*'fnd base rates'!H$58)
+($N454*'fnd base rates'!H$59)
+($O454*VLOOKUP($S454+12,rate_basefnd,8)))</f>
        <v>454.3845</v>
      </c>
      <c r="AA454" s="1">
        <f>(($C454*'fnd base rates'!I$48)
+($D454*'fnd base rates'!I$49)
+($E454*'fnd base rates'!I$50)
+($F454*'fnd base rates'!I$51)
+($G454*'fnd base rates'!I$52)
+($H454*'fnd base rates'!I$53)
+($I454*'fnd base rates'!I$54)
+($J454*'fnd base rates'!I$55)
+($K454*'fnd base rates'!I$56)
+($L454*'fnd base rates'!I$57)
+($M454*'fnd base rates'!I$58)
+($N454*'fnd base rates'!I$59)
+($O454*VLOOKUP($S454+12,rate_basefnd,9)))
*$R454</f>
        <v>295.91887000000003</v>
      </c>
      <c r="AB454" s="1">
        <f>(($C454*'fnd base rates'!J$48)
+($D454*'fnd base rates'!J$49)
+($E454*'fnd base rates'!J$50)
+($F454*'fnd base rates'!J$51)
+($G454*'fnd base rates'!J$52)
+($H454*'fnd base rates'!J$53)
+($I454*'fnd base rates'!J$54)
+($J454*'fnd base rates'!J$55)
+($K454*'fnd base rates'!J$56)
+($L454*'fnd base rates'!J$57)
+($M454*'fnd base rates'!J$58)
+($N454*'fnd base rates'!J$59)
+($O454*VLOOKUP($S454+12,rate_basefnd,10)))
*$R454</f>
        <v>216.68441999999999</v>
      </c>
      <c r="AC454" s="1">
        <f>(($C454*'fnd base rates'!K$48)
+($D454*'fnd base rates'!K$49)
+($E454*'fnd base rates'!K$50)
+($F454*'fnd base rates'!K$51)
+($G454*'fnd base rates'!K$52)
+($H454*'fnd base rates'!K$53)
+($I454*'fnd base rates'!K$54)
+($J454*'fnd base rates'!K$55)
+($K454*'fnd base rates'!K$56)
+($L454*'fnd base rates'!K$57)
+($M454*'fnd base rates'!K$58)
+($N454*'fnd base rates'!K$59)
+($O454*VLOOKUP($S454+12,rate_basefnd,11)))
*$R454</f>
        <v>1026.3844469583332</v>
      </c>
      <c r="AD454" s="1">
        <f>(($C454*'fnd base rates'!L$48)
+($D454*'fnd base rates'!L$49)
+($E454*'fnd base rates'!L$50)
+($F454*'fnd base rates'!L$51)
+($G454*'fnd base rates'!L$52)
+($H454*'fnd base rates'!L$53)
+($I454*'fnd base rates'!L$54)
+($J454*'fnd base rates'!L$55)
+($K454*'fnd base rates'!L$56)
+($L454*'fnd base rates'!L$57)
+($M454*'fnd base rates'!L$58)
+($N454*'fnd base rates'!L$59)
+($O454*VLOOKUP($S454+12,rate_basefnd,12)))</f>
        <v>978.01976342683213</v>
      </c>
      <c r="AE454" s="1">
        <f>(($C454*'fnd base rates'!M$48)
+($D454*'fnd base rates'!M$49)
+($E454*'fnd base rates'!M$50)
+($F454*'fnd base rates'!M$51)
+($G454*'fnd base rates'!M$52)
+($H454*'fnd base rates'!M$53)
+($I454*'fnd base rates'!M$54)
+($J454*'fnd base rates'!M$55)
+($K454*'fnd base rates'!M$56)
+($L454*'fnd base rates'!M$57)
+($M454*'fnd base rates'!M$58)
+($N454*'fnd base rates'!M$59)
+($O454*VLOOKUP($S454+12,rate_basefnd,13)))</f>
        <v>0</v>
      </c>
      <c r="AF454" s="4">
        <f t="shared" si="71"/>
        <v>8110.0177152184997</v>
      </c>
      <c r="AH454" s="4">
        <f t="shared" si="72"/>
        <v>478352067</v>
      </c>
      <c r="AI454" s="4" t="str">
        <f t="shared" si="73"/>
        <v>478</v>
      </c>
      <c r="AJ454" s="2" t="str">
        <f t="shared" si="74"/>
        <v>352</v>
      </c>
      <c r="AK454" s="2" t="str">
        <f t="shared" si="75"/>
        <v>067</v>
      </c>
      <c r="AL454" s="4">
        <f t="shared" si="76"/>
        <v>1</v>
      </c>
      <c r="AM454" s="4">
        <f t="shared" si="69"/>
        <v>1</v>
      </c>
      <c r="AN454" s="4">
        <f t="shared" si="77"/>
        <v>8110.0177152184997</v>
      </c>
      <c r="AO454" s="4">
        <f t="shared" si="78"/>
        <v>8110</v>
      </c>
      <c r="AP454" s="4">
        <f t="shared" si="79"/>
        <v>0</v>
      </c>
      <c r="AQ454" s="75">
        <v>8110</v>
      </c>
    </row>
    <row r="455" spans="1:44" s="4" customFormat="1">
      <c r="A455" s="2">
        <v>478352097</v>
      </c>
      <c r="B455" s="382" t="s">
        <v>0</v>
      </c>
      <c r="C455" s="15">
        <f>'fnd enro'!C455</f>
        <v>0</v>
      </c>
      <c r="D455" s="15">
        <f>'fnd enro'!D455</f>
        <v>0</v>
      </c>
      <c r="E455" s="15">
        <f>'fnd enro'!E455</f>
        <v>0</v>
      </c>
      <c r="F455" s="15">
        <f>'fnd enro'!F455</f>
        <v>0</v>
      </c>
      <c r="G455" s="15">
        <f>'fnd enro'!G455</f>
        <v>0</v>
      </c>
      <c r="H455" s="15">
        <f>'fnd enro'!H455</f>
        <v>2</v>
      </c>
      <c r="I455" s="15">
        <f>'fnd enro'!I455</f>
        <v>7.4999999999999997E-2</v>
      </c>
      <c r="J455" s="15">
        <f>'fnd enro'!J455</f>
        <v>0</v>
      </c>
      <c r="K455" s="15">
        <f>'fnd enro'!K455</f>
        <v>0</v>
      </c>
      <c r="L455" s="15">
        <f>'fnd enro'!L455</f>
        <v>0</v>
      </c>
      <c r="M455" s="15">
        <f>'fnd enro'!M455</f>
        <v>0</v>
      </c>
      <c r="N455" s="15">
        <f>'fnd enro'!N455</f>
        <v>0</v>
      </c>
      <c r="O455" s="15">
        <f>'fnd enro'!O455</f>
        <v>2</v>
      </c>
      <c r="P455" s="15"/>
      <c r="Q455" s="15">
        <f>'fnd enro'!R455</f>
        <v>2</v>
      </c>
      <c r="R455" s="16">
        <f t="shared" si="70"/>
        <v>1.0023333333333333</v>
      </c>
      <c r="S455" s="15">
        <f>'fnd enro'!Q455</f>
        <v>10</v>
      </c>
      <c r="T455" s="2"/>
      <c r="U455" s="1">
        <f>(($C455*'fnd base rates'!C$48)
+($D455*'fnd base rates'!C$49)
+($E455*'fnd base rates'!C$50)
+($F455*'fnd base rates'!C$51)
+($G455*'fnd base rates'!C$52)
+($H455*'fnd base rates'!C$53)
+($I455*'fnd base rates'!C$54)
+($J455*'fnd base rates'!C$55)
+($K455*'fnd base rates'!C$56)
+($L455*'fnd base rates'!C$57)
+($M455*'fnd base rates'!C$58)
+($N455*'fnd base rates'!C$59)
+($O455*VLOOKUP($S455+12,rate_basefnd,3)))
*$R455</f>
        <v>928.75329625000006</v>
      </c>
      <c r="V455" s="1">
        <f>(($C455*'fnd base rates'!D$48)
+($D455*'fnd base rates'!D$49)
+($E455*'fnd base rates'!D$50)
+($F455*'fnd base rates'!D$51)
+($G455*'fnd base rates'!D$52)
+($H455*'fnd base rates'!D$53)
+($I455*'fnd base rates'!D$54)
+($J455*'fnd base rates'!D$55)
+($K455*'fnd base rates'!D$56)
+($L455*'fnd base rates'!D$57)
+($M455*'fnd base rates'!D$58)
+($N455*'fnd base rates'!D$59)
+($O455*VLOOKUP($S455+12,rate_basefnd,4)))
*$R455</f>
        <v>1332.5420266666667</v>
      </c>
      <c r="W455" s="1">
        <f>(($C455*'fnd base rates'!E$48)
+($D455*'fnd base rates'!E$49)
+($E455*'fnd base rates'!E$50)
+($F455*'fnd base rates'!E$51)
+($G455*'fnd base rates'!E$52)
+($H455*'fnd base rates'!E$53)
+($I455*'fnd base rates'!E$54)
+($J455*'fnd base rates'!E$55)
+($K455*'fnd base rates'!E$56)
+($L455*'fnd base rates'!E$57)
+($M455*'fnd base rates'!E$58)
+($N455*'fnd base rates'!E$59)
+($O455*VLOOKUP($S455+12,rate_basefnd,5)))
*$R455</f>
        <v>15095.639913749998</v>
      </c>
      <c r="X455" s="1">
        <f>(($C455*'fnd base rates'!F$48)
+($D455*'fnd base rates'!F$49)
+($E455*'fnd base rates'!F$50)
+($F455*'fnd base rates'!F$51)
+($G455*'fnd base rates'!F$52)
+($H455*'fnd base rates'!F$53)
+($I455*'fnd base rates'!F$54)
+($J455*'fnd base rates'!F$55)
+($K455*'fnd base rates'!F$56)
+($L455*'fnd base rates'!F$57)
+($M455*'fnd base rates'!F$58)
+($N455*'fnd base rates'!F$59)
+($O455*VLOOKUP($S455+12,rate_basefnd,6)))
*$R455</f>
        <v>1527.4672935000001</v>
      </c>
      <c r="Y455" s="1">
        <f>(($C455*'fnd base rates'!G$48)
+($D455*'fnd base rates'!G$49)
+($E455*'fnd base rates'!G$50)
+($F455*'fnd base rates'!G$51)
+($G455*'fnd base rates'!G$52)
+($H455*'fnd base rates'!G$53)
+($I455*'fnd base rates'!G$54)
+($J455*'fnd base rates'!G$55)
+($K455*'fnd base rates'!G$56)
+($L455*'fnd base rates'!G$57)
+($M455*'fnd base rates'!G$58)
+($N455*'fnd base rates'!G$59)
+($O455*VLOOKUP($S455+12,rate_basefnd,7)))
*$R455</f>
        <v>428.88389949999998</v>
      </c>
      <c r="Z455" s="1">
        <f>(($C455*'fnd base rates'!H$48)
+($D455*'fnd base rates'!H$49)
+($E455*'fnd base rates'!H$50)
+($F455*'fnd base rates'!H$51)
+($G455*'fnd base rates'!H$52)
+($H455*'fnd base rates'!H$53)
+($I455*'fnd base rates'!H$54)
+($J455*'fnd base rates'!H$55)
+($K455*'fnd base rates'!H$56)
+($L455*'fnd base rates'!H$57)
+($M455*'fnd base rates'!H$58)
+($N455*'fnd base rates'!H$59)
+($O455*VLOOKUP($S455+12,rate_basefnd,8)))</f>
        <v>1438.1690000000001</v>
      </c>
      <c r="AA455" s="1">
        <f>(($C455*'fnd base rates'!I$48)
+($D455*'fnd base rates'!I$49)
+($E455*'fnd base rates'!I$50)
+($F455*'fnd base rates'!I$51)
+($G455*'fnd base rates'!I$52)
+($H455*'fnd base rates'!I$53)
+($I455*'fnd base rates'!I$54)
+($J455*'fnd base rates'!I$55)
+($K455*'fnd base rates'!I$56)
+($L455*'fnd base rates'!I$57)
+($M455*'fnd base rates'!I$58)
+($N455*'fnd base rates'!I$59)
+($O455*VLOOKUP($S455+12,rate_basefnd,9)))
*$R455</f>
        <v>741.88703999999996</v>
      </c>
      <c r="AB455" s="1">
        <f>(($C455*'fnd base rates'!J$48)
+($D455*'fnd base rates'!J$49)
+($E455*'fnd base rates'!J$50)
+($F455*'fnd base rates'!J$51)
+($G455*'fnd base rates'!J$52)
+($H455*'fnd base rates'!J$53)
+($I455*'fnd base rates'!J$54)
+($J455*'fnd base rates'!J$55)
+($K455*'fnd base rates'!J$56)
+($L455*'fnd base rates'!J$57)
+($M455*'fnd base rates'!J$58)
+($N455*'fnd base rates'!J$59)
+($O455*VLOOKUP($S455+12,rate_basefnd,10)))
*$R455</f>
        <v>999.32633333333331</v>
      </c>
      <c r="AC455" s="1">
        <f>(($C455*'fnd base rates'!K$48)
+($D455*'fnd base rates'!K$49)
+($E455*'fnd base rates'!K$50)
+($F455*'fnd base rates'!K$51)
+($G455*'fnd base rates'!K$52)
+($H455*'fnd base rates'!K$53)
+($I455*'fnd base rates'!K$54)
+($J455*'fnd base rates'!K$55)
+($K455*'fnd base rates'!K$56)
+($L455*'fnd base rates'!K$57)
+($M455*'fnd base rates'!K$58)
+($N455*'fnd base rates'!K$59)
+($O455*VLOOKUP($S455+12,rate_basefnd,11)))
*$R455</f>
        <v>3009.7566672499997</v>
      </c>
      <c r="AD455" s="1">
        <f>(($C455*'fnd base rates'!L$48)
+($D455*'fnd base rates'!L$49)
+($E455*'fnd base rates'!L$50)
+($F455*'fnd base rates'!L$51)
+($G455*'fnd base rates'!L$52)
+($H455*'fnd base rates'!L$53)
+($I455*'fnd base rates'!L$54)
+($J455*'fnd base rates'!L$55)
+($K455*'fnd base rates'!L$56)
+($L455*'fnd base rates'!L$57)
+($M455*'fnd base rates'!L$58)
+($N455*'fnd base rates'!L$59)
+($O455*VLOOKUP($S455+12,rate_basefnd,12)))</f>
        <v>2502.7160787188832</v>
      </c>
      <c r="AE455" s="1">
        <f>(($C455*'fnd base rates'!M$48)
+($D455*'fnd base rates'!M$49)
+($E455*'fnd base rates'!M$50)
+($F455*'fnd base rates'!M$51)
+($G455*'fnd base rates'!M$52)
+($H455*'fnd base rates'!M$53)
+($I455*'fnd base rates'!M$54)
+($J455*'fnd base rates'!M$55)
+($K455*'fnd base rates'!M$56)
+($L455*'fnd base rates'!M$57)
+($M455*'fnd base rates'!M$58)
+($N455*'fnd base rates'!M$59)
+($O455*VLOOKUP($S455+12,rate_basefnd,13)))</f>
        <v>0</v>
      </c>
      <c r="AF455" s="4">
        <f t="shared" si="71"/>
        <v>28005.141548968888</v>
      </c>
      <c r="AH455" s="4">
        <f t="shared" si="72"/>
        <v>478352097</v>
      </c>
      <c r="AI455" s="4" t="str">
        <f t="shared" si="73"/>
        <v>478</v>
      </c>
      <c r="AJ455" s="2" t="str">
        <f t="shared" si="74"/>
        <v>352</v>
      </c>
      <c r="AK455" s="2" t="str">
        <f t="shared" si="75"/>
        <v>097</v>
      </c>
      <c r="AL455" s="4">
        <f t="shared" si="76"/>
        <v>1</v>
      </c>
      <c r="AM455" s="4">
        <f t="shared" si="69"/>
        <v>2</v>
      </c>
      <c r="AN455" s="4">
        <f t="shared" si="77"/>
        <v>28005.141548968888</v>
      </c>
      <c r="AO455" s="4">
        <f t="shared" si="78"/>
        <v>14003</v>
      </c>
      <c r="AP455" s="4">
        <f t="shared" si="79"/>
        <v>0</v>
      </c>
      <c r="AQ455" s="75">
        <v>14003</v>
      </c>
    </row>
    <row r="456" spans="1:44" s="4" customFormat="1">
      <c r="A456" s="2">
        <v>478352125</v>
      </c>
      <c r="B456" s="382" t="s">
        <v>0</v>
      </c>
      <c r="C456" s="15">
        <f>'fnd enro'!C456</f>
        <v>0</v>
      </c>
      <c r="D456" s="15">
        <f>'fnd enro'!D456</f>
        <v>0</v>
      </c>
      <c r="E456" s="15">
        <f>'fnd enro'!E456</f>
        <v>0</v>
      </c>
      <c r="F456" s="15">
        <f>'fnd enro'!F456</f>
        <v>0</v>
      </c>
      <c r="G456" s="15">
        <f>'fnd enro'!G456</f>
        <v>5</v>
      </c>
      <c r="H456" s="15">
        <f>'fnd enro'!H456</f>
        <v>12</v>
      </c>
      <c r="I456" s="15">
        <f>'fnd enro'!I456</f>
        <v>0.63749999999999996</v>
      </c>
      <c r="J456" s="15">
        <f>'fnd enro'!J456</f>
        <v>0</v>
      </c>
      <c r="K456" s="15">
        <f>'fnd enro'!K456</f>
        <v>0</v>
      </c>
      <c r="L456" s="15">
        <f>'fnd enro'!L456</f>
        <v>0</v>
      </c>
      <c r="M456" s="15">
        <f>'fnd enro'!M456</f>
        <v>0</v>
      </c>
      <c r="N456" s="15">
        <f>'fnd enro'!N456</f>
        <v>0</v>
      </c>
      <c r="O456" s="15">
        <f>'fnd enro'!O456</f>
        <v>0</v>
      </c>
      <c r="P456" s="15"/>
      <c r="Q456" s="15">
        <f>'fnd enro'!R456</f>
        <v>17</v>
      </c>
      <c r="R456" s="16">
        <f t="shared" si="70"/>
        <v>1.0023333333333333</v>
      </c>
      <c r="S456" s="15">
        <f>'fnd enro'!Q456</f>
        <v>1</v>
      </c>
      <c r="T456" s="2"/>
      <c r="U456" s="1">
        <f>(($C456*'fnd base rates'!C$48)
+($D456*'fnd base rates'!C$49)
+($E456*'fnd base rates'!C$50)
+($F456*'fnd base rates'!C$51)
+($G456*'fnd base rates'!C$52)
+($H456*'fnd base rates'!C$53)
+($I456*'fnd base rates'!C$54)
+($J456*'fnd base rates'!C$55)
+($K456*'fnd base rates'!C$56)
+($L456*'fnd base rates'!C$57)
+($M456*'fnd base rates'!C$58)
+($N456*'fnd base rates'!C$59)
+($O456*VLOOKUP($S456+12,rate_basefnd,3)))
*$R456</f>
        <v>7894.403018125</v>
      </c>
      <c r="V456" s="1">
        <f>(($C456*'fnd base rates'!D$48)
+($D456*'fnd base rates'!D$49)
+($E456*'fnd base rates'!D$50)
+($F456*'fnd base rates'!D$51)
+($G456*'fnd base rates'!D$52)
+($H456*'fnd base rates'!D$53)
+($I456*'fnd base rates'!D$54)
+($J456*'fnd base rates'!D$55)
+($K456*'fnd base rates'!D$56)
+($L456*'fnd base rates'!D$57)
+($M456*'fnd base rates'!D$58)
+($N456*'fnd base rates'!D$59)
+($O456*VLOOKUP($S456+12,rate_basefnd,4)))
*$R456</f>
        <v>11326.607226666667</v>
      </c>
      <c r="W456" s="1">
        <f>(($C456*'fnd base rates'!E$48)
+($D456*'fnd base rates'!E$49)
+($E456*'fnd base rates'!E$50)
+($F456*'fnd base rates'!E$51)
+($G456*'fnd base rates'!E$52)
+($H456*'fnd base rates'!E$53)
+($I456*'fnd base rates'!E$54)
+($J456*'fnd base rates'!E$55)
+($K456*'fnd base rates'!E$56)
+($L456*'fnd base rates'!E$57)
+($M456*'fnd base rates'!E$58)
+($N456*'fnd base rates'!E$59)
+($O456*VLOOKUP($S456+12,rate_basefnd,5)))
*$R456</f>
        <v>66241.312630208326</v>
      </c>
      <c r="X456" s="1">
        <f>(($C456*'fnd base rates'!F$48)
+($D456*'fnd base rates'!F$49)
+($E456*'fnd base rates'!F$50)
+($F456*'fnd base rates'!F$51)
+($G456*'fnd base rates'!F$52)
+($H456*'fnd base rates'!F$53)
+($I456*'fnd base rates'!F$54)
+($J456*'fnd base rates'!F$55)
+($K456*'fnd base rates'!F$56)
+($L456*'fnd base rates'!F$57)
+($M456*'fnd base rates'!F$58)
+($N456*'fnd base rates'!F$59)
+($O456*VLOOKUP($S456+12,rate_basefnd,6)))
*$R456</f>
        <v>13455.821578083331</v>
      </c>
      <c r="Y456" s="1">
        <f>(($C456*'fnd base rates'!G$48)
+($D456*'fnd base rates'!G$49)
+($E456*'fnd base rates'!G$50)
+($F456*'fnd base rates'!G$51)
+($G456*'fnd base rates'!G$52)
+($H456*'fnd base rates'!G$53)
+($I456*'fnd base rates'!G$54)
+($J456*'fnd base rates'!G$55)
+($K456*'fnd base rates'!G$56)
+($L456*'fnd base rates'!G$57)
+($M456*'fnd base rates'!G$58)
+($N456*'fnd base rates'!G$59)
+($O456*VLOOKUP($S456+12,rate_basefnd,7)))
*$R456</f>
        <v>2438.603579083333</v>
      </c>
      <c r="Z456" s="1">
        <f>(($C456*'fnd base rates'!H$48)
+($D456*'fnd base rates'!H$49)
+($E456*'fnd base rates'!H$50)
+($F456*'fnd base rates'!H$51)
+($G456*'fnd base rates'!H$52)
+($H456*'fnd base rates'!H$53)
+($I456*'fnd base rates'!H$54)
+($J456*'fnd base rates'!H$55)
+($K456*'fnd base rates'!H$56)
+($L456*'fnd base rates'!H$57)
+($M456*'fnd base rates'!H$58)
+($N456*'fnd base rates'!H$59)
+($O456*VLOOKUP($S456+12,rate_basefnd,8)))</f>
        <v>10900.936500000002</v>
      </c>
      <c r="AA456" s="1">
        <f>(($C456*'fnd base rates'!I$48)
+($D456*'fnd base rates'!I$49)
+($E456*'fnd base rates'!I$50)
+($F456*'fnd base rates'!I$51)
+($G456*'fnd base rates'!I$52)
+($H456*'fnd base rates'!I$53)
+($I456*'fnd base rates'!I$54)
+($J456*'fnd base rates'!I$55)
+($K456*'fnd base rates'!I$56)
+($L456*'fnd base rates'!I$57)
+($M456*'fnd base rates'!I$58)
+($N456*'fnd base rates'!I$59)
+($O456*VLOOKUP($S456+12,rate_basefnd,9)))
*$R456</f>
        <v>5930.9165900000007</v>
      </c>
      <c r="AB456" s="1">
        <f>(($C456*'fnd base rates'!J$48)
+($D456*'fnd base rates'!J$49)
+($E456*'fnd base rates'!J$50)
+($F456*'fnd base rates'!J$51)
+($G456*'fnd base rates'!J$52)
+($H456*'fnd base rates'!J$53)
+($I456*'fnd base rates'!J$54)
+($J456*'fnd base rates'!J$55)
+($K456*'fnd base rates'!J$56)
+($L456*'fnd base rates'!J$57)
+($M456*'fnd base rates'!J$58)
+($N456*'fnd base rates'!J$59)
+($O456*VLOOKUP($S456+12,rate_basefnd,10)))
*$R456</f>
        <v>7079.3800999999994</v>
      </c>
      <c r="AC456" s="1">
        <f>(($C456*'fnd base rates'!K$48)
+($D456*'fnd base rates'!K$49)
+($E456*'fnd base rates'!K$50)
+($F456*'fnd base rates'!K$51)
+($G456*'fnd base rates'!K$52)
+($H456*'fnd base rates'!K$53)
+($I456*'fnd base rates'!K$54)
+($J456*'fnd base rates'!K$55)
+($K456*'fnd base rates'!K$56)
+($L456*'fnd base rates'!K$57)
+($M456*'fnd base rates'!K$58)
+($N456*'fnd base rates'!K$59)
+($O456*VLOOKUP($S456+12,rate_basefnd,11)))
*$R456</f>
        <v>17113.074678291669</v>
      </c>
      <c r="AD456" s="1">
        <f>(($C456*'fnd base rates'!L$48)
+($D456*'fnd base rates'!L$49)
+($E456*'fnd base rates'!L$50)
+($F456*'fnd base rates'!L$51)
+($G456*'fnd base rates'!L$52)
+($H456*'fnd base rates'!L$53)
+($I456*'fnd base rates'!L$54)
+($J456*'fnd base rates'!L$55)
+($K456*'fnd base rates'!L$56)
+($L456*'fnd base rates'!L$57)
+($M456*'fnd base rates'!L$58)
+($N456*'fnd base rates'!L$59)
+($O456*VLOOKUP($S456+12,rate_basefnd,12)))</f>
        <v>15921.195289447458</v>
      </c>
      <c r="AE456" s="1">
        <f>(($C456*'fnd base rates'!M$48)
+($D456*'fnd base rates'!M$49)
+($E456*'fnd base rates'!M$50)
+($F456*'fnd base rates'!M$51)
+($G456*'fnd base rates'!M$52)
+($H456*'fnd base rates'!M$53)
+($I456*'fnd base rates'!M$54)
+($J456*'fnd base rates'!M$55)
+($K456*'fnd base rates'!M$56)
+($L456*'fnd base rates'!M$57)
+($M456*'fnd base rates'!M$58)
+($N456*'fnd base rates'!M$59)
+($O456*VLOOKUP($S456+12,rate_basefnd,13)))</f>
        <v>0</v>
      </c>
      <c r="AF456" s="4">
        <f t="shared" si="71"/>
        <v>158302.25118990577</v>
      </c>
      <c r="AH456" s="4">
        <f t="shared" si="72"/>
        <v>478352125</v>
      </c>
      <c r="AI456" s="4" t="str">
        <f t="shared" si="73"/>
        <v>478</v>
      </c>
      <c r="AJ456" s="2" t="str">
        <f t="shared" si="74"/>
        <v>352</v>
      </c>
      <c r="AK456" s="2" t="str">
        <f t="shared" si="75"/>
        <v>125</v>
      </c>
      <c r="AL456" s="4">
        <f t="shared" si="76"/>
        <v>1</v>
      </c>
      <c r="AM456" s="4">
        <f t="shared" si="69"/>
        <v>17</v>
      </c>
      <c r="AN456" s="4">
        <f t="shared" si="77"/>
        <v>158302.25118990577</v>
      </c>
      <c r="AO456" s="4">
        <f t="shared" si="78"/>
        <v>9312</v>
      </c>
      <c r="AP456" s="4">
        <f t="shared" si="79"/>
        <v>0</v>
      </c>
      <c r="AQ456" s="75">
        <v>9312</v>
      </c>
    </row>
    <row r="457" spans="1:44" s="4" customFormat="1">
      <c r="A457" s="2">
        <v>478352153</v>
      </c>
      <c r="B457" s="382" t="s">
        <v>0</v>
      </c>
      <c r="C457" s="15">
        <f>'fnd enro'!C457</f>
        <v>0</v>
      </c>
      <c r="D457" s="15">
        <f>'fnd enro'!D457</f>
        <v>0</v>
      </c>
      <c r="E457" s="15">
        <f>'fnd enro'!E457</f>
        <v>0</v>
      </c>
      <c r="F457" s="15">
        <f>'fnd enro'!F457</f>
        <v>0</v>
      </c>
      <c r="G457" s="15">
        <f>'fnd enro'!G457</f>
        <v>20</v>
      </c>
      <c r="H457" s="15">
        <f>'fnd enro'!H457</f>
        <v>27</v>
      </c>
      <c r="I457" s="15">
        <f>'fnd enro'!I457</f>
        <v>1.7625</v>
      </c>
      <c r="J457" s="15">
        <f>'fnd enro'!J457</f>
        <v>0</v>
      </c>
      <c r="K457" s="15">
        <f>'fnd enro'!K457</f>
        <v>0</v>
      </c>
      <c r="L457" s="15">
        <f>'fnd enro'!L457</f>
        <v>0</v>
      </c>
      <c r="M457" s="15">
        <f>'fnd enro'!M457</f>
        <v>0</v>
      </c>
      <c r="N457" s="15">
        <f>'fnd enro'!N457</f>
        <v>0</v>
      </c>
      <c r="O457" s="15">
        <f>'fnd enro'!O457</f>
        <v>7</v>
      </c>
      <c r="P457" s="15"/>
      <c r="Q457" s="15">
        <f>'fnd enro'!R457</f>
        <v>47</v>
      </c>
      <c r="R457" s="16">
        <f t="shared" si="70"/>
        <v>1.0023333333333333</v>
      </c>
      <c r="S457" s="15">
        <f>'fnd enro'!Q457</f>
        <v>3</v>
      </c>
      <c r="T457" s="2"/>
      <c r="U457" s="1">
        <f>(($C457*'fnd base rates'!C$48)
+($D457*'fnd base rates'!C$49)
+($E457*'fnd base rates'!C$50)
+($F457*'fnd base rates'!C$51)
+($G457*'fnd base rates'!C$52)
+($H457*'fnd base rates'!C$53)
+($I457*'fnd base rates'!C$54)
+($J457*'fnd base rates'!C$55)
+($K457*'fnd base rates'!C$56)
+($L457*'fnd base rates'!C$57)
+($M457*'fnd base rates'!C$58)
+($N457*'fnd base rates'!C$59)
+($O457*VLOOKUP($S457+12,rate_basefnd,3)))
*$R457</f>
        <v>21825.702461875</v>
      </c>
      <c r="V457" s="1">
        <f>(($C457*'fnd base rates'!D$48)
+($D457*'fnd base rates'!D$49)
+($E457*'fnd base rates'!D$50)
+($F457*'fnd base rates'!D$51)
+($G457*'fnd base rates'!D$52)
+($H457*'fnd base rates'!D$53)
+($I457*'fnd base rates'!D$54)
+($J457*'fnd base rates'!D$55)
+($K457*'fnd base rates'!D$56)
+($L457*'fnd base rates'!D$57)
+($M457*'fnd base rates'!D$58)
+($N457*'fnd base rates'!D$59)
+($O457*VLOOKUP($S457+12,rate_basefnd,4)))
*$R457</f>
        <v>31314.737626666669</v>
      </c>
      <c r="W457" s="1">
        <f>(($C457*'fnd base rates'!E$48)
+($D457*'fnd base rates'!E$49)
+($E457*'fnd base rates'!E$50)
+($F457*'fnd base rates'!E$51)
+($G457*'fnd base rates'!E$52)
+($H457*'fnd base rates'!E$53)
+($I457*'fnd base rates'!E$54)
+($J457*'fnd base rates'!E$55)
+($K457*'fnd base rates'!E$56)
+($L457*'fnd base rates'!E$57)
+($M457*'fnd base rates'!E$58)
+($N457*'fnd base rates'!E$59)
+($O457*VLOOKUP($S457+12,rate_basefnd,5)))
*$R457</f>
        <v>196723.49355312498</v>
      </c>
      <c r="X457" s="1">
        <f>(($C457*'fnd base rates'!F$48)
+($D457*'fnd base rates'!F$49)
+($E457*'fnd base rates'!F$50)
+($F457*'fnd base rates'!F$51)
+($G457*'fnd base rates'!F$52)
+($H457*'fnd base rates'!F$53)
+($I457*'fnd base rates'!F$54)
+($J457*'fnd base rates'!F$55)
+($K457*'fnd base rates'!F$56)
+($L457*'fnd base rates'!F$57)
+($M457*'fnd base rates'!F$58)
+($N457*'fnd base rates'!F$59)
+($O457*VLOOKUP($S457+12,rate_basefnd,6)))
*$R457</f>
        <v>37784.879730583336</v>
      </c>
      <c r="Y457" s="1">
        <f>(($C457*'fnd base rates'!G$48)
+($D457*'fnd base rates'!G$49)
+($E457*'fnd base rates'!G$50)
+($F457*'fnd base rates'!G$51)
+($G457*'fnd base rates'!G$52)
+($H457*'fnd base rates'!G$53)
+($I457*'fnd base rates'!G$54)
+($J457*'fnd base rates'!G$55)
+($K457*'fnd base rates'!G$56)
+($L457*'fnd base rates'!G$57)
+($M457*'fnd base rates'!G$58)
+($N457*'fnd base rates'!G$59)
+($O457*VLOOKUP($S457+12,rate_basefnd,7)))
*$R457</f>
        <v>7237.6678282500006</v>
      </c>
      <c r="Z457" s="1">
        <f>(($C457*'fnd base rates'!H$48)
+($D457*'fnd base rates'!H$49)
+($E457*'fnd base rates'!H$50)
+($F457*'fnd base rates'!H$51)
+($G457*'fnd base rates'!H$52)
+($H457*'fnd base rates'!H$53)
+($I457*'fnd base rates'!H$54)
+($J457*'fnd base rates'!H$55)
+($K457*'fnd base rates'!H$56)
+($L457*'fnd base rates'!H$57)
+($M457*'fnd base rates'!H$58)
+($N457*'fnd base rates'!H$59)
+($O457*VLOOKUP($S457+12,rate_basefnd,8)))</f>
        <v>28502.9715</v>
      </c>
      <c r="AA457" s="1">
        <f>(($C457*'fnd base rates'!I$48)
+($D457*'fnd base rates'!I$49)
+($E457*'fnd base rates'!I$50)
+($F457*'fnd base rates'!I$51)
+($G457*'fnd base rates'!I$52)
+($H457*'fnd base rates'!I$53)
+($I457*'fnd base rates'!I$54)
+($J457*'fnd base rates'!I$55)
+($K457*'fnd base rates'!I$56)
+($L457*'fnd base rates'!I$57)
+($M457*'fnd base rates'!I$58)
+($N457*'fnd base rates'!I$59)
+($O457*VLOOKUP($S457+12,rate_basefnd,9)))
*$R457</f>
        <v>15933.852440000001</v>
      </c>
      <c r="AB457" s="1">
        <f>(($C457*'fnd base rates'!J$48)
+($D457*'fnd base rates'!J$49)
+($E457*'fnd base rates'!J$50)
+($F457*'fnd base rates'!J$51)
+($G457*'fnd base rates'!J$52)
+($H457*'fnd base rates'!J$53)
+($I457*'fnd base rates'!J$54)
+($J457*'fnd base rates'!J$55)
+($K457*'fnd base rates'!J$56)
+($L457*'fnd base rates'!J$57)
+($M457*'fnd base rates'!J$58)
+($N457*'fnd base rates'!J$59)
+($O457*VLOOKUP($S457+12,rate_basefnd,10)))
*$R457</f>
        <v>17824.593899999996</v>
      </c>
      <c r="AC457" s="1">
        <f>(($C457*'fnd base rates'!K$48)
+($D457*'fnd base rates'!K$49)
+($E457*'fnd base rates'!K$50)
+($F457*'fnd base rates'!K$51)
+($G457*'fnd base rates'!K$52)
+($H457*'fnd base rates'!K$53)
+($I457*'fnd base rates'!K$54)
+($J457*'fnd base rates'!K$55)
+($K457*'fnd base rates'!K$56)
+($L457*'fnd base rates'!K$57)
+($M457*'fnd base rates'!K$58)
+($N457*'fnd base rates'!K$59)
+($O457*VLOOKUP($S457+12,rate_basefnd,11)))
*$R457</f>
        <v>50790.325753708326</v>
      </c>
      <c r="AD457" s="1">
        <f>(($C457*'fnd base rates'!L$48)
+($D457*'fnd base rates'!L$49)
+($E457*'fnd base rates'!L$50)
+($F457*'fnd base rates'!L$51)
+($G457*'fnd base rates'!L$52)
+($H457*'fnd base rates'!L$53)
+($I457*'fnd base rates'!L$54)
+($J457*'fnd base rates'!L$55)
+($K457*'fnd base rates'!L$56)
+($L457*'fnd base rates'!L$57)
+($M457*'fnd base rates'!L$58)
+($N457*'fnd base rates'!L$59)
+($O457*VLOOKUP($S457+12,rate_basefnd,12)))</f>
        <v>46547.562331241556</v>
      </c>
      <c r="AE457" s="1">
        <f>(($C457*'fnd base rates'!M$48)
+($D457*'fnd base rates'!M$49)
+($E457*'fnd base rates'!M$50)
+($F457*'fnd base rates'!M$51)
+($G457*'fnd base rates'!M$52)
+($H457*'fnd base rates'!M$53)
+($I457*'fnd base rates'!M$54)
+($J457*'fnd base rates'!M$55)
+($K457*'fnd base rates'!M$56)
+($L457*'fnd base rates'!M$57)
+($M457*'fnd base rates'!M$58)
+($N457*'fnd base rates'!M$59)
+($O457*VLOOKUP($S457+12,rate_basefnd,13)))</f>
        <v>0</v>
      </c>
      <c r="AF457" s="4">
        <f t="shared" si="71"/>
        <v>454485.7871254498</v>
      </c>
      <c r="AH457" s="4">
        <f t="shared" si="72"/>
        <v>478352153</v>
      </c>
      <c r="AI457" s="4" t="str">
        <f t="shared" si="73"/>
        <v>478</v>
      </c>
      <c r="AJ457" s="2" t="str">
        <f t="shared" si="74"/>
        <v>352</v>
      </c>
      <c r="AK457" s="2" t="str">
        <f t="shared" si="75"/>
        <v>153</v>
      </c>
      <c r="AL457" s="4">
        <f t="shared" si="76"/>
        <v>1</v>
      </c>
      <c r="AM457" s="4">
        <f t="shared" si="69"/>
        <v>47</v>
      </c>
      <c r="AN457" s="4">
        <f t="shared" si="77"/>
        <v>454485.7871254498</v>
      </c>
      <c r="AO457" s="4">
        <f t="shared" si="78"/>
        <v>9670</v>
      </c>
      <c r="AP457" s="4">
        <f t="shared" si="79"/>
        <v>0</v>
      </c>
      <c r="AQ457" s="75">
        <v>9670</v>
      </c>
    </row>
    <row r="458" spans="1:44" s="4" customFormat="1">
      <c r="A458" s="2">
        <v>478352158</v>
      </c>
      <c r="B458" s="382" t="s">
        <v>0</v>
      </c>
      <c r="C458" s="15">
        <f>'fnd enro'!C458</f>
        <v>0</v>
      </c>
      <c r="D458" s="15">
        <f>'fnd enro'!D458</f>
        <v>0</v>
      </c>
      <c r="E458" s="15">
        <f>'fnd enro'!E458</f>
        <v>0</v>
      </c>
      <c r="F458" s="15">
        <f>'fnd enro'!F458</f>
        <v>0</v>
      </c>
      <c r="G458" s="15">
        <f>'fnd enro'!G458</f>
        <v>16</v>
      </c>
      <c r="H458" s="15">
        <f>'fnd enro'!H458</f>
        <v>44</v>
      </c>
      <c r="I458" s="15">
        <f>'fnd enro'!I458</f>
        <v>2.25</v>
      </c>
      <c r="J458" s="15">
        <f>'fnd enro'!J458</f>
        <v>0</v>
      </c>
      <c r="K458" s="15">
        <f>'fnd enro'!K458</f>
        <v>0</v>
      </c>
      <c r="L458" s="15">
        <f>'fnd enro'!L458</f>
        <v>0</v>
      </c>
      <c r="M458" s="15">
        <f>'fnd enro'!M458</f>
        <v>0</v>
      </c>
      <c r="N458" s="15">
        <f>'fnd enro'!N458</f>
        <v>0</v>
      </c>
      <c r="O458" s="15">
        <f>'fnd enro'!O458</f>
        <v>2</v>
      </c>
      <c r="P458" s="15"/>
      <c r="Q458" s="15">
        <f>'fnd enro'!R458</f>
        <v>60</v>
      </c>
      <c r="R458" s="16">
        <f t="shared" si="70"/>
        <v>1.0023333333333333</v>
      </c>
      <c r="S458" s="15">
        <f>'fnd enro'!Q458</f>
        <v>1</v>
      </c>
      <c r="T458" s="2"/>
      <c r="U458" s="1">
        <f>(($C458*'fnd base rates'!C$48)
+($D458*'fnd base rates'!C$49)
+($E458*'fnd base rates'!C$50)
+($F458*'fnd base rates'!C$51)
+($G458*'fnd base rates'!C$52)
+($H458*'fnd base rates'!C$53)
+($I458*'fnd base rates'!C$54)
+($J458*'fnd base rates'!C$55)
+($K458*'fnd base rates'!C$56)
+($L458*'fnd base rates'!C$57)
+($M458*'fnd base rates'!C$58)
+($N458*'fnd base rates'!C$59)
+($O458*VLOOKUP($S458+12,rate_basefnd,3)))
*$R458</f>
        <v>27862.5988875</v>
      </c>
      <c r="V458" s="1">
        <f>(($C458*'fnd base rates'!D$48)
+($D458*'fnd base rates'!D$49)
+($E458*'fnd base rates'!D$50)
+($F458*'fnd base rates'!D$51)
+($G458*'fnd base rates'!D$52)
+($H458*'fnd base rates'!D$53)
+($I458*'fnd base rates'!D$54)
+($J458*'fnd base rates'!D$55)
+($K458*'fnd base rates'!D$56)
+($L458*'fnd base rates'!D$57)
+($M458*'fnd base rates'!D$58)
+($N458*'fnd base rates'!D$59)
+($O458*VLOOKUP($S458+12,rate_basefnd,4)))
*$R458</f>
        <v>39976.260799999996</v>
      </c>
      <c r="W458" s="1">
        <f>(($C458*'fnd base rates'!E$48)
+($D458*'fnd base rates'!E$49)
+($E458*'fnd base rates'!E$50)
+($F458*'fnd base rates'!E$51)
+($G458*'fnd base rates'!E$52)
+($H458*'fnd base rates'!E$53)
+($I458*'fnd base rates'!E$54)
+($J458*'fnd base rates'!E$55)
+($K458*'fnd base rates'!E$56)
+($L458*'fnd base rates'!E$57)
+($M458*'fnd base rates'!E$58)
+($N458*'fnd base rates'!E$59)
+($O458*VLOOKUP($S458+12,rate_basefnd,5)))
*$R458</f>
        <v>241863.97803249999</v>
      </c>
      <c r="X458" s="1">
        <f>(($C458*'fnd base rates'!F$48)
+($D458*'fnd base rates'!F$49)
+($E458*'fnd base rates'!F$50)
+($F458*'fnd base rates'!F$51)
+($G458*'fnd base rates'!F$52)
+($H458*'fnd base rates'!F$53)
+($I458*'fnd base rates'!F$54)
+($J458*'fnd base rates'!F$55)
+($K458*'fnd base rates'!F$56)
+($L458*'fnd base rates'!F$57)
+($M458*'fnd base rates'!F$58)
+($N458*'fnd base rates'!F$59)
+($O458*VLOOKUP($S458+12,rate_basefnd,6)))
*$R458</f>
        <v>47335.537471666663</v>
      </c>
      <c r="Y458" s="1">
        <f>(($C458*'fnd base rates'!G$48)
+($D458*'fnd base rates'!G$49)
+($E458*'fnd base rates'!G$50)
+($F458*'fnd base rates'!G$51)
+($G458*'fnd base rates'!G$52)
+($H458*'fnd base rates'!G$53)
+($I458*'fnd base rates'!G$54)
+($J458*'fnd base rates'!G$55)
+($K458*'fnd base rates'!G$56)
+($L458*'fnd base rates'!G$57)
+($M458*'fnd base rates'!G$58)
+($N458*'fnd base rates'!G$59)
+($O458*VLOOKUP($S458+12,rate_basefnd,7)))
*$R458</f>
        <v>8732.0323116666641</v>
      </c>
      <c r="Z458" s="1">
        <f>(($C458*'fnd base rates'!H$48)
+($D458*'fnd base rates'!H$49)
+($E458*'fnd base rates'!H$50)
+($F458*'fnd base rates'!H$51)
+($G458*'fnd base rates'!H$52)
+($H458*'fnd base rates'!H$53)
+($I458*'fnd base rates'!H$54)
+($J458*'fnd base rates'!H$55)
+($K458*'fnd base rates'!H$56)
+($L458*'fnd base rates'!H$57)
+($M458*'fnd base rates'!H$58)
+($N458*'fnd base rates'!H$59)
+($O458*VLOOKUP($S458+12,rate_basefnd,8)))</f>
        <v>38909.870000000003</v>
      </c>
      <c r="AA458" s="1">
        <f>(($C458*'fnd base rates'!I$48)
+($D458*'fnd base rates'!I$49)
+($E458*'fnd base rates'!I$50)
+($F458*'fnd base rates'!I$51)
+($G458*'fnd base rates'!I$52)
+($H458*'fnd base rates'!I$53)
+($I458*'fnd base rates'!I$54)
+($J458*'fnd base rates'!I$55)
+($K458*'fnd base rates'!I$56)
+($L458*'fnd base rates'!I$57)
+($M458*'fnd base rates'!I$58)
+($N458*'fnd base rates'!I$59)
+($O458*VLOOKUP($S458+12,rate_basefnd,9)))
*$R458</f>
        <v>21056.216799999995</v>
      </c>
      <c r="AB458" s="1">
        <f>(($C458*'fnd base rates'!J$48)
+($D458*'fnd base rates'!J$49)
+($E458*'fnd base rates'!J$50)
+($F458*'fnd base rates'!J$51)
+($G458*'fnd base rates'!J$52)
+($H458*'fnd base rates'!J$53)
+($I458*'fnd base rates'!J$54)
+($J458*'fnd base rates'!J$55)
+($K458*'fnd base rates'!J$56)
+($L458*'fnd base rates'!J$57)
+($M458*'fnd base rates'!J$58)
+($N458*'fnd base rates'!J$59)
+($O458*VLOOKUP($S458+12,rate_basefnd,10)))
*$R458</f>
        <v>25452.130053333334</v>
      </c>
      <c r="AC458" s="1">
        <f>(($C458*'fnd base rates'!K$48)
+($D458*'fnd base rates'!K$49)
+($E458*'fnd base rates'!K$50)
+($F458*'fnd base rates'!K$51)
+($G458*'fnd base rates'!K$52)
+($H458*'fnd base rates'!K$53)
+($I458*'fnd base rates'!K$54)
+($J458*'fnd base rates'!K$55)
+($K458*'fnd base rates'!K$56)
+($L458*'fnd base rates'!K$57)
+($M458*'fnd base rates'!K$58)
+($N458*'fnd base rates'!K$59)
+($O458*VLOOKUP($S458+12,rate_basefnd,11)))
*$R458</f>
        <v>61277.736037500006</v>
      </c>
      <c r="AD458" s="1">
        <f>(($C458*'fnd base rates'!L$48)
+($D458*'fnd base rates'!L$49)
+($E458*'fnd base rates'!L$50)
+($F458*'fnd base rates'!L$51)
+($G458*'fnd base rates'!L$52)
+($H458*'fnd base rates'!L$53)
+($I458*'fnd base rates'!L$54)
+($J458*'fnd base rates'!L$55)
+($K458*'fnd base rates'!L$56)
+($L458*'fnd base rates'!L$57)
+($M458*'fnd base rates'!L$58)
+($N458*'fnd base rates'!L$59)
+($O458*VLOOKUP($S458+12,rate_basefnd,12)))</f>
        <v>56702.02994664474</v>
      </c>
      <c r="AE458" s="1">
        <f>(($C458*'fnd base rates'!M$48)
+($D458*'fnd base rates'!M$49)
+($E458*'fnd base rates'!M$50)
+($F458*'fnd base rates'!M$51)
+($G458*'fnd base rates'!M$52)
+($H458*'fnd base rates'!M$53)
+($I458*'fnd base rates'!M$54)
+($J458*'fnd base rates'!M$55)
+($K458*'fnd base rates'!M$56)
+($L458*'fnd base rates'!M$57)
+($M458*'fnd base rates'!M$58)
+($N458*'fnd base rates'!M$59)
+($O458*VLOOKUP($S458+12,rate_basefnd,13)))</f>
        <v>0</v>
      </c>
      <c r="AF458" s="4">
        <f t="shared" si="71"/>
        <v>569168.39034081134</v>
      </c>
      <c r="AH458" s="4">
        <f t="shared" si="72"/>
        <v>478352158</v>
      </c>
      <c r="AI458" s="4" t="str">
        <f t="shared" si="73"/>
        <v>478</v>
      </c>
      <c r="AJ458" s="2" t="str">
        <f t="shared" si="74"/>
        <v>352</v>
      </c>
      <c r="AK458" s="2" t="str">
        <f t="shared" si="75"/>
        <v>158</v>
      </c>
      <c r="AL458" s="4">
        <f t="shared" si="76"/>
        <v>1</v>
      </c>
      <c r="AM458" s="4">
        <f t="shared" ref="AM458:AM521" si="80">enro</f>
        <v>60</v>
      </c>
      <c r="AN458" s="4">
        <f t="shared" si="77"/>
        <v>569168.39034081134</v>
      </c>
      <c r="AO458" s="4">
        <f t="shared" si="78"/>
        <v>9486</v>
      </c>
      <c r="AP458" s="4">
        <f t="shared" si="79"/>
        <v>0</v>
      </c>
      <c r="AQ458" s="75">
        <v>9486</v>
      </c>
    </row>
    <row r="459" spans="1:44" s="4" customFormat="1">
      <c r="A459" s="2">
        <v>478352162</v>
      </c>
      <c r="B459" s="382" t="s">
        <v>0</v>
      </c>
      <c r="C459" s="15">
        <f>'fnd enro'!C459</f>
        <v>0</v>
      </c>
      <c r="D459" s="15">
        <f>'fnd enro'!D459</f>
        <v>0</v>
      </c>
      <c r="E459" s="15">
        <f>'fnd enro'!E459</f>
        <v>0</v>
      </c>
      <c r="F459" s="15">
        <f>'fnd enro'!F459</f>
        <v>0</v>
      </c>
      <c r="G459" s="15">
        <f>'fnd enro'!G459</f>
        <v>5</v>
      </c>
      <c r="H459" s="15">
        <f>'fnd enro'!H459</f>
        <v>15</v>
      </c>
      <c r="I459" s="15">
        <f>'fnd enro'!I459</f>
        <v>0.75</v>
      </c>
      <c r="J459" s="15">
        <f>'fnd enro'!J459</f>
        <v>0</v>
      </c>
      <c r="K459" s="15">
        <f>'fnd enro'!K459</f>
        <v>0</v>
      </c>
      <c r="L459" s="15">
        <f>'fnd enro'!L459</f>
        <v>0</v>
      </c>
      <c r="M459" s="15">
        <f>'fnd enro'!M459</f>
        <v>0</v>
      </c>
      <c r="N459" s="15">
        <f>'fnd enro'!N459</f>
        <v>0</v>
      </c>
      <c r="O459" s="15">
        <f>'fnd enro'!O459</f>
        <v>0</v>
      </c>
      <c r="P459" s="15"/>
      <c r="Q459" s="15">
        <f>'fnd enro'!R459</f>
        <v>20</v>
      </c>
      <c r="R459" s="16">
        <f t="shared" ref="R459:R522" si="81">VLOOKUP(A459,charterinfo_b,6)</f>
        <v>1.0023333333333333</v>
      </c>
      <c r="S459" s="15">
        <f>'fnd enro'!Q459</f>
        <v>1</v>
      </c>
      <c r="T459" s="2"/>
      <c r="U459" s="1">
        <f>(($C459*'fnd base rates'!C$48)
+($D459*'fnd base rates'!C$49)
+($E459*'fnd base rates'!C$50)
+($F459*'fnd base rates'!C$51)
+($G459*'fnd base rates'!C$52)
+($H459*'fnd base rates'!C$53)
+($I459*'fnd base rates'!C$54)
+($J459*'fnd base rates'!C$55)
+($K459*'fnd base rates'!C$56)
+($L459*'fnd base rates'!C$57)
+($M459*'fnd base rates'!C$58)
+($N459*'fnd base rates'!C$59)
+($O459*VLOOKUP($S459+12,rate_basefnd,3)))
*$R459</f>
        <v>9287.5329624999995</v>
      </c>
      <c r="V459" s="1">
        <f>(($C459*'fnd base rates'!D$48)
+($D459*'fnd base rates'!D$49)
+($E459*'fnd base rates'!D$50)
+($F459*'fnd base rates'!D$51)
+($G459*'fnd base rates'!D$52)
+($H459*'fnd base rates'!D$53)
+($I459*'fnd base rates'!D$54)
+($J459*'fnd base rates'!D$55)
+($K459*'fnd base rates'!D$56)
+($L459*'fnd base rates'!D$57)
+($M459*'fnd base rates'!D$58)
+($N459*'fnd base rates'!D$59)
+($O459*VLOOKUP($S459+12,rate_basefnd,4)))
*$R459</f>
        <v>13325.420266666668</v>
      </c>
      <c r="W459" s="1">
        <f>(($C459*'fnd base rates'!E$48)
+($D459*'fnd base rates'!E$49)
+($E459*'fnd base rates'!E$50)
+($F459*'fnd base rates'!E$51)
+($G459*'fnd base rates'!E$52)
+($H459*'fnd base rates'!E$53)
+($I459*'fnd base rates'!E$54)
+($J459*'fnd base rates'!E$55)
+($K459*'fnd base rates'!E$56)
+($L459*'fnd base rates'!E$57)
+($M459*'fnd base rates'!E$58)
+($N459*'fnd base rates'!E$59)
+($O459*VLOOKUP($S459+12,rate_basefnd,5)))
*$R459</f>
        <v>79047.25172083333</v>
      </c>
      <c r="X459" s="1">
        <f>(($C459*'fnd base rates'!F$48)
+($D459*'fnd base rates'!F$49)
+($E459*'fnd base rates'!F$50)
+($F459*'fnd base rates'!F$51)
+($G459*'fnd base rates'!F$52)
+($H459*'fnd base rates'!F$53)
+($I459*'fnd base rates'!F$54)
+($J459*'fnd base rates'!F$55)
+($K459*'fnd base rates'!F$56)
+($L459*'fnd base rates'!F$57)
+($M459*'fnd base rates'!F$58)
+($N459*'fnd base rates'!F$59)
+($O459*VLOOKUP($S459+12,rate_basefnd,6)))
*$R459</f>
        <v>15747.022518333335</v>
      </c>
      <c r="Y459" s="1">
        <f>(($C459*'fnd base rates'!G$48)
+($D459*'fnd base rates'!G$49)
+($E459*'fnd base rates'!G$50)
+($F459*'fnd base rates'!G$51)
+($G459*'fnd base rates'!G$52)
+($H459*'fnd base rates'!G$53)
+($I459*'fnd base rates'!G$54)
+($J459*'fnd base rates'!G$55)
+($K459*'fnd base rates'!G$56)
+($L459*'fnd base rates'!G$57)
+($M459*'fnd base rates'!G$58)
+($N459*'fnd base rates'!G$59)
+($O459*VLOOKUP($S459+12,rate_basefnd,7)))
*$R459</f>
        <v>2865.4254283333335</v>
      </c>
      <c r="Z459" s="1">
        <f>(($C459*'fnd base rates'!H$48)
+($D459*'fnd base rates'!H$49)
+($E459*'fnd base rates'!H$50)
+($F459*'fnd base rates'!H$51)
+($G459*'fnd base rates'!H$52)
+($H459*'fnd base rates'!H$53)
+($I459*'fnd base rates'!H$54)
+($J459*'fnd base rates'!H$55)
+($K459*'fnd base rates'!H$56)
+($L459*'fnd base rates'!H$57)
+($M459*'fnd base rates'!H$58)
+($N459*'fnd base rates'!H$59)
+($O459*VLOOKUP($S459+12,rate_basefnd,8)))</f>
        <v>13058.19</v>
      </c>
      <c r="AA459" s="1">
        <f>(($C459*'fnd base rates'!I$48)
+($D459*'fnd base rates'!I$49)
+($E459*'fnd base rates'!I$50)
+($F459*'fnd base rates'!I$51)
+($G459*'fnd base rates'!I$52)
+($H459*'fnd base rates'!I$53)
+($I459*'fnd base rates'!I$54)
+($J459*'fnd base rates'!I$55)
+($K459*'fnd base rates'!I$56)
+($L459*'fnd base rates'!I$57)
+($M459*'fnd base rates'!I$58)
+($N459*'fnd base rates'!I$59)
+($O459*VLOOKUP($S459+12,rate_basefnd,9)))
*$R459</f>
        <v>7043.7471500000001</v>
      </c>
      <c r="AB459" s="1">
        <f>(($C459*'fnd base rates'!J$48)
+($D459*'fnd base rates'!J$49)
+($E459*'fnd base rates'!J$50)
+($F459*'fnd base rates'!J$51)
+($G459*'fnd base rates'!J$52)
+($H459*'fnd base rates'!J$53)
+($I459*'fnd base rates'!J$54)
+($J459*'fnd base rates'!J$55)
+($K459*'fnd base rates'!J$56)
+($L459*'fnd base rates'!J$57)
+($M459*'fnd base rates'!J$58)
+($N459*'fnd base rates'!J$59)
+($O459*VLOOKUP($S459+12,rate_basefnd,10)))
*$R459</f>
        <v>8578.3696</v>
      </c>
      <c r="AC459" s="1">
        <f>(($C459*'fnd base rates'!K$48)
+($D459*'fnd base rates'!K$49)
+($E459*'fnd base rates'!K$50)
+($F459*'fnd base rates'!K$51)
+($G459*'fnd base rates'!K$52)
+($H459*'fnd base rates'!K$53)
+($I459*'fnd base rates'!K$54)
+($J459*'fnd base rates'!K$55)
+($K459*'fnd base rates'!K$56)
+($L459*'fnd base rates'!K$57)
+($M459*'fnd base rates'!K$58)
+($N459*'fnd base rates'!K$59)
+($O459*VLOOKUP($S459+12,rate_basefnd,11)))
*$R459</f>
        <v>20108.362789166669</v>
      </c>
      <c r="AD459" s="1">
        <f>(($C459*'fnd base rates'!L$48)
+($D459*'fnd base rates'!L$49)
+($E459*'fnd base rates'!L$50)
+($F459*'fnd base rates'!L$51)
+($G459*'fnd base rates'!L$52)
+($H459*'fnd base rates'!L$53)
+($I459*'fnd base rates'!L$54)
+($J459*'fnd base rates'!L$55)
+($K459*'fnd base rates'!L$56)
+($L459*'fnd base rates'!L$57)
+($M459*'fnd base rates'!L$58)
+($N459*'fnd base rates'!L$59)
+($O459*VLOOKUP($S459+12,rate_basefnd,12)))</f>
        <v>18678.969407525783</v>
      </c>
      <c r="AE459" s="1">
        <f>(($C459*'fnd base rates'!M$48)
+($D459*'fnd base rates'!M$49)
+($E459*'fnd base rates'!M$50)
+($F459*'fnd base rates'!M$51)
+($G459*'fnd base rates'!M$52)
+($H459*'fnd base rates'!M$53)
+($I459*'fnd base rates'!M$54)
+($J459*'fnd base rates'!M$55)
+($K459*'fnd base rates'!M$56)
+($L459*'fnd base rates'!M$57)
+($M459*'fnd base rates'!M$58)
+($N459*'fnd base rates'!M$59)
+($O459*VLOOKUP($S459+12,rate_basefnd,13)))</f>
        <v>0</v>
      </c>
      <c r="AF459" s="4">
        <f t="shared" ref="AF459:AF522" si="82">SUM(U459:AE459)</f>
        <v>187740.29184335913</v>
      </c>
      <c r="AH459" s="4">
        <f t="shared" ref="AH459:AH522" si="83">A459</f>
        <v>478352162</v>
      </c>
      <c r="AI459" s="4" t="str">
        <f t="shared" ref="AI459:AI522" si="84">IF($A459&lt;499999999,MID($A459,1,3),MID($A459,1,4))</f>
        <v>478</v>
      </c>
      <c r="AJ459" s="2" t="str">
        <f t="shared" ref="AJ459:AJ522" si="85">IF($A459&lt;499999999,MID($A459,4,3),MID($A459,5,3))</f>
        <v>352</v>
      </c>
      <c r="AK459" s="2" t="str">
        <f t="shared" ref="AK459:AK522" si="86">IF($A459&lt;499999999,MID($A459,7,3),MID($A459,8,3))</f>
        <v>162</v>
      </c>
      <c r="AL459" s="4">
        <f t="shared" ref="AL459:AL522" si="87">IF(VLOOKUP(VALUE(IF(AH459&lt;499999999,MID(AH459,4,3),MID(AH459,5,3))),distinfo,4)=R459,1,0)</f>
        <v>1</v>
      </c>
      <c r="AM459" s="4">
        <f t="shared" si="80"/>
        <v>20</v>
      </c>
      <c r="AN459" s="4">
        <f t="shared" ref="AN459:AN522" si="88">AF459</f>
        <v>187740.29184335913</v>
      </c>
      <c r="AO459" s="4">
        <f t="shared" ref="AO459:AO522" si="89">IF(OR(AF459=0,AM459=0),0,ROUND(AN459/AM459,0))</f>
        <v>9387</v>
      </c>
      <c r="AP459" s="4">
        <f t="shared" ref="AP459:AP522" si="90">AQ459-AO459</f>
        <v>0</v>
      </c>
      <c r="AQ459" s="75">
        <v>9387</v>
      </c>
    </row>
    <row r="460" spans="1:44">
      <c r="A460" s="2">
        <v>478352170</v>
      </c>
      <c r="B460" s="382" t="s">
        <v>0</v>
      </c>
      <c r="C460" s="15">
        <f>'fnd enro'!C460</f>
        <v>0</v>
      </c>
      <c r="D460" s="15">
        <f>'fnd enro'!D460</f>
        <v>0</v>
      </c>
      <c r="E460" s="15">
        <f>'fnd enro'!E460</f>
        <v>0</v>
      </c>
      <c r="F460" s="15">
        <f>'fnd enro'!F460</f>
        <v>0</v>
      </c>
      <c r="G460" s="15">
        <f>'fnd enro'!G460</f>
        <v>1</v>
      </c>
      <c r="H460" s="15">
        <f>'fnd enro'!H460</f>
        <v>0</v>
      </c>
      <c r="I460" s="15">
        <f>'fnd enro'!I460</f>
        <v>3.7499999999999999E-2</v>
      </c>
      <c r="J460" s="15">
        <f>'fnd enro'!J460</f>
        <v>0</v>
      </c>
      <c r="K460" s="15">
        <f>'fnd enro'!K460</f>
        <v>0</v>
      </c>
      <c r="L460" s="15">
        <f>'fnd enro'!L460</f>
        <v>0</v>
      </c>
      <c r="M460" s="15">
        <f>'fnd enro'!M460</f>
        <v>0</v>
      </c>
      <c r="N460" s="15">
        <f>'fnd enro'!N460</f>
        <v>0</v>
      </c>
      <c r="O460" s="15">
        <f>'fnd enro'!O460</f>
        <v>0</v>
      </c>
      <c r="P460" s="15"/>
      <c r="Q460" s="15">
        <f>'fnd enro'!R460</f>
        <v>1</v>
      </c>
      <c r="R460" s="16">
        <f t="shared" si="81"/>
        <v>1.0023333333333333</v>
      </c>
      <c r="S460" s="15">
        <f>'fnd enro'!Q460</f>
        <v>1</v>
      </c>
      <c r="U460" s="1">
        <f>(($C460*'fnd base rates'!C$48)
+($D460*'fnd base rates'!C$49)
+($E460*'fnd base rates'!C$50)
+($F460*'fnd base rates'!C$51)
+($G460*'fnd base rates'!C$52)
+($H460*'fnd base rates'!C$53)
+($I460*'fnd base rates'!C$54)
+($J460*'fnd base rates'!C$55)
+($K460*'fnd base rates'!C$56)
+($L460*'fnd base rates'!C$57)
+($M460*'fnd base rates'!C$58)
+($N460*'fnd base rates'!C$59)
+($O460*VLOOKUP($S460+12,rate_basefnd,3)))
*$R460</f>
        <v>464.37664812500003</v>
      </c>
      <c r="V460" s="1">
        <f>(($C460*'fnd base rates'!D$48)
+($D460*'fnd base rates'!D$49)
+($E460*'fnd base rates'!D$50)
+($F460*'fnd base rates'!D$51)
+($G460*'fnd base rates'!D$52)
+($H460*'fnd base rates'!D$53)
+($I460*'fnd base rates'!D$54)
+($J460*'fnd base rates'!D$55)
+($K460*'fnd base rates'!D$56)
+($L460*'fnd base rates'!D$57)
+($M460*'fnd base rates'!D$58)
+($N460*'fnd base rates'!D$59)
+($O460*VLOOKUP($S460+12,rate_basefnd,4)))
*$R460</f>
        <v>666.27101333333337</v>
      </c>
      <c r="W460" s="1">
        <f>(($C460*'fnd base rates'!E$48)
+($D460*'fnd base rates'!E$49)
+($E460*'fnd base rates'!E$50)
+($F460*'fnd base rates'!E$51)
+($G460*'fnd base rates'!E$52)
+($H460*'fnd base rates'!E$53)
+($I460*'fnd base rates'!E$54)
+($J460*'fnd base rates'!E$55)
+($K460*'fnd base rates'!E$56)
+($L460*'fnd base rates'!E$57)
+($M460*'fnd base rates'!E$58)
+($N460*'fnd base rates'!E$59)
+($O460*VLOOKUP($S460+12,rate_basefnd,5)))
*$R460</f>
        <v>3003.5112535416665</v>
      </c>
      <c r="X460" s="1">
        <f>(($C460*'fnd base rates'!F$48)
+($D460*'fnd base rates'!F$49)
+($E460*'fnd base rates'!F$50)
+($F460*'fnd base rates'!F$51)
+($G460*'fnd base rates'!F$52)
+($H460*'fnd base rates'!F$53)
+($I460*'fnd base rates'!F$54)
+($J460*'fnd base rates'!F$55)
+($K460*'fnd base rates'!F$56)
+($L460*'fnd base rates'!F$57)
+($M460*'fnd base rates'!F$58)
+($N460*'fnd base rates'!F$59)
+($O460*VLOOKUP($S460+12,rate_basefnd,6)))
*$R460</f>
        <v>858.20356341666673</v>
      </c>
      <c r="Y460" s="1">
        <f>(($C460*'fnd base rates'!G$48)
+($D460*'fnd base rates'!G$49)
+($E460*'fnd base rates'!G$50)
+($F460*'fnd base rates'!G$51)
+($G460*'fnd base rates'!G$52)
+($H460*'fnd base rates'!G$53)
+($I460*'fnd base rates'!G$54)
+($J460*'fnd base rates'!G$55)
+($K460*'fnd base rates'!G$56)
+($L460*'fnd base rates'!G$57)
+($M460*'fnd base rates'!G$58)
+($N460*'fnd base rates'!G$59)
+($O460*VLOOKUP($S460+12,rate_basefnd,7)))
*$R460</f>
        <v>146.26323641666664</v>
      </c>
      <c r="Z460" s="1">
        <f>(($C460*'fnd base rates'!H$48)
+($D460*'fnd base rates'!H$49)
+($E460*'fnd base rates'!H$50)
+($F460*'fnd base rates'!H$51)
+($G460*'fnd base rates'!H$52)
+($H460*'fnd base rates'!H$53)
+($I460*'fnd base rates'!H$54)
+($J460*'fnd base rates'!H$55)
+($K460*'fnd base rates'!H$56)
+($L460*'fnd base rates'!H$57)
+($M460*'fnd base rates'!H$58)
+($N460*'fnd base rates'!H$59)
+($O460*VLOOKUP($S460+12,rate_basefnd,8)))</f>
        <v>454.3845</v>
      </c>
      <c r="AA460" s="1">
        <f>(($C460*'fnd base rates'!I$48)
+($D460*'fnd base rates'!I$49)
+($E460*'fnd base rates'!I$50)
+($F460*'fnd base rates'!I$51)
+($G460*'fnd base rates'!I$52)
+($H460*'fnd base rates'!I$53)
+($I460*'fnd base rates'!I$54)
+($J460*'fnd base rates'!I$55)
+($K460*'fnd base rates'!I$56)
+($L460*'fnd base rates'!I$57)
+($M460*'fnd base rates'!I$58)
+($N460*'fnd base rates'!I$59)
+($O460*VLOOKUP($S460+12,rate_basefnd,9)))
*$R460</f>
        <v>295.91887000000003</v>
      </c>
      <c r="AB460" s="1">
        <f>(($C460*'fnd base rates'!J$48)
+($D460*'fnd base rates'!J$49)
+($E460*'fnd base rates'!J$50)
+($F460*'fnd base rates'!J$51)
+($G460*'fnd base rates'!J$52)
+($H460*'fnd base rates'!J$53)
+($I460*'fnd base rates'!J$54)
+($J460*'fnd base rates'!J$55)
+($K460*'fnd base rates'!J$56)
+($L460*'fnd base rates'!J$57)
+($M460*'fnd base rates'!J$58)
+($N460*'fnd base rates'!J$59)
+($O460*VLOOKUP($S460+12,rate_basefnd,10)))
*$R460</f>
        <v>216.68441999999999</v>
      </c>
      <c r="AC460" s="1">
        <f>(($C460*'fnd base rates'!K$48)
+($D460*'fnd base rates'!K$49)
+($E460*'fnd base rates'!K$50)
+($F460*'fnd base rates'!K$51)
+($G460*'fnd base rates'!K$52)
+($H460*'fnd base rates'!K$53)
+($I460*'fnd base rates'!K$54)
+($J460*'fnd base rates'!K$55)
+($K460*'fnd base rates'!K$56)
+($L460*'fnd base rates'!K$57)
+($M460*'fnd base rates'!K$58)
+($N460*'fnd base rates'!K$59)
+($O460*VLOOKUP($S460+12,rate_basefnd,11)))
*$R460</f>
        <v>1026.3844469583332</v>
      </c>
      <c r="AD460" s="1">
        <f>(($C460*'fnd base rates'!L$48)
+($D460*'fnd base rates'!L$49)
+($E460*'fnd base rates'!L$50)
+($F460*'fnd base rates'!L$51)
+($G460*'fnd base rates'!L$52)
+($H460*'fnd base rates'!L$53)
+($I460*'fnd base rates'!L$54)
+($J460*'fnd base rates'!L$55)
+($K460*'fnd base rates'!L$56)
+($L460*'fnd base rates'!L$57)
+($M460*'fnd base rates'!L$58)
+($N460*'fnd base rates'!L$59)
+($O460*VLOOKUP($S460+12,rate_basefnd,12)))</f>
        <v>978.01976342683213</v>
      </c>
      <c r="AE460" s="1">
        <f>(($C460*'fnd base rates'!M$48)
+($D460*'fnd base rates'!M$49)
+($E460*'fnd base rates'!M$50)
+($F460*'fnd base rates'!M$51)
+($G460*'fnd base rates'!M$52)
+($H460*'fnd base rates'!M$53)
+($I460*'fnd base rates'!M$54)
+($J460*'fnd base rates'!M$55)
+($K460*'fnd base rates'!M$56)
+($L460*'fnd base rates'!M$57)
+($M460*'fnd base rates'!M$58)
+($N460*'fnd base rates'!M$59)
+($O460*VLOOKUP($S460+12,rate_basefnd,13)))</f>
        <v>0</v>
      </c>
      <c r="AF460" s="4">
        <f t="shared" si="82"/>
        <v>8110.0177152184997</v>
      </c>
      <c r="AG460" s="4"/>
      <c r="AH460" s="4">
        <f t="shared" si="83"/>
        <v>478352170</v>
      </c>
      <c r="AI460" s="4" t="str">
        <f t="shared" si="84"/>
        <v>478</v>
      </c>
      <c r="AJ460" s="2" t="str">
        <f t="shared" si="85"/>
        <v>352</v>
      </c>
      <c r="AK460" s="2" t="str">
        <f t="shared" si="86"/>
        <v>170</v>
      </c>
      <c r="AL460" s="4">
        <f t="shared" si="87"/>
        <v>1</v>
      </c>
      <c r="AM460" s="4">
        <f t="shared" si="80"/>
        <v>1</v>
      </c>
      <c r="AN460" s="4">
        <f t="shared" si="88"/>
        <v>8110.0177152184997</v>
      </c>
      <c r="AO460" s="4">
        <f t="shared" si="89"/>
        <v>8110</v>
      </c>
      <c r="AP460" s="4">
        <f t="shared" si="90"/>
        <v>0</v>
      </c>
      <c r="AQ460" s="75">
        <v>8110</v>
      </c>
      <c r="AR460" s="4"/>
    </row>
    <row r="461" spans="1:44">
      <c r="A461" s="2">
        <v>478352174</v>
      </c>
      <c r="B461" s="382" t="s">
        <v>0</v>
      </c>
      <c r="C461" s="15">
        <f>'fnd enro'!C461</f>
        <v>0</v>
      </c>
      <c r="D461" s="15">
        <f>'fnd enro'!D461</f>
        <v>0</v>
      </c>
      <c r="E461" s="15">
        <f>'fnd enro'!E461</f>
        <v>0</v>
      </c>
      <c r="F461" s="15">
        <f>'fnd enro'!F461</f>
        <v>0</v>
      </c>
      <c r="G461" s="15">
        <f>'fnd enro'!G461</f>
        <v>3</v>
      </c>
      <c r="H461" s="15">
        <f>'fnd enro'!H461</f>
        <v>1</v>
      </c>
      <c r="I461" s="15">
        <f>'fnd enro'!I461</f>
        <v>0.15</v>
      </c>
      <c r="J461" s="15">
        <f>'fnd enro'!J461</f>
        <v>0</v>
      </c>
      <c r="K461" s="15">
        <f>'fnd enro'!K461</f>
        <v>0</v>
      </c>
      <c r="L461" s="15">
        <f>'fnd enro'!L461</f>
        <v>0</v>
      </c>
      <c r="M461" s="15">
        <f>'fnd enro'!M461</f>
        <v>0</v>
      </c>
      <c r="N461" s="15">
        <f>'fnd enro'!N461</f>
        <v>0</v>
      </c>
      <c r="O461" s="15">
        <f>'fnd enro'!O461</f>
        <v>0</v>
      </c>
      <c r="P461" s="15"/>
      <c r="Q461" s="15">
        <f>'fnd enro'!R461</f>
        <v>4</v>
      </c>
      <c r="R461" s="16">
        <f t="shared" si="81"/>
        <v>1.0023333333333333</v>
      </c>
      <c r="S461" s="15">
        <f>'fnd enro'!Q461</f>
        <v>1</v>
      </c>
      <c r="U461" s="1">
        <f>(($C461*'fnd base rates'!C$48)
+($D461*'fnd base rates'!C$49)
+($E461*'fnd base rates'!C$50)
+($F461*'fnd base rates'!C$51)
+($G461*'fnd base rates'!C$52)
+($H461*'fnd base rates'!C$53)
+($I461*'fnd base rates'!C$54)
+($J461*'fnd base rates'!C$55)
+($K461*'fnd base rates'!C$56)
+($L461*'fnd base rates'!C$57)
+($M461*'fnd base rates'!C$58)
+($N461*'fnd base rates'!C$59)
+($O461*VLOOKUP($S461+12,rate_basefnd,3)))
*$R461</f>
        <v>1857.5065925000001</v>
      </c>
      <c r="V461" s="1">
        <f>(($C461*'fnd base rates'!D$48)
+($D461*'fnd base rates'!D$49)
+($E461*'fnd base rates'!D$50)
+($F461*'fnd base rates'!D$51)
+($G461*'fnd base rates'!D$52)
+($H461*'fnd base rates'!D$53)
+($I461*'fnd base rates'!D$54)
+($J461*'fnd base rates'!D$55)
+($K461*'fnd base rates'!D$56)
+($L461*'fnd base rates'!D$57)
+($M461*'fnd base rates'!D$58)
+($N461*'fnd base rates'!D$59)
+($O461*VLOOKUP($S461+12,rate_basefnd,4)))
*$R461</f>
        <v>2665.0840533333335</v>
      </c>
      <c r="W461" s="1">
        <f>(($C461*'fnd base rates'!E$48)
+($D461*'fnd base rates'!E$49)
+($E461*'fnd base rates'!E$50)
+($F461*'fnd base rates'!E$51)
+($G461*'fnd base rates'!E$52)
+($H461*'fnd base rates'!E$53)
+($I461*'fnd base rates'!E$54)
+($J461*'fnd base rates'!E$55)
+($K461*'fnd base rates'!E$56)
+($L461*'fnd base rates'!E$57)
+($M461*'fnd base rates'!E$58)
+($N461*'fnd base rates'!E$59)
+($O461*VLOOKUP($S461+12,rate_basefnd,5)))
*$R461</f>
        <v>13279.180124166665</v>
      </c>
      <c r="X461" s="1">
        <f>(($C461*'fnd base rates'!F$48)
+($D461*'fnd base rates'!F$49)
+($E461*'fnd base rates'!F$50)
+($F461*'fnd base rates'!F$51)
+($G461*'fnd base rates'!F$52)
+($H461*'fnd base rates'!F$53)
+($I461*'fnd base rates'!F$54)
+($J461*'fnd base rates'!F$55)
+($K461*'fnd base rates'!F$56)
+($L461*'fnd base rates'!F$57)
+($M461*'fnd base rates'!F$58)
+($N461*'fnd base rates'!F$59)
+($O461*VLOOKUP($S461+12,rate_basefnd,6)))
*$R461</f>
        <v>3338.344337</v>
      </c>
      <c r="Y461" s="1">
        <f>(($C461*'fnd base rates'!G$48)
+($D461*'fnd base rates'!G$49)
+($E461*'fnd base rates'!G$50)
+($F461*'fnd base rates'!G$51)
+($G461*'fnd base rates'!G$52)
+($H461*'fnd base rates'!G$53)
+($I461*'fnd base rates'!G$54)
+($J461*'fnd base rates'!G$55)
+($K461*'fnd base rates'!G$56)
+($L461*'fnd base rates'!G$57)
+($M461*'fnd base rates'!G$58)
+($N461*'fnd base rates'!G$59)
+($O461*VLOOKUP($S461+12,rate_basefnd,7)))
*$R461</f>
        <v>581.06365899999992</v>
      </c>
      <c r="Z461" s="1">
        <f>(($C461*'fnd base rates'!H$48)
+($D461*'fnd base rates'!H$49)
+($E461*'fnd base rates'!H$50)
+($F461*'fnd base rates'!H$51)
+($G461*'fnd base rates'!H$52)
+($H461*'fnd base rates'!H$53)
+($I461*'fnd base rates'!H$54)
+($J461*'fnd base rates'!H$55)
+($K461*'fnd base rates'!H$56)
+($L461*'fnd base rates'!H$57)
+($M461*'fnd base rates'!H$58)
+($N461*'fnd base rates'!H$59)
+($O461*VLOOKUP($S461+12,rate_basefnd,8)))</f>
        <v>2082.2379999999998</v>
      </c>
      <c r="AA461" s="1">
        <f>(($C461*'fnd base rates'!I$48)
+($D461*'fnd base rates'!I$49)
+($E461*'fnd base rates'!I$50)
+($F461*'fnd base rates'!I$51)
+($G461*'fnd base rates'!I$52)
+($H461*'fnd base rates'!I$53)
+($I461*'fnd base rates'!I$54)
+($J461*'fnd base rates'!I$55)
+($K461*'fnd base rates'!I$56)
+($L461*'fnd base rates'!I$57)
+($M461*'fnd base rates'!I$58)
+($N461*'fnd base rates'!I$59)
+($O461*VLOOKUP($S461+12,rate_basefnd,9)))
*$R461</f>
        <v>1258.7001299999999</v>
      </c>
      <c r="AB461" s="1">
        <f>(($C461*'fnd base rates'!J$48)
+($D461*'fnd base rates'!J$49)
+($E461*'fnd base rates'!J$50)
+($F461*'fnd base rates'!J$51)
+($G461*'fnd base rates'!J$52)
+($H461*'fnd base rates'!J$53)
+($I461*'fnd base rates'!J$54)
+($J461*'fnd base rates'!J$55)
+($K461*'fnd base rates'!J$56)
+($L461*'fnd base rates'!J$57)
+($M461*'fnd base rates'!J$58)
+($N461*'fnd base rates'!J$59)
+($O461*VLOOKUP($S461+12,rate_basefnd,10)))
*$R461</f>
        <v>1149.7164266666666</v>
      </c>
      <c r="AC461" s="1">
        <f>(($C461*'fnd base rates'!K$48)
+($D461*'fnd base rates'!K$49)
+($E461*'fnd base rates'!K$50)
+($F461*'fnd base rates'!K$51)
+($G461*'fnd base rates'!K$52)
+($H461*'fnd base rates'!K$53)
+($I461*'fnd base rates'!K$54)
+($J461*'fnd base rates'!K$55)
+($K461*'fnd base rates'!K$56)
+($L461*'fnd base rates'!K$57)
+($M461*'fnd base rates'!K$58)
+($N461*'fnd base rates'!K$59)
+($O461*VLOOKUP($S461+12,rate_basefnd,11)))
*$R461</f>
        <v>4077.5827111666667</v>
      </c>
      <c r="AD461" s="1">
        <f>(($C461*'fnd base rates'!L$48)
+($D461*'fnd base rates'!L$49)
+($E461*'fnd base rates'!L$50)
+($F461*'fnd base rates'!L$51)
+($G461*'fnd base rates'!L$52)
+($H461*'fnd base rates'!L$53)
+($I461*'fnd base rates'!L$54)
+($J461*'fnd base rates'!L$55)
+($K461*'fnd base rates'!L$56)
+($L461*'fnd base rates'!L$57)
+($M461*'fnd base rates'!L$58)
+($N461*'fnd base rates'!L$59)
+($O461*VLOOKUP($S461+12,rate_basefnd,12)))</f>
        <v>3853.3173296399382</v>
      </c>
      <c r="AE461" s="1">
        <f>(($C461*'fnd base rates'!M$48)
+($D461*'fnd base rates'!M$49)
+($E461*'fnd base rates'!M$50)
+($F461*'fnd base rates'!M$51)
+($G461*'fnd base rates'!M$52)
+($H461*'fnd base rates'!M$53)
+($I461*'fnd base rates'!M$54)
+($J461*'fnd base rates'!M$55)
+($K461*'fnd base rates'!M$56)
+($L461*'fnd base rates'!M$57)
+($M461*'fnd base rates'!M$58)
+($N461*'fnd base rates'!M$59)
+($O461*VLOOKUP($S461+12,rate_basefnd,13)))</f>
        <v>0</v>
      </c>
      <c r="AF461" s="4">
        <f t="shared" si="82"/>
        <v>34142.733363473271</v>
      </c>
      <c r="AG461" s="4"/>
      <c r="AH461" s="4">
        <f t="shared" si="83"/>
        <v>478352174</v>
      </c>
      <c r="AI461" s="4" t="str">
        <f t="shared" si="84"/>
        <v>478</v>
      </c>
      <c r="AJ461" s="2" t="str">
        <f t="shared" si="85"/>
        <v>352</v>
      </c>
      <c r="AK461" s="2" t="str">
        <f t="shared" si="86"/>
        <v>174</v>
      </c>
      <c r="AL461" s="4">
        <f t="shared" si="87"/>
        <v>1</v>
      </c>
      <c r="AM461" s="4">
        <f t="shared" si="80"/>
        <v>4</v>
      </c>
      <c r="AN461" s="4">
        <f t="shared" si="88"/>
        <v>34142.733363473271</v>
      </c>
      <c r="AO461" s="4">
        <f t="shared" si="89"/>
        <v>8536</v>
      </c>
      <c r="AP461" s="4">
        <f t="shared" si="90"/>
        <v>0</v>
      </c>
      <c r="AQ461" s="75">
        <v>8536</v>
      </c>
      <c r="AR461" s="4"/>
    </row>
    <row r="462" spans="1:44">
      <c r="A462" s="2">
        <v>478352271</v>
      </c>
      <c r="B462" s="382" t="s">
        <v>0</v>
      </c>
      <c r="C462" s="15">
        <f>'fnd enro'!C462</f>
        <v>0</v>
      </c>
      <c r="D462" s="15">
        <f>'fnd enro'!D462</f>
        <v>0</v>
      </c>
      <c r="E462" s="15">
        <f>'fnd enro'!E462</f>
        <v>0</v>
      </c>
      <c r="F462" s="15">
        <f>'fnd enro'!F462</f>
        <v>0</v>
      </c>
      <c r="G462" s="15">
        <f>'fnd enro'!G462</f>
        <v>0</v>
      </c>
      <c r="H462" s="15">
        <f>'fnd enro'!H462</f>
        <v>1</v>
      </c>
      <c r="I462" s="15">
        <f>'fnd enro'!I462</f>
        <v>3.7499999999999999E-2</v>
      </c>
      <c r="J462" s="15">
        <f>'fnd enro'!J462</f>
        <v>0</v>
      </c>
      <c r="K462" s="15">
        <f>'fnd enro'!K462</f>
        <v>0</v>
      </c>
      <c r="L462" s="15">
        <f>'fnd enro'!L462</f>
        <v>0</v>
      </c>
      <c r="M462" s="15">
        <f>'fnd enro'!M462</f>
        <v>0</v>
      </c>
      <c r="N462" s="15">
        <f>'fnd enro'!N462</f>
        <v>0</v>
      </c>
      <c r="O462" s="15">
        <f>'fnd enro'!O462</f>
        <v>0</v>
      </c>
      <c r="P462" s="15"/>
      <c r="Q462" s="15">
        <f>'fnd enro'!R462</f>
        <v>1</v>
      </c>
      <c r="R462" s="16">
        <f t="shared" si="81"/>
        <v>1.0023333333333333</v>
      </c>
      <c r="S462" s="15">
        <f>'fnd enro'!Q462</f>
        <v>1</v>
      </c>
      <c r="U462" s="1">
        <f>(($C462*'fnd base rates'!C$48)
+($D462*'fnd base rates'!C$49)
+($E462*'fnd base rates'!C$50)
+($F462*'fnd base rates'!C$51)
+($G462*'fnd base rates'!C$52)
+($H462*'fnd base rates'!C$53)
+($I462*'fnd base rates'!C$54)
+($J462*'fnd base rates'!C$55)
+($K462*'fnd base rates'!C$56)
+($L462*'fnd base rates'!C$57)
+($M462*'fnd base rates'!C$58)
+($N462*'fnd base rates'!C$59)
+($O462*VLOOKUP($S462+12,rate_basefnd,3)))
*$R462</f>
        <v>464.37664812500003</v>
      </c>
      <c r="V462" s="1">
        <f>(($C462*'fnd base rates'!D$48)
+($D462*'fnd base rates'!D$49)
+($E462*'fnd base rates'!D$50)
+($F462*'fnd base rates'!D$51)
+($G462*'fnd base rates'!D$52)
+($H462*'fnd base rates'!D$53)
+($I462*'fnd base rates'!D$54)
+($J462*'fnd base rates'!D$55)
+($K462*'fnd base rates'!D$56)
+($L462*'fnd base rates'!D$57)
+($M462*'fnd base rates'!D$58)
+($N462*'fnd base rates'!D$59)
+($O462*VLOOKUP($S462+12,rate_basefnd,4)))
*$R462</f>
        <v>666.27101333333337</v>
      </c>
      <c r="W462" s="1">
        <f>(($C462*'fnd base rates'!E$48)
+($D462*'fnd base rates'!E$49)
+($E462*'fnd base rates'!E$50)
+($F462*'fnd base rates'!E$51)
+($G462*'fnd base rates'!E$52)
+($H462*'fnd base rates'!E$53)
+($I462*'fnd base rates'!E$54)
+($J462*'fnd base rates'!E$55)
+($K462*'fnd base rates'!E$56)
+($L462*'fnd base rates'!E$57)
+($M462*'fnd base rates'!E$58)
+($N462*'fnd base rates'!E$59)
+($O462*VLOOKUP($S462+12,rate_basefnd,5)))
*$R462</f>
        <v>4268.6463635416658</v>
      </c>
      <c r="X462" s="1">
        <f>(($C462*'fnd base rates'!F$48)
+($D462*'fnd base rates'!F$49)
+($E462*'fnd base rates'!F$50)
+($F462*'fnd base rates'!F$51)
+($G462*'fnd base rates'!F$52)
+($H462*'fnd base rates'!F$53)
+($I462*'fnd base rates'!F$54)
+($J462*'fnd base rates'!F$55)
+($K462*'fnd base rates'!F$56)
+($L462*'fnd base rates'!F$57)
+($M462*'fnd base rates'!F$58)
+($N462*'fnd base rates'!F$59)
+($O462*VLOOKUP($S462+12,rate_basefnd,6)))
*$R462</f>
        <v>763.73364675000005</v>
      </c>
      <c r="Y462" s="1">
        <f>(($C462*'fnd base rates'!G$48)
+($D462*'fnd base rates'!G$49)
+($E462*'fnd base rates'!G$50)
+($F462*'fnd base rates'!G$51)
+($G462*'fnd base rates'!G$52)
+($H462*'fnd base rates'!G$53)
+($I462*'fnd base rates'!G$54)
+($J462*'fnd base rates'!G$55)
+($K462*'fnd base rates'!G$56)
+($L462*'fnd base rates'!G$57)
+($M462*'fnd base rates'!G$58)
+($N462*'fnd base rates'!G$59)
+($O462*VLOOKUP($S462+12,rate_basefnd,7)))
*$R462</f>
        <v>142.27394974999999</v>
      </c>
      <c r="Z462" s="1">
        <f>(($C462*'fnd base rates'!H$48)
+($D462*'fnd base rates'!H$49)
+($E462*'fnd base rates'!H$50)
+($F462*'fnd base rates'!H$51)
+($G462*'fnd base rates'!H$52)
+($H462*'fnd base rates'!H$53)
+($I462*'fnd base rates'!H$54)
+($J462*'fnd base rates'!H$55)
+($K462*'fnd base rates'!H$56)
+($L462*'fnd base rates'!H$57)
+($M462*'fnd base rates'!H$58)
+($N462*'fnd base rates'!H$59)
+($O462*VLOOKUP($S462+12,rate_basefnd,8)))</f>
        <v>719.08450000000005</v>
      </c>
      <c r="AA462" s="1">
        <f>(($C462*'fnd base rates'!I$48)
+($D462*'fnd base rates'!I$49)
+($E462*'fnd base rates'!I$50)
+($F462*'fnd base rates'!I$51)
+($G462*'fnd base rates'!I$52)
+($H462*'fnd base rates'!I$53)
+($I462*'fnd base rates'!I$54)
+($J462*'fnd base rates'!I$55)
+($K462*'fnd base rates'!I$56)
+($L462*'fnd base rates'!I$57)
+($M462*'fnd base rates'!I$58)
+($N462*'fnd base rates'!I$59)
+($O462*VLOOKUP($S462+12,rate_basefnd,9)))
*$R462</f>
        <v>370.94351999999998</v>
      </c>
      <c r="AB462" s="1">
        <f>(($C462*'fnd base rates'!J$48)
+($D462*'fnd base rates'!J$49)
+($E462*'fnd base rates'!J$50)
+($F462*'fnd base rates'!J$51)
+($G462*'fnd base rates'!J$52)
+($H462*'fnd base rates'!J$53)
+($I462*'fnd base rates'!J$54)
+($J462*'fnd base rates'!J$55)
+($K462*'fnd base rates'!J$56)
+($L462*'fnd base rates'!J$57)
+($M462*'fnd base rates'!J$58)
+($N462*'fnd base rates'!J$59)
+($O462*VLOOKUP($S462+12,rate_basefnd,10)))
*$R462</f>
        <v>499.66316666666665</v>
      </c>
      <c r="AC462" s="1">
        <f>(($C462*'fnd base rates'!K$48)
+($D462*'fnd base rates'!K$49)
+($E462*'fnd base rates'!K$50)
+($F462*'fnd base rates'!K$51)
+($G462*'fnd base rates'!K$52)
+($H462*'fnd base rates'!K$53)
+($I462*'fnd base rates'!K$54)
+($J462*'fnd base rates'!K$55)
+($K462*'fnd base rates'!K$56)
+($L462*'fnd base rates'!K$57)
+($M462*'fnd base rates'!K$58)
+($N462*'fnd base rates'!K$59)
+($O462*VLOOKUP($S462+12,rate_basefnd,11)))
*$R462</f>
        <v>998.42937029166671</v>
      </c>
      <c r="AD462" s="1">
        <f>(($C462*'fnd base rates'!L$48)
+($D462*'fnd base rates'!L$49)
+($E462*'fnd base rates'!L$50)
+($F462*'fnd base rates'!L$51)
+($G462*'fnd base rates'!L$52)
+($H462*'fnd base rates'!L$53)
+($I462*'fnd base rates'!L$54)
+($J462*'fnd base rates'!L$55)
+($K462*'fnd base rates'!L$56)
+($L462*'fnd base rates'!L$57)
+($M462*'fnd base rates'!L$58)
+($N462*'fnd base rates'!L$59)
+($O462*VLOOKUP($S462+12,rate_basefnd,12)))</f>
        <v>919.25803935944157</v>
      </c>
      <c r="AE462" s="1">
        <f>(($C462*'fnd base rates'!M$48)
+($D462*'fnd base rates'!M$49)
+($E462*'fnd base rates'!M$50)
+($F462*'fnd base rates'!M$51)
+($G462*'fnd base rates'!M$52)
+($H462*'fnd base rates'!M$53)
+($I462*'fnd base rates'!M$54)
+($J462*'fnd base rates'!M$55)
+($K462*'fnd base rates'!M$56)
+($L462*'fnd base rates'!M$57)
+($M462*'fnd base rates'!M$58)
+($N462*'fnd base rates'!M$59)
+($O462*VLOOKUP($S462+12,rate_basefnd,13)))</f>
        <v>0</v>
      </c>
      <c r="AF462" s="4">
        <f t="shared" si="82"/>
        <v>9812.6802178177732</v>
      </c>
      <c r="AG462" s="4"/>
      <c r="AH462" s="4">
        <f t="shared" si="83"/>
        <v>478352271</v>
      </c>
      <c r="AI462" s="4" t="str">
        <f t="shared" si="84"/>
        <v>478</v>
      </c>
      <c r="AJ462" s="2" t="str">
        <f t="shared" si="85"/>
        <v>352</v>
      </c>
      <c r="AK462" s="2" t="str">
        <f t="shared" si="86"/>
        <v>271</v>
      </c>
      <c r="AL462" s="4">
        <f t="shared" si="87"/>
        <v>1</v>
      </c>
      <c r="AM462" s="4">
        <f t="shared" si="80"/>
        <v>1</v>
      </c>
      <c r="AN462" s="4">
        <f t="shared" si="88"/>
        <v>9812.6802178177732</v>
      </c>
      <c r="AO462" s="4">
        <f t="shared" si="89"/>
        <v>9813</v>
      </c>
      <c r="AP462" s="4">
        <f t="shared" si="90"/>
        <v>0</v>
      </c>
      <c r="AQ462" s="75">
        <v>9813</v>
      </c>
      <c r="AR462" s="4"/>
    </row>
    <row r="463" spans="1:44">
      <c r="A463" s="2">
        <v>478352326</v>
      </c>
      <c r="B463" s="382" t="s">
        <v>0</v>
      </c>
      <c r="C463" s="15">
        <f>'fnd enro'!C463</f>
        <v>0</v>
      </c>
      <c r="D463" s="15">
        <f>'fnd enro'!D463</f>
        <v>0</v>
      </c>
      <c r="E463" s="15">
        <f>'fnd enro'!E463</f>
        <v>0</v>
      </c>
      <c r="F463" s="15">
        <f>'fnd enro'!F463</f>
        <v>0</v>
      </c>
      <c r="G463" s="15">
        <f>'fnd enro'!G463</f>
        <v>2</v>
      </c>
      <c r="H463" s="15">
        <f>'fnd enro'!H463</f>
        <v>1</v>
      </c>
      <c r="I463" s="15">
        <f>'fnd enro'!I463</f>
        <v>0.1125</v>
      </c>
      <c r="J463" s="15">
        <f>'fnd enro'!J463</f>
        <v>0</v>
      </c>
      <c r="K463" s="15">
        <f>'fnd enro'!K463</f>
        <v>0</v>
      </c>
      <c r="L463" s="15">
        <f>'fnd enro'!L463</f>
        <v>0</v>
      </c>
      <c r="M463" s="15">
        <f>'fnd enro'!M463</f>
        <v>0</v>
      </c>
      <c r="N463" s="15">
        <f>'fnd enro'!N463</f>
        <v>0</v>
      </c>
      <c r="O463" s="15">
        <f>'fnd enro'!O463</f>
        <v>0</v>
      </c>
      <c r="P463" s="15"/>
      <c r="Q463" s="15">
        <f>'fnd enro'!R463</f>
        <v>3</v>
      </c>
      <c r="R463" s="16">
        <f t="shared" si="81"/>
        <v>1.0023333333333333</v>
      </c>
      <c r="S463" s="15">
        <f>'fnd enro'!Q463</f>
        <v>1</v>
      </c>
      <c r="U463" s="1">
        <f>(($C463*'fnd base rates'!C$48)
+($D463*'fnd base rates'!C$49)
+($E463*'fnd base rates'!C$50)
+($F463*'fnd base rates'!C$51)
+($G463*'fnd base rates'!C$52)
+($H463*'fnd base rates'!C$53)
+($I463*'fnd base rates'!C$54)
+($J463*'fnd base rates'!C$55)
+($K463*'fnd base rates'!C$56)
+($L463*'fnd base rates'!C$57)
+($M463*'fnd base rates'!C$58)
+($N463*'fnd base rates'!C$59)
+($O463*VLOOKUP($S463+12,rate_basefnd,3)))
*$R463</f>
        <v>1393.1299443750002</v>
      </c>
      <c r="V463" s="1">
        <f>(($C463*'fnd base rates'!D$48)
+($D463*'fnd base rates'!D$49)
+($E463*'fnd base rates'!D$50)
+($F463*'fnd base rates'!D$51)
+($G463*'fnd base rates'!D$52)
+($H463*'fnd base rates'!D$53)
+($I463*'fnd base rates'!D$54)
+($J463*'fnd base rates'!D$55)
+($K463*'fnd base rates'!D$56)
+($L463*'fnd base rates'!D$57)
+($M463*'fnd base rates'!D$58)
+($N463*'fnd base rates'!D$59)
+($O463*VLOOKUP($S463+12,rate_basefnd,4)))
*$R463</f>
        <v>1998.81304</v>
      </c>
      <c r="W463" s="1">
        <f>(($C463*'fnd base rates'!E$48)
+($D463*'fnd base rates'!E$49)
+($E463*'fnd base rates'!E$50)
+($F463*'fnd base rates'!E$51)
+($G463*'fnd base rates'!E$52)
+($H463*'fnd base rates'!E$53)
+($I463*'fnd base rates'!E$54)
+($J463*'fnd base rates'!E$55)
+($K463*'fnd base rates'!E$56)
+($L463*'fnd base rates'!E$57)
+($M463*'fnd base rates'!E$58)
+($N463*'fnd base rates'!E$59)
+($O463*VLOOKUP($S463+12,rate_basefnd,5)))
*$R463</f>
        <v>10275.668870624997</v>
      </c>
      <c r="X463" s="1">
        <f>(($C463*'fnd base rates'!F$48)
+($D463*'fnd base rates'!F$49)
+($E463*'fnd base rates'!F$50)
+($F463*'fnd base rates'!F$51)
+($G463*'fnd base rates'!F$52)
+($H463*'fnd base rates'!F$53)
+($I463*'fnd base rates'!F$54)
+($J463*'fnd base rates'!F$55)
+($K463*'fnd base rates'!F$56)
+($L463*'fnd base rates'!F$57)
+($M463*'fnd base rates'!F$58)
+($N463*'fnd base rates'!F$59)
+($O463*VLOOKUP($S463+12,rate_basefnd,6)))
*$R463</f>
        <v>2480.1407735833336</v>
      </c>
      <c r="Y463" s="1">
        <f>(($C463*'fnd base rates'!G$48)
+($D463*'fnd base rates'!G$49)
+($E463*'fnd base rates'!G$50)
+($F463*'fnd base rates'!G$51)
+($G463*'fnd base rates'!G$52)
+($H463*'fnd base rates'!G$53)
+($I463*'fnd base rates'!G$54)
+($J463*'fnd base rates'!G$55)
+($K463*'fnd base rates'!G$56)
+($L463*'fnd base rates'!G$57)
+($M463*'fnd base rates'!G$58)
+($N463*'fnd base rates'!G$59)
+($O463*VLOOKUP($S463+12,rate_basefnd,7)))
*$R463</f>
        <v>434.80042258333327</v>
      </c>
      <c r="Z463" s="1">
        <f>(($C463*'fnd base rates'!H$48)
+($D463*'fnd base rates'!H$49)
+($E463*'fnd base rates'!H$50)
+($F463*'fnd base rates'!H$51)
+($G463*'fnd base rates'!H$52)
+($H463*'fnd base rates'!H$53)
+($I463*'fnd base rates'!H$54)
+($J463*'fnd base rates'!H$55)
+($K463*'fnd base rates'!H$56)
+($L463*'fnd base rates'!H$57)
+($M463*'fnd base rates'!H$58)
+($N463*'fnd base rates'!H$59)
+($O463*VLOOKUP($S463+12,rate_basefnd,8)))</f>
        <v>1627.8535000000002</v>
      </c>
      <c r="AA463" s="1">
        <f>(($C463*'fnd base rates'!I$48)
+($D463*'fnd base rates'!I$49)
+($E463*'fnd base rates'!I$50)
+($F463*'fnd base rates'!I$51)
+($G463*'fnd base rates'!I$52)
+($H463*'fnd base rates'!I$53)
+($I463*'fnd base rates'!I$54)
+($J463*'fnd base rates'!I$55)
+($K463*'fnd base rates'!I$56)
+($L463*'fnd base rates'!I$57)
+($M463*'fnd base rates'!I$58)
+($N463*'fnd base rates'!I$59)
+($O463*VLOOKUP($S463+12,rate_basefnd,9)))
*$R463</f>
        <v>962.78125999999997</v>
      </c>
      <c r="AB463" s="1">
        <f>(($C463*'fnd base rates'!J$48)
+($D463*'fnd base rates'!J$49)
+($E463*'fnd base rates'!J$50)
+($F463*'fnd base rates'!J$51)
+($G463*'fnd base rates'!J$52)
+($H463*'fnd base rates'!J$53)
+($I463*'fnd base rates'!J$54)
+($J463*'fnd base rates'!J$55)
+($K463*'fnd base rates'!J$56)
+($L463*'fnd base rates'!J$57)
+($M463*'fnd base rates'!J$58)
+($N463*'fnd base rates'!J$59)
+($O463*VLOOKUP($S463+12,rate_basefnd,10)))
*$R463</f>
        <v>933.03200666666669</v>
      </c>
      <c r="AC463" s="1">
        <f>(($C463*'fnd base rates'!K$48)
+($D463*'fnd base rates'!K$49)
+($E463*'fnd base rates'!K$50)
+($F463*'fnd base rates'!K$51)
+($G463*'fnd base rates'!K$52)
+($H463*'fnd base rates'!K$53)
+($I463*'fnd base rates'!K$54)
+($J463*'fnd base rates'!K$55)
+($K463*'fnd base rates'!K$56)
+($L463*'fnd base rates'!K$57)
+($M463*'fnd base rates'!K$58)
+($N463*'fnd base rates'!K$59)
+($O463*VLOOKUP($S463+12,rate_basefnd,11)))
*$R463</f>
        <v>3051.1982642083331</v>
      </c>
      <c r="AD463" s="1">
        <f>(($C463*'fnd base rates'!L$48)
+($D463*'fnd base rates'!L$49)
+($E463*'fnd base rates'!L$50)
+($F463*'fnd base rates'!L$51)
+($G463*'fnd base rates'!L$52)
+($H463*'fnd base rates'!L$53)
+($I463*'fnd base rates'!L$54)
+($J463*'fnd base rates'!L$55)
+($K463*'fnd base rates'!L$56)
+($L463*'fnd base rates'!L$57)
+($M463*'fnd base rates'!L$58)
+($N463*'fnd base rates'!L$59)
+($O463*VLOOKUP($S463+12,rate_basefnd,12)))</f>
        <v>2875.2975662131057</v>
      </c>
      <c r="AE463" s="1">
        <f>(($C463*'fnd base rates'!M$48)
+($D463*'fnd base rates'!M$49)
+($E463*'fnd base rates'!M$50)
+($F463*'fnd base rates'!M$51)
+($G463*'fnd base rates'!M$52)
+($H463*'fnd base rates'!M$53)
+($I463*'fnd base rates'!M$54)
+($J463*'fnd base rates'!M$55)
+($K463*'fnd base rates'!M$56)
+($L463*'fnd base rates'!M$57)
+($M463*'fnd base rates'!M$58)
+($N463*'fnd base rates'!M$59)
+($O463*VLOOKUP($S463+12,rate_basefnd,13)))</f>
        <v>0</v>
      </c>
      <c r="AF463" s="4">
        <f t="shared" si="82"/>
        <v>26032.715648254773</v>
      </c>
      <c r="AG463" s="4"/>
      <c r="AH463" s="4">
        <f t="shared" si="83"/>
        <v>478352326</v>
      </c>
      <c r="AI463" s="4" t="str">
        <f t="shared" si="84"/>
        <v>478</v>
      </c>
      <c r="AJ463" s="2" t="str">
        <f t="shared" si="85"/>
        <v>352</v>
      </c>
      <c r="AK463" s="2" t="str">
        <f t="shared" si="86"/>
        <v>326</v>
      </c>
      <c r="AL463" s="4">
        <f t="shared" si="87"/>
        <v>1</v>
      </c>
      <c r="AM463" s="4">
        <f t="shared" si="80"/>
        <v>3</v>
      </c>
      <c r="AN463" s="4">
        <f t="shared" si="88"/>
        <v>26032.715648254773</v>
      </c>
      <c r="AO463" s="4">
        <f t="shared" si="89"/>
        <v>8678</v>
      </c>
      <c r="AP463" s="4">
        <f t="shared" si="90"/>
        <v>0</v>
      </c>
      <c r="AQ463" s="75">
        <v>8678</v>
      </c>
      <c r="AR463" s="4"/>
    </row>
    <row r="464" spans="1:44">
      <c r="A464" s="2">
        <v>478352348</v>
      </c>
      <c r="B464" s="382" t="s">
        <v>0</v>
      </c>
      <c r="C464" s="15">
        <f>'fnd enro'!C464</f>
        <v>0</v>
      </c>
      <c r="D464" s="15">
        <f>'fnd enro'!D464</f>
        <v>0</v>
      </c>
      <c r="E464" s="15">
        <f>'fnd enro'!E464</f>
        <v>0</v>
      </c>
      <c r="F464" s="15">
        <f>'fnd enro'!F464</f>
        <v>0</v>
      </c>
      <c r="G464" s="15">
        <f>'fnd enro'!G464</f>
        <v>6</v>
      </c>
      <c r="H464" s="15">
        <f>'fnd enro'!H464</f>
        <v>12</v>
      </c>
      <c r="I464" s="15">
        <f>'fnd enro'!I464</f>
        <v>0.67500000000000004</v>
      </c>
      <c r="J464" s="15">
        <f>'fnd enro'!J464</f>
        <v>0</v>
      </c>
      <c r="K464" s="15">
        <f>'fnd enro'!K464</f>
        <v>0</v>
      </c>
      <c r="L464" s="15">
        <f>'fnd enro'!L464</f>
        <v>0</v>
      </c>
      <c r="M464" s="15">
        <f>'fnd enro'!M464</f>
        <v>0</v>
      </c>
      <c r="N464" s="15">
        <f>'fnd enro'!N464</f>
        <v>0</v>
      </c>
      <c r="O464" s="15">
        <f>'fnd enro'!O464</f>
        <v>3</v>
      </c>
      <c r="P464" s="15"/>
      <c r="Q464" s="15">
        <f>'fnd enro'!R464</f>
        <v>18</v>
      </c>
      <c r="R464" s="16">
        <f t="shared" si="81"/>
        <v>1.0023333333333333</v>
      </c>
      <c r="S464" s="15">
        <f>'fnd enro'!Q464</f>
        <v>4</v>
      </c>
      <c r="U464" s="1">
        <f>(($C464*'fnd base rates'!C$48)
+($D464*'fnd base rates'!C$49)
+($E464*'fnd base rates'!C$50)
+($F464*'fnd base rates'!C$51)
+($G464*'fnd base rates'!C$52)
+($H464*'fnd base rates'!C$53)
+($I464*'fnd base rates'!C$54)
+($J464*'fnd base rates'!C$55)
+($K464*'fnd base rates'!C$56)
+($L464*'fnd base rates'!C$57)
+($M464*'fnd base rates'!C$58)
+($N464*'fnd base rates'!C$59)
+($O464*VLOOKUP($S464+12,rate_basefnd,3)))
*$R464</f>
        <v>8358.7796662500004</v>
      </c>
      <c r="V464" s="1">
        <f>(($C464*'fnd base rates'!D$48)
+($D464*'fnd base rates'!D$49)
+($E464*'fnd base rates'!D$50)
+($F464*'fnd base rates'!D$51)
+($G464*'fnd base rates'!D$52)
+($H464*'fnd base rates'!D$53)
+($I464*'fnd base rates'!D$54)
+($J464*'fnd base rates'!D$55)
+($K464*'fnd base rates'!D$56)
+($L464*'fnd base rates'!D$57)
+($M464*'fnd base rates'!D$58)
+($N464*'fnd base rates'!D$59)
+($O464*VLOOKUP($S464+12,rate_basefnd,4)))
*$R464</f>
        <v>11992.87824</v>
      </c>
      <c r="W464" s="1">
        <f>(($C464*'fnd base rates'!E$48)
+($D464*'fnd base rates'!E$49)
+($E464*'fnd base rates'!E$50)
+($F464*'fnd base rates'!E$51)
+($G464*'fnd base rates'!E$52)
+($H464*'fnd base rates'!E$53)
+($I464*'fnd base rates'!E$54)
+($J464*'fnd base rates'!E$55)
+($K464*'fnd base rates'!E$56)
+($L464*'fnd base rates'!E$57)
+($M464*'fnd base rates'!E$58)
+($N464*'fnd base rates'!E$59)
+($O464*VLOOKUP($S464+12,rate_basefnd,5)))
*$R464</f>
        <v>78511.345433750001</v>
      </c>
      <c r="X464" s="1">
        <f>(($C464*'fnd base rates'!F$48)
+($D464*'fnd base rates'!F$49)
+($E464*'fnd base rates'!F$50)
+($F464*'fnd base rates'!F$51)
+($G464*'fnd base rates'!F$52)
+($H464*'fnd base rates'!F$53)
+($I464*'fnd base rates'!F$54)
+($J464*'fnd base rates'!F$55)
+($K464*'fnd base rates'!F$56)
+($L464*'fnd base rates'!F$57)
+($M464*'fnd base rates'!F$58)
+($N464*'fnd base rates'!F$59)
+($O464*VLOOKUP($S464+12,rate_basefnd,6)))
*$R464</f>
        <v>14314.025141499998</v>
      </c>
      <c r="Y464" s="1">
        <f>(($C464*'fnd base rates'!G$48)
+($D464*'fnd base rates'!G$49)
+($E464*'fnd base rates'!G$50)
+($F464*'fnd base rates'!G$51)
+($G464*'fnd base rates'!G$52)
+($H464*'fnd base rates'!G$53)
+($I464*'fnd base rates'!G$54)
+($J464*'fnd base rates'!G$55)
+($K464*'fnd base rates'!G$56)
+($L464*'fnd base rates'!G$57)
+($M464*'fnd base rates'!G$58)
+($N464*'fnd base rates'!G$59)
+($O464*VLOOKUP($S464+12,rate_basefnd,7)))
*$R464</f>
        <v>2788.8015555000002</v>
      </c>
      <c r="Z464" s="1">
        <f>(($C464*'fnd base rates'!H$48)
+($D464*'fnd base rates'!H$49)
+($E464*'fnd base rates'!H$50)
+($F464*'fnd base rates'!H$51)
+($G464*'fnd base rates'!H$52)
+($H464*'fnd base rates'!H$53)
+($I464*'fnd base rates'!H$54)
+($J464*'fnd base rates'!H$55)
+($K464*'fnd base rates'!H$56)
+($L464*'fnd base rates'!H$57)
+($M464*'fnd base rates'!H$58)
+($N464*'fnd base rates'!H$59)
+($O464*VLOOKUP($S464+12,rate_basefnd,8)))</f>
        <v>11355.321</v>
      </c>
      <c r="AA464" s="1">
        <f>(($C464*'fnd base rates'!I$48)
+($D464*'fnd base rates'!I$49)
+($E464*'fnd base rates'!I$50)
+($F464*'fnd base rates'!I$51)
+($G464*'fnd base rates'!I$52)
+($H464*'fnd base rates'!I$53)
+($I464*'fnd base rates'!I$54)
+($J464*'fnd base rates'!I$55)
+($K464*'fnd base rates'!I$56)
+($L464*'fnd base rates'!I$57)
+($M464*'fnd base rates'!I$58)
+($N464*'fnd base rates'!I$59)
+($O464*VLOOKUP($S464+12,rate_basefnd,9)))
*$R464</f>
        <v>6226.8354600000002</v>
      </c>
      <c r="AB464" s="1">
        <f>(($C464*'fnd base rates'!J$48)
+($D464*'fnd base rates'!J$49)
+($E464*'fnd base rates'!J$50)
+($F464*'fnd base rates'!J$51)
+($G464*'fnd base rates'!J$52)
+($H464*'fnd base rates'!J$53)
+($I464*'fnd base rates'!J$54)
+($J464*'fnd base rates'!J$55)
+($K464*'fnd base rates'!J$56)
+($L464*'fnd base rates'!J$57)
+($M464*'fnd base rates'!J$58)
+($N464*'fnd base rates'!J$59)
+($O464*VLOOKUP($S464+12,rate_basefnd,10)))
*$R464</f>
        <v>7296.0645199999999</v>
      </c>
      <c r="AC464" s="1">
        <f>(($C464*'fnd base rates'!K$48)
+($D464*'fnd base rates'!K$49)
+($E464*'fnd base rates'!K$50)
+($F464*'fnd base rates'!K$51)
+($G464*'fnd base rates'!K$52)
+($H464*'fnd base rates'!K$53)
+($I464*'fnd base rates'!K$54)
+($J464*'fnd base rates'!K$55)
+($K464*'fnd base rates'!K$56)
+($L464*'fnd base rates'!K$57)
+($M464*'fnd base rates'!K$58)
+($N464*'fnd base rates'!K$59)
+($O464*VLOOKUP($S464+12,rate_basefnd,11)))
*$R464</f>
        <v>19570.610705250001</v>
      </c>
      <c r="AD464" s="1">
        <f>(($C464*'fnd base rates'!L$48)
+($D464*'fnd base rates'!L$49)
+($E464*'fnd base rates'!L$50)
+($F464*'fnd base rates'!L$51)
+($G464*'fnd base rates'!L$52)
+($H464*'fnd base rates'!L$53)
+($I464*'fnd base rates'!L$54)
+($J464*'fnd base rates'!L$55)
+($K464*'fnd base rates'!L$56)
+($L464*'fnd base rates'!L$57)
+($M464*'fnd base rates'!L$58)
+($N464*'fnd base rates'!L$59)
+($O464*VLOOKUP($S464+12,rate_basefnd,12)))</f>
        <v>17837.645052874293</v>
      </c>
      <c r="AE464" s="1">
        <f>(($C464*'fnd base rates'!M$48)
+($D464*'fnd base rates'!M$49)
+($E464*'fnd base rates'!M$50)
+($F464*'fnd base rates'!M$51)
+($G464*'fnd base rates'!M$52)
+($H464*'fnd base rates'!M$53)
+($I464*'fnd base rates'!M$54)
+($J464*'fnd base rates'!M$55)
+($K464*'fnd base rates'!M$56)
+($L464*'fnd base rates'!M$57)
+($M464*'fnd base rates'!M$58)
+($N464*'fnd base rates'!M$59)
+($O464*VLOOKUP($S464+12,rate_basefnd,13)))</f>
        <v>0</v>
      </c>
      <c r="AF464" s="4">
        <f t="shared" si="82"/>
        <v>178252.30677512428</v>
      </c>
      <c r="AG464" s="4"/>
      <c r="AH464" s="4">
        <f t="shared" si="83"/>
        <v>478352348</v>
      </c>
      <c r="AI464" s="4" t="str">
        <f t="shared" si="84"/>
        <v>478</v>
      </c>
      <c r="AJ464" s="2" t="str">
        <f t="shared" si="85"/>
        <v>352</v>
      </c>
      <c r="AK464" s="2" t="str">
        <f t="shared" si="86"/>
        <v>348</v>
      </c>
      <c r="AL464" s="4">
        <f t="shared" si="87"/>
        <v>1</v>
      </c>
      <c r="AM464" s="4">
        <f t="shared" si="80"/>
        <v>18</v>
      </c>
      <c r="AN464" s="4">
        <f t="shared" si="88"/>
        <v>178252.30677512428</v>
      </c>
      <c r="AO464" s="4">
        <f t="shared" si="89"/>
        <v>9903</v>
      </c>
      <c r="AP464" s="4">
        <f t="shared" si="90"/>
        <v>0</v>
      </c>
      <c r="AQ464" s="75">
        <v>9903</v>
      </c>
      <c r="AR464" s="4"/>
    </row>
    <row r="465" spans="1:44">
      <c r="A465" s="2">
        <v>478352352</v>
      </c>
      <c r="B465" s="382" t="s">
        <v>0</v>
      </c>
      <c r="C465" s="15">
        <f>'fnd enro'!C465</f>
        <v>0</v>
      </c>
      <c r="D465" s="15">
        <f>'fnd enro'!D465</f>
        <v>0</v>
      </c>
      <c r="E465" s="15">
        <f>'fnd enro'!E465</f>
        <v>0</v>
      </c>
      <c r="F465" s="15">
        <f>'fnd enro'!F465</f>
        <v>0</v>
      </c>
      <c r="G465" s="15">
        <f>'fnd enro'!G465</f>
        <v>0</v>
      </c>
      <c r="H465" s="15">
        <f>'fnd enro'!H465</f>
        <v>2</v>
      </c>
      <c r="I465" s="15">
        <f>'fnd enro'!I465</f>
        <v>7.4999999999999997E-2</v>
      </c>
      <c r="J465" s="15">
        <f>'fnd enro'!J465</f>
        <v>0</v>
      </c>
      <c r="K465" s="15">
        <f>'fnd enro'!K465</f>
        <v>0</v>
      </c>
      <c r="L465" s="15">
        <f>'fnd enro'!L465</f>
        <v>0</v>
      </c>
      <c r="M465" s="15">
        <f>'fnd enro'!M465</f>
        <v>0</v>
      </c>
      <c r="N465" s="15">
        <f>'fnd enro'!N465</f>
        <v>0</v>
      </c>
      <c r="O465" s="15">
        <f>'fnd enro'!O465</f>
        <v>0</v>
      </c>
      <c r="P465" s="15"/>
      <c r="Q465" s="15">
        <f>'fnd enro'!R465</f>
        <v>2</v>
      </c>
      <c r="R465" s="16">
        <f t="shared" si="81"/>
        <v>1.0023333333333333</v>
      </c>
      <c r="S465" s="15">
        <f>'fnd enro'!Q465</f>
        <v>1</v>
      </c>
      <c r="U465" s="1">
        <f>(($C465*'fnd base rates'!C$48)
+($D465*'fnd base rates'!C$49)
+($E465*'fnd base rates'!C$50)
+($F465*'fnd base rates'!C$51)
+($G465*'fnd base rates'!C$52)
+($H465*'fnd base rates'!C$53)
+($I465*'fnd base rates'!C$54)
+($J465*'fnd base rates'!C$55)
+($K465*'fnd base rates'!C$56)
+($L465*'fnd base rates'!C$57)
+($M465*'fnd base rates'!C$58)
+($N465*'fnd base rates'!C$59)
+($O465*VLOOKUP($S465+12,rate_basefnd,3)))
*$R465</f>
        <v>928.75329625000006</v>
      </c>
      <c r="V465" s="1">
        <f>(($C465*'fnd base rates'!D$48)
+($D465*'fnd base rates'!D$49)
+($E465*'fnd base rates'!D$50)
+($F465*'fnd base rates'!D$51)
+($G465*'fnd base rates'!D$52)
+($H465*'fnd base rates'!D$53)
+($I465*'fnd base rates'!D$54)
+($J465*'fnd base rates'!D$55)
+($K465*'fnd base rates'!D$56)
+($L465*'fnd base rates'!D$57)
+($M465*'fnd base rates'!D$58)
+($N465*'fnd base rates'!D$59)
+($O465*VLOOKUP($S465+12,rate_basefnd,4)))
*$R465</f>
        <v>1332.5420266666667</v>
      </c>
      <c r="W465" s="1">
        <f>(($C465*'fnd base rates'!E$48)
+($D465*'fnd base rates'!E$49)
+($E465*'fnd base rates'!E$50)
+($F465*'fnd base rates'!E$51)
+($G465*'fnd base rates'!E$52)
+($H465*'fnd base rates'!E$53)
+($I465*'fnd base rates'!E$54)
+($J465*'fnd base rates'!E$55)
+($K465*'fnd base rates'!E$56)
+($L465*'fnd base rates'!E$57)
+($M465*'fnd base rates'!E$58)
+($N465*'fnd base rates'!E$59)
+($O465*VLOOKUP($S465+12,rate_basefnd,5)))
*$R465</f>
        <v>8537.2927270833316</v>
      </c>
      <c r="X465" s="1">
        <f>(($C465*'fnd base rates'!F$48)
+($D465*'fnd base rates'!F$49)
+($E465*'fnd base rates'!F$50)
+($F465*'fnd base rates'!F$51)
+($G465*'fnd base rates'!F$52)
+($H465*'fnd base rates'!F$53)
+($I465*'fnd base rates'!F$54)
+($J465*'fnd base rates'!F$55)
+($K465*'fnd base rates'!F$56)
+($L465*'fnd base rates'!F$57)
+($M465*'fnd base rates'!F$58)
+($N465*'fnd base rates'!F$59)
+($O465*VLOOKUP($S465+12,rate_basefnd,6)))
*$R465</f>
        <v>1527.4672935000001</v>
      </c>
      <c r="Y465" s="1">
        <f>(($C465*'fnd base rates'!G$48)
+($D465*'fnd base rates'!G$49)
+($E465*'fnd base rates'!G$50)
+($F465*'fnd base rates'!G$51)
+($G465*'fnd base rates'!G$52)
+($H465*'fnd base rates'!G$53)
+($I465*'fnd base rates'!G$54)
+($J465*'fnd base rates'!G$55)
+($K465*'fnd base rates'!G$56)
+($L465*'fnd base rates'!G$57)
+($M465*'fnd base rates'!G$58)
+($N465*'fnd base rates'!G$59)
+($O465*VLOOKUP($S465+12,rate_basefnd,7)))
*$R465</f>
        <v>284.54789949999997</v>
      </c>
      <c r="Z465" s="1">
        <f>(($C465*'fnd base rates'!H$48)
+($D465*'fnd base rates'!H$49)
+($E465*'fnd base rates'!H$50)
+($F465*'fnd base rates'!H$51)
+($G465*'fnd base rates'!H$52)
+($H465*'fnd base rates'!H$53)
+($I465*'fnd base rates'!H$54)
+($J465*'fnd base rates'!H$55)
+($K465*'fnd base rates'!H$56)
+($L465*'fnd base rates'!H$57)
+($M465*'fnd base rates'!H$58)
+($N465*'fnd base rates'!H$59)
+($O465*VLOOKUP($S465+12,rate_basefnd,8)))</f>
        <v>1438.1690000000001</v>
      </c>
      <c r="AA465" s="1">
        <f>(($C465*'fnd base rates'!I$48)
+($D465*'fnd base rates'!I$49)
+($E465*'fnd base rates'!I$50)
+($F465*'fnd base rates'!I$51)
+($G465*'fnd base rates'!I$52)
+($H465*'fnd base rates'!I$53)
+($I465*'fnd base rates'!I$54)
+($J465*'fnd base rates'!I$55)
+($K465*'fnd base rates'!I$56)
+($L465*'fnd base rates'!I$57)
+($M465*'fnd base rates'!I$58)
+($N465*'fnd base rates'!I$59)
+($O465*VLOOKUP($S465+12,rate_basefnd,9)))
*$R465</f>
        <v>741.88703999999996</v>
      </c>
      <c r="AB465" s="1">
        <f>(($C465*'fnd base rates'!J$48)
+($D465*'fnd base rates'!J$49)
+($E465*'fnd base rates'!J$50)
+($F465*'fnd base rates'!J$51)
+($G465*'fnd base rates'!J$52)
+($H465*'fnd base rates'!J$53)
+($I465*'fnd base rates'!J$54)
+($J465*'fnd base rates'!J$55)
+($K465*'fnd base rates'!J$56)
+($L465*'fnd base rates'!J$57)
+($M465*'fnd base rates'!J$58)
+($N465*'fnd base rates'!J$59)
+($O465*VLOOKUP($S465+12,rate_basefnd,10)))
*$R465</f>
        <v>999.32633333333331</v>
      </c>
      <c r="AC465" s="1">
        <f>(($C465*'fnd base rates'!K$48)
+($D465*'fnd base rates'!K$49)
+($E465*'fnd base rates'!K$50)
+($F465*'fnd base rates'!K$51)
+($G465*'fnd base rates'!K$52)
+($H465*'fnd base rates'!K$53)
+($I465*'fnd base rates'!K$54)
+($J465*'fnd base rates'!K$55)
+($K465*'fnd base rates'!K$56)
+($L465*'fnd base rates'!K$57)
+($M465*'fnd base rates'!K$58)
+($N465*'fnd base rates'!K$59)
+($O465*VLOOKUP($S465+12,rate_basefnd,11)))
*$R465</f>
        <v>1996.8587405833334</v>
      </c>
      <c r="AD465" s="1">
        <f>(($C465*'fnd base rates'!L$48)
+($D465*'fnd base rates'!L$49)
+($E465*'fnd base rates'!L$50)
+($F465*'fnd base rates'!L$51)
+($G465*'fnd base rates'!L$52)
+($H465*'fnd base rates'!L$53)
+($I465*'fnd base rates'!L$54)
+($J465*'fnd base rates'!L$55)
+($K465*'fnd base rates'!L$56)
+($L465*'fnd base rates'!L$57)
+($M465*'fnd base rates'!L$58)
+($N465*'fnd base rates'!L$59)
+($O465*VLOOKUP($S465+12,rate_basefnd,12)))</f>
        <v>1838.5160787188831</v>
      </c>
      <c r="AE465" s="1">
        <f>(($C465*'fnd base rates'!M$48)
+($D465*'fnd base rates'!M$49)
+($E465*'fnd base rates'!M$50)
+($F465*'fnd base rates'!M$51)
+($G465*'fnd base rates'!M$52)
+($H465*'fnd base rates'!M$53)
+($I465*'fnd base rates'!M$54)
+($J465*'fnd base rates'!M$55)
+($K465*'fnd base rates'!M$56)
+($L465*'fnd base rates'!M$57)
+($M465*'fnd base rates'!M$58)
+($N465*'fnd base rates'!M$59)
+($O465*VLOOKUP($S465+12,rate_basefnd,13)))</f>
        <v>0</v>
      </c>
      <c r="AF465" s="4">
        <f t="shared" si="82"/>
        <v>19625.360435635546</v>
      </c>
      <c r="AG465" s="4"/>
      <c r="AH465" s="4">
        <f t="shared" si="83"/>
        <v>478352352</v>
      </c>
      <c r="AI465" s="4" t="str">
        <f t="shared" si="84"/>
        <v>478</v>
      </c>
      <c r="AJ465" s="2" t="str">
        <f t="shared" si="85"/>
        <v>352</v>
      </c>
      <c r="AK465" s="2" t="str">
        <f t="shared" si="86"/>
        <v>352</v>
      </c>
      <c r="AL465" s="4">
        <f t="shared" si="87"/>
        <v>1</v>
      </c>
      <c r="AM465" s="4">
        <f t="shared" si="80"/>
        <v>2</v>
      </c>
      <c r="AN465" s="4">
        <f t="shared" si="88"/>
        <v>19625.360435635546</v>
      </c>
      <c r="AO465" s="4">
        <f t="shared" si="89"/>
        <v>9813</v>
      </c>
      <c r="AP465" s="4">
        <f t="shared" si="90"/>
        <v>0</v>
      </c>
      <c r="AQ465" s="75">
        <v>9813</v>
      </c>
      <c r="AR465" s="4"/>
    </row>
    <row r="466" spans="1:44">
      <c r="A466" s="2">
        <v>478352600</v>
      </c>
      <c r="B466" s="382" t="s">
        <v>0</v>
      </c>
      <c r="C466" s="15">
        <f>'fnd enro'!C466</f>
        <v>0</v>
      </c>
      <c r="D466" s="15">
        <f>'fnd enro'!D466</f>
        <v>0</v>
      </c>
      <c r="E466" s="15">
        <f>'fnd enro'!E466</f>
        <v>0</v>
      </c>
      <c r="F466" s="15">
        <f>'fnd enro'!F466</f>
        <v>0</v>
      </c>
      <c r="G466" s="15">
        <f>'fnd enro'!G466</f>
        <v>7</v>
      </c>
      <c r="H466" s="15">
        <f>'fnd enro'!H466</f>
        <v>16</v>
      </c>
      <c r="I466" s="15">
        <f>'fnd enro'!I466</f>
        <v>0.86250000000000004</v>
      </c>
      <c r="J466" s="15">
        <f>'fnd enro'!J466</f>
        <v>0</v>
      </c>
      <c r="K466" s="15">
        <f>'fnd enro'!K466</f>
        <v>0</v>
      </c>
      <c r="L466" s="15">
        <f>'fnd enro'!L466</f>
        <v>0</v>
      </c>
      <c r="M466" s="15">
        <f>'fnd enro'!M466</f>
        <v>0</v>
      </c>
      <c r="N466" s="15">
        <f>'fnd enro'!N466</f>
        <v>0</v>
      </c>
      <c r="O466" s="15">
        <f>'fnd enro'!O466</f>
        <v>1</v>
      </c>
      <c r="P466" s="15"/>
      <c r="Q466" s="15">
        <f>'fnd enro'!R466</f>
        <v>23</v>
      </c>
      <c r="R466" s="16">
        <f t="shared" si="81"/>
        <v>1.0023333333333333</v>
      </c>
      <c r="S466" s="15">
        <f>'fnd enro'!Q466</f>
        <v>1</v>
      </c>
      <c r="U466" s="1">
        <f>(($C466*'fnd base rates'!C$48)
+($D466*'fnd base rates'!C$49)
+($E466*'fnd base rates'!C$50)
+($F466*'fnd base rates'!C$51)
+($G466*'fnd base rates'!C$52)
+($H466*'fnd base rates'!C$53)
+($I466*'fnd base rates'!C$54)
+($J466*'fnd base rates'!C$55)
+($K466*'fnd base rates'!C$56)
+($L466*'fnd base rates'!C$57)
+($M466*'fnd base rates'!C$58)
+($N466*'fnd base rates'!C$59)
+($O466*VLOOKUP($S466+12,rate_basefnd,3)))
*$R466</f>
        <v>10680.662906875001</v>
      </c>
      <c r="V466" s="1">
        <f>(($C466*'fnd base rates'!D$48)
+($D466*'fnd base rates'!D$49)
+($E466*'fnd base rates'!D$50)
+($F466*'fnd base rates'!D$51)
+($G466*'fnd base rates'!D$52)
+($H466*'fnd base rates'!D$53)
+($I466*'fnd base rates'!D$54)
+($J466*'fnd base rates'!D$55)
+($K466*'fnd base rates'!D$56)
+($L466*'fnd base rates'!D$57)
+($M466*'fnd base rates'!D$58)
+($N466*'fnd base rates'!D$59)
+($O466*VLOOKUP($S466+12,rate_basefnd,4)))
*$R466</f>
        <v>15324.233306666667</v>
      </c>
      <c r="W466" s="1">
        <f>(($C466*'fnd base rates'!E$48)
+($D466*'fnd base rates'!E$49)
+($E466*'fnd base rates'!E$50)
+($F466*'fnd base rates'!E$51)
+($G466*'fnd base rates'!E$52)
+($H466*'fnd base rates'!E$53)
+($I466*'fnd base rates'!E$54)
+($J466*'fnd base rates'!E$55)
+($K466*'fnd base rates'!E$56)
+($L466*'fnd base rates'!E$57)
+($M466*'fnd base rates'!E$58)
+($N466*'fnd base rates'!E$59)
+($O466*VLOOKUP($S466+12,rate_basefnd,5)))
*$R466</f>
        <v>92316.599581458344</v>
      </c>
      <c r="X466" s="1">
        <f>(($C466*'fnd base rates'!F$48)
+($D466*'fnd base rates'!F$49)
+($E466*'fnd base rates'!F$50)
+($F466*'fnd base rates'!F$51)
+($G466*'fnd base rates'!F$52)
+($H466*'fnd base rates'!F$53)
+($I466*'fnd base rates'!F$54)
+($J466*'fnd base rates'!F$55)
+($K466*'fnd base rates'!F$56)
+($L466*'fnd base rates'!F$57)
+($M466*'fnd base rates'!F$58)
+($N466*'fnd base rates'!F$59)
+($O466*VLOOKUP($S466+12,rate_basefnd,6)))
*$R466</f>
        <v>18227.163291916666</v>
      </c>
      <c r="Y466" s="1">
        <f>(($C466*'fnd base rates'!G$48)
+($D466*'fnd base rates'!G$49)
+($E466*'fnd base rates'!G$50)
+($F466*'fnd base rates'!G$51)
+($G466*'fnd base rates'!G$52)
+($H466*'fnd base rates'!G$53)
+($I466*'fnd base rates'!G$54)
+($J466*'fnd base rates'!G$55)
+($K466*'fnd base rates'!G$56)
+($L466*'fnd base rates'!G$57)
+($M466*'fnd base rates'!G$58)
+($N466*'fnd base rates'!G$59)
+($O466*VLOOKUP($S466+12,rate_basefnd,7)))
*$R466</f>
        <v>3366.1092209166668</v>
      </c>
      <c r="Z466" s="1">
        <f>(($C466*'fnd base rates'!H$48)
+($D466*'fnd base rates'!H$49)
+($E466*'fnd base rates'!H$50)
+($F466*'fnd base rates'!H$51)
+($G466*'fnd base rates'!H$52)
+($H466*'fnd base rates'!H$53)
+($I466*'fnd base rates'!H$54)
+($J466*'fnd base rates'!H$55)
+($K466*'fnd base rates'!H$56)
+($L466*'fnd base rates'!H$57)
+($M466*'fnd base rates'!H$58)
+($N466*'fnd base rates'!H$59)
+($O466*VLOOKUP($S466+12,rate_basefnd,8)))</f>
        <v>14686.0435</v>
      </c>
      <c r="AA466" s="1">
        <f>(($C466*'fnd base rates'!I$48)
+($D466*'fnd base rates'!I$49)
+($E466*'fnd base rates'!I$50)
+($F466*'fnd base rates'!I$51)
+($G466*'fnd base rates'!I$52)
+($H466*'fnd base rates'!I$53)
+($I466*'fnd base rates'!I$54)
+($J466*'fnd base rates'!I$55)
+($K466*'fnd base rates'!I$56)
+($L466*'fnd base rates'!I$57)
+($M466*'fnd base rates'!I$58)
+($N466*'fnd base rates'!I$59)
+($O466*VLOOKUP($S466+12,rate_basefnd,9)))
*$R466</f>
        <v>8006.528409999999</v>
      </c>
      <c r="AB466" s="1">
        <f>(($C466*'fnd base rates'!J$48)
+($D466*'fnd base rates'!J$49)
+($E466*'fnd base rates'!J$50)
+($F466*'fnd base rates'!J$51)
+($G466*'fnd base rates'!J$52)
+($H466*'fnd base rates'!J$53)
+($I466*'fnd base rates'!J$54)
+($J466*'fnd base rates'!J$55)
+($K466*'fnd base rates'!J$56)
+($L466*'fnd base rates'!J$57)
+($M466*'fnd base rates'!J$58)
+($N466*'fnd base rates'!J$59)
+($O466*VLOOKUP($S466+12,rate_basefnd,10)))
*$R466</f>
        <v>9511.4016066666663</v>
      </c>
      <c r="AC466" s="1">
        <f>(($C466*'fnd base rates'!K$48)
+($D466*'fnd base rates'!K$49)
+($E466*'fnd base rates'!K$50)
+($F466*'fnd base rates'!K$51)
+($G466*'fnd base rates'!K$52)
+($H466*'fnd base rates'!K$53)
+($I466*'fnd base rates'!K$54)
+($J466*'fnd base rates'!K$55)
+($K466*'fnd base rates'!K$56)
+($L466*'fnd base rates'!K$57)
+($M466*'fnd base rates'!K$58)
+($N466*'fnd base rates'!K$59)
+($O466*VLOOKUP($S466+12,rate_basefnd,11)))
*$R466</f>
        <v>23621.907350041667</v>
      </c>
      <c r="AD466" s="1">
        <f>(($C466*'fnd base rates'!L$48)
+($D466*'fnd base rates'!L$49)
+($E466*'fnd base rates'!L$50)
+($F466*'fnd base rates'!L$51)
+($G466*'fnd base rates'!L$52)
+($H466*'fnd base rates'!L$53)
+($I466*'fnd base rates'!L$54)
+($J466*'fnd base rates'!L$55)
+($K466*'fnd base rates'!L$56)
+($L466*'fnd base rates'!L$57)
+($M466*'fnd base rates'!L$58)
+($N466*'fnd base rates'!L$59)
+($O466*VLOOKUP($S466+12,rate_basefnd,12)))</f>
        <v>21857.44697373889</v>
      </c>
      <c r="AE466" s="1">
        <f>(($C466*'fnd base rates'!M$48)
+($D466*'fnd base rates'!M$49)
+($E466*'fnd base rates'!M$50)
+($F466*'fnd base rates'!M$51)
+($G466*'fnd base rates'!M$52)
+($H466*'fnd base rates'!M$53)
+($I466*'fnd base rates'!M$54)
+($J466*'fnd base rates'!M$55)
+($K466*'fnd base rates'!M$56)
+($L466*'fnd base rates'!M$57)
+($M466*'fnd base rates'!M$58)
+($N466*'fnd base rates'!M$59)
+($O466*VLOOKUP($S466+12,rate_basefnd,13)))</f>
        <v>0</v>
      </c>
      <c r="AF466" s="4">
        <f t="shared" si="82"/>
        <v>217598.0961482806</v>
      </c>
      <c r="AG466" s="4"/>
      <c r="AH466" s="4">
        <f t="shared" si="83"/>
        <v>478352600</v>
      </c>
      <c r="AI466" s="4" t="str">
        <f t="shared" si="84"/>
        <v>478</v>
      </c>
      <c r="AJ466" s="2" t="str">
        <f t="shared" si="85"/>
        <v>352</v>
      </c>
      <c r="AK466" s="2" t="str">
        <f t="shared" si="86"/>
        <v>600</v>
      </c>
      <c r="AL466" s="4">
        <f t="shared" si="87"/>
        <v>1</v>
      </c>
      <c r="AM466" s="4">
        <f t="shared" si="80"/>
        <v>23</v>
      </c>
      <c r="AN466" s="4">
        <f t="shared" si="88"/>
        <v>217598.0961482806</v>
      </c>
      <c r="AO466" s="4">
        <f t="shared" si="89"/>
        <v>9461</v>
      </c>
      <c r="AP466" s="4">
        <f t="shared" si="90"/>
        <v>0</v>
      </c>
      <c r="AQ466" s="75">
        <v>9461</v>
      </c>
      <c r="AR466" s="4"/>
    </row>
    <row r="467" spans="1:44">
      <c r="A467" s="2">
        <v>478352610</v>
      </c>
      <c r="B467" s="382" t="s">
        <v>0</v>
      </c>
      <c r="C467" s="15">
        <f>'fnd enro'!C467</f>
        <v>0</v>
      </c>
      <c r="D467" s="15">
        <f>'fnd enro'!D467</f>
        <v>0</v>
      </c>
      <c r="E467" s="15">
        <f>'fnd enro'!E467</f>
        <v>0</v>
      </c>
      <c r="F467" s="15">
        <f>'fnd enro'!F467</f>
        <v>0</v>
      </c>
      <c r="G467" s="15">
        <f>'fnd enro'!G467</f>
        <v>1</v>
      </c>
      <c r="H467" s="15">
        <f>'fnd enro'!H467</f>
        <v>4</v>
      </c>
      <c r="I467" s="15">
        <f>'fnd enro'!I467</f>
        <v>0.1875</v>
      </c>
      <c r="J467" s="15">
        <f>'fnd enro'!J467</f>
        <v>0</v>
      </c>
      <c r="K467" s="15">
        <f>'fnd enro'!K467</f>
        <v>0</v>
      </c>
      <c r="L467" s="15">
        <f>'fnd enro'!L467</f>
        <v>0</v>
      </c>
      <c r="M467" s="15">
        <f>'fnd enro'!M467</f>
        <v>0</v>
      </c>
      <c r="N467" s="15">
        <f>'fnd enro'!N467</f>
        <v>0</v>
      </c>
      <c r="O467" s="15">
        <f>'fnd enro'!O467</f>
        <v>1</v>
      </c>
      <c r="P467" s="15"/>
      <c r="Q467" s="15">
        <f>'fnd enro'!R467</f>
        <v>5</v>
      </c>
      <c r="R467" s="16">
        <f t="shared" si="81"/>
        <v>1.0023333333333333</v>
      </c>
      <c r="S467" s="15">
        <f>'fnd enro'!Q467</f>
        <v>5</v>
      </c>
      <c r="U467" s="1">
        <f>(($C467*'fnd base rates'!C$48)
+($D467*'fnd base rates'!C$49)
+($E467*'fnd base rates'!C$50)
+($F467*'fnd base rates'!C$51)
+($G467*'fnd base rates'!C$52)
+($H467*'fnd base rates'!C$53)
+($I467*'fnd base rates'!C$54)
+($J467*'fnd base rates'!C$55)
+($K467*'fnd base rates'!C$56)
+($L467*'fnd base rates'!C$57)
+($M467*'fnd base rates'!C$58)
+($N467*'fnd base rates'!C$59)
+($O467*VLOOKUP($S467+12,rate_basefnd,3)))
*$R467</f>
        <v>2321.8832406249999</v>
      </c>
      <c r="V467" s="1">
        <f>(($C467*'fnd base rates'!D$48)
+($D467*'fnd base rates'!D$49)
+($E467*'fnd base rates'!D$50)
+($F467*'fnd base rates'!D$51)
+($G467*'fnd base rates'!D$52)
+($H467*'fnd base rates'!D$53)
+($I467*'fnd base rates'!D$54)
+($J467*'fnd base rates'!D$55)
+($K467*'fnd base rates'!D$56)
+($L467*'fnd base rates'!D$57)
+($M467*'fnd base rates'!D$58)
+($N467*'fnd base rates'!D$59)
+($O467*VLOOKUP($S467+12,rate_basefnd,4)))
*$R467</f>
        <v>3331.355066666667</v>
      </c>
      <c r="W467" s="1">
        <f>(($C467*'fnd base rates'!E$48)
+($D467*'fnd base rates'!E$49)
+($E467*'fnd base rates'!E$50)
+($F467*'fnd base rates'!E$51)
+($G467*'fnd base rates'!E$52)
+($H467*'fnd base rates'!E$53)
+($I467*'fnd base rates'!E$54)
+($J467*'fnd base rates'!E$55)
+($K467*'fnd base rates'!E$56)
+($L467*'fnd base rates'!E$57)
+($M467*'fnd base rates'!E$58)
+($N467*'fnd base rates'!E$59)
+($O467*VLOOKUP($S467+12,rate_basefnd,5)))
*$R467</f>
        <v>23198.661074374995</v>
      </c>
      <c r="X467" s="1">
        <f>(($C467*'fnd base rates'!F$48)
+($D467*'fnd base rates'!F$49)
+($E467*'fnd base rates'!F$50)
+($F467*'fnd base rates'!F$51)
+($G467*'fnd base rates'!F$52)
+($H467*'fnd base rates'!F$53)
+($I467*'fnd base rates'!F$54)
+($J467*'fnd base rates'!F$55)
+($K467*'fnd base rates'!F$56)
+($L467*'fnd base rates'!F$57)
+($M467*'fnd base rates'!F$58)
+($N467*'fnd base rates'!F$59)
+($O467*VLOOKUP($S467+12,rate_basefnd,6)))
*$R467</f>
        <v>3913.138150416667</v>
      </c>
      <c r="Y467" s="1">
        <f>(($C467*'fnd base rates'!G$48)
+($D467*'fnd base rates'!G$49)
+($E467*'fnd base rates'!G$50)
+($F467*'fnd base rates'!G$51)
+($G467*'fnd base rates'!G$52)
+($H467*'fnd base rates'!G$53)
+($I467*'fnd base rates'!G$54)
+($J467*'fnd base rates'!G$55)
+($K467*'fnd base rates'!G$56)
+($L467*'fnd base rates'!G$57)
+($M467*'fnd base rates'!G$58)
+($N467*'fnd base rates'!G$59)
+($O467*VLOOKUP($S467+12,rate_basefnd,7)))
*$R467</f>
        <v>784.03891541666667</v>
      </c>
      <c r="Z467" s="1">
        <f>(($C467*'fnd base rates'!H$48)
+($D467*'fnd base rates'!H$49)
+($E467*'fnd base rates'!H$50)
+($F467*'fnd base rates'!H$51)
+($G467*'fnd base rates'!H$52)
+($H467*'fnd base rates'!H$53)
+($I467*'fnd base rates'!H$54)
+($J467*'fnd base rates'!H$55)
+($K467*'fnd base rates'!H$56)
+($L467*'fnd base rates'!H$57)
+($M467*'fnd base rates'!H$58)
+($N467*'fnd base rates'!H$59)
+($O467*VLOOKUP($S467+12,rate_basefnd,8)))</f>
        <v>3330.7225000000003</v>
      </c>
      <c r="AA467" s="1">
        <f>(($C467*'fnd base rates'!I$48)
+($D467*'fnd base rates'!I$49)
+($E467*'fnd base rates'!I$50)
+($F467*'fnd base rates'!I$51)
+($G467*'fnd base rates'!I$52)
+($H467*'fnd base rates'!I$53)
+($I467*'fnd base rates'!I$54)
+($J467*'fnd base rates'!I$55)
+($K467*'fnd base rates'!I$56)
+($L467*'fnd base rates'!I$57)
+($M467*'fnd base rates'!I$58)
+($N467*'fnd base rates'!I$59)
+($O467*VLOOKUP($S467+12,rate_basefnd,9)))
*$R467</f>
        <v>1779.6929499999999</v>
      </c>
      <c r="AB467" s="1">
        <f>(($C467*'fnd base rates'!J$48)
+($D467*'fnd base rates'!J$49)
+($E467*'fnd base rates'!J$50)
+($F467*'fnd base rates'!J$51)
+($G467*'fnd base rates'!J$52)
+($H467*'fnd base rates'!J$53)
+($I467*'fnd base rates'!J$54)
+($J467*'fnd base rates'!J$55)
+($K467*'fnd base rates'!J$56)
+($L467*'fnd base rates'!J$57)
+($M467*'fnd base rates'!J$58)
+($N467*'fnd base rates'!J$59)
+($O467*VLOOKUP($S467+12,rate_basefnd,10)))
*$R467</f>
        <v>2215.3370866666664</v>
      </c>
      <c r="AC467" s="1">
        <f>(($C467*'fnd base rates'!K$48)
+($D467*'fnd base rates'!K$49)
+($E467*'fnd base rates'!K$50)
+($F467*'fnd base rates'!K$51)
+($G467*'fnd base rates'!K$52)
+($H467*'fnd base rates'!K$53)
+($I467*'fnd base rates'!K$54)
+($J467*'fnd base rates'!K$55)
+($K467*'fnd base rates'!K$56)
+($L467*'fnd base rates'!K$57)
+($M467*'fnd base rates'!K$58)
+($N467*'fnd base rates'!K$59)
+($O467*VLOOKUP($S467+12,rate_basefnd,11)))
*$R467</f>
        <v>5502.0538647916674</v>
      </c>
      <c r="AD467" s="1">
        <f>(($C467*'fnd base rates'!L$48)
+($D467*'fnd base rates'!L$49)
+($E467*'fnd base rates'!L$50)
+($F467*'fnd base rates'!L$51)
+($G467*'fnd base rates'!L$52)
+($H467*'fnd base rates'!L$53)
+($I467*'fnd base rates'!L$54)
+($J467*'fnd base rates'!L$55)
+($K467*'fnd base rates'!L$56)
+($L467*'fnd base rates'!L$57)
+($M467*'fnd base rates'!L$58)
+($N467*'fnd base rates'!L$59)
+($O467*VLOOKUP($S467+12,rate_basefnd,12)))</f>
        <v>4971.081920864598</v>
      </c>
      <c r="AE467" s="1">
        <f>(($C467*'fnd base rates'!M$48)
+($D467*'fnd base rates'!M$49)
+($E467*'fnd base rates'!M$50)
+($F467*'fnd base rates'!M$51)
+($G467*'fnd base rates'!M$52)
+($H467*'fnd base rates'!M$53)
+($I467*'fnd base rates'!M$54)
+($J467*'fnd base rates'!M$55)
+($K467*'fnd base rates'!M$56)
+($L467*'fnd base rates'!M$57)
+($M467*'fnd base rates'!M$58)
+($N467*'fnd base rates'!M$59)
+($O467*VLOOKUP($S467+12,rate_basefnd,13)))</f>
        <v>0</v>
      </c>
      <c r="AF467" s="4">
        <f t="shared" si="82"/>
        <v>51347.964769822931</v>
      </c>
      <c r="AG467" s="4"/>
      <c r="AH467" s="4">
        <f t="shared" si="83"/>
        <v>478352610</v>
      </c>
      <c r="AI467" s="4" t="str">
        <f t="shared" si="84"/>
        <v>478</v>
      </c>
      <c r="AJ467" s="2" t="str">
        <f t="shared" si="85"/>
        <v>352</v>
      </c>
      <c r="AK467" s="2" t="str">
        <f t="shared" si="86"/>
        <v>610</v>
      </c>
      <c r="AL467" s="4">
        <f t="shared" si="87"/>
        <v>1</v>
      </c>
      <c r="AM467" s="4">
        <f t="shared" si="80"/>
        <v>5</v>
      </c>
      <c r="AN467" s="4">
        <f t="shared" si="88"/>
        <v>51347.964769822931</v>
      </c>
      <c r="AO467" s="4">
        <f t="shared" si="89"/>
        <v>10270</v>
      </c>
      <c r="AP467" s="4">
        <f t="shared" si="90"/>
        <v>0</v>
      </c>
      <c r="AQ467" s="75">
        <v>10270</v>
      </c>
      <c r="AR467" s="4"/>
    </row>
    <row r="468" spans="1:44">
      <c r="A468" s="2">
        <v>478352616</v>
      </c>
      <c r="B468" s="382" t="s">
        <v>0</v>
      </c>
      <c r="C468" s="15">
        <f>'fnd enro'!C468</f>
        <v>0</v>
      </c>
      <c r="D468" s="15">
        <f>'fnd enro'!D468</f>
        <v>0</v>
      </c>
      <c r="E468" s="15">
        <f>'fnd enro'!E468</f>
        <v>0</v>
      </c>
      <c r="F468" s="15">
        <f>'fnd enro'!F468</f>
        <v>0</v>
      </c>
      <c r="G468" s="15">
        <f>'fnd enro'!G468</f>
        <v>23</v>
      </c>
      <c r="H468" s="15">
        <f>'fnd enro'!H468</f>
        <v>41</v>
      </c>
      <c r="I468" s="15">
        <f>'fnd enro'!I468</f>
        <v>2.4</v>
      </c>
      <c r="J468" s="15">
        <f>'fnd enro'!J468</f>
        <v>0</v>
      </c>
      <c r="K468" s="15">
        <f>'fnd enro'!K468</f>
        <v>0</v>
      </c>
      <c r="L468" s="15">
        <f>'fnd enro'!L468</f>
        <v>0</v>
      </c>
      <c r="M468" s="15">
        <f>'fnd enro'!M468</f>
        <v>0</v>
      </c>
      <c r="N468" s="15">
        <f>'fnd enro'!N468</f>
        <v>0</v>
      </c>
      <c r="O468" s="15">
        <f>'fnd enro'!O468</f>
        <v>5</v>
      </c>
      <c r="P468" s="15"/>
      <c r="Q468" s="15">
        <f>'fnd enro'!R468</f>
        <v>64</v>
      </c>
      <c r="R468" s="16">
        <f t="shared" si="81"/>
        <v>1.0023333333333333</v>
      </c>
      <c r="S468" s="15">
        <f>'fnd enro'!Q468</f>
        <v>2</v>
      </c>
      <c r="U468" s="1">
        <f>(($C468*'fnd base rates'!C$48)
+($D468*'fnd base rates'!C$49)
+($E468*'fnd base rates'!C$50)
+($F468*'fnd base rates'!C$51)
+($G468*'fnd base rates'!C$52)
+($H468*'fnd base rates'!C$53)
+($I468*'fnd base rates'!C$54)
+($J468*'fnd base rates'!C$55)
+($K468*'fnd base rates'!C$56)
+($L468*'fnd base rates'!C$57)
+($M468*'fnd base rates'!C$58)
+($N468*'fnd base rates'!C$59)
+($O468*VLOOKUP($S468+12,rate_basefnd,3)))
*$R468</f>
        <v>29720.105480000002</v>
      </c>
      <c r="V468" s="1">
        <f>(($C468*'fnd base rates'!D$48)
+($D468*'fnd base rates'!D$49)
+($E468*'fnd base rates'!D$50)
+($F468*'fnd base rates'!D$51)
+($G468*'fnd base rates'!D$52)
+($H468*'fnd base rates'!D$53)
+($I468*'fnd base rates'!D$54)
+($J468*'fnd base rates'!D$55)
+($K468*'fnd base rates'!D$56)
+($L468*'fnd base rates'!D$57)
+($M468*'fnd base rates'!D$58)
+($N468*'fnd base rates'!D$59)
+($O468*VLOOKUP($S468+12,rate_basefnd,4)))
*$R468</f>
        <v>42641.344853333336</v>
      </c>
      <c r="W468" s="1">
        <f>(($C468*'fnd base rates'!E$48)
+($D468*'fnd base rates'!E$49)
+($E468*'fnd base rates'!E$50)
+($F468*'fnd base rates'!E$51)
+($G468*'fnd base rates'!E$52)
+($H468*'fnd base rates'!E$53)
+($I468*'fnd base rates'!E$54)
+($J468*'fnd base rates'!E$55)
+($K468*'fnd base rates'!E$56)
+($L468*'fnd base rates'!E$57)
+($M468*'fnd base rates'!E$58)
+($N468*'fnd base rates'!E$59)
+($O468*VLOOKUP($S468+12,rate_basefnd,5)))
*$R468</f>
        <v>259222.27393666664</v>
      </c>
      <c r="X468" s="1">
        <f>(($C468*'fnd base rates'!F$48)
+($D468*'fnd base rates'!F$49)
+($E468*'fnd base rates'!F$50)
+($F468*'fnd base rates'!F$51)
+($G468*'fnd base rates'!F$52)
+($H468*'fnd base rates'!F$53)
+($I468*'fnd base rates'!F$54)
+($J468*'fnd base rates'!F$55)
+($K468*'fnd base rates'!F$56)
+($L468*'fnd base rates'!F$57)
+($M468*'fnd base rates'!F$58)
+($N468*'fnd base rates'!F$59)
+($O468*VLOOKUP($S468+12,rate_basefnd,6)))
*$R468</f>
        <v>51051.76147533334</v>
      </c>
      <c r="Y468" s="1">
        <f>(($C468*'fnd base rates'!G$48)
+($D468*'fnd base rates'!G$49)
+($E468*'fnd base rates'!G$50)
+($F468*'fnd base rates'!G$51)
+($G468*'fnd base rates'!G$52)
+($H468*'fnd base rates'!G$53)
+($I468*'fnd base rates'!G$54)
+($J468*'fnd base rates'!G$55)
+($K468*'fnd base rates'!G$56)
+($L468*'fnd base rates'!G$57)
+($M468*'fnd base rates'!G$58)
+($N468*'fnd base rates'!G$59)
+($O468*VLOOKUP($S468+12,rate_basefnd,7)))
*$R468</f>
        <v>9530.2113939999981</v>
      </c>
      <c r="Z468" s="1">
        <f>(($C468*'fnd base rates'!H$48)
+($D468*'fnd base rates'!H$49)
+($E468*'fnd base rates'!H$50)
+($F468*'fnd base rates'!H$51)
+($G468*'fnd base rates'!H$52)
+($H468*'fnd base rates'!H$53)
+($I468*'fnd base rates'!H$54)
+($J468*'fnd base rates'!H$55)
+($K468*'fnd base rates'!H$56)
+($L468*'fnd base rates'!H$57)
+($M468*'fnd base rates'!H$58)
+($N468*'fnd base rates'!H$59)
+($O468*VLOOKUP($S468+12,rate_basefnd,8)))</f>
        <v>39933.308000000005</v>
      </c>
      <c r="AA468" s="1">
        <f>(($C468*'fnd base rates'!I$48)
+($D468*'fnd base rates'!I$49)
+($E468*'fnd base rates'!I$50)
+($F468*'fnd base rates'!I$51)
+($G468*'fnd base rates'!I$52)
+($H468*'fnd base rates'!I$53)
+($I468*'fnd base rates'!I$54)
+($J468*'fnd base rates'!I$55)
+($K468*'fnd base rates'!I$56)
+($L468*'fnd base rates'!I$57)
+($M468*'fnd base rates'!I$58)
+($N468*'fnd base rates'!I$59)
+($O468*VLOOKUP($S468+12,rate_basefnd,9)))
*$R468</f>
        <v>22014.818329999998</v>
      </c>
      <c r="AB468" s="1">
        <f>(($C468*'fnd base rates'!J$48)
+($D468*'fnd base rates'!J$49)
+($E468*'fnd base rates'!J$50)
+($F468*'fnd base rates'!J$51)
+($G468*'fnd base rates'!J$52)
+($H468*'fnd base rates'!J$53)
+($I468*'fnd base rates'!J$54)
+($J468*'fnd base rates'!J$55)
+($K468*'fnd base rates'!J$56)
+($L468*'fnd base rates'!J$57)
+($M468*'fnd base rates'!J$58)
+($N468*'fnd base rates'!J$59)
+($O468*VLOOKUP($S468+12,rate_basefnd,10)))
*$R468</f>
        <v>25469.931493333333</v>
      </c>
      <c r="AC468" s="1">
        <f>(($C468*'fnd base rates'!K$48)
+($D468*'fnd base rates'!K$49)
+($E468*'fnd base rates'!K$50)
+($F468*'fnd base rates'!K$51)
+($G468*'fnd base rates'!K$52)
+($H468*'fnd base rates'!K$53)
+($I468*'fnd base rates'!K$54)
+($J468*'fnd base rates'!K$55)
+($K468*'fnd base rates'!K$56)
+($L468*'fnd base rates'!K$57)
+($M468*'fnd base rates'!K$58)
+($N468*'fnd base rates'!K$59)
+($O468*VLOOKUP($S468+12,rate_basefnd,11)))
*$R468</f>
        <v>66878.735112000009</v>
      </c>
      <c r="AD468" s="1">
        <f>(($C468*'fnd base rates'!L$48)
+($D468*'fnd base rates'!L$49)
+($E468*'fnd base rates'!L$50)
+($F468*'fnd base rates'!L$51)
+($G468*'fnd base rates'!L$52)
+($H468*'fnd base rates'!L$53)
+($I468*'fnd base rates'!L$54)
+($J468*'fnd base rates'!L$55)
+($K468*'fnd base rates'!L$56)
+($L468*'fnd base rates'!L$57)
+($M468*'fnd base rates'!L$58)
+($N468*'fnd base rates'!L$59)
+($O468*VLOOKUP($S468+12,rate_basefnd,12)))</f>
        <v>61715.984172554243</v>
      </c>
      <c r="AE468" s="1">
        <f>(($C468*'fnd base rates'!M$48)
+($D468*'fnd base rates'!M$49)
+($E468*'fnd base rates'!M$50)
+($F468*'fnd base rates'!M$51)
+($G468*'fnd base rates'!M$52)
+($H468*'fnd base rates'!M$53)
+($I468*'fnd base rates'!M$54)
+($J468*'fnd base rates'!M$55)
+($K468*'fnd base rates'!M$56)
+($L468*'fnd base rates'!M$57)
+($M468*'fnd base rates'!M$58)
+($N468*'fnd base rates'!M$59)
+($O468*VLOOKUP($S468+12,rate_basefnd,13)))</f>
        <v>0</v>
      </c>
      <c r="AF468" s="4">
        <f t="shared" si="82"/>
        <v>608178.4742472209</v>
      </c>
      <c r="AG468" s="4"/>
      <c r="AH468" s="4">
        <f t="shared" si="83"/>
        <v>478352616</v>
      </c>
      <c r="AI468" s="4" t="str">
        <f t="shared" si="84"/>
        <v>478</v>
      </c>
      <c r="AJ468" s="2" t="str">
        <f t="shared" si="85"/>
        <v>352</v>
      </c>
      <c r="AK468" s="2" t="str">
        <f t="shared" si="86"/>
        <v>616</v>
      </c>
      <c r="AL468" s="4">
        <f t="shared" si="87"/>
        <v>1</v>
      </c>
      <c r="AM468" s="4">
        <f t="shared" si="80"/>
        <v>64</v>
      </c>
      <c r="AN468" s="4">
        <f t="shared" si="88"/>
        <v>608178.4742472209</v>
      </c>
      <c r="AO468" s="4">
        <f t="shared" si="89"/>
        <v>9503</v>
      </c>
      <c r="AP468" s="4">
        <f t="shared" si="90"/>
        <v>0</v>
      </c>
      <c r="AQ468" s="75">
        <v>9503</v>
      </c>
      <c r="AR468" s="4"/>
    </row>
    <row r="469" spans="1:44">
      <c r="A469" s="2">
        <v>478352620</v>
      </c>
      <c r="B469" s="382" t="s">
        <v>0</v>
      </c>
      <c r="C469" s="15">
        <f>'fnd enro'!C469</f>
        <v>0</v>
      </c>
      <c r="D469" s="15">
        <f>'fnd enro'!D469</f>
        <v>0</v>
      </c>
      <c r="E469" s="15">
        <f>'fnd enro'!E469</f>
        <v>0</v>
      </c>
      <c r="F469" s="15">
        <f>'fnd enro'!F469</f>
        <v>0</v>
      </c>
      <c r="G469" s="15">
        <f>'fnd enro'!G469</f>
        <v>1</v>
      </c>
      <c r="H469" s="15">
        <f>'fnd enro'!H469</f>
        <v>1</v>
      </c>
      <c r="I469" s="15">
        <f>'fnd enro'!I469</f>
        <v>7.4999999999999997E-2</v>
      </c>
      <c r="J469" s="15">
        <f>'fnd enro'!J469</f>
        <v>0</v>
      </c>
      <c r="K469" s="15">
        <f>'fnd enro'!K469</f>
        <v>0</v>
      </c>
      <c r="L469" s="15">
        <f>'fnd enro'!L469</f>
        <v>0</v>
      </c>
      <c r="M469" s="15">
        <f>'fnd enro'!M469</f>
        <v>0</v>
      </c>
      <c r="N469" s="15">
        <f>'fnd enro'!N469</f>
        <v>0</v>
      </c>
      <c r="O469" s="15">
        <f>'fnd enro'!O469</f>
        <v>0</v>
      </c>
      <c r="P469" s="15"/>
      <c r="Q469" s="15">
        <f>'fnd enro'!R469</f>
        <v>2</v>
      </c>
      <c r="R469" s="16">
        <f t="shared" si="81"/>
        <v>1.0023333333333333</v>
      </c>
      <c r="S469" s="15">
        <f>'fnd enro'!Q469</f>
        <v>1</v>
      </c>
      <c r="U469" s="1">
        <f>(($C469*'fnd base rates'!C$48)
+($D469*'fnd base rates'!C$49)
+($E469*'fnd base rates'!C$50)
+($F469*'fnd base rates'!C$51)
+($G469*'fnd base rates'!C$52)
+($H469*'fnd base rates'!C$53)
+($I469*'fnd base rates'!C$54)
+($J469*'fnd base rates'!C$55)
+($K469*'fnd base rates'!C$56)
+($L469*'fnd base rates'!C$57)
+($M469*'fnd base rates'!C$58)
+($N469*'fnd base rates'!C$59)
+($O469*VLOOKUP($S469+12,rate_basefnd,3)))
*$R469</f>
        <v>928.75329625000006</v>
      </c>
      <c r="V469" s="1">
        <f>(($C469*'fnd base rates'!D$48)
+($D469*'fnd base rates'!D$49)
+($E469*'fnd base rates'!D$50)
+($F469*'fnd base rates'!D$51)
+($G469*'fnd base rates'!D$52)
+($H469*'fnd base rates'!D$53)
+($I469*'fnd base rates'!D$54)
+($J469*'fnd base rates'!D$55)
+($K469*'fnd base rates'!D$56)
+($L469*'fnd base rates'!D$57)
+($M469*'fnd base rates'!D$58)
+($N469*'fnd base rates'!D$59)
+($O469*VLOOKUP($S469+12,rate_basefnd,4)))
*$R469</f>
        <v>1332.5420266666667</v>
      </c>
      <c r="W469" s="1">
        <f>(($C469*'fnd base rates'!E$48)
+($D469*'fnd base rates'!E$49)
+($E469*'fnd base rates'!E$50)
+($F469*'fnd base rates'!E$51)
+($G469*'fnd base rates'!E$52)
+($H469*'fnd base rates'!E$53)
+($I469*'fnd base rates'!E$54)
+($J469*'fnd base rates'!E$55)
+($K469*'fnd base rates'!E$56)
+($L469*'fnd base rates'!E$57)
+($M469*'fnd base rates'!E$58)
+($N469*'fnd base rates'!E$59)
+($O469*VLOOKUP($S469+12,rate_basefnd,5)))
*$R469</f>
        <v>7272.1576170833332</v>
      </c>
      <c r="X469" s="1">
        <f>(($C469*'fnd base rates'!F$48)
+($D469*'fnd base rates'!F$49)
+($E469*'fnd base rates'!F$50)
+($F469*'fnd base rates'!F$51)
+($G469*'fnd base rates'!F$52)
+($H469*'fnd base rates'!F$53)
+($I469*'fnd base rates'!F$54)
+($J469*'fnd base rates'!F$55)
+($K469*'fnd base rates'!F$56)
+($L469*'fnd base rates'!F$57)
+($M469*'fnd base rates'!F$58)
+($N469*'fnd base rates'!F$59)
+($O469*VLOOKUP($S469+12,rate_basefnd,6)))
*$R469</f>
        <v>1621.9372101666668</v>
      </c>
      <c r="Y469" s="1">
        <f>(($C469*'fnd base rates'!G$48)
+($D469*'fnd base rates'!G$49)
+($E469*'fnd base rates'!G$50)
+($F469*'fnd base rates'!G$51)
+($G469*'fnd base rates'!G$52)
+($H469*'fnd base rates'!G$53)
+($I469*'fnd base rates'!G$54)
+($J469*'fnd base rates'!G$55)
+($K469*'fnd base rates'!G$56)
+($L469*'fnd base rates'!G$57)
+($M469*'fnd base rates'!G$58)
+($N469*'fnd base rates'!G$59)
+($O469*VLOOKUP($S469+12,rate_basefnd,7)))
*$R469</f>
        <v>288.53718616666657</v>
      </c>
      <c r="Z469" s="1">
        <f>(($C469*'fnd base rates'!H$48)
+($D469*'fnd base rates'!H$49)
+($E469*'fnd base rates'!H$50)
+($F469*'fnd base rates'!H$51)
+($G469*'fnd base rates'!H$52)
+($H469*'fnd base rates'!H$53)
+($I469*'fnd base rates'!H$54)
+($J469*'fnd base rates'!H$55)
+($K469*'fnd base rates'!H$56)
+($L469*'fnd base rates'!H$57)
+($M469*'fnd base rates'!H$58)
+($N469*'fnd base rates'!H$59)
+($O469*VLOOKUP($S469+12,rate_basefnd,8)))</f>
        <v>1173.4690000000001</v>
      </c>
      <c r="AA469" s="1">
        <f>(($C469*'fnd base rates'!I$48)
+($D469*'fnd base rates'!I$49)
+($E469*'fnd base rates'!I$50)
+($F469*'fnd base rates'!I$51)
+($G469*'fnd base rates'!I$52)
+($H469*'fnd base rates'!I$53)
+($I469*'fnd base rates'!I$54)
+($J469*'fnd base rates'!I$55)
+($K469*'fnd base rates'!I$56)
+($L469*'fnd base rates'!I$57)
+($M469*'fnd base rates'!I$58)
+($N469*'fnd base rates'!I$59)
+($O469*VLOOKUP($S469+12,rate_basefnd,9)))
*$R469</f>
        <v>666.86238999999989</v>
      </c>
      <c r="AB469" s="1">
        <f>(($C469*'fnd base rates'!J$48)
+($D469*'fnd base rates'!J$49)
+($E469*'fnd base rates'!J$50)
+($F469*'fnd base rates'!J$51)
+($G469*'fnd base rates'!J$52)
+($H469*'fnd base rates'!J$53)
+($I469*'fnd base rates'!J$54)
+($J469*'fnd base rates'!J$55)
+($K469*'fnd base rates'!J$56)
+($L469*'fnd base rates'!J$57)
+($M469*'fnd base rates'!J$58)
+($N469*'fnd base rates'!J$59)
+($O469*VLOOKUP($S469+12,rate_basefnd,10)))
*$R469</f>
        <v>716.34758666666676</v>
      </c>
      <c r="AC469" s="1">
        <f>(($C469*'fnd base rates'!K$48)
+($D469*'fnd base rates'!K$49)
+($E469*'fnd base rates'!K$50)
+($F469*'fnd base rates'!K$51)
+($G469*'fnd base rates'!K$52)
+($H469*'fnd base rates'!K$53)
+($I469*'fnd base rates'!K$54)
+($J469*'fnd base rates'!K$55)
+($K469*'fnd base rates'!K$56)
+($L469*'fnd base rates'!K$57)
+($M469*'fnd base rates'!K$58)
+($N469*'fnd base rates'!K$59)
+($O469*VLOOKUP($S469+12,rate_basefnd,11)))
*$R469</f>
        <v>2024.8138172499998</v>
      </c>
      <c r="AD469" s="1">
        <f>(($C469*'fnd base rates'!L$48)
+($D469*'fnd base rates'!L$49)
+($E469*'fnd base rates'!L$50)
+($F469*'fnd base rates'!L$51)
+($G469*'fnd base rates'!L$52)
+($H469*'fnd base rates'!L$53)
+($I469*'fnd base rates'!L$54)
+($J469*'fnd base rates'!L$55)
+($K469*'fnd base rates'!L$56)
+($L469*'fnd base rates'!L$57)
+($M469*'fnd base rates'!L$58)
+($N469*'fnd base rates'!L$59)
+($O469*VLOOKUP($S469+12,rate_basefnd,12)))</f>
        <v>1897.2778027862737</v>
      </c>
      <c r="AE469" s="1">
        <f>(($C469*'fnd base rates'!M$48)
+($D469*'fnd base rates'!M$49)
+($E469*'fnd base rates'!M$50)
+($F469*'fnd base rates'!M$51)
+($G469*'fnd base rates'!M$52)
+($H469*'fnd base rates'!M$53)
+($I469*'fnd base rates'!M$54)
+($J469*'fnd base rates'!M$55)
+($K469*'fnd base rates'!M$56)
+($L469*'fnd base rates'!M$57)
+($M469*'fnd base rates'!M$58)
+($N469*'fnd base rates'!M$59)
+($O469*VLOOKUP($S469+12,rate_basefnd,13)))</f>
        <v>0</v>
      </c>
      <c r="AF469" s="4">
        <f t="shared" si="82"/>
        <v>17922.697933036274</v>
      </c>
      <c r="AG469" s="4"/>
      <c r="AH469" s="4">
        <f t="shared" si="83"/>
        <v>478352620</v>
      </c>
      <c r="AI469" s="4" t="str">
        <f t="shared" si="84"/>
        <v>478</v>
      </c>
      <c r="AJ469" s="2" t="str">
        <f t="shared" si="85"/>
        <v>352</v>
      </c>
      <c r="AK469" s="2" t="str">
        <f t="shared" si="86"/>
        <v>620</v>
      </c>
      <c r="AL469" s="4">
        <f t="shared" si="87"/>
        <v>1</v>
      </c>
      <c r="AM469" s="4">
        <f t="shared" si="80"/>
        <v>2</v>
      </c>
      <c r="AN469" s="4">
        <f t="shared" si="88"/>
        <v>17922.697933036274</v>
      </c>
      <c r="AO469" s="4">
        <f t="shared" si="89"/>
        <v>8961</v>
      </c>
      <c r="AP469" s="4">
        <f t="shared" si="90"/>
        <v>0</v>
      </c>
      <c r="AQ469" s="75">
        <v>8961</v>
      </c>
      <c r="AR469" s="4"/>
    </row>
    <row r="470" spans="1:44">
      <c r="A470" s="2">
        <v>478352640</v>
      </c>
      <c r="B470" s="382" t="s">
        <v>0</v>
      </c>
      <c r="C470" s="15">
        <f>'fnd enro'!C470</f>
        <v>0</v>
      </c>
      <c r="D470" s="15">
        <f>'fnd enro'!D470</f>
        <v>0</v>
      </c>
      <c r="E470" s="15">
        <f>'fnd enro'!E470</f>
        <v>0</v>
      </c>
      <c r="F470" s="15">
        <f>'fnd enro'!F470</f>
        <v>0</v>
      </c>
      <c r="G470" s="15">
        <f>'fnd enro'!G470</f>
        <v>0</v>
      </c>
      <c r="H470" s="15">
        <f>'fnd enro'!H470</f>
        <v>6</v>
      </c>
      <c r="I470" s="15">
        <f>'fnd enro'!I470</f>
        <v>0.22500000000000001</v>
      </c>
      <c r="J470" s="15">
        <f>'fnd enro'!J470</f>
        <v>0</v>
      </c>
      <c r="K470" s="15">
        <f>'fnd enro'!K470</f>
        <v>0</v>
      </c>
      <c r="L470" s="15">
        <f>'fnd enro'!L470</f>
        <v>0</v>
      </c>
      <c r="M470" s="15">
        <f>'fnd enro'!M470</f>
        <v>0</v>
      </c>
      <c r="N470" s="15">
        <f>'fnd enro'!N470</f>
        <v>0</v>
      </c>
      <c r="O470" s="15">
        <f>'fnd enro'!O470</f>
        <v>0</v>
      </c>
      <c r="P470" s="15"/>
      <c r="Q470" s="15">
        <f>'fnd enro'!R470</f>
        <v>6</v>
      </c>
      <c r="R470" s="16">
        <f t="shared" si="81"/>
        <v>1.0023333333333333</v>
      </c>
      <c r="S470" s="15">
        <f>'fnd enro'!Q470</f>
        <v>1</v>
      </c>
      <c r="U470" s="1">
        <f>(($C470*'fnd base rates'!C$48)
+($D470*'fnd base rates'!C$49)
+($E470*'fnd base rates'!C$50)
+($F470*'fnd base rates'!C$51)
+($G470*'fnd base rates'!C$52)
+($H470*'fnd base rates'!C$53)
+($I470*'fnd base rates'!C$54)
+($J470*'fnd base rates'!C$55)
+($K470*'fnd base rates'!C$56)
+($L470*'fnd base rates'!C$57)
+($M470*'fnd base rates'!C$58)
+($N470*'fnd base rates'!C$59)
+($O470*VLOOKUP($S470+12,rate_basefnd,3)))
*$R470</f>
        <v>2786.2598887500003</v>
      </c>
      <c r="V470" s="1">
        <f>(($C470*'fnd base rates'!D$48)
+($D470*'fnd base rates'!D$49)
+($E470*'fnd base rates'!D$50)
+($F470*'fnd base rates'!D$51)
+($G470*'fnd base rates'!D$52)
+($H470*'fnd base rates'!D$53)
+($I470*'fnd base rates'!D$54)
+($J470*'fnd base rates'!D$55)
+($K470*'fnd base rates'!D$56)
+($L470*'fnd base rates'!D$57)
+($M470*'fnd base rates'!D$58)
+($N470*'fnd base rates'!D$59)
+($O470*VLOOKUP($S470+12,rate_basefnd,4)))
*$R470</f>
        <v>3997.62608</v>
      </c>
      <c r="W470" s="1">
        <f>(($C470*'fnd base rates'!E$48)
+($D470*'fnd base rates'!E$49)
+($E470*'fnd base rates'!E$50)
+($F470*'fnd base rates'!E$51)
+($G470*'fnd base rates'!E$52)
+($H470*'fnd base rates'!E$53)
+($I470*'fnd base rates'!E$54)
+($J470*'fnd base rates'!E$55)
+($K470*'fnd base rates'!E$56)
+($L470*'fnd base rates'!E$57)
+($M470*'fnd base rates'!E$58)
+($N470*'fnd base rates'!E$59)
+($O470*VLOOKUP($S470+12,rate_basefnd,5)))
*$R470</f>
        <v>25611.878181249998</v>
      </c>
      <c r="X470" s="1">
        <f>(($C470*'fnd base rates'!F$48)
+($D470*'fnd base rates'!F$49)
+($E470*'fnd base rates'!F$50)
+($F470*'fnd base rates'!F$51)
+($G470*'fnd base rates'!F$52)
+($H470*'fnd base rates'!F$53)
+($I470*'fnd base rates'!F$54)
+($J470*'fnd base rates'!F$55)
+($K470*'fnd base rates'!F$56)
+($L470*'fnd base rates'!F$57)
+($M470*'fnd base rates'!F$58)
+($N470*'fnd base rates'!F$59)
+($O470*VLOOKUP($S470+12,rate_basefnd,6)))
*$R470</f>
        <v>4582.4018805000005</v>
      </c>
      <c r="Y470" s="1">
        <f>(($C470*'fnd base rates'!G$48)
+($D470*'fnd base rates'!G$49)
+($E470*'fnd base rates'!G$50)
+($F470*'fnd base rates'!G$51)
+($G470*'fnd base rates'!G$52)
+($H470*'fnd base rates'!G$53)
+($I470*'fnd base rates'!G$54)
+($J470*'fnd base rates'!G$55)
+($K470*'fnd base rates'!G$56)
+($L470*'fnd base rates'!G$57)
+($M470*'fnd base rates'!G$58)
+($N470*'fnd base rates'!G$59)
+($O470*VLOOKUP($S470+12,rate_basefnd,7)))
*$R470</f>
        <v>853.64369850000003</v>
      </c>
      <c r="Z470" s="1">
        <f>(($C470*'fnd base rates'!H$48)
+($D470*'fnd base rates'!H$49)
+($E470*'fnd base rates'!H$50)
+($F470*'fnd base rates'!H$51)
+($G470*'fnd base rates'!H$52)
+($H470*'fnd base rates'!H$53)
+($I470*'fnd base rates'!H$54)
+($J470*'fnd base rates'!H$55)
+($K470*'fnd base rates'!H$56)
+($L470*'fnd base rates'!H$57)
+($M470*'fnd base rates'!H$58)
+($N470*'fnd base rates'!H$59)
+($O470*VLOOKUP($S470+12,rate_basefnd,8)))</f>
        <v>4314.5070000000005</v>
      </c>
      <c r="AA470" s="1">
        <f>(($C470*'fnd base rates'!I$48)
+($D470*'fnd base rates'!I$49)
+($E470*'fnd base rates'!I$50)
+($F470*'fnd base rates'!I$51)
+($G470*'fnd base rates'!I$52)
+($H470*'fnd base rates'!I$53)
+($I470*'fnd base rates'!I$54)
+($J470*'fnd base rates'!I$55)
+($K470*'fnd base rates'!I$56)
+($L470*'fnd base rates'!I$57)
+($M470*'fnd base rates'!I$58)
+($N470*'fnd base rates'!I$59)
+($O470*VLOOKUP($S470+12,rate_basefnd,9)))
*$R470</f>
        <v>2225.6611199999998</v>
      </c>
      <c r="AB470" s="1">
        <f>(($C470*'fnd base rates'!J$48)
+($D470*'fnd base rates'!J$49)
+($E470*'fnd base rates'!J$50)
+($F470*'fnd base rates'!J$51)
+($G470*'fnd base rates'!J$52)
+($H470*'fnd base rates'!J$53)
+($I470*'fnd base rates'!J$54)
+($J470*'fnd base rates'!J$55)
+($K470*'fnd base rates'!J$56)
+($L470*'fnd base rates'!J$57)
+($M470*'fnd base rates'!J$58)
+($N470*'fnd base rates'!J$59)
+($O470*VLOOKUP($S470+12,rate_basefnd,10)))
*$R470</f>
        <v>2997.9789999999998</v>
      </c>
      <c r="AC470" s="1">
        <f>(($C470*'fnd base rates'!K$48)
+($D470*'fnd base rates'!K$49)
+($E470*'fnd base rates'!K$50)
+($F470*'fnd base rates'!K$51)
+($G470*'fnd base rates'!K$52)
+($H470*'fnd base rates'!K$53)
+($I470*'fnd base rates'!K$54)
+($J470*'fnd base rates'!K$55)
+($K470*'fnd base rates'!K$56)
+($L470*'fnd base rates'!K$57)
+($M470*'fnd base rates'!K$58)
+($N470*'fnd base rates'!K$59)
+($O470*VLOOKUP($S470+12,rate_basefnd,11)))
*$R470</f>
        <v>5990.5762217499996</v>
      </c>
      <c r="AD470" s="1">
        <f>(($C470*'fnd base rates'!L$48)
+($D470*'fnd base rates'!L$49)
+($E470*'fnd base rates'!L$50)
+($F470*'fnd base rates'!L$51)
+($G470*'fnd base rates'!L$52)
+($H470*'fnd base rates'!L$53)
+($I470*'fnd base rates'!L$54)
+($J470*'fnd base rates'!L$55)
+($K470*'fnd base rates'!L$56)
+($L470*'fnd base rates'!L$57)
+($M470*'fnd base rates'!L$58)
+($N470*'fnd base rates'!L$59)
+($O470*VLOOKUP($S470+12,rate_basefnd,12)))</f>
        <v>5515.5482361566492</v>
      </c>
      <c r="AE470" s="1">
        <f>(($C470*'fnd base rates'!M$48)
+($D470*'fnd base rates'!M$49)
+($E470*'fnd base rates'!M$50)
+($F470*'fnd base rates'!M$51)
+($G470*'fnd base rates'!M$52)
+($H470*'fnd base rates'!M$53)
+($I470*'fnd base rates'!M$54)
+($J470*'fnd base rates'!M$55)
+($K470*'fnd base rates'!M$56)
+($L470*'fnd base rates'!M$57)
+($M470*'fnd base rates'!M$58)
+($N470*'fnd base rates'!M$59)
+($O470*VLOOKUP($S470+12,rate_basefnd,13)))</f>
        <v>0</v>
      </c>
      <c r="AF470" s="4">
        <f t="shared" si="82"/>
        <v>58876.081306906643</v>
      </c>
      <c r="AG470" s="4"/>
      <c r="AH470" s="4">
        <f t="shared" si="83"/>
        <v>478352640</v>
      </c>
      <c r="AI470" s="4" t="str">
        <f t="shared" si="84"/>
        <v>478</v>
      </c>
      <c r="AJ470" s="2" t="str">
        <f t="shared" si="85"/>
        <v>352</v>
      </c>
      <c r="AK470" s="2" t="str">
        <f t="shared" si="86"/>
        <v>640</v>
      </c>
      <c r="AL470" s="4">
        <f t="shared" si="87"/>
        <v>1</v>
      </c>
      <c r="AM470" s="4">
        <f t="shared" si="80"/>
        <v>6</v>
      </c>
      <c r="AN470" s="4">
        <f t="shared" si="88"/>
        <v>58876.081306906643</v>
      </c>
      <c r="AO470" s="4">
        <f t="shared" si="89"/>
        <v>9813</v>
      </c>
      <c r="AP470" s="4">
        <f t="shared" si="90"/>
        <v>0</v>
      </c>
      <c r="AQ470" s="75">
        <v>9813</v>
      </c>
      <c r="AR470" s="4"/>
    </row>
    <row r="471" spans="1:44">
      <c r="A471" s="2">
        <v>478352673</v>
      </c>
      <c r="B471" s="382" t="s">
        <v>0</v>
      </c>
      <c r="C471" s="15">
        <f>'fnd enro'!C471</f>
        <v>0</v>
      </c>
      <c r="D471" s="15">
        <f>'fnd enro'!D471</f>
        <v>0</v>
      </c>
      <c r="E471" s="15">
        <f>'fnd enro'!E471</f>
        <v>0</v>
      </c>
      <c r="F471" s="15">
        <f>'fnd enro'!F471</f>
        <v>0</v>
      </c>
      <c r="G471" s="15">
        <f>'fnd enro'!G471</f>
        <v>3</v>
      </c>
      <c r="H471" s="15">
        <f>'fnd enro'!H471</f>
        <v>20</v>
      </c>
      <c r="I471" s="15">
        <f>'fnd enro'!I471</f>
        <v>0.86250000000000004</v>
      </c>
      <c r="J471" s="15">
        <f>'fnd enro'!J471</f>
        <v>0</v>
      </c>
      <c r="K471" s="15">
        <f>'fnd enro'!K471</f>
        <v>0</v>
      </c>
      <c r="L471" s="15">
        <f>'fnd enro'!L471</f>
        <v>0</v>
      </c>
      <c r="M471" s="15">
        <f>'fnd enro'!M471</f>
        <v>0</v>
      </c>
      <c r="N471" s="15">
        <f>'fnd enro'!N471</f>
        <v>0</v>
      </c>
      <c r="O471" s="15">
        <f>'fnd enro'!O471</f>
        <v>0</v>
      </c>
      <c r="P471" s="15"/>
      <c r="Q471" s="15">
        <f>'fnd enro'!R471</f>
        <v>23</v>
      </c>
      <c r="R471" s="16">
        <f t="shared" si="81"/>
        <v>1.0023333333333333</v>
      </c>
      <c r="S471" s="15">
        <f>'fnd enro'!Q471</f>
        <v>1</v>
      </c>
      <c r="U471" s="1">
        <f>(($C471*'fnd base rates'!C$48)
+($D471*'fnd base rates'!C$49)
+($E471*'fnd base rates'!C$50)
+($F471*'fnd base rates'!C$51)
+($G471*'fnd base rates'!C$52)
+($H471*'fnd base rates'!C$53)
+($I471*'fnd base rates'!C$54)
+($J471*'fnd base rates'!C$55)
+($K471*'fnd base rates'!C$56)
+($L471*'fnd base rates'!C$57)
+($M471*'fnd base rates'!C$58)
+($N471*'fnd base rates'!C$59)
+($O471*VLOOKUP($S471+12,rate_basefnd,3)))
*$R471</f>
        <v>10680.662906875001</v>
      </c>
      <c r="V471" s="1">
        <f>(($C471*'fnd base rates'!D$48)
+($D471*'fnd base rates'!D$49)
+($E471*'fnd base rates'!D$50)
+($F471*'fnd base rates'!D$51)
+($G471*'fnd base rates'!D$52)
+($H471*'fnd base rates'!D$53)
+($I471*'fnd base rates'!D$54)
+($J471*'fnd base rates'!D$55)
+($K471*'fnd base rates'!D$56)
+($L471*'fnd base rates'!D$57)
+($M471*'fnd base rates'!D$58)
+($N471*'fnd base rates'!D$59)
+($O471*VLOOKUP($S471+12,rate_basefnd,4)))
*$R471</f>
        <v>15324.233306666667</v>
      </c>
      <c r="W471" s="1">
        <f>(($C471*'fnd base rates'!E$48)
+($D471*'fnd base rates'!E$49)
+($E471*'fnd base rates'!E$50)
+($F471*'fnd base rates'!E$51)
+($G471*'fnd base rates'!E$52)
+($H471*'fnd base rates'!E$53)
+($I471*'fnd base rates'!E$54)
+($J471*'fnd base rates'!E$55)
+($K471*'fnd base rates'!E$56)
+($L471*'fnd base rates'!E$57)
+($M471*'fnd base rates'!E$58)
+($N471*'fnd base rates'!E$59)
+($O471*VLOOKUP($S471+12,rate_basefnd,5)))
*$R471</f>
        <v>94383.461031458341</v>
      </c>
      <c r="X471" s="1">
        <f>(($C471*'fnd base rates'!F$48)
+($D471*'fnd base rates'!F$49)
+($E471*'fnd base rates'!F$50)
+($F471*'fnd base rates'!F$51)
+($G471*'fnd base rates'!F$52)
+($H471*'fnd base rates'!F$53)
+($I471*'fnd base rates'!F$54)
+($J471*'fnd base rates'!F$55)
+($K471*'fnd base rates'!F$56)
+($L471*'fnd base rates'!F$57)
+($M471*'fnd base rates'!F$58)
+($N471*'fnd base rates'!F$59)
+($O471*VLOOKUP($S471+12,rate_basefnd,6)))
*$R471</f>
        <v>17849.283625250002</v>
      </c>
      <c r="Y471" s="1">
        <f>(($C471*'fnd base rates'!G$48)
+($D471*'fnd base rates'!G$49)
+($E471*'fnd base rates'!G$50)
+($F471*'fnd base rates'!G$51)
+($G471*'fnd base rates'!G$52)
+($H471*'fnd base rates'!G$53)
+($I471*'fnd base rates'!G$54)
+($J471*'fnd base rates'!G$55)
+($K471*'fnd base rates'!G$56)
+($L471*'fnd base rates'!G$57)
+($M471*'fnd base rates'!G$58)
+($N471*'fnd base rates'!G$59)
+($O471*VLOOKUP($S471+12,rate_basefnd,7)))
*$R471</f>
        <v>3284.2687042500002</v>
      </c>
      <c r="Z471" s="1">
        <f>(($C471*'fnd base rates'!H$48)
+($D471*'fnd base rates'!H$49)
+($E471*'fnd base rates'!H$50)
+($F471*'fnd base rates'!H$51)
+($G471*'fnd base rates'!H$52)
+($H471*'fnd base rates'!H$53)
+($I471*'fnd base rates'!H$54)
+($J471*'fnd base rates'!H$55)
+($K471*'fnd base rates'!H$56)
+($L471*'fnd base rates'!H$57)
+($M471*'fnd base rates'!H$58)
+($N471*'fnd base rates'!H$59)
+($O471*VLOOKUP($S471+12,rate_basefnd,8)))</f>
        <v>15744.843500000001</v>
      </c>
      <c r="AA471" s="1">
        <f>(($C471*'fnd base rates'!I$48)
+($D471*'fnd base rates'!I$49)
+($E471*'fnd base rates'!I$50)
+($F471*'fnd base rates'!I$51)
+($G471*'fnd base rates'!I$52)
+($H471*'fnd base rates'!I$53)
+($I471*'fnd base rates'!I$54)
+($J471*'fnd base rates'!I$55)
+($K471*'fnd base rates'!I$56)
+($L471*'fnd base rates'!I$57)
+($M471*'fnd base rates'!I$58)
+($N471*'fnd base rates'!I$59)
+($O471*VLOOKUP($S471+12,rate_basefnd,9)))
*$R471</f>
        <v>8306.6270099999983</v>
      </c>
      <c r="AB471" s="1">
        <f>(($C471*'fnd base rates'!J$48)
+($D471*'fnd base rates'!J$49)
+($E471*'fnd base rates'!J$50)
+($F471*'fnd base rates'!J$51)
+($G471*'fnd base rates'!J$52)
+($H471*'fnd base rates'!J$53)
+($I471*'fnd base rates'!J$54)
+($J471*'fnd base rates'!J$55)
+($K471*'fnd base rates'!J$56)
+($L471*'fnd base rates'!J$57)
+($M471*'fnd base rates'!J$58)
+($N471*'fnd base rates'!J$59)
+($O471*VLOOKUP($S471+12,rate_basefnd,10)))
*$R471</f>
        <v>10643.316593333333</v>
      </c>
      <c r="AC471" s="1">
        <f>(($C471*'fnd base rates'!K$48)
+($D471*'fnd base rates'!K$49)
+($E471*'fnd base rates'!K$50)
+($F471*'fnd base rates'!K$51)
+($G471*'fnd base rates'!K$52)
+($H471*'fnd base rates'!K$53)
+($I471*'fnd base rates'!K$54)
+($J471*'fnd base rates'!K$55)
+($K471*'fnd base rates'!K$56)
+($L471*'fnd base rates'!K$57)
+($M471*'fnd base rates'!K$58)
+($N471*'fnd base rates'!K$59)
+($O471*VLOOKUP($S471+12,rate_basefnd,11)))
*$R471</f>
        <v>23047.740746708332</v>
      </c>
      <c r="AD471" s="1">
        <f>(($C471*'fnd base rates'!L$48)
+($D471*'fnd base rates'!L$49)
+($E471*'fnd base rates'!L$50)
+($F471*'fnd base rates'!L$51)
+($G471*'fnd base rates'!L$52)
+($H471*'fnd base rates'!L$53)
+($I471*'fnd base rates'!L$54)
+($J471*'fnd base rates'!L$55)
+($K471*'fnd base rates'!L$56)
+($L471*'fnd base rates'!L$57)
+($M471*'fnd base rates'!L$58)
+($N471*'fnd base rates'!L$59)
+($O471*VLOOKUP($S471+12,rate_basefnd,12)))</f>
        <v>21319.220077469326</v>
      </c>
      <c r="AE471" s="1">
        <f>(($C471*'fnd base rates'!M$48)
+($D471*'fnd base rates'!M$49)
+($E471*'fnd base rates'!M$50)
+($F471*'fnd base rates'!M$51)
+($G471*'fnd base rates'!M$52)
+($H471*'fnd base rates'!M$53)
+($I471*'fnd base rates'!M$54)
+($J471*'fnd base rates'!M$55)
+($K471*'fnd base rates'!M$56)
+($L471*'fnd base rates'!M$57)
+($M471*'fnd base rates'!M$58)
+($N471*'fnd base rates'!M$59)
+($O471*VLOOKUP($S471+12,rate_basefnd,13)))</f>
        <v>0</v>
      </c>
      <c r="AF471" s="4">
        <f t="shared" si="82"/>
        <v>220583.65750201096</v>
      </c>
      <c r="AG471" s="4"/>
      <c r="AH471" s="4">
        <f t="shared" si="83"/>
        <v>478352673</v>
      </c>
      <c r="AI471" s="4" t="str">
        <f t="shared" si="84"/>
        <v>478</v>
      </c>
      <c r="AJ471" s="2" t="str">
        <f t="shared" si="85"/>
        <v>352</v>
      </c>
      <c r="AK471" s="2" t="str">
        <f t="shared" si="86"/>
        <v>673</v>
      </c>
      <c r="AL471" s="4">
        <f t="shared" si="87"/>
        <v>1</v>
      </c>
      <c r="AM471" s="4">
        <f t="shared" si="80"/>
        <v>23</v>
      </c>
      <c r="AN471" s="4">
        <f t="shared" si="88"/>
        <v>220583.65750201096</v>
      </c>
      <c r="AO471" s="4">
        <f t="shared" si="89"/>
        <v>9591</v>
      </c>
      <c r="AP471" s="4">
        <f t="shared" si="90"/>
        <v>0</v>
      </c>
      <c r="AQ471" s="75">
        <v>9591</v>
      </c>
      <c r="AR471" s="4"/>
    </row>
    <row r="472" spans="1:44">
      <c r="A472" s="2">
        <v>478352720</v>
      </c>
      <c r="B472" s="382" t="s">
        <v>0</v>
      </c>
      <c r="C472" s="15">
        <f>'fnd enro'!C472</f>
        <v>0</v>
      </c>
      <c r="D472" s="15">
        <f>'fnd enro'!D472</f>
        <v>0</v>
      </c>
      <c r="E472" s="15">
        <f>'fnd enro'!E472</f>
        <v>0</v>
      </c>
      <c r="F472" s="15">
        <f>'fnd enro'!F472</f>
        <v>0</v>
      </c>
      <c r="G472" s="15">
        <f>'fnd enro'!G472</f>
        <v>1</v>
      </c>
      <c r="H472" s="15">
        <f>'fnd enro'!H472</f>
        <v>4</v>
      </c>
      <c r="I472" s="15">
        <f>'fnd enro'!I472</f>
        <v>0.1875</v>
      </c>
      <c r="J472" s="15">
        <f>'fnd enro'!J472</f>
        <v>0</v>
      </c>
      <c r="K472" s="15">
        <f>'fnd enro'!K472</f>
        <v>0</v>
      </c>
      <c r="L472" s="15">
        <f>'fnd enro'!L472</f>
        <v>0</v>
      </c>
      <c r="M472" s="15">
        <f>'fnd enro'!M472</f>
        <v>0</v>
      </c>
      <c r="N472" s="15">
        <f>'fnd enro'!N472</f>
        <v>0</v>
      </c>
      <c r="O472" s="15">
        <f>'fnd enro'!O472</f>
        <v>0</v>
      </c>
      <c r="P472" s="15"/>
      <c r="Q472" s="15">
        <f>'fnd enro'!R472</f>
        <v>5</v>
      </c>
      <c r="R472" s="16">
        <f t="shared" si="81"/>
        <v>1.0023333333333333</v>
      </c>
      <c r="S472" s="15">
        <f>'fnd enro'!Q472</f>
        <v>1</v>
      </c>
      <c r="U472" s="1">
        <f>(($C472*'fnd base rates'!C$48)
+($D472*'fnd base rates'!C$49)
+($E472*'fnd base rates'!C$50)
+($F472*'fnd base rates'!C$51)
+($G472*'fnd base rates'!C$52)
+($H472*'fnd base rates'!C$53)
+($I472*'fnd base rates'!C$54)
+($J472*'fnd base rates'!C$55)
+($K472*'fnd base rates'!C$56)
+($L472*'fnd base rates'!C$57)
+($M472*'fnd base rates'!C$58)
+($N472*'fnd base rates'!C$59)
+($O472*VLOOKUP($S472+12,rate_basefnd,3)))
*$R472</f>
        <v>2321.8832406249999</v>
      </c>
      <c r="V472" s="1">
        <f>(($C472*'fnd base rates'!D$48)
+($D472*'fnd base rates'!D$49)
+($E472*'fnd base rates'!D$50)
+($F472*'fnd base rates'!D$51)
+($G472*'fnd base rates'!D$52)
+($H472*'fnd base rates'!D$53)
+($I472*'fnd base rates'!D$54)
+($J472*'fnd base rates'!D$55)
+($K472*'fnd base rates'!D$56)
+($L472*'fnd base rates'!D$57)
+($M472*'fnd base rates'!D$58)
+($N472*'fnd base rates'!D$59)
+($O472*VLOOKUP($S472+12,rate_basefnd,4)))
*$R472</f>
        <v>3331.355066666667</v>
      </c>
      <c r="W472" s="1">
        <f>(($C472*'fnd base rates'!E$48)
+($D472*'fnd base rates'!E$49)
+($E472*'fnd base rates'!E$50)
+($F472*'fnd base rates'!E$51)
+($G472*'fnd base rates'!E$52)
+($H472*'fnd base rates'!E$53)
+($I472*'fnd base rates'!E$54)
+($J472*'fnd base rates'!E$55)
+($K472*'fnd base rates'!E$56)
+($L472*'fnd base rates'!E$57)
+($M472*'fnd base rates'!E$58)
+($N472*'fnd base rates'!E$59)
+($O472*VLOOKUP($S472+12,rate_basefnd,5)))
*$R472</f>
        <v>20078.09670770833</v>
      </c>
      <c r="X472" s="1">
        <f>(($C472*'fnd base rates'!F$48)
+($D472*'fnd base rates'!F$49)
+($E472*'fnd base rates'!F$50)
+($F472*'fnd base rates'!F$51)
+($G472*'fnd base rates'!F$52)
+($H472*'fnd base rates'!F$53)
+($I472*'fnd base rates'!F$54)
+($J472*'fnd base rates'!F$55)
+($K472*'fnd base rates'!F$56)
+($L472*'fnd base rates'!F$57)
+($M472*'fnd base rates'!F$58)
+($N472*'fnd base rates'!F$59)
+($O472*VLOOKUP($S472+12,rate_basefnd,6)))
*$R472</f>
        <v>3913.138150416667</v>
      </c>
      <c r="Y472" s="1">
        <f>(($C472*'fnd base rates'!G$48)
+($D472*'fnd base rates'!G$49)
+($E472*'fnd base rates'!G$50)
+($F472*'fnd base rates'!G$51)
+($G472*'fnd base rates'!G$52)
+($H472*'fnd base rates'!G$53)
+($I472*'fnd base rates'!G$54)
+($J472*'fnd base rates'!G$55)
+($K472*'fnd base rates'!G$56)
+($L472*'fnd base rates'!G$57)
+($M472*'fnd base rates'!G$58)
+($N472*'fnd base rates'!G$59)
+($O472*VLOOKUP($S472+12,rate_basefnd,7)))
*$R472</f>
        <v>715.35903541666664</v>
      </c>
      <c r="Z472" s="1">
        <f>(($C472*'fnd base rates'!H$48)
+($D472*'fnd base rates'!H$49)
+($E472*'fnd base rates'!H$50)
+($F472*'fnd base rates'!H$51)
+($G472*'fnd base rates'!H$52)
+($H472*'fnd base rates'!H$53)
+($I472*'fnd base rates'!H$54)
+($J472*'fnd base rates'!H$55)
+($K472*'fnd base rates'!H$56)
+($L472*'fnd base rates'!H$57)
+($M472*'fnd base rates'!H$58)
+($N472*'fnd base rates'!H$59)
+($O472*VLOOKUP($S472+12,rate_basefnd,8)))</f>
        <v>3330.7225000000003</v>
      </c>
      <c r="AA472" s="1">
        <f>(($C472*'fnd base rates'!I$48)
+($D472*'fnd base rates'!I$49)
+($E472*'fnd base rates'!I$50)
+($F472*'fnd base rates'!I$51)
+($G472*'fnd base rates'!I$52)
+($H472*'fnd base rates'!I$53)
+($I472*'fnd base rates'!I$54)
+($J472*'fnd base rates'!I$55)
+($K472*'fnd base rates'!I$56)
+($L472*'fnd base rates'!I$57)
+($M472*'fnd base rates'!I$58)
+($N472*'fnd base rates'!I$59)
+($O472*VLOOKUP($S472+12,rate_basefnd,9)))
*$R472</f>
        <v>1779.6929499999999</v>
      </c>
      <c r="AB472" s="1">
        <f>(($C472*'fnd base rates'!J$48)
+($D472*'fnd base rates'!J$49)
+($E472*'fnd base rates'!J$50)
+($F472*'fnd base rates'!J$51)
+($G472*'fnd base rates'!J$52)
+($H472*'fnd base rates'!J$53)
+($I472*'fnd base rates'!J$54)
+($J472*'fnd base rates'!J$55)
+($K472*'fnd base rates'!J$56)
+($L472*'fnd base rates'!J$57)
+($M472*'fnd base rates'!J$58)
+($N472*'fnd base rates'!J$59)
+($O472*VLOOKUP($S472+12,rate_basefnd,10)))
*$R472</f>
        <v>2215.3370866666664</v>
      </c>
      <c r="AC472" s="1">
        <f>(($C472*'fnd base rates'!K$48)
+($D472*'fnd base rates'!K$49)
+($E472*'fnd base rates'!K$50)
+($F472*'fnd base rates'!K$51)
+($G472*'fnd base rates'!K$52)
+($H472*'fnd base rates'!K$53)
+($I472*'fnd base rates'!K$54)
+($J472*'fnd base rates'!K$55)
+($K472*'fnd base rates'!K$56)
+($L472*'fnd base rates'!K$57)
+($M472*'fnd base rates'!K$58)
+($N472*'fnd base rates'!K$59)
+($O472*VLOOKUP($S472+12,rate_basefnd,11)))
*$R472</f>
        <v>5020.1019281250001</v>
      </c>
      <c r="AD472" s="1">
        <f>(($C472*'fnd base rates'!L$48)
+($D472*'fnd base rates'!L$49)
+($E472*'fnd base rates'!L$50)
+($F472*'fnd base rates'!L$51)
+($G472*'fnd base rates'!L$52)
+($H472*'fnd base rates'!L$53)
+($I472*'fnd base rates'!L$54)
+($J472*'fnd base rates'!L$55)
+($K472*'fnd base rates'!L$56)
+($L472*'fnd base rates'!L$57)
+($M472*'fnd base rates'!L$58)
+($N472*'fnd base rates'!L$59)
+($O472*VLOOKUP($S472+12,rate_basefnd,12)))</f>
        <v>4655.0519208645983</v>
      </c>
      <c r="AE472" s="1">
        <f>(($C472*'fnd base rates'!M$48)
+($D472*'fnd base rates'!M$49)
+($E472*'fnd base rates'!M$50)
+($F472*'fnd base rates'!M$51)
+($G472*'fnd base rates'!M$52)
+($H472*'fnd base rates'!M$53)
+($I472*'fnd base rates'!M$54)
+($J472*'fnd base rates'!M$55)
+($K472*'fnd base rates'!M$56)
+($L472*'fnd base rates'!M$57)
+($M472*'fnd base rates'!M$58)
+($N472*'fnd base rates'!M$59)
+($O472*VLOOKUP($S472+12,rate_basefnd,13)))</f>
        <v>0</v>
      </c>
      <c r="AF472" s="4">
        <f t="shared" si="82"/>
        <v>47360.738586489591</v>
      </c>
      <c r="AG472" s="4"/>
      <c r="AH472" s="4">
        <f t="shared" si="83"/>
        <v>478352720</v>
      </c>
      <c r="AI472" s="4" t="str">
        <f t="shared" si="84"/>
        <v>478</v>
      </c>
      <c r="AJ472" s="2" t="str">
        <f t="shared" si="85"/>
        <v>352</v>
      </c>
      <c r="AK472" s="2" t="str">
        <f t="shared" si="86"/>
        <v>720</v>
      </c>
      <c r="AL472" s="4">
        <f t="shared" si="87"/>
        <v>1</v>
      </c>
      <c r="AM472" s="4">
        <f t="shared" si="80"/>
        <v>5</v>
      </c>
      <c r="AN472" s="4">
        <f t="shared" si="88"/>
        <v>47360.738586489591</v>
      </c>
      <c r="AO472" s="4">
        <f t="shared" si="89"/>
        <v>9472</v>
      </c>
      <c r="AP472" s="4">
        <f t="shared" si="90"/>
        <v>0</v>
      </c>
      <c r="AQ472" s="75">
        <v>9472</v>
      </c>
      <c r="AR472" s="4"/>
    </row>
    <row r="473" spans="1:44">
      <c r="A473" s="2">
        <v>478352725</v>
      </c>
      <c r="B473" s="382" t="s">
        <v>0</v>
      </c>
      <c r="C473" s="15">
        <f>'fnd enro'!C473</f>
        <v>0</v>
      </c>
      <c r="D473" s="15">
        <f>'fnd enro'!D473</f>
        <v>0</v>
      </c>
      <c r="E473" s="15">
        <f>'fnd enro'!E473</f>
        <v>0</v>
      </c>
      <c r="F473" s="15">
        <f>'fnd enro'!F473</f>
        <v>0</v>
      </c>
      <c r="G473" s="15">
        <f>'fnd enro'!G473</f>
        <v>9</v>
      </c>
      <c r="H473" s="15">
        <f>'fnd enro'!H473</f>
        <v>9</v>
      </c>
      <c r="I473" s="15">
        <f>'fnd enro'!I473</f>
        <v>0.67500000000000004</v>
      </c>
      <c r="J473" s="15">
        <f>'fnd enro'!J473</f>
        <v>0</v>
      </c>
      <c r="K473" s="15">
        <f>'fnd enro'!K473</f>
        <v>0</v>
      </c>
      <c r="L473" s="15">
        <f>'fnd enro'!L473</f>
        <v>0</v>
      </c>
      <c r="M473" s="15">
        <f>'fnd enro'!M473</f>
        <v>0</v>
      </c>
      <c r="N473" s="15">
        <f>'fnd enro'!N473</f>
        <v>0</v>
      </c>
      <c r="O473" s="15">
        <f>'fnd enro'!O473</f>
        <v>1</v>
      </c>
      <c r="P473" s="15"/>
      <c r="Q473" s="15">
        <f>'fnd enro'!R473</f>
        <v>18</v>
      </c>
      <c r="R473" s="16">
        <f t="shared" si="81"/>
        <v>1.0023333333333333</v>
      </c>
      <c r="S473" s="15">
        <f>'fnd enro'!Q473</f>
        <v>1</v>
      </c>
      <c r="U473" s="1">
        <f>(($C473*'fnd base rates'!C$48)
+($D473*'fnd base rates'!C$49)
+($E473*'fnd base rates'!C$50)
+($F473*'fnd base rates'!C$51)
+($G473*'fnd base rates'!C$52)
+($H473*'fnd base rates'!C$53)
+($I473*'fnd base rates'!C$54)
+($J473*'fnd base rates'!C$55)
+($K473*'fnd base rates'!C$56)
+($L473*'fnd base rates'!C$57)
+($M473*'fnd base rates'!C$58)
+($N473*'fnd base rates'!C$59)
+($O473*VLOOKUP($S473+12,rate_basefnd,3)))
*$R473</f>
        <v>8358.7796662500004</v>
      </c>
      <c r="V473" s="1">
        <f>(($C473*'fnd base rates'!D$48)
+($D473*'fnd base rates'!D$49)
+($E473*'fnd base rates'!D$50)
+($F473*'fnd base rates'!D$51)
+($G473*'fnd base rates'!D$52)
+($H473*'fnd base rates'!D$53)
+($I473*'fnd base rates'!D$54)
+($J473*'fnd base rates'!D$55)
+($K473*'fnd base rates'!D$56)
+($L473*'fnd base rates'!D$57)
+($M473*'fnd base rates'!D$58)
+($N473*'fnd base rates'!D$59)
+($O473*VLOOKUP($S473+12,rate_basefnd,4)))
*$R473</f>
        <v>11992.87824</v>
      </c>
      <c r="W473" s="1">
        <f>(($C473*'fnd base rates'!E$48)
+($D473*'fnd base rates'!E$49)
+($E473*'fnd base rates'!E$50)
+($F473*'fnd base rates'!E$51)
+($G473*'fnd base rates'!E$52)
+($H473*'fnd base rates'!E$53)
+($I473*'fnd base rates'!E$54)
+($J473*'fnd base rates'!E$55)
+($K473*'fnd base rates'!E$56)
+($L473*'fnd base rates'!E$57)
+($M473*'fnd base rates'!E$58)
+($N473*'fnd base rates'!E$59)
+($O473*VLOOKUP($S473+12,rate_basefnd,5)))
*$R473</f>
        <v>68443.097543750002</v>
      </c>
      <c r="X473" s="1">
        <f>(($C473*'fnd base rates'!F$48)
+($D473*'fnd base rates'!F$49)
+($E473*'fnd base rates'!F$50)
+($F473*'fnd base rates'!F$51)
+($G473*'fnd base rates'!F$52)
+($H473*'fnd base rates'!F$53)
+($I473*'fnd base rates'!F$54)
+($J473*'fnd base rates'!F$55)
+($K473*'fnd base rates'!F$56)
+($L473*'fnd base rates'!F$57)
+($M473*'fnd base rates'!F$58)
+($N473*'fnd base rates'!F$59)
+($O473*VLOOKUP($S473+12,rate_basefnd,6)))
*$R473</f>
        <v>14597.434891499999</v>
      </c>
      <c r="Y473" s="1">
        <f>(($C473*'fnd base rates'!G$48)
+($D473*'fnd base rates'!G$49)
+($E473*'fnd base rates'!G$50)
+($F473*'fnd base rates'!G$51)
+($G473*'fnd base rates'!G$52)
+($H473*'fnd base rates'!G$53)
+($I473*'fnd base rates'!G$54)
+($J473*'fnd base rates'!G$55)
+($K473*'fnd base rates'!G$56)
+($L473*'fnd base rates'!G$57)
+($M473*'fnd base rates'!G$58)
+($N473*'fnd base rates'!G$59)
+($O473*VLOOKUP($S473+12,rate_basefnd,7)))
*$R473</f>
        <v>2662.7180454999998</v>
      </c>
      <c r="Z473" s="1">
        <f>(($C473*'fnd base rates'!H$48)
+($D473*'fnd base rates'!H$49)
+($E473*'fnd base rates'!H$50)
+($F473*'fnd base rates'!H$51)
+($G473*'fnd base rates'!H$52)
+($H473*'fnd base rates'!H$53)
+($I473*'fnd base rates'!H$54)
+($J473*'fnd base rates'!H$55)
+($K473*'fnd base rates'!H$56)
+($L473*'fnd base rates'!H$57)
+($M473*'fnd base rates'!H$58)
+($N473*'fnd base rates'!H$59)
+($O473*VLOOKUP($S473+12,rate_basefnd,8)))</f>
        <v>10561.221</v>
      </c>
      <c r="AA473" s="1">
        <f>(($C473*'fnd base rates'!I$48)
+($D473*'fnd base rates'!I$49)
+($E473*'fnd base rates'!I$50)
+($F473*'fnd base rates'!I$51)
+($G473*'fnd base rates'!I$52)
+($H473*'fnd base rates'!I$53)
+($I473*'fnd base rates'!I$54)
+($J473*'fnd base rates'!I$55)
+($K473*'fnd base rates'!I$56)
+($L473*'fnd base rates'!I$57)
+($M473*'fnd base rates'!I$58)
+($N473*'fnd base rates'!I$59)
+($O473*VLOOKUP($S473+12,rate_basefnd,9)))
*$R473</f>
        <v>6001.7615099999994</v>
      </c>
      <c r="AB473" s="1">
        <f>(($C473*'fnd base rates'!J$48)
+($D473*'fnd base rates'!J$49)
+($E473*'fnd base rates'!J$50)
+($F473*'fnd base rates'!J$51)
+($G473*'fnd base rates'!J$52)
+($H473*'fnd base rates'!J$53)
+($I473*'fnd base rates'!J$54)
+($J473*'fnd base rates'!J$55)
+($K473*'fnd base rates'!J$56)
+($L473*'fnd base rates'!J$57)
+($M473*'fnd base rates'!J$58)
+($N473*'fnd base rates'!J$59)
+($O473*VLOOKUP($S473+12,rate_basefnd,10)))
*$R473</f>
        <v>6447.1282799999999</v>
      </c>
      <c r="AC473" s="1">
        <f>(($C473*'fnd base rates'!K$48)
+($D473*'fnd base rates'!K$49)
+($E473*'fnd base rates'!K$50)
+($F473*'fnd base rates'!K$51)
+($G473*'fnd base rates'!K$52)
+($H473*'fnd base rates'!K$53)
+($I473*'fnd base rates'!K$54)
+($J473*'fnd base rates'!K$55)
+($K473*'fnd base rates'!K$56)
+($L473*'fnd base rates'!K$57)
+($M473*'fnd base rates'!K$58)
+($N473*'fnd base rates'!K$59)
+($O473*VLOOKUP($S473+12,rate_basefnd,11)))
*$R473</f>
        <v>18685.670651916666</v>
      </c>
      <c r="AD473" s="1">
        <f>(($C473*'fnd base rates'!L$48)
+($D473*'fnd base rates'!L$49)
+($E473*'fnd base rates'!L$50)
+($F473*'fnd base rates'!L$51)
+($G473*'fnd base rates'!L$52)
+($H473*'fnd base rates'!L$53)
+($I473*'fnd base rates'!L$54)
+($J473*'fnd base rates'!L$55)
+($K473*'fnd base rates'!L$56)
+($L473*'fnd base rates'!L$57)
+($M473*'fnd base rates'!L$58)
+($N473*'fnd base rates'!L$59)
+($O473*VLOOKUP($S473+12,rate_basefnd,12)))</f>
        <v>17378.680225076463</v>
      </c>
      <c r="AE473" s="1">
        <f>(($C473*'fnd base rates'!M$48)
+($D473*'fnd base rates'!M$49)
+($E473*'fnd base rates'!M$50)
+($F473*'fnd base rates'!M$51)
+($G473*'fnd base rates'!M$52)
+($H473*'fnd base rates'!M$53)
+($I473*'fnd base rates'!M$54)
+($J473*'fnd base rates'!M$55)
+($K473*'fnd base rates'!M$56)
+($L473*'fnd base rates'!M$57)
+($M473*'fnd base rates'!M$58)
+($N473*'fnd base rates'!M$59)
+($O473*VLOOKUP($S473+12,rate_basefnd,13)))</f>
        <v>0</v>
      </c>
      <c r="AF473" s="4">
        <f t="shared" si="82"/>
        <v>165129.37005399316</v>
      </c>
      <c r="AG473" s="4"/>
      <c r="AH473" s="4">
        <f t="shared" si="83"/>
        <v>478352725</v>
      </c>
      <c r="AI473" s="4" t="str">
        <f t="shared" si="84"/>
        <v>478</v>
      </c>
      <c r="AJ473" s="2" t="str">
        <f t="shared" si="85"/>
        <v>352</v>
      </c>
      <c r="AK473" s="2" t="str">
        <f t="shared" si="86"/>
        <v>725</v>
      </c>
      <c r="AL473" s="4">
        <f t="shared" si="87"/>
        <v>1</v>
      </c>
      <c r="AM473" s="4">
        <f t="shared" si="80"/>
        <v>18</v>
      </c>
      <c r="AN473" s="4">
        <f t="shared" si="88"/>
        <v>165129.37005399316</v>
      </c>
      <c r="AO473" s="4">
        <f t="shared" si="89"/>
        <v>9174</v>
      </c>
      <c r="AP473" s="4">
        <f t="shared" si="90"/>
        <v>0</v>
      </c>
      <c r="AQ473" s="75">
        <v>9174</v>
      </c>
      <c r="AR473" s="4"/>
    </row>
    <row r="474" spans="1:44">
      <c r="A474" s="2">
        <v>478352730</v>
      </c>
      <c r="B474" s="382" t="s">
        <v>0</v>
      </c>
      <c r="C474" s="15">
        <f>'fnd enro'!C474</f>
        <v>0</v>
      </c>
      <c r="D474" s="15">
        <f>'fnd enro'!D474</f>
        <v>0</v>
      </c>
      <c r="E474" s="15">
        <f>'fnd enro'!E474</f>
        <v>0</v>
      </c>
      <c r="F474" s="15">
        <f>'fnd enro'!F474</f>
        <v>0</v>
      </c>
      <c r="G474" s="15">
        <f>'fnd enro'!G474</f>
        <v>0</v>
      </c>
      <c r="H474" s="15">
        <f>'fnd enro'!H474</f>
        <v>2</v>
      </c>
      <c r="I474" s="15">
        <f>'fnd enro'!I474</f>
        <v>7.4999999999999997E-2</v>
      </c>
      <c r="J474" s="15">
        <f>'fnd enro'!J474</f>
        <v>0</v>
      </c>
      <c r="K474" s="15">
        <f>'fnd enro'!K474</f>
        <v>0</v>
      </c>
      <c r="L474" s="15">
        <f>'fnd enro'!L474</f>
        <v>0</v>
      </c>
      <c r="M474" s="15">
        <f>'fnd enro'!M474</f>
        <v>0</v>
      </c>
      <c r="N474" s="15">
        <f>'fnd enro'!N474</f>
        <v>0</v>
      </c>
      <c r="O474" s="15">
        <f>'fnd enro'!O474</f>
        <v>0</v>
      </c>
      <c r="P474" s="15"/>
      <c r="Q474" s="15">
        <f>'fnd enro'!R474</f>
        <v>2</v>
      </c>
      <c r="R474" s="16">
        <f t="shared" si="81"/>
        <v>1.0023333333333333</v>
      </c>
      <c r="S474" s="15">
        <f>'fnd enro'!Q474</f>
        <v>1</v>
      </c>
      <c r="U474" s="1">
        <f>(($C474*'fnd base rates'!C$48)
+($D474*'fnd base rates'!C$49)
+($E474*'fnd base rates'!C$50)
+($F474*'fnd base rates'!C$51)
+($G474*'fnd base rates'!C$52)
+($H474*'fnd base rates'!C$53)
+($I474*'fnd base rates'!C$54)
+($J474*'fnd base rates'!C$55)
+($K474*'fnd base rates'!C$56)
+($L474*'fnd base rates'!C$57)
+($M474*'fnd base rates'!C$58)
+($N474*'fnd base rates'!C$59)
+($O474*VLOOKUP($S474+12,rate_basefnd,3)))
*$R474</f>
        <v>928.75329625000006</v>
      </c>
      <c r="V474" s="1">
        <f>(($C474*'fnd base rates'!D$48)
+($D474*'fnd base rates'!D$49)
+($E474*'fnd base rates'!D$50)
+($F474*'fnd base rates'!D$51)
+($G474*'fnd base rates'!D$52)
+($H474*'fnd base rates'!D$53)
+($I474*'fnd base rates'!D$54)
+($J474*'fnd base rates'!D$55)
+($K474*'fnd base rates'!D$56)
+($L474*'fnd base rates'!D$57)
+($M474*'fnd base rates'!D$58)
+($N474*'fnd base rates'!D$59)
+($O474*VLOOKUP($S474+12,rate_basefnd,4)))
*$R474</f>
        <v>1332.5420266666667</v>
      </c>
      <c r="W474" s="1">
        <f>(($C474*'fnd base rates'!E$48)
+($D474*'fnd base rates'!E$49)
+($E474*'fnd base rates'!E$50)
+($F474*'fnd base rates'!E$51)
+($G474*'fnd base rates'!E$52)
+($H474*'fnd base rates'!E$53)
+($I474*'fnd base rates'!E$54)
+($J474*'fnd base rates'!E$55)
+($K474*'fnd base rates'!E$56)
+($L474*'fnd base rates'!E$57)
+($M474*'fnd base rates'!E$58)
+($N474*'fnd base rates'!E$59)
+($O474*VLOOKUP($S474+12,rate_basefnd,5)))
*$R474</f>
        <v>8537.2927270833316</v>
      </c>
      <c r="X474" s="1">
        <f>(($C474*'fnd base rates'!F$48)
+($D474*'fnd base rates'!F$49)
+($E474*'fnd base rates'!F$50)
+($F474*'fnd base rates'!F$51)
+($G474*'fnd base rates'!F$52)
+($H474*'fnd base rates'!F$53)
+($I474*'fnd base rates'!F$54)
+($J474*'fnd base rates'!F$55)
+($K474*'fnd base rates'!F$56)
+($L474*'fnd base rates'!F$57)
+($M474*'fnd base rates'!F$58)
+($N474*'fnd base rates'!F$59)
+($O474*VLOOKUP($S474+12,rate_basefnd,6)))
*$R474</f>
        <v>1527.4672935000001</v>
      </c>
      <c r="Y474" s="1">
        <f>(($C474*'fnd base rates'!G$48)
+($D474*'fnd base rates'!G$49)
+($E474*'fnd base rates'!G$50)
+($F474*'fnd base rates'!G$51)
+($G474*'fnd base rates'!G$52)
+($H474*'fnd base rates'!G$53)
+($I474*'fnd base rates'!G$54)
+($J474*'fnd base rates'!G$55)
+($K474*'fnd base rates'!G$56)
+($L474*'fnd base rates'!G$57)
+($M474*'fnd base rates'!G$58)
+($N474*'fnd base rates'!G$59)
+($O474*VLOOKUP($S474+12,rate_basefnd,7)))
*$R474</f>
        <v>284.54789949999997</v>
      </c>
      <c r="Z474" s="1">
        <f>(($C474*'fnd base rates'!H$48)
+($D474*'fnd base rates'!H$49)
+($E474*'fnd base rates'!H$50)
+($F474*'fnd base rates'!H$51)
+($G474*'fnd base rates'!H$52)
+($H474*'fnd base rates'!H$53)
+($I474*'fnd base rates'!H$54)
+($J474*'fnd base rates'!H$55)
+($K474*'fnd base rates'!H$56)
+($L474*'fnd base rates'!H$57)
+($M474*'fnd base rates'!H$58)
+($N474*'fnd base rates'!H$59)
+($O474*VLOOKUP($S474+12,rate_basefnd,8)))</f>
        <v>1438.1690000000001</v>
      </c>
      <c r="AA474" s="1">
        <f>(($C474*'fnd base rates'!I$48)
+($D474*'fnd base rates'!I$49)
+($E474*'fnd base rates'!I$50)
+($F474*'fnd base rates'!I$51)
+($G474*'fnd base rates'!I$52)
+($H474*'fnd base rates'!I$53)
+($I474*'fnd base rates'!I$54)
+($J474*'fnd base rates'!I$55)
+($K474*'fnd base rates'!I$56)
+($L474*'fnd base rates'!I$57)
+($M474*'fnd base rates'!I$58)
+($N474*'fnd base rates'!I$59)
+($O474*VLOOKUP($S474+12,rate_basefnd,9)))
*$R474</f>
        <v>741.88703999999996</v>
      </c>
      <c r="AB474" s="1">
        <f>(($C474*'fnd base rates'!J$48)
+($D474*'fnd base rates'!J$49)
+($E474*'fnd base rates'!J$50)
+($F474*'fnd base rates'!J$51)
+($G474*'fnd base rates'!J$52)
+($H474*'fnd base rates'!J$53)
+($I474*'fnd base rates'!J$54)
+($J474*'fnd base rates'!J$55)
+($K474*'fnd base rates'!J$56)
+($L474*'fnd base rates'!J$57)
+($M474*'fnd base rates'!J$58)
+($N474*'fnd base rates'!J$59)
+($O474*VLOOKUP($S474+12,rate_basefnd,10)))
*$R474</f>
        <v>999.32633333333331</v>
      </c>
      <c r="AC474" s="1">
        <f>(($C474*'fnd base rates'!K$48)
+($D474*'fnd base rates'!K$49)
+($E474*'fnd base rates'!K$50)
+($F474*'fnd base rates'!K$51)
+($G474*'fnd base rates'!K$52)
+($H474*'fnd base rates'!K$53)
+($I474*'fnd base rates'!K$54)
+($J474*'fnd base rates'!K$55)
+($K474*'fnd base rates'!K$56)
+($L474*'fnd base rates'!K$57)
+($M474*'fnd base rates'!K$58)
+($N474*'fnd base rates'!K$59)
+($O474*VLOOKUP($S474+12,rate_basefnd,11)))
*$R474</f>
        <v>1996.8587405833334</v>
      </c>
      <c r="AD474" s="1">
        <f>(($C474*'fnd base rates'!L$48)
+($D474*'fnd base rates'!L$49)
+($E474*'fnd base rates'!L$50)
+($F474*'fnd base rates'!L$51)
+($G474*'fnd base rates'!L$52)
+($H474*'fnd base rates'!L$53)
+($I474*'fnd base rates'!L$54)
+($J474*'fnd base rates'!L$55)
+($K474*'fnd base rates'!L$56)
+($L474*'fnd base rates'!L$57)
+($M474*'fnd base rates'!L$58)
+($N474*'fnd base rates'!L$59)
+($O474*VLOOKUP($S474+12,rate_basefnd,12)))</f>
        <v>1838.5160787188831</v>
      </c>
      <c r="AE474" s="1">
        <f>(($C474*'fnd base rates'!M$48)
+($D474*'fnd base rates'!M$49)
+($E474*'fnd base rates'!M$50)
+($F474*'fnd base rates'!M$51)
+($G474*'fnd base rates'!M$52)
+($H474*'fnd base rates'!M$53)
+($I474*'fnd base rates'!M$54)
+($J474*'fnd base rates'!M$55)
+($K474*'fnd base rates'!M$56)
+($L474*'fnd base rates'!M$57)
+($M474*'fnd base rates'!M$58)
+($N474*'fnd base rates'!M$59)
+($O474*VLOOKUP($S474+12,rate_basefnd,13)))</f>
        <v>0</v>
      </c>
      <c r="AF474" s="4">
        <f t="shared" si="82"/>
        <v>19625.360435635546</v>
      </c>
      <c r="AG474" s="4"/>
      <c r="AH474" s="4">
        <f t="shared" si="83"/>
        <v>478352730</v>
      </c>
      <c r="AI474" s="4" t="str">
        <f t="shared" si="84"/>
        <v>478</v>
      </c>
      <c r="AJ474" s="2" t="str">
        <f t="shared" si="85"/>
        <v>352</v>
      </c>
      <c r="AK474" s="2" t="str">
        <f t="shared" si="86"/>
        <v>730</v>
      </c>
      <c r="AL474" s="4">
        <f t="shared" si="87"/>
        <v>1</v>
      </c>
      <c r="AM474" s="4">
        <f t="shared" si="80"/>
        <v>2</v>
      </c>
      <c r="AN474" s="4">
        <f t="shared" si="88"/>
        <v>19625.360435635546</v>
      </c>
      <c r="AO474" s="4">
        <f t="shared" si="89"/>
        <v>9813</v>
      </c>
      <c r="AP474" s="4">
        <f t="shared" si="90"/>
        <v>0</v>
      </c>
      <c r="AQ474" s="75">
        <v>9813</v>
      </c>
      <c r="AR474" s="4"/>
    </row>
    <row r="475" spans="1:44">
      <c r="A475" s="2">
        <v>478352735</v>
      </c>
      <c r="B475" s="382" t="s">
        <v>0</v>
      </c>
      <c r="C475" s="15">
        <f>'fnd enro'!C475</f>
        <v>0</v>
      </c>
      <c r="D475" s="15">
        <f>'fnd enro'!D475</f>
        <v>0</v>
      </c>
      <c r="E475" s="15">
        <f>'fnd enro'!E475</f>
        <v>0</v>
      </c>
      <c r="F475" s="15">
        <f>'fnd enro'!F475</f>
        <v>0</v>
      </c>
      <c r="G475" s="15">
        <f>'fnd enro'!G475</f>
        <v>17</v>
      </c>
      <c r="H475" s="15">
        <f>'fnd enro'!H475</f>
        <v>26</v>
      </c>
      <c r="I475" s="15">
        <f>'fnd enro'!I475</f>
        <v>1.6125</v>
      </c>
      <c r="J475" s="15">
        <f>'fnd enro'!J475</f>
        <v>0</v>
      </c>
      <c r="K475" s="15">
        <f>'fnd enro'!K475</f>
        <v>0</v>
      </c>
      <c r="L475" s="15">
        <f>'fnd enro'!L475</f>
        <v>0</v>
      </c>
      <c r="M475" s="15">
        <f>'fnd enro'!M475</f>
        <v>0</v>
      </c>
      <c r="N475" s="15">
        <f>'fnd enro'!N475</f>
        <v>0</v>
      </c>
      <c r="O475" s="15">
        <f>'fnd enro'!O475</f>
        <v>4</v>
      </c>
      <c r="P475" s="15"/>
      <c r="Q475" s="15">
        <f>'fnd enro'!R475</f>
        <v>43</v>
      </c>
      <c r="R475" s="16">
        <f t="shared" si="81"/>
        <v>1.0023333333333333</v>
      </c>
      <c r="S475" s="15">
        <f>'fnd enro'!Q475</f>
        <v>2</v>
      </c>
      <c r="U475" s="1">
        <f>(($C475*'fnd base rates'!C$48)
+($D475*'fnd base rates'!C$49)
+($E475*'fnd base rates'!C$50)
+($F475*'fnd base rates'!C$51)
+($G475*'fnd base rates'!C$52)
+($H475*'fnd base rates'!C$53)
+($I475*'fnd base rates'!C$54)
+($J475*'fnd base rates'!C$55)
+($K475*'fnd base rates'!C$56)
+($L475*'fnd base rates'!C$57)
+($M475*'fnd base rates'!C$58)
+($N475*'fnd base rates'!C$59)
+($O475*VLOOKUP($S475+12,rate_basefnd,3)))
*$R475</f>
        <v>19968.195869374998</v>
      </c>
      <c r="V475" s="1">
        <f>(($C475*'fnd base rates'!D$48)
+($D475*'fnd base rates'!D$49)
+($E475*'fnd base rates'!D$50)
+($F475*'fnd base rates'!D$51)
+($G475*'fnd base rates'!D$52)
+($H475*'fnd base rates'!D$53)
+($I475*'fnd base rates'!D$54)
+($J475*'fnd base rates'!D$55)
+($K475*'fnd base rates'!D$56)
+($L475*'fnd base rates'!D$57)
+($M475*'fnd base rates'!D$58)
+($N475*'fnd base rates'!D$59)
+($O475*VLOOKUP($S475+12,rate_basefnd,4)))
*$R475</f>
        <v>28649.653573333333</v>
      </c>
      <c r="W475" s="1">
        <f>(($C475*'fnd base rates'!E$48)
+($D475*'fnd base rates'!E$49)
+($E475*'fnd base rates'!E$50)
+($F475*'fnd base rates'!E$51)
+($G475*'fnd base rates'!E$52)
+($H475*'fnd base rates'!E$53)
+($I475*'fnd base rates'!E$54)
+($J475*'fnd base rates'!E$55)
+($K475*'fnd base rates'!E$56)
+($L475*'fnd base rates'!E$57)
+($M475*'fnd base rates'!E$58)
+($N475*'fnd base rates'!E$59)
+($O475*VLOOKUP($S475+12,rate_basefnd,5)))
*$R475</f>
        <v>174146.10812229165</v>
      </c>
      <c r="X475" s="1">
        <f>(($C475*'fnd base rates'!F$48)
+($D475*'fnd base rates'!F$49)
+($E475*'fnd base rates'!F$50)
+($F475*'fnd base rates'!F$51)
+($G475*'fnd base rates'!F$52)
+($H475*'fnd base rates'!F$53)
+($I475*'fnd base rates'!F$54)
+($J475*'fnd base rates'!F$55)
+($K475*'fnd base rates'!F$56)
+($L475*'fnd base rates'!F$57)
+($M475*'fnd base rates'!F$58)
+($N475*'fnd base rates'!F$59)
+($O475*VLOOKUP($S475+12,rate_basefnd,6)))
*$R475</f>
        <v>34446.535393583334</v>
      </c>
      <c r="Y475" s="1">
        <f>(($C475*'fnd base rates'!G$48)
+($D475*'fnd base rates'!G$49)
+($E475*'fnd base rates'!G$50)
+($F475*'fnd base rates'!G$51)
+($G475*'fnd base rates'!G$52)
+($H475*'fnd base rates'!G$53)
+($I475*'fnd base rates'!G$54)
+($J475*'fnd base rates'!G$55)
+($K475*'fnd base rates'!G$56)
+($L475*'fnd base rates'!G$57)
+($M475*'fnd base rates'!G$58)
+($N475*'fnd base rates'!G$59)
+($O475*VLOOKUP($S475+12,rate_basefnd,7)))
*$R475</f>
        <v>6451.9377259166667</v>
      </c>
      <c r="Z475" s="1">
        <f>(($C475*'fnd base rates'!H$48)
+($D475*'fnd base rates'!H$49)
+($E475*'fnd base rates'!H$50)
+($F475*'fnd base rates'!H$51)
+($G475*'fnd base rates'!H$52)
+($H475*'fnd base rates'!H$53)
+($I475*'fnd base rates'!H$54)
+($J475*'fnd base rates'!H$55)
+($K475*'fnd base rates'!H$56)
+($L475*'fnd base rates'!H$57)
+($M475*'fnd base rates'!H$58)
+($N475*'fnd base rates'!H$59)
+($O475*VLOOKUP($S475+12,rate_basefnd,8)))</f>
        <v>26420.733500000002</v>
      </c>
      <c r="AA475" s="1">
        <f>(($C475*'fnd base rates'!I$48)
+($D475*'fnd base rates'!I$49)
+($E475*'fnd base rates'!I$50)
+($F475*'fnd base rates'!I$51)
+($G475*'fnd base rates'!I$52)
+($H475*'fnd base rates'!I$53)
+($I475*'fnd base rates'!I$54)
+($J475*'fnd base rates'!I$55)
+($K475*'fnd base rates'!I$56)
+($L475*'fnd base rates'!I$57)
+($M475*'fnd base rates'!I$58)
+($N475*'fnd base rates'!I$59)
+($O475*VLOOKUP($S475+12,rate_basefnd,9)))
*$R475</f>
        <v>14675.152309999999</v>
      </c>
      <c r="AB475" s="1">
        <f>(($C475*'fnd base rates'!J$48)
+($D475*'fnd base rates'!J$49)
+($E475*'fnd base rates'!J$50)
+($F475*'fnd base rates'!J$51)
+($G475*'fnd base rates'!J$52)
+($H475*'fnd base rates'!J$53)
+($I475*'fnd base rates'!J$54)
+($J475*'fnd base rates'!J$55)
+($K475*'fnd base rates'!J$56)
+($L475*'fnd base rates'!J$57)
+($M475*'fnd base rates'!J$58)
+($N475*'fnd base rates'!J$59)
+($O475*VLOOKUP($S475+12,rate_basefnd,10)))
*$R475</f>
        <v>16674.877473333334</v>
      </c>
      <c r="AC475" s="1">
        <f>(($C475*'fnd base rates'!K$48)
+($D475*'fnd base rates'!K$49)
+($E475*'fnd base rates'!K$50)
+($F475*'fnd base rates'!K$51)
+($G475*'fnd base rates'!K$52)
+($H475*'fnd base rates'!K$53)
+($I475*'fnd base rates'!K$54)
+($J475*'fnd base rates'!K$55)
+($K475*'fnd base rates'!K$56)
+($L475*'fnd base rates'!K$57)
+($M475*'fnd base rates'!K$58)
+($N475*'fnd base rates'!K$59)
+($O475*VLOOKUP($S475+12,rate_basefnd,11)))
*$R475</f>
        <v>45276.730145875001</v>
      </c>
      <c r="AD475" s="1">
        <f>(($C475*'fnd base rates'!L$48)
+($D475*'fnd base rates'!L$49)
+($E475*'fnd base rates'!L$50)
+($F475*'fnd base rates'!L$51)
+($G475*'fnd base rates'!L$52)
+($H475*'fnd base rates'!L$53)
+($I475*'fnd base rates'!L$54)
+($J475*'fnd base rates'!L$55)
+($K475*'fnd base rates'!L$56)
+($L475*'fnd base rates'!L$57)
+($M475*'fnd base rates'!L$58)
+($N475*'fnd base rates'!L$59)
+($O475*VLOOKUP($S475+12,rate_basefnd,12)))</f>
        <v>41752.605001601623</v>
      </c>
      <c r="AE475" s="1">
        <f>(($C475*'fnd base rates'!M$48)
+($D475*'fnd base rates'!M$49)
+($E475*'fnd base rates'!M$50)
+($F475*'fnd base rates'!M$51)
+($G475*'fnd base rates'!M$52)
+($H475*'fnd base rates'!M$53)
+($I475*'fnd base rates'!M$54)
+($J475*'fnd base rates'!M$55)
+($K475*'fnd base rates'!M$56)
+($L475*'fnd base rates'!M$57)
+($M475*'fnd base rates'!M$58)
+($N475*'fnd base rates'!M$59)
+($O475*VLOOKUP($S475+12,rate_basefnd,13)))</f>
        <v>0</v>
      </c>
      <c r="AF475" s="4">
        <f t="shared" si="82"/>
        <v>408462.52911530994</v>
      </c>
      <c r="AG475" s="4"/>
      <c r="AH475" s="4">
        <f t="shared" si="83"/>
        <v>478352735</v>
      </c>
      <c r="AI475" s="4" t="str">
        <f t="shared" si="84"/>
        <v>478</v>
      </c>
      <c r="AJ475" s="2" t="str">
        <f t="shared" si="85"/>
        <v>352</v>
      </c>
      <c r="AK475" s="2" t="str">
        <f t="shared" si="86"/>
        <v>735</v>
      </c>
      <c r="AL475" s="4">
        <f t="shared" si="87"/>
        <v>1</v>
      </c>
      <c r="AM475" s="4">
        <f t="shared" si="80"/>
        <v>43</v>
      </c>
      <c r="AN475" s="4">
        <f t="shared" si="88"/>
        <v>408462.52911530994</v>
      </c>
      <c r="AO475" s="4">
        <f t="shared" si="89"/>
        <v>9499</v>
      </c>
      <c r="AP475" s="4">
        <f t="shared" si="90"/>
        <v>0</v>
      </c>
      <c r="AQ475" s="75">
        <v>9499</v>
      </c>
      <c r="AR475" s="4"/>
    </row>
    <row r="476" spans="1:44">
      <c r="A476" s="2">
        <v>478352753</v>
      </c>
      <c r="B476" s="382" t="s">
        <v>0</v>
      </c>
      <c r="C476" s="15">
        <f>'fnd enro'!C476</f>
        <v>0</v>
      </c>
      <c r="D476" s="15">
        <f>'fnd enro'!D476</f>
        <v>0</v>
      </c>
      <c r="E476" s="15">
        <f>'fnd enro'!E476</f>
        <v>0</v>
      </c>
      <c r="F476" s="15">
        <f>'fnd enro'!F476</f>
        <v>0</v>
      </c>
      <c r="G476" s="15">
        <f>'fnd enro'!G476</f>
        <v>4</v>
      </c>
      <c r="H476" s="15">
        <f>'fnd enro'!H476</f>
        <v>5</v>
      </c>
      <c r="I476" s="15">
        <f>'fnd enro'!I476</f>
        <v>0.33750000000000002</v>
      </c>
      <c r="J476" s="15">
        <f>'fnd enro'!J476</f>
        <v>0</v>
      </c>
      <c r="K476" s="15">
        <f>'fnd enro'!K476</f>
        <v>0</v>
      </c>
      <c r="L476" s="15">
        <f>'fnd enro'!L476</f>
        <v>0</v>
      </c>
      <c r="M476" s="15">
        <f>'fnd enro'!M476</f>
        <v>0</v>
      </c>
      <c r="N476" s="15">
        <f>'fnd enro'!N476</f>
        <v>0</v>
      </c>
      <c r="O476" s="15">
        <f>'fnd enro'!O476</f>
        <v>0</v>
      </c>
      <c r="P476" s="15"/>
      <c r="Q476" s="15">
        <f>'fnd enro'!R476</f>
        <v>9</v>
      </c>
      <c r="R476" s="16">
        <f t="shared" si="81"/>
        <v>1.0023333333333333</v>
      </c>
      <c r="S476" s="15">
        <f>'fnd enro'!Q476</f>
        <v>1</v>
      </c>
      <c r="U476" s="1">
        <f>(($C476*'fnd base rates'!C$48)
+($D476*'fnd base rates'!C$49)
+($E476*'fnd base rates'!C$50)
+($F476*'fnd base rates'!C$51)
+($G476*'fnd base rates'!C$52)
+($H476*'fnd base rates'!C$53)
+($I476*'fnd base rates'!C$54)
+($J476*'fnd base rates'!C$55)
+($K476*'fnd base rates'!C$56)
+($L476*'fnd base rates'!C$57)
+($M476*'fnd base rates'!C$58)
+($N476*'fnd base rates'!C$59)
+($O476*VLOOKUP($S476+12,rate_basefnd,3)))
*$R476</f>
        <v>4179.3898331250002</v>
      </c>
      <c r="V476" s="1">
        <f>(($C476*'fnd base rates'!D$48)
+($D476*'fnd base rates'!D$49)
+($E476*'fnd base rates'!D$50)
+($F476*'fnd base rates'!D$51)
+($G476*'fnd base rates'!D$52)
+($H476*'fnd base rates'!D$53)
+($I476*'fnd base rates'!D$54)
+($J476*'fnd base rates'!D$55)
+($K476*'fnd base rates'!D$56)
+($L476*'fnd base rates'!D$57)
+($M476*'fnd base rates'!D$58)
+($N476*'fnd base rates'!D$59)
+($O476*VLOOKUP($S476+12,rate_basefnd,4)))
*$R476</f>
        <v>5996.43912</v>
      </c>
      <c r="W476" s="1">
        <f>(($C476*'fnd base rates'!E$48)
+($D476*'fnd base rates'!E$49)
+($E476*'fnd base rates'!E$50)
+($F476*'fnd base rates'!E$51)
+($G476*'fnd base rates'!E$52)
+($H476*'fnd base rates'!E$53)
+($I476*'fnd base rates'!E$54)
+($J476*'fnd base rates'!E$55)
+($K476*'fnd base rates'!E$56)
+($L476*'fnd base rates'!E$57)
+($M476*'fnd base rates'!E$58)
+($N476*'fnd base rates'!E$59)
+($O476*VLOOKUP($S476+12,rate_basefnd,5)))
*$R476</f>
        <v>33357.276831874995</v>
      </c>
      <c r="X476" s="1">
        <f>(($C476*'fnd base rates'!F$48)
+($D476*'fnd base rates'!F$49)
+($E476*'fnd base rates'!F$50)
+($F476*'fnd base rates'!F$51)
+($G476*'fnd base rates'!F$52)
+($H476*'fnd base rates'!F$53)
+($I476*'fnd base rates'!F$54)
+($J476*'fnd base rates'!F$55)
+($K476*'fnd base rates'!F$56)
+($L476*'fnd base rates'!F$57)
+($M476*'fnd base rates'!F$58)
+($N476*'fnd base rates'!F$59)
+($O476*VLOOKUP($S476+12,rate_basefnd,6)))
*$R476</f>
        <v>7251.4824874166661</v>
      </c>
      <c r="Y476" s="1">
        <f>(($C476*'fnd base rates'!G$48)
+($D476*'fnd base rates'!G$49)
+($E476*'fnd base rates'!G$50)
+($F476*'fnd base rates'!G$51)
+($G476*'fnd base rates'!G$52)
+($H476*'fnd base rates'!G$53)
+($I476*'fnd base rates'!G$54)
+($J476*'fnd base rates'!G$55)
+($K476*'fnd base rates'!G$56)
+($L476*'fnd base rates'!G$57)
+($M476*'fnd base rates'!G$58)
+($N476*'fnd base rates'!G$59)
+($O476*VLOOKUP($S476+12,rate_basefnd,7)))
*$R476</f>
        <v>1296.4226944166667</v>
      </c>
      <c r="Z476" s="1">
        <f>(($C476*'fnd base rates'!H$48)
+($D476*'fnd base rates'!H$49)
+($E476*'fnd base rates'!H$50)
+($F476*'fnd base rates'!H$51)
+($G476*'fnd base rates'!H$52)
+($H476*'fnd base rates'!H$53)
+($I476*'fnd base rates'!H$54)
+($J476*'fnd base rates'!H$55)
+($K476*'fnd base rates'!H$56)
+($L476*'fnd base rates'!H$57)
+($M476*'fnd base rates'!H$58)
+($N476*'fnd base rates'!H$59)
+($O476*VLOOKUP($S476+12,rate_basefnd,8)))</f>
        <v>5412.9605000000001</v>
      </c>
      <c r="AA476" s="1">
        <f>(($C476*'fnd base rates'!I$48)
+($D476*'fnd base rates'!I$49)
+($E476*'fnd base rates'!I$50)
+($F476*'fnd base rates'!I$51)
+($G476*'fnd base rates'!I$52)
+($H476*'fnd base rates'!I$53)
+($I476*'fnd base rates'!I$54)
+($J476*'fnd base rates'!I$55)
+($K476*'fnd base rates'!I$56)
+($L476*'fnd base rates'!I$57)
+($M476*'fnd base rates'!I$58)
+($N476*'fnd base rates'!I$59)
+($O476*VLOOKUP($S476+12,rate_basefnd,9)))
*$R476</f>
        <v>3038.3930799999998</v>
      </c>
      <c r="AB476" s="1">
        <f>(($C476*'fnd base rates'!J$48)
+($D476*'fnd base rates'!J$49)
+($E476*'fnd base rates'!J$50)
+($F476*'fnd base rates'!J$51)
+($G476*'fnd base rates'!J$52)
+($H476*'fnd base rates'!J$53)
+($I476*'fnd base rates'!J$54)
+($J476*'fnd base rates'!J$55)
+($K476*'fnd base rates'!J$56)
+($L476*'fnd base rates'!J$57)
+($M476*'fnd base rates'!J$58)
+($N476*'fnd base rates'!J$59)
+($O476*VLOOKUP($S476+12,rate_basefnd,10)))
*$R476</f>
        <v>3365.0535133333333</v>
      </c>
      <c r="AC476" s="1">
        <f>(($C476*'fnd base rates'!K$48)
+($D476*'fnd base rates'!K$49)
+($E476*'fnd base rates'!K$50)
+($F476*'fnd base rates'!K$51)
+($G476*'fnd base rates'!K$52)
+($H476*'fnd base rates'!K$53)
+($I476*'fnd base rates'!K$54)
+($J476*'fnd base rates'!K$55)
+($K476*'fnd base rates'!K$56)
+($L476*'fnd base rates'!K$57)
+($M476*'fnd base rates'!K$58)
+($N476*'fnd base rates'!K$59)
+($O476*VLOOKUP($S476+12,rate_basefnd,11)))
*$R476</f>
        <v>9097.6846392916668</v>
      </c>
      <c r="AD476" s="1">
        <f>(($C476*'fnd base rates'!L$48)
+($D476*'fnd base rates'!L$49)
+($E476*'fnd base rates'!L$50)
+($F476*'fnd base rates'!L$51)
+($G476*'fnd base rates'!L$52)
+($H476*'fnd base rates'!L$53)
+($I476*'fnd base rates'!L$54)
+($J476*'fnd base rates'!L$55)
+($K476*'fnd base rates'!L$56)
+($L476*'fnd base rates'!L$57)
+($M476*'fnd base rates'!L$58)
+($N476*'fnd base rates'!L$59)
+($O476*VLOOKUP($S476+12,rate_basefnd,12)))</f>
        <v>8508.3692505045365</v>
      </c>
      <c r="AE476" s="1">
        <f>(($C476*'fnd base rates'!M$48)
+($D476*'fnd base rates'!M$49)
+($E476*'fnd base rates'!M$50)
+($F476*'fnd base rates'!M$51)
+($G476*'fnd base rates'!M$52)
+($H476*'fnd base rates'!M$53)
+($I476*'fnd base rates'!M$54)
+($J476*'fnd base rates'!M$55)
+($K476*'fnd base rates'!M$56)
+($L476*'fnd base rates'!M$57)
+($M476*'fnd base rates'!M$58)
+($N476*'fnd base rates'!M$59)
+($O476*VLOOKUP($S476+12,rate_basefnd,13)))</f>
        <v>0</v>
      </c>
      <c r="AF476" s="4">
        <f t="shared" si="82"/>
        <v>81503.471949962855</v>
      </c>
      <c r="AG476" s="4"/>
      <c r="AH476" s="4">
        <f t="shared" si="83"/>
        <v>478352753</v>
      </c>
      <c r="AI476" s="4" t="str">
        <f t="shared" si="84"/>
        <v>478</v>
      </c>
      <c r="AJ476" s="2" t="str">
        <f t="shared" si="85"/>
        <v>352</v>
      </c>
      <c r="AK476" s="2" t="str">
        <f t="shared" si="86"/>
        <v>753</v>
      </c>
      <c r="AL476" s="4">
        <f t="shared" si="87"/>
        <v>1</v>
      </c>
      <c r="AM476" s="4">
        <f t="shared" si="80"/>
        <v>9</v>
      </c>
      <c r="AN476" s="4">
        <f t="shared" si="88"/>
        <v>81503.471949962855</v>
      </c>
      <c r="AO476" s="4">
        <f t="shared" si="89"/>
        <v>9056</v>
      </c>
      <c r="AP476" s="4">
        <f t="shared" si="90"/>
        <v>0</v>
      </c>
      <c r="AQ476" s="75">
        <v>9056</v>
      </c>
      <c r="AR476" s="4"/>
    </row>
    <row r="477" spans="1:44">
      <c r="A477" s="2">
        <v>478352775</v>
      </c>
      <c r="B477" s="382" t="s">
        <v>0</v>
      </c>
      <c r="C477" s="15">
        <f>'fnd enro'!C477</f>
        <v>0</v>
      </c>
      <c r="D477" s="15">
        <f>'fnd enro'!D477</f>
        <v>0</v>
      </c>
      <c r="E477" s="15">
        <f>'fnd enro'!E477</f>
        <v>0</v>
      </c>
      <c r="F477" s="15">
        <f>'fnd enro'!F477</f>
        <v>0</v>
      </c>
      <c r="G477" s="15">
        <f>'fnd enro'!G477</f>
        <v>7</v>
      </c>
      <c r="H477" s="15">
        <f>'fnd enro'!H477</f>
        <v>9</v>
      </c>
      <c r="I477" s="15">
        <f>'fnd enro'!I477</f>
        <v>0.6</v>
      </c>
      <c r="J477" s="15">
        <f>'fnd enro'!J477</f>
        <v>0</v>
      </c>
      <c r="K477" s="15">
        <f>'fnd enro'!K477</f>
        <v>0</v>
      </c>
      <c r="L477" s="15">
        <f>'fnd enro'!L477</f>
        <v>0</v>
      </c>
      <c r="M477" s="15">
        <f>'fnd enro'!M477</f>
        <v>0</v>
      </c>
      <c r="N477" s="15">
        <f>'fnd enro'!N477</f>
        <v>0</v>
      </c>
      <c r="O477" s="15">
        <f>'fnd enro'!O477</f>
        <v>1</v>
      </c>
      <c r="P477" s="15"/>
      <c r="Q477" s="15">
        <f>'fnd enro'!R477</f>
        <v>16</v>
      </c>
      <c r="R477" s="16">
        <f t="shared" si="81"/>
        <v>1.0023333333333333</v>
      </c>
      <c r="S477" s="15">
        <f>'fnd enro'!Q477</f>
        <v>1</v>
      </c>
      <c r="U477" s="1">
        <f>(($C477*'fnd base rates'!C$48)
+($D477*'fnd base rates'!C$49)
+($E477*'fnd base rates'!C$50)
+($F477*'fnd base rates'!C$51)
+($G477*'fnd base rates'!C$52)
+($H477*'fnd base rates'!C$53)
+($I477*'fnd base rates'!C$54)
+($J477*'fnd base rates'!C$55)
+($K477*'fnd base rates'!C$56)
+($L477*'fnd base rates'!C$57)
+($M477*'fnd base rates'!C$58)
+($N477*'fnd base rates'!C$59)
+($O477*VLOOKUP($S477+12,rate_basefnd,3)))
*$R477</f>
        <v>7430.0263700000005</v>
      </c>
      <c r="V477" s="1">
        <f>(($C477*'fnd base rates'!D$48)
+($D477*'fnd base rates'!D$49)
+($E477*'fnd base rates'!D$50)
+($F477*'fnd base rates'!D$51)
+($G477*'fnd base rates'!D$52)
+($H477*'fnd base rates'!D$53)
+($I477*'fnd base rates'!D$54)
+($J477*'fnd base rates'!D$55)
+($K477*'fnd base rates'!D$56)
+($L477*'fnd base rates'!D$57)
+($M477*'fnd base rates'!D$58)
+($N477*'fnd base rates'!D$59)
+($O477*VLOOKUP($S477+12,rate_basefnd,4)))
*$R477</f>
        <v>10660.336213333334</v>
      </c>
      <c r="W477" s="1">
        <f>(($C477*'fnd base rates'!E$48)
+($D477*'fnd base rates'!E$49)
+($E477*'fnd base rates'!E$50)
+($F477*'fnd base rates'!E$51)
+($G477*'fnd base rates'!E$52)
+($H477*'fnd base rates'!E$53)
+($I477*'fnd base rates'!E$54)
+($J477*'fnd base rates'!E$55)
+($K477*'fnd base rates'!E$56)
+($L477*'fnd base rates'!E$57)
+($M477*'fnd base rates'!E$58)
+($N477*'fnd base rates'!E$59)
+($O477*VLOOKUP($S477+12,rate_basefnd,5)))
*$R477</f>
        <v>62436.075036666669</v>
      </c>
      <c r="X477" s="1">
        <f>(($C477*'fnd base rates'!F$48)
+($D477*'fnd base rates'!F$49)
+($E477*'fnd base rates'!F$50)
+($F477*'fnd base rates'!F$51)
+($G477*'fnd base rates'!F$52)
+($H477*'fnd base rates'!F$53)
+($I477*'fnd base rates'!F$54)
+($J477*'fnd base rates'!F$55)
+($K477*'fnd base rates'!F$56)
+($L477*'fnd base rates'!F$57)
+($M477*'fnd base rates'!F$58)
+($N477*'fnd base rates'!F$59)
+($O477*VLOOKUP($S477+12,rate_basefnd,6)))
*$R477</f>
        <v>12881.027764666667</v>
      </c>
      <c r="Y477" s="1">
        <f>(($C477*'fnd base rates'!G$48)
+($D477*'fnd base rates'!G$49)
+($E477*'fnd base rates'!G$50)
+($F477*'fnd base rates'!G$51)
+($G477*'fnd base rates'!G$52)
+($H477*'fnd base rates'!G$53)
+($I477*'fnd base rates'!G$54)
+($J477*'fnd base rates'!G$55)
+($K477*'fnd base rates'!G$56)
+($L477*'fnd base rates'!G$57)
+($M477*'fnd base rates'!G$58)
+($N477*'fnd base rates'!G$59)
+($O477*VLOOKUP($S477+12,rate_basefnd,7)))
*$R477</f>
        <v>2370.1915726666666</v>
      </c>
      <c r="Z477" s="1">
        <f>(($C477*'fnd base rates'!H$48)
+($D477*'fnd base rates'!H$49)
+($E477*'fnd base rates'!H$50)
+($F477*'fnd base rates'!H$51)
+($G477*'fnd base rates'!H$52)
+($H477*'fnd base rates'!H$53)
+($I477*'fnd base rates'!H$54)
+($J477*'fnd base rates'!H$55)
+($K477*'fnd base rates'!H$56)
+($L477*'fnd base rates'!H$57)
+($M477*'fnd base rates'!H$58)
+($N477*'fnd base rates'!H$59)
+($O477*VLOOKUP($S477+12,rate_basefnd,8)))</f>
        <v>9652.4520000000011</v>
      </c>
      <c r="AA477" s="1">
        <f>(($C477*'fnd base rates'!I$48)
+($D477*'fnd base rates'!I$49)
+($E477*'fnd base rates'!I$50)
+($F477*'fnd base rates'!I$51)
+($G477*'fnd base rates'!I$52)
+($H477*'fnd base rates'!I$53)
+($I477*'fnd base rates'!I$54)
+($J477*'fnd base rates'!I$55)
+($K477*'fnd base rates'!I$56)
+($L477*'fnd base rates'!I$57)
+($M477*'fnd base rates'!I$58)
+($N477*'fnd base rates'!I$59)
+($O477*VLOOKUP($S477+12,rate_basefnd,9)))
*$R477</f>
        <v>5409.9237699999994</v>
      </c>
      <c r="AB477" s="1">
        <f>(($C477*'fnd base rates'!J$48)
+($D477*'fnd base rates'!J$49)
+($E477*'fnd base rates'!J$50)
+($F477*'fnd base rates'!J$51)
+($G477*'fnd base rates'!J$52)
+($H477*'fnd base rates'!J$53)
+($I477*'fnd base rates'!J$54)
+($J477*'fnd base rates'!J$55)
+($K477*'fnd base rates'!J$56)
+($L477*'fnd base rates'!J$57)
+($M477*'fnd base rates'!J$58)
+($N477*'fnd base rates'!J$59)
+($O477*VLOOKUP($S477+12,rate_basefnd,10)))
*$R477</f>
        <v>6013.7594399999998</v>
      </c>
      <c r="AC477" s="1">
        <f>(($C477*'fnd base rates'!K$48)
+($D477*'fnd base rates'!K$49)
+($E477*'fnd base rates'!K$50)
+($F477*'fnd base rates'!K$51)
+($G477*'fnd base rates'!K$52)
+($H477*'fnd base rates'!K$53)
+($I477*'fnd base rates'!K$54)
+($J477*'fnd base rates'!K$55)
+($K477*'fnd base rates'!K$56)
+($L477*'fnd base rates'!K$57)
+($M477*'fnd base rates'!K$58)
+($N477*'fnd base rates'!K$59)
+($O477*VLOOKUP($S477+12,rate_basefnd,11)))
*$R477</f>
        <v>16632.901758</v>
      </c>
      <c r="AD477" s="1">
        <f>(($C477*'fnd base rates'!L$48)
+($D477*'fnd base rates'!L$49)
+($E477*'fnd base rates'!L$50)
+($F477*'fnd base rates'!L$51)
+($G477*'fnd base rates'!L$52)
+($H477*'fnd base rates'!L$53)
+($I477*'fnd base rates'!L$54)
+($J477*'fnd base rates'!L$55)
+($K477*'fnd base rates'!L$56)
+($L477*'fnd base rates'!L$57)
+($M477*'fnd base rates'!L$58)
+($N477*'fnd base rates'!L$59)
+($O477*VLOOKUP($S477+12,rate_basefnd,12)))</f>
        <v>15422.6406982228</v>
      </c>
      <c r="AE477" s="1">
        <f>(($C477*'fnd base rates'!M$48)
+($D477*'fnd base rates'!M$49)
+($E477*'fnd base rates'!M$50)
+($F477*'fnd base rates'!M$51)
+($G477*'fnd base rates'!M$52)
+($H477*'fnd base rates'!M$53)
+($I477*'fnd base rates'!M$54)
+($J477*'fnd base rates'!M$55)
+($K477*'fnd base rates'!M$56)
+($L477*'fnd base rates'!M$57)
+($M477*'fnd base rates'!M$58)
+($N477*'fnd base rates'!M$59)
+($O477*VLOOKUP($S477+12,rate_basefnd,13)))</f>
        <v>0</v>
      </c>
      <c r="AF477" s="4">
        <f t="shared" si="82"/>
        <v>148909.33462355612</v>
      </c>
      <c r="AG477" s="4"/>
      <c r="AH477" s="4">
        <f t="shared" si="83"/>
        <v>478352775</v>
      </c>
      <c r="AI477" s="4" t="str">
        <f t="shared" si="84"/>
        <v>478</v>
      </c>
      <c r="AJ477" s="2" t="str">
        <f t="shared" si="85"/>
        <v>352</v>
      </c>
      <c r="AK477" s="2" t="str">
        <f t="shared" si="86"/>
        <v>775</v>
      </c>
      <c r="AL477" s="4">
        <f t="shared" si="87"/>
        <v>1</v>
      </c>
      <c r="AM477" s="4">
        <f t="shared" si="80"/>
        <v>16</v>
      </c>
      <c r="AN477" s="4">
        <f t="shared" si="88"/>
        <v>148909.33462355612</v>
      </c>
      <c r="AO477" s="4">
        <f t="shared" si="89"/>
        <v>9307</v>
      </c>
      <c r="AP477" s="4">
        <f t="shared" si="90"/>
        <v>0</v>
      </c>
      <c r="AQ477" s="75">
        <v>9307</v>
      </c>
      <c r="AR477" s="4"/>
    </row>
    <row r="478" spans="1:44">
      <c r="A478" s="2">
        <v>479278005</v>
      </c>
      <c r="B478" s="382" t="s">
        <v>692</v>
      </c>
      <c r="C478" s="15">
        <f>'fnd enro'!C478</f>
        <v>0</v>
      </c>
      <c r="D478" s="15">
        <f>'fnd enro'!D478</f>
        <v>0</v>
      </c>
      <c r="E478" s="15">
        <f>'fnd enro'!E478</f>
        <v>0</v>
      </c>
      <c r="F478" s="15">
        <f>'fnd enro'!F478</f>
        <v>0</v>
      </c>
      <c r="G478" s="15">
        <f>'fnd enro'!G478</f>
        <v>3</v>
      </c>
      <c r="H478" s="15">
        <f>'fnd enro'!H478</f>
        <v>3</v>
      </c>
      <c r="I478" s="15">
        <f>'fnd enro'!I478</f>
        <v>0.22500000000000001</v>
      </c>
      <c r="J478" s="15">
        <f>'fnd enro'!J478</f>
        <v>0</v>
      </c>
      <c r="K478" s="15">
        <f>'fnd enro'!K478</f>
        <v>0</v>
      </c>
      <c r="L478" s="15">
        <f>'fnd enro'!L478</f>
        <v>0</v>
      </c>
      <c r="M478" s="15">
        <f>'fnd enro'!M478</f>
        <v>0</v>
      </c>
      <c r="N478" s="15">
        <f>'fnd enro'!N478</f>
        <v>0</v>
      </c>
      <c r="O478" s="15">
        <f>'fnd enro'!O478</f>
        <v>3</v>
      </c>
      <c r="P478" s="15"/>
      <c r="Q478" s="15">
        <f>'fnd enro'!R478</f>
        <v>6</v>
      </c>
      <c r="R478" s="16">
        <f t="shared" si="81"/>
        <v>1</v>
      </c>
      <c r="S478" s="15">
        <f>'fnd enro'!Q478</f>
        <v>10</v>
      </c>
      <c r="U478" s="1">
        <f>(($C478*'fnd base rates'!C$48)
+($D478*'fnd base rates'!C$49)
+($E478*'fnd base rates'!C$50)
+($F478*'fnd base rates'!C$51)
+($G478*'fnd base rates'!C$52)
+($H478*'fnd base rates'!C$53)
+($I478*'fnd base rates'!C$54)
+($J478*'fnd base rates'!C$55)
+($K478*'fnd base rates'!C$56)
+($L478*'fnd base rates'!C$57)
+($M478*'fnd base rates'!C$58)
+($N478*'fnd base rates'!C$59)
+($O478*VLOOKUP($S478+12,rate_basefnd,3)))
*$R478</f>
        <v>2779.7737500000003</v>
      </c>
      <c r="V478" s="1">
        <f>(($C478*'fnd base rates'!D$48)
+($D478*'fnd base rates'!D$49)
+($E478*'fnd base rates'!D$50)
+($F478*'fnd base rates'!D$51)
+($G478*'fnd base rates'!D$52)
+($H478*'fnd base rates'!D$53)
+($I478*'fnd base rates'!D$54)
+($J478*'fnd base rates'!D$55)
+($K478*'fnd base rates'!D$56)
+($L478*'fnd base rates'!D$57)
+($M478*'fnd base rates'!D$58)
+($N478*'fnd base rates'!D$59)
+($O478*VLOOKUP($S478+12,rate_basefnd,4)))
*$R478</f>
        <v>3988.32</v>
      </c>
      <c r="W478" s="1">
        <f>(($C478*'fnd base rates'!E$48)
+($D478*'fnd base rates'!E$49)
+($E478*'fnd base rates'!E$50)
+($F478*'fnd base rates'!E$51)
+($G478*'fnd base rates'!E$52)
+($H478*'fnd base rates'!E$53)
+($I478*'fnd base rates'!E$54)
+($J478*'fnd base rates'!E$55)
+($K478*'fnd base rates'!E$56)
+($L478*'fnd base rates'!E$57)
+($M478*'fnd base rates'!E$58)
+($N478*'fnd base rates'!E$59)
+($O478*VLOOKUP($S478+12,rate_basefnd,5)))
*$R478</f>
        <v>31580.306249999998</v>
      </c>
      <c r="X478" s="1">
        <f>(($C478*'fnd base rates'!F$48)
+($D478*'fnd base rates'!F$49)
+($E478*'fnd base rates'!F$50)
+($F478*'fnd base rates'!F$51)
+($G478*'fnd base rates'!F$52)
+($H478*'fnd base rates'!F$53)
+($I478*'fnd base rates'!F$54)
+($J478*'fnd base rates'!F$55)
+($K478*'fnd base rates'!F$56)
+($L478*'fnd base rates'!F$57)
+($M478*'fnd base rates'!F$58)
+($N478*'fnd base rates'!F$59)
+($O478*VLOOKUP($S478+12,rate_basefnd,6)))
*$R478</f>
        <v>4854.4845000000005</v>
      </c>
      <c r="Y478" s="1">
        <f>(($C478*'fnd base rates'!G$48)
+($D478*'fnd base rates'!G$49)
+($E478*'fnd base rates'!G$50)
+($F478*'fnd base rates'!G$51)
+($G478*'fnd base rates'!G$52)
+($H478*'fnd base rates'!G$53)
+($I478*'fnd base rates'!G$54)
+($J478*'fnd base rates'!G$55)
+($K478*'fnd base rates'!G$56)
+($L478*'fnd base rates'!G$57)
+($M478*'fnd base rates'!G$58)
+($N478*'fnd base rates'!G$59)
+($O478*VLOOKUP($S478+12,rate_basefnd,7)))
*$R478</f>
        <v>1079.5965000000001</v>
      </c>
      <c r="Z478" s="1">
        <f>(($C478*'fnd base rates'!H$48)
+($D478*'fnd base rates'!H$49)
+($E478*'fnd base rates'!H$50)
+($F478*'fnd base rates'!H$51)
+($G478*'fnd base rates'!H$52)
+($H478*'fnd base rates'!H$53)
+($I478*'fnd base rates'!H$54)
+($J478*'fnd base rates'!H$55)
+($K478*'fnd base rates'!H$56)
+($L478*'fnd base rates'!H$57)
+($M478*'fnd base rates'!H$58)
+($N478*'fnd base rates'!H$59)
+($O478*VLOOKUP($S478+12,rate_basefnd,8)))</f>
        <v>3520.4070000000002</v>
      </c>
      <c r="AA478" s="1">
        <f>(($C478*'fnd base rates'!I$48)
+($D478*'fnd base rates'!I$49)
+($E478*'fnd base rates'!I$50)
+($F478*'fnd base rates'!I$51)
+($G478*'fnd base rates'!I$52)
+($H478*'fnd base rates'!I$53)
+($I478*'fnd base rates'!I$54)
+($J478*'fnd base rates'!I$55)
+($K478*'fnd base rates'!I$56)
+($L478*'fnd base rates'!I$57)
+($M478*'fnd base rates'!I$58)
+($N478*'fnd base rates'!I$59)
+($O478*VLOOKUP($S478+12,rate_basefnd,9)))
*$R478</f>
        <v>1995.93</v>
      </c>
      <c r="AB478" s="1">
        <f>(($C478*'fnd base rates'!J$48)
+($D478*'fnd base rates'!J$49)
+($E478*'fnd base rates'!J$50)
+($F478*'fnd base rates'!J$51)
+($G478*'fnd base rates'!J$52)
+($H478*'fnd base rates'!J$53)
+($I478*'fnd base rates'!J$54)
+($J478*'fnd base rates'!J$55)
+($K478*'fnd base rates'!J$56)
+($L478*'fnd base rates'!J$57)
+($M478*'fnd base rates'!J$58)
+($N478*'fnd base rates'!J$59)
+($O478*VLOOKUP($S478+12,rate_basefnd,10)))
*$R478</f>
        <v>2144.04</v>
      </c>
      <c r="AC478" s="1">
        <f>(($C478*'fnd base rates'!K$48)
+($D478*'fnd base rates'!K$49)
+($E478*'fnd base rates'!K$50)
+($F478*'fnd base rates'!K$51)
+($G478*'fnd base rates'!K$52)
+($H478*'fnd base rates'!K$53)
+($I478*'fnd base rates'!K$54)
+($J478*'fnd base rates'!K$55)
+($K478*'fnd base rates'!K$56)
+($L478*'fnd base rates'!K$57)
+($M478*'fnd base rates'!K$58)
+($N478*'fnd base rates'!K$59)
+($O478*VLOOKUP($S478+12,rate_basefnd,11)))
*$R478</f>
        <v>7576.1107499999998</v>
      </c>
      <c r="AD478" s="1">
        <f>(($C478*'fnd base rates'!L$48)
+($D478*'fnd base rates'!L$49)
+($E478*'fnd base rates'!L$50)
+($F478*'fnd base rates'!L$51)
+($G478*'fnd base rates'!L$52)
+($H478*'fnd base rates'!L$53)
+($I478*'fnd base rates'!L$54)
+($J478*'fnd base rates'!L$55)
+($K478*'fnd base rates'!L$56)
+($L478*'fnd base rates'!L$57)
+($M478*'fnd base rates'!L$58)
+($N478*'fnd base rates'!L$59)
+($O478*VLOOKUP($S478+12,rate_basefnd,12)))</f>
        <v>6688.1334083588217</v>
      </c>
      <c r="AE478" s="1">
        <f>(($C478*'fnd base rates'!M$48)
+($D478*'fnd base rates'!M$49)
+($E478*'fnd base rates'!M$50)
+($F478*'fnd base rates'!M$51)
+($G478*'fnd base rates'!M$52)
+($H478*'fnd base rates'!M$53)
+($I478*'fnd base rates'!M$54)
+($J478*'fnd base rates'!M$55)
+($K478*'fnd base rates'!M$56)
+($L478*'fnd base rates'!M$57)
+($M478*'fnd base rates'!M$58)
+($N478*'fnd base rates'!M$59)
+($O478*VLOOKUP($S478+12,rate_basefnd,13)))</f>
        <v>0</v>
      </c>
      <c r="AF478" s="4">
        <f t="shared" si="82"/>
        <v>66207.102158358815</v>
      </c>
      <c r="AG478" s="4"/>
      <c r="AH478" s="4">
        <f t="shared" si="83"/>
        <v>479278005</v>
      </c>
      <c r="AI478" s="4" t="str">
        <f t="shared" si="84"/>
        <v>479</v>
      </c>
      <c r="AJ478" s="2" t="str">
        <f t="shared" si="85"/>
        <v>278</v>
      </c>
      <c r="AK478" s="2" t="str">
        <f t="shared" si="86"/>
        <v>005</v>
      </c>
      <c r="AL478" s="4">
        <f t="shared" si="87"/>
        <v>1</v>
      </c>
      <c r="AM478" s="4">
        <f t="shared" si="80"/>
        <v>6</v>
      </c>
      <c r="AN478" s="4">
        <f t="shared" si="88"/>
        <v>66207.102158358815</v>
      </c>
      <c r="AO478" s="4">
        <f t="shared" si="89"/>
        <v>11035</v>
      </c>
      <c r="AP478" s="4">
        <f t="shared" si="90"/>
        <v>0</v>
      </c>
      <c r="AQ478" s="75">
        <v>11035</v>
      </c>
      <c r="AR478" s="4"/>
    </row>
    <row r="479" spans="1:44">
      <c r="A479" s="2">
        <v>479278024</v>
      </c>
      <c r="B479" s="382" t="s">
        <v>692</v>
      </c>
      <c r="C479" s="15">
        <f>'fnd enro'!C479</f>
        <v>0</v>
      </c>
      <c r="D479" s="15">
        <f>'fnd enro'!D479</f>
        <v>0</v>
      </c>
      <c r="E479" s="15">
        <f>'fnd enro'!E479</f>
        <v>0</v>
      </c>
      <c r="F479" s="15">
        <f>'fnd enro'!F479</f>
        <v>0</v>
      </c>
      <c r="G479" s="15">
        <f>'fnd enro'!G479</f>
        <v>9</v>
      </c>
      <c r="H479" s="15">
        <f>'fnd enro'!H479</f>
        <v>25</v>
      </c>
      <c r="I479" s="15">
        <f>'fnd enro'!I479</f>
        <v>1.2749999999999999</v>
      </c>
      <c r="J479" s="15">
        <f>'fnd enro'!J479</f>
        <v>0</v>
      </c>
      <c r="K479" s="15">
        <f>'fnd enro'!K479</f>
        <v>0</v>
      </c>
      <c r="L479" s="15">
        <f>'fnd enro'!L479</f>
        <v>0</v>
      </c>
      <c r="M479" s="15">
        <f>'fnd enro'!M479</f>
        <v>0</v>
      </c>
      <c r="N479" s="15">
        <f>'fnd enro'!N479</f>
        <v>0</v>
      </c>
      <c r="O479" s="15">
        <f>'fnd enro'!O479</f>
        <v>3</v>
      </c>
      <c r="P479" s="15"/>
      <c r="Q479" s="15">
        <f>'fnd enro'!R479</f>
        <v>34</v>
      </c>
      <c r="R479" s="16">
        <f t="shared" si="81"/>
        <v>1</v>
      </c>
      <c r="S479" s="15">
        <f>'fnd enro'!Q479</f>
        <v>2</v>
      </c>
      <c r="U479" s="1">
        <f>(($C479*'fnd base rates'!C$48)
+($D479*'fnd base rates'!C$49)
+($E479*'fnd base rates'!C$50)
+($F479*'fnd base rates'!C$51)
+($G479*'fnd base rates'!C$52)
+($H479*'fnd base rates'!C$53)
+($I479*'fnd base rates'!C$54)
+($J479*'fnd base rates'!C$55)
+($K479*'fnd base rates'!C$56)
+($L479*'fnd base rates'!C$57)
+($M479*'fnd base rates'!C$58)
+($N479*'fnd base rates'!C$59)
+($O479*VLOOKUP($S479+12,rate_basefnd,3)))
*$R479</f>
        <v>15752.05125</v>
      </c>
      <c r="V479" s="1">
        <f>(($C479*'fnd base rates'!D$48)
+($D479*'fnd base rates'!D$49)
+($E479*'fnd base rates'!D$50)
+($F479*'fnd base rates'!D$51)
+($G479*'fnd base rates'!D$52)
+($H479*'fnd base rates'!D$53)
+($I479*'fnd base rates'!D$54)
+($J479*'fnd base rates'!D$55)
+($K479*'fnd base rates'!D$56)
+($L479*'fnd base rates'!D$57)
+($M479*'fnd base rates'!D$58)
+($N479*'fnd base rates'!D$59)
+($O479*VLOOKUP($S479+12,rate_basefnd,4)))
*$R479</f>
        <v>22600.48</v>
      </c>
      <c r="W479" s="1">
        <f>(($C479*'fnd base rates'!E$48)
+($D479*'fnd base rates'!E$49)
+($E479*'fnd base rates'!E$50)
+($F479*'fnd base rates'!E$51)
+($G479*'fnd base rates'!E$52)
+($H479*'fnd base rates'!E$53)
+($I479*'fnd base rates'!E$54)
+($J479*'fnd base rates'!E$55)
+($K479*'fnd base rates'!E$56)
+($L479*'fnd base rates'!E$57)
+($M479*'fnd base rates'!E$58)
+($N479*'fnd base rates'!E$59)
+($O479*VLOOKUP($S479+12,rate_basefnd,5)))
*$R479</f>
        <v>142491.48874999999</v>
      </c>
      <c r="X479" s="1">
        <f>(($C479*'fnd base rates'!F$48)
+($D479*'fnd base rates'!F$49)
+($E479*'fnd base rates'!F$50)
+($F479*'fnd base rates'!F$51)
+($G479*'fnd base rates'!F$52)
+($H479*'fnd base rates'!F$53)
+($I479*'fnd base rates'!F$54)
+($J479*'fnd base rates'!F$55)
+($K479*'fnd base rates'!F$56)
+($L479*'fnd base rates'!F$57)
+($M479*'fnd base rates'!F$58)
+($N479*'fnd base rates'!F$59)
+($O479*VLOOKUP($S479+12,rate_basefnd,6)))
*$R479</f>
        <v>26754.745499999997</v>
      </c>
      <c r="Y479" s="1">
        <f>(($C479*'fnd base rates'!G$48)
+($D479*'fnd base rates'!G$49)
+($E479*'fnd base rates'!G$50)
+($F479*'fnd base rates'!G$51)
+($G479*'fnd base rates'!G$52)
+($H479*'fnd base rates'!G$53)
+($I479*'fnd base rates'!G$54)
+($J479*'fnd base rates'!G$55)
+($K479*'fnd base rates'!G$56)
+($L479*'fnd base rates'!G$57)
+($M479*'fnd base rates'!G$58)
+($N479*'fnd base rates'!G$59)
+($O479*VLOOKUP($S479+12,rate_basefnd,7)))
*$R479</f>
        <v>5061.1634999999997</v>
      </c>
      <c r="Z479" s="1">
        <f>(($C479*'fnd base rates'!H$48)
+($D479*'fnd base rates'!H$49)
+($E479*'fnd base rates'!H$50)
+($F479*'fnd base rates'!H$51)
+($G479*'fnd base rates'!H$52)
+($H479*'fnd base rates'!H$53)
+($I479*'fnd base rates'!H$54)
+($J479*'fnd base rates'!H$55)
+($K479*'fnd base rates'!H$56)
+($L479*'fnd base rates'!H$57)
+($M479*'fnd base rates'!H$58)
+($N479*'fnd base rates'!H$59)
+($O479*VLOOKUP($S479+12,rate_basefnd,8)))</f>
        <v>22066.573</v>
      </c>
      <c r="AA479" s="1">
        <f>(($C479*'fnd base rates'!I$48)
+($D479*'fnd base rates'!I$49)
+($E479*'fnd base rates'!I$50)
+($F479*'fnd base rates'!I$51)
+($G479*'fnd base rates'!I$52)
+($H479*'fnd base rates'!I$53)
+($I479*'fnd base rates'!I$54)
+($J479*'fnd base rates'!I$55)
+($K479*'fnd base rates'!I$56)
+($L479*'fnd base rates'!I$57)
+($M479*'fnd base rates'!I$58)
+($N479*'fnd base rates'!I$59)
+($O479*VLOOKUP($S479+12,rate_basefnd,9)))
*$R479</f>
        <v>11909.07</v>
      </c>
      <c r="AB479" s="1">
        <f>(($C479*'fnd base rates'!J$48)
+($D479*'fnd base rates'!J$49)
+($E479*'fnd base rates'!J$50)
+($F479*'fnd base rates'!J$51)
+($G479*'fnd base rates'!J$52)
+($H479*'fnd base rates'!J$53)
+($I479*'fnd base rates'!J$54)
+($J479*'fnd base rates'!J$55)
+($K479*'fnd base rates'!J$56)
+($L479*'fnd base rates'!J$57)
+($M479*'fnd base rates'!J$58)
+($N479*'fnd base rates'!J$59)
+($O479*VLOOKUP($S479+12,rate_basefnd,10)))
*$R479</f>
        <v>14408.12</v>
      </c>
      <c r="AC479" s="1">
        <f>(($C479*'fnd base rates'!K$48)
+($D479*'fnd base rates'!K$49)
+($E479*'fnd base rates'!K$50)
+($F479*'fnd base rates'!K$51)
+($G479*'fnd base rates'!K$52)
+($H479*'fnd base rates'!K$53)
+($I479*'fnd base rates'!K$54)
+($J479*'fnd base rates'!K$55)
+($K479*'fnd base rates'!K$56)
+($L479*'fnd base rates'!K$57)
+($M479*'fnd base rates'!K$58)
+($N479*'fnd base rates'!K$59)
+($O479*VLOOKUP($S479+12,rate_basefnd,11)))
*$R479</f>
        <v>35517.094250000002</v>
      </c>
      <c r="AD479" s="1">
        <f>(($C479*'fnd base rates'!L$48)
+($D479*'fnd base rates'!L$49)
+($E479*'fnd base rates'!L$50)
+($F479*'fnd base rates'!L$51)
+($G479*'fnd base rates'!L$52)
+($H479*'fnd base rates'!L$53)
+($I479*'fnd base rates'!L$54)
+($J479*'fnd base rates'!L$55)
+($K479*'fnd base rates'!L$56)
+($L479*'fnd base rates'!L$57)
+($M479*'fnd base rates'!L$58)
+($N479*'fnd base rates'!L$59)
+($O479*VLOOKUP($S479+12,rate_basefnd,12)))</f>
        <v>32702.798854827524</v>
      </c>
      <c r="AE479" s="1">
        <f>(($C479*'fnd base rates'!M$48)
+($D479*'fnd base rates'!M$49)
+($E479*'fnd base rates'!M$50)
+($F479*'fnd base rates'!M$51)
+($G479*'fnd base rates'!M$52)
+($H479*'fnd base rates'!M$53)
+($I479*'fnd base rates'!M$54)
+($J479*'fnd base rates'!M$55)
+($K479*'fnd base rates'!M$56)
+($L479*'fnd base rates'!M$57)
+($M479*'fnd base rates'!M$58)
+($N479*'fnd base rates'!M$59)
+($O479*VLOOKUP($S479+12,rate_basefnd,13)))</f>
        <v>0</v>
      </c>
      <c r="AF479" s="4">
        <f t="shared" si="82"/>
        <v>329263.58510482754</v>
      </c>
      <c r="AG479" s="4"/>
      <c r="AH479" s="4">
        <f t="shared" si="83"/>
        <v>479278024</v>
      </c>
      <c r="AI479" s="4" t="str">
        <f t="shared" si="84"/>
        <v>479</v>
      </c>
      <c r="AJ479" s="2" t="str">
        <f t="shared" si="85"/>
        <v>278</v>
      </c>
      <c r="AK479" s="2" t="str">
        <f t="shared" si="86"/>
        <v>024</v>
      </c>
      <c r="AL479" s="4">
        <f t="shared" si="87"/>
        <v>1</v>
      </c>
      <c r="AM479" s="4">
        <f t="shared" si="80"/>
        <v>34</v>
      </c>
      <c r="AN479" s="4">
        <f t="shared" si="88"/>
        <v>329263.58510482754</v>
      </c>
      <c r="AO479" s="4">
        <f t="shared" si="89"/>
        <v>9684</v>
      </c>
      <c r="AP479" s="4">
        <f t="shared" si="90"/>
        <v>0</v>
      </c>
      <c r="AQ479" s="75">
        <v>9684</v>
      </c>
      <c r="AR479" s="4"/>
    </row>
    <row r="480" spans="1:44">
      <c r="A480" s="2">
        <v>479278061</v>
      </c>
      <c r="B480" s="382" t="s">
        <v>692</v>
      </c>
      <c r="C480" s="15">
        <f>'fnd enro'!C480</f>
        <v>0</v>
      </c>
      <c r="D480" s="15">
        <f>'fnd enro'!D480</f>
        <v>0</v>
      </c>
      <c r="E480" s="15">
        <f>'fnd enro'!E480</f>
        <v>0</v>
      </c>
      <c r="F480" s="15">
        <f>'fnd enro'!F480</f>
        <v>0</v>
      </c>
      <c r="G480" s="15">
        <f>'fnd enro'!G480</f>
        <v>10</v>
      </c>
      <c r="H480" s="15">
        <f>'fnd enro'!H480</f>
        <v>16</v>
      </c>
      <c r="I480" s="15">
        <f>'fnd enro'!I480</f>
        <v>0.97499999999999998</v>
      </c>
      <c r="J480" s="15">
        <f>'fnd enro'!J480</f>
        <v>0</v>
      </c>
      <c r="K480" s="15">
        <f>'fnd enro'!K480</f>
        <v>0</v>
      </c>
      <c r="L480" s="15">
        <f>'fnd enro'!L480</f>
        <v>0</v>
      </c>
      <c r="M480" s="15">
        <f>'fnd enro'!M480</f>
        <v>0</v>
      </c>
      <c r="N480" s="15">
        <f>'fnd enro'!N480</f>
        <v>0</v>
      </c>
      <c r="O480" s="15">
        <f>'fnd enro'!O480</f>
        <v>9</v>
      </c>
      <c r="P480" s="15"/>
      <c r="Q480" s="15">
        <f>'fnd enro'!R480</f>
        <v>26</v>
      </c>
      <c r="R480" s="16">
        <f t="shared" si="81"/>
        <v>1</v>
      </c>
      <c r="S480" s="15">
        <f>'fnd enro'!Q480</f>
        <v>8</v>
      </c>
      <c r="U480" s="1">
        <f>(($C480*'fnd base rates'!C$48)
+($D480*'fnd base rates'!C$49)
+($E480*'fnd base rates'!C$50)
+($F480*'fnd base rates'!C$51)
+($G480*'fnd base rates'!C$52)
+($H480*'fnd base rates'!C$53)
+($I480*'fnd base rates'!C$54)
+($J480*'fnd base rates'!C$55)
+($K480*'fnd base rates'!C$56)
+($L480*'fnd base rates'!C$57)
+($M480*'fnd base rates'!C$58)
+($N480*'fnd base rates'!C$59)
+($O480*VLOOKUP($S480+12,rate_basefnd,3)))
*$R480</f>
        <v>12045.686250000001</v>
      </c>
      <c r="V480" s="1">
        <f>(($C480*'fnd base rates'!D$48)
+($D480*'fnd base rates'!D$49)
+($E480*'fnd base rates'!D$50)
+($F480*'fnd base rates'!D$51)
+($G480*'fnd base rates'!D$52)
+($H480*'fnd base rates'!D$53)
+($I480*'fnd base rates'!D$54)
+($J480*'fnd base rates'!D$55)
+($K480*'fnd base rates'!D$56)
+($L480*'fnd base rates'!D$57)
+($M480*'fnd base rates'!D$58)
+($N480*'fnd base rates'!D$59)
+($O480*VLOOKUP($S480+12,rate_basefnd,4)))
*$R480</f>
        <v>17282.72</v>
      </c>
      <c r="W480" s="1">
        <f>(($C480*'fnd base rates'!E$48)
+($D480*'fnd base rates'!E$49)
+($E480*'fnd base rates'!E$50)
+($F480*'fnd base rates'!E$51)
+($G480*'fnd base rates'!E$52)
+($H480*'fnd base rates'!E$53)
+($I480*'fnd base rates'!E$54)
+($J480*'fnd base rates'!E$55)
+($K480*'fnd base rates'!E$56)
+($L480*'fnd base rates'!E$57)
+($M480*'fnd base rates'!E$58)
+($N480*'fnd base rates'!E$59)
+($O480*VLOOKUP($S480+12,rate_basefnd,5)))
*$R480</f>
        <v>126978.70374999999</v>
      </c>
      <c r="X480" s="1">
        <f>(($C480*'fnd base rates'!F$48)
+($D480*'fnd base rates'!F$49)
+($E480*'fnd base rates'!F$50)
+($F480*'fnd base rates'!F$51)
+($G480*'fnd base rates'!F$52)
+($H480*'fnd base rates'!F$53)
+($I480*'fnd base rates'!F$54)
+($J480*'fnd base rates'!F$55)
+($K480*'fnd base rates'!F$56)
+($L480*'fnd base rates'!F$57)
+($M480*'fnd base rates'!F$58)
+($N480*'fnd base rates'!F$59)
+($O480*VLOOKUP($S480+12,rate_basefnd,6)))
*$R480</f>
        <v>20753.3495</v>
      </c>
      <c r="Y480" s="1">
        <f>(($C480*'fnd base rates'!G$48)
+($D480*'fnd base rates'!G$49)
+($E480*'fnd base rates'!G$50)
+($F480*'fnd base rates'!G$51)
+($G480*'fnd base rates'!G$52)
+($H480*'fnd base rates'!G$53)
+($I480*'fnd base rates'!G$54)
+($J480*'fnd base rates'!G$55)
+($K480*'fnd base rates'!G$56)
+($L480*'fnd base rates'!G$57)
+($M480*'fnd base rates'!G$58)
+($N480*'fnd base rates'!G$59)
+($O480*VLOOKUP($S480+12,rate_basefnd,7)))
*$R480</f>
        <v>4365.8014999999996</v>
      </c>
      <c r="Z480" s="1">
        <f>(($C480*'fnd base rates'!H$48)
+($D480*'fnd base rates'!H$49)
+($E480*'fnd base rates'!H$50)
+($F480*'fnd base rates'!H$51)
+($G480*'fnd base rates'!H$52)
+($H480*'fnd base rates'!H$53)
+($I480*'fnd base rates'!H$54)
+($J480*'fnd base rates'!H$55)
+($K480*'fnd base rates'!H$56)
+($L480*'fnd base rates'!H$57)
+($M480*'fnd base rates'!H$58)
+($N480*'fnd base rates'!H$59)
+($O480*VLOOKUP($S480+12,rate_basefnd,8)))</f>
        <v>16049.197</v>
      </c>
      <c r="AA480" s="1">
        <f>(($C480*'fnd base rates'!I$48)
+($D480*'fnd base rates'!I$49)
+($E480*'fnd base rates'!I$50)
+($F480*'fnd base rates'!I$51)
+($G480*'fnd base rates'!I$52)
+($H480*'fnd base rates'!I$53)
+($I480*'fnd base rates'!I$54)
+($J480*'fnd base rates'!I$55)
+($K480*'fnd base rates'!I$56)
+($L480*'fnd base rates'!I$57)
+($M480*'fnd base rates'!I$58)
+($N480*'fnd base rates'!I$59)
+($O480*VLOOKUP($S480+12,rate_basefnd,9)))
*$R480</f>
        <v>8873.58</v>
      </c>
      <c r="AB480" s="1">
        <f>(($C480*'fnd base rates'!J$48)
+($D480*'fnd base rates'!J$49)
+($E480*'fnd base rates'!J$50)
+($F480*'fnd base rates'!J$51)
+($G480*'fnd base rates'!J$52)
+($H480*'fnd base rates'!J$53)
+($I480*'fnd base rates'!J$54)
+($J480*'fnd base rates'!J$55)
+($K480*'fnd base rates'!J$56)
+($L480*'fnd base rates'!J$57)
+($M480*'fnd base rates'!J$58)
+($N480*'fnd base rates'!J$59)
+($O480*VLOOKUP($S480+12,rate_basefnd,10)))
*$R480</f>
        <v>10137.799999999999</v>
      </c>
      <c r="AC480" s="1">
        <f>(($C480*'fnd base rates'!K$48)
+($D480*'fnd base rates'!K$49)
+($E480*'fnd base rates'!K$50)
+($F480*'fnd base rates'!K$51)
+($G480*'fnd base rates'!K$52)
+($H480*'fnd base rates'!K$53)
+($I480*'fnd base rates'!K$54)
+($J480*'fnd base rates'!K$55)
+($K480*'fnd base rates'!K$56)
+($L480*'fnd base rates'!K$57)
+($M480*'fnd base rates'!K$58)
+($N480*'fnd base rates'!K$59)
+($O480*VLOOKUP($S480+12,rate_basefnd,11)))
*$R480</f>
        <v>30637.043249999999</v>
      </c>
      <c r="AD480" s="1">
        <f>(($C480*'fnd base rates'!L$48)
+($D480*'fnd base rates'!L$49)
+($E480*'fnd base rates'!L$50)
+($F480*'fnd base rates'!L$51)
+($G480*'fnd base rates'!L$52)
+($H480*'fnd base rates'!L$53)
+($I480*'fnd base rates'!L$54)
+($J480*'fnd base rates'!L$55)
+($K480*'fnd base rates'!L$56)
+($L480*'fnd base rates'!L$57)
+($M480*'fnd base rates'!L$58)
+($N480*'fnd base rates'!L$59)
+($O480*VLOOKUP($S480+12,rate_basefnd,12)))</f>
        <v>27419.356264019385</v>
      </c>
      <c r="AE480" s="1">
        <f>(($C480*'fnd base rates'!M$48)
+($D480*'fnd base rates'!M$49)
+($E480*'fnd base rates'!M$50)
+($F480*'fnd base rates'!M$51)
+($G480*'fnd base rates'!M$52)
+($H480*'fnd base rates'!M$53)
+($I480*'fnd base rates'!M$54)
+($J480*'fnd base rates'!M$55)
+($K480*'fnd base rates'!M$56)
+($L480*'fnd base rates'!M$57)
+($M480*'fnd base rates'!M$58)
+($N480*'fnd base rates'!M$59)
+($O480*VLOOKUP($S480+12,rate_basefnd,13)))</f>
        <v>0</v>
      </c>
      <c r="AF480" s="4">
        <f t="shared" si="82"/>
        <v>274543.23751401936</v>
      </c>
      <c r="AG480" s="4"/>
      <c r="AH480" s="4">
        <f t="shared" si="83"/>
        <v>479278061</v>
      </c>
      <c r="AI480" s="4" t="str">
        <f t="shared" si="84"/>
        <v>479</v>
      </c>
      <c r="AJ480" s="2" t="str">
        <f t="shared" si="85"/>
        <v>278</v>
      </c>
      <c r="AK480" s="2" t="str">
        <f t="shared" si="86"/>
        <v>061</v>
      </c>
      <c r="AL480" s="4">
        <f t="shared" si="87"/>
        <v>1</v>
      </c>
      <c r="AM480" s="4">
        <f t="shared" si="80"/>
        <v>26</v>
      </c>
      <c r="AN480" s="4">
        <f t="shared" si="88"/>
        <v>274543.23751401936</v>
      </c>
      <c r="AO480" s="4">
        <f t="shared" si="89"/>
        <v>10559</v>
      </c>
      <c r="AP480" s="4">
        <f t="shared" si="90"/>
        <v>0</v>
      </c>
      <c r="AQ480" s="75">
        <v>10559</v>
      </c>
      <c r="AR480" s="4"/>
    </row>
    <row r="481" spans="1:44">
      <c r="A481" s="2">
        <v>479278086</v>
      </c>
      <c r="B481" s="382" t="s">
        <v>692</v>
      </c>
      <c r="C481" s="15">
        <f>'fnd enro'!C481</f>
        <v>0</v>
      </c>
      <c r="D481" s="15">
        <f>'fnd enro'!D481</f>
        <v>0</v>
      </c>
      <c r="E481" s="15">
        <f>'fnd enro'!E481</f>
        <v>0</v>
      </c>
      <c r="F481" s="15">
        <f>'fnd enro'!F481</f>
        <v>0</v>
      </c>
      <c r="G481" s="15">
        <f>'fnd enro'!G481</f>
        <v>3</v>
      </c>
      <c r="H481" s="15">
        <f>'fnd enro'!H481</f>
        <v>11</v>
      </c>
      <c r="I481" s="15">
        <f>'fnd enro'!I481</f>
        <v>0.52500000000000002</v>
      </c>
      <c r="J481" s="15">
        <f>'fnd enro'!J481</f>
        <v>0</v>
      </c>
      <c r="K481" s="15">
        <f>'fnd enro'!K481</f>
        <v>0</v>
      </c>
      <c r="L481" s="15">
        <f>'fnd enro'!L481</f>
        <v>0</v>
      </c>
      <c r="M481" s="15">
        <f>'fnd enro'!M481</f>
        <v>0</v>
      </c>
      <c r="N481" s="15">
        <f>'fnd enro'!N481</f>
        <v>0</v>
      </c>
      <c r="O481" s="15">
        <f>'fnd enro'!O481</f>
        <v>3</v>
      </c>
      <c r="P481" s="15"/>
      <c r="Q481" s="15">
        <f>'fnd enro'!R481</f>
        <v>14</v>
      </c>
      <c r="R481" s="16">
        <f t="shared" si="81"/>
        <v>1</v>
      </c>
      <c r="S481" s="15">
        <f>'fnd enro'!Q481</f>
        <v>5</v>
      </c>
      <c r="U481" s="1">
        <f>(($C481*'fnd base rates'!C$48)
+($D481*'fnd base rates'!C$49)
+($E481*'fnd base rates'!C$50)
+($F481*'fnd base rates'!C$51)
+($G481*'fnd base rates'!C$52)
+($H481*'fnd base rates'!C$53)
+($I481*'fnd base rates'!C$54)
+($J481*'fnd base rates'!C$55)
+($K481*'fnd base rates'!C$56)
+($L481*'fnd base rates'!C$57)
+($M481*'fnd base rates'!C$58)
+($N481*'fnd base rates'!C$59)
+($O481*VLOOKUP($S481+12,rate_basefnd,3)))
*$R481</f>
        <v>6486.1387500000001</v>
      </c>
      <c r="V481" s="1">
        <f>(($C481*'fnd base rates'!D$48)
+($D481*'fnd base rates'!D$49)
+($E481*'fnd base rates'!D$50)
+($F481*'fnd base rates'!D$51)
+($G481*'fnd base rates'!D$52)
+($H481*'fnd base rates'!D$53)
+($I481*'fnd base rates'!D$54)
+($J481*'fnd base rates'!D$55)
+($K481*'fnd base rates'!D$56)
+($L481*'fnd base rates'!D$57)
+($M481*'fnd base rates'!D$58)
+($N481*'fnd base rates'!D$59)
+($O481*VLOOKUP($S481+12,rate_basefnd,4)))
*$R481</f>
        <v>9306.08</v>
      </c>
      <c r="W481" s="1">
        <f>(($C481*'fnd base rates'!E$48)
+($D481*'fnd base rates'!E$49)
+($E481*'fnd base rates'!E$50)
+($F481*'fnd base rates'!E$51)
+($G481*'fnd base rates'!E$52)
+($H481*'fnd base rates'!E$53)
+($I481*'fnd base rates'!E$54)
+($J481*'fnd base rates'!E$55)
+($K481*'fnd base rates'!E$56)
+($L481*'fnd base rates'!E$57)
+($M481*'fnd base rates'!E$58)
+($N481*'fnd base rates'!E$59)
+($O481*VLOOKUP($S481+12,rate_basefnd,5)))
*$R481</f>
        <v>65175.261250000003</v>
      </c>
      <c r="X481" s="1">
        <f>(($C481*'fnd base rates'!F$48)
+($D481*'fnd base rates'!F$49)
+($E481*'fnd base rates'!F$50)
+($F481*'fnd base rates'!F$51)
+($G481*'fnd base rates'!F$52)
+($H481*'fnd base rates'!F$53)
+($I481*'fnd base rates'!F$54)
+($J481*'fnd base rates'!F$55)
+($K481*'fnd base rates'!F$56)
+($L481*'fnd base rates'!F$57)
+($M481*'fnd base rates'!F$58)
+($N481*'fnd base rates'!F$59)
+($O481*VLOOKUP($S481+12,rate_basefnd,6)))
*$R481</f>
        <v>10950.130500000001</v>
      </c>
      <c r="Y481" s="1">
        <f>(($C481*'fnd base rates'!G$48)
+($D481*'fnd base rates'!G$49)
+($E481*'fnd base rates'!G$50)
+($F481*'fnd base rates'!G$51)
+($G481*'fnd base rates'!G$52)
+($H481*'fnd base rates'!G$53)
+($I481*'fnd base rates'!G$54)
+($J481*'fnd base rates'!G$55)
+($K481*'fnd base rates'!G$56)
+($L481*'fnd base rates'!G$57)
+($M481*'fnd base rates'!G$58)
+($N481*'fnd base rates'!G$59)
+($O481*VLOOKUP($S481+12,rate_basefnd,7)))
*$R481</f>
        <v>2204.6985</v>
      </c>
      <c r="Z481" s="1">
        <f>(($C481*'fnd base rates'!H$48)
+($D481*'fnd base rates'!H$49)
+($E481*'fnd base rates'!H$50)
+($F481*'fnd base rates'!H$51)
+($G481*'fnd base rates'!H$52)
+($H481*'fnd base rates'!H$53)
+($I481*'fnd base rates'!H$54)
+($J481*'fnd base rates'!H$55)
+($K481*'fnd base rates'!H$56)
+($L481*'fnd base rates'!H$57)
+($M481*'fnd base rates'!H$58)
+($N481*'fnd base rates'!H$59)
+($O481*VLOOKUP($S481+12,rate_basefnd,8)))</f>
        <v>9273.0829999999987</v>
      </c>
      <c r="AA481" s="1">
        <f>(($C481*'fnd base rates'!I$48)
+($D481*'fnd base rates'!I$49)
+($E481*'fnd base rates'!I$50)
+($F481*'fnd base rates'!I$51)
+($G481*'fnd base rates'!I$52)
+($H481*'fnd base rates'!I$53)
+($I481*'fnd base rates'!I$54)
+($J481*'fnd base rates'!I$55)
+($K481*'fnd base rates'!I$56)
+($L481*'fnd base rates'!I$57)
+($M481*'fnd base rates'!I$58)
+($N481*'fnd base rates'!I$59)
+($O481*VLOOKUP($S481+12,rate_basefnd,9)))
*$R481</f>
        <v>4956.57</v>
      </c>
      <c r="AB481" s="1">
        <f>(($C481*'fnd base rates'!J$48)
+($D481*'fnd base rates'!J$49)
+($E481*'fnd base rates'!J$50)
+($F481*'fnd base rates'!J$51)
+($G481*'fnd base rates'!J$52)
+($H481*'fnd base rates'!J$53)
+($I481*'fnd base rates'!J$54)
+($J481*'fnd base rates'!J$55)
+($K481*'fnd base rates'!J$56)
+($L481*'fnd base rates'!J$57)
+($M481*'fnd base rates'!J$58)
+($N481*'fnd base rates'!J$59)
+($O481*VLOOKUP($S481+12,rate_basefnd,10)))
*$R481</f>
        <v>6132.04</v>
      </c>
      <c r="AC481" s="1">
        <f>(($C481*'fnd base rates'!K$48)
+($D481*'fnd base rates'!K$49)
+($E481*'fnd base rates'!K$50)
+($F481*'fnd base rates'!K$51)
+($G481*'fnd base rates'!K$52)
+($H481*'fnd base rates'!K$53)
+($I481*'fnd base rates'!K$54)
+($J481*'fnd base rates'!K$55)
+($K481*'fnd base rates'!K$56)
+($L481*'fnd base rates'!K$57)
+($M481*'fnd base rates'!K$58)
+($N481*'fnd base rates'!K$59)
+($O481*VLOOKUP($S481+12,rate_basefnd,11)))
*$R481</f>
        <v>15471.63175</v>
      </c>
      <c r="AD481" s="1">
        <f>(($C481*'fnd base rates'!L$48)
+($D481*'fnd base rates'!L$49)
+($E481*'fnd base rates'!L$50)
+($F481*'fnd base rates'!L$51)
+($G481*'fnd base rates'!L$52)
+($H481*'fnd base rates'!L$53)
+($I481*'fnd base rates'!L$54)
+($J481*'fnd base rates'!L$55)
+($K481*'fnd base rates'!L$56)
+($L481*'fnd base rates'!L$57)
+($M481*'fnd base rates'!L$58)
+($N481*'fnd base rates'!L$59)
+($O481*VLOOKUP($S481+12,rate_basefnd,12)))</f>
        <v>13993.987723234355</v>
      </c>
      <c r="AE481" s="1">
        <f>(($C481*'fnd base rates'!M$48)
+($D481*'fnd base rates'!M$49)
+($E481*'fnd base rates'!M$50)
+($F481*'fnd base rates'!M$51)
+($G481*'fnd base rates'!M$52)
+($H481*'fnd base rates'!M$53)
+($I481*'fnd base rates'!M$54)
+($J481*'fnd base rates'!M$55)
+($K481*'fnd base rates'!M$56)
+($L481*'fnd base rates'!M$57)
+($M481*'fnd base rates'!M$58)
+($N481*'fnd base rates'!M$59)
+($O481*VLOOKUP($S481+12,rate_basefnd,13)))</f>
        <v>0</v>
      </c>
      <c r="AF481" s="4">
        <f t="shared" si="82"/>
        <v>143949.62147323435</v>
      </c>
      <c r="AG481" s="4"/>
      <c r="AH481" s="4">
        <f t="shared" si="83"/>
        <v>479278086</v>
      </c>
      <c r="AI481" s="4" t="str">
        <f t="shared" si="84"/>
        <v>479</v>
      </c>
      <c r="AJ481" s="2" t="str">
        <f t="shared" si="85"/>
        <v>278</v>
      </c>
      <c r="AK481" s="2" t="str">
        <f t="shared" si="86"/>
        <v>086</v>
      </c>
      <c r="AL481" s="4">
        <f t="shared" si="87"/>
        <v>1</v>
      </c>
      <c r="AM481" s="4">
        <f t="shared" si="80"/>
        <v>14</v>
      </c>
      <c r="AN481" s="4">
        <f t="shared" si="88"/>
        <v>143949.62147323435</v>
      </c>
      <c r="AO481" s="4">
        <f t="shared" si="89"/>
        <v>10282</v>
      </c>
      <c r="AP481" s="4">
        <f t="shared" si="90"/>
        <v>0</v>
      </c>
      <c r="AQ481" s="75">
        <v>10282</v>
      </c>
      <c r="AR481" s="4"/>
    </row>
    <row r="482" spans="1:44">
      <c r="A482" s="2">
        <v>479278087</v>
      </c>
      <c r="B482" s="382" t="s">
        <v>692</v>
      </c>
      <c r="C482" s="15">
        <f>'fnd enro'!C482</f>
        <v>0</v>
      </c>
      <c r="D482" s="15">
        <f>'fnd enro'!D482</f>
        <v>0</v>
      </c>
      <c r="E482" s="15">
        <f>'fnd enro'!E482</f>
        <v>0</v>
      </c>
      <c r="F482" s="15">
        <f>'fnd enro'!F482</f>
        <v>0</v>
      </c>
      <c r="G482" s="15">
        <f>'fnd enro'!G482</f>
        <v>0</v>
      </c>
      <c r="H482" s="15">
        <f>'fnd enro'!H482</f>
        <v>1</v>
      </c>
      <c r="I482" s="15">
        <f>'fnd enro'!I482</f>
        <v>3.7499999999999999E-2</v>
      </c>
      <c r="J482" s="15">
        <f>'fnd enro'!J482</f>
        <v>0</v>
      </c>
      <c r="K482" s="15">
        <f>'fnd enro'!K482</f>
        <v>0</v>
      </c>
      <c r="L482" s="15">
        <f>'fnd enro'!L482</f>
        <v>0</v>
      </c>
      <c r="M482" s="15">
        <f>'fnd enro'!M482</f>
        <v>0</v>
      </c>
      <c r="N482" s="15">
        <f>'fnd enro'!N482</f>
        <v>0</v>
      </c>
      <c r="O482" s="15">
        <f>'fnd enro'!O482</f>
        <v>0</v>
      </c>
      <c r="P482" s="15"/>
      <c r="Q482" s="15">
        <f>'fnd enro'!R482</f>
        <v>1</v>
      </c>
      <c r="R482" s="16">
        <f t="shared" si="81"/>
        <v>1</v>
      </c>
      <c r="S482" s="15">
        <f>'fnd enro'!Q482</f>
        <v>1</v>
      </c>
      <c r="U482" s="1">
        <f>(($C482*'fnd base rates'!C$48)
+($D482*'fnd base rates'!C$49)
+($E482*'fnd base rates'!C$50)
+($F482*'fnd base rates'!C$51)
+($G482*'fnd base rates'!C$52)
+($H482*'fnd base rates'!C$53)
+($I482*'fnd base rates'!C$54)
+($J482*'fnd base rates'!C$55)
+($K482*'fnd base rates'!C$56)
+($L482*'fnd base rates'!C$57)
+($M482*'fnd base rates'!C$58)
+($N482*'fnd base rates'!C$59)
+($O482*VLOOKUP($S482+12,rate_basefnd,3)))
*$R482</f>
        <v>463.29562500000003</v>
      </c>
      <c r="V482" s="1">
        <f>(($C482*'fnd base rates'!D$48)
+($D482*'fnd base rates'!D$49)
+($E482*'fnd base rates'!D$50)
+($F482*'fnd base rates'!D$51)
+($G482*'fnd base rates'!D$52)
+($H482*'fnd base rates'!D$53)
+($I482*'fnd base rates'!D$54)
+($J482*'fnd base rates'!D$55)
+($K482*'fnd base rates'!D$56)
+($L482*'fnd base rates'!D$57)
+($M482*'fnd base rates'!D$58)
+($N482*'fnd base rates'!D$59)
+($O482*VLOOKUP($S482+12,rate_basefnd,4)))
*$R482</f>
        <v>664.72</v>
      </c>
      <c r="W482" s="1">
        <f>(($C482*'fnd base rates'!E$48)
+($D482*'fnd base rates'!E$49)
+($E482*'fnd base rates'!E$50)
+($F482*'fnd base rates'!E$51)
+($G482*'fnd base rates'!E$52)
+($H482*'fnd base rates'!E$53)
+($I482*'fnd base rates'!E$54)
+($J482*'fnd base rates'!E$55)
+($K482*'fnd base rates'!E$56)
+($L482*'fnd base rates'!E$57)
+($M482*'fnd base rates'!E$58)
+($N482*'fnd base rates'!E$59)
+($O482*VLOOKUP($S482+12,rate_basefnd,5)))
*$R482</f>
        <v>4258.7093749999995</v>
      </c>
      <c r="X482" s="1">
        <f>(($C482*'fnd base rates'!F$48)
+($D482*'fnd base rates'!F$49)
+($E482*'fnd base rates'!F$50)
+($F482*'fnd base rates'!F$51)
+($G482*'fnd base rates'!F$52)
+($H482*'fnd base rates'!F$53)
+($I482*'fnd base rates'!F$54)
+($J482*'fnd base rates'!F$55)
+($K482*'fnd base rates'!F$56)
+($L482*'fnd base rates'!F$57)
+($M482*'fnd base rates'!F$58)
+($N482*'fnd base rates'!F$59)
+($O482*VLOOKUP($S482+12,rate_basefnd,6)))
*$R482</f>
        <v>761.95575000000008</v>
      </c>
      <c r="Y482" s="1">
        <f>(($C482*'fnd base rates'!G$48)
+($D482*'fnd base rates'!G$49)
+($E482*'fnd base rates'!G$50)
+($F482*'fnd base rates'!G$51)
+($G482*'fnd base rates'!G$52)
+($H482*'fnd base rates'!G$53)
+($I482*'fnd base rates'!G$54)
+($J482*'fnd base rates'!G$55)
+($K482*'fnd base rates'!G$56)
+($L482*'fnd base rates'!G$57)
+($M482*'fnd base rates'!G$58)
+($N482*'fnd base rates'!G$59)
+($O482*VLOOKUP($S482+12,rate_basefnd,7)))
*$R482</f>
        <v>141.94274999999999</v>
      </c>
      <c r="Z482" s="1">
        <f>(($C482*'fnd base rates'!H$48)
+($D482*'fnd base rates'!H$49)
+($E482*'fnd base rates'!H$50)
+($F482*'fnd base rates'!H$51)
+($G482*'fnd base rates'!H$52)
+($H482*'fnd base rates'!H$53)
+($I482*'fnd base rates'!H$54)
+($J482*'fnd base rates'!H$55)
+($K482*'fnd base rates'!H$56)
+($L482*'fnd base rates'!H$57)
+($M482*'fnd base rates'!H$58)
+($N482*'fnd base rates'!H$59)
+($O482*VLOOKUP($S482+12,rate_basefnd,8)))</f>
        <v>719.08450000000005</v>
      </c>
      <c r="AA482" s="1">
        <f>(($C482*'fnd base rates'!I$48)
+($D482*'fnd base rates'!I$49)
+($E482*'fnd base rates'!I$50)
+($F482*'fnd base rates'!I$51)
+($G482*'fnd base rates'!I$52)
+($H482*'fnd base rates'!I$53)
+($I482*'fnd base rates'!I$54)
+($J482*'fnd base rates'!I$55)
+($K482*'fnd base rates'!I$56)
+($L482*'fnd base rates'!I$57)
+($M482*'fnd base rates'!I$58)
+($N482*'fnd base rates'!I$59)
+($O482*VLOOKUP($S482+12,rate_basefnd,9)))
*$R482</f>
        <v>370.08</v>
      </c>
      <c r="AB482" s="1">
        <f>(($C482*'fnd base rates'!J$48)
+($D482*'fnd base rates'!J$49)
+($E482*'fnd base rates'!J$50)
+($F482*'fnd base rates'!J$51)
+($G482*'fnd base rates'!J$52)
+($H482*'fnd base rates'!J$53)
+($I482*'fnd base rates'!J$54)
+($J482*'fnd base rates'!J$55)
+($K482*'fnd base rates'!J$56)
+($L482*'fnd base rates'!J$57)
+($M482*'fnd base rates'!J$58)
+($N482*'fnd base rates'!J$59)
+($O482*VLOOKUP($S482+12,rate_basefnd,10)))
*$R482</f>
        <v>498.5</v>
      </c>
      <c r="AC482" s="1">
        <f>(($C482*'fnd base rates'!K$48)
+($D482*'fnd base rates'!K$49)
+($E482*'fnd base rates'!K$50)
+($F482*'fnd base rates'!K$51)
+($G482*'fnd base rates'!K$52)
+($H482*'fnd base rates'!K$53)
+($I482*'fnd base rates'!K$54)
+($J482*'fnd base rates'!K$55)
+($K482*'fnd base rates'!K$56)
+($L482*'fnd base rates'!K$57)
+($M482*'fnd base rates'!K$58)
+($N482*'fnd base rates'!K$59)
+($O482*VLOOKUP($S482+12,rate_basefnd,11)))
*$R482</f>
        <v>996.10512500000004</v>
      </c>
      <c r="AD482" s="1">
        <f>(($C482*'fnd base rates'!L$48)
+($D482*'fnd base rates'!L$49)
+($E482*'fnd base rates'!L$50)
+($F482*'fnd base rates'!L$51)
+($G482*'fnd base rates'!L$52)
+($H482*'fnd base rates'!L$53)
+($I482*'fnd base rates'!L$54)
+($J482*'fnd base rates'!L$55)
+($K482*'fnd base rates'!L$56)
+($L482*'fnd base rates'!L$57)
+($M482*'fnd base rates'!L$58)
+($N482*'fnd base rates'!L$59)
+($O482*VLOOKUP($S482+12,rate_basefnd,12)))</f>
        <v>919.25803935944157</v>
      </c>
      <c r="AE482" s="1">
        <f>(($C482*'fnd base rates'!M$48)
+($D482*'fnd base rates'!M$49)
+($E482*'fnd base rates'!M$50)
+($F482*'fnd base rates'!M$51)
+($G482*'fnd base rates'!M$52)
+($H482*'fnd base rates'!M$53)
+($I482*'fnd base rates'!M$54)
+($J482*'fnd base rates'!M$55)
+($K482*'fnd base rates'!M$56)
+($L482*'fnd base rates'!M$57)
+($M482*'fnd base rates'!M$58)
+($N482*'fnd base rates'!M$59)
+($O482*VLOOKUP($S482+12,rate_basefnd,13)))</f>
        <v>0</v>
      </c>
      <c r="AF482" s="4">
        <f t="shared" si="82"/>
        <v>9793.6511643594404</v>
      </c>
      <c r="AG482" s="4"/>
      <c r="AH482" s="4">
        <f t="shared" si="83"/>
        <v>479278087</v>
      </c>
      <c r="AI482" s="4" t="str">
        <f t="shared" si="84"/>
        <v>479</v>
      </c>
      <c r="AJ482" s="2" t="str">
        <f t="shared" si="85"/>
        <v>278</v>
      </c>
      <c r="AK482" s="2" t="str">
        <f t="shared" si="86"/>
        <v>087</v>
      </c>
      <c r="AL482" s="4">
        <f t="shared" si="87"/>
        <v>1</v>
      </c>
      <c r="AM482" s="4">
        <f t="shared" si="80"/>
        <v>1</v>
      </c>
      <c r="AN482" s="4">
        <f t="shared" si="88"/>
        <v>9793.6511643594404</v>
      </c>
      <c r="AO482" s="4">
        <f t="shared" si="89"/>
        <v>9794</v>
      </c>
      <c r="AP482" s="4">
        <f t="shared" si="90"/>
        <v>0</v>
      </c>
      <c r="AQ482" s="75">
        <v>9794</v>
      </c>
      <c r="AR482" s="4"/>
    </row>
    <row r="483" spans="1:44">
      <c r="A483" s="2">
        <v>479278111</v>
      </c>
      <c r="B483" s="382" t="s">
        <v>692</v>
      </c>
      <c r="C483" s="15">
        <f>'fnd enro'!C483</f>
        <v>0</v>
      </c>
      <c r="D483" s="15">
        <f>'fnd enro'!D483</f>
        <v>0</v>
      </c>
      <c r="E483" s="15">
        <f>'fnd enro'!E483</f>
        <v>0</v>
      </c>
      <c r="F483" s="15">
        <f>'fnd enro'!F483</f>
        <v>0</v>
      </c>
      <c r="G483" s="15">
        <f>'fnd enro'!G483</f>
        <v>1</v>
      </c>
      <c r="H483" s="15">
        <f>'fnd enro'!H483</f>
        <v>5</v>
      </c>
      <c r="I483" s="15">
        <f>'fnd enro'!I483</f>
        <v>0.22500000000000001</v>
      </c>
      <c r="J483" s="15">
        <f>'fnd enro'!J483</f>
        <v>0</v>
      </c>
      <c r="K483" s="15">
        <f>'fnd enro'!K483</f>
        <v>0</v>
      </c>
      <c r="L483" s="15">
        <f>'fnd enro'!L483</f>
        <v>0</v>
      </c>
      <c r="M483" s="15">
        <f>'fnd enro'!M483</f>
        <v>0</v>
      </c>
      <c r="N483" s="15">
        <f>'fnd enro'!N483</f>
        <v>0</v>
      </c>
      <c r="O483" s="15">
        <f>'fnd enro'!O483</f>
        <v>4</v>
      </c>
      <c r="P483" s="15"/>
      <c r="Q483" s="15">
        <f>'fnd enro'!R483</f>
        <v>6</v>
      </c>
      <c r="R483" s="16">
        <f t="shared" si="81"/>
        <v>1</v>
      </c>
      <c r="S483" s="15">
        <f>'fnd enro'!Q483</f>
        <v>10</v>
      </c>
      <c r="U483" s="1">
        <f>(($C483*'fnd base rates'!C$48)
+($D483*'fnd base rates'!C$49)
+($E483*'fnd base rates'!C$50)
+($F483*'fnd base rates'!C$51)
+($G483*'fnd base rates'!C$52)
+($H483*'fnd base rates'!C$53)
+($I483*'fnd base rates'!C$54)
+($J483*'fnd base rates'!C$55)
+($K483*'fnd base rates'!C$56)
+($L483*'fnd base rates'!C$57)
+($M483*'fnd base rates'!C$58)
+($N483*'fnd base rates'!C$59)
+($O483*VLOOKUP($S483+12,rate_basefnd,3)))
*$R483</f>
        <v>2779.7737500000003</v>
      </c>
      <c r="V483" s="1">
        <f>(($C483*'fnd base rates'!D$48)
+($D483*'fnd base rates'!D$49)
+($E483*'fnd base rates'!D$50)
+($F483*'fnd base rates'!D$51)
+($G483*'fnd base rates'!D$52)
+($H483*'fnd base rates'!D$53)
+($I483*'fnd base rates'!D$54)
+($J483*'fnd base rates'!D$55)
+($K483*'fnd base rates'!D$56)
+($L483*'fnd base rates'!D$57)
+($M483*'fnd base rates'!D$58)
+($N483*'fnd base rates'!D$59)
+($O483*VLOOKUP($S483+12,rate_basefnd,4)))
*$R483</f>
        <v>3988.3200000000006</v>
      </c>
      <c r="W483" s="1">
        <f>(($C483*'fnd base rates'!E$48)
+($D483*'fnd base rates'!E$49)
+($E483*'fnd base rates'!E$50)
+($F483*'fnd base rates'!E$51)
+($G483*'fnd base rates'!E$52)
+($H483*'fnd base rates'!E$53)
+($I483*'fnd base rates'!E$54)
+($J483*'fnd base rates'!E$55)
+($K483*'fnd base rates'!E$56)
+($L483*'fnd base rates'!E$57)
+($M483*'fnd base rates'!E$58)
+($N483*'fnd base rates'!E$59)
+($O483*VLOOKUP($S483+12,rate_basefnd,5)))
*$R483</f>
        <v>37376.226250000007</v>
      </c>
      <c r="X483" s="1">
        <f>(($C483*'fnd base rates'!F$48)
+($D483*'fnd base rates'!F$49)
+($E483*'fnd base rates'!F$50)
+($F483*'fnd base rates'!F$51)
+($G483*'fnd base rates'!F$52)
+($H483*'fnd base rates'!F$53)
+($I483*'fnd base rates'!F$54)
+($J483*'fnd base rates'!F$55)
+($K483*'fnd base rates'!F$56)
+($L483*'fnd base rates'!F$57)
+($M483*'fnd base rates'!F$58)
+($N483*'fnd base rates'!F$59)
+($O483*VLOOKUP($S483+12,rate_basefnd,6)))
*$R483</f>
        <v>4665.9845000000005</v>
      </c>
      <c r="Y483" s="1">
        <f>(($C483*'fnd base rates'!G$48)
+($D483*'fnd base rates'!G$49)
+($E483*'fnd base rates'!G$50)
+($F483*'fnd base rates'!G$51)
+($G483*'fnd base rates'!G$52)
+($H483*'fnd base rates'!G$53)
+($I483*'fnd base rates'!G$54)
+($J483*'fnd base rates'!G$55)
+($K483*'fnd base rates'!G$56)
+($L483*'fnd base rates'!G$57)
+($M483*'fnd base rates'!G$58)
+($N483*'fnd base rates'!G$59)
+($O483*VLOOKUP($S483+12,rate_basefnd,7)))
*$R483</f>
        <v>1143.6365000000001</v>
      </c>
      <c r="Z483" s="1">
        <f>(($C483*'fnd base rates'!H$48)
+($D483*'fnd base rates'!H$49)
+($E483*'fnd base rates'!H$50)
+($F483*'fnd base rates'!H$51)
+($G483*'fnd base rates'!H$52)
+($H483*'fnd base rates'!H$53)
+($I483*'fnd base rates'!H$54)
+($J483*'fnd base rates'!H$55)
+($K483*'fnd base rates'!H$56)
+($L483*'fnd base rates'!H$57)
+($M483*'fnd base rates'!H$58)
+($N483*'fnd base rates'!H$59)
+($O483*VLOOKUP($S483+12,rate_basefnd,8)))</f>
        <v>4049.8070000000002</v>
      </c>
      <c r="AA483" s="1">
        <f>(($C483*'fnd base rates'!I$48)
+($D483*'fnd base rates'!I$49)
+($E483*'fnd base rates'!I$50)
+($F483*'fnd base rates'!I$51)
+($G483*'fnd base rates'!I$52)
+($H483*'fnd base rates'!I$53)
+($I483*'fnd base rates'!I$54)
+($J483*'fnd base rates'!I$55)
+($K483*'fnd base rates'!I$56)
+($L483*'fnd base rates'!I$57)
+($M483*'fnd base rates'!I$58)
+($N483*'fnd base rates'!I$59)
+($O483*VLOOKUP($S483+12,rate_basefnd,9)))
*$R483</f>
        <v>2145.63</v>
      </c>
      <c r="AB483" s="1">
        <f>(($C483*'fnd base rates'!J$48)
+($D483*'fnd base rates'!J$49)
+($E483*'fnd base rates'!J$50)
+($F483*'fnd base rates'!J$51)
+($G483*'fnd base rates'!J$52)
+($H483*'fnd base rates'!J$53)
+($I483*'fnd base rates'!J$54)
+($J483*'fnd base rates'!J$55)
+($K483*'fnd base rates'!J$56)
+($L483*'fnd base rates'!J$57)
+($M483*'fnd base rates'!J$58)
+($N483*'fnd base rates'!J$59)
+($O483*VLOOKUP($S483+12,rate_basefnd,10)))
*$R483</f>
        <v>2708.68</v>
      </c>
      <c r="AC483" s="1">
        <f>(($C483*'fnd base rates'!K$48)
+($D483*'fnd base rates'!K$49)
+($E483*'fnd base rates'!K$50)
+($F483*'fnd base rates'!K$51)
+($G483*'fnd base rates'!K$52)
+($H483*'fnd base rates'!K$53)
+($I483*'fnd base rates'!K$54)
+($J483*'fnd base rates'!K$55)
+($K483*'fnd base rates'!K$56)
+($L483*'fnd base rates'!K$57)
+($M483*'fnd base rates'!K$58)
+($N483*'fnd base rates'!K$59)
+($O483*VLOOKUP($S483+12,rate_basefnd,11)))
*$R483</f>
        <v>8025.6007499999996</v>
      </c>
      <c r="AD483" s="1">
        <f>(($C483*'fnd base rates'!L$48)
+($D483*'fnd base rates'!L$49)
+($E483*'fnd base rates'!L$50)
+($F483*'fnd base rates'!L$51)
+($G483*'fnd base rates'!L$52)
+($H483*'fnd base rates'!L$53)
+($I483*'fnd base rates'!L$54)
+($J483*'fnd base rates'!L$55)
+($K483*'fnd base rates'!L$56)
+($L483*'fnd base rates'!L$57)
+($M483*'fnd base rates'!L$58)
+($N483*'fnd base rates'!L$59)
+($O483*VLOOKUP($S483+12,rate_basefnd,12)))</f>
        <v>6902.7099602240396</v>
      </c>
      <c r="AE483" s="1">
        <f>(($C483*'fnd base rates'!M$48)
+($D483*'fnd base rates'!M$49)
+($E483*'fnd base rates'!M$50)
+($F483*'fnd base rates'!M$51)
+($G483*'fnd base rates'!M$52)
+($H483*'fnd base rates'!M$53)
+($I483*'fnd base rates'!M$54)
+($J483*'fnd base rates'!M$55)
+($K483*'fnd base rates'!M$56)
+($L483*'fnd base rates'!M$57)
+($M483*'fnd base rates'!M$58)
+($N483*'fnd base rates'!M$59)
+($O483*VLOOKUP($S483+12,rate_basefnd,13)))</f>
        <v>0</v>
      </c>
      <c r="AF483" s="4">
        <f t="shared" si="82"/>
        <v>73786.368710224036</v>
      </c>
      <c r="AG483" s="4"/>
      <c r="AH483" s="4">
        <f t="shared" si="83"/>
        <v>479278111</v>
      </c>
      <c r="AI483" s="4" t="str">
        <f t="shared" si="84"/>
        <v>479</v>
      </c>
      <c r="AJ483" s="2" t="str">
        <f t="shared" si="85"/>
        <v>278</v>
      </c>
      <c r="AK483" s="2" t="str">
        <f t="shared" si="86"/>
        <v>111</v>
      </c>
      <c r="AL483" s="4">
        <f t="shared" si="87"/>
        <v>1</v>
      </c>
      <c r="AM483" s="4">
        <f t="shared" si="80"/>
        <v>6</v>
      </c>
      <c r="AN483" s="4">
        <f t="shared" si="88"/>
        <v>73786.368710224036</v>
      </c>
      <c r="AO483" s="4">
        <f t="shared" si="89"/>
        <v>12298</v>
      </c>
      <c r="AP483" s="4">
        <f t="shared" si="90"/>
        <v>0</v>
      </c>
      <c r="AQ483" s="75">
        <v>12298</v>
      </c>
      <c r="AR483" s="4"/>
    </row>
    <row r="484" spans="1:44">
      <c r="A484" s="2">
        <v>479278114</v>
      </c>
      <c r="B484" s="382" t="s">
        <v>692</v>
      </c>
      <c r="C484" s="15">
        <f>'fnd enro'!C484</f>
        <v>0</v>
      </c>
      <c r="D484" s="15">
        <f>'fnd enro'!D484</f>
        <v>0</v>
      </c>
      <c r="E484" s="15">
        <f>'fnd enro'!E484</f>
        <v>0</v>
      </c>
      <c r="F484" s="15">
        <f>'fnd enro'!F484</f>
        <v>0</v>
      </c>
      <c r="G484" s="15">
        <f>'fnd enro'!G484</f>
        <v>4</v>
      </c>
      <c r="H484" s="15">
        <f>'fnd enro'!H484</f>
        <v>5</v>
      </c>
      <c r="I484" s="15">
        <f>'fnd enro'!I484</f>
        <v>0.33750000000000002</v>
      </c>
      <c r="J484" s="15">
        <f>'fnd enro'!J484</f>
        <v>0</v>
      </c>
      <c r="K484" s="15">
        <f>'fnd enro'!K484</f>
        <v>0</v>
      </c>
      <c r="L484" s="15">
        <f>'fnd enro'!L484</f>
        <v>0</v>
      </c>
      <c r="M484" s="15">
        <f>'fnd enro'!M484</f>
        <v>0</v>
      </c>
      <c r="N484" s="15">
        <f>'fnd enro'!N484</f>
        <v>0</v>
      </c>
      <c r="O484" s="15">
        <f>'fnd enro'!O484</f>
        <v>2</v>
      </c>
      <c r="P484" s="15"/>
      <c r="Q484" s="15">
        <f>'fnd enro'!R484</f>
        <v>9</v>
      </c>
      <c r="R484" s="16">
        <f t="shared" si="81"/>
        <v>1</v>
      </c>
      <c r="S484" s="15">
        <f>'fnd enro'!Q484</f>
        <v>5</v>
      </c>
      <c r="U484" s="1">
        <f>(($C484*'fnd base rates'!C$48)
+($D484*'fnd base rates'!C$49)
+($E484*'fnd base rates'!C$50)
+($F484*'fnd base rates'!C$51)
+($G484*'fnd base rates'!C$52)
+($H484*'fnd base rates'!C$53)
+($I484*'fnd base rates'!C$54)
+($J484*'fnd base rates'!C$55)
+($K484*'fnd base rates'!C$56)
+($L484*'fnd base rates'!C$57)
+($M484*'fnd base rates'!C$58)
+($N484*'fnd base rates'!C$59)
+($O484*VLOOKUP($S484+12,rate_basefnd,3)))
*$R484</f>
        <v>4169.6606250000004</v>
      </c>
      <c r="V484" s="1">
        <f>(($C484*'fnd base rates'!D$48)
+($D484*'fnd base rates'!D$49)
+($E484*'fnd base rates'!D$50)
+($F484*'fnd base rates'!D$51)
+($G484*'fnd base rates'!D$52)
+($H484*'fnd base rates'!D$53)
+($I484*'fnd base rates'!D$54)
+($J484*'fnd base rates'!D$55)
+($K484*'fnd base rates'!D$56)
+($L484*'fnd base rates'!D$57)
+($M484*'fnd base rates'!D$58)
+($N484*'fnd base rates'!D$59)
+($O484*VLOOKUP($S484+12,rate_basefnd,4)))
*$R484</f>
        <v>5982.4800000000005</v>
      </c>
      <c r="W484" s="1">
        <f>(($C484*'fnd base rates'!E$48)
+($D484*'fnd base rates'!E$49)
+($E484*'fnd base rates'!E$50)
+($F484*'fnd base rates'!E$51)
+($G484*'fnd base rates'!E$52)
+($H484*'fnd base rates'!E$53)
+($I484*'fnd base rates'!E$54)
+($J484*'fnd base rates'!E$55)
+($K484*'fnd base rates'!E$56)
+($L484*'fnd base rates'!E$57)
+($M484*'fnd base rates'!E$58)
+($N484*'fnd base rates'!E$59)
+($O484*VLOOKUP($S484+12,rate_basefnd,5)))
*$R484</f>
        <v>39506.224374999998</v>
      </c>
      <c r="X484" s="1">
        <f>(($C484*'fnd base rates'!F$48)
+($D484*'fnd base rates'!F$49)
+($E484*'fnd base rates'!F$50)
+($F484*'fnd base rates'!F$51)
+($G484*'fnd base rates'!F$52)
+($H484*'fnd base rates'!F$53)
+($I484*'fnd base rates'!F$54)
+($J484*'fnd base rates'!F$55)
+($K484*'fnd base rates'!F$56)
+($L484*'fnd base rates'!F$57)
+($M484*'fnd base rates'!F$58)
+($N484*'fnd base rates'!F$59)
+($O484*VLOOKUP($S484+12,rate_basefnd,6)))
*$R484</f>
        <v>7234.6017499999998</v>
      </c>
      <c r="Y484" s="1">
        <f>(($C484*'fnd base rates'!G$48)
+($D484*'fnd base rates'!G$49)
+($E484*'fnd base rates'!G$50)
+($F484*'fnd base rates'!G$51)
+($G484*'fnd base rates'!G$52)
+($H484*'fnd base rates'!G$53)
+($I484*'fnd base rates'!G$54)
+($J484*'fnd base rates'!G$55)
+($K484*'fnd base rates'!G$56)
+($L484*'fnd base rates'!G$57)
+($M484*'fnd base rates'!G$58)
+($N484*'fnd base rates'!G$59)
+($O484*VLOOKUP($S484+12,rate_basefnd,7)))
*$R484</f>
        <v>1430.4447500000001</v>
      </c>
      <c r="Z484" s="1">
        <f>(($C484*'fnd base rates'!H$48)
+($D484*'fnd base rates'!H$49)
+($E484*'fnd base rates'!H$50)
+($F484*'fnd base rates'!H$51)
+($G484*'fnd base rates'!H$52)
+($H484*'fnd base rates'!H$53)
+($I484*'fnd base rates'!H$54)
+($J484*'fnd base rates'!H$55)
+($K484*'fnd base rates'!H$56)
+($L484*'fnd base rates'!H$57)
+($M484*'fnd base rates'!H$58)
+($N484*'fnd base rates'!H$59)
+($O484*VLOOKUP($S484+12,rate_basefnd,8)))</f>
        <v>5412.9605000000001</v>
      </c>
      <c r="AA484" s="1">
        <f>(($C484*'fnd base rates'!I$48)
+($D484*'fnd base rates'!I$49)
+($E484*'fnd base rates'!I$50)
+($F484*'fnd base rates'!I$51)
+($G484*'fnd base rates'!I$52)
+($H484*'fnd base rates'!I$53)
+($I484*'fnd base rates'!I$54)
+($J484*'fnd base rates'!I$55)
+($K484*'fnd base rates'!I$56)
+($L484*'fnd base rates'!I$57)
+($M484*'fnd base rates'!I$58)
+($N484*'fnd base rates'!I$59)
+($O484*VLOOKUP($S484+12,rate_basefnd,9)))
*$R484</f>
        <v>3031.3199999999997</v>
      </c>
      <c r="AB484" s="1">
        <f>(($C484*'fnd base rates'!J$48)
+($D484*'fnd base rates'!J$49)
+($E484*'fnd base rates'!J$50)
+($F484*'fnd base rates'!J$51)
+($G484*'fnd base rates'!J$52)
+($H484*'fnd base rates'!J$53)
+($I484*'fnd base rates'!J$54)
+($J484*'fnd base rates'!J$55)
+($K484*'fnd base rates'!J$56)
+($L484*'fnd base rates'!J$57)
+($M484*'fnd base rates'!J$58)
+($N484*'fnd base rates'!J$59)
+($O484*VLOOKUP($S484+12,rate_basefnd,10)))
*$R484</f>
        <v>3357.2200000000003</v>
      </c>
      <c r="AC484" s="1">
        <f>(($C484*'fnd base rates'!K$48)
+($D484*'fnd base rates'!K$49)
+($E484*'fnd base rates'!K$50)
+($F484*'fnd base rates'!K$51)
+($G484*'fnd base rates'!K$52)
+($H484*'fnd base rates'!K$53)
+($I484*'fnd base rates'!K$54)
+($J484*'fnd base rates'!K$55)
+($K484*'fnd base rates'!K$56)
+($L484*'fnd base rates'!K$57)
+($M484*'fnd base rates'!K$58)
+($N484*'fnd base rates'!K$59)
+($O484*VLOOKUP($S484+12,rate_basefnd,11)))
*$R484</f>
        <v>10038.166125</v>
      </c>
      <c r="AD484" s="1">
        <f>(($C484*'fnd base rates'!L$48)
+($D484*'fnd base rates'!L$49)
+($E484*'fnd base rates'!L$50)
+($F484*'fnd base rates'!L$51)
+($G484*'fnd base rates'!L$52)
+($H484*'fnd base rates'!L$53)
+($I484*'fnd base rates'!L$54)
+($J484*'fnd base rates'!L$55)
+($K484*'fnd base rates'!L$56)
+($L484*'fnd base rates'!L$57)
+($M484*'fnd base rates'!L$58)
+($N484*'fnd base rates'!L$59)
+($O484*VLOOKUP($S484+12,rate_basefnd,12)))</f>
        <v>9140.429250504536</v>
      </c>
      <c r="AE484" s="1">
        <f>(($C484*'fnd base rates'!M$48)
+($D484*'fnd base rates'!M$49)
+($E484*'fnd base rates'!M$50)
+($F484*'fnd base rates'!M$51)
+($G484*'fnd base rates'!M$52)
+($H484*'fnd base rates'!M$53)
+($I484*'fnd base rates'!M$54)
+($J484*'fnd base rates'!M$55)
+($K484*'fnd base rates'!M$56)
+($L484*'fnd base rates'!M$57)
+($M484*'fnd base rates'!M$58)
+($N484*'fnd base rates'!M$59)
+($O484*VLOOKUP($S484+12,rate_basefnd,13)))</f>
        <v>0</v>
      </c>
      <c r="AF484" s="4">
        <f t="shared" si="82"/>
        <v>89303.507375504545</v>
      </c>
      <c r="AG484" s="4"/>
      <c r="AH484" s="4">
        <f t="shared" si="83"/>
        <v>479278114</v>
      </c>
      <c r="AI484" s="4" t="str">
        <f t="shared" si="84"/>
        <v>479</v>
      </c>
      <c r="AJ484" s="2" t="str">
        <f t="shared" si="85"/>
        <v>278</v>
      </c>
      <c r="AK484" s="2" t="str">
        <f t="shared" si="86"/>
        <v>114</v>
      </c>
      <c r="AL484" s="4">
        <f t="shared" si="87"/>
        <v>1</v>
      </c>
      <c r="AM484" s="4">
        <f t="shared" si="80"/>
        <v>9</v>
      </c>
      <c r="AN484" s="4">
        <f t="shared" si="88"/>
        <v>89303.507375504545</v>
      </c>
      <c r="AO484" s="4">
        <f t="shared" si="89"/>
        <v>9923</v>
      </c>
      <c r="AP484" s="4">
        <f t="shared" si="90"/>
        <v>0</v>
      </c>
      <c r="AQ484" s="75">
        <v>9923</v>
      </c>
      <c r="AR484" s="4"/>
    </row>
    <row r="485" spans="1:44">
      <c r="A485" s="2">
        <v>479278117</v>
      </c>
      <c r="B485" s="382" t="s">
        <v>692</v>
      </c>
      <c r="C485" s="15">
        <f>'fnd enro'!C485</f>
        <v>0</v>
      </c>
      <c r="D485" s="15">
        <f>'fnd enro'!D485</f>
        <v>0</v>
      </c>
      <c r="E485" s="15">
        <f>'fnd enro'!E485</f>
        <v>0</v>
      </c>
      <c r="F485" s="15">
        <f>'fnd enro'!F485</f>
        <v>0</v>
      </c>
      <c r="G485" s="15">
        <f>'fnd enro'!G485</f>
        <v>5</v>
      </c>
      <c r="H485" s="15">
        <f>'fnd enro'!H485</f>
        <v>5</v>
      </c>
      <c r="I485" s="15">
        <f>'fnd enro'!I485</f>
        <v>0.375</v>
      </c>
      <c r="J485" s="15">
        <f>'fnd enro'!J485</f>
        <v>0</v>
      </c>
      <c r="K485" s="15">
        <f>'fnd enro'!K485</f>
        <v>0</v>
      </c>
      <c r="L485" s="15">
        <f>'fnd enro'!L485</f>
        <v>0</v>
      </c>
      <c r="M485" s="15">
        <f>'fnd enro'!M485</f>
        <v>0</v>
      </c>
      <c r="N485" s="15">
        <f>'fnd enro'!N485</f>
        <v>0</v>
      </c>
      <c r="O485" s="15">
        <f>'fnd enro'!O485</f>
        <v>1</v>
      </c>
      <c r="P485" s="15"/>
      <c r="Q485" s="15">
        <f>'fnd enro'!R485</f>
        <v>10</v>
      </c>
      <c r="R485" s="16">
        <f t="shared" si="81"/>
        <v>1</v>
      </c>
      <c r="S485" s="15">
        <f>'fnd enro'!Q485</f>
        <v>2</v>
      </c>
      <c r="U485" s="1">
        <f>(($C485*'fnd base rates'!C$48)
+($D485*'fnd base rates'!C$49)
+($E485*'fnd base rates'!C$50)
+($F485*'fnd base rates'!C$51)
+($G485*'fnd base rates'!C$52)
+($H485*'fnd base rates'!C$53)
+($I485*'fnd base rates'!C$54)
+($J485*'fnd base rates'!C$55)
+($K485*'fnd base rates'!C$56)
+($L485*'fnd base rates'!C$57)
+($M485*'fnd base rates'!C$58)
+($N485*'fnd base rates'!C$59)
+($O485*VLOOKUP($S485+12,rate_basefnd,3)))
*$R485</f>
        <v>4632.9562500000002</v>
      </c>
      <c r="V485" s="1">
        <f>(($C485*'fnd base rates'!D$48)
+($D485*'fnd base rates'!D$49)
+($E485*'fnd base rates'!D$50)
+($F485*'fnd base rates'!D$51)
+($G485*'fnd base rates'!D$52)
+($H485*'fnd base rates'!D$53)
+($I485*'fnd base rates'!D$54)
+($J485*'fnd base rates'!D$55)
+($K485*'fnd base rates'!D$56)
+($L485*'fnd base rates'!D$57)
+($M485*'fnd base rates'!D$58)
+($N485*'fnd base rates'!D$59)
+($O485*VLOOKUP($S485+12,rate_basefnd,4)))
*$R485</f>
        <v>6647.2000000000007</v>
      </c>
      <c r="W485" s="1">
        <f>(($C485*'fnd base rates'!E$48)
+($D485*'fnd base rates'!E$49)
+($E485*'fnd base rates'!E$50)
+($F485*'fnd base rates'!E$51)
+($G485*'fnd base rates'!E$52)
+($H485*'fnd base rates'!E$53)
+($I485*'fnd base rates'!E$54)
+($J485*'fnd base rates'!E$55)
+($K485*'fnd base rates'!E$56)
+($L485*'fnd base rates'!E$57)
+($M485*'fnd base rates'!E$58)
+($N485*'fnd base rates'!E$59)
+($O485*VLOOKUP($S485+12,rate_basefnd,5)))
*$R485</f>
        <v>39294.503749999996</v>
      </c>
      <c r="X485" s="1">
        <f>(($C485*'fnd base rates'!F$48)
+($D485*'fnd base rates'!F$49)
+($E485*'fnd base rates'!F$50)
+($F485*'fnd base rates'!F$51)
+($G485*'fnd base rates'!F$52)
+($H485*'fnd base rates'!F$53)
+($I485*'fnd base rates'!F$54)
+($J485*'fnd base rates'!F$55)
+($K485*'fnd base rates'!F$56)
+($L485*'fnd base rates'!F$57)
+($M485*'fnd base rates'!F$58)
+($N485*'fnd base rates'!F$59)
+($O485*VLOOKUP($S485+12,rate_basefnd,6)))
*$R485</f>
        <v>8090.8075000000008</v>
      </c>
      <c r="Y485" s="1">
        <f>(($C485*'fnd base rates'!G$48)
+($D485*'fnd base rates'!G$49)
+($E485*'fnd base rates'!G$50)
+($F485*'fnd base rates'!G$51)
+($G485*'fnd base rates'!G$52)
+($H485*'fnd base rates'!G$53)
+($I485*'fnd base rates'!G$54)
+($J485*'fnd base rates'!G$55)
+($K485*'fnd base rates'!G$56)
+($L485*'fnd base rates'!G$57)
+($M485*'fnd base rates'!G$58)
+($N485*'fnd base rates'!G$59)
+($O485*VLOOKUP($S485+12,rate_basefnd,7)))
*$R485</f>
        <v>1505.7574999999999</v>
      </c>
      <c r="Z485" s="1">
        <f>(($C485*'fnd base rates'!H$48)
+($D485*'fnd base rates'!H$49)
+($E485*'fnd base rates'!H$50)
+($F485*'fnd base rates'!H$51)
+($G485*'fnd base rates'!H$52)
+($H485*'fnd base rates'!H$53)
+($I485*'fnd base rates'!H$54)
+($J485*'fnd base rates'!H$55)
+($K485*'fnd base rates'!H$56)
+($L485*'fnd base rates'!H$57)
+($M485*'fnd base rates'!H$58)
+($N485*'fnd base rates'!H$59)
+($O485*VLOOKUP($S485+12,rate_basefnd,8)))</f>
        <v>5867.3450000000003</v>
      </c>
      <c r="AA485" s="1">
        <f>(($C485*'fnd base rates'!I$48)
+($D485*'fnd base rates'!I$49)
+($E485*'fnd base rates'!I$50)
+($F485*'fnd base rates'!I$51)
+($G485*'fnd base rates'!I$52)
+($H485*'fnd base rates'!I$53)
+($I485*'fnd base rates'!I$54)
+($J485*'fnd base rates'!I$55)
+($K485*'fnd base rates'!I$56)
+($L485*'fnd base rates'!I$57)
+($M485*'fnd base rates'!I$58)
+($N485*'fnd base rates'!I$59)
+($O485*VLOOKUP($S485+12,rate_basefnd,9)))
*$R485</f>
        <v>3326.55</v>
      </c>
      <c r="AB485" s="1">
        <f>(($C485*'fnd base rates'!J$48)
+($D485*'fnd base rates'!J$49)
+($E485*'fnd base rates'!J$50)
+($F485*'fnd base rates'!J$51)
+($G485*'fnd base rates'!J$52)
+($H485*'fnd base rates'!J$53)
+($I485*'fnd base rates'!J$54)
+($J485*'fnd base rates'!J$55)
+($K485*'fnd base rates'!J$56)
+($L485*'fnd base rates'!J$57)
+($M485*'fnd base rates'!J$58)
+($N485*'fnd base rates'!J$59)
+($O485*VLOOKUP($S485+12,rate_basefnd,10)))
*$R485</f>
        <v>3573.4</v>
      </c>
      <c r="AC485" s="1">
        <f>(($C485*'fnd base rates'!K$48)
+($D485*'fnd base rates'!K$49)
+($E485*'fnd base rates'!K$50)
+($F485*'fnd base rates'!K$51)
+($G485*'fnd base rates'!K$52)
+($H485*'fnd base rates'!K$53)
+($I485*'fnd base rates'!K$54)
+($J485*'fnd base rates'!K$55)
+($K485*'fnd base rates'!K$56)
+($L485*'fnd base rates'!K$57)
+($M485*'fnd base rates'!K$58)
+($N485*'fnd base rates'!K$59)
+($O485*VLOOKUP($S485+12,rate_basefnd,11)))
*$R485</f>
        <v>10566.671250000001</v>
      </c>
      <c r="AD485" s="1">
        <f>(($C485*'fnd base rates'!L$48)
+($D485*'fnd base rates'!L$49)
+($E485*'fnd base rates'!L$50)
+($F485*'fnd base rates'!L$51)
+($G485*'fnd base rates'!L$52)
+($H485*'fnd base rates'!L$53)
+($I485*'fnd base rates'!L$54)
+($J485*'fnd base rates'!L$55)
+($K485*'fnd base rates'!L$56)
+($L485*'fnd base rates'!L$57)
+($M485*'fnd base rates'!L$58)
+($N485*'fnd base rates'!L$59)
+($O485*VLOOKUP($S485+12,rate_basefnd,12)))</f>
        <v>9792.7790139313674</v>
      </c>
      <c r="AE485" s="1">
        <f>(($C485*'fnd base rates'!M$48)
+($D485*'fnd base rates'!M$49)
+($E485*'fnd base rates'!M$50)
+($F485*'fnd base rates'!M$51)
+($G485*'fnd base rates'!M$52)
+($H485*'fnd base rates'!M$53)
+($I485*'fnd base rates'!M$54)
+($J485*'fnd base rates'!M$55)
+($K485*'fnd base rates'!M$56)
+($L485*'fnd base rates'!M$57)
+($M485*'fnd base rates'!M$58)
+($N485*'fnd base rates'!M$59)
+($O485*VLOOKUP($S485+12,rate_basefnd,13)))</f>
        <v>0</v>
      </c>
      <c r="AF485" s="4">
        <f t="shared" si="82"/>
        <v>93297.970263931362</v>
      </c>
      <c r="AG485" s="4"/>
      <c r="AH485" s="4">
        <f t="shared" si="83"/>
        <v>479278117</v>
      </c>
      <c r="AI485" s="4" t="str">
        <f t="shared" si="84"/>
        <v>479</v>
      </c>
      <c r="AJ485" s="2" t="str">
        <f t="shared" si="85"/>
        <v>278</v>
      </c>
      <c r="AK485" s="2" t="str">
        <f t="shared" si="86"/>
        <v>117</v>
      </c>
      <c r="AL485" s="4">
        <f t="shared" si="87"/>
        <v>1</v>
      </c>
      <c r="AM485" s="4">
        <f t="shared" si="80"/>
        <v>10</v>
      </c>
      <c r="AN485" s="4">
        <f t="shared" si="88"/>
        <v>93297.970263931362</v>
      </c>
      <c r="AO485" s="4">
        <f t="shared" si="89"/>
        <v>9330</v>
      </c>
      <c r="AP485" s="4">
        <f t="shared" si="90"/>
        <v>0</v>
      </c>
      <c r="AQ485" s="75">
        <v>9330</v>
      </c>
      <c r="AR485" s="4"/>
    </row>
    <row r="486" spans="1:44">
      <c r="A486" s="2">
        <v>479278137</v>
      </c>
      <c r="B486" s="382" t="s">
        <v>692</v>
      </c>
      <c r="C486" s="15">
        <f>'fnd enro'!C486</f>
        <v>0</v>
      </c>
      <c r="D486" s="15">
        <f>'fnd enro'!D486</f>
        <v>0</v>
      </c>
      <c r="E486" s="15">
        <f>'fnd enro'!E486</f>
        <v>0</v>
      </c>
      <c r="F486" s="15">
        <f>'fnd enro'!F486</f>
        <v>0</v>
      </c>
      <c r="G486" s="15">
        <f>'fnd enro'!G486</f>
        <v>7</v>
      </c>
      <c r="H486" s="15">
        <f>'fnd enro'!H486</f>
        <v>13</v>
      </c>
      <c r="I486" s="15">
        <f>'fnd enro'!I486</f>
        <v>0.75</v>
      </c>
      <c r="J486" s="15">
        <f>'fnd enro'!J486</f>
        <v>0</v>
      </c>
      <c r="K486" s="15">
        <f>'fnd enro'!K486</f>
        <v>0</v>
      </c>
      <c r="L486" s="15">
        <f>'fnd enro'!L486</f>
        <v>0</v>
      </c>
      <c r="M486" s="15">
        <f>'fnd enro'!M486</f>
        <v>0</v>
      </c>
      <c r="N486" s="15">
        <f>'fnd enro'!N486</f>
        <v>0</v>
      </c>
      <c r="O486" s="15">
        <f>'fnd enro'!O486</f>
        <v>9</v>
      </c>
      <c r="P486" s="15"/>
      <c r="Q486" s="15">
        <f>'fnd enro'!R486</f>
        <v>20</v>
      </c>
      <c r="R486" s="16">
        <f t="shared" si="81"/>
        <v>1</v>
      </c>
      <c r="S486" s="15">
        <f>'fnd enro'!Q486</f>
        <v>9</v>
      </c>
      <c r="U486" s="1">
        <f>(($C486*'fnd base rates'!C$48)
+($D486*'fnd base rates'!C$49)
+($E486*'fnd base rates'!C$50)
+($F486*'fnd base rates'!C$51)
+($G486*'fnd base rates'!C$52)
+($H486*'fnd base rates'!C$53)
+($I486*'fnd base rates'!C$54)
+($J486*'fnd base rates'!C$55)
+($K486*'fnd base rates'!C$56)
+($L486*'fnd base rates'!C$57)
+($M486*'fnd base rates'!C$58)
+($N486*'fnd base rates'!C$59)
+($O486*VLOOKUP($S486+12,rate_basefnd,3)))
*$R486</f>
        <v>9265.9125000000022</v>
      </c>
      <c r="V486" s="1">
        <f>(($C486*'fnd base rates'!D$48)
+($D486*'fnd base rates'!D$49)
+($E486*'fnd base rates'!D$50)
+($F486*'fnd base rates'!D$51)
+($G486*'fnd base rates'!D$52)
+($H486*'fnd base rates'!D$53)
+($I486*'fnd base rates'!D$54)
+($J486*'fnd base rates'!D$55)
+($K486*'fnd base rates'!D$56)
+($L486*'fnd base rates'!D$57)
+($M486*'fnd base rates'!D$58)
+($N486*'fnd base rates'!D$59)
+($O486*VLOOKUP($S486+12,rate_basefnd,4)))
*$R486</f>
        <v>13294.400000000001</v>
      </c>
      <c r="W486" s="1">
        <f>(($C486*'fnd base rates'!E$48)
+($D486*'fnd base rates'!E$49)
+($E486*'fnd base rates'!E$50)
+($F486*'fnd base rates'!E$51)
+($G486*'fnd base rates'!E$52)
+($H486*'fnd base rates'!E$53)
+($I486*'fnd base rates'!E$54)
+($J486*'fnd base rates'!E$55)
+($K486*'fnd base rates'!E$56)
+($L486*'fnd base rates'!E$57)
+($M486*'fnd base rates'!E$58)
+($N486*'fnd base rates'!E$59)
+($O486*VLOOKUP($S486+12,rate_basefnd,5)))
*$R486</f>
        <v>105497.86749999999</v>
      </c>
      <c r="X486" s="1">
        <f>(($C486*'fnd base rates'!F$48)
+($D486*'fnd base rates'!F$49)
+($E486*'fnd base rates'!F$50)
+($F486*'fnd base rates'!F$51)
+($G486*'fnd base rates'!F$52)
+($H486*'fnd base rates'!F$53)
+($I486*'fnd base rates'!F$54)
+($J486*'fnd base rates'!F$55)
+($K486*'fnd base rates'!F$56)
+($L486*'fnd base rates'!F$57)
+($M486*'fnd base rates'!F$58)
+($N486*'fnd base rates'!F$59)
+($O486*VLOOKUP($S486+12,rate_basefnd,6)))
*$R486</f>
        <v>15898.865000000002</v>
      </c>
      <c r="Y486" s="1">
        <f>(($C486*'fnd base rates'!G$48)
+($D486*'fnd base rates'!G$49)
+($E486*'fnd base rates'!G$50)
+($F486*'fnd base rates'!G$51)
+($G486*'fnd base rates'!G$52)
+($H486*'fnd base rates'!G$53)
+($I486*'fnd base rates'!G$54)
+($J486*'fnd base rates'!G$55)
+($K486*'fnd base rates'!G$56)
+($L486*'fnd base rates'!G$57)
+($M486*'fnd base rates'!G$58)
+($N486*'fnd base rates'!G$59)
+($O486*VLOOKUP($S486+12,rate_basefnd,7)))
*$R486</f>
        <v>3508.415</v>
      </c>
      <c r="Z486" s="1">
        <f>(($C486*'fnd base rates'!H$48)
+($D486*'fnd base rates'!H$49)
+($E486*'fnd base rates'!H$50)
+($F486*'fnd base rates'!H$51)
+($G486*'fnd base rates'!H$52)
+($H486*'fnd base rates'!H$53)
+($I486*'fnd base rates'!H$54)
+($J486*'fnd base rates'!H$55)
+($K486*'fnd base rates'!H$56)
+($L486*'fnd base rates'!H$57)
+($M486*'fnd base rates'!H$58)
+($N486*'fnd base rates'!H$59)
+($O486*VLOOKUP($S486+12,rate_basefnd,8)))</f>
        <v>12528.79</v>
      </c>
      <c r="AA486" s="1">
        <f>(($C486*'fnd base rates'!I$48)
+($D486*'fnd base rates'!I$49)
+($E486*'fnd base rates'!I$50)
+($F486*'fnd base rates'!I$51)
+($G486*'fnd base rates'!I$52)
+($H486*'fnd base rates'!I$53)
+($I486*'fnd base rates'!I$54)
+($J486*'fnd base rates'!I$55)
+($K486*'fnd base rates'!I$56)
+($L486*'fnd base rates'!I$57)
+($M486*'fnd base rates'!I$58)
+($N486*'fnd base rates'!I$59)
+($O486*VLOOKUP($S486+12,rate_basefnd,9)))
*$R486</f>
        <v>6877.65</v>
      </c>
      <c r="AB486" s="1">
        <f>(($C486*'fnd base rates'!J$48)
+($D486*'fnd base rates'!J$49)
+($E486*'fnd base rates'!J$50)
+($F486*'fnd base rates'!J$51)
+($G486*'fnd base rates'!J$52)
+($H486*'fnd base rates'!J$53)
+($I486*'fnd base rates'!J$54)
+($J486*'fnd base rates'!J$55)
+($K486*'fnd base rates'!J$56)
+($L486*'fnd base rates'!J$57)
+($M486*'fnd base rates'!J$58)
+($N486*'fnd base rates'!J$59)
+($O486*VLOOKUP($S486+12,rate_basefnd,10)))
*$R486</f>
        <v>7993.76</v>
      </c>
      <c r="AC486" s="1">
        <f>(($C486*'fnd base rates'!K$48)
+($D486*'fnd base rates'!K$49)
+($E486*'fnd base rates'!K$50)
+($F486*'fnd base rates'!K$51)
+($G486*'fnd base rates'!K$52)
+($H486*'fnd base rates'!K$53)
+($I486*'fnd base rates'!K$54)
+($J486*'fnd base rates'!K$55)
+($K486*'fnd base rates'!K$56)
+($L486*'fnd base rates'!K$57)
+($M486*'fnd base rates'!K$58)
+($N486*'fnd base rates'!K$59)
+($O486*VLOOKUP($S486+12,rate_basefnd,11)))
*$R486</f>
        <v>24620.752500000002</v>
      </c>
      <c r="AD486" s="1">
        <f>(($C486*'fnd base rates'!L$48)
+($D486*'fnd base rates'!L$49)
+($E486*'fnd base rates'!L$50)
+($F486*'fnd base rates'!L$51)
+($G486*'fnd base rates'!L$52)
+($H486*'fnd base rates'!L$53)
+($I486*'fnd base rates'!L$54)
+($J486*'fnd base rates'!L$55)
+($K486*'fnd base rates'!L$56)
+($L486*'fnd base rates'!L$57)
+($M486*'fnd base rates'!L$58)
+($N486*'fnd base rates'!L$59)
+($O486*VLOOKUP($S486+12,rate_basefnd,12)))</f>
        <v>21756.412855660565</v>
      </c>
      <c r="AE486" s="1">
        <f>(($C486*'fnd base rates'!M$48)
+($D486*'fnd base rates'!M$49)
+($E486*'fnd base rates'!M$50)
+($F486*'fnd base rates'!M$51)
+($G486*'fnd base rates'!M$52)
+($H486*'fnd base rates'!M$53)
+($I486*'fnd base rates'!M$54)
+($J486*'fnd base rates'!M$55)
+($K486*'fnd base rates'!M$56)
+($L486*'fnd base rates'!M$57)
+($M486*'fnd base rates'!M$58)
+($N486*'fnd base rates'!M$59)
+($O486*VLOOKUP($S486+12,rate_basefnd,13)))</f>
        <v>0</v>
      </c>
      <c r="AF486" s="4">
        <f t="shared" si="82"/>
        <v>221242.82535566058</v>
      </c>
      <c r="AG486" s="4"/>
      <c r="AH486" s="4">
        <f t="shared" si="83"/>
        <v>479278137</v>
      </c>
      <c r="AI486" s="4" t="str">
        <f t="shared" si="84"/>
        <v>479</v>
      </c>
      <c r="AJ486" s="2" t="str">
        <f t="shared" si="85"/>
        <v>278</v>
      </c>
      <c r="AK486" s="2" t="str">
        <f t="shared" si="86"/>
        <v>137</v>
      </c>
      <c r="AL486" s="4">
        <f t="shared" si="87"/>
        <v>1</v>
      </c>
      <c r="AM486" s="4">
        <f t="shared" si="80"/>
        <v>20</v>
      </c>
      <c r="AN486" s="4">
        <f t="shared" si="88"/>
        <v>221242.82535566058</v>
      </c>
      <c r="AO486" s="4">
        <f t="shared" si="89"/>
        <v>11062</v>
      </c>
      <c r="AP486" s="4">
        <f t="shared" si="90"/>
        <v>0</v>
      </c>
      <c r="AQ486" s="75">
        <v>11062</v>
      </c>
      <c r="AR486" s="4"/>
    </row>
    <row r="487" spans="1:44">
      <c r="A487" s="2">
        <v>479278159</v>
      </c>
      <c r="B487" s="382" t="s">
        <v>692</v>
      </c>
      <c r="C487" s="15">
        <f>'fnd enro'!C487</f>
        <v>0</v>
      </c>
      <c r="D487" s="15">
        <f>'fnd enro'!D487</f>
        <v>0</v>
      </c>
      <c r="E487" s="15">
        <f>'fnd enro'!E487</f>
        <v>0</v>
      </c>
      <c r="F487" s="15">
        <f>'fnd enro'!F487</f>
        <v>0</v>
      </c>
      <c r="G487" s="15">
        <f>'fnd enro'!G487</f>
        <v>1</v>
      </c>
      <c r="H487" s="15">
        <f>'fnd enro'!H487</f>
        <v>2</v>
      </c>
      <c r="I487" s="15">
        <f>'fnd enro'!I487</f>
        <v>0.1125</v>
      </c>
      <c r="J487" s="15">
        <f>'fnd enro'!J487</f>
        <v>0</v>
      </c>
      <c r="K487" s="15">
        <f>'fnd enro'!K487</f>
        <v>0</v>
      </c>
      <c r="L487" s="15">
        <f>'fnd enro'!L487</f>
        <v>0</v>
      </c>
      <c r="M487" s="15">
        <f>'fnd enro'!M487</f>
        <v>0</v>
      </c>
      <c r="N487" s="15">
        <f>'fnd enro'!N487</f>
        <v>0</v>
      </c>
      <c r="O487" s="15">
        <f>'fnd enro'!O487</f>
        <v>0</v>
      </c>
      <c r="P487" s="15"/>
      <c r="Q487" s="15">
        <f>'fnd enro'!R487</f>
        <v>3</v>
      </c>
      <c r="R487" s="16">
        <f t="shared" si="81"/>
        <v>1</v>
      </c>
      <c r="S487" s="15">
        <f>'fnd enro'!Q487</f>
        <v>1</v>
      </c>
      <c r="U487" s="1">
        <f>(($C487*'fnd base rates'!C$48)
+($D487*'fnd base rates'!C$49)
+($E487*'fnd base rates'!C$50)
+($F487*'fnd base rates'!C$51)
+($G487*'fnd base rates'!C$52)
+($H487*'fnd base rates'!C$53)
+($I487*'fnd base rates'!C$54)
+($J487*'fnd base rates'!C$55)
+($K487*'fnd base rates'!C$56)
+($L487*'fnd base rates'!C$57)
+($M487*'fnd base rates'!C$58)
+($N487*'fnd base rates'!C$59)
+($O487*VLOOKUP($S487+12,rate_basefnd,3)))
*$R487</f>
        <v>1389.8868750000001</v>
      </c>
      <c r="V487" s="1">
        <f>(($C487*'fnd base rates'!D$48)
+($D487*'fnd base rates'!D$49)
+($E487*'fnd base rates'!D$50)
+($F487*'fnd base rates'!D$51)
+($G487*'fnd base rates'!D$52)
+($H487*'fnd base rates'!D$53)
+($I487*'fnd base rates'!D$54)
+($J487*'fnd base rates'!D$55)
+($K487*'fnd base rates'!D$56)
+($L487*'fnd base rates'!D$57)
+($M487*'fnd base rates'!D$58)
+($N487*'fnd base rates'!D$59)
+($O487*VLOOKUP($S487+12,rate_basefnd,4)))
*$R487</f>
        <v>1994.16</v>
      </c>
      <c r="W487" s="1">
        <f>(($C487*'fnd base rates'!E$48)
+($D487*'fnd base rates'!E$49)
+($E487*'fnd base rates'!E$50)
+($F487*'fnd base rates'!E$51)
+($G487*'fnd base rates'!E$52)
+($H487*'fnd base rates'!E$53)
+($I487*'fnd base rates'!E$54)
+($J487*'fnd base rates'!E$55)
+($K487*'fnd base rates'!E$56)
+($L487*'fnd base rates'!E$57)
+($M487*'fnd base rates'!E$58)
+($N487*'fnd base rates'!E$59)
+($O487*VLOOKUP($S487+12,rate_basefnd,5)))
*$R487</f>
        <v>11513.938125000001</v>
      </c>
      <c r="X487" s="1">
        <f>(($C487*'fnd base rates'!F$48)
+($D487*'fnd base rates'!F$49)
+($E487*'fnd base rates'!F$50)
+($F487*'fnd base rates'!F$51)
+($G487*'fnd base rates'!F$52)
+($H487*'fnd base rates'!F$53)
+($I487*'fnd base rates'!F$54)
+($J487*'fnd base rates'!F$55)
+($K487*'fnd base rates'!F$56)
+($L487*'fnd base rates'!F$57)
+($M487*'fnd base rates'!F$58)
+($N487*'fnd base rates'!F$59)
+($O487*VLOOKUP($S487+12,rate_basefnd,6)))
*$R487</f>
        <v>2380.1172500000002</v>
      </c>
      <c r="Y487" s="1">
        <f>(($C487*'fnd base rates'!G$48)
+($D487*'fnd base rates'!G$49)
+($E487*'fnd base rates'!G$50)
+($F487*'fnd base rates'!G$51)
+($G487*'fnd base rates'!G$52)
+($H487*'fnd base rates'!G$53)
+($I487*'fnd base rates'!G$54)
+($J487*'fnd base rates'!G$55)
+($K487*'fnd base rates'!G$56)
+($L487*'fnd base rates'!G$57)
+($M487*'fnd base rates'!G$58)
+($N487*'fnd base rates'!G$59)
+($O487*VLOOKUP($S487+12,rate_basefnd,7)))
*$R487</f>
        <v>429.80824999999999</v>
      </c>
      <c r="Z487" s="1">
        <f>(($C487*'fnd base rates'!H$48)
+($D487*'fnd base rates'!H$49)
+($E487*'fnd base rates'!H$50)
+($F487*'fnd base rates'!H$51)
+($G487*'fnd base rates'!H$52)
+($H487*'fnd base rates'!H$53)
+($I487*'fnd base rates'!H$54)
+($J487*'fnd base rates'!H$55)
+($K487*'fnd base rates'!H$56)
+($L487*'fnd base rates'!H$57)
+($M487*'fnd base rates'!H$58)
+($N487*'fnd base rates'!H$59)
+($O487*VLOOKUP($S487+12,rate_basefnd,8)))</f>
        <v>1892.5535</v>
      </c>
      <c r="AA487" s="1">
        <f>(($C487*'fnd base rates'!I$48)
+($D487*'fnd base rates'!I$49)
+($E487*'fnd base rates'!I$50)
+($F487*'fnd base rates'!I$51)
+($G487*'fnd base rates'!I$52)
+($H487*'fnd base rates'!I$53)
+($I487*'fnd base rates'!I$54)
+($J487*'fnd base rates'!I$55)
+($K487*'fnd base rates'!I$56)
+($L487*'fnd base rates'!I$57)
+($M487*'fnd base rates'!I$58)
+($N487*'fnd base rates'!I$59)
+($O487*VLOOKUP($S487+12,rate_basefnd,9)))
*$R487</f>
        <v>1035.3899999999999</v>
      </c>
      <c r="AB487" s="1">
        <f>(($C487*'fnd base rates'!J$48)
+($D487*'fnd base rates'!J$49)
+($E487*'fnd base rates'!J$50)
+($F487*'fnd base rates'!J$51)
+($G487*'fnd base rates'!J$52)
+($H487*'fnd base rates'!J$53)
+($I487*'fnd base rates'!J$54)
+($J487*'fnd base rates'!J$55)
+($K487*'fnd base rates'!J$56)
+($L487*'fnd base rates'!J$57)
+($M487*'fnd base rates'!J$58)
+($N487*'fnd base rates'!J$59)
+($O487*VLOOKUP($S487+12,rate_basefnd,10)))
*$R487</f>
        <v>1213.18</v>
      </c>
      <c r="AC487" s="1">
        <f>(($C487*'fnd base rates'!K$48)
+($D487*'fnd base rates'!K$49)
+($E487*'fnd base rates'!K$50)
+($F487*'fnd base rates'!K$51)
+($G487*'fnd base rates'!K$52)
+($H487*'fnd base rates'!K$53)
+($I487*'fnd base rates'!K$54)
+($J487*'fnd base rates'!K$55)
+($K487*'fnd base rates'!K$56)
+($L487*'fnd base rates'!K$57)
+($M487*'fnd base rates'!K$58)
+($N487*'fnd base rates'!K$59)
+($O487*VLOOKUP($S487+12,rate_basefnd,11)))
*$R487</f>
        <v>3016.2053750000005</v>
      </c>
      <c r="AD487" s="1">
        <f>(($C487*'fnd base rates'!L$48)
+($D487*'fnd base rates'!L$49)
+($E487*'fnd base rates'!L$50)
+($F487*'fnd base rates'!L$51)
+($G487*'fnd base rates'!L$52)
+($H487*'fnd base rates'!L$53)
+($I487*'fnd base rates'!L$54)
+($J487*'fnd base rates'!L$55)
+($K487*'fnd base rates'!L$56)
+($L487*'fnd base rates'!L$57)
+($M487*'fnd base rates'!L$58)
+($N487*'fnd base rates'!L$59)
+($O487*VLOOKUP($S487+12,rate_basefnd,12)))</f>
        <v>2816.5358421457149</v>
      </c>
      <c r="AE487" s="1">
        <f>(($C487*'fnd base rates'!M$48)
+($D487*'fnd base rates'!M$49)
+($E487*'fnd base rates'!M$50)
+($F487*'fnd base rates'!M$51)
+($G487*'fnd base rates'!M$52)
+($H487*'fnd base rates'!M$53)
+($I487*'fnd base rates'!M$54)
+($J487*'fnd base rates'!M$55)
+($K487*'fnd base rates'!M$56)
+($L487*'fnd base rates'!M$57)
+($M487*'fnd base rates'!M$58)
+($N487*'fnd base rates'!M$59)
+($O487*VLOOKUP($S487+12,rate_basefnd,13)))</f>
        <v>0</v>
      </c>
      <c r="AF487" s="4">
        <f t="shared" si="82"/>
        <v>27681.775217145718</v>
      </c>
      <c r="AG487" s="4"/>
      <c r="AH487" s="4">
        <f t="shared" si="83"/>
        <v>479278159</v>
      </c>
      <c r="AI487" s="4" t="str">
        <f t="shared" si="84"/>
        <v>479</v>
      </c>
      <c r="AJ487" s="2" t="str">
        <f t="shared" si="85"/>
        <v>278</v>
      </c>
      <c r="AK487" s="2" t="str">
        <f t="shared" si="86"/>
        <v>159</v>
      </c>
      <c r="AL487" s="4">
        <f t="shared" si="87"/>
        <v>1</v>
      </c>
      <c r="AM487" s="4">
        <f t="shared" si="80"/>
        <v>3</v>
      </c>
      <c r="AN487" s="4">
        <f t="shared" si="88"/>
        <v>27681.775217145718</v>
      </c>
      <c r="AO487" s="4">
        <f t="shared" si="89"/>
        <v>9227</v>
      </c>
      <c r="AP487" s="4">
        <f t="shared" si="90"/>
        <v>0</v>
      </c>
      <c r="AQ487" s="75">
        <v>9227</v>
      </c>
      <c r="AR487" s="4"/>
    </row>
    <row r="488" spans="1:44">
      <c r="A488" s="2">
        <v>479278161</v>
      </c>
      <c r="B488" s="382" t="s">
        <v>692</v>
      </c>
      <c r="C488" s="15">
        <f>'fnd enro'!C488</f>
        <v>0</v>
      </c>
      <c r="D488" s="15">
        <f>'fnd enro'!D488</f>
        <v>0</v>
      </c>
      <c r="E488" s="15">
        <f>'fnd enro'!E488</f>
        <v>0</v>
      </c>
      <c r="F488" s="15">
        <f>'fnd enro'!F488</f>
        <v>0</v>
      </c>
      <c r="G488" s="15">
        <f>'fnd enro'!G488</f>
        <v>1</v>
      </c>
      <c r="H488" s="15">
        <f>'fnd enro'!H488</f>
        <v>4</v>
      </c>
      <c r="I488" s="15">
        <f>'fnd enro'!I488</f>
        <v>0.1875</v>
      </c>
      <c r="J488" s="15">
        <f>'fnd enro'!J488</f>
        <v>0</v>
      </c>
      <c r="K488" s="15">
        <f>'fnd enro'!K488</f>
        <v>0</v>
      </c>
      <c r="L488" s="15">
        <f>'fnd enro'!L488</f>
        <v>0</v>
      </c>
      <c r="M488" s="15">
        <f>'fnd enro'!M488</f>
        <v>0</v>
      </c>
      <c r="N488" s="15">
        <f>'fnd enro'!N488</f>
        <v>0</v>
      </c>
      <c r="O488" s="15">
        <f>'fnd enro'!O488</f>
        <v>0</v>
      </c>
      <c r="P488" s="15"/>
      <c r="Q488" s="15">
        <f>'fnd enro'!R488</f>
        <v>5</v>
      </c>
      <c r="R488" s="16">
        <f t="shared" si="81"/>
        <v>1</v>
      </c>
      <c r="S488" s="15">
        <f>'fnd enro'!Q488</f>
        <v>1</v>
      </c>
      <c r="U488" s="1">
        <f>(($C488*'fnd base rates'!C$48)
+($D488*'fnd base rates'!C$49)
+($E488*'fnd base rates'!C$50)
+($F488*'fnd base rates'!C$51)
+($G488*'fnd base rates'!C$52)
+($H488*'fnd base rates'!C$53)
+($I488*'fnd base rates'!C$54)
+($J488*'fnd base rates'!C$55)
+($K488*'fnd base rates'!C$56)
+($L488*'fnd base rates'!C$57)
+($M488*'fnd base rates'!C$58)
+($N488*'fnd base rates'!C$59)
+($O488*VLOOKUP($S488+12,rate_basefnd,3)))
*$R488</f>
        <v>2316.4781250000001</v>
      </c>
      <c r="V488" s="1">
        <f>(($C488*'fnd base rates'!D$48)
+($D488*'fnd base rates'!D$49)
+($E488*'fnd base rates'!D$50)
+($F488*'fnd base rates'!D$51)
+($G488*'fnd base rates'!D$52)
+($H488*'fnd base rates'!D$53)
+($I488*'fnd base rates'!D$54)
+($J488*'fnd base rates'!D$55)
+($K488*'fnd base rates'!D$56)
+($L488*'fnd base rates'!D$57)
+($M488*'fnd base rates'!D$58)
+($N488*'fnd base rates'!D$59)
+($O488*VLOOKUP($S488+12,rate_basefnd,4)))
*$R488</f>
        <v>3323.6000000000004</v>
      </c>
      <c r="W488" s="1">
        <f>(($C488*'fnd base rates'!E$48)
+($D488*'fnd base rates'!E$49)
+($E488*'fnd base rates'!E$50)
+($F488*'fnd base rates'!E$51)
+($G488*'fnd base rates'!E$52)
+($H488*'fnd base rates'!E$53)
+($I488*'fnd base rates'!E$54)
+($J488*'fnd base rates'!E$55)
+($K488*'fnd base rates'!E$56)
+($L488*'fnd base rates'!E$57)
+($M488*'fnd base rates'!E$58)
+($N488*'fnd base rates'!E$59)
+($O488*VLOOKUP($S488+12,rate_basefnd,5)))
*$R488</f>
        <v>20031.356874999998</v>
      </c>
      <c r="X488" s="1">
        <f>(($C488*'fnd base rates'!F$48)
+($D488*'fnd base rates'!F$49)
+($E488*'fnd base rates'!F$50)
+($F488*'fnd base rates'!F$51)
+($G488*'fnd base rates'!F$52)
+($H488*'fnd base rates'!F$53)
+($I488*'fnd base rates'!F$54)
+($J488*'fnd base rates'!F$55)
+($K488*'fnd base rates'!F$56)
+($L488*'fnd base rates'!F$57)
+($M488*'fnd base rates'!F$58)
+($N488*'fnd base rates'!F$59)
+($O488*VLOOKUP($S488+12,rate_basefnd,6)))
*$R488</f>
        <v>3904.0287500000004</v>
      </c>
      <c r="Y488" s="1">
        <f>(($C488*'fnd base rates'!G$48)
+($D488*'fnd base rates'!G$49)
+($E488*'fnd base rates'!G$50)
+($F488*'fnd base rates'!G$51)
+($G488*'fnd base rates'!G$52)
+($H488*'fnd base rates'!G$53)
+($I488*'fnd base rates'!G$54)
+($J488*'fnd base rates'!G$55)
+($K488*'fnd base rates'!G$56)
+($L488*'fnd base rates'!G$57)
+($M488*'fnd base rates'!G$58)
+($N488*'fnd base rates'!G$59)
+($O488*VLOOKUP($S488+12,rate_basefnd,7)))
*$R488</f>
        <v>713.69375000000002</v>
      </c>
      <c r="Z488" s="1">
        <f>(($C488*'fnd base rates'!H$48)
+($D488*'fnd base rates'!H$49)
+($E488*'fnd base rates'!H$50)
+($F488*'fnd base rates'!H$51)
+($G488*'fnd base rates'!H$52)
+($H488*'fnd base rates'!H$53)
+($I488*'fnd base rates'!H$54)
+($J488*'fnd base rates'!H$55)
+($K488*'fnd base rates'!H$56)
+($L488*'fnd base rates'!H$57)
+($M488*'fnd base rates'!H$58)
+($N488*'fnd base rates'!H$59)
+($O488*VLOOKUP($S488+12,rate_basefnd,8)))</f>
        <v>3330.7225000000003</v>
      </c>
      <c r="AA488" s="1">
        <f>(($C488*'fnd base rates'!I$48)
+($D488*'fnd base rates'!I$49)
+($E488*'fnd base rates'!I$50)
+($F488*'fnd base rates'!I$51)
+($G488*'fnd base rates'!I$52)
+($H488*'fnd base rates'!I$53)
+($I488*'fnd base rates'!I$54)
+($J488*'fnd base rates'!I$55)
+($K488*'fnd base rates'!I$56)
+($L488*'fnd base rates'!I$57)
+($M488*'fnd base rates'!I$58)
+($N488*'fnd base rates'!I$59)
+($O488*VLOOKUP($S488+12,rate_basefnd,9)))
*$R488</f>
        <v>1775.55</v>
      </c>
      <c r="AB488" s="1">
        <f>(($C488*'fnd base rates'!J$48)
+($D488*'fnd base rates'!J$49)
+($E488*'fnd base rates'!J$50)
+($F488*'fnd base rates'!J$51)
+($G488*'fnd base rates'!J$52)
+($H488*'fnd base rates'!J$53)
+($I488*'fnd base rates'!J$54)
+($J488*'fnd base rates'!J$55)
+($K488*'fnd base rates'!J$56)
+($L488*'fnd base rates'!J$57)
+($M488*'fnd base rates'!J$58)
+($N488*'fnd base rates'!J$59)
+($O488*VLOOKUP($S488+12,rate_basefnd,10)))
*$R488</f>
        <v>2210.1799999999998</v>
      </c>
      <c r="AC488" s="1">
        <f>(($C488*'fnd base rates'!K$48)
+($D488*'fnd base rates'!K$49)
+($E488*'fnd base rates'!K$50)
+($F488*'fnd base rates'!K$51)
+($G488*'fnd base rates'!K$52)
+($H488*'fnd base rates'!K$53)
+($I488*'fnd base rates'!K$54)
+($J488*'fnd base rates'!K$55)
+($K488*'fnd base rates'!K$56)
+($L488*'fnd base rates'!K$57)
+($M488*'fnd base rates'!K$58)
+($N488*'fnd base rates'!K$59)
+($O488*VLOOKUP($S488+12,rate_basefnd,11)))
*$R488</f>
        <v>5008.4156250000005</v>
      </c>
      <c r="AD488" s="1">
        <f>(($C488*'fnd base rates'!L$48)
+($D488*'fnd base rates'!L$49)
+($E488*'fnd base rates'!L$50)
+($F488*'fnd base rates'!L$51)
+($G488*'fnd base rates'!L$52)
+($H488*'fnd base rates'!L$53)
+($I488*'fnd base rates'!L$54)
+($J488*'fnd base rates'!L$55)
+($K488*'fnd base rates'!L$56)
+($L488*'fnd base rates'!L$57)
+($M488*'fnd base rates'!L$58)
+($N488*'fnd base rates'!L$59)
+($O488*VLOOKUP($S488+12,rate_basefnd,12)))</f>
        <v>4655.0519208645983</v>
      </c>
      <c r="AE488" s="1">
        <f>(($C488*'fnd base rates'!M$48)
+($D488*'fnd base rates'!M$49)
+($E488*'fnd base rates'!M$50)
+($F488*'fnd base rates'!M$51)
+($G488*'fnd base rates'!M$52)
+($H488*'fnd base rates'!M$53)
+($I488*'fnd base rates'!M$54)
+($J488*'fnd base rates'!M$55)
+($K488*'fnd base rates'!M$56)
+($L488*'fnd base rates'!M$57)
+($M488*'fnd base rates'!M$58)
+($N488*'fnd base rates'!M$59)
+($O488*VLOOKUP($S488+12,rate_basefnd,13)))</f>
        <v>0</v>
      </c>
      <c r="AF488" s="4">
        <f t="shared" si="82"/>
        <v>47269.077545864602</v>
      </c>
      <c r="AG488" s="4"/>
      <c r="AH488" s="4">
        <f t="shared" si="83"/>
        <v>479278161</v>
      </c>
      <c r="AI488" s="4" t="str">
        <f t="shared" si="84"/>
        <v>479</v>
      </c>
      <c r="AJ488" s="2" t="str">
        <f t="shared" si="85"/>
        <v>278</v>
      </c>
      <c r="AK488" s="2" t="str">
        <f t="shared" si="86"/>
        <v>161</v>
      </c>
      <c r="AL488" s="4">
        <f t="shared" si="87"/>
        <v>1</v>
      </c>
      <c r="AM488" s="4">
        <f t="shared" si="80"/>
        <v>5</v>
      </c>
      <c r="AN488" s="4">
        <f t="shared" si="88"/>
        <v>47269.077545864602</v>
      </c>
      <c r="AO488" s="4">
        <f t="shared" si="89"/>
        <v>9454</v>
      </c>
      <c r="AP488" s="4">
        <f t="shared" si="90"/>
        <v>0</v>
      </c>
      <c r="AQ488" s="75">
        <v>9454</v>
      </c>
      <c r="AR488" s="4"/>
    </row>
    <row r="489" spans="1:44">
      <c r="A489" s="2">
        <v>479278191</v>
      </c>
      <c r="B489" s="382" t="s">
        <v>692</v>
      </c>
      <c r="C489" s="15">
        <f>'fnd enro'!C489</f>
        <v>0</v>
      </c>
      <c r="D489" s="15">
        <f>'fnd enro'!D489</f>
        <v>0</v>
      </c>
      <c r="E489" s="15">
        <f>'fnd enro'!E489</f>
        <v>0</v>
      </c>
      <c r="F489" s="15">
        <f>'fnd enro'!F489</f>
        <v>0</v>
      </c>
      <c r="G489" s="15">
        <f>'fnd enro'!G489</f>
        <v>0</v>
      </c>
      <c r="H489" s="15">
        <f>'fnd enro'!H489</f>
        <v>4</v>
      </c>
      <c r="I489" s="15">
        <f>'fnd enro'!I489</f>
        <v>0.15</v>
      </c>
      <c r="J489" s="15">
        <f>'fnd enro'!J489</f>
        <v>0</v>
      </c>
      <c r="K489" s="15">
        <f>'fnd enro'!K489</f>
        <v>0</v>
      </c>
      <c r="L489" s="15">
        <f>'fnd enro'!L489</f>
        <v>0</v>
      </c>
      <c r="M489" s="15">
        <f>'fnd enro'!M489</f>
        <v>0</v>
      </c>
      <c r="N489" s="15">
        <f>'fnd enro'!N489</f>
        <v>0</v>
      </c>
      <c r="O489" s="15">
        <f>'fnd enro'!O489</f>
        <v>2</v>
      </c>
      <c r="P489" s="15"/>
      <c r="Q489" s="15">
        <f>'fnd enro'!R489</f>
        <v>4</v>
      </c>
      <c r="R489" s="16">
        <f t="shared" si="81"/>
        <v>1</v>
      </c>
      <c r="S489" s="15">
        <f>'fnd enro'!Q489</f>
        <v>10</v>
      </c>
      <c r="U489" s="1">
        <f>(($C489*'fnd base rates'!C$48)
+($D489*'fnd base rates'!C$49)
+($E489*'fnd base rates'!C$50)
+($F489*'fnd base rates'!C$51)
+($G489*'fnd base rates'!C$52)
+($H489*'fnd base rates'!C$53)
+($I489*'fnd base rates'!C$54)
+($J489*'fnd base rates'!C$55)
+($K489*'fnd base rates'!C$56)
+($L489*'fnd base rates'!C$57)
+($M489*'fnd base rates'!C$58)
+($N489*'fnd base rates'!C$59)
+($O489*VLOOKUP($S489+12,rate_basefnd,3)))
*$R489</f>
        <v>1853.1825000000001</v>
      </c>
      <c r="V489" s="1">
        <f>(($C489*'fnd base rates'!D$48)
+($D489*'fnd base rates'!D$49)
+($E489*'fnd base rates'!D$50)
+($F489*'fnd base rates'!D$51)
+($G489*'fnd base rates'!D$52)
+($H489*'fnd base rates'!D$53)
+($I489*'fnd base rates'!D$54)
+($J489*'fnd base rates'!D$55)
+($K489*'fnd base rates'!D$56)
+($L489*'fnd base rates'!D$57)
+($M489*'fnd base rates'!D$58)
+($N489*'fnd base rates'!D$59)
+($O489*VLOOKUP($S489+12,rate_basefnd,4)))
*$R489</f>
        <v>2658.88</v>
      </c>
      <c r="W489" s="1">
        <f>(($C489*'fnd base rates'!E$48)
+($D489*'fnd base rates'!E$49)
+($E489*'fnd base rates'!E$50)
+($F489*'fnd base rates'!E$51)
+($G489*'fnd base rates'!E$52)
+($H489*'fnd base rates'!E$53)
+($I489*'fnd base rates'!E$54)
+($J489*'fnd base rates'!E$55)
+($K489*'fnd base rates'!E$56)
+($L489*'fnd base rates'!E$57)
+($M489*'fnd base rates'!E$58)
+($N489*'fnd base rates'!E$59)
+($O489*VLOOKUP($S489+12,rate_basefnd,5)))
*$R489</f>
        <v>23577.917499999996</v>
      </c>
      <c r="X489" s="1">
        <f>(($C489*'fnd base rates'!F$48)
+($D489*'fnd base rates'!F$49)
+($E489*'fnd base rates'!F$50)
+($F489*'fnd base rates'!F$51)
+($G489*'fnd base rates'!F$52)
+($H489*'fnd base rates'!F$53)
+($I489*'fnd base rates'!F$54)
+($J489*'fnd base rates'!F$55)
+($K489*'fnd base rates'!F$56)
+($L489*'fnd base rates'!F$57)
+($M489*'fnd base rates'!F$58)
+($N489*'fnd base rates'!F$59)
+($O489*VLOOKUP($S489+12,rate_basefnd,6)))
*$R489</f>
        <v>3047.8230000000003</v>
      </c>
      <c r="Y489" s="1">
        <f>(($C489*'fnd base rates'!G$48)
+($D489*'fnd base rates'!G$49)
+($E489*'fnd base rates'!G$50)
+($F489*'fnd base rates'!G$51)
+($G489*'fnd base rates'!G$52)
+($H489*'fnd base rates'!G$53)
+($I489*'fnd base rates'!G$54)
+($J489*'fnd base rates'!G$55)
+($K489*'fnd base rates'!G$56)
+($L489*'fnd base rates'!G$57)
+($M489*'fnd base rates'!G$58)
+($N489*'fnd base rates'!G$59)
+($O489*VLOOKUP($S489+12,rate_basefnd,7)))
*$R489</f>
        <v>711.77099999999996</v>
      </c>
      <c r="Z489" s="1">
        <f>(($C489*'fnd base rates'!H$48)
+($D489*'fnd base rates'!H$49)
+($E489*'fnd base rates'!H$50)
+($F489*'fnd base rates'!H$51)
+($G489*'fnd base rates'!H$52)
+($H489*'fnd base rates'!H$53)
+($I489*'fnd base rates'!H$54)
+($J489*'fnd base rates'!H$55)
+($K489*'fnd base rates'!H$56)
+($L489*'fnd base rates'!H$57)
+($M489*'fnd base rates'!H$58)
+($N489*'fnd base rates'!H$59)
+($O489*VLOOKUP($S489+12,rate_basefnd,8)))</f>
        <v>2876.3380000000002</v>
      </c>
      <c r="AA489" s="1">
        <f>(($C489*'fnd base rates'!I$48)
+($D489*'fnd base rates'!I$49)
+($E489*'fnd base rates'!I$50)
+($F489*'fnd base rates'!I$51)
+($G489*'fnd base rates'!I$52)
+($H489*'fnd base rates'!I$53)
+($I489*'fnd base rates'!I$54)
+($J489*'fnd base rates'!I$55)
+($K489*'fnd base rates'!I$56)
+($L489*'fnd base rates'!I$57)
+($M489*'fnd base rates'!I$58)
+($N489*'fnd base rates'!I$59)
+($O489*VLOOKUP($S489+12,rate_basefnd,9)))
*$R489</f>
        <v>1480.32</v>
      </c>
      <c r="AB489" s="1">
        <f>(($C489*'fnd base rates'!J$48)
+($D489*'fnd base rates'!J$49)
+($E489*'fnd base rates'!J$50)
+($F489*'fnd base rates'!J$51)
+($G489*'fnd base rates'!J$52)
+($H489*'fnd base rates'!J$53)
+($I489*'fnd base rates'!J$54)
+($J489*'fnd base rates'!J$55)
+($K489*'fnd base rates'!J$56)
+($L489*'fnd base rates'!J$57)
+($M489*'fnd base rates'!J$58)
+($N489*'fnd base rates'!J$59)
+($O489*VLOOKUP($S489+12,rate_basefnd,10)))
*$R489</f>
        <v>1994</v>
      </c>
      <c r="AC489" s="1">
        <f>(($C489*'fnd base rates'!K$48)
+($D489*'fnd base rates'!K$49)
+($E489*'fnd base rates'!K$50)
+($F489*'fnd base rates'!K$51)
+($G489*'fnd base rates'!K$52)
+($H489*'fnd base rates'!K$53)
+($I489*'fnd base rates'!K$54)
+($J489*'fnd base rates'!K$55)
+($K489*'fnd base rates'!K$56)
+($L489*'fnd base rates'!K$57)
+($M489*'fnd base rates'!K$58)
+($N489*'fnd base rates'!K$59)
+($O489*VLOOKUP($S489+12,rate_basefnd,11)))
*$R489</f>
        <v>4994.9605000000001</v>
      </c>
      <c r="AD489" s="1">
        <f>(($C489*'fnd base rates'!L$48)
+($D489*'fnd base rates'!L$49)
+($E489*'fnd base rates'!L$50)
+($F489*'fnd base rates'!L$51)
+($G489*'fnd base rates'!L$52)
+($H489*'fnd base rates'!L$53)
+($I489*'fnd base rates'!L$54)
+($J489*'fnd base rates'!L$55)
+($K489*'fnd base rates'!L$56)
+($L489*'fnd base rates'!L$57)
+($M489*'fnd base rates'!L$58)
+($N489*'fnd base rates'!L$59)
+($O489*VLOOKUP($S489+12,rate_basefnd,12)))</f>
        <v>4341.2321574377665</v>
      </c>
      <c r="AE489" s="1">
        <f>(($C489*'fnd base rates'!M$48)
+($D489*'fnd base rates'!M$49)
+($E489*'fnd base rates'!M$50)
+($F489*'fnd base rates'!M$51)
+($G489*'fnd base rates'!M$52)
+($H489*'fnd base rates'!M$53)
+($I489*'fnd base rates'!M$54)
+($J489*'fnd base rates'!M$55)
+($K489*'fnd base rates'!M$56)
+($L489*'fnd base rates'!M$57)
+($M489*'fnd base rates'!M$58)
+($N489*'fnd base rates'!M$59)
+($O489*VLOOKUP($S489+12,rate_basefnd,13)))</f>
        <v>0</v>
      </c>
      <c r="AF489" s="4">
        <f t="shared" si="82"/>
        <v>47536.424657437761</v>
      </c>
      <c r="AG489" s="4"/>
      <c r="AH489" s="4">
        <f t="shared" si="83"/>
        <v>479278191</v>
      </c>
      <c r="AI489" s="4" t="str">
        <f t="shared" si="84"/>
        <v>479</v>
      </c>
      <c r="AJ489" s="2" t="str">
        <f t="shared" si="85"/>
        <v>278</v>
      </c>
      <c r="AK489" s="2" t="str">
        <f t="shared" si="86"/>
        <v>191</v>
      </c>
      <c r="AL489" s="4">
        <f t="shared" si="87"/>
        <v>1</v>
      </c>
      <c r="AM489" s="4">
        <f t="shared" si="80"/>
        <v>4</v>
      </c>
      <c r="AN489" s="4">
        <f t="shared" si="88"/>
        <v>47536.424657437761</v>
      </c>
      <c r="AO489" s="4">
        <f t="shared" si="89"/>
        <v>11884</v>
      </c>
      <c r="AP489" s="4">
        <f t="shared" si="90"/>
        <v>0</v>
      </c>
      <c r="AQ489" s="75">
        <v>11884</v>
      </c>
      <c r="AR489" s="4"/>
    </row>
    <row r="490" spans="1:44">
      <c r="A490" s="2">
        <v>479278210</v>
      </c>
      <c r="B490" s="382" t="s">
        <v>692</v>
      </c>
      <c r="C490" s="15">
        <f>'fnd enro'!C490</f>
        <v>0</v>
      </c>
      <c r="D490" s="15">
        <f>'fnd enro'!D490</f>
        <v>0</v>
      </c>
      <c r="E490" s="15">
        <f>'fnd enro'!E490</f>
        <v>0</v>
      </c>
      <c r="F490" s="15">
        <f>'fnd enro'!F490</f>
        <v>0</v>
      </c>
      <c r="G490" s="15">
        <f>'fnd enro'!G490</f>
        <v>12</v>
      </c>
      <c r="H490" s="15">
        <f>'fnd enro'!H490</f>
        <v>23</v>
      </c>
      <c r="I490" s="15">
        <f>'fnd enro'!I490</f>
        <v>1.3125</v>
      </c>
      <c r="J490" s="15">
        <f>'fnd enro'!J490</f>
        <v>0</v>
      </c>
      <c r="K490" s="15">
        <f>'fnd enro'!K490</f>
        <v>0</v>
      </c>
      <c r="L490" s="15">
        <f>'fnd enro'!L490</f>
        <v>0</v>
      </c>
      <c r="M490" s="15">
        <f>'fnd enro'!M490</f>
        <v>0</v>
      </c>
      <c r="N490" s="15">
        <f>'fnd enro'!N490</f>
        <v>0</v>
      </c>
      <c r="O490" s="15">
        <f>'fnd enro'!O490</f>
        <v>4</v>
      </c>
      <c r="P490" s="15"/>
      <c r="Q490" s="15">
        <f>'fnd enro'!R490</f>
        <v>35</v>
      </c>
      <c r="R490" s="16">
        <f t="shared" si="81"/>
        <v>1</v>
      </c>
      <c r="S490" s="15">
        <f>'fnd enro'!Q490</f>
        <v>3</v>
      </c>
      <c r="U490" s="1">
        <f>(($C490*'fnd base rates'!C$48)
+($D490*'fnd base rates'!C$49)
+($E490*'fnd base rates'!C$50)
+($F490*'fnd base rates'!C$51)
+($G490*'fnd base rates'!C$52)
+($H490*'fnd base rates'!C$53)
+($I490*'fnd base rates'!C$54)
+($J490*'fnd base rates'!C$55)
+($K490*'fnd base rates'!C$56)
+($L490*'fnd base rates'!C$57)
+($M490*'fnd base rates'!C$58)
+($N490*'fnd base rates'!C$59)
+($O490*VLOOKUP($S490+12,rate_basefnd,3)))
*$R490</f>
        <v>16215.346875000001</v>
      </c>
      <c r="V490" s="1">
        <f>(($C490*'fnd base rates'!D$48)
+($D490*'fnd base rates'!D$49)
+($E490*'fnd base rates'!D$50)
+($F490*'fnd base rates'!D$51)
+($G490*'fnd base rates'!D$52)
+($H490*'fnd base rates'!D$53)
+($I490*'fnd base rates'!D$54)
+($J490*'fnd base rates'!D$55)
+($K490*'fnd base rates'!D$56)
+($L490*'fnd base rates'!D$57)
+($M490*'fnd base rates'!D$58)
+($N490*'fnd base rates'!D$59)
+($O490*VLOOKUP($S490+12,rate_basefnd,4)))
*$R490</f>
        <v>23265.200000000001</v>
      </c>
      <c r="W490" s="1">
        <f>(($C490*'fnd base rates'!E$48)
+($D490*'fnd base rates'!E$49)
+($E490*'fnd base rates'!E$50)
+($F490*'fnd base rates'!E$51)
+($G490*'fnd base rates'!E$52)
+($H490*'fnd base rates'!E$53)
+($I490*'fnd base rates'!E$54)
+($J490*'fnd base rates'!E$55)
+($K490*'fnd base rates'!E$56)
+($L490*'fnd base rates'!E$57)
+($M490*'fnd base rates'!E$58)
+($N490*'fnd base rates'!E$59)
+($O490*VLOOKUP($S490+12,rate_basefnd,5)))
*$R490</f>
        <v>146108.548125</v>
      </c>
      <c r="X490" s="1">
        <f>(($C490*'fnd base rates'!F$48)
+($D490*'fnd base rates'!F$49)
+($E490*'fnd base rates'!F$50)
+($F490*'fnd base rates'!F$51)
+($G490*'fnd base rates'!F$52)
+($H490*'fnd base rates'!F$53)
+($I490*'fnd base rates'!F$54)
+($J490*'fnd base rates'!F$55)
+($K490*'fnd base rates'!F$56)
+($L490*'fnd base rates'!F$57)
+($M490*'fnd base rates'!F$58)
+($N490*'fnd base rates'!F$59)
+($O490*VLOOKUP($S490+12,rate_basefnd,6)))
*$R490</f>
        <v>27799.451250000006</v>
      </c>
      <c r="Y490" s="1">
        <f>(($C490*'fnd base rates'!G$48)
+($D490*'fnd base rates'!G$49)
+($E490*'fnd base rates'!G$50)
+($F490*'fnd base rates'!G$51)
+($G490*'fnd base rates'!G$52)
+($H490*'fnd base rates'!G$53)
+($I490*'fnd base rates'!G$54)
+($J490*'fnd base rates'!G$55)
+($K490*'fnd base rates'!G$56)
+($L490*'fnd base rates'!G$57)
+($M490*'fnd base rates'!G$58)
+($N490*'fnd base rates'!G$59)
+($O490*VLOOKUP($S490+12,rate_basefnd,7)))
*$R490</f>
        <v>5284.276249999999</v>
      </c>
      <c r="Z490" s="1">
        <f>(($C490*'fnd base rates'!H$48)
+($D490*'fnd base rates'!H$49)
+($E490*'fnd base rates'!H$50)
+($F490*'fnd base rates'!H$51)
+($G490*'fnd base rates'!H$52)
+($H490*'fnd base rates'!H$53)
+($I490*'fnd base rates'!H$54)
+($J490*'fnd base rates'!H$55)
+($K490*'fnd base rates'!H$56)
+($L490*'fnd base rates'!H$57)
+($M490*'fnd base rates'!H$58)
+($N490*'fnd base rates'!H$59)
+($O490*VLOOKUP($S490+12,rate_basefnd,8)))</f>
        <v>21991.557499999999</v>
      </c>
      <c r="AA490" s="1">
        <f>(($C490*'fnd base rates'!I$48)
+($D490*'fnd base rates'!I$49)
+($E490*'fnd base rates'!I$50)
+($F490*'fnd base rates'!I$51)
+($G490*'fnd base rates'!I$52)
+($H490*'fnd base rates'!I$53)
+($I490*'fnd base rates'!I$54)
+($J490*'fnd base rates'!I$55)
+($K490*'fnd base rates'!I$56)
+($L490*'fnd base rates'!I$57)
+($M490*'fnd base rates'!I$58)
+($N490*'fnd base rates'!I$59)
+($O490*VLOOKUP($S490+12,rate_basefnd,9)))
*$R490</f>
        <v>12054.6</v>
      </c>
      <c r="AB490" s="1">
        <f>(($C490*'fnd base rates'!J$48)
+($D490*'fnd base rates'!J$49)
+($E490*'fnd base rates'!J$50)
+($F490*'fnd base rates'!J$51)
+($G490*'fnd base rates'!J$52)
+($H490*'fnd base rates'!J$53)
+($I490*'fnd base rates'!J$54)
+($J490*'fnd base rates'!J$55)
+($K490*'fnd base rates'!J$56)
+($L490*'fnd base rates'!J$57)
+($M490*'fnd base rates'!J$58)
+($N490*'fnd base rates'!J$59)
+($O490*VLOOKUP($S490+12,rate_basefnd,10)))
*$R490</f>
        <v>14059.66</v>
      </c>
      <c r="AC490" s="1">
        <f>(($C490*'fnd base rates'!K$48)
+($D490*'fnd base rates'!K$49)
+($E490*'fnd base rates'!K$50)
+($F490*'fnd base rates'!K$51)
+($G490*'fnd base rates'!K$52)
+($H490*'fnd base rates'!K$53)
+($I490*'fnd base rates'!K$54)
+($J490*'fnd base rates'!K$55)
+($K490*'fnd base rates'!K$56)
+($L490*'fnd base rates'!K$57)
+($M490*'fnd base rates'!K$58)
+($N490*'fnd base rates'!K$59)
+($O490*VLOOKUP($S490+12,rate_basefnd,11)))
*$R490</f>
        <v>37082.559374999997</v>
      </c>
      <c r="AD490" s="1">
        <f>(($C490*'fnd base rates'!L$48)
+($D490*'fnd base rates'!L$49)
+($E490*'fnd base rates'!L$50)
+($F490*'fnd base rates'!L$51)
+($G490*'fnd base rates'!L$52)
+($H490*'fnd base rates'!L$53)
+($I490*'fnd base rates'!L$54)
+($J490*'fnd base rates'!L$55)
+($K490*'fnd base rates'!L$56)
+($L490*'fnd base rates'!L$57)
+($M490*'fnd base rates'!L$58)
+($N490*'fnd base rates'!L$59)
+($O490*VLOOKUP($S490+12,rate_basefnd,12)))</f>
        <v>34117.572066389148</v>
      </c>
      <c r="AE490" s="1">
        <f>(($C490*'fnd base rates'!M$48)
+($D490*'fnd base rates'!M$49)
+($E490*'fnd base rates'!M$50)
+($F490*'fnd base rates'!M$51)
+($G490*'fnd base rates'!M$52)
+($H490*'fnd base rates'!M$53)
+($I490*'fnd base rates'!M$54)
+($J490*'fnd base rates'!M$55)
+($K490*'fnd base rates'!M$56)
+($L490*'fnd base rates'!M$57)
+($M490*'fnd base rates'!M$58)
+($N490*'fnd base rates'!M$59)
+($O490*VLOOKUP($S490+12,rate_basefnd,13)))</f>
        <v>0</v>
      </c>
      <c r="AF490" s="4">
        <f t="shared" si="82"/>
        <v>337978.77144138917</v>
      </c>
      <c r="AG490" s="4"/>
      <c r="AH490" s="4">
        <f t="shared" si="83"/>
        <v>479278210</v>
      </c>
      <c r="AI490" s="4" t="str">
        <f t="shared" si="84"/>
        <v>479</v>
      </c>
      <c r="AJ490" s="2" t="str">
        <f t="shared" si="85"/>
        <v>278</v>
      </c>
      <c r="AK490" s="2" t="str">
        <f t="shared" si="86"/>
        <v>210</v>
      </c>
      <c r="AL490" s="4">
        <f t="shared" si="87"/>
        <v>1</v>
      </c>
      <c r="AM490" s="4">
        <f t="shared" si="80"/>
        <v>35</v>
      </c>
      <c r="AN490" s="4">
        <f t="shared" si="88"/>
        <v>337978.77144138917</v>
      </c>
      <c r="AO490" s="4">
        <f t="shared" si="89"/>
        <v>9657</v>
      </c>
      <c r="AP490" s="4">
        <f t="shared" si="90"/>
        <v>0</v>
      </c>
      <c r="AQ490" s="75">
        <v>9657</v>
      </c>
      <c r="AR490" s="4"/>
    </row>
    <row r="491" spans="1:44">
      <c r="A491" s="2">
        <v>479278227</v>
      </c>
      <c r="B491" s="382" t="s">
        <v>692</v>
      </c>
      <c r="C491" s="15">
        <f>'fnd enro'!C491</f>
        <v>0</v>
      </c>
      <c r="D491" s="15">
        <f>'fnd enro'!D491</f>
        <v>0</v>
      </c>
      <c r="E491" s="15">
        <f>'fnd enro'!E491</f>
        <v>0</v>
      </c>
      <c r="F491" s="15">
        <f>'fnd enro'!F491</f>
        <v>0</v>
      </c>
      <c r="G491" s="15">
        <f>'fnd enro'!G491</f>
        <v>2</v>
      </c>
      <c r="H491" s="15">
        <f>'fnd enro'!H491</f>
        <v>3</v>
      </c>
      <c r="I491" s="15">
        <f>'fnd enro'!I491</f>
        <v>0.1875</v>
      </c>
      <c r="J491" s="15">
        <f>'fnd enro'!J491</f>
        <v>0</v>
      </c>
      <c r="K491" s="15">
        <f>'fnd enro'!K491</f>
        <v>0</v>
      </c>
      <c r="L491" s="15">
        <f>'fnd enro'!L491</f>
        <v>0</v>
      </c>
      <c r="M491" s="15">
        <f>'fnd enro'!M491</f>
        <v>0</v>
      </c>
      <c r="N491" s="15">
        <f>'fnd enro'!N491</f>
        <v>0</v>
      </c>
      <c r="O491" s="15">
        <f>'fnd enro'!O491</f>
        <v>1</v>
      </c>
      <c r="P491" s="15"/>
      <c r="Q491" s="15">
        <f>'fnd enro'!R491</f>
        <v>5</v>
      </c>
      <c r="R491" s="16">
        <f t="shared" si="81"/>
        <v>1</v>
      </c>
      <c r="S491" s="15">
        <f>'fnd enro'!Q491</f>
        <v>5</v>
      </c>
      <c r="U491" s="1">
        <f>(($C491*'fnd base rates'!C$48)
+($D491*'fnd base rates'!C$49)
+($E491*'fnd base rates'!C$50)
+($F491*'fnd base rates'!C$51)
+($G491*'fnd base rates'!C$52)
+($H491*'fnd base rates'!C$53)
+($I491*'fnd base rates'!C$54)
+($J491*'fnd base rates'!C$55)
+($K491*'fnd base rates'!C$56)
+($L491*'fnd base rates'!C$57)
+($M491*'fnd base rates'!C$58)
+($N491*'fnd base rates'!C$59)
+($O491*VLOOKUP($S491+12,rate_basefnd,3)))
*$R491</f>
        <v>2316.4781250000005</v>
      </c>
      <c r="V491" s="1">
        <f>(($C491*'fnd base rates'!D$48)
+($D491*'fnd base rates'!D$49)
+($E491*'fnd base rates'!D$50)
+($F491*'fnd base rates'!D$51)
+($G491*'fnd base rates'!D$52)
+($H491*'fnd base rates'!D$53)
+($I491*'fnd base rates'!D$54)
+($J491*'fnd base rates'!D$55)
+($K491*'fnd base rates'!D$56)
+($L491*'fnd base rates'!D$57)
+($M491*'fnd base rates'!D$58)
+($N491*'fnd base rates'!D$59)
+($O491*VLOOKUP($S491+12,rate_basefnd,4)))
*$R491</f>
        <v>3323.6000000000004</v>
      </c>
      <c r="W491" s="1">
        <f>(($C491*'fnd base rates'!E$48)
+($D491*'fnd base rates'!E$49)
+($E491*'fnd base rates'!E$50)
+($F491*'fnd base rates'!E$51)
+($G491*'fnd base rates'!E$52)
+($H491*'fnd base rates'!E$53)
+($I491*'fnd base rates'!E$54)
+($J491*'fnd base rates'!E$55)
+($K491*'fnd base rates'!E$56)
+($L491*'fnd base rates'!E$57)
+($M491*'fnd base rates'!E$58)
+($N491*'fnd base rates'!E$59)
+($O491*VLOOKUP($S491+12,rate_basefnd,5)))
*$R491</f>
        <v>21882.466874999998</v>
      </c>
      <c r="X491" s="1">
        <f>(($C491*'fnd base rates'!F$48)
+($D491*'fnd base rates'!F$49)
+($E491*'fnd base rates'!F$50)
+($F491*'fnd base rates'!F$51)
+($G491*'fnd base rates'!F$52)
+($H491*'fnd base rates'!F$53)
+($I491*'fnd base rates'!F$54)
+($J491*'fnd base rates'!F$55)
+($K491*'fnd base rates'!F$56)
+($L491*'fnd base rates'!F$57)
+($M491*'fnd base rates'!F$58)
+($N491*'fnd base rates'!F$59)
+($O491*VLOOKUP($S491+12,rate_basefnd,6)))
*$R491</f>
        <v>3998.2787500000004</v>
      </c>
      <c r="Y491" s="1">
        <f>(($C491*'fnd base rates'!G$48)
+($D491*'fnd base rates'!G$49)
+($E491*'fnd base rates'!G$50)
+($F491*'fnd base rates'!G$51)
+($G491*'fnd base rates'!G$52)
+($H491*'fnd base rates'!G$53)
+($I491*'fnd base rates'!G$54)
+($J491*'fnd base rates'!G$55)
+($K491*'fnd base rates'!G$56)
+($L491*'fnd base rates'!G$57)
+($M491*'fnd base rates'!G$58)
+($N491*'fnd base rates'!G$59)
+($O491*VLOOKUP($S491+12,rate_basefnd,7)))
*$R491</f>
        <v>786.19375000000002</v>
      </c>
      <c r="Z491" s="1">
        <f>(($C491*'fnd base rates'!H$48)
+($D491*'fnd base rates'!H$49)
+($E491*'fnd base rates'!H$50)
+($F491*'fnd base rates'!H$51)
+($G491*'fnd base rates'!H$52)
+($H491*'fnd base rates'!H$53)
+($I491*'fnd base rates'!H$54)
+($J491*'fnd base rates'!H$55)
+($K491*'fnd base rates'!H$56)
+($L491*'fnd base rates'!H$57)
+($M491*'fnd base rates'!H$58)
+($N491*'fnd base rates'!H$59)
+($O491*VLOOKUP($S491+12,rate_basefnd,8)))</f>
        <v>3066.0225000000005</v>
      </c>
      <c r="AA491" s="1">
        <f>(($C491*'fnd base rates'!I$48)
+($D491*'fnd base rates'!I$49)
+($E491*'fnd base rates'!I$50)
+($F491*'fnd base rates'!I$51)
+($G491*'fnd base rates'!I$52)
+($H491*'fnd base rates'!I$53)
+($I491*'fnd base rates'!I$54)
+($J491*'fnd base rates'!I$55)
+($K491*'fnd base rates'!I$56)
+($L491*'fnd base rates'!I$57)
+($M491*'fnd base rates'!I$58)
+($N491*'fnd base rates'!I$59)
+($O491*VLOOKUP($S491+12,rate_basefnd,9)))
*$R491</f>
        <v>1700.7</v>
      </c>
      <c r="AB491" s="1">
        <f>(($C491*'fnd base rates'!J$48)
+($D491*'fnd base rates'!J$49)
+($E491*'fnd base rates'!J$50)
+($F491*'fnd base rates'!J$51)
+($G491*'fnd base rates'!J$52)
+($H491*'fnd base rates'!J$53)
+($I491*'fnd base rates'!J$54)
+($J491*'fnd base rates'!J$55)
+($K491*'fnd base rates'!J$56)
+($L491*'fnd base rates'!J$57)
+($M491*'fnd base rates'!J$58)
+($N491*'fnd base rates'!J$59)
+($O491*VLOOKUP($S491+12,rate_basefnd,10)))
*$R491</f>
        <v>1927.8600000000001</v>
      </c>
      <c r="AC491" s="1">
        <f>(($C491*'fnd base rates'!K$48)
+($D491*'fnd base rates'!K$49)
+($E491*'fnd base rates'!K$50)
+($F491*'fnd base rates'!K$51)
+($G491*'fnd base rates'!K$52)
+($H491*'fnd base rates'!K$53)
+($I491*'fnd base rates'!K$54)
+($J491*'fnd base rates'!K$55)
+($K491*'fnd base rates'!K$56)
+($L491*'fnd base rates'!K$57)
+($M491*'fnd base rates'!K$58)
+($N491*'fnd base rates'!K$59)
+($O491*VLOOKUP($S491+12,rate_basefnd,11)))
*$R491</f>
        <v>5517.1356250000008</v>
      </c>
      <c r="AD491" s="1">
        <f>(($C491*'fnd base rates'!L$48)
+($D491*'fnd base rates'!L$49)
+($E491*'fnd base rates'!L$50)
+($F491*'fnd base rates'!L$51)
+($G491*'fnd base rates'!L$52)
+($H491*'fnd base rates'!L$53)
+($I491*'fnd base rates'!L$54)
+($J491*'fnd base rates'!L$55)
+($K491*'fnd base rates'!L$56)
+($L491*'fnd base rates'!L$57)
+($M491*'fnd base rates'!L$58)
+($N491*'fnd base rates'!L$59)
+($O491*VLOOKUP($S491+12,rate_basefnd,12)))</f>
        <v>5029.8436449319888</v>
      </c>
      <c r="AE491" s="1">
        <f>(($C491*'fnd base rates'!M$48)
+($D491*'fnd base rates'!M$49)
+($E491*'fnd base rates'!M$50)
+($F491*'fnd base rates'!M$51)
+($G491*'fnd base rates'!M$52)
+($H491*'fnd base rates'!M$53)
+($I491*'fnd base rates'!M$54)
+($J491*'fnd base rates'!M$55)
+($K491*'fnd base rates'!M$56)
+($L491*'fnd base rates'!M$57)
+($M491*'fnd base rates'!M$58)
+($N491*'fnd base rates'!M$59)
+($O491*VLOOKUP($S491+12,rate_basefnd,13)))</f>
        <v>0</v>
      </c>
      <c r="AF491" s="4">
        <f t="shared" si="82"/>
        <v>49548.579269931986</v>
      </c>
      <c r="AG491" s="4"/>
      <c r="AH491" s="4">
        <f t="shared" si="83"/>
        <v>479278227</v>
      </c>
      <c r="AI491" s="4" t="str">
        <f t="shared" si="84"/>
        <v>479</v>
      </c>
      <c r="AJ491" s="2" t="str">
        <f t="shared" si="85"/>
        <v>278</v>
      </c>
      <c r="AK491" s="2" t="str">
        <f t="shared" si="86"/>
        <v>227</v>
      </c>
      <c r="AL491" s="4">
        <f t="shared" si="87"/>
        <v>1</v>
      </c>
      <c r="AM491" s="4">
        <f t="shared" si="80"/>
        <v>5</v>
      </c>
      <c r="AN491" s="4">
        <f t="shared" si="88"/>
        <v>49548.579269931986</v>
      </c>
      <c r="AO491" s="4">
        <f t="shared" si="89"/>
        <v>9910</v>
      </c>
      <c r="AP491" s="4">
        <f t="shared" si="90"/>
        <v>0</v>
      </c>
      <c r="AQ491" s="75">
        <v>9910</v>
      </c>
      <c r="AR491" s="4"/>
    </row>
    <row r="492" spans="1:44">
      <c r="A492" s="2">
        <v>479278278</v>
      </c>
      <c r="B492" s="382" t="s">
        <v>692</v>
      </c>
      <c r="C492" s="15">
        <f>'fnd enro'!C492</f>
        <v>0</v>
      </c>
      <c r="D492" s="15">
        <f>'fnd enro'!D492</f>
        <v>0</v>
      </c>
      <c r="E492" s="15">
        <f>'fnd enro'!E492</f>
        <v>0</v>
      </c>
      <c r="F492" s="15">
        <f>'fnd enro'!F492</f>
        <v>0</v>
      </c>
      <c r="G492" s="15">
        <f>'fnd enro'!G492</f>
        <v>11</v>
      </c>
      <c r="H492" s="15">
        <f>'fnd enro'!H492</f>
        <v>31</v>
      </c>
      <c r="I492" s="15">
        <f>'fnd enro'!I492</f>
        <v>1.575</v>
      </c>
      <c r="J492" s="15">
        <f>'fnd enro'!J492</f>
        <v>0</v>
      </c>
      <c r="K492" s="15">
        <f>'fnd enro'!K492</f>
        <v>0</v>
      </c>
      <c r="L492" s="15">
        <f>'fnd enro'!L492</f>
        <v>0</v>
      </c>
      <c r="M492" s="15">
        <f>'fnd enro'!M492</f>
        <v>0</v>
      </c>
      <c r="N492" s="15">
        <f>'fnd enro'!N492</f>
        <v>0</v>
      </c>
      <c r="O492" s="15">
        <f>'fnd enro'!O492</f>
        <v>6</v>
      </c>
      <c r="P492" s="15"/>
      <c r="Q492" s="15">
        <f>'fnd enro'!R492</f>
        <v>42</v>
      </c>
      <c r="R492" s="16">
        <f t="shared" si="81"/>
        <v>1</v>
      </c>
      <c r="S492" s="15">
        <f>'fnd enro'!Q492</f>
        <v>3</v>
      </c>
      <c r="U492" s="1">
        <f>(($C492*'fnd base rates'!C$48)
+($D492*'fnd base rates'!C$49)
+($E492*'fnd base rates'!C$50)
+($F492*'fnd base rates'!C$51)
+($G492*'fnd base rates'!C$52)
+($H492*'fnd base rates'!C$53)
+($I492*'fnd base rates'!C$54)
+($J492*'fnd base rates'!C$55)
+($K492*'fnd base rates'!C$56)
+($L492*'fnd base rates'!C$57)
+($M492*'fnd base rates'!C$58)
+($N492*'fnd base rates'!C$59)
+($O492*VLOOKUP($S492+12,rate_basefnd,3)))
*$R492</f>
        <v>19458.416250000002</v>
      </c>
      <c r="V492" s="1">
        <f>(($C492*'fnd base rates'!D$48)
+($D492*'fnd base rates'!D$49)
+($E492*'fnd base rates'!D$50)
+($F492*'fnd base rates'!D$51)
+($G492*'fnd base rates'!D$52)
+($H492*'fnd base rates'!D$53)
+($I492*'fnd base rates'!D$54)
+($J492*'fnd base rates'!D$55)
+($K492*'fnd base rates'!D$56)
+($L492*'fnd base rates'!D$57)
+($M492*'fnd base rates'!D$58)
+($N492*'fnd base rates'!D$59)
+($O492*VLOOKUP($S492+12,rate_basefnd,4)))
*$R492</f>
        <v>27918.239999999998</v>
      </c>
      <c r="W492" s="1">
        <f>(($C492*'fnd base rates'!E$48)
+($D492*'fnd base rates'!E$49)
+($E492*'fnd base rates'!E$50)
+($F492*'fnd base rates'!E$51)
+($G492*'fnd base rates'!E$52)
+($H492*'fnd base rates'!E$53)
+($I492*'fnd base rates'!E$54)
+($J492*'fnd base rates'!E$55)
+($K492*'fnd base rates'!E$56)
+($L492*'fnd base rates'!E$57)
+($M492*'fnd base rates'!E$58)
+($N492*'fnd base rates'!E$59)
+($O492*VLOOKUP($S492+12,rate_basefnd,5)))
*$R492</f>
        <v>183281.70374999999</v>
      </c>
      <c r="X492" s="1">
        <f>(($C492*'fnd base rates'!F$48)
+($D492*'fnd base rates'!F$49)
+($E492*'fnd base rates'!F$50)
+($F492*'fnd base rates'!F$51)
+($G492*'fnd base rates'!F$52)
+($H492*'fnd base rates'!F$53)
+($I492*'fnd base rates'!F$54)
+($J492*'fnd base rates'!F$55)
+($K492*'fnd base rates'!F$56)
+($L492*'fnd base rates'!F$57)
+($M492*'fnd base rates'!F$58)
+($N492*'fnd base rates'!F$59)
+($O492*VLOOKUP($S492+12,rate_basefnd,6)))
*$R492</f>
        <v>33038.891500000005</v>
      </c>
      <c r="Y492" s="1">
        <f>(($C492*'fnd base rates'!G$48)
+($D492*'fnd base rates'!G$49)
+($E492*'fnd base rates'!G$50)
+($F492*'fnd base rates'!G$51)
+($G492*'fnd base rates'!G$52)
+($H492*'fnd base rates'!G$53)
+($I492*'fnd base rates'!G$54)
+($J492*'fnd base rates'!G$55)
+($K492*'fnd base rates'!G$56)
+($L492*'fnd base rates'!G$57)
+($M492*'fnd base rates'!G$58)
+($N492*'fnd base rates'!G$59)
+($O492*VLOOKUP($S492+12,rate_basefnd,7)))
*$R492</f>
        <v>6408.1554999999998</v>
      </c>
      <c r="Z492" s="1">
        <f>(($C492*'fnd base rates'!H$48)
+($D492*'fnd base rates'!H$49)
+($E492*'fnd base rates'!H$50)
+($F492*'fnd base rates'!H$51)
+($G492*'fnd base rates'!H$52)
+($H492*'fnd base rates'!H$53)
+($I492*'fnd base rates'!H$54)
+($J492*'fnd base rates'!H$55)
+($K492*'fnd base rates'!H$56)
+($L492*'fnd base rates'!H$57)
+($M492*'fnd base rates'!H$58)
+($N492*'fnd base rates'!H$59)
+($O492*VLOOKUP($S492+12,rate_basefnd,8)))</f>
        <v>27289.848999999998</v>
      </c>
      <c r="AA492" s="1">
        <f>(($C492*'fnd base rates'!I$48)
+($D492*'fnd base rates'!I$49)
+($E492*'fnd base rates'!I$50)
+($F492*'fnd base rates'!I$51)
+($G492*'fnd base rates'!I$52)
+($H492*'fnd base rates'!I$53)
+($I492*'fnd base rates'!I$54)
+($J492*'fnd base rates'!I$55)
+($K492*'fnd base rates'!I$56)
+($L492*'fnd base rates'!I$57)
+($M492*'fnd base rates'!I$58)
+($N492*'fnd base rates'!I$59)
+($O492*VLOOKUP($S492+12,rate_basefnd,9)))
*$R492</f>
        <v>14720.01</v>
      </c>
      <c r="AB492" s="1">
        <f>(($C492*'fnd base rates'!J$48)
+($D492*'fnd base rates'!J$49)
+($E492*'fnd base rates'!J$50)
+($F492*'fnd base rates'!J$51)
+($G492*'fnd base rates'!J$52)
+($H492*'fnd base rates'!J$53)
+($I492*'fnd base rates'!J$54)
+($J492*'fnd base rates'!J$55)
+($K492*'fnd base rates'!J$56)
+($L492*'fnd base rates'!J$57)
+($M492*'fnd base rates'!J$58)
+($N492*'fnd base rates'!J$59)
+($O492*VLOOKUP($S492+12,rate_basefnd,10)))
*$R492</f>
        <v>17831.48</v>
      </c>
      <c r="AC492" s="1">
        <f>(($C492*'fnd base rates'!K$48)
+($D492*'fnd base rates'!K$49)
+($E492*'fnd base rates'!K$50)
+($F492*'fnd base rates'!K$51)
+($G492*'fnd base rates'!K$52)
+($H492*'fnd base rates'!K$53)
+($I492*'fnd base rates'!K$54)
+($J492*'fnd base rates'!K$55)
+($K492*'fnd base rates'!K$56)
+($L492*'fnd base rates'!K$57)
+($M492*'fnd base rates'!K$58)
+($N492*'fnd base rates'!K$59)
+($O492*VLOOKUP($S492+12,rate_basefnd,11)))
*$R492</f>
        <v>44969.505250000002</v>
      </c>
      <c r="AD492" s="1">
        <f>(($C492*'fnd base rates'!L$48)
+($D492*'fnd base rates'!L$49)
+($E492*'fnd base rates'!L$50)
+($F492*'fnd base rates'!L$51)
+($G492*'fnd base rates'!L$52)
+($H492*'fnd base rates'!L$53)
+($I492*'fnd base rates'!L$54)
+($J492*'fnd base rates'!L$55)
+($K492*'fnd base rates'!L$56)
+($L492*'fnd base rates'!L$57)
+($M492*'fnd base rates'!L$58)
+($N492*'fnd base rates'!L$59)
+($O492*VLOOKUP($S492+12,rate_basefnd,12)))</f>
        <v>41112.816617837838</v>
      </c>
      <c r="AE492" s="1">
        <f>(($C492*'fnd base rates'!M$48)
+($D492*'fnd base rates'!M$49)
+($E492*'fnd base rates'!M$50)
+($F492*'fnd base rates'!M$51)
+($G492*'fnd base rates'!M$52)
+($H492*'fnd base rates'!M$53)
+($I492*'fnd base rates'!M$54)
+($J492*'fnd base rates'!M$55)
+($K492*'fnd base rates'!M$56)
+($L492*'fnd base rates'!M$57)
+($M492*'fnd base rates'!M$58)
+($N492*'fnd base rates'!M$59)
+($O492*VLOOKUP($S492+12,rate_basefnd,13)))</f>
        <v>0</v>
      </c>
      <c r="AF492" s="4">
        <f t="shared" si="82"/>
        <v>416029.06786783779</v>
      </c>
      <c r="AG492" s="4"/>
      <c r="AH492" s="4">
        <f t="shared" si="83"/>
        <v>479278278</v>
      </c>
      <c r="AI492" s="4" t="str">
        <f t="shared" si="84"/>
        <v>479</v>
      </c>
      <c r="AJ492" s="2" t="str">
        <f t="shared" si="85"/>
        <v>278</v>
      </c>
      <c r="AK492" s="2" t="str">
        <f t="shared" si="86"/>
        <v>278</v>
      </c>
      <c r="AL492" s="4">
        <f t="shared" si="87"/>
        <v>1</v>
      </c>
      <c r="AM492" s="4">
        <f t="shared" si="80"/>
        <v>42</v>
      </c>
      <c r="AN492" s="4">
        <f t="shared" si="88"/>
        <v>416029.06786783779</v>
      </c>
      <c r="AO492" s="4">
        <f t="shared" si="89"/>
        <v>9905</v>
      </c>
      <c r="AP492" s="4">
        <f t="shared" si="90"/>
        <v>0</v>
      </c>
      <c r="AQ492" s="75">
        <v>9905</v>
      </c>
      <c r="AR492" s="4"/>
    </row>
    <row r="493" spans="1:44">
      <c r="A493" s="2">
        <v>479278281</v>
      </c>
      <c r="B493" s="382" t="s">
        <v>692</v>
      </c>
      <c r="C493" s="15">
        <f>'fnd enro'!C493</f>
        <v>0</v>
      </c>
      <c r="D493" s="15">
        <f>'fnd enro'!D493</f>
        <v>0</v>
      </c>
      <c r="E493" s="15">
        <f>'fnd enro'!E493</f>
        <v>0</v>
      </c>
      <c r="F493" s="15">
        <f>'fnd enro'!F493</f>
        <v>0</v>
      </c>
      <c r="G493" s="15">
        <f>'fnd enro'!G493</f>
        <v>19</v>
      </c>
      <c r="H493" s="15">
        <f>'fnd enro'!H493</f>
        <v>43</v>
      </c>
      <c r="I493" s="15">
        <f>'fnd enro'!I493</f>
        <v>2.3250000000000002</v>
      </c>
      <c r="J493" s="15">
        <f>'fnd enro'!J493</f>
        <v>0</v>
      </c>
      <c r="K493" s="15">
        <f>'fnd enro'!K493</f>
        <v>0</v>
      </c>
      <c r="L493" s="15">
        <f>'fnd enro'!L493</f>
        <v>0</v>
      </c>
      <c r="M493" s="15">
        <f>'fnd enro'!M493</f>
        <v>0</v>
      </c>
      <c r="N493" s="15">
        <f>'fnd enro'!N493</f>
        <v>0</v>
      </c>
      <c r="O493" s="15">
        <f>'fnd enro'!O493</f>
        <v>30</v>
      </c>
      <c r="P493" s="15"/>
      <c r="Q493" s="15">
        <f>'fnd enro'!R493</f>
        <v>62</v>
      </c>
      <c r="R493" s="16">
        <f t="shared" si="81"/>
        <v>1</v>
      </c>
      <c r="S493" s="15">
        <f>'fnd enro'!Q493</f>
        <v>10</v>
      </c>
      <c r="U493" s="1">
        <f>(($C493*'fnd base rates'!C$48)
+($D493*'fnd base rates'!C$49)
+($E493*'fnd base rates'!C$50)
+($F493*'fnd base rates'!C$51)
+($G493*'fnd base rates'!C$52)
+($H493*'fnd base rates'!C$53)
+($I493*'fnd base rates'!C$54)
+($J493*'fnd base rates'!C$55)
+($K493*'fnd base rates'!C$56)
+($L493*'fnd base rates'!C$57)
+($M493*'fnd base rates'!C$58)
+($N493*'fnd base rates'!C$59)
+($O493*VLOOKUP($S493+12,rate_basefnd,3)))
*$R493</f>
        <v>28724.328750000004</v>
      </c>
      <c r="V493" s="1">
        <f>(($C493*'fnd base rates'!D$48)
+($D493*'fnd base rates'!D$49)
+($E493*'fnd base rates'!D$50)
+($F493*'fnd base rates'!D$51)
+($G493*'fnd base rates'!D$52)
+($H493*'fnd base rates'!D$53)
+($I493*'fnd base rates'!D$54)
+($J493*'fnd base rates'!D$55)
+($K493*'fnd base rates'!D$56)
+($L493*'fnd base rates'!D$57)
+($M493*'fnd base rates'!D$58)
+($N493*'fnd base rates'!D$59)
+($O493*VLOOKUP($S493+12,rate_basefnd,4)))
*$R493</f>
        <v>41212.639999999999</v>
      </c>
      <c r="W493" s="1">
        <f>(($C493*'fnd base rates'!E$48)
+($D493*'fnd base rates'!E$49)
+($E493*'fnd base rates'!E$50)
+($F493*'fnd base rates'!E$51)
+($G493*'fnd base rates'!E$52)
+($H493*'fnd base rates'!E$53)
+($I493*'fnd base rates'!E$54)
+($J493*'fnd base rates'!E$55)
+($K493*'fnd base rates'!E$56)
+($L493*'fnd base rates'!E$57)
+($M493*'fnd base rates'!E$58)
+($N493*'fnd base rates'!E$59)
+($O493*VLOOKUP($S493+12,rate_basefnd,5)))
*$R493</f>
        <v>338204.57124999998</v>
      </c>
      <c r="X493" s="1">
        <f>(($C493*'fnd base rates'!F$48)
+($D493*'fnd base rates'!F$49)
+($E493*'fnd base rates'!F$50)
+($F493*'fnd base rates'!F$51)
+($G493*'fnd base rates'!F$52)
+($H493*'fnd base rates'!F$53)
+($I493*'fnd base rates'!F$54)
+($J493*'fnd base rates'!F$55)
+($K493*'fnd base rates'!F$56)
+($L493*'fnd base rates'!F$57)
+($M493*'fnd base rates'!F$58)
+($N493*'fnd base rates'!F$59)
+($O493*VLOOKUP($S493+12,rate_basefnd,6)))
*$R493</f>
        <v>49032.006500000003</v>
      </c>
      <c r="Y493" s="1">
        <f>(($C493*'fnd base rates'!G$48)
+($D493*'fnd base rates'!G$49)
+($E493*'fnd base rates'!G$50)
+($F493*'fnd base rates'!G$51)
+($G493*'fnd base rates'!G$52)
+($H493*'fnd base rates'!G$53)
+($I493*'fnd base rates'!G$54)
+($J493*'fnd base rates'!G$55)
+($K493*'fnd base rates'!G$56)
+($L493*'fnd base rates'!G$57)
+($M493*'fnd base rates'!G$58)
+($N493*'fnd base rates'!G$59)
+($O493*VLOOKUP($S493+12,rate_basefnd,7)))
*$R493</f>
        <v>11036.0705</v>
      </c>
      <c r="Z493" s="1">
        <f>(($C493*'fnd base rates'!H$48)
+($D493*'fnd base rates'!H$49)
+($E493*'fnd base rates'!H$50)
+($F493*'fnd base rates'!H$51)
+($G493*'fnd base rates'!H$52)
+($H493*'fnd base rates'!H$53)
+($I493*'fnd base rates'!H$54)
+($J493*'fnd base rates'!H$55)
+($K493*'fnd base rates'!H$56)
+($L493*'fnd base rates'!H$57)
+($M493*'fnd base rates'!H$58)
+($N493*'fnd base rates'!H$59)
+($O493*VLOOKUP($S493+12,rate_basefnd,8)))</f>
        <v>39553.938999999998</v>
      </c>
      <c r="AA493" s="1">
        <f>(($C493*'fnd base rates'!I$48)
+($D493*'fnd base rates'!I$49)
+($E493*'fnd base rates'!I$50)
+($F493*'fnd base rates'!I$51)
+($G493*'fnd base rates'!I$52)
+($H493*'fnd base rates'!I$53)
+($I493*'fnd base rates'!I$54)
+($J493*'fnd base rates'!I$55)
+($K493*'fnd base rates'!I$56)
+($L493*'fnd base rates'!I$57)
+($M493*'fnd base rates'!I$58)
+($N493*'fnd base rates'!I$59)
+($O493*VLOOKUP($S493+12,rate_basefnd,9)))
*$R493</f>
        <v>21522.809999999998</v>
      </c>
      <c r="AB493" s="1">
        <f>(($C493*'fnd base rates'!J$48)
+($D493*'fnd base rates'!J$49)
+($E493*'fnd base rates'!J$50)
+($F493*'fnd base rates'!J$51)
+($G493*'fnd base rates'!J$52)
+($H493*'fnd base rates'!J$53)
+($I493*'fnd base rates'!J$54)
+($J493*'fnd base rates'!J$55)
+($K493*'fnd base rates'!J$56)
+($L493*'fnd base rates'!J$57)
+($M493*'fnd base rates'!J$58)
+($N493*'fnd base rates'!J$59)
+($O493*VLOOKUP($S493+12,rate_basefnd,10)))
*$R493</f>
        <v>25542.92</v>
      </c>
      <c r="AC493" s="1">
        <f>(($C493*'fnd base rates'!K$48)
+($D493*'fnd base rates'!K$49)
+($E493*'fnd base rates'!K$50)
+($F493*'fnd base rates'!K$51)
+($G493*'fnd base rates'!K$52)
+($H493*'fnd base rates'!K$53)
+($I493*'fnd base rates'!K$54)
+($J493*'fnd base rates'!K$55)
+($K493*'fnd base rates'!K$56)
+($L493*'fnd base rates'!K$57)
+($M493*'fnd base rates'!K$58)
+($N493*'fnd base rates'!K$59)
+($O493*VLOOKUP($S493+12,rate_basefnd,11)))
*$R493</f>
        <v>77446.527749999994</v>
      </c>
      <c r="AD493" s="1">
        <f>(($C493*'fnd base rates'!L$48)
+($D493*'fnd base rates'!L$49)
+($E493*'fnd base rates'!L$50)
+($F493*'fnd base rates'!L$51)
+($G493*'fnd base rates'!L$52)
+($H493*'fnd base rates'!L$53)
+($I493*'fnd base rates'!L$54)
+($J493*'fnd base rates'!L$55)
+($K493*'fnd base rates'!L$56)
+($L493*'fnd base rates'!L$57)
+($M493*'fnd base rates'!L$58)
+($N493*'fnd base rates'!L$59)
+($O493*VLOOKUP($S493+12,rate_basefnd,12)))</f>
        <v>68073.471197565799</v>
      </c>
      <c r="AE493" s="1">
        <f>(($C493*'fnd base rates'!M$48)
+($D493*'fnd base rates'!M$49)
+($E493*'fnd base rates'!M$50)
+($F493*'fnd base rates'!M$51)
+($G493*'fnd base rates'!M$52)
+($H493*'fnd base rates'!M$53)
+($I493*'fnd base rates'!M$54)
+($J493*'fnd base rates'!M$55)
+($K493*'fnd base rates'!M$56)
+($L493*'fnd base rates'!M$57)
+($M493*'fnd base rates'!M$58)
+($N493*'fnd base rates'!M$59)
+($O493*VLOOKUP($S493+12,rate_basefnd,13)))</f>
        <v>0</v>
      </c>
      <c r="AF493" s="4">
        <f t="shared" si="82"/>
        <v>700349.28494756576</v>
      </c>
      <c r="AG493" s="4"/>
      <c r="AH493" s="4">
        <f t="shared" si="83"/>
        <v>479278281</v>
      </c>
      <c r="AI493" s="4" t="str">
        <f t="shared" si="84"/>
        <v>479</v>
      </c>
      <c r="AJ493" s="2" t="str">
        <f t="shared" si="85"/>
        <v>278</v>
      </c>
      <c r="AK493" s="2" t="str">
        <f t="shared" si="86"/>
        <v>281</v>
      </c>
      <c r="AL493" s="4">
        <f t="shared" si="87"/>
        <v>1</v>
      </c>
      <c r="AM493" s="4">
        <f t="shared" si="80"/>
        <v>62</v>
      </c>
      <c r="AN493" s="4">
        <f t="shared" si="88"/>
        <v>700349.28494756576</v>
      </c>
      <c r="AO493" s="4">
        <f t="shared" si="89"/>
        <v>11296</v>
      </c>
      <c r="AP493" s="4">
        <f t="shared" si="90"/>
        <v>0</v>
      </c>
      <c r="AQ493" s="75">
        <v>11296</v>
      </c>
      <c r="AR493" s="4"/>
    </row>
    <row r="494" spans="1:44">
      <c r="A494" s="2">
        <v>479278309</v>
      </c>
      <c r="B494" s="382" t="s">
        <v>692</v>
      </c>
      <c r="C494" s="15">
        <f>'fnd enro'!C494</f>
        <v>0</v>
      </c>
      <c r="D494" s="15">
        <f>'fnd enro'!D494</f>
        <v>0</v>
      </c>
      <c r="E494" s="15">
        <f>'fnd enro'!E494</f>
        <v>0</v>
      </c>
      <c r="F494" s="15">
        <f>'fnd enro'!F494</f>
        <v>0</v>
      </c>
      <c r="G494" s="15">
        <f>'fnd enro'!G494</f>
        <v>4</v>
      </c>
      <c r="H494" s="15">
        <f>'fnd enro'!H494</f>
        <v>2</v>
      </c>
      <c r="I494" s="15">
        <f>'fnd enro'!I494</f>
        <v>0.22500000000000001</v>
      </c>
      <c r="J494" s="15">
        <f>'fnd enro'!J494</f>
        <v>0</v>
      </c>
      <c r="K494" s="15">
        <f>'fnd enro'!K494</f>
        <v>0</v>
      </c>
      <c r="L494" s="15">
        <f>'fnd enro'!L494</f>
        <v>0</v>
      </c>
      <c r="M494" s="15">
        <f>'fnd enro'!M494</f>
        <v>0</v>
      </c>
      <c r="N494" s="15">
        <f>'fnd enro'!N494</f>
        <v>0</v>
      </c>
      <c r="O494" s="15">
        <f>'fnd enro'!O494</f>
        <v>3</v>
      </c>
      <c r="P494" s="15"/>
      <c r="Q494" s="15">
        <f>'fnd enro'!R494</f>
        <v>6</v>
      </c>
      <c r="R494" s="16">
        <f t="shared" si="81"/>
        <v>1</v>
      </c>
      <c r="S494" s="15">
        <f>'fnd enro'!Q494</f>
        <v>10</v>
      </c>
      <c r="U494" s="1">
        <f>(($C494*'fnd base rates'!C$48)
+($D494*'fnd base rates'!C$49)
+($E494*'fnd base rates'!C$50)
+($F494*'fnd base rates'!C$51)
+($G494*'fnd base rates'!C$52)
+($H494*'fnd base rates'!C$53)
+($I494*'fnd base rates'!C$54)
+($J494*'fnd base rates'!C$55)
+($K494*'fnd base rates'!C$56)
+($L494*'fnd base rates'!C$57)
+($M494*'fnd base rates'!C$58)
+($N494*'fnd base rates'!C$59)
+($O494*VLOOKUP($S494+12,rate_basefnd,3)))
*$R494</f>
        <v>2779.7737500000003</v>
      </c>
      <c r="V494" s="1">
        <f>(($C494*'fnd base rates'!D$48)
+($D494*'fnd base rates'!D$49)
+($E494*'fnd base rates'!D$50)
+($F494*'fnd base rates'!D$51)
+($G494*'fnd base rates'!D$52)
+($H494*'fnd base rates'!D$53)
+($I494*'fnd base rates'!D$54)
+($J494*'fnd base rates'!D$55)
+($K494*'fnd base rates'!D$56)
+($L494*'fnd base rates'!D$57)
+($M494*'fnd base rates'!D$58)
+($N494*'fnd base rates'!D$59)
+($O494*VLOOKUP($S494+12,rate_basefnd,4)))
*$R494</f>
        <v>3988.32</v>
      </c>
      <c r="W494" s="1">
        <f>(($C494*'fnd base rates'!E$48)
+($D494*'fnd base rates'!E$49)
+($E494*'fnd base rates'!E$50)
+($F494*'fnd base rates'!E$51)
+($G494*'fnd base rates'!E$52)
+($H494*'fnd base rates'!E$53)
+($I494*'fnd base rates'!E$54)
+($J494*'fnd base rates'!E$55)
+($K494*'fnd base rates'!E$56)
+($L494*'fnd base rates'!E$57)
+($M494*'fnd base rates'!E$58)
+($N494*'fnd base rates'!E$59)
+($O494*VLOOKUP($S494+12,rate_basefnd,5)))
*$R494</f>
        <v>30318.116249999995</v>
      </c>
      <c r="X494" s="1">
        <f>(($C494*'fnd base rates'!F$48)
+($D494*'fnd base rates'!F$49)
+($E494*'fnd base rates'!F$50)
+($F494*'fnd base rates'!F$51)
+($G494*'fnd base rates'!F$52)
+($H494*'fnd base rates'!F$53)
+($I494*'fnd base rates'!F$54)
+($J494*'fnd base rates'!F$55)
+($K494*'fnd base rates'!F$56)
+($L494*'fnd base rates'!F$57)
+($M494*'fnd base rates'!F$58)
+($N494*'fnd base rates'!F$59)
+($O494*VLOOKUP($S494+12,rate_basefnd,6)))
*$R494</f>
        <v>4948.7345000000005</v>
      </c>
      <c r="Y494" s="1">
        <f>(($C494*'fnd base rates'!G$48)
+($D494*'fnd base rates'!G$49)
+($E494*'fnd base rates'!G$50)
+($F494*'fnd base rates'!G$51)
+($G494*'fnd base rates'!G$52)
+($H494*'fnd base rates'!G$53)
+($I494*'fnd base rates'!G$54)
+($J494*'fnd base rates'!G$55)
+($K494*'fnd base rates'!G$56)
+($L494*'fnd base rates'!G$57)
+($M494*'fnd base rates'!G$58)
+($N494*'fnd base rates'!G$59)
+($O494*VLOOKUP($S494+12,rate_basefnd,7)))
*$R494</f>
        <v>1083.5764999999999</v>
      </c>
      <c r="Z494" s="1">
        <f>(($C494*'fnd base rates'!H$48)
+($D494*'fnd base rates'!H$49)
+($E494*'fnd base rates'!H$50)
+($F494*'fnd base rates'!H$51)
+($G494*'fnd base rates'!H$52)
+($H494*'fnd base rates'!H$53)
+($I494*'fnd base rates'!H$54)
+($J494*'fnd base rates'!H$55)
+($K494*'fnd base rates'!H$56)
+($L494*'fnd base rates'!H$57)
+($M494*'fnd base rates'!H$58)
+($N494*'fnd base rates'!H$59)
+($O494*VLOOKUP($S494+12,rate_basefnd,8)))</f>
        <v>3255.7070000000003</v>
      </c>
      <c r="AA494" s="1">
        <f>(($C494*'fnd base rates'!I$48)
+($D494*'fnd base rates'!I$49)
+($E494*'fnd base rates'!I$50)
+($F494*'fnd base rates'!I$51)
+($G494*'fnd base rates'!I$52)
+($H494*'fnd base rates'!I$53)
+($I494*'fnd base rates'!I$54)
+($J494*'fnd base rates'!I$55)
+($K494*'fnd base rates'!I$56)
+($L494*'fnd base rates'!I$57)
+($M494*'fnd base rates'!I$58)
+($N494*'fnd base rates'!I$59)
+($O494*VLOOKUP($S494+12,rate_basefnd,9)))
*$R494</f>
        <v>1921.08</v>
      </c>
      <c r="AB494" s="1">
        <f>(($C494*'fnd base rates'!J$48)
+($D494*'fnd base rates'!J$49)
+($E494*'fnd base rates'!J$50)
+($F494*'fnd base rates'!J$51)
+($G494*'fnd base rates'!J$52)
+($H494*'fnd base rates'!J$53)
+($I494*'fnd base rates'!J$54)
+($J494*'fnd base rates'!J$55)
+($K494*'fnd base rates'!J$56)
+($L494*'fnd base rates'!J$57)
+($M494*'fnd base rates'!J$58)
+($N494*'fnd base rates'!J$59)
+($O494*VLOOKUP($S494+12,rate_basefnd,10)))
*$R494</f>
        <v>1861.72</v>
      </c>
      <c r="AC494" s="1">
        <f>(($C494*'fnd base rates'!K$48)
+($D494*'fnd base rates'!K$49)
+($E494*'fnd base rates'!K$50)
+($F494*'fnd base rates'!K$51)
+($G494*'fnd base rates'!K$52)
+($H494*'fnd base rates'!K$53)
+($I494*'fnd base rates'!K$54)
+($J494*'fnd base rates'!K$55)
+($K494*'fnd base rates'!K$56)
+($L494*'fnd base rates'!K$57)
+($M494*'fnd base rates'!K$58)
+($N494*'fnd base rates'!K$59)
+($O494*VLOOKUP($S494+12,rate_basefnd,11)))
*$R494</f>
        <v>7604.0007499999992</v>
      </c>
      <c r="AD494" s="1">
        <f>(($C494*'fnd base rates'!L$48)
+($D494*'fnd base rates'!L$49)
+($E494*'fnd base rates'!L$50)
+($F494*'fnd base rates'!L$51)
+($G494*'fnd base rates'!L$52)
+($H494*'fnd base rates'!L$53)
+($I494*'fnd base rates'!L$54)
+($J494*'fnd base rates'!L$55)
+($K494*'fnd base rates'!L$56)
+($L494*'fnd base rates'!L$57)
+($M494*'fnd base rates'!L$58)
+($N494*'fnd base rates'!L$59)
+($O494*VLOOKUP($S494+12,rate_basefnd,12)))</f>
        <v>6746.8951324262116</v>
      </c>
      <c r="AE494" s="1">
        <f>(($C494*'fnd base rates'!M$48)
+($D494*'fnd base rates'!M$49)
+($E494*'fnd base rates'!M$50)
+($F494*'fnd base rates'!M$51)
+($G494*'fnd base rates'!M$52)
+($H494*'fnd base rates'!M$53)
+($I494*'fnd base rates'!M$54)
+($J494*'fnd base rates'!M$55)
+($K494*'fnd base rates'!M$56)
+($L494*'fnd base rates'!M$57)
+($M494*'fnd base rates'!M$58)
+($N494*'fnd base rates'!M$59)
+($O494*VLOOKUP($S494+12,rate_basefnd,13)))</f>
        <v>0</v>
      </c>
      <c r="AF494" s="4">
        <f t="shared" si="82"/>
        <v>64507.923882426207</v>
      </c>
      <c r="AG494" s="4"/>
      <c r="AH494" s="4">
        <f t="shared" si="83"/>
        <v>479278309</v>
      </c>
      <c r="AI494" s="4" t="str">
        <f t="shared" si="84"/>
        <v>479</v>
      </c>
      <c r="AJ494" s="2" t="str">
        <f t="shared" si="85"/>
        <v>278</v>
      </c>
      <c r="AK494" s="2" t="str">
        <f t="shared" si="86"/>
        <v>309</v>
      </c>
      <c r="AL494" s="4">
        <f t="shared" si="87"/>
        <v>1</v>
      </c>
      <c r="AM494" s="4">
        <f t="shared" si="80"/>
        <v>6</v>
      </c>
      <c r="AN494" s="4">
        <f t="shared" si="88"/>
        <v>64507.923882426207</v>
      </c>
      <c r="AO494" s="4">
        <f t="shared" si="89"/>
        <v>10751</v>
      </c>
      <c r="AP494" s="4">
        <f t="shared" si="90"/>
        <v>0</v>
      </c>
      <c r="AQ494" s="75">
        <v>10751</v>
      </c>
      <c r="AR494" s="4"/>
    </row>
    <row r="495" spans="1:44">
      <c r="A495" s="2">
        <v>479278325</v>
      </c>
      <c r="B495" s="382" t="s">
        <v>692</v>
      </c>
      <c r="C495" s="15">
        <f>'fnd enro'!C495</f>
        <v>0</v>
      </c>
      <c r="D495" s="15">
        <f>'fnd enro'!D495</f>
        <v>0</v>
      </c>
      <c r="E495" s="15">
        <f>'fnd enro'!E495</f>
        <v>0</v>
      </c>
      <c r="F495" s="15">
        <f>'fnd enro'!F495</f>
        <v>0</v>
      </c>
      <c r="G495" s="15">
        <f>'fnd enro'!G495</f>
        <v>1</v>
      </c>
      <c r="H495" s="15">
        <f>'fnd enro'!H495</f>
        <v>5</v>
      </c>
      <c r="I495" s="15">
        <f>'fnd enro'!I495</f>
        <v>0.22500000000000001</v>
      </c>
      <c r="J495" s="15">
        <f>'fnd enro'!J495</f>
        <v>0</v>
      </c>
      <c r="K495" s="15">
        <f>'fnd enro'!K495</f>
        <v>0</v>
      </c>
      <c r="L495" s="15">
        <f>'fnd enro'!L495</f>
        <v>0</v>
      </c>
      <c r="M495" s="15">
        <f>'fnd enro'!M495</f>
        <v>0</v>
      </c>
      <c r="N495" s="15">
        <f>'fnd enro'!N495</f>
        <v>0</v>
      </c>
      <c r="O495" s="15">
        <f>'fnd enro'!O495</f>
        <v>0</v>
      </c>
      <c r="P495" s="15"/>
      <c r="Q495" s="15">
        <f>'fnd enro'!R495</f>
        <v>6</v>
      </c>
      <c r="R495" s="16">
        <f t="shared" si="81"/>
        <v>1</v>
      </c>
      <c r="S495" s="15">
        <f>'fnd enro'!Q495</f>
        <v>1</v>
      </c>
      <c r="U495" s="1">
        <f>(($C495*'fnd base rates'!C$48)
+($D495*'fnd base rates'!C$49)
+($E495*'fnd base rates'!C$50)
+($F495*'fnd base rates'!C$51)
+($G495*'fnd base rates'!C$52)
+($H495*'fnd base rates'!C$53)
+($I495*'fnd base rates'!C$54)
+($J495*'fnd base rates'!C$55)
+($K495*'fnd base rates'!C$56)
+($L495*'fnd base rates'!C$57)
+($M495*'fnd base rates'!C$58)
+($N495*'fnd base rates'!C$59)
+($O495*VLOOKUP($S495+12,rate_basefnd,3)))
*$R495</f>
        <v>2779.7737500000003</v>
      </c>
      <c r="V495" s="1">
        <f>(($C495*'fnd base rates'!D$48)
+($D495*'fnd base rates'!D$49)
+($E495*'fnd base rates'!D$50)
+($F495*'fnd base rates'!D$51)
+($G495*'fnd base rates'!D$52)
+($H495*'fnd base rates'!D$53)
+($I495*'fnd base rates'!D$54)
+($J495*'fnd base rates'!D$55)
+($K495*'fnd base rates'!D$56)
+($L495*'fnd base rates'!D$57)
+($M495*'fnd base rates'!D$58)
+($N495*'fnd base rates'!D$59)
+($O495*VLOOKUP($S495+12,rate_basefnd,4)))
*$R495</f>
        <v>3988.3200000000006</v>
      </c>
      <c r="W495" s="1">
        <f>(($C495*'fnd base rates'!E$48)
+($D495*'fnd base rates'!E$49)
+($E495*'fnd base rates'!E$50)
+($F495*'fnd base rates'!E$51)
+($G495*'fnd base rates'!E$52)
+($H495*'fnd base rates'!E$53)
+($I495*'fnd base rates'!E$54)
+($J495*'fnd base rates'!E$55)
+($K495*'fnd base rates'!E$56)
+($L495*'fnd base rates'!E$57)
+($M495*'fnd base rates'!E$58)
+($N495*'fnd base rates'!E$59)
+($O495*VLOOKUP($S495+12,rate_basefnd,5)))
*$R495</f>
        <v>24290.066250000003</v>
      </c>
      <c r="X495" s="1">
        <f>(($C495*'fnd base rates'!F$48)
+($D495*'fnd base rates'!F$49)
+($E495*'fnd base rates'!F$50)
+($F495*'fnd base rates'!F$51)
+($G495*'fnd base rates'!F$52)
+($H495*'fnd base rates'!F$53)
+($I495*'fnd base rates'!F$54)
+($J495*'fnd base rates'!F$55)
+($K495*'fnd base rates'!F$56)
+($L495*'fnd base rates'!F$57)
+($M495*'fnd base rates'!F$58)
+($N495*'fnd base rates'!F$59)
+($O495*VLOOKUP($S495+12,rate_basefnd,6)))
*$R495</f>
        <v>4665.9845000000005</v>
      </c>
      <c r="Y495" s="1">
        <f>(($C495*'fnd base rates'!G$48)
+($D495*'fnd base rates'!G$49)
+($E495*'fnd base rates'!G$50)
+($F495*'fnd base rates'!G$51)
+($G495*'fnd base rates'!G$52)
+($H495*'fnd base rates'!G$53)
+($I495*'fnd base rates'!G$54)
+($J495*'fnd base rates'!G$55)
+($K495*'fnd base rates'!G$56)
+($L495*'fnd base rates'!G$57)
+($M495*'fnd base rates'!G$58)
+($N495*'fnd base rates'!G$59)
+($O495*VLOOKUP($S495+12,rate_basefnd,7)))
*$R495</f>
        <v>855.63649999999996</v>
      </c>
      <c r="Z495" s="1">
        <f>(($C495*'fnd base rates'!H$48)
+($D495*'fnd base rates'!H$49)
+($E495*'fnd base rates'!H$50)
+($F495*'fnd base rates'!H$51)
+($G495*'fnd base rates'!H$52)
+($H495*'fnd base rates'!H$53)
+($I495*'fnd base rates'!H$54)
+($J495*'fnd base rates'!H$55)
+($K495*'fnd base rates'!H$56)
+($L495*'fnd base rates'!H$57)
+($M495*'fnd base rates'!H$58)
+($N495*'fnd base rates'!H$59)
+($O495*VLOOKUP($S495+12,rate_basefnd,8)))</f>
        <v>4049.8070000000002</v>
      </c>
      <c r="AA495" s="1">
        <f>(($C495*'fnd base rates'!I$48)
+($D495*'fnd base rates'!I$49)
+($E495*'fnd base rates'!I$50)
+($F495*'fnd base rates'!I$51)
+($G495*'fnd base rates'!I$52)
+($H495*'fnd base rates'!I$53)
+($I495*'fnd base rates'!I$54)
+($J495*'fnd base rates'!I$55)
+($K495*'fnd base rates'!I$56)
+($L495*'fnd base rates'!I$57)
+($M495*'fnd base rates'!I$58)
+($N495*'fnd base rates'!I$59)
+($O495*VLOOKUP($S495+12,rate_basefnd,9)))
*$R495</f>
        <v>2145.63</v>
      </c>
      <c r="AB495" s="1">
        <f>(($C495*'fnd base rates'!J$48)
+($D495*'fnd base rates'!J$49)
+($E495*'fnd base rates'!J$50)
+($F495*'fnd base rates'!J$51)
+($G495*'fnd base rates'!J$52)
+($H495*'fnd base rates'!J$53)
+($I495*'fnd base rates'!J$54)
+($J495*'fnd base rates'!J$55)
+($K495*'fnd base rates'!J$56)
+($L495*'fnd base rates'!J$57)
+($M495*'fnd base rates'!J$58)
+($N495*'fnd base rates'!J$59)
+($O495*VLOOKUP($S495+12,rate_basefnd,10)))
*$R495</f>
        <v>2708.68</v>
      </c>
      <c r="AC495" s="1">
        <f>(($C495*'fnd base rates'!K$48)
+($D495*'fnd base rates'!K$49)
+($E495*'fnd base rates'!K$50)
+($F495*'fnd base rates'!K$51)
+($G495*'fnd base rates'!K$52)
+($H495*'fnd base rates'!K$53)
+($I495*'fnd base rates'!K$54)
+($J495*'fnd base rates'!K$55)
+($K495*'fnd base rates'!K$56)
+($L495*'fnd base rates'!K$57)
+($M495*'fnd base rates'!K$58)
+($N495*'fnd base rates'!K$59)
+($O495*VLOOKUP($S495+12,rate_basefnd,11)))
*$R495</f>
        <v>6004.5207499999997</v>
      </c>
      <c r="AD495" s="1">
        <f>(($C495*'fnd base rates'!L$48)
+($D495*'fnd base rates'!L$49)
+($E495*'fnd base rates'!L$50)
+($F495*'fnd base rates'!L$51)
+($G495*'fnd base rates'!L$52)
+($H495*'fnd base rates'!L$53)
+($I495*'fnd base rates'!L$54)
+($J495*'fnd base rates'!L$55)
+($K495*'fnd base rates'!L$56)
+($L495*'fnd base rates'!L$57)
+($M495*'fnd base rates'!L$58)
+($N495*'fnd base rates'!L$59)
+($O495*VLOOKUP($S495+12,rate_basefnd,12)))</f>
        <v>5574.30996022404</v>
      </c>
      <c r="AE495" s="1">
        <f>(($C495*'fnd base rates'!M$48)
+($D495*'fnd base rates'!M$49)
+($E495*'fnd base rates'!M$50)
+($F495*'fnd base rates'!M$51)
+($G495*'fnd base rates'!M$52)
+($H495*'fnd base rates'!M$53)
+($I495*'fnd base rates'!M$54)
+($J495*'fnd base rates'!M$55)
+($K495*'fnd base rates'!M$56)
+($L495*'fnd base rates'!M$57)
+($M495*'fnd base rates'!M$58)
+($N495*'fnd base rates'!M$59)
+($O495*VLOOKUP($S495+12,rate_basefnd,13)))</f>
        <v>0</v>
      </c>
      <c r="AF495" s="4">
        <f t="shared" si="82"/>
        <v>57062.728710224037</v>
      </c>
      <c r="AG495" s="4"/>
      <c r="AH495" s="4">
        <f t="shared" si="83"/>
        <v>479278325</v>
      </c>
      <c r="AI495" s="4" t="str">
        <f t="shared" si="84"/>
        <v>479</v>
      </c>
      <c r="AJ495" s="2" t="str">
        <f t="shared" si="85"/>
        <v>278</v>
      </c>
      <c r="AK495" s="2" t="str">
        <f t="shared" si="86"/>
        <v>325</v>
      </c>
      <c r="AL495" s="4">
        <f t="shared" si="87"/>
        <v>1</v>
      </c>
      <c r="AM495" s="4">
        <f t="shared" si="80"/>
        <v>6</v>
      </c>
      <c r="AN495" s="4">
        <f t="shared" si="88"/>
        <v>57062.728710224037</v>
      </c>
      <c r="AO495" s="4">
        <f t="shared" si="89"/>
        <v>9510</v>
      </c>
      <c r="AP495" s="4">
        <f t="shared" si="90"/>
        <v>0</v>
      </c>
      <c r="AQ495" s="75">
        <v>9510</v>
      </c>
      <c r="AR495" s="4"/>
    </row>
    <row r="496" spans="1:44">
      <c r="A496" s="2">
        <v>479278332</v>
      </c>
      <c r="B496" s="382" t="s">
        <v>692</v>
      </c>
      <c r="C496" s="15">
        <f>'fnd enro'!C496</f>
        <v>0</v>
      </c>
      <c r="D496" s="15">
        <f>'fnd enro'!D496</f>
        <v>0</v>
      </c>
      <c r="E496" s="15">
        <f>'fnd enro'!E496</f>
        <v>0</v>
      </c>
      <c r="F496" s="15">
        <f>'fnd enro'!F496</f>
        <v>0</v>
      </c>
      <c r="G496" s="15">
        <f>'fnd enro'!G496</f>
        <v>4</v>
      </c>
      <c r="H496" s="15">
        <f>'fnd enro'!H496</f>
        <v>2</v>
      </c>
      <c r="I496" s="15">
        <f>'fnd enro'!I496</f>
        <v>0.22500000000000001</v>
      </c>
      <c r="J496" s="15">
        <f>'fnd enro'!J496</f>
        <v>0</v>
      </c>
      <c r="K496" s="15">
        <f>'fnd enro'!K496</f>
        <v>0</v>
      </c>
      <c r="L496" s="15">
        <f>'fnd enro'!L496</f>
        <v>0</v>
      </c>
      <c r="M496" s="15">
        <f>'fnd enro'!M496</f>
        <v>0</v>
      </c>
      <c r="N496" s="15">
        <f>'fnd enro'!N496</f>
        <v>0</v>
      </c>
      <c r="O496" s="15">
        <f>'fnd enro'!O496</f>
        <v>1</v>
      </c>
      <c r="P496" s="15"/>
      <c r="Q496" s="15">
        <f>'fnd enro'!R496</f>
        <v>6</v>
      </c>
      <c r="R496" s="16">
        <f t="shared" si="81"/>
        <v>1</v>
      </c>
      <c r="S496" s="15">
        <f>'fnd enro'!Q496</f>
        <v>4</v>
      </c>
      <c r="U496" s="1">
        <f>(($C496*'fnd base rates'!C$48)
+($D496*'fnd base rates'!C$49)
+($E496*'fnd base rates'!C$50)
+($F496*'fnd base rates'!C$51)
+($G496*'fnd base rates'!C$52)
+($H496*'fnd base rates'!C$53)
+($I496*'fnd base rates'!C$54)
+($J496*'fnd base rates'!C$55)
+($K496*'fnd base rates'!C$56)
+($L496*'fnd base rates'!C$57)
+($M496*'fnd base rates'!C$58)
+($N496*'fnd base rates'!C$59)
+($O496*VLOOKUP($S496+12,rate_basefnd,3)))
*$R496</f>
        <v>2779.7737500000003</v>
      </c>
      <c r="V496" s="1">
        <f>(($C496*'fnd base rates'!D$48)
+($D496*'fnd base rates'!D$49)
+($E496*'fnd base rates'!D$50)
+($F496*'fnd base rates'!D$51)
+($G496*'fnd base rates'!D$52)
+($H496*'fnd base rates'!D$53)
+($I496*'fnd base rates'!D$54)
+($J496*'fnd base rates'!D$55)
+($K496*'fnd base rates'!D$56)
+($L496*'fnd base rates'!D$57)
+($M496*'fnd base rates'!D$58)
+($N496*'fnd base rates'!D$59)
+($O496*VLOOKUP($S496+12,rate_basefnd,4)))
*$R496</f>
        <v>3988.32</v>
      </c>
      <c r="W496" s="1">
        <f>(($C496*'fnd base rates'!E$48)
+($D496*'fnd base rates'!E$49)
+($E496*'fnd base rates'!E$50)
+($F496*'fnd base rates'!E$51)
+($G496*'fnd base rates'!E$52)
+($H496*'fnd base rates'!E$53)
+($I496*'fnd base rates'!E$54)
+($J496*'fnd base rates'!E$55)
+($K496*'fnd base rates'!E$56)
+($L496*'fnd base rates'!E$57)
+($M496*'fnd base rates'!E$58)
+($N496*'fnd base rates'!E$59)
+($O496*VLOOKUP($S496+12,rate_basefnd,5)))
*$R496</f>
        <v>23585.146249999998</v>
      </c>
      <c r="X496" s="1">
        <f>(($C496*'fnd base rates'!F$48)
+($D496*'fnd base rates'!F$49)
+($E496*'fnd base rates'!F$50)
+($F496*'fnd base rates'!F$51)
+($G496*'fnd base rates'!F$52)
+($H496*'fnd base rates'!F$53)
+($I496*'fnd base rates'!F$54)
+($J496*'fnd base rates'!F$55)
+($K496*'fnd base rates'!F$56)
+($L496*'fnd base rates'!F$57)
+($M496*'fnd base rates'!F$58)
+($N496*'fnd base rates'!F$59)
+($O496*VLOOKUP($S496+12,rate_basefnd,6)))
*$R496</f>
        <v>4948.7345000000005</v>
      </c>
      <c r="Y496" s="1">
        <f>(($C496*'fnd base rates'!G$48)
+($D496*'fnd base rates'!G$49)
+($E496*'fnd base rates'!G$50)
+($F496*'fnd base rates'!G$51)
+($G496*'fnd base rates'!G$52)
+($H496*'fnd base rates'!G$53)
+($I496*'fnd base rates'!G$54)
+($J496*'fnd base rates'!G$55)
+($K496*'fnd base rates'!G$56)
+($L496*'fnd base rates'!G$57)
+($M496*'fnd base rates'!G$58)
+($N496*'fnd base rates'!G$59)
+($O496*VLOOKUP($S496+12,rate_basefnd,7)))
*$R496</f>
        <v>935.39649999999983</v>
      </c>
      <c r="Z496" s="1">
        <f>(($C496*'fnd base rates'!H$48)
+($D496*'fnd base rates'!H$49)
+($E496*'fnd base rates'!H$50)
+($F496*'fnd base rates'!H$51)
+($G496*'fnd base rates'!H$52)
+($H496*'fnd base rates'!H$53)
+($I496*'fnd base rates'!H$54)
+($J496*'fnd base rates'!H$55)
+($K496*'fnd base rates'!H$56)
+($L496*'fnd base rates'!H$57)
+($M496*'fnd base rates'!H$58)
+($N496*'fnd base rates'!H$59)
+($O496*VLOOKUP($S496+12,rate_basefnd,8)))</f>
        <v>3255.7070000000003</v>
      </c>
      <c r="AA496" s="1">
        <f>(($C496*'fnd base rates'!I$48)
+($D496*'fnd base rates'!I$49)
+($E496*'fnd base rates'!I$50)
+($F496*'fnd base rates'!I$51)
+($G496*'fnd base rates'!I$52)
+($H496*'fnd base rates'!I$53)
+($I496*'fnd base rates'!I$54)
+($J496*'fnd base rates'!I$55)
+($K496*'fnd base rates'!I$56)
+($L496*'fnd base rates'!I$57)
+($M496*'fnd base rates'!I$58)
+($N496*'fnd base rates'!I$59)
+($O496*VLOOKUP($S496+12,rate_basefnd,9)))
*$R496</f>
        <v>1921.08</v>
      </c>
      <c r="AB496" s="1">
        <f>(($C496*'fnd base rates'!J$48)
+($D496*'fnd base rates'!J$49)
+($E496*'fnd base rates'!J$50)
+($F496*'fnd base rates'!J$51)
+($G496*'fnd base rates'!J$52)
+($H496*'fnd base rates'!J$53)
+($I496*'fnd base rates'!J$54)
+($J496*'fnd base rates'!J$55)
+($K496*'fnd base rates'!J$56)
+($L496*'fnd base rates'!J$57)
+($M496*'fnd base rates'!J$58)
+($N496*'fnd base rates'!J$59)
+($O496*VLOOKUP($S496+12,rate_basefnd,10)))
*$R496</f>
        <v>1861.72</v>
      </c>
      <c r="AC496" s="1">
        <f>(($C496*'fnd base rates'!K$48)
+($D496*'fnd base rates'!K$49)
+($E496*'fnd base rates'!K$50)
+($F496*'fnd base rates'!K$51)
+($G496*'fnd base rates'!K$52)
+($H496*'fnd base rates'!K$53)
+($I496*'fnd base rates'!K$54)
+($J496*'fnd base rates'!K$55)
+($K496*'fnd base rates'!K$56)
+($L496*'fnd base rates'!K$57)
+($M496*'fnd base rates'!K$58)
+($N496*'fnd base rates'!K$59)
+($O496*VLOOKUP($S496+12,rate_basefnd,11)))
*$R496</f>
        <v>6564.1307499999994</v>
      </c>
      <c r="AD496" s="1">
        <f>(($C496*'fnd base rates'!L$48)
+($D496*'fnd base rates'!L$49)
+($E496*'fnd base rates'!L$50)
+($F496*'fnd base rates'!L$51)
+($G496*'fnd base rates'!L$52)
+($H496*'fnd base rates'!L$53)
+($I496*'fnd base rates'!L$54)
+($J496*'fnd base rates'!L$55)
+($K496*'fnd base rates'!L$56)
+($L496*'fnd base rates'!L$57)
+($M496*'fnd base rates'!L$58)
+($N496*'fnd base rates'!L$59)
+($O496*VLOOKUP($S496+12,rate_basefnd,12)))</f>
        <v>6063.4051324262118</v>
      </c>
      <c r="AE496" s="1">
        <f>(($C496*'fnd base rates'!M$48)
+($D496*'fnd base rates'!M$49)
+($E496*'fnd base rates'!M$50)
+($F496*'fnd base rates'!M$51)
+($G496*'fnd base rates'!M$52)
+($H496*'fnd base rates'!M$53)
+($I496*'fnd base rates'!M$54)
+($J496*'fnd base rates'!M$55)
+($K496*'fnd base rates'!M$56)
+($L496*'fnd base rates'!M$57)
+($M496*'fnd base rates'!M$58)
+($N496*'fnd base rates'!M$59)
+($O496*VLOOKUP($S496+12,rate_basefnd,13)))</f>
        <v>0</v>
      </c>
      <c r="AF496" s="4">
        <f t="shared" si="82"/>
        <v>55903.413882426212</v>
      </c>
      <c r="AG496" s="4"/>
      <c r="AH496" s="4">
        <f t="shared" si="83"/>
        <v>479278332</v>
      </c>
      <c r="AI496" s="4" t="str">
        <f t="shared" si="84"/>
        <v>479</v>
      </c>
      <c r="AJ496" s="2" t="str">
        <f t="shared" si="85"/>
        <v>278</v>
      </c>
      <c r="AK496" s="2" t="str">
        <f t="shared" si="86"/>
        <v>332</v>
      </c>
      <c r="AL496" s="4">
        <f t="shared" si="87"/>
        <v>1</v>
      </c>
      <c r="AM496" s="4">
        <f t="shared" si="80"/>
        <v>6</v>
      </c>
      <c r="AN496" s="4">
        <f t="shared" si="88"/>
        <v>55903.413882426212</v>
      </c>
      <c r="AO496" s="4">
        <f t="shared" si="89"/>
        <v>9317</v>
      </c>
      <c r="AP496" s="4">
        <f t="shared" si="90"/>
        <v>0</v>
      </c>
      <c r="AQ496" s="75">
        <v>9317</v>
      </c>
      <c r="AR496" s="4"/>
    </row>
    <row r="497" spans="1:44">
      <c r="A497" s="2">
        <v>479278605</v>
      </c>
      <c r="B497" s="382" t="s">
        <v>692</v>
      </c>
      <c r="C497" s="15">
        <f>'fnd enro'!C497</f>
        <v>0</v>
      </c>
      <c r="D497" s="15">
        <f>'fnd enro'!D497</f>
        <v>0</v>
      </c>
      <c r="E497" s="15">
        <f>'fnd enro'!E497</f>
        <v>0</v>
      </c>
      <c r="F497" s="15">
        <f>'fnd enro'!F497</f>
        <v>0</v>
      </c>
      <c r="G497" s="15">
        <f>'fnd enro'!G497</f>
        <v>22</v>
      </c>
      <c r="H497" s="15">
        <f>'fnd enro'!H497</f>
        <v>34</v>
      </c>
      <c r="I497" s="15">
        <f>'fnd enro'!I497</f>
        <v>2.1</v>
      </c>
      <c r="J497" s="15">
        <f>'fnd enro'!J497</f>
        <v>0</v>
      </c>
      <c r="K497" s="15">
        <f>'fnd enro'!K497</f>
        <v>0</v>
      </c>
      <c r="L497" s="15">
        <f>'fnd enro'!L497</f>
        <v>0</v>
      </c>
      <c r="M497" s="15">
        <f>'fnd enro'!M497</f>
        <v>0</v>
      </c>
      <c r="N497" s="15">
        <f>'fnd enro'!N497</f>
        <v>0</v>
      </c>
      <c r="O497" s="15">
        <f>'fnd enro'!O497</f>
        <v>8</v>
      </c>
      <c r="P497" s="15"/>
      <c r="Q497" s="15">
        <f>'fnd enro'!R497</f>
        <v>56</v>
      </c>
      <c r="R497" s="16">
        <f t="shared" si="81"/>
        <v>1</v>
      </c>
      <c r="S497" s="15">
        <f>'fnd enro'!Q497</f>
        <v>3</v>
      </c>
      <c r="U497" s="1">
        <f>(($C497*'fnd base rates'!C$48)
+($D497*'fnd base rates'!C$49)
+($E497*'fnd base rates'!C$50)
+($F497*'fnd base rates'!C$51)
+($G497*'fnd base rates'!C$52)
+($H497*'fnd base rates'!C$53)
+($I497*'fnd base rates'!C$54)
+($J497*'fnd base rates'!C$55)
+($K497*'fnd base rates'!C$56)
+($L497*'fnd base rates'!C$57)
+($M497*'fnd base rates'!C$58)
+($N497*'fnd base rates'!C$59)
+($O497*VLOOKUP($S497+12,rate_basefnd,3)))
*$R497</f>
        <v>25944.555</v>
      </c>
      <c r="V497" s="1">
        <f>(($C497*'fnd base rates'!D$48)
+($D497*'fnd base rates'!D$49)
+($E497*'fnd base rates'!D$50)
+($F497*'fnd base rates'!D$51)
+($G497*'fnd base rates'!D$52)
+($H497*'fnd base rates'!D$53)
+($I497*'fnd base rates'!D$54)
+($J497*'fnd base rates'!D$55)
+($K497*'fnd base rates'!D$56)
+($L497*'fnd base rates'!D$57)
+($M497*'fnd base rates'!D$58)
+($N497*'fnd base rates'!D$59)
+($O497*VLOOKUP($S497+12,rate_basefnd,4)))
*$R497</f>
        <v>37224.32</v>
      </c>
      <c r="W497" s="1">
        <f>(($C497*'fnd base rates'!E$48)
+($D497*'fnd base rates'!E$49)
+($E497*'fnd base rates'!E$50)
+($F497*'fnd base rates'!E$51)
+($G497*'fnd base rates'!E$52)
+($H497*'fnd base rates'!E$53)
+($I497*'fnd base rates'!E$54)
+($J497*'fnd base rates'!E$55)
+($K497*'fnd base rates'!E$56)
+($L497*'fnd base rates'!E$57)
+($M497*'fnd base rates'!E$58)
+($N497*'fnd base rates'!E$59)
+($O497*VLOOKUP($S497+12,rate_basefnd,5)))
*$R497</f>
        <v>235119.54500000001</v>
      </c>
      <c r="X497" s="1">
        <f>(($C497*'fnd base rates'!F$48)
+($D497*'fnd base rates'!F$49)
+($E497*'fnd base rates'!F$50)
+($F497*'fnd base rates'!F$51)
+($G497*'fnd base rates'!F$52)
+($H497*'fnd base rates'!F$53)
+($I497*'fnd base rates'!F$54)
+($J497*'fnd base rates'!F$55)
+($K497*'fnd base rates'!F$56)
+($L497*'fnd base rates'!F$57)
+($M497*'fnd base rates'!F$58)
+($N497*'fnd base rates'!F$59)
+($O497*VLOOKUP($S497+12,rate_basefnd,6)))
*$R497</f>
        <v>44743.021999999997</v>
      </c>
      <c r="Y497" s="1">
        <f>(($C497*'fnd base rates'!G$48)
+($D497*'fnd base rates'!G$49)
+($E497*'fnd base rates'!G$50)
+($F497*'fnd base rates'!G$51)
+($G497*'fnd base rates'!G$52)
+($H497*'fnd base rates'!G$53)
+($I497*'fnd base rates'!G$54)
+($J497*'fnd base rates'!G$55)
+($K497*'fnd base rates'!G$56)
+($L497*'fnd base rates'!G$57)
+($M497*'fnd base rates'!G$58)
+($N497*'fnd base rates'!G$59)
+($O497*VLOOKUP($S497+12,rate_basefnd,7)))
*$R497</f>
        <v>8573.3940000000002</v>
      </c>
      <c r="Z497" s="1">
        <f>(($C497*'fnd base rates'!H$48)
+($D497*'fnd base rates'!H$49)
+($E497*'fnd base rates'!H$50)
+($F497*'fnd base rates'!H$51)
+($G497*'fnd base rates'!H$52)
+($H497*'fnd base rates'!H$53)
+($I497*'fnd base rates'!H$54)
+($J497*'fnd base rates'!H$55)
+($K497*'fnd base rates'!H$56)
+($L497*'fnd base rates'!H$57)
+($M497*'fnd base rates'!H$58)
+($N497*'fnd base rates'!H$59)
+($O497*VLOOKUP($S497+12,rate_basefnd,8)))</f>
        <v>34445.331999999995</v>
      </c>
      <c r="AA497" s="1">
        <f>(($C497*'fnd base rates'!I$48)
+($D497*'fnd base rates'!I$49)
+($E497*'fnd base rates'!I$50)
+($F497*'fnd base rates'!I$51)
+($G497*'fnd base rates'!I$52)
+($H497*'fnd base rates'!I$53)
+($I497*'fnd base rates'!I$54)
+($J497*'fnd base rates'!I$55)
+($K497*'fnd base rates'!I$56)
+($L497*'fnd base rates'!I$57)
+($M497*'fnd base rates'!I$58)
+($N497*'fnd base rates'!I$59)
+($O497*VLOOKUP($S497+12,rate_basefnd,9)))
*$R497</f>
        <v>19077.78</v>
      </c>
      <c r="AB497" s="1">
        <f>(($C497*'fnd base rates'!J$48)
+($D497*'fnd base rates'!J$49)
+($E497*'fnd base rates'!J$50)
+($F497*'fnd base rates'!J$51)
+($G497*'fnd base rates'!J$52)
+($H497*'fnd base rates'!J$53)
+($I497*'fnd base rates'!J$54)
+($J497*'fnd base rates'!J$55)
+($K497*'fnd base rates'!J$56)
+($L497*'fnd base rates'!J$57)
+($M497*'fnd base rates'!J$58)
+($N497*'fnd base rates'!J$59)
+($O497*VLOOKUP($S497+12,rate_basefnd,10)))
*$R497</f>
        <v>21704.959999999999</v>
      </c>
      <c r="AC497" s="1">
        <f>(($C497*'fnd base rates'!K$48)
+($D497*'fnd base rates'!K$49)
+($E497*'fnd base rates'!K$50)
+($F497*'fnd base rates'!K$51)
+($G497*'fnd base rates'!K$52)
+($H497*'fnd base rates'!K$53)
+($I497*'fnd base rates'!K$54)
+($J497*'fnd base rates'!K$55)
+($K497*'fnd base rates'!K$56)
+($L497*'fnd base rates'!K$57)
+($M497*'fnd base rates'!K$58)
+($N497*'fnd base rates'!K$59)
+($O497*VLOOKUP($S497+12,rate_basefnd,11)))
*$R497</f>
        <v>60163.866999999998</v>
      </c>
      <c r="AD497" s="1">
        <f>(($C497*'fnd base rates'!L$48)
+($D497*'fnd base rates'!L$49)
+($E497*'fnd base rates'!L$50)
+($F497*'fnd base rates'!L$51)
+($G497*'fnd base rates'!L$52)
+($H497*'fnd base rates'!L$53)
+($I497*'fnd base rates'!L$54)
+($J497*'fnd base rates'!L$55)
+($K497*'fnd base rates'!L$56)
+($L497*'fnd base rates'!L$57)
+($M497*'fnd base rates'!L$58)
+($N497*'fnd base rates'!L$59)
+($O497*VLOOKUP($S497+12,rate_basefnd,12)))</f>
        <v>55248.008133611329</v>
      </c>
      <c r="AE497" s="1">
        <f>(($C497*'fnd base rates'!M$48)
+($D497*'fnd base rates'!M$49)
+($E497*'fnd base rates'!M$50)
+($F497*'fnd base rates'!M$51)
+($G497*'fnd base rates'!M$52)
+($H497*'fnd base rates'!M$53)
+($I497*'fnd base rates'!M$54)
+($J497*'fnd base rates'!M$55)
+($K497*'fnd base rates'!M$56)
+($L497*'fnd base rates'!M$57)
+($M497*'fnd base rates'!M$58)
+($N497*'fnd base rates'!M$59)
+($O497*VLOOKUP($S497+12,rate_basefnd,13)))</f>
        <v>0</v>
      </c>
      <c r="AF497" s="4">
        <f t="shared" si="82"/>
        <v>542244.78313361132</v>
      </c>
      <c r="AG497" s="4"/>
      <c r="AH497" s="4">
        <f t="shared" si="83"/>
        <v>479278605</v>
      </c>
      <c r="AI497" s="4" t="str">
        <f t="shared" si="84"/>
        <v>479</v>
      </c>
      <c r="AJ497" s="2" t="str">
        <f t="shared" si="85"/>
        <v>278</v>
      </c>
      <c r="AK497" s="2" t="str">
        <f t="shared" si="86"/>
        <v>605</v>
      </c>
      <c r="AL497" s="4">
        <f t="shared" si="87"/>
        <v>1</v>
      </c>
      <c r="AM497" s="4">
        <f t="shared" si="80"/>
        <v>56</v>
      </c>
      <c r="AN497" s="4">
        <f t="shared" si="88"/>
        <v>542244.78313361132</v>
      </c>
      <c r="AO497" s="4">
        <f t="shared" si="89"/>
        <v>9683</v>
      </c>
      <c r="AP497" s="4">
        <f t="shared" si="90"/>
        <v>0</v>
      </c>
      <c r="AQ497" s="75">
        <v>9683</v>
      </c>
      <c r="AR497" s="4"/>
    </row>
    <row r="498" spans="1:44">
      <c r="A498" s="2">
        <v>479278615</v>
      </c>
      <c r="B498" s="382" t="s">
        <v>692</v>
      </c>
      <c r="C498" s="15">
        <f>'fnd enro'!C498</f>
        <v>0</v>
      </c>
      <c r="D498" s="15">
        <f>'fnd enro'!D498</f>
        <v>0</v>
      </c>
      <c r="E498" s="15">
        <f>'fnd enro'!E498</f>
        <v>0</v>
      </c>
      <c r="F498" s="15">
        <f>'fnd enro'!F498</f>
        <v>0</v>
      </c>
      <c r="G498" s="15">
        <f>'fnd enro'!G498</f>
        <v>0</v>
      </c>
      <c r="H498" s="15">
        <f>'fnd enro'!H498</f>
        <v>1</v>
      </c>
      <c r="I498" s="15">
        <f>'fnd enro'!I498</f>
        <v>3.7499999999999999E-2</v>
      </c>
      <c r="J498" s="15">
        <f>'fnd enro'!J498</f>
        <v>0</v>
      </c>
      <c r="K498" s="15">
        <f>'fnd enro'!K498</f>
        <v>0</v>
      </c>
      <c r="L498" s="15">
        <f>'fnd enro'!L498</f>
        <v>0</v>
      </c>
      <c r="M498" s="15">
        <f>'fnd enro'!M498</f>
        <v>0</v>
      </c>
      <c r="N498" s="15">
        <f>'fnd enro'!N498</f>
        <v>0</v>
      </c>
      <c r="O498" s="15">
        <f>'fnd enro'!O498</f>
        <v>0</v>
      </c>
      <c r="P498" s="15"/>
      <c r="Q498" s="15">
        <f>'fnd enro'!R498</f>
        <v>1</v>
      </c>
      <c r="R498" s="16">
        <f t="shared" si="81"/>
        <v>1</v>
      </c>
      <c r="S498" s="15">
        <f>'fnd enro'!Q498</f>
        <v>1</v>
      </c>
      <c r="U498" s="1">
        <f>(($C498*'fnd base rates'!C$48)
+($D498*'fnd base rates'!C$49)
+($E498*'fnd base rates'!C$50)
+($F498*'fnd base rates'!C$51)
+($G498*'fnd base rates'!C$52)
+($H498*'fnd base rates'!C$53)
+($I498*'fnd base rates'!C$54)
+($J498*'fnd base rates'!C$55)
+($K498*'fnd base rates'!C$56)
+($L498*'fnd base rates'!C$57)
+($M498*'fnd base rates'!C$58)
+($N498*'fnd base rates'!C$59)
+($O498*VLOOKUP($S498+12,rate_basefnd,3)))
*$R498</f>
        <v>463.29562500000003</v>
      </c>
      <c r="V498" s="1">
        <f>(($C498*'fnd base rates'!D$48)
+($D498*'fnd base rates'!D$49)
+($E498*'fnd base rates'!D$50)
+($F498*'fnd base rates'!D$51)
+($G498*'fnd base rates'!D$52)
+($H498*'fnd base rates'!D$53)
+($I498*'fnd base rates'!D$54)
+($J498*'fnd base rates'!D$55)
+($K498*'fnd base rates'!D$56)
+($L498*'fnd base rates'!D$57)
+($M498*'fnd base rates'!D$58)
+($N498*'fnd base rates'!D$59)
+($O498*VLOOKUP($S498+12,rate_basefnd,4)))
*$R498</f>
        <v>664.72</v>
      </c>
      <c r="W498" s="1">
        <f>(($C498*'fnd base rates'!E$48)
+($D498*'fnd base rates'!E$49)
+($E498*'fnd base rates'!E$50)
+($F498*'fnd base rates'!E$51)
+($G498*'fnd base rates'!E$52)
+($H498*'fnd base rates'!E$53)
+($I498*'fnd base rates'!E$54)
+($J498*'fnd base rates'!E$55)
+($K498*'fnd base rates'!E$56)
+($L498*'fnd base rates'!E$57)
+($M498*'fnd base rates'!E$58)
+($N498*'fnd base rates'!E$59)
+($O498*VLOOKUP($S498+12,rate_basefnd,5)))
*$R498</f>
        <v>4258.7093749999995</v>
      </c>
      <c r="X498" s="1">
        <f>(($C498*'fnd base rates'!F$48)
+($D498*'fnd base rates'!F$49)
+($E498*'fnd base rates'!F$50)
+($F498*'fnd base rates'!F$51)
+($G498*'fnd base rates'!F$52)
+($H498*'fnd base rates'!F$53)
+($I498*'fnd base rates'!F$54)
+($J498*'fnd base rates'!F$55)
+($K498*'fnd base rates'!F$56)
+($L498*'fnd base rates'!F$57)
+($M498*'fnd base rates'!F$58)
+($N498*'fnd base rates'!F$59)
+($O498*VLOOKUP($S498+12,rate_basefnd,6)))
*$R498</f>
        <v>761.95575000000008</v>
      </c>
      <c r="Y498" s="1">
        <f>(($C498*'fnd base rates'!G$48)
+($D498*'fnd base rates'!G$49)
+($E498*'fnd base rates'!G$50)
+($F498*'fnd base rates'!G$51)
+($G498*'fnd base rates'!G$52)
+($H498*'fnd base rates'!G$53)
+($I498*'fnd base rates'!G$54)
+($J498*'fnd base rates'!G$55)
+($K498*'fnd base rates'!G$56)
+($L498*'fnd base rates'!G$57)
+($M498*'fnd base rates'!G$58)
+($N498*'fnd base rates'!G$59)
+($O498*VLOOKUP($S498+12,rate_basefnd,7)))
*$R498</f>
        <v>141.94274999999999</v>
      </c>
      <c r="Z498" s="1">
        <f>(($C498*'fnd base rates'!H$48)
+($D498*'fnd base rates'!H$49)
+($E498*'fnd base rates'!H$50)
+($F498*'fnd base rates'!H$51)
+($G498*'fnd base rates'!H$52)
+($H498*'fnd base rates'!H$53)
+($I498*'fnd base rates'!H$54)
+($J498*'fnd base rates'!H$55)
+($K498*'fnd base rates'!H$56)
+($L498*'fnd base rates'!H$57)
+($M498*'fnd base rates'!H$58)
+($N498*'fnd base rates'!H$59)
+($O498*VLOOKUP($S498+12,rate_basefnd,8)))</f>
        <v>719.08450000000005</v>
      </c>
      <c r="AA498" s="1">
        <f>(($C498*'fnd base rates'!I$48)
+($D498*'fnd base rates'!I$49)
+($E498*'fnd base rates'!I$50)
+($F498*'fnd base rates'!I$51)
+($G498*'fnd base rates'!I$52)
+($H498*'fnd base rates'!I$53)
+($I498*'fnd base rates'!I$54)
+($J498*'fnd base rates'!I$55)
+($K498*'fnd base rates'!I$56)
+($L498*'fnd base rates'!I$57)
+($M498*'fnd base rates'!I$58)
+($N498*'fnd base rates'!I$59)
+($O498*VLOOKUP($S498+12,rate_basefnd,9)))
*$R498</f>
        <v>370.08</v>
      </c>
      <c r="AB498" s="1">
        <f>(($C498*'fnd base rates'!J$48)
+($D498*'fnd base rates'!J$49)
+($E498*'fnd base rates'!J$50)
+($F498*'fnd base rates'!J$51)
+($G498*'fnd base rates'!J$52)
+($H498*'fnd base rates'!J$53)
+($I498*'fnd base rates'!J$54)
+($J498*'fnd base rates'!J$55)
+($K498*'fnd base rates'!J$56)
+($L498*'fnd base rates'!J$57)
+($M498*'fnd base rates'!J$58)
+($N498*'fnd base rates'!J$59)
+($O498*VLOOKUP($S498+12,rate_basefnd,10)))
*$R498</f>
        <v>498.5</v>
      </c>
      <c r="AC498" s="1">
        <f>(($C498*'fnd base rates'!K$48)
+($D498*'fnd base rates'!K$49)
+($E498*'fnd base rates'!K$50)
+($F498*'fnd base rates'!K$51)
+($G498*'fnd base rates'!K$52)
+($H498*'fnd base rates'!K$53)
+($I498*'fnd base rates'!K$54)
+($J498*'fnd base rates'!K$55)
+($K498*'fnd base rates'!K$56)
+($L498*'fnd base rates'!K$57)
+($M498*'fnd base rates'!K$58)
+($N498*'fnd base rates'!K$59)
+($O498*VLOOKUP($S498+12,rate_basefnd,11)))
*$R498</f>
        <v>996.10512500000004</v>
      </c>
      <c r="AD498" s="1">
        <f>(($C498*'fnd base rates'!L$48)
+($D498*'fnd base rates'!L$49)
+($E498*'fnd base rates'!L$50)
+($F498*'fnd base rates'!L$51)
+($G498*'fnd base rates'!L$52)
+($H498*'fnd base rates'!L$53)
+($I498*'fnd base rates'!L$54)
+($J498*'fnd base rates'!L$55)
+($K498*'fnd base rates'!L$56)
+($L498*'fnd base rates'!L$57)
+($M498*'fnd base rates'!L$58)
+($N498*'fnd base rates'!L$59)
+($O498*VLOOKUP($S498+12,rate_basefnd,12)))</f>
        <v>919.25803935944157</v>
      </c>
      <c r="AE498" s="1">
        <f>(($C498*'fnd base rates'!M$48)
+($D498*'fnd base rates'!M$49)
+($E498*'fnd base rates'!M$50)
+($F498*'fnd base rates'!M$51)
+($G498*'fnd base rates'!M$52)
+($H498*'fnd base rates'!M$53)
+($I498*'fnd base rates'!M$54)
+($J498*'fnd base rates'!M$55)
+($K498*'fnd base rates'!M$56)
+($L498*'fnd base rates'!M$57)
+($M498*'fnd base rates'!M$58)
+($N498*'fnd base rates'!M$59)
+($O498*VLOOKUP($S498+12,rate_basefnd,13)))</f>
        <v>0</v>
      </c>
      <c r="AF498" s="4">
        <f t="shared" si="82"/>
        <v>9793.6511643594404</v>
      </c>
      <c r="AG498" s="4"/>
      <c r="AH498" s="4">
        <f t="shared" si="83"/>
        <v>479278615</v>
      </c>
      <c r="AI498" s="4" t="str">
        <f t="shared" si="84"/>
        <v>479</v>
      </c>
      <c r="AJ498" s="2" t="str">
        <f t="shared" si="85"/>
        <v>278</v>
      </c>
      <c r="AK498" s="2" t="str">
        <f t="shared" si="86"/>
        <v>615</v>
      </c>
      <c r="AL498" s="4">
        <f t="shared" si="87"/>
        <v>1</v>
      </c>
      <c r="AM498" s="4">
        <f t="shared" si="80"/>
        <v>1</v>
      </c>
      <c r="AN498" s="4">
        <f t="shared" si="88"/>
        <v>9793.6511643594404</v>
      </c>
      <c r="AO498" s="4">
        <f t="shared" si="89"/>
        <v>9794</v>
      </c>
      <c r="AP498" s="4">
        <f t="shared" si="90"/>
        <v>0</v>
      </c>
      <c r="AQ498" s="75">
        <v>9794</v>
      </c>
      <c r="AR498" s="4"/>
    </row>
    <row r="499" spans="1:44">
      <c r="A499" s="2">
        <v>479278670</v>
      </c>
      <c r="B499" s="382" t="s">
        <v>692</v>
      </c>
      <c r="C499" s="15">
        <f>'fnd enro'!C499</f>
        <v>0</v>
      </c>
      <c r="D499" s="15">
        <f>'fnd enro'!D499</f>
        <v>0</v>
      </c>
      <c r="E499" s="15">
        <f>'fnd enro'!E499</f>
        <v>0</v>
      </c>
      <c r="F499" s="15">
        <f>'fnd enro'!F499</f>
        <v>0</v>
      </c>
      <c r="G499" s="15">
        <f>'fnd enro'!G499</f>
        <v>7</v>
      </c>
      <c r="H499" s="15">
        <f>'fnd enro'!H499</f>
        <v>9</v>
      </c>
      <c r="I499" s="15">
        <f>'fnd enro'!I499</f>
        <v>0.6</v>
      </c>
      <c r="J499" s="15">
        <f>'fnd enro'!J499</f>
        <v>0</v>
      </c>
      <c r="K499" s="15">
        <f>'fnd enro'!K499</f>
        <v>0</v>
      </c>
      <c r="L499" s="15">
        <f>'fnd enro'!L499</f>
        <v>0</v>
      </c>
      <c r="M499" s="15">
        <f>'fnd enro'!M499</f>
        <v>0</v>
      </c>
      <c r="N499" s="15">
        <f>'fnd enro'!N499</f>
        <v>0</v>
      </c>
      <c r="O499" s="15">
        <f>'fnd enro'!O499</f>
        <v>2</v>
      </c>
      <c r="P499" s="15"/>
      <c r="Q499" s="15">
        <f>'fnd enro'!R499</f>
        <v>16</v>
      </c>
      <c r="R499" s="16">
        <f t="shared" si="81"/>
        <v>1</v>
      </c>
      <c r="S499" s="15">
        <f>'fnd enro'!Q499</f>
        <v>3</v>
      </c>
      <c r="U499" s="1">
        <f>(($C499*'fnd base rates'!C$48)
+($D499*'fnd base rates'!C$49)
+($E499*'fnd base rates'!C$50)
+($F499*'fnd base rates'!C$51)
+($G499*'fnd base rates'!C$52)
+($H499*'fnd base rates'!C$53)
+($I499*'fnd base rates'!C$54)
+($J499*'fnd base rates'!C$55)
+($K499*'fnd base rates'!C$56)
+($L499*'fnd base rates'!C$57)
+($M499*'fnd base rates'!C$58)
+($N499*'fnd base rates'!C$59)
+($O499*VLOOKUP($S499+12,rate_basefnd,3)))
*$R499</f>
        <v>7412.7300000000005</v>
      </c>
      <c r="V499" s="1">
        <f>(($C499*'fnd base rates'!D$48)
+($D499*'fnd base rates'!D$49)
+($E499*'fnd base rates'!D$50)
+($F499*'fnd base rates'!D$51)
+($G499*'fnd base rates'!D$52)
+($H499*'fnd base rates'!D$53)
+($I499*'fnd base rates'!D$54)
+($J499*'fnd base rates'!D$55)
+($K499*'fnd base rates'!D$56)
+($L499*'fnd base rates'!D$57)
+($M499*'fnd base rates'!D$58)
+($N499*'fnd base rates'!D$59)
+($O499*VLOOKUP($S499+12,rate_basefnd,4)))
*$R499</f>
        <v>10635.52</v>
      </c>
      <c r="W499" s="1">
        <f>(($C499*'fnd base rates'!E$48)
+($D499*'fnd base rates'!E$49)
+($E499*'fnd base rates'!E$50)
+($F499*'fnd base rates'!E$51)
+($G499*'fnd base rates'!E$52)
+($H499*'fnd base rates'!E$53)
+($I499*'fnd base rates'!E$54)
+($J499*'fnd base rates'!E$55)
+($K499*'fnd base rates'!E$56)
+($L499*'fnd base rates'!E$57)
+($M499*'fnd base rates'!E$58)
+($N499*'fnd base rates'!E$59)
+($O499*VLOOKUP($S499+12,rate_basefnd,5)))
*$R499</f>
        <v>65404.020000000004</v>
      </c>
      <c r="X499" s="1">
        <f>(($C499*'fnd base rates'!F$48)
+($D499*'fnd base rates'!F$49)
+($E499*'fnd base rates'!F$50)
+($F499*'fnd base rates'!F$51)
+($G499*'fnd base rates'!F$52)
+($H499*'fnd base rates'!F$53)
+($I499*'fnd base rates'!F$54)
+($J499*'fnd base rates'!F$55)
+($K499*'fnd base rates'!F$56)
+($L499*'fnd base rates'!F$57)
+($M499*'fnd base rates'!F$58)
+($N499*'fnd base rates'!F$59)
+($O499*VLOOKUP($S499+12,rate_basefnd,6)))
*$R499</f>
        <v>12851.042000000001</v>
      </c>
      <c r="Y499" s="1">
        <f>(($C499*'fnd base rates'!G$48)
+($D499*'fnd base rates'!G$49)
+($E499*'fnd base rates'!G$50)
+($F499*'fnd base rates'!G$51)
+($G499*'fnd base rates'!G$52)
+($H499*'fnd base rates'!G$53)
+($I499*'fnd base rates'!G$54)
+($J499*'fnd base rates'!G$55)
+($K499*'fnd base rates'!G$56)
+($L499*'fnd base rates'!G$57)
+($M499*'fnd base rates'!G$58)
+($N499*'fnd base rates'!G$59)
+($O499*VLOOKUP($S499+12,rate_basefnd,7)))
*$R499</f>
        <v>2433.2039999999997</v>
      </c>
      <c r="Z499" s="1">
        <f>(($C499*'fnd base rates'!H$48)
+($D499*'fnd base rates'!H$49)
+($E499*'fnd base rates'!H$50)
+($F499*'fnd base rates'!H$51)
+($G499*'fnd base rates'!H$52)
+($H499*'fnd base rates'!H$53)
+($I499*'fnd base rates'!H$54)
+($J499*'fnd base rates'!H$55)
+($K499*'fnd base rates'!H$56)
+($L499*'fnd base rates'!H$57)
+($M499*'fnd base rates'!H$58)
+($N499*'fnd base rates'!H$59)
+($O499*VLOOKUP($S499+12,rate_basefnd,8)))</f>
        <v>9652.4520000000011</v>
      </c>
      <c r="AA499" s="1">
        <f>(($C499*'fnd base rates'!I$48)
+($D499*'fnd base rates'!I$49)
+($E499*'fnd base rates'!I$50)
+($F499*'fnd base rates'!I$51)
+($G499*'fnd base rates'!I$52)
+($H499*'fnd base rates'!I$53)
+($I499*'fnd base rates'!I$54)
+($J499*'fnd base rates'!I$55)
+($K499*'fnd base rates'!I$56)
+($L499*'fnd base rates'!I$57)
+($M499*'fnd base rates'!I$58)
+($N499*'fnd base rates'!I$59)
+($O499*VLOOKUP($S499+12,rate_basefnd,9)))
*$R499</f>
        <v>5397.33</v>
      </c>
      <c r="AB499" s="1">
        <f>(($C499*'fnd base rates'!J$48)
+($D499*'fnd base rates'!J$49)
+($E499*'fnd base rates'!J$50)
+($F499*'fnd base rates'!J$51)
+($G499*'fnd base rates'!J$52)
+($H499*'fnd base rates'!J$53)
+($I499*'fnd base rates'!J$54)
+($J499*'fnd base rates'!J$55)
+($K499*'fnd base rates'!J$56)
+($L499*'fnd base rates'!J$57)
+($M499*'fnd base rates'!J$58)
+($N499*'fnd base rates'!J$59)
+($O499*VLOOKUP($S499+12,rate_basefnd,10)))
*$R499</f>
        <v>5999.76</v>
      </c>
      <c r="AC499" s="1">
        <f>(($C499*'fnd base rates'!K$48)
+($D499*'fnd base rates'!K$49)
+($E499*'fnd base rates'!K$50)
+($F499*'fnd base rates'!K$51)
+($G499*'fnd base rates'!K$52)
+($H499*'fnd base rates'!K$53)
+($I499*'fnd base rates'!K$54)
+($J499*'fnd base rates'!K$55)
+($K499*'fnd base rates'!K$56)
+($L499*'fnd base rates'!K$57)
+($M499*'fnd base rates'!K$58)
+($N499*'fnd base rates'!K$59)
+($O499*VLOOKUP($S499+12,rate_basefnd,11)))
*$R499</f>
        <v>17075.011999999999</v>
      </c>
      <c r="AD499" s="1">
        <f>(($C499*'fnd base rates'!L$48)
+($D499*'fnd base rates'!L$49)
+($E499*'fnd base rates'!L$50)
+($F499*'fnd base rates'!L$51)
+($G499*'fnd base rates'!L$52)
+($H499*'fnd base rates'!L$53)
+($I499*'fnd base rates'!L$54)
+($J499*'fnd base rates'!L$55)
+($K499*'fnd base rates'!L$56)
+($L499*'fnd base rates'!L$57)
+($M499*'fnd base rates'!L$58)
+($N499*'fnd base rates'!L$59)
+($O499*VLOOKUP($S499+12,rate_basefnd,12)))</f>
        <v>15738.6606982228</v>
      </c>
      <c r="AE499" s="1">
        <f>(($C499*'fnd base rates'!M$48)
+($D499*'fnd base rates'!M$49)
+($E499*'fnd base rates'!M$50)
+($F499*'fnd base rates'!M$51)
+($G499*'fnd base rates'!M$52)
+($H499*'fnd base rates'!M$53)
+($I499*'fnd base rates'!M$54)
+($J499*'fnd base rates'!M$55)
+($K499*'fnd base rates'!M$56)
+($L499*'fnd base rates'!M$57)
+($M499*'fnd base rates'!M$58)
+($N499*'fnd base rates'!M$59)
+($O499*VLOOKUP($S499+12,rate_basefnd,13)))</f>
        <v>0</v>
      </c>
      <c r="AF499" s="4">
        <f t="shared" si="82"/>
        <v>152599.73069822282</v>
      </c>
      <c r="AG499" s="4"/>
      <c r="AH499" s="4">
        <f t="shared" si="83"/>
        <v>479278670</v>
      </c>
      <c r="AI499" s="4" t="str">
        <f t="shared" si="84"/>
        <v>479</v>
      </c>
      <c r="AJ499" s="2" t="str">
        <f t="shared" si="85"/>
        <v>278</v>
      </c>
      <c r="AK499" s="2" t="str">
        <f t="shared" si="86"/>
        <v>670</v>
      </c>
      <c r="AL499" s="4">
        <f t="shared" si="87"/>
        <v>1</v>
      </c>
      <c r="AM499" s="4">
        <f t="shared" si="80"/>
        <v>16</v>
      </c>
      <c r="AN499" s="4">
        <f t="shared" si="88"/>
        <v>152599.73069822282</v>
      </c>
      <c r="AO499" s="4">
        <f t="shared" si="89"/>
        <v>9537</v>
      </c>
      <c r="AP499" s="4">
        <f t="shared" si="90"/>
        <v>0</v>
      </c>
      <c r="AQ499" s="75">
        <v>9537</v>
      </c>
      <c r="AR499" s="4"/>
    </row>
    <row r="500" spans="1:44">
      <c r="A500" s="2">
        <v>479278672</v>
      </c>
      <c r="B500" s="382" t="s">
        <v>692</v>
      </c>
      <c r="C500" s="15">
        <f>'fnd enro'!C500</f>
        <v>0</v>
      </c>
      <c r="D500" s="15">
        <f>'fnd enro'!D500</f>
        <v>0</v>
      </c>
      <c r="E500" s="15">
        <f>'fnd enro'!E500</f>
        <v>0</v>
      </c>
      <c r="F500" s="15">
        <f>'fnd enro'!F500</f>
        <v>0</v>
      </c>
      <c r="G500" s="15">
        <f>'fnd enro'!G500</f>
        <v>4</v>
      </c>
      <c r="H500" s="15">
        <f>'fnd enro'!H500</f>
        <v>1</v>
      </c>
      <c r="I500" s="15">
        <f>'fnd enro'!I500</f>
        <v>0.1875</v>
      </c>
      <c r="J500" s="15">
        <f>'fnd enro'!J500</f>
        <v>0</v>
      </c>
      <c r="K500" s="15">
        <f>'fnd enro'!K500</f>
        <v>0</v>
      </c>
      <c r="L500" s="15">
        <f>'fnd enro'!L500</f>
        <v>0</v>
      </c>
      <c r="M500" s="15">
        <f>'fnd enro'!M500</f>
        <v>0</v>
      </c>
      <c r="N500" s="15">
        <f>'fnd enro'!N500</f>
        <v>0</v>
      </c>
      <c r="O500" s="15">
        <f>'fnd enro'!O500</f>
        <v>2</v>
      </c>
      <c r="P500" s="15"/>
      <c r="Q500" s="15">
        <f>'fnd enro'!R500</f>
        <v>5</v>
      </c>
      <c r="R500" s="16">
        <f t="shared" si="81"/>
        <v>1</v>
      </c>
      <c r="S500" s="15">
        <f>'fnd enro'!Q500</f>
        <v>9</v>
      </c>
      <c r="U500" s="1">
        <f>(($C500*'fnd base rates'!C$48)
+($D500*'fnd base rates'!C$49)
+($E500*'fnd base rates'!C$50)
+($F500*'fnd base rates'!C$51)
+($G500*'fnd base rates'!C$52)
+($H500*'fnd base rates'!C$53)
+($I500*'fnd base rates'!C$54)
+($J500*'fnd base rates'!C$55)
+($K500*'fnd base rates'!C$56)
+($L500*'fnd base rates'!C$57)
+($M500*'fnd base rates'!C$58)
+($N500*'fnd base rates'!C$59)
+($O500*VLOOKUP($S500+12,rate_basefnd,3)))
*$R500</f>
        <v>2316.4781250000001</v>
      </c>
      <c r="V500" s="1">
        <f>(($C500*'fnd base rates'!D$48)
+($D500*'fnd base rates'!D$49)
+($E500*'fnd base rates'!D$50)
+($F500*'fnd base rates'!D$51)
+($G500*'fnd base rates'!D$52)
+($H500*'fnd base rates'!D$53)
+($I500*'fnd base rates'!D$54)
+($J500*'fnd base rates'!D$55)
+($K500*'fnd base rates'!D$56)
+($L500*'fnd base rates'!D$57)
+($M500*'fnd base rates'!D$58)
+($N500*'fnd base rates'!D$59)
+($O500*VLOOKUP($S500+12,rate_basefnd,4)))
*$R500</f>
        <v>3323.6000000000004</v>
      </c>
      <c r="W500" s="1">
        <f>(($C500*'fnd base rates'!E$48)
+($D500*'fnd base rates'!E$49)
+($E500*'fnd base rates'!E$50)
+($F500*'fnd base rates'!E$51)
+($G500*'fnd base rates'!E$52)
+($H500*'fnd base rates'!E$53)
+($I500*'fnd base rates'!E$54)
+($J500*'fnd base rates'!E$55)
+($K500*'fnd base rates'!E$56)
+($L500*'fnd base rates'!E$57)
+($M500*'fnd base rates'!E$58)
+($N500*'fnd base rates'!E$59)
+($O500*VLOOKUP($S500+12,rate_basefnd,5)))
*$R500</f>
        <v>22724.566874999997</v>
      </c>
      <c r="X500" s="1">
        <f>(($C500*'fnd base rates'!F$48)
+($D500*'fnd base rates'!F$49)
+($E500*'fnd base rates'!F$50)
+($F500*'fnd base rates'!F$51)
+($G500*'fnd base rates'!F$52)
+($H500*'fnd base rates'!F$53)
+($I500*'fnd base rates'!F$54)
+($J500*'fnd base rates'!F$55)
+($K500*'fnd base rates'!F$56)
+($L500*'fnd base rates'!F$57)
+($M500*'fnd base rates'!F$58)
+($N500*'fnd base rates'!F$59)
+($O500*VLOOKUP($S500+12,rate_basefnd,6)))
*$R500</f>
        <v>4186.7787500000004</v>
      </c>
      <c r="Y500" s="1">
        <f>(($C500*'fnd base rates'!G$48)
+($D500*'fnd base rates'!G$49)
+($E500*'fnd base rates'!G$50)
+($F500*'fnd base rates'!G$51)
+($G500*'fnd base rates'!G$52)
+($H500*'fnd base rates'!G$53)
+($I500*'fnd base rates'!G$54)
+($J500*'fnd base rates'!G$55)
+($K500*'fnd base rates'!G$56)
+($L500*'fnd base rates'!G$57)
+($M500*'fnd base rates'!G$58)
+($N500*'fnd base rates'!G$59)
+($O500*VLOOKUP($S500+12,rate_basefnd,7)))
*$R500</f>
        <v>868.23374999999999</v>
      </c>
      <c r="Z500" s="1">
        <f>(($C500*'fnd base rates'!H$48)
+($D500*'fnd base rates'!H$49)
+($E500*'fnd base rates'!H$50)
+($F500*'fnd base rates'!H$51)
+($G500*'fnd base rates'!H$52)
+($H500*'fnd base rates'!H$53)
+($I500*'fnd base rates'!H$54)
+($J500*'fnd base rates'!H$55)
+($K500*'fnd base rates'!H$56)
+($L500*'fnd base rates'!H$57)
+($M500*'fnd base rates'!H$58)
+($N500*'fnd base rates'!H$59)
+($O500*VLOOKUP($S500+12,rate_basefnd,8)))</f>
        <v>2536.6224999999999</v>
      </c>
      <c r="AA500" s="1">
        <f>(($C500*'fnd base rates'!I$48)
+($D500*'fnd base rates'!I$49)
+($E500*'fnd base rates'!I$50)
+($F500*'fnd base rates'!I$51)
+($G500*'fnd base rates'!I$52)
+($H500*'fnd base rates'!I$53)
+($I500*'fnd base rates'!I$54)
+($J500*'fnd base rates'!I$55)
+($K500*'fnd base rates'!I$56)
+($L500*'fnd base rates'!I$57)
+($M500*'fnd base rates'!I$58)
+($N500*'fnd base rates'!I$59)
+($O500*VLOOKUP($S500+12,rate_basefnd,9)))
*$R500</f>
        <v>1551</v>
      </c>
      <c r="AB500" s="1">
        <f>(($C500*'fnd base rates'!J$48)
+($D500*'fnd base rates'!J$49)
+($E500*'fnd base rates'!J$50)
+($F500*'fnd base rates'!J$51)
+($G500*'fnd base rates'!J$52)
+($H500*'fnd base rates'!J$53)
+($I500*'fnd base rates'!J$54)
+($J500*'fnd base rates'!J$55)
+($K500*'fnd base rates'!J$56)
+($L500*'fnd base rates'!J$57)
+($M500*'fnd base rates'!J$58)
+($N500*'fnd base rates'!J$59)
+($O500*VLOOKUP($S500+12,rate_basefnd,10)))
*$R500</f>
        <v>1363.22</v>
      </c>
      <c r="AC500" s="1">
        <f>(($C500*'fnd base rates'!K$48)
+($D500*'fnd base rates'!K$49)
+($E500*'fnd base rates'!K$50)
+($F500*'fnd base rates'!K$51)
+($G500*'fnd base rates'!K$52)
+($H500*'fnd base rates'!K$53)
+($I500*'fnd base rates'!K$54)
+($J500*'fnd base rates'!K$55)
+($K500*'fnd base rates'!K$56)
+($L500*'fnd base rates'!K$57)
+($M500*'fnd base rates'!K$58)
+($N500*'fnd base rates'!K$59)
+($O500*VLOOKUP($S500+12,rate_basefnd,11)))
*$R500</f>
        <v>6092.8456250000008</v>
      </c>
      <c r="AD500" s="1">
        <f>(($C500*'fnd base rates'!L$48)
+($D500*'fnd base rates'!L$49)
+($E500*'fnd base rates'!L$50)
+($F500*'fnd base rates'!L$51)
+($G500*'fnd base rates'!L$52)
+($H500*'fnd base rates'!L$53)
+($I500*'fnd base rates'!L$54)
+($J500*'fnd base rates'!L$55)
+($K500*'fnd base rates'!L$56)
+($L500*'fnd base rates'!L$57)
+($M500*'fnd base rates'!L$58)
+($N500*'fnd base rates'!L$59)
+($O500*VLOOKUP($S500+12,rate_basefnd,12)))</f>
        <v>5489.09709306677</v>
      </c>
      <c r="AE500" s="1">
        <f>(($C500*'fnd base rates'!M$48)
+($D500*'fnd base rates'!M$49)
+($E500*'fnd base rates'!M$50)
+($F500*'fnd base rates'!M$51)
+($G500*'fnd base rates'!M$52)
+($H500*'fnd base rates'!M$53)
+($I500*'fnd base rates'!M$54)
+($J500*'fnd base rates'!M$55)
+($K500*'fnd base rates'!M$56)
+($L500*'fnd base rates'!M$57)
+($M500*'fnd base rates'!M$58)
+($N500*'fnd base rates'!M$59)
+($O500*VLOOKUP($S500+12,rate_basefnd,13)))</f>
        <v>0</v>
      </c>
      <c r="AF500" s="4">
        <f t="shared" si="82"/>
        <v>50452.44271806677</v>
      </c>
      <c r="AG500" s="4"/>
      <c r="AH500" s="4">
        <f t="shared" si="83"/>
        <v>479278672</v>
      </c>
      <c r="AI500" s="4" t="str">
        <f t="shared" si="84"/>
        <v>479</v>
      </c>
      <c r="AJ500" s="2" t="str">
        <f t="shared" si="85"/>
        <v>278</v>
      </c>
      <c r="AK500" s="2" t="str">
        <f t="shared" si="86"/>
        <v>672</v>
      </c>
      <c r="AL500" s="4">
        <f t="shared" si="87"/>
        <v>1</v>
      </c>
      <c r="AM500" s="4">
        <f t="shared" si="80"/>
        <v>5</v>
      </c>
      <c r="AN500" s="4">
        <f t="shared" si="88"/>
        <v>50452.44271806677</v>
      </c>
      <c r="AO500" s="4">
        <f t="shared" si="89"/>
        <v>10090</v>
      </c>
      <c r="AP500" s="4">
        <f t="shared" si="90"/>
        <v>0</v>
      </c>
      <c r="AQ500" s="75">
        <v>10090</v>
      </c>
      <c r="AR500" s="4"/>
    </row>
    <row r="501" spans="1:44">
      <c r="A501" s="2">
        <v>479278674</v>
      </c>
      <c r="B501" s="382" t="s">
        <v>692</v>
      </c>
      <c r="C501" s="15">
        <f>'fnd enro'!C501</f>
        <v>0</v>
      </c>
      <c r="D501" s="15">
        <f>'fnd enro'!D501</f>
        <v>0</v>
      </c>
      <c r="E501" s="15">
        <f>'fnd enro'!E501</f>
        <v>0</v>
      </c>
      <c r="F501" s="15">
        <f>'fnd enro'!F501</f>
        <v>0</v>
      </c>
      <c r="G501" s="15">
        <f>'fnd enro'!G501</f>
        <v>2</v>
      </c>
      <c r="H501" s="15">
        <f>'fnd enro'!H501</f>
        <v>1</v>
      </c>
      <c r="I501" s="15">
        <f>'fnd enro'!I501</f>
        <v>0.1125</v>
      </c>
      <c r="J501" s="15">
        <f>'fnd enro'!J501</f>
        <v>0</v>
      </c>
      <c r="K501" s="15">
        <f>'fnd enro'!K501</f>
        <v>0</v>
      </c>
      <c r="L501" s="15">
        <f>'fnd enro'!L501</f>
        <v>0</v>
      </c>
      <c r="M501" s="15">
        <f>'fnd enro'!M501</f>
        <v>0</v>
      </c>
      <c r="N501" s="15">
        <f>'fnd enro'!N501</f>
        <v>0</v>
      </c>
      <c r="O501" s="15">
        <f>'fnd enro'!O501</f>
        <v>2</v>
      </c>
      <c r="P501" s="15"/>
      <c r="Q501" s="15">
        <f>'fnd enro'!R501</f>
        <v>3</v>
      </c>
      <c r="R501" s="16">
        <f t="shared" si="81"/>
        <v>1</v>
      </c>
      <c r="S501" s="15">
        <f>'fnd enro'!Q501</f>
        <v>10</v>
      </c>
      <c r="U501" s="1">
        <f>(($C501*'fnd base rates'!C$48)
+($D501*'fnd base rates'!C$49)
+($E501*'fnd base rates'!C$50)
+($F501*'fnd base rates'!C$51)
+($G501*'fnd base rates'!C$52)
+($H501*'fnd base rates'!C$53)
+($I501*'fnd base rates'!C$54)
+($J501*'fnd base rates'!C$55)
+($K501*'fnd base rates'!C$56)
+($L501*'fnd base rates'!C$57)
+($M501*'fnd base rates'!C$58)
+($N501*'fnd base rates'!C$59)
+($O501*VLOOKUP($S501+12,rate_basefnd,3)))
*$R501</f>
        <v>1389.8868750000001</v>
      </c>
      <c r="V501" s="1">
        <f>(($C501*'fnd base rates'!D$48)
+($D501*'fnd base rates'!D$49)
+($E501*'fnd base rates'!D$50)
+($F501*'fnd base rates'!D$51)
+($G501*'fnd base rates'!D$52)
+($H501*'fnd base rates'!D$53)
+($I501*'fnd base rates'!D$54)
+($J501*'fnd base rates'!D$55)
+($K501*'fnd base rates'!D$56)
+($L501*'fnd base rates'!D$57)
+($M501*'fnd base rates'!D$58)
+($N501*'fnd base rates'!D$59)
+($O501*VLOOKUP($S501+12,rate_basefnd,4)))
*$R501</f>
        <v>1994.16</v>
      </c>
      <c r="W501" s="1">
        <f>(($C501*'fnd base rates'!E$48)
+($D501*'fnd base rates'!E$49)
+($E501*'fnd base rates'!E$50)
+($F501*'fnd base rates'!E$51)
+($G501*'fnd base rates'!E$52)
+($H501*'fnd base rates'!E$53)
+($I501*'fnd base rates'!E$54)
+($J501*'fnd base rates'!E$55)
+($K501*'fnd base rates'!E$56)
+($L501*'fnd base rates'!E$57)
+($M501*'fnd base rates'!E$58)
+($N501*'fnd base rates'!E$59)
+($O501*VLOOKUP($S501+12,rate_basefnd,5)))
*$R501</f>
        <v>16794.828125</v>
      </c>
      <c r="X501" s="1">
        <f>(($C501*'fnd base rates'!F$48)
+($D501*'fnd base rates'!F$49)
+($E501*'fnd base rates'!F$50)
+($F501*'fnd base rates'!F$51)
+($G501*'fnd base rates'!F$52)
+($H501*'fnd base rates'!F$53)
+($I501*'fnd base rates'!F$54)
+($J501*'fnd base rates'!F$55)
+($K501*'fnd base rates'!F$56)
+($L501*'fnd base rates'!F$57)
+($M501*'fnd base rates'!F$58)
+($N501*'fnd base rates'!F$59)
+($O501*VLOOKUP($S501+12,rate_basefnd,6)))
*$R501</f>
        <v>2474.3672500000002</v>
      </c>
      <c r="Y501" s="1">
        <f>(($C501*'fnd base rates'!G$48)
+($D501*'fnd base rates'!G$49)
+($E501*'fnd base rates'!G$50)
+($F501*'fnd base rates'!G$51)
+($G501*'fnd base rates'!G$52)
+($H501*'fnd base rates'!G$53)
+($I501*'fnd base rates'!G$54)
+($J501*'fnd base rates'!G$55)
+($K501*'fnd base rates'!G$56)
+($L501*'fnd base rates'!G$57)
+($M501*'fnd base rates'!G$58)
+($N501*'fnd base rates'!G$59)
+($O501*VLOOKUP($S501+12,rate_basefnd,7)))
*$R501</f>
        <v>577.78824999999995</v>
      </c>
      <c r="Z501" s="1">
        <f>(($C501*'fnd base rates'!H$48)
+($D501*'fnd base rates'!H$49)
+($E501*'fnd base rates'!H$50)
+($F501*'fnd base rates'!H$51)
+($G501*'fnd base rates'!H$52)
+($H501*'fnd base rates'!H$53)
+($I501*'fnd base rates'!H$54)
+($J501*'fnd base rates'!H$55)
+($K501*'fnd base rates'!H$56)
+($L501*'fnd base rates'!H$57)
+($M501*'fnd base rates'!H$58)
+($N501*'fnd base rates'!H$59)
+($O501*VLOOKUP($S501+12,rate_basefnd,8)))</f>
        <v>1627.8535000000002</v>
      </c>
      <c r="AA501" s="1">
        <f>(($C501*'fnd base rates'!I$48)
+($D501*'fnd base rates'!I$49)
+($E501*'fnd base rates'!I$50)
+($F501*'fnd base rates'!I$51)
+($G501*'fnd base rates'!I$52)
+($H501*'fnd base rates'!I$53)
+($I501*'fnd base rates'!I$54)
+($J501*'fnd base rates'!I$55)
+($K501*'fnd base rates'!I$56)
+($L501*'fnd base rates'!I$57)
+($M501*'fnd base rates'!I$58)
+($N501*'fnd base rates'!I$59)
+($O501*VLOOKUP($S501+12,rate_basefnd,9)))
*$R501</f>
        <v>960.54</v>
      </c>
      <c r="AB501" s="1">
        <f>(($C501*'fnd base rates'!J$48)
+($D501*'fnd base rates'!J$49)
+($E501*'fnd base rates'!J$50)
+($F501*'fnd base rates'!J$51)
+($G501*'fnd base rates'!J$52)
+($H501*'fnd base rates'!J$53)
+($I501*'fnd base rates'!J$54)
+($J501*'fnd base rates'!J$55)
+($K501*'fnd base rates'!J$56)
+($L501*'fnd base rates'!J$57)
+($M501*'fnd base rates'!J$58)
+($N501*'fnd base rates'!J$59)
+($O501*VLOOKUP($S501+12,rate_basefnd,10)))
*$R501</f>
        <v>930.86</v>
      </c>
      <c r="AC501" s="1">
        <f>(($C501*'fnd base rates'!K$48)
+($D501*'fnd base rates'!K$49)
+($E501*'fnd base rates'!K$50)
+($F501*'fnd base rates'!K$51)
+($G501*'fnd base rates'!K$52)
+($H501*'fnd base rates'!K$53)
+($I501*'fnd base rates'!K$54)
+($J501*'fnd base rates'!K$55)
+($K501*'fnd base rates'!K$56)
+($L501*'fnd base rates'!K$57)
+($M501*'fnd base rates'!K$58)
+($N501*'fnd base rates'!K$59)
+($O501*VLOOKUP($S501+12,rate_basefnd,11)))
*$R501</f>
        <v>4054.6353749999998</v>
      </c>
      <c r="AD501" s="1">
        <f>(($C501*'fnd base rates'!L$48)
+($D501*'fnd base rates'!L$49)
+($E501*'fnd base rates'!L$50)
+($F501*'fnd base rates'!L$51)
+($G501*'fnd base rates'!L$52)
+($H501*'fnd base rates'!L$53)
+($I501*'fnd base rates'!L$54)
+($J501*'fnd base rates'!L$55)
+($K501*'fnd base rates'!L$56)
+($L501*'fnd base rates'!L$57)
+($M501*'fnd base rates'!L$58)
+($N501*'fnd base rates'!L$59)
+($O501*VLOOKUP($S501+12,rate_basefnd,12)))</f>
        <v>3539.4975662131055</v>
      </c>
      <c r="AE501" s="1">
        <f>(($C501*'fnd base rates'!M$48)
+($D501*'fnd base rates'!M$49)
+($E501*'fnd base rates'!M$50)
+($F501*'fnd base rates'!M$51)
+($G501*'fnd base rates'!M$52)
+($H501*'fnd base rates'!M$53)
+($I501*'fnd base rates'!M$54)
+($J501*'fnd base rates'!M$55)
+($K501*'fnd base rates'!M$56)
+($L501*'fnd base rates'!M$57)
+($M501*'fnd base rates'!M$58)
+($N501*'fnd base rates'!M$59)
+($O501*VLOOKUP($S501+12,rate_basefnd,13)))</f>
        <v>0</v>
      </c>
      <c r="AF501" s="4">
        <f t="shared" si="82"/>
        <v>34344.416941213109</v>
      </c>
      <c r="AG501" s="4"/>
      <c r="AH501" s="4">
        <f t="shared" si="83"/>
        <v>479278674</v>
      </c>
      <c r="AI501" s="4" t="str">
        <f t="shared" si="84"/>
        <v>479</v>
      </c>
      <c r="AJ501" s="2" t="str">
        <f t="shared" si="85"/>
        <v>278</v>
      </c>
      <c r="AK501" s="2" t="str">
        <f t="shared" si="86"/>
        <v>674</v>
      </c>
      <c r="AL501" s="4">
        <f t="shared" si="87"/>
        <v>1</v>
      </c>
      <c r="AM501" s="4">
        <f t="shared" si="80"/>
        <v>3</v>
      </c>
      <c r="AN501" s="4">
        <f t="shared" si="88"/>
        <v>34344.416941213109</v>
      </c>
      <c r="AO501" s="4">
        <f t="shared" si="89"/>
        <v>11448</v>
      </c>
      <c r="AP501" s="4">
        <f t="shared" si="90"/>
        <v>0</v>
      </c>
      <c r="AQ501" s="75">
        <v>11448</v>
      </c>
      <c r="AR501" s="4"/>
    </row>
    <row r="502" spans="1:44">
      <c r="A502" s="2">
        <v>479278680</v>
      </c>
      <c r="B502" s="382" t="s">
        <v>692</v>
      </c>
      <c r="C502" s="15">
        <f>'fnd enro'!C502</f>
        <v>0</v>
      </c>
      <c r="D502" s="15">
        <f>'fnd enro'!D502</f>
        <v>0</v>
      </c>
      <c r="E502" s="15">
        <f>'fnd enro'!E502</f>
        <v>0</v>
      </c>
      <c r="F502" s="15">
        <f>'fnd enro'!F502</f>
        <v>0</v>
      </c>
      <c r="G502" s="15">
        <f>'fnd enro'!G502</f>
        <v>0</v>
      </c>
      <c r="H502" s="15">
        <f>'fnd enro'!H502</f>
        <v>3</v>
      </c>
      <c r="I502" s="15">
        <f>'fnd enro'!I502</f>
        <v>0.1125</v>
      </c>
      <c r="J502" s="15">
        <f>'fnd enro'!J502</f>
        <v>0</v>
      </c>
      <c r="K502" s="15">
        <f>'fnd enro'!K502</f>
        <v>0</v>
      </c>
      <c r="L502" s="15">
        <f>'fnd enro'!L502</f>
        <v>0</v>
      </c>
      <c r="M502" s="15">
        <f>'fnd enro'!M502</f>
        <v>0</v>
      </c>
      <c r="N502" s="15">
        <f>'fnd enro'!N502</f>
        <v>0</v>
      </c>
      <c r="O502" s="15">
        <f>'fnd enro'!O502</f>
        <v>0</v>
      </c>
      <c r="P502" s="15"/>
      <c r="Q502" s="15">
        <f>'fnd enro'!R502</f>
        <v>3</v>
      </c>
      <c r="R502" s="16">
        <f t="shared" si="81"/>
        <v>1</v>
      </c>
      <c r="S502" s="15">
        <f>'fnd enro'!Q502</f>
        <v>1</v>
      </c>
      <c r="U502" s="1">
        <f>(($C502*'fnd base rates'!C$48)
+($D502*'fnd base rates'!C$49)
+($E502*'fnd base rates'!C$50)
+($F502*'fnd base rates'!C$51)
+($G502*'fnd base rates'!C$52)
+($H502*'fnd base rates'!C$53)
+($I502*'fnd base rates'!C$54)
+($J502*'fnd base rates'!C$55)
+($K502*'fnd base rates'!C$56)
+($L502*'fnd base rates'!C$57)
+($M502*'fnd base rates'!C$58)
+($N502*'fnd base rates'!C$59)
+($O502*VLOOKUP($S502+12,rate_basefnd,3)))
*$R502</f>
        <v>1389.8868750000001</v>
      </c>
      <c r="V502" s="1">
        <f>(($C502*'fnd base rates'!D$48)
+($D502*'fnd base rates'!D$49)
+($E502*'fnd base rates'!D$50)
+($F502*'fnd base rates'!D$51)
+($G502*'fnd base rates'!D$52)
+($H502*'fnd base rates'!D$53)
+($I502*'fnd base rates'!D$54)
+($J502*'fnd base rates'!D$55)
+($K502*'fnd base rates'!D$56)
+($L502*'fnd base rates'!D$57)
+($M502*'fnd base rates'!D$58)
+($N502*'fnd base rates'!D$59)
+($O502*VLOOKUP($S502+12,rate_basefnd,4)))
*$R502</f>
        <v>1994.16</v>
      </c>
      <c r="W502" s="1">
        <f>(($C502*'fnd base rates'!E$48)
+($D502*'fnd base rates'!E$49)
+($E502*'fnd base rates'!E$50)
+($F502*'fnd base rates'!E$51)
+($G502*'fnd base rates'!E$52)
+($H502*'fnd base rates'!E$53)
+($I502*'fnd base rates'!E$54)
+($J502*'fnd base rates'!E$55)
+($K502*'fnd base rates'!E$56)
+($L502*'fnd base rates'!E$57)
+($M502*'fnd base rates'!E$58)
+($N502*'fnd base rates'!E$59)
+($O502*VLOOKUP($S502+12,rate_basefnd,5)))
*$R502</f>
        <v>12776.128124999999</v>
      </c>
      <c r="X502" s="1">
        <f>(($C502*'fnd base rates'!F$48)
+($D502*'fnd base rates'!F$49)
+($E502*'fnd base rates'!F$50)
+($F502*'fnd base rates'!F$51)
+($G502*'fnd base rates'!F$52)
+($H502*'fnd base rates'!F$53)
+($I502*'fnd base rates'!F$54)
+($J502*'fnd base rates'!F$55)
+($K502*'fnd base rates'!F$56)
+($L502*'fnd base rates'!F$57)
+($M502*'fnd base rates'!F$58)
+($N502*'fnd base rates'!F$59)
+($O502*VLOOKUP($S502+12,rate_basefnd,6)))
*$R502</f>
        <v>2285.8672500000002</v>
      </c>
      <c r="Y502" s="1">
        <f>(($C502*'fnd base rates'!G$48)
+($D502*'fnd base rates'!G$49)
+($E502*'fnd base rates'!G$50)
+($F502*'fnd base rates'!G$51)
+($G502*'fnd base rates'!G$52)
+($H502*'fnd base rates'!G$53)
+($I502*'fnd base rates'!G$54)
+($J502*'fnd base rates'!G$55)
+($K502*'fnd base rates'!G$56)
+($L502*'fnd base rates'!G$57)
+($M502*'fnd base rates'!G$58)
+($N502*'fnd base rates'!G$59)
+($O502*VLOOKUP($S502+12,rate_basefnd,7)))
*$R502</f>
        <v>425.82825000000003</v>
      </c>
      <c r="Z502" s="1">
        <f>(($C502*'fnd base rates'!H$48)
+($D502*'fnd base rates'!H$49)
+($E502*'fnd base rates'!H$50)
+($F502*'fnd base rates'!H$51)
+($G502*'fnd base rates'!H$52)
+($H502*'fnd base rates'!H$53)
+($I502*'fnd base rates'!H$54)
+($J502*'fnd base rates'!H$55)
+($K502*'fnd base rates'!H$56)
+($L502*'fnd base rates'!H$57)
+($M502*'fnd base rates'!H$58)
+($N502*'fnd base rates'!H$59)
+($O502*VLOOKUP($S502+12,rate_basefnd,8)))</f>
        <v>2157.2535000000003</v>
      </c>
      <c r="AA502" s="1">
        <f>(($C502*'fnd base rates'!I$48)
+($D502*'fnd base rates'!I$49)
+($E502*'fnd base rates'!I$50)
+($F502*'fnd base rates'!I$51)
+($G502*'fnd base rates'!I$52)
+($H502*'fnd base rates'!I$53)
+($I502*'fnd base rates'!I$54)
+($J502*'fnd base rates'!I$55)
+($K502*'fnd base rates'!I$56)
+($L502*'fnd base rates'!I$57)
+($M502*'fnd base rates'!I$58)
+($N502*'fnd base rates'!I$59)
+($O502*VLOOKUP($S502+12,rate_basefnd,9)))
*$R502</f>
        <v>1110.24</v>
      </c>
      <c r="AB502" s="1">
        <f>(($C502*'fnd base rates'!J$48)
+($D502*'fnd base rates'!J$49)
+($E502*'fnd base rates'!J$50)
+($F502*'fnd base rates'!J$51)
+($G502*'fnd base rates'!J$52)
+($H502*'fnd base rates'!J$53)
+($I502*'fnd base rates'!J$54)
+($J502*'fnd base rates'!J$55)
+($K502*'fnd base rates'!J$56)
+($L502*'fnd base rates'!J$57)
+($M502*'fnd base rates'!J$58)
+($N502*'fnd base rates'!J$59)
+($O502*VLOOKUP($S502+12,rate_basefnd,10)))
*$R502</f>
        <v>1495.5</v>
      </c>
      <c r="AC502" s="1">
        <f>(($C502*'fnd base rates'!K$48)
+($D502*'fnd base rates'!K$49)
+($E502*'fnd base rates'!K$50)
+($F502*'fnd base rates'!K$51)
+($G502*'fnd base rates'!K$52)
+($H502*'fnd base rates'!K$53)
+($I502*'fnd base rates'!K$54)
+($J502*'fnd base rates'!K$55)
+($K502*'fnd base rates'!K$56)
+($L502*'fnd base rates'!K$57)
+($M502*'fnd base rates'!K$58)
+($N502*'fnd base rates'!K$59)
+($O502*VLOOKUP($S502+12,rate_basefnd,11)))
*$R502</f>
        <v>2988.3153750000001</v>
      </c>
      <c r="AD502" s="1">
        <f>(($C502*'fnd base rates'!L$48)
+($D502*'fnd base rates'!L$49)
+($E502*'fnd base rates'!L$50)
+($F502*'fnd base rates'!L$51)
+($G502*'fnd base rates'!L$52)
+($H502*'fnd base rates'!L$53)
+($I502*'fnd base rates'!L$54)
+($J502*'fnd base rates'!L$55)
+($K502*'fnd base rates'!L$56)
+($L502*'fnd base rates'!L$57)
+($M502*'fnd base rates'!L$58)
+($N502*'fnd base rates'!L$59)
+($O502*VLOOKUP($S502+12,rate_basefnd,12)))</f>
        <v>2757.7741180783246</v>
      </c>
      <c r="AE502" s="1">
        <f>(($C502*'fnd base rates'!M$48)
+($D502*'fnd base rates'!M$49)
+($E502*'fnd base rates'!M$50)
+($F502*'fnd base rates'!M$51)
+($G502*'fnd base rates'!M$52)
+($H502*'fnd base rates'!M$53)
+($I502*'fnd base rates'!M$54)
+($J502*'fnd base rates'!M$55)
+($K502*'fnd base rates'!M$56)
+($L502*'fnd base rates'!M$57)
+($M502*'fnd base rates'!M$58)
+($N502*'fnd base rates'!M$59)
+($O502*VLOOKUP($S502+12,rate_basefnd,13)))</f>
        <v>0</v>
      </c>
      <c r="AF502" s="4">
        <f t="shared" si="82"/>
        <v>29380.953493078323</v>
      </c>
      <c r="AG502" s="4"/>
      <c r="AH502" s="4">
        <f t="shared" si="83"/>
        <v>479278680</v>
      </c>
      <c r="AI502" s="4" t="str">
        <f t="shared" si="84"/>
        <v>479</v>
      </c>
      <c r="AJ502" s="2" t="str">
        <f t="shared" si="85"/>
        <v>278</v>
      </c>
      <c r="AK502" s="2" t="str">
        <f t="shared" si="86"/>
        <v>680</v>
      </c>
      <c r="AL502" s="4">
        <f t="shared" si="87"/>
        <v>1</v>
      </c>
      <c r="AM502" s="4">
        <f t="shared" si="80"/>
        <v>3</v>
      </c>
      <c r="AN502" s="4">
        <f t="shared" si="88"/>
        <v>29380.953493078323</v>
      </c>
      <c r="AO502" s="4">
        <f t="shared" si="89"/>
        <v>9794</v>
      </c>
      <c r="AP502" s="4">
        <f t="shared" si="90"/>
        <v>0</v>
      </c>
      <c r="AQ502" s="75">
        <v>9794</v>
      </c>
      <c r="AR502" s="4"/>
    </row>
    <row r="503" spans="1:44">
      <c r="A503" s="2">
        <v>479278683</v>
      </c>
      <c r="B503" s="382" t="s">
        <v>692</v>
      </c>
      <c r="C503" s="15">
        <f>'fnd enro'!C503</f>
        <v>0</v>
      </c>
      <c r="D503" s="15">
        <f>'fnd enro'!D503</f>
        <v>0</v>
      </c>
      <c r="E503" s="15">
        <f>'fnd enro'!E503</f>
        <v>0</v>
      </c>
      <c r="F503" s="15">
        <f>'fnd enro'!F503</f>
        <v>0</v>
      </c>
      <c r="G503" s="15">
        <f>'fnd enro'!G503</f>
        <v>2</v>
      </c>
      <c r="H503" s="15">
        <f>'fnd enro'!H503</f>
        <v>6</v>
      </c>
      <c r="I503" s="15">
        <f>'fnd enro'!I503</f>
        <v>0.3</v>
      </c>
      <c r="J503" s="15">
        <f>'fnd enro'!J503</f>
        <v>0</v>
      </c>
      <c r="K503" s="15">
        <f>'fnd enro'!K503</f>
        <v>0</v>
      </c>
      <c r="L503" s="15">
        <f>'fnd enro'!L503</f>
        <v>0</v>
      </c>
      <c r="M503" s="15">
        <f>'fnd enro'!M503</f>
        <v>0</v>
      </c>
      <c r="N503" s="15">
        <f>'fnd enro'!N503</f>
        <v>0</v>
      </c>
      <c r="O503" s="15">
        <f>'fnd enro'!O503</f>
        <v>0</v>
      </c>
      <c r="P503" s="15"/>
      <c r="Q503" s="15">
        <f>'fnd enro'!R503</f>
        <v>8</v>
      </c>
      <c r="R503" s="16">
        <f t="shared" si="81"/>
        <v>1</v>
      </c>
      <c r="S503" s="15">
        <f>'fnd enro'!Q503</f>
        <v>1</v>
      </c>
      <c r="U503" s="1">
        <f>(($C503*'fnd base rates'!C$48)
+($D503*'fnd base rates'!C$49)
+($E503*'fnd base rates'!C$50)
+($F503*'fnd base rates'!C$51)
+($G503*'fnd base rates'!C$52)
+($H503*'fnd base rates'!C$53)
+($I503*'fnd base rates'!C$54)
+($J503*'fnd base rates'!C$55)
+($K503*'fnd base rates'!C$56)
+($L503*'fnd base rates'!C$57)
+($M503*'fnd base rates'!C$58)
+($N503*'fnd base rates'!C$59)
+($O503*VLOOKUP($S503+12,rate_basefnd,3)))
*$R503</f>
        <v>3706.3650000000002</v>
      </c>
      <c r="V503" s="1">
        <f>(($C503*'fnd base rates'!D$48)
+($D503*'fnd base rates'!D$49)
+($E503*'fnd base rates'!D$50)
+($F503*'fnd base rates'!D$51)
+($G503*'fnd base rates'!D$52)
+($H503*'fnd base rates'!D$53)
+($I503*'fnd base rates'!D$54)
+($J503*'fnd base rates'!D$55)
+($K503*'fnd base rates'!D$56)
+($L503*'fnd base rates'!D$57)
+($M503*'fnd base rates'!D$58)
+($N503*'fnd base rates'!D$59)
+($O503*VLOOKUP($S503+12,rate_basefnd,4)))
*$R503</f>
        <v>5317.76</v>
      </c>
      <c r="W503" s="1">
        <f>(($C503*'fnd base rates'!E$48)
+($D503*'fnd base rates'!E$49)
+($E503*'fnd base rates'!E$50)
+($F503*'fnd base rates'!E$51)
+($G503*'fnd base rates'!E$52)
+($H503*'fnd base rates'!E$53)
+($I503*'fnd base rates'!E$54)
+($J503*'fnd base rates'!E$55)
+($K503*'fnd base rates'!E$56)
+($L503*'fnd base rates'!E$57)
+($M503*'fnd base rates'!E$58)
+($N503*'fnd base rates'!E$59)
+($O503*VLOOKUP($S503+12,rate_basefnd,5)))
*$R503</f>
        <v>31545.294999999998</v>
      </c>
      <c r="X503" s="1">
        <f>(($C503*'fnd base rates'!F$48)
+($D503*'fnd base rates'!F$49)
+($E503*'fnd base rates'!F$50)
+($F503*'fnd base rates'!F$51)
+($G503*'fnd base rates'!F$52)
+($H503*'fnd base rates'!F$53)
+($I503*'fnd base rates'!F$54)
+($J503*'fnd base rates'!F$55)
+($K503*'fnd base rates'!F$56)
+($L503*'fnd base rates'!F$57)
+($M503*'fnd base rates'!F$58)
+($N503*'fnd base rates'!F$59)
+($O503*VLOOKUP($S503+12,rate_basefnd,6)))
*$R503</f>
        <v>6284.1460000000006</v>
      </c>
      <c r="Y503" s="1">
        <f>(($C503*'fnd base rates'!G$48)
+($D503*'fnd base rates'!G$49)
+($E503*'fnd base rates'!G$50)
+($F503*'fnd base rates'!G$51)
+($G503*'fnd base rates'!G$52)
+($H503*'fnd base rates'!G$53)
+($I503*'fnd base rates'!G$54)
+($J503*'fnd base rates'!G$55)
+($K503*'fnd base rates'!G$56)
+($L503*'fnd base rates'!G$57)
+($M503*'fnd base rates'!G$58)
+($N503*'fnd base rates'!G$59)
+($O503*VLOOKUP($S503+12,rate_basefnd,7)))
*$R503</f>
        <v>1143.502</v>
      </c>
      <c r="Z503" s="1">
        <f>(($C503*'fnd base rates'!H$48)
+($D503*'fnd base rates'!H$49)
+($E503*'fnd base rates'!H$50)
+($F503*'fnd base rates'!H$51)
+($G503*'fnd base rates'!H$52)
+($H503*'fnd base rates'!H$53)
+($I503*'fnd base rates'!H$54)
+($J503*'fnd base rates'!H$55)
+($K503*'fnd base rates'!H$56)
+($L503*'fnd base rates'!H$57)
+($M503*'fnd base rates'!H$58)
+($N503*'fnd base rates'!H$59)
+($O503*VLOOKUP($S503+12,rate_basefnd,8)))</f>
        <v>5223.2760000000007</v>
      </c>
      <c r="AA503" s="1">
        <f>(($C503*'fnd base rates'!I$48)
+($D503*'fnd base rates'!I$49)
+($E503*'fnd base rates'!I$50)
+($F503*'fnd base rates'!I$51)
+($G503*'fnd base rates'!I$52)
+($H503*'fnd base rates'!I$53)
+($I503*'fnd base rates'!I$54)
+($J503*'fnd base rates'!I$55)
+($K503*'fnd base rates'!I$56)
+($L503*'fnd base rates'!I$57)
+($M503*'fnd base rates'!I$58)
+($N503*'fnd base rates'!I$59)
+($O503*VLOOKUP($S503+12,rate_basefnd,9)))
*$R503</f>
        <v>2810.94</v>
      </c>
      <c r="AB503" s="1">
        <f>(($C503*'fnd base rates'!J$48)
+($D503*'fnd base rates'!J$49)
+($E503*'fnd base rates'!J$50)
+($F503*'fnd base rates'!J$51)
+($G503*'fnd base rates'!J$52)
+($H503*'fnd base rates'!J$53)
+($I503*'fnd base rates'!J$54)
+($J503*'fnd base rates'!J$55)
+($K503*'fnd base rates'!J$56)
+($L503*'fnd base rates'!J$57)
+($M503*'fnd base rates'!J$58)
+($N503*'fnd base rates'!J$59)
+($O503*VLOOKUP($S503+12,rate_basefnd,10)))
*$R503</f>
        <v>3423.36</v>
      </c>
      <c r="AC503" s="1">
        <f>(($C503*'fnd base rates'!K$48)
+($D503*'fnd base rates'!K$49)
+($E503*'fnd base rates'!K$50)
+($F503*'fnd base rates'!K$51)
+($G503*'fnd base rates'!K$52)
+($H503*'fnd base rates'!K$53)
+($I503*'fnd base rates'!K$54)
+($J503*'fnd base rates'!K$55)
+($K503*'fnd base rates'!K$56)
+($L503*'fnd base rates'!K$57)
+($M503*'fnd base rates'!K$58)
+($N503*'fnd base rates'!K$59)
+($O503*VLOOKUP($S503+12,rate_basefnd,11)))
*$R503</f>
        <v>8024.621000000001</v>
      </c>
      <c r="AD503" s="1">
        <f>(($C503*'fnd base rates'!L$48)
+($D503*'fnd base rates'!L$49)
+($E503*'fnd base rates'!L$50)
+($F503*'fnd base rates'!L$51)
+($G503*'fnd base rates'!L$52)
+($H503*'fnd base rates'!L$53)
+($I503*'fnd base rates'!L$54)
+($J503*'fnd base rates'!L$55)
+($K503*'fnd base rates'!L$56)
+($L503*'fnd base rates'!L$57)
+($M503*'fnd base rates'!L$58)
+($N503*'fnd base rates'!L$59)
+($O503*VLOOKUP($S503+12,rate_basefnd,12)))</f>
        <v>7471.5877630103141</v>
      </c>
      <c r="AE503" s="1">
        <f>(($C503*'fnd base rates'!M$48)
+($D503*'fnd base rates'!M$49)
+($E503*'fnd base rates'!M$50)
+($F503*'fnd base rates'!M$51)
+($G503*'fnd base rates'!M$52)
+($H503*'fnd base rates'!M$53)
+($I503*'fnd base rates'!M$54)
+($J503*'fnd base rates'!M$55)
+($K503*'fnd base rates'!M$56)
+($L503*'fnd base rates'!M$57)
+($M503*'fnd base rates'!M$58)
+($N503*'fnd base rates'!M$59)
+($O503*VLOOKUP($S503+12,rate_basefnd,13)))</f>
        <v>0</v>
      </c>
      <c r="AF503" s="4">
        <f t="shared" si="82"/>
        <v>74950.85276301032</v>
      </c>
      <c r="AG503" s="4"/>
      <c r="AH503" s="4">
        <f t="shared" si="83"/>
        <v>479278683</v>
      </c>
      <c r="AI503" s="4" t="str">
        <f t="shared" si="84"/>
        <v>479</v>
      </c>
      <c r="AJ503" s="2" t="str">
        <f t="shared" si="85"/>
        <v>278</v>
      </c>
      <c r="AK503" s="2" t="str">
        <f t="shared" si="86"/>
        <v>683</v>
      </c>
      <c r="AL503" s="4">
        <f t="shared" si="87"/>
        <v>1</v>
      </c>
      <c r="AM503" s="4">
        <f t="shared" si="80"/>
        <v>8</v>
      </c>
      <c r="AN503" s="4">
        <f t="shared" si="88"/>
        <v>74950.85276301032</v>
      </c>
      <c r="AO503" s="4">
        <f t="shared" si="89"/>
        <v>9369</v>
      </c>
      <c r="AP503" s="4">
        <f t="shared" si="90"/>
        <v>0</v>
      </c>
      <c r="AQ503" s="75">
        <v>9369</v>
      </c>
      <c r="AR503" s="4"/>
    </row>
    <row r="504" spans="1:44">
      <c r="A504" s="2">
        <v>479278717</v>
      </c>
      <c r="B504" s="382" t="s">
        <v>692</v>
      </c>
      <c r="C504" s="15">
        <f>'fnd enro'!C504</f>
        <v>0</v>
      </c>
      <c r="D504" s="15">
        <f>'fnd enro'!D504</f>
        <v>0</v>
      </c>
      <c r="E504" s="15">
        <f>'fnd enro'!E504</f>
        <v>0</v>
      </c>
      <c r="F504" s="15">
        <f>'fnd enro'!F504</f>
        <v>0</v>
      </c>
      <c r="G504" s="15">
        <f>'fnd enro'!G504</f>
        <v>2</v>
      </c>
      <c r="H504" s="15">
        <f>'fnd enro'!H504</f>
        <v>0</v>
      </c>
      <c r="I504" s="15">
        <f>'fnd enro'!I504</f>
        <v>7.4999999999999997E-2</v>
      </c>
      <c r="J504" s="15">
        <f>'fnd enro'!J504</f>
        <v>0</v>
      </c>
      <c r="K504" s="15">
        <f>'fnd enro'!K504</f>
        <v>0</v>
      </c>
      <c r="L504" s="15">
        <f>'fnd enro'!L504</f>
        <v>0</v>
      </c>
      <c r="M504" s="15">
        <f>'fnd enro'!M504</f>
        <v>0</v>
      </c>
      <c r="N504" s="15">
        <f>'fnd enro'!N504</f>
        <v>0</v>
      </c>
      <c r="O504" s="15">
        <f>'fnd enro'!O504</f>
        <v>1</v>
      </c>
      <c r="P504" s="15"/>
      <c r="Q504" s="15">
        <f>'fnd enro'!R504</f>
        <v>2</v>
      </c>
      <c r="R504" s="16">
        <f t="shared" si="81"/>
        <v>1</v>
      </c>
      <c r="S504" s="15">
        <f>'fnd enro'!Q504</f>
        <v>10</v>
      </c>
      <c r="U504" s="1">
        <f>(($C504*'fnd base rates'!C$48)
+($D504*'fnd base rates'!C$49)
+($E504*'fnd base rates'!C$50)
+($F504*'fnd base rates'!C$51)
+($G504*'fnd base rates'!C$52)
+($H504*'fnd base rates'!C$53)
+($I504*'fnd base rates'!C$54)
+($J504*'fnd base rates'!C$55)
+($K504*'fnd base rates'!C$56)
+($L504*'fnd base rates'!C$57)
+($M504*'fnd base rates'!C$58)
+($N504*'fnd base rates'!C$59)
+($O504*VLOOKUP($S504+12,rate_basefnd,3)))
*$R504</f>
        <v>926.59125000000006</v>
      </c>
      <c r="V504" s="1">
        <f>(($C504*'fnd base rates'!D$48)
+($D504*'fnd base rates'!D$49)
+($E504*'fnd base rates'!D$50)
+($F504*'fnd base rates'!D$51)
+($G504*'fnd base rates'!D$52)
+($H504*'fnd base rates'!D$53)
+($I504*'fnd base rates'!D$54)
+($J504*'fnd base rates'!D$55)
+($K504*'fnd base rates'!D$56)
+($L504*'fnd base rates'!D$57)
+($M504*'fnd base rates'!D$58)
+($N504*'fnd base rates'!D$59)
+($O504*VLOOKUP($S504+12,rate_basefnd,4)))
*$R504</f>
        <v>1329.44</v>
      </c>
      <c r="W504" s="1">
        <f>(($C504*'fnd base rates'!E$48)
+($D504*'fnd base rates'!E$49)
+($E504*'fnd base rates'!E$50)
+($F504*'fnd base rates'!E$51)
+($G504*'fnd base rates'!E$52)
+($H504*'fnd base rates'!E$53)
+($I504*'fnd base rates'!E$54)
+($J504*'fnd base rates'!E$55)
+($K504*'fnd base rates'!E$56)
+($L504*'fnd base rates'!E$57)
+($M504*'fnd base rates'!E$58)
+($N504*'fnd base rates'!E$59)
+($O504*VLOOKUP($S504+12,rate_basefnd,5)))
*$R504</f>
        <v>9264.5787500000006</v>
      </c>
      <c r="X504" s="1">
        <f>(($C504*'fnd base rates'!F$48)
+($D504*'fnd base rates'!F$49)
+($E504*'fnd base rates'!F$50)
+($F504*'fnd base rates'!F$51)
+($G504*'fnd base rates'!F$52)
+($H504*'fnd base rates'!F$53)
+($I504*'fnd base rates'!F$54)
+($J504*'fnd base rates'!F$55)
+($K504*'fnd base rates'!F$56)
+($L504*'fnd base rates'!F$57)
+($M504*'fnd base rates'!F$58)
+($N504*'fnd base rates'!F$59)
+($O504*VLOOKUP($S504+12,rate_basefnd,6)))
*$R504</f>
        <v>1712.4115000000002</v>
      </c>
      <c r="Y504" s="1">
        <f>(($C504*'fnd base rates'!G$48)
+($D504*'fnd base rates'!G$49)
+($E504*'fnd base rates'!G$50)
+($F504*'fnd base rates'!G$51)
+($G504*'fnd base rates'!G$52)
+($H504*'fnd base rates'!G$53)
+($I504*'fnd base rates'!G$54)
+($J504*'fnd base rates'!G$55)
+($K504*'fnd base rates'!G$56)
+($L504*'fnd base rates'!G$57)
+($M504*'fnd base rates'!G$58)
+($N504*'fnd base rates'!G$59)
+($O504*VLOOKUP($S504+12,rate_basefnd,7)))
*$R504</f>
        <v>363.84549999999996</v>
      </c>
      <c r="Z504" s="1">
        <f>(($C504*'fnd base rates'!H$48)
+($D504*'fnd base rates'!H$49)
+($E504*'fnd base rates'!H$50)
+($F504*'fnd base rates'!H$51)
+($G504*'fnd base rates'!H$52)
+($H504*'fnd base rates'!H$53)
+($I504*'fnd base rates'!H$54)
+($J504*'fnd base rates'!H$55)
+($K504*'fnd base rates'!H$56)
+($L504*'fnd base rates'!H$57)
+($M504*'fnd base rates'!H$58)
+($N504*'fnd base rates'!H$59)
+($O504*VLOOKUP($S504+12,rate_basefnd,8)))</f>
        <v>908.76900000000001</v>
      </c>
      <c r="AA504" s="1">
        <f>(($C504*'fnd base rates'!I$48)
+($D504*'fnd base rates'!I$49)
+($E504*'fnd base rates'!I$50)
+($F504*'fnd base rates'!I$51)
+($G504*'fnd base rates'!I$52)
+($H504*'fnd base rates'!I$53)
+($I504*'fnd base rates'!I$54)
+($J504*'fnd base rates'!I$55)
+($K504*'fnd base rates'!I$56)
+($L504*'fnd base rates'!I$57)
+($M504*'fnd base rates'!I$58)
+($N504*'fnd base rates'!I$59)
+($O504*VLOOKUP($S504+12,rate_basefnd,9)))
*$R504</f>
        <v>590.46</v>
      </c>
      <c r="AB504" s="1">
        <f>(($C504*'fnd base rates'!J$48)
+($D504*'fnd base rates'!J$49)
+($E504*'fnd base rates'!J$50)
+($F504*'fnd base rates'!J$51)
+($G504*'fnd base rates'!J$52)
+($H504*'fnd base rates'!J$53)
+($I504*'fnd base rates'!J$54)
+($J504*'fnd base rates'!J$55)
+($K504*'fnd base rates'!J$56)
+($L504*'fnd base rates'!J$57)
+($M504*'fnd base rates'!J$58)
+($N504*'fnd base rates'!J$59)
+($O504*VLOOKUP($S504+12,rate_basefnd,10)))
*$R504</f>
        <v>432.36</v>
      </c>
      <c r="AC504" s="1">
        <f>(($C504*'fnd base rates'!K$48)
+($D504*'fnd base rates'!K$49)
+($E504*'fnd base rates'!K$50)
+($F504*'fnd base rates'!K$51)
+($G504*'fnd base rates'!K$52)
+($H504*'fnd base rates'!K$53)
+($I504*'fnd base rates'!K$54)
+($J504*'fnd base rates'!K$55)
+($K504*'fnd base rates'!K$56)
+($L504*'fnd base rates'!K$57)
+($M504*'fnd base rates'!K$58)
+($N504*'fnd base rates'!K$59)
+($O504*VLOOKUP($S504+12,rate_basefnd,11)))
*$R504</f>
        <v>2553.2602500000003</v>
      </c>
      <c r="AD504" s="1">
        <f>(($C504*'fnd base rates'!L$48)
+($D504*'fnd base rates'!L$49)
+($E504*'fnd base rates'!L$50)
+($F504*'fnd base rates'!L$51)
+($G504*'fnd base rates'!L$52)
+($H504*'fnd base rates'!L$53)
+($I504*'fnd base rates'!L$54)
+($J504*'fnd base rates'!L$55)
+($K504*'fnd base rates'!L$56)
+($L504*'fnd base rates'!L$57)
+($M504*'fnd base rates'!L$58)
+($N504*'fnd base rates'!L$59)
+($O504*VLOOKUP($S504+12,rate_basefnd,12)))</f>
        <v>2288.1395268536644</v>
      </c>
      <c r="AE504" s="1">
        <f>(($C504*'fnd base rates'!M$48)
+($D504*'fnd base rates'!M$49)
+($E504*'fnd base rates'!M$50)
+($F504*'fnd base rates'!M$51)
+($G504*'fnd base rates'!M$52)
+($H504*'fnd base rates'!M$53)
+($I504*'fnd base rates'!M$54)
+($J504*'fnd base rates'!M$55)
+($K504*'fnd base rates'!M$56)
+($L504*'fnd base rates'!M$57)
+($M504*'fnd base rates'!M$58)
+($N504*'fnd base rates'!M$59)
+($O504*VLOOKUP($S504+12,rate_basefnd,13)))</f>
        <v>0</v>
      </c>
      <c r="AF504" s="4">
        <f t="shared" si="82"/>
        <v>20369.855776853667</v>
      </c>
      <c r="AG504" s="4"/>
      <c r="AH504" s="4">
        <f t="shared" si="83"/>
        <v>479278717</v>
      </c>
      <c r="AI504" s="4" t="str">
        <f t="shared" si="84"/>
        <v>479</v>
      </c>
      <c r="AJ504" s="2" t="str">
        <f t="shared" si="85"/>
        <v>278</v>
      </c>
      <c r="AK504" s="2" t="str">
        <f t="shared" si="86"/>
        <v>717</v>
      </c>
      <c r="AL504" s="4">
        <f t="shared" si="87"/>
        <v>1</v>
      </c>
      <c r="AM504" s="4">
        <f t="shared" si="80"/>
        <v>2</v>
      </c>
      <c r="AN504" s="4">
        <f t="shared" si="88"/>
        <v>20369.855776853667</v>
      </c>
      <c r="AO504" s="4">
        <f t="shared" si="89"/>
        <v>10185</v>
      </c>
      <c r="AP504" s="4">
        <f t="shared" si="90"/>
        <v>0</v>
      </c>
      <c r="AQ504" s="75">
        <v>10185</v>
      </c>
      <c r="AR504" s="4"/>
    </row>
    <row r="505" spans="1:44">
      <c r="A505" s="2">
        <v>479278755</v>
      </c>
      <c r="B505" s="382" t="s">
        <v>692</v>
      </c>
      <c r="C505" s="15">
        <f>'fnd enro'!C505</f>
        <v>0</v>
      </c>
      <c r="D505" s="15">
        <f>'fnd enro'!D505</f>
        <v>0</v>
      </c>
      <c r="E505" s="15">
        <f>'fnd enro'!E505</f>
        <v>0</v>
      </c>
      <c r="F505" s="15">
        <f>'fnd enro'!F505</f>
        <v>0</v>
      </c>
      <c r="G505" s="15">
        <f>'fnd enro'!G505</f>
        <v>0</v>
      </c>
      <c r="H505" s="15">
        <f>'fnd enro'!H505</f>
        <v>2</v>
      </c>
      <c r="I505" s="15">
        <f>'fnd enro'!I505</f>
        <v>7.4999999999999997E-2</v>
      </c>
      <c r="J505" s="15">
        <f>'fnd enro'!J505</f>
        <v>0</v>
      </c>
      <c r="K505" s="15">
        <f>'fnd enro'!K505</f>
        <v>0</v>
      </c>
      <c r="L505" s="15">
        <f>'fnd enro'!L505</f>
        <v>0</v>
      </c>
      <c r="M505" s="15">
        <f>'fnd enro'!M505</f>
        <v>0</v>
      </c>
      <c r="N505" s="15">
        <f>'fnd enro'!N505</f>
        <v>0</v>
      </c>
      <c r="O505" s="15">
        <f>'fnd enro'!O505</f>
        <v>0</v>
      </c>
      <c r="P505" s="15"/>
      <c r="Q505" s="15">
        <f>'fnd enro'!R505</f>
        <v>2</v>
      </c>
      <c r="R505" s="16">
        <f t="shared" si="81"/>
        <v>1</v>
      </c>
      <c r="S505" s="15">
        <f>'fnd enro'!Q505</f>
        <v>1</v>
      </c>
      <c r="U505" s="1">
        <f>(($C505*'fnd base rates'!C$48)
+($D505*'fnd base rates'!C$49)
+($E505*'fnd base rates'!C$50)
+($F505*'fnd base rates'!C$51)
+($G505*'fnd base rates'!C$52)
+($H505*'fnd base rates'!C$53)
+($I505*'fnd base rates'!C$54)
+($J505*'fnd base rates'!C$55)
+($K505*'fnd base rates'!C$56)
+($L505*'fnd base rates'!C$57)
+($M505*'fnd base rates'!C$58)
+($N505*'fnd base rates'!C$59)
+($O505*VLOOKUP($S505+12,rate_basefnd,3)))
*$R505</f>
        <v>926.59125000000006</v>
      </c>
      <c r="V505" s="1">
        <f>(($C505*'fnd base rates'!D$48)
+($D505*'fnd base rates'!D$49)
+($E505*'fnd base rates'!D$50)
+($F505*'fnd base rates'!D$51)
+($G505*'fnd base rates'!D$52)
+($H505*'fnd base rates'!D$53)
+($I505*'fnd base rates'!D$54)
+($J505*'fnd base rates'!D$55)
+($K505*'fnd base rates'!D$56)
+($L505*'fnd base rates'!D$57)
+($M505*'fnd base rates'!D$58)
+($N505*'fnd base rates'!D$59)
+($O505*VLOOKUP($S505+12,rate_basefnd,4)))
*$R505</f>
        <v>1329.44</v>
      </c>
      <c r="W505" s="1">
        <f>(($C505*'fnd base rates'!E$48)
+($D505*'fnd base rates'!E$49)
+($E505*'fnd base rates'!E$50)
+($F505*'fnd base rates'!E$51)
+($G505*'fnd base rates'!E$52)
+($H505*'fnd base rates'!E$53)
+($I505*'fnd base rates'!E$54)
+($J505*'fnd base rates'!E$55)
+($K505*'fnd base rates'!E$56)
+($L505*'fnd base rates'!E$57)
+($M505*'fnd base rates'!E$58)
+($N505*'fnd base rates'!E$59)
+($O505*VLOOKUP($S505+12,rate_basefnd,5)))
*$R505</f>
        <v>8517.4187499999989</v>
      </c>
      <c r="X505" s="1">
        <f>(($C505*'fnd base rates'!F$48)
+($D505*'fnd base rates'!F$49)
+($E505*'fnd base rates'!F$50)
+($F505*'fnd base rates'!F$51)
+($G505*'fnd base rates'!F$52)
+($H505*'fnd base rates'!F$53)
+($I505*'fnd base rates'!F$54)
+($J505*'fnd base rates'!F$55)
+($K505*'fnd base rates'!F$56)
+($L505*'fnd base rates'!F$57)
+($M505*'fnd base rates'!F$58)
+($N505*'fnd base rates'!F$59)
+($O505*VLOOKUP($S505+12,rate_basefnd,6)))
*$R505</f>
        <v>1523.9115000000002</v>
      </c>
      <c r="Y505" s="1">
        <f>(($C505*'fnd base rates'!G$48)
+($D505*'fnd base rates'!G$49)
+($E505*'fnd base rates'!G$50)
+($F505*'fnd base rates'!G$51)
+($G505*'fnd base rates'!G$52)
+($H505*'fnd base rates'!G$53)
+($I505*'fnd base rates'!G$54)
+($J505*'fnd base rates'!G$55)
+($K505*'fnd base rates'!G$56)
+($L505*'fnd base rates'!G$57)
+($M505*'fnd base rates'!G$58)
+($N505*'fnd base rates'!G$59)
+($O505*VLOOKUP($S505+12,rate_basefnd,7)))
*$R505</f>
        <v>283.88549999999998</v>
      </c>
      <c r="Z505" s="1">
        <f>(($C505*'fnd base rates'!H$48)
+($D505*'fnd base rates'!H$49)
+($E505*'fnd base rates'!H$50)
+($F505*'fnd base rates'!H$51)
+($G505*'fnd base rates'!H$52)
+($H505*'fnd base rates'!H$53)
+($I505*'fnd base rates'!H$54)
+($J505*'fnd base rates'!H$55)
+($K505*'fnd base rates'!H$56)
+($L505*'fnd base rates'!H$57)
+($M505*'fnd base rates'!H$58)
+($N505*'fnd base rates'!H$59)
+($O505*VLOOKUP($S505+12,rate_basefnd,8)))</f>
        <v>1438.1690000000001</v>
      </c>
      <c r="AA505" s="1">
        <f>(($C505*'fnd base rates'!I$48)
+($D505*'fnd base rates'!I$49)
+($E505*'fnd base rates'!I$50)
+($F505*'fnd base rates'!I$51)
+($G505*'fnd base rates'!I$52)
+($H505*'fnd base rates'!I$53)
+($I505*'fnd base rates'!I$54)
+($J505*'fnd base rates'!I$55)
+($K505*'fnd base rates'!I$56)
+($L505*'fnd base rates'!I$57)
+($M505*'fnd base rates'!I$58)
+($N505*'fnd base rates'!I$59)
+($O505*VLOOKUP($S505+12,rate_basefnd,9)))
*$R505</f>
        <v>740.16</v>
      </c>
      <c r="AB505" s="1">
        <f>(($C505*'fnd base rates'!J$48)
+($D505*'fnd base rates'!J$49)
+($E505*'fnd base rates'!J$50)
+($F505*'fnd base rates'!J$51)
+($G505*'fnd base rates'!J$52)
+($H505*'fnd base rates'!J$53)
+($I505*'fnd base rates'!J$54)
+($J505*'fnd base rates'!J$55)
+($K505*'fnd base rates'!J$56)
+($L505*'fnd base rates'!J$57)
+($M505*'fnd base rates'!J$58)
+($N505*'fnd base rates'!J$59)
+($O505*VLOOKUP($S505+12,rate_basefnd,10)))
*$R505</f>
        <v>997</v>
      </c>
      <c r="AC505" s="1">
        <f>(($C505*'fnd base rates'!K$48)
+($D505*'fnd base rates'!K$49)
+($E505*'fnd base rates'!K$50)
+($F505*'fnd base rates'!K$51)
+($G505*'fnd base rates'!K$52)
+($H505*'fnd base rates'!K$53)
+($I505*'fnd base rates'!K$54)
+($J505*'fnd base rates'!K$55)
+($K505*'fnd base rates'!K$56)
+($L505*'fnd base rates'!K$57)
+($M505*'fnd base rates'!K$58)
+($N505*'fnd base rates'!K$59)
+($O505*VLOOKUP($S505+12,rate_basefnd,11)))
*$R505</f>
        <v>1992.2102500000001</v>
      </c>
      <c r="AD505" s="1">
        <f>(($C505*'fnd base rates'!L$48)
+($D505*'fnd base rates'!L$49)
+($E505*'fnd base rates'!L$50)
+($F505*'fnd base rates'!L$51)
+($G505*'fnd base rates'!L$52)
+($H505*'fnd base rates'!L$53)
+($I505*'fnd base rates'!L$54)
+($J505*'fnd base rates'!L$55)
+($K505*'fnd base rates'!L$56)
+($L505*'fnd base rates'!L$57)
+($M505*'fnd base rates'!L$58)
+($N505*'fnd base rates'!L$59)
+($O505*VLOOKUP($S505+12,rate_basefnd,12)))</f>
        <v>1838.5160787188831</v>
      </c>
      <c r="AE505" s="1">
        <f>(($C505*'fnd base rates'!M$48)
+($D505*'fnd base rates'!M$49)
+($E505*'fnd base rates'!M$50)
+($F505*'fnd base rates'!M$51)
+($G505*'fnd base rates'!M$52)
+($H505*'fnd base rates'!M$53)
+($I505*'fnd base rates'!M$54)
+($J505*'fnd base rates'!M$55)
+($K505*'fnd base rates'!M$56)
+($L505*'fnd base rates'!M$57)
+($M505*'fnd base rates'!M$58)
+($N505*'fnd base rates'!M$59)
+($O505*VLOOKUP($S505+12,rate_basefnd,13)))</f>
        <v>0</v>
      </c>
      <c r="AF505" s="4">
        <f t="shared" si="82"/>
        <v>19587.302328718881</v>
      </c>
      <c r="AG505" s="4"/>
      <c r="AH505" s="4">
        <f t="shared" si="83"/>
        <v>479278755</v>
      </c>
      <c r="AI505" s="4" t="str">
        <f t="shared" si="84"/>
        <v>479</v>
      </c>
      <c r="AJ505" s="2" t="str">
        <f t="shared" si="85"/>
        <v>278</v>
      </c>
      <c r="AK505" s="2" t="str">
        <f t="shared" si="86"/>
        <v>755</v>
      </c>
      <c r="AL505" s="4">
        <f t="shared" si="87"/>
        <v>1</v>
      </c>
      <c r="AM505" s="4">
        <f t="shared" si="80"/>
        <v>2</v>
      </c>
      <c r="AN505" s="4">
        <f t="shared" si="88"/>
        <v>19587.302328718881</v>
      </c>
      <c r="AO505" s="4">
        <f t="shared" si="89"/>
        <v>9794</v>
      </c>
      <c r="AP505" s="4">
        <f t="shared" si="90"/>
        <v>0</v>
      </c>
      <c r="AQ505" s="75">
        <v>9794</v>
      </c>
      <c r="AR505" s="4"/>
    </row>
    <row r="506" spans="1:44">
      <c r="A506" s="2">
        <v>479278766</v>
      </c>
      <c r="B506" s="382" t="s">
        <v>692</v>
      </c>
      <c r="C506" s="15">
        <f>'fnd enro'!C506</f>
        <v>0</v>
      </c>
      <c r="D506" s="15">
        <f>'fnd enro'!D506</f>
        <v>0</v>
      </c>
      <c r="E506" s="15">
        <f>'fnd enro'!E506</f>
        <v>0</v>
      </c>
      <c r="F506" s="15">
        <f>'fnd enro'!F506</f>
        <v>0</v>
      </c>
      <c r="G506" s="15">
        <f>'fnd enro'!G506</f>
        <v>0</v>
      </c>
      <c r="H506" s="15">
        <f>'fnd enro'!H506</f>
        <v>2</v>
      </c>
      <c r="I506" s="15">
        <f>'fnd enro'!I506</f>
        <v>7.4999999999999997E-2</v>
      </c>
      <c r="J506" s="15">
        <f>'fnd enro'!J506</f>
        <v>0</v>
      </c>
      <c r="K506" s="15">
        <f>'fnd enro'!K506</f>
        <v>0</v>
      </c>
      <c r="L506" s="15">
        <f>'fnd enro'!L506</f>
        <v>0</v>
      </c>
      <c r="M506" s="15">
        <f>'fnd enro'!M506</f>
        <v>0</v>
      </c>
      <c r="N506" s="15">
        <f>'fnd enro'!N506</f>
        <v>0</v>
      </c>
      <c r="O506" s="15">
        <f>'fnd enro'!O506</f>
        <v>1</v>
      </c>
      <c r="P506" s="15"/>
      <c r="Q506" s="15">
        <f>'fnd enro'!R506</f>
        <v>2</v>
      </c>
      <c r="R506" s="16">
        <f t="shared" si="81"/>
        <v>1</v>
      </c>
      <c r="S506" s="15">
        <f>'fnd enro'!Q506</f>
        <v>10</v>
      </c>
      <c r="U506" s="1">
        <f>(($C506*'fnd base rates'!C$48)
+($D506*'fnd base rates'!C$49)
+($E506*'fnd base rates'!C$50)
+($F506*'fnd base rates'!C$51)
+($G506*'fnd base rates'!C$52)
+($H506*'fnd base rates'!C$53)
+($I506*'fnd base rates'!C$54)
+($J506*'fnd base rates'!C$55)
+($K506*'fnd base rates'!C$56)
+($L506*'fnd base rates'!C$57)
+($M506*'fnd base rates'!C$58)
+($N506*'fnd base rates'!C$59)
+($O506*VLOOKUP($S506+12,rate_basefnd,3)))
*$R506</f>
        <v>926.59125000000006</v>
      </c>
      <c r="V506" s="1">
        <f>(($C506*'fnd base rates'!D$48)
+($D506*'fnd base rates'!D$49)
+($E506*'fnd base rates'!D$50)
+($F506*'fnd base rates'!D$51)
+($G506*'fnd base rates'!D$52)
+($H506*'fnd base rates'!D$53)
+($I506*'fnd base rates'!D$54)
+($J506*'fnd base rates'!D$55)
+($K506*'fnd base rates'!D$56)
+($L506*'fnd base rates'!D$57)
+($M506*'fnd base rates'!D$58)
+($N506*'fnd base rates'!D$59)
+($O506*VLOOKUP($S506+12,rate_basefnd,4)))
*$R506</f>
        <v>1329.44</v>
      </c>
      <c r="W506" s="1">
        <f>(($C506*'fnd base rates'!E$48)
+($D506*'fnd base rates'!E$49)
+($E506*'fnd base rates'!E$50)
+($F506*'fnd base rates'!E$51)
+($G506*'fnd base rates'!E$52)
+($H506*'fnd base rates'!E$53)
+($I506*'fnd base rates'!E$54)
+($J506*'fnd base rates'!E$55)
+($K506*'fnd base rates'!E$56)
+($L506*'fnd base rates'!E$57)
+($M506*'fnd base rates'!E$58)
+($N506*'fnd base rates'!E$59)
+($O506*VLOOKUP($S506+12,rate_basefnd,5)))
*$R506</f>
        <v>11788.958749999998</v>
      </c>
      <c r="X506" s="1">
        <f>(($C506*'fnd base rates'!F$48)
+($D506*'fnd base rates'!F$49)
+($E506*'fnd base rates'!F$50)
+($F506*'fnd base rates'!F$51)
+($G506*'fnd base rates'!F$52)
+($H506*'fnd base rates'!F$53)
+($I506*'fnd base rates'!F$54)
+($J506*'fnd base rates'!F$55)
+($K506*'fnd base rates'!F$56)
+($L506*'fnd base rates'!F$57)
+($M506*'fnd base rates'!F$58)
+($N506*'fnd base rates'!F$59)
+($O506*VLOOKUP($S506+12,rate_basefnd,6)))
*$R506</f>
        <v>1523.9115000000002</v>
      </c>
      <c r="Y506" s="1">
        <f>(($C506*'fnd base rates'!G$48)
+($D506*'fnd base rates'!G$49)
+($E506*'fnd base rates'!G$50)
+($F506*'fnd base rates'!G$51)
+($G506*'fnd base rates'!G$52)
+($H506*'fnd base rates'!G$53)
+($I506*'fnd base rates'!G$54)
+($J506*'fnd base rates'!G$55)
+($K506*'fnd base rates'!G$56)
+($L506*'fnd base rates'!G$57)
+($M506*'fnd base rates'!G$58)
+($N506*'fnd base rates'!G$59)
+($O506*VLOOKUP($S506+12,rate_basefnd,7)))
*$R506</f>
        <v>355.88549999999998</v>
      </c>
      <c r="Z506" s="1">
        <f>(($C506*'fnd base rates'!H$48)
+($D506*'fnd base rates'!H$49)
+($E506*'fnd base rates'!H$50)
+($F506*'fnd base rates'!H$51)
+($G506*'fnd base rates'!H$52)
+($H506*'fnd base rates'!H$53)
+($I506*'fnd base rates'!H$54)
+($J506*'fnd base rates'!H$55)
+($K506*'fnd base rates'!H$56)
+($L506*'fnd base rates'!H$57)
+($M506*'fnd base rates'!H$58)
+($N506*'fnd base rates'!H$59)
+($O506*VLOOKUP($S506+12,rate_basefnd,8)))</f>
        <v>1438.1690000000001</v>
      </c>
      <c r="AA506" s="1">
        <f>(($C506*'fnd base rates'!I$48)
+($D506*'fnd base rates'!I$49)
+($E506*'fnd base rates'!I$50)
+($F506*'fnd base rates'!I$51)
+($G506*'fnd base rates'!I$52)
+($H506*'fnd base rates'!I$53)
+($I506*'fnd base rates'!I$54)
+($J506*'fnd base rates'!I$55)
+($K506*'fnd base rates'!I$56)
+($L506*'fnd base rates'!I$57)
+($M506*'fnd base rates'!I$58)
+($N506*'fnd base rates'!I$59)
+($O506*VLOOKUP($S506+12,rate_basefnd,9)))
*$R506</f>
        <v>740.16</v>
      </c>
      <c r="AB506" s="1">
        <f>(($C506*'fnd base rates'!J$48)
+($D506*'fnd base rates'!J$49)
+($E506*'fnd base rates'!J$50)
+($F506*'fnd base rates'!J$51)
+($G506*'fnd base rates'!J$52)
+($H506*'fnd base rates'!J$53)
+($I506*'fnd base rates'!J$54)
+($J506*'fnd base rates'!J$55)
+($K506*'fnd base rates'!J$56)
+($L506*'fnd base rates'!J$57)
+($M506*'fnd base rates'!J$58)
+($N506*'fnd base rates'!J$59)
+($O506*VLOOKUP($S506+12,rate_basefnd,10)))
*$R506</f>
        <v>997</v>
      </c>
      <c r="AC506" s="1">
        <f>(($C506*'fnd base rates'!K$48)
+($D506*'fnd base rates'!K$49)
+($E506*'fnd base rates'!K$50)
+($F506*'fnd base rates'!K$51)
+($G506*'fnd base rates'!K$52)
+($H506*'fnd base rates'!K$53)
+($I506*'fnd base rates'!K$54)
+($J506*'fnd base rates'!K$55)
+($K506*'fnd base rates'!K$56)
+($L506*'fnd base rates'!K$57)
+($M506*'fnd base rates'!K$58)
+($N506*'fnd base rates'!K$59)
+($O506*VLOOKUP($S506+12,rate_basefnd,11)))
*$R506</f>
        <v>2497.4802500000001</v>
      </c>
      <c r="AD506" s="1">
        <f>(($C506*'fnd base rates'!L$48)
+($D506*'fnd base rates'!L$49)
+($E506*'fnd base rates'!L$50)
+($F506*'fnd base rates'!L$51)
+($G506*'fnd base rates'!L$52)
+($H506*'fnd base rates'!L$53)
+($I506*'fnd base rates'!L$54)
+($J506*'fnd base rates'!L$55)
+($K506*'fnd base rates'!L$56)
+($L506*'fnd base rates'!L$57)
+($M506*'fnd base rates'!L$58)
+($N506*'fnd base rates'!L$59)
+($O506*VLOOKUP($S506+12,rate_basefnd,12)))</f>
        <v>2170.6160787188833</v>
      </c>
      <c r="AE506" s="1">
        <f>(($C506*'fnd base rates'!M$48)
+($D506*'fnd base rates'!M$49)
+($E506*'fnd base rates'!M$50)
+($F506*'fnd base rates'!M$51)
+($G506*'fnd base rates'!M$52)
+($H506*'fnd base rates'!M$53)
+($I506*'fnd base rates'!M$54)
+($J506*'fnd base rates'!M$55)
+($K506*'fnd base rates'!M$56)
+($L506*'fnd base rates'!M$57)
+($M506*'fnd base rates'!M$58)
+($N506*'fnd base rates'!M$59)
+($O506*VLOOKUP($S506+12,rate_basefnd,13)))</f>
        <v>0</v>
      </c>
      <c r="AF506" s="4">
        <f t="shared" si="82"/>
        <v>23768.212328718881</v>
      </c>
      <c r="AG506" s="4"/>
      <c r="AH506" s="4">
        <f t="shared" si="83"/>
        <v>479278766</v>
      </c>
      <c r="AI506" s="4" t="str">
        <f t="shared" si="84"/>
        <v>479</v>
      </c>
      <c r="AJ506" s="2" t="str">
        <f t="shared" si="85"/>
        <v>278</v>
      </c>
      <c r="AK506" s="2" t="str">
        <f t="shared" si="86"/>
        <v>766</v>
      </c>
      <c r="AL506" s="4">
        <f t="shared" si="87"/>
        <v>1</v>
      </c>
      <c r="AM506" s="4">
        <f t="shared" si="80"/>
        <v>2</v>
      </c>
      <c r="AN506" s="4">
        <f t="shared" si="88"/>
        <v>23768.212328718881</v>
      </c>
      <c r="AO506" s="4">
        <f t="shared" si="89"/>
        <v>11884</v>
      </c>
      <c r="AP506" s="4">
        <f t="shared" si="90"/>
        <v>0</v>
      </c>
      <c r="AQ506" s="75">
        <v>11884</v>
      </c>
      <c r="AR506" s="4"/>
    </row>
    <row r="507" spans="1:44">
      <c r="A507" s="2">
        <v>481035035</v>
      </c>
      <c r="B507" s="382" t="s">
        <v>693</v>
      </c>
      <c r="C507" s="15">
        <f>'fnd enro'!C507</f>
        <v>136</v>
      </c>
      <c r="D507" s="15">
        <f>'fnd enro'!D507</f>
        <v>0</v>
      </c>
      <c r="E507" s="15">
        <f>'fnd enro'!E507</f>
        <v>120</v>
      </c>
      <c r="F507" s="15">
        <f>'fnd enro'!F507</f>
        <v>521</v>
      </c>
      <c r="G507" s="15">
        <f>'fnd enro'!G507</f>
        <v>62</v>
      </c>
      <c r="H507" s="15">
        <f>'fnd enro'!H507</f>
        <v>0</v>
      </c>
      <c r="I507" s="15">
        <f>'fnd enro'!I507</f>
        <v>28.8</v>
      </c>
      <c r="J507" s="15">
        <f>'fnd enro'!J507</f>
        <v>0</v>
      </c>
      <c r="K507" s="15">
        <f>'fnd enro'!K507</f>
        <v>0</v>
      </c>
      <c r="L507" s="15">
        <f>'fnd enro'!L507</f>
        <v>0</v>
      </c>
      <c r="M507" s="15">
        <f>'fnd enro'!M507</f>
        <v>65</v>
      </c>
      <c r="N507" s="15">
        <f>'fnd enro'!N507</f>
        <v>0</v>
      </c>
      <c r="O507" s="15">
        <f>'fnd enro'!O507</f>
        <v>460</v>
      </c>
      <c r="P507" s="15"/>
      <c r="Q507" s="15">
        <f>'fnd enro'!R507</f>
        <v>836</v>
      </c>
      <c r="R507" s="16">
        <f t="shared" si="81"/>
        <v>1.079</v>
      </c>
      <c r="S507" s="15">
        <f>'fnd enro'!Q507</f>
        <v>10</v>
      </c>
      <c r="U507" s="1">
        <f>(($C507*'fnd base rates'!C$48)
+($D507*'fnd base rates'!C$49)
+($E507*'fnd base rates'!C$50)
+($F507*'fnd base rates'!C$51)
+($G507*'fnd base rates'!C$52)
+($H507*'fnd base rates'!C$53)
+($I507*'fnd base rates'!C$54)
+($J507*'fnd base rates'!C$55)
+($K507*'fnd base rates'!C$56)
+($L507*'fnd base rates'!C$57)
+($M507*'fnd base rates'!C$58)
+($N507*'fnd base rates'!C$59)
+($O507*VLOOKUP($S507+12,rate_basefnd,3)))
*$R507</f>
        <v>410925.41047999996</v>
      </c>
      <c r="V507" s="1">
        <f>(($C507*'fnd base rates'!D$48)
+($D507*'fnd base rates'!D$49)
+($E507*'fnd base rates'!D$50)
+($F507*'fnd base rates'!D$51)
+($G507*'fnd base rates'!D$52)
+($H507*'fnd base rates'!D$53)
+($I507*'fnd base rates'!D$54)
+($J507*'fnd base rates'!D$55)
+($K507*'fnd base rates'!D$56)
+($L507*'fnd base rates'!D$57)
+($M507*'fnd base rates'!D$58)
+($N507*'fnd base rates'!D$59)
+($O507*VLOOKUP($S507+12,rate_basefnd,4)))
*$R507</f>
        <v>599608.15512000001</v>
      </c>
      <c r="W507" s="1">
        <f>(($C507*'fnd base rates'!E$48)
+($D507*'fnd base rates'!E$49)
+($E507*'fnd base rates'!E$50)
+($F507*'fnd base rates'!E$51)
+($G507*'fnd base rates'!E$52)
+($H507*'fnd base rates'!E$53)
+($I507*'fnd base rates'!E$54)
+($J507*'fnd base rates'!E$55)
+($K507*'fnd base rates'!E$56)
+($L507*'fnd base rates'!E$57)
+($M507*'fnd base rates'!E$58)
+($N507*'fnd base rates'!E$59)
+($O507*VLOOKUP($S507+12,rate_basefnd,5)))
*$R507</f>
        <v>4717349.2638999997</v>
      </c>
      <c r="X507" s="1">
        <f>(($C507*'fnd base rates'!F$48)
+($D507*'fnd base rates'!F$49)
+($E507*'fnd base rates'!F$50)
+($F507*'fnd base rates'!F$51)
+($G507*'fnd base rates'!F$52)
+($H507*'fnd base rates'!F$53)
+($I507*'fnd base rates'!F$54)
+($J507*'fnd base rates'!F$55)
+($K507*'fnd base rates'!F$56)
+($L507*'fnd base rates'!F$57)
+($M507*'fnd base rates'!F$58)
+($N507*'fnd base rates'!F$59)
+($O507*VLOOKUP($S507+12,rate_basefnd,6)))
*$R507</f>
        <v>922718.86574400007</v>
      </c>
      <c r="Y507" s="1">
        <f>(($C507*'fnd base rates'!G$48)
+($D507*'fnd base rates'!G$49)
+($E507*'fnd base rates'!G$50)
+($F507*'fnd base rates'!G$51)
+($G507*'fnd base rates'!G$52)
+($H507*'fnd base rates'!G$53)
+($I507*'fnd base rates'!G$54)
+($J507*'fnd base rates'!G$55)
+($K507*'fnd base rates'!G$56)
+($L507*'fnd base rates'!G$57)
+($M507*'fnd base rates'!G$58)
+($N507*'fnd base rates'!G$59)
+($O507*VLOOKUP($S507+12,rate_basefnd,7)))
*$R507</f>
        <v>160766.41640799996</v>
      </c>
      <c r="Z507" s="1">
        <f>(($C507*'fnd base rates'!H$48)
+($D507*'fnd base rates'!H$49)
+($E507*'fnd base rates'!H$50)
+($F507*'fnd base rates'!H$51)
+($G507*'fnd base rates'!H$52)
+($H507*'fnd base rates'!H$53)
+($I507*'fnd base rates'!H$54)
+($J507*'fnd base rates'!H$55)
+($K507*'fnd base rates'!H$56)
+($L507*'fnd base rates'!H$57)
+($M507*'fnd base rates'!H$58)
+($N507*'fnd base rates'!H$59)
+($O507*VLOOKUP($S507+12,rate_basefnd,8)))</f>
        <v>378966.17600000004</v>
      </c>
      <c r="AA507" s="1">
        <f>(($C507*'fnd base rates'!I$48)
+($D507*'fnd base rates'!I$49)
+($E507*'fnd base rates'!I$50)
+($F507*'fnd base rates'!I$51)
+($G507*'fnd base rates'!I$52)
+($H507*'fnd base rates'!I$53)
+($I507*'fnd base rates'!I$54)
+($J507*'fnd base rates'!I$55)
+($K507*'fnd base rates'!I$56)
+($L507*'fnd base rates'!I$57)
+($M507*'fnd base rates'!I$58)
+($N507*'fnd base rates'!I$59)
+($O507*VLOOKUP($S507+12,rate_basefnd,9)))
*$R507</f>
        <v>210125.84112000003</v>
      </c>
      <c r="AB507" s="1">
        <f>(($C507*'fnd base rates'!J$48)
+($D507*'fnd base rates'!J$49)
+($E507*'fnd base rates'!J$50)
+($F507*'fnd base rates'!J$51)
+($G507*'fnd base rates'!J$52)
+($H507*'fnd base rates'!J$53)
+($I507*'fnd base rates'!J$54)
+($J507*'fnd base rates'!J$55)
+($K507*'fnd base rates'!J$56)
+($L507*'fnd base rates'!J$57)
+($M507*'fnd base rates'!J$58)
+($N507*'fnd base rates'!J$59)
+($O507*VLOOKUP($S507+12,rate_basefnd,10)))
*$R507</f>
        <v>116042.84613999999</v>
      </c>
      <c r="AC507" s="1">
        <f>(($C507*'fnd base rates'!K$48)
+($D507*'fnd base rates'!K$49)
+($E507*'fnd base rates'!K$50)
+($F507*'fnd base rates'!K$51)
+($G507*'fnd base rates'!K$52)
+($H507*'fnd base rates'!K$53)
+($I507*'fnd base rates'!K$54)
+($J507*'fnd base rates'!K$55)
+($K507*'fnd base rates'!K$56)
+($L507*'fnd base rates'!K$57)
+($M507*'fnd base rates'!K$58)
+($N507*'fnd base rates'!K$59)
+($O507*VLOOKUP($S507+12,rate_basefnd,11)))
*$R507</f>
        <v>1128198.4573339999</v>
      </c>
      <c r="AD507" s="1">
        <f>(($C507*'fnd base rates'!L$48)
+($D507*'fnd base rates'!L$49)
+($E507*'fnd base rates'!L$50)
+($F507*'fnd base rates'!L$51)
+($G507*'fnd base rates'!L$52)
+($H507*'fnd base rates'!L$53)
+($I507*'fnd base rates'!L$54)
+($J507*'fnd base rates'!L$55)
+($K507*'fnd base rates'!L$56)
+($L507*'fnd base rates'!L$57)
+($M507*'fnd base rates'!L$58)
+($N507*'fnd base rates'!L$59)
+($O507*VLOOKUP($S507+12,rate_basefnd,12)))</f>
        <v>980076.36670348211</v>
      </c>
      <c r="AE507" s="1">
        <f>(($C507*'fnd base rates'!M$48)
+($D507*'fnd base rates'!M$49)
+($E507*'fnd base rates'!M$50)
+($F507*'fnd base rates'!M$51)
+($G507*'fnd base rates'!M$52)
+($H507*'fnd base rates'!M$53)
+($I507*'fnd base rates'!M$54)
+($J507*'fnd base rates'!M$55)
+($K507*'fnd base rates'!M$56)
+($L507*'fnd base rates'!M$57)
+($M507*'fnd base rates'!M$58)
+($N507*'fnd base rates'!M$59)
+($O507*VLOOKUP($S507+12,rate_basefnd,13)))</f>
        <v>0</v>
      </c>
      <c r="AF507" s="4">
        <f t="shared" si="82"/>
        <v>9624777.7989494819</v>
      </c>
      <c r="AG507" s="4"/>
      <c r="AH507" s="4">
        <f t="shared" si="83"/>
        <v>481035035</v>
      </c>
      <c r="AI507" s="4" t="str">
        <f t="shared" si="84"/>
        <v>481</v>
      </c>
      <c r="AJ507" s="2" t="str">
        <f t="shared" si="85"/>
        <v>035</v>
      </c>
      <c r="AK507" s="2" t="str">
        <f t="shared" si="86"/>
        <v>035</v>
      </c>
      <c r="AL507" s="4">
        <f t="shared" si="87"/>
        <v>1</v>
      </c>
      <c r="AM507" s="4">
        <f t="shared" si="80"/>
        <v>836</v>
      </c>
      <c r="AN507" s="4">
        <f t="shared" si="88"/>
        <v>9624777.7989494819</v>
      </c>
      <c r="AO507" s="4">
        <f t="shared" si="89"/>
        <v>11513</v>
      </c>
      <c r="AP507" s="4">
        <f t="shared" si="90"/>
        <v>0</v>
      </c>
      <c r="AQ507" s="75">
        <v>11513</v>
      </c>
      <c r="AR507" s="4"/>
    </row>
    <row r="508" spans="1:44">
      <c r="A508" s="2">
        <v>481035040</v>
      </c>
      <c r="B508" s="382" t="s">
        <v>693</v>
      </c>
      <c r="C508" s="15">
        <f>'fnd enro'!C508</f>
        <v>0</v>
      </c>
      <c r="D508" s="15">
        <f>'fnd enro'!D508</f>
        <v>0</v>
      </c>
      <c r="E508" s="15">
        <f>'fnd enro'!E508</f>
        <v>0</v>
      </c>
      <c r="F508" s="15">
        <f>'fnd enro'!F508</f>
        <v>1</v>
      </c>
      <c r="G508" s="15">
        <f>'fnd enro'!G508</f>
        <v>0</v>
      </c>
      <c r="H508" s="15">
        <f>'fnd enro'!H508</f>
        <v>0</v>
      </c>
      <c r="I508" s="15">
        <f>'fnd enro'!I508</f>
        <v>3.7499999999999999E-2</v>
      </c>
      <c r="J508" s="15">
        <f>'fnd enro'!J508</f>
        <v>0</v>
      </c>
      <c r="K508" s="15">
        <f>'fnd enro'!K508</f>
        <v>0</v>
      </c>
      <c r="L508" s="15">
        <f>'fnd enro'!L508</f>
        <v>0</v>
      </c>
      <c r="M508" s="15">
        <f>'fnd enro'!M508</f>
        <v>0</v>
      </c>
      <c r="N508" s="15">
        <f>'fnd enro'!N508</f>
        <v>0</v>
      </c>
      <c r="O508" s="15">
        <f>'fnd enro'!O508</f>
        <v>0</v>
      </c>
      <c r="P508" s="15"/>
      <c r="Q508" s="15">
        <f>'fnd enro'!R508</f>
        <v>1</v>
      </c>
      <c r="R508" s="16">
        <f t="shared" si="81"/>
        <v>1.079</v>
      </c>
      <c r="S508" s="15">
        <f>'fnd enro'!Q508</f>
        <v>1</v>
      </c>
      <c r="U508" s="1">
        <f>(($C508*'fnd base rates'!C$48)
+($D508*'fnd base rates'!C$49)
+($E508*'fnd base rates'!C$50)
+($F508*'fnd base rates'!C$51)
+($G508*'fnd base rates'!C$52)
+($H508*'fnd base rates'!C$53)
+($I508*'fnd base rates'!C$54)
+($J508*'fnd base rates'!C$55)
+($K508*'fnd base rates'!C$56)
+($L508*'fnd base rates'!C$57)
+($M508*'fnd base rates'!C$58)
+($N508*'fnd base rates'!C$59)
+($O508*VLOOKUP($S508+12,rate_basefnd,3)))
*$R508</f>
        <v>499.89597937500002</v>
      </c>
      <c r="V508" s="1">
        <f>(($C508*'fnd base rates'!D$48)
+($D508*'fnd base rates'!D$49)
+($E508*'fnd base rates'!D$50)
+($F508*'fnd base rates'!D$51)
+($G508*'fnd base rates'!D$52)
+($H508*'fnd base rates'!D$53)
+($I508*'fnd base rates'!D$54)
+($J508*'fnd base rates'!D$55)
+($K508*'fnd base rates'!D$56)
+($L508*'fnd base rates'!D$57)
+($M508*'fnd base rates'!D$58)
+($N508*'fnd base rates'!D$59)
+($O508*VLOOKUP($S508+12,rate_basefnd,4)))
*$R508</f>
        <v>717.23288000000002</v>
      </c>
      <c r="W508" s="1">
        <f>(($C508*'fnd base rates'!E$48)
+($D508*'fnd base rates'!E$49)
+($E508*'fnd base rates'!E$50)
+($F508*'fnd base rates'!E$51)
+($G508*'fnd base rates'!E$52)
+($H508*'fnd base rates'!E$53)
+($I508*'fnd base rates'!E$54)
+($J508*'fnd base rates'!E$55)
+($K508*'fnd base rates'!E$56)
+($L508*'fnd base rates'!E$57)
+($M508*'fnd base rates'!E$58)
+($N508*'fnd base rates'!E$59)
+($O508*VLOOKUP($S508+12,rate_basefnd,5)))
*$R508</f>
        <v>3627.8670756249999</v>
      </c>
      <c r="X508" s="1">
        <f>(($C508*'fnd base rates'!F$48)
+($D508*'fnd base rates'!F$49)
+($E508*'fnd base rates'!F$50)
+($F508*'fnd base rates'!F$51)
+($G508*'fnd base rates'!F$52)
+($H508*'fnd base rates'!F$53)
+($I508*'fnd base rates'!F$54)
+($J508*'fnd base rates'!F$55)
+($K508*'fnd base rates'!F$56)
+($L508*'fnd base rates'!F$57)
+($M508*'fnd base rates'!F$58)
+($N508*'fnd base rates'!F$59)
+($O508*VLOOKUP($S508+12,rate_basefnd,6)))
*$R508</f>
        <v>1160.1577942500001</v>
      </c>
      <c r="Y508" s="1">
        <f>(($C508*'fnd base rates'!G$48)
+($D508*'fnd base rates'!G$49)
+($E508*'fnd base rates'!G$50)
+($F508*'fnd base rates'!G$51)
+($G508*'fnd base rates'!G$52)
+($H508*'fnd base rates'!G$53)
+($I508*'fnd base rates'!G$54)
+($J508*'fnd base rates'!G$55)
+($K508*'fnd base rates'!G$56)
+($L508*'fnd base rates'!G$57)
+($M508*'fnd base rates'!G$58)
+($N508*'fnd base rates'!G$59)
+($O508*VLOOKUP($S508+12,rate_basefnd,7)))
*$R508</f>
        <v>146.50958724999998</v>
      </c>
      <c r="Z508" s="1">
        <f>(($C508*'fnd base rates'!H$48)
+($D508*'fnd base rates'!H$49)
+($E508*'fnd base rates'!H$50)
+($F508*'fnd base rates'!H$51)
+($G508*'fnd base rates'!H$52)
+($H508*'fnd base rates'!H$53)
+($I508*'fnd base rates'!H$54)
+($J508*'fnd base rates'!H$55)
+($K508*'fnd base rates'!H$56)
+($L508*'fnd base rates'!H$57)
+($M508*'fnd base rates'!H$58)
+($N508*'fnd base rates'!H$59)
+($O508*VLOOKUP($S508+12,rate_basefnd,8)))</f>
        <v>454.3845</v>
      </c>
      <c r="AA508" s="1">
        <f>(($C508*'fnd base rates'!I$48)
+($D508*'fnd base rates'!I$49)
+($E508*'fnd base rates'!I$50)
+($F508*'fnd base rates'!I$51)
+($G508*'fnd base rates'!I$52)
+($H508*'fnd base rates'!I$53)
+($I508*'fnd base rates'!I$54)
+($J508*'fnd base rates'!I$55)
+($K508*'fnd base rates'!I$56)
+($L508*'fnd base rates'!I$57)
+($M508*'fnd base rates'!I$58)
+($N508*'fnd base rates'!I$59)
+($O508*VLOOKUP($S508+12,rate_basefnd,9)))
*$R508</f>
        <v>239.31141</v>
      </c>
      <c r="AB508" s="1">
        <f>(($C508*'fnd base rates'!J$48)
+($D508*'fnd base rates'!J$49)
+($E508*'fnd base rates'!J$50)
+($F508*'fnd base rates'!J$51)
+($G508*'fnd base rates'!J$52)
+($H508*'fnd base rates'!J$53)
+($I508*'fnd base rates'!J$54)
+($J508*'fnd base rates'!J$55)
+($K508*'fnd base rates'!J$56)
+($L508*'fnd base rates'!J$57)
+($M508*'fnd base rates'!J$58)
+($N508*'fnd base rates'!J$59)
+($O508*VLOOKUP($S508+12,rate_basefnd,10)))
*$R508</f>
        <v>142.80564999999999</v>
      </c>
      <c r="AC508" s="1">
        <f>(($C508*'fnd base rates'!K$48)
+($D508*'fnd base rates'!K$49)
+($E508*'fnd base rates'!K$50)
+($F508*'fnd base rates'!K$51)
+($G508*'fnd base rates'!K$52)
+($H508*'fnd base rates'!K$53)
+($I508*'fnd base rates'!K$54)
+($J508*'fnd base rates'!K$55)
+($K508*'fnd base rates'!K$56)
+($L508*'fnd base rates'!K$57)
+($M508*'fnd base rates'!K$58)
+($N508*'fnd base rates'!K$59)
+($O508*VLOOKUP($S508+12,rate_basefnd,11)))
*$R508</f>
        <v>1028.0551498749999</v>
      </c>
      <c r="AD508" s="1">
        <f>(($C508*'fnd base rates'!L$48)
+($D508*'fnd base rates'!L$49)
+($E508*'fnd base rates'!L$50)
+($F508*'fnd base rates'!L$51)
+($G508*'fnd base rates'!L$52)
+($H508*'fnd base rates'!L$53)
+($I508*'fnd base rates'!L$54)
+($J508*'fnd base rates'!L$55)
+($K508*'fnd base rates'!L$56)
+($L508*'fnd base rates'!L$57)
+($M508*'fnd base rates'!L$58)
+($N508*'fnd base rates'!L$59)
+($O508*VLOOKUP($S508+12,rate_basefnd,12)))</f>
        <v>987.83146477281571</v>
      </c>
      <c r="AE508" s="1">
        <f>(($C508*'fnd base rates'!M$48)
+($D508*'fnd base rates'!M$49)
+($E508*'fnd base rates'!M$50)
+($F508*'fnd base rates'!M$51)
+($G508*'fnd base rates'!M$52)
+($H508*'fnd base rates'!M$53)
+($I508*'fnd base rates'!M$54)
+($J508*'fnd base rates'!M$55)
+($K508*'fnd base rates'!M$56)
+($L508*'fnd base rates'!M$57)
+($M508*'fnd base rates'!M$58)
+($N508*'fnd base rates'!M$59)
+($O508*VLOOKUP($S508+12,rate_basefnd,13)))</f>
        <v>0</v>
      </c>
      <c r="AF508" s="4">
        <f t="shared" si="82"/>
        <v>9004.0514911478167</v>
      </c>
      <c r="AG508" s="4"/>
      <c r="AH508" s="4">
        <f t="shared" si="83"/>
        <v>481035040</v>
      </c>
      <c r="AI508" s="4" t="str">
        <f t="shared" si="84"/>
        <v>481</v>
      </c>
      <c r="AJ508" s="2" t="str">
        <f t="shared" si="85"/>
        <v>035</v>
      </c>
      <c r="AK508" s="2" t="str">
        <f t="shared" si="86"/>
        <v>040</v>
      </c>
      <c r="AL508" s="4">
        <f t="shared" si="87"/>
        <v>1</v>
      </c>
      <c r="AM508" s="4">
        <f t="shared" si="80"/>
        <v>1</v>
      </c>
      <c r="AN508" s="4">
        <f t="shared" si="88"/>
        <v>9004.0514911478167</v>
      </c>
      <c r="AO508" s="4">
        <f t="shared" si="89"/>
        <v>9004</v>
      </c>
      <c r="AP508" s="4">
        <f t="shared" si="90"/>
        <v>0</v>
      </c>
      <c r="AQ508" s="75">
        <v>9004</v>
      </c>
      <c r="AR508" s="4"/>
    </row>
    <row r="509" spans="1:44">
      <c r="A509" s="2">
        <v>481035044</v>
      </c>
      <c r="B509" s="382" t="s">
        <v>693</v>
      </c>
      <c r="C509" s="15">
        <f>'fnd enro'!C509</f>
        <v>0</v>
      </c>
      <c r="D509" s="15">
        <f>'fnd enro'!D509</f>
        <v>0</v>
      </c>
      <c r="E509" s="15">
        <f>'fnd enro'!E509</f>
        <v>3</v>
      </c>
      <c r="F509" s="15">
        <f>'fnd enro'!F509</f>
        <v>5</v>
      </c>
      <c r="G509" s="15">
        <f>'fnd enro'!G509</f>
        <v>1</v>
      </c>
      <c r="H509" s="15">
        <f>'fnd enro'!H509</f>
        <v>0</v>
      </c>
      <c r="I509" s="15">
        <f>'fnd enro'!I509</f>
        <v>0.375</v>
      </c>
      <c r="J509" s="15">
        <f>'fnd enro'!J509</f>
        <v>0</v>
      </c>
      <c r="K509" s="15">
        <f>'fnd enro'!K509</f>
        <v>0</v>
      </c>
      <c r="L509" s="15">
        <f>'fnd enro'!L509</f>
        <v>0</v>
      </c>
      <c r="M509" s="15">
        <f>'fnd enro'!M509</f>
        <v>1</v>
      </c>
      <c r="N509" s="15">
        <f>'fnd enro'!N509</f>
        <v>0</v>
      </c>
      <c r="O509" s="15">
        <f>'fnd enro'!O509</f>
        <v>4</v>
      </c>
      <c r="P509" s="15"/>
      <c r="Q509" s="15">
        <f>'fnd enro'!R509</f>
        <v>10</v>
      </c>
      <c r="R509" s="16">
        <f t="shared" si="81"/>
        <v>1.079</v>
      </c>
      <c r="S509" s="15">
        <f>'fnd enro'!Q509</f>
        <v>9</v>
      </c>
      <c r="U509" s="1">
        <f>(($C509*'fnd base rates'!C$48)
+($D509*'fnd base rates'!C$49)
+($E509*'fnd base rates'!C$50)
+($F509*'fnd base rates'!C$51)
+($G509*'fnd base rates'!C$52)
+($H509*'fnd base rates'!C$53)
+($I509*'fnd base rates'!C$54)
+($J509*'fnd base rates'!C$55)
+($K509*'fnd base rates'!C$56)
+($L509*'fnd base rates'!C$57)
+($M509*'fnd base rates'!C$58)
+($N509*'fnd base rates'!C$59)
+($O509*VLOOKUP($S509+12,rate_basefnd,3)))
*$R509</f>
        <v>4998.9597937500002</v>
      </c>
      <c r="V509" s="1">
        <f>(($C509*'fnd base rates'!D$48)
+($D509*'fnd base rates'!D$49)
+($E509*'fnd base rates'!D$50)
+($F509*'fnd base rates'!D$51)
+($G509*'fnd base rates'!D$52)
+($H509*'fnd base rates'!D$53)
+($I509*'fnd base rates'!D$54)
+($J509*'fnd base rates'!D$55)
+($K509*'fnd base rates'!D$56)
+($L509*'fnd base rates'!D$57)
+($M509*'fnd base rates'!D$58)
+($N509*'fnd base rates'!D$59)
+($O509*VLOOKUP($S509+12,rate_basefnd,4)))
*$R509</f>
        <v>7172.3288000000002</v>
      </c>
      <c r="W509" s="1">
        <f>(($C509*'fnd base rates'!E$48)
+($D509*'fnd base rates'!E$49)
+($E509*'fnd base rates'!E$50)
+($F509*'fnd base rates'!E$51)
+($G509*'fnd base rates'!E$52)
+($H509*'fnd base rates'!E$53)
+($I509*'fnd base rates'!E$54)
+($J509*'fnd base rates'!E$55)
+($K509*'fnd base rates'!E$56)
+($L509*'fnd base rates'!E$57)
+($M509*'fnd base rates'!E$58)
+($N509*'fnd base rates'!E$59)
+($O509*VLOOKUP($S509+12,rate_basefnd,5)))
*$R509</f>
        <v>51531.792406249995</v>
      </c>
      <c r="X509" s="1">
        <f>(($C509*'fnd base rates'!F$48)
+($D509*'fnd base rates'!F$49)
+($E509*'fnd base rates'!F$50)
+($F509*'fnd base rates'!F$51)
+($G509*'fnd base rates'!F$52)
+($H509*'fnd base rates'!F$53)
+($I509*'fnd base rates'!F$54)
+($J509*'fnd base rates'!F$55)
+($K509*'fnd base rates'!F$56)
+($L509*'fnd base rates'!F$57)
+($M509*'fnd base rates'!F$58)
+($N509*'fnd base rates'!F$59)
+($O509*VLOOKUP($S509+12,rate_basefnd,6)))
*$R509</f>
        <v>11196.230012499998</v>
      </c>
      <c r="Y509" s="1">
        <f>(($C509*'fnd base rates'!G$48)
+($D509*'fnd base rates'!G$49)
+($E509*'fnd base rates'!G$50)
+($F509*'fnd base rates'!G$51)
+($G509*'fnd base rates'!G$52)
+($H509*'fnd base rates'!G$53)
+($I509*'fnd base rates'!G$54)
+($J509*'fnd base rates'!G$55)
+($K509*'fnd base rates'!G$56)
+($L509*'fnd base rates'!G$57)
+($M509*'fnd base rates'!G$58)
+($N509*'fnd base rates'!G$59)
+($O509*VLOOKUP($S509+12,rate_basefnd,7)))
*$R509</f>
        <v>1829.7115524999999</v>
      </c>
      <c r="Z509" s="1">
        <f>(($C509*'fnd base rates'!H$48)
+($D509*'fnd base rates'!H$49)
+($E509*'fnd base rates'!H$50)
+($F509*'fnd base rates'!H$51)
+($G509*'fnd base rates'!H$52)
+($H509*'fnd base rates'!H$53)
+($I509*'fnd base rates'!H$54)
+($J509*'fnd base rates'!H$55)
+($K509*'fnd base rates'!H$56)
+($L509*'fnd base rates'!H$57)
+($M509*'fnd base rates'!H$58)
+($N509*'fnd base rates'!H$59)
+($O509*VLOOKUP($S509+12,rate_basefnd,8)))</f>
        <v>4543.8449999999993</v>
      </c>
      <c r="AA509" s="1">
        <f>(($C509*'fnd base rates'!I$48)
+($D509*'fnd base rates'!I$49)
+($E509*'fnd base rates'!I$50)
+($F509*'fnd base rates'!I$51)
+($G509*'fnd base rates'!I$52)
+($H509*'fnd base rates'!I$53)
+($I509*'fnd base rates'!I$54)
+($J509*'fnd base rates'!I$55)
+($K509*'fnd base rates'!I$56)
+($L509*'fnd base rates'!I$57)
+($M509*'fnd base rates'!I$58)
+($N509*'fnd base rates'!I$59)
+($O509*VLOOKUP($S509+12,rate_basefnd,9)))
*$R509</f>
        <v>2551.59762</v>
      </c>
      <c r="AB509" s="1">
        <f>(($C509*'fnd base rates'!J$48)
+($D509*'fnd base rates'!J$49)
+($E509*'fnd base rates'!J$50)
+($F509*'fnd base rates'!J$51)
+($G509*'fnd base rates'!J$52)
+($H509*'fnd base rates'!J$53)
+($I509*'fnd base rates'!J$54)
+($J509*'fnd base rates'!J$55)
+($K509*'fnd base rates'!J$56)
+($L509*'fnd base rates'!J$57)
+($M509*'fnd base rates'!J$58)
+($N509*'fnd base rates'!J$59)
+($O509*VLOOKUP($S509+12,rate_basefnd,10)))
*$R509</f>
        <v>1375.7249999999999</v>
      </c>
      <c r="AC509" s="1">
        <f>(($C509*'fnd base rates'!K$48)
+($D509*'fnd base rates'!K$49)
+($E509*'fnd base rates'!K$50)
+($F509*'fnd base rates'!K$51)
+($G509*'fnd base rates'!K$52)
+($H509*'fnd base rates'!K$53)
+($I509*'fnd base rates'!K$54)
+($J509*'fnd base rates'!K$55)
+($K509*'fnd base rates'!K$56)
+($L509*'fnd base rates'!K$57)
+($M509*'fnd base rates'!K$58)
+($N509*'fnd base rates'!K$59)
+($O509*VLOOKUP($S509+12,rate_basefnd,11)))
*$R509</f>
        <v>12840.112138749999</v>
      </c>
      <c r="AD509" s="1">
        <f>(($C509*'fnd base rates'!L$48)
+($D509*'fnd base rates'!L$49)
+($E509*'fnd base rates'!L$50)
+($F509*'fnd base rates'!L$51)
+($G509*'fnd base rates'!L$52)
+($H509*'fnd base rates'!L$53)
+($I509*'fnd base rates'!L$54)
+($J509*'fnd base rates'!L$55)
+($K509*'fnd base rates'!L$56)
+($L509*'fnd base rates'!L$57)
+($M509*'fnd base rates'!L$58)
+($N509*'fnd base rates'!L$59)
+($O509*VLOOKUP($S509+12,rate_basefnd,12)))</f>
        <v>11345.197317537211</v>
      </c>
      <c r="AE509" s="1">
        <f>(($C509*'fnd base rates'!M$48)
+($D509*'fnd base rates'!M$49)
+($E509*'fnd base rates'!M$50)
+($F509*'fnd base rates'!M$51)
+($G509*'fnd base rates'!M$52)
+($H509*'fnd base rates'!M$53)
+($I509*'fnd base rates'!M$54)
+($J509*'fnd base rates'!M$55)
+($K509*'fnd base rates'!M$56)
+($L509*'fnd base rates'!M$57)
+($M509*'fnd base rates'!M$58)
+($N509*'fnd base rates'!M$59)
+($O509*VLOOKUP($S509+12,rate_basefnd,13)))</f>
        <v>0</v>
      </c>
      <c r="AF509" s="4">
        <f t="shared" si="82"/>
        <v>109385.49964128721</v>
      </c>
      <c r="AG509" s="4"/>
      <c r="AH509" s="4">
        <f t="shared" si="83"/>
        <v>481035044</v>
      </c>
      <c r="AI509" s="4" t="str">
        <f t="shared" si="84"/>
        <v>481</v>
      </c>
      <c r="AJ509" s="2" t="str">
        <f t="shared" si="85"/>
        <v>035</v>
      </c>
      <c r="AK509" s="2" t="str">
        <f t="shared" si="86"/>
        <v>044</v>
      </c>
      <c r="AL509" s="4">
        <f t="shared" si="87"/>
        <v>1</v>
      </c>
      <c r="AM509" s="4">
        <f t="shared" si="80"/>
        <v>10</v>
      </c>
      <c r="AN509" s="4">
        <f t="shared" si="88"/>
        <v>109385.49964128721</v>
      </c>
      <c r="AO509" s="4">
        <f t="shared" si="89"/>
        <v>10939</v>
      </c>
      <c r="AP509" s="4">
        <f t="shared" si="90"/>
        <v>0</v>
      </c>
      <c r="AQ509" s="75">
        <v>10939</v>
      </c>
      <c r="AR509" s="4"/>
    </row>
    <row r="510" spans="1:44">
      <c r="A510" s="2">
        <v>481035046</v>
      </c>
      <c r="B510" s="382" t="s">
        <v>693</v>
      </c>
      <c r="C510" s="15">
        <f>'fnd enro'!C510</f>
        <v>0</v>
      </c>
      <c r="D510" s="15">
        <f>'fnd enro'!D510</f>
        <v>0</v>
      </c>
      <c r="E510" s="15">
        <f>'fnd enro'!E510</f>
        <v>0</v>
      </c>
      <c r="F510" s="15">
        <f>'fnd enro'!F510</f>
        <v>1</v>
      </c>
      <c r="G510" s="15">
        <f>'fnd enro'!G510</f>
        <v>0</v>
      </c>
      <c r="H510" s="15">
        <f>'fnd enro'!H510</f>
        <v>0</v>
      </c>
      <c r="I510" s="15">
        <f>'fnd enro'!I510</f>
        <v>3.7499999999999999E-2</v>
      </c>
      <c r="J510" s="15">
        <f>'fnd enro'!J510</f>
        <v>0</v>
      </c>
      <c r="K510" s="15">
        <f>'fnd enro'!K510</f>
        <v>0</v>
      </c>
      <c r="L510" s="15">
        <f>'fnd enro'!L510</f>
        <v>0</v>
      </c>
      <c r="M510" s="15">
        <f>'fnd enro'!M510</f>
        <v>0</v>
      </c>
      <c r="N510" s="15">
        <f>'fnd enro'!N510</f>
        <v>0</v>
      </c>
      <c r="O510" s="15">
        <f>'fnd enro'!O510</f>
        <v>0</v>
      </c>
      <c r="P510" s="15"/>
      <c r="Q510" s="15">
        <f>'fnd enro'!R510</f>
        <v>1</v>
      </c>
      <c r="R510" s="16">
        <f t="shared" si="81"/>
        <v>1.079</v>
      </c>
      <c r="S510" s="15">
        <f>'fnd enro'!Q510</f>
        <v>1</v>
      </c>
      <c r="U510" s="1">
        <f>(($C510*'fnd base rates'!C$48)
+($D510*'fnd base rates'!C$49)
+($E510*'fnd base rates'!C$50)
+($F510*'fnd base rates'!C$51)
+($G510*'fnd base rates'!C$52)
+($H510*'fnd base rates'!C$53)
+($I510*'fnd base rates'!C$54)
+($J510*'fnd base rates'!C$55)
+($K510*'fnd base rates'!C$56)
+($L510*'fnd base rates'!C$57)
+($M510*'fnd base rates'!C$58)
+($N510*'fnd base rates'!C$59)
+($O510*VLOOKUP($S510+12,rate_basefnd,3)))
*$R510</f>
        <v>499.89597937500002</v>
      </c>
      <c r="V510" s="1">
        <f>(($C510*'fnd base rates'!D$48)
+($D510*'fnd base rates'!D$49)
+($E510*'fnd base rates'!D$50)
+($F510*'fnd base rates'!D$51)
+($G510*'fnd base rates'!D$52)
+($H510*'fnd base rates'!D$53)
+($I510*'fnd base rates'!D$54)
+($J510*'fnd base rates'!D$55)
+($K510*'fnd base rates'!D$56)
+($L510*'fnd base rates'!D$57)
+($M510*'fnd base rates'!D$58)
+($N510*'fnd base rates'!D$59)
+($O510*VLOOKUP($S510+12,rate_basefnd,4)))
*$R510</f>
        <v>717.23288000000002</v>
      </c>
      <c r="W510" s="1">
        <f>(($C510*'fnd base rates'!E$48)
+($D510*'fnd base rates'!E$49)
+($E510*'fnd base rates'!E$50)
+($F510*'fnd base rates'!E$51)
+($G510*'fnd base rates'!E$52)
+($H510*'fnd base rates'!E$53)
+($I510*'fnd base rates'!E$54)
+($J510*'fnd base rates'!E$55)
+($K510*'fnd base rates'!E$56)
+($L510*'fnd base rates'!E$57)
+($M510*'fnd base rates'!E$58)
+($N510*'fnd base rates'!E$59)
+($O510*VLOOKUP($S510+12,rate_basefnd,5)))
*$R510</f>
        <v>3627.8670756249999</v>
      </c>
      <c r="X510" s="1">
        <f>(($C510*'fnd base rates'!F$48)
+($D510*'fnd base rates'!F$49)
+($E510*'fnd base rates'!F$50)
+($F510*'fnd base rates'!F$51)
+($G510*'fnd base rates'!F$52)
+($H510*'fnd base rates'!F$53)
+($I510*'fnd base rates'!F$54)
+($J510*'fnd base rates'!F$55)
+($K510*'fnd base rates'!F$56)
+($L510*'fnd base rates'!F$57)
+($M510*'fnd base rates'!F$58)
+($N510*'fnd base rates'!F$59)
+($O510*VLOOKUP($S510+12,rate_basefnd,6)))
*$R510</f>
        <v>1160.1577942500001</v>
      </c>
      <c r="Y510" s="1">
        <f>(($C510*'fnd base rates'!G$48)
+($D510*'fnd base rates'!G$49)
+($E510*'fnd base rates'!G$50)
+($F510*'fnd base rates'!G$51)
+($G510*'fnd base rates'!G$52)
+($H510*'fnd base rates'!G$53)
+($I510*'fnd base rates'!G$54)
+($J510*'fnd base rates'!G$55)
+($K510*'fnd base rates'!G$56)
+($L510*'fnd base rates'!G$57)
+($M510*'fnd base rates'!G$58)
+($N510*'fnd base rates'!G$59)
+($O510*VLOOKUP($S510+12,rate_basefnd,7)))
*$R510</f>
        <v>146.50958724999998</v>
      </c>
      <c r="Z510" s="1">
        <f>(($C510*'fnd base rates'!H$48)
+($D510*'fnd base rates'!H$49)
+($E510*'fnd base rates'!H$50)
+($F510*'fnd base rates'!H$51)
+($G510*'fnd base rates'!H$52)
+($H510*'fnd base rates'!H$53)
+($I510*'fnd base rates'!H$54)
+($J510*'fnd base rates'!H$55)
+($K510*'fnd base rates'!H$56)
+($L510*'fnd base rates'!H$57)
+($M510*'fnd base rates'!H$58)
+($N510*'fnd base rates'!H$59)
+($O510*VLOOKUP($S510+12,rate_basefnd,8)))</f>
        <v>454.3845</v>
      </c>
      <c r="AA510" s="1">
        <f>(($C510*'fnd base rates'!I$48)
+($D510*'fnd base rates'!I$49)
+($E510*'fnd base rates'!I$50)
+($F510*'fnd base rates'!I$51)
+($G510*'fnd base rates'!I$52)
+($H510*'fnd base rates'!I$53)
+($I510*'fnd base rates'!I$54)
+($J510*'fnd base rates'!I$55)
+($K510*'fnd base rates'!I$56)
+($L510*'fnd base rates'!I$57)
+($M510*'fnd base rates'!I$58)
+($N510*'fnd base rates'!I$59)
+($O510*VLOOKUP($S510+12,rate_basefnd,9)))
*$R510</f>
        <v>239.31141</v>
      </c>
      <c r="AB510" s="1">
        <f>(($C510*'fnd base rates'!J$48)
+($D510*'fnd base rates'!J$49)
+($E510*'fnd base rates'!J$50)
+($F510*'fnd base rates'!J$51)
+($G510*'fnd base rates'!J$52)
+($H510*'fnd base rates'!J$53)
+($I510*'fnd base rates'!J$54)
+($J510*'fnd base rates'!J$55)
+($K510*'fnd base rates'!J$56)
+($L510*'fnd base rates'!J$57)
+($M510*'fnd base rates'!J$58)
+($N510*'fnd base rates'!J$59)
+($O510*VLOOKUP($S510+12,rate_basefnd,10)))
*$R510</f>
        <v>142.80564999999999</v>
      </c>
      <c r="AC510" s="1">
        <f>(($C510*'fnd base rates'!K$48)
+($D510*'fnd base rates'!K$49)
+($E510*'fnd base rates'!K$50)
+($F510*'fnd base rates'!K$51)
+($G510*'fnd base rates'!K$52)
+($H510*'fnd base rates'!K$53)
+($I510*'fnd base rates'!K$54)
+($J510*'fnd base rates'!K$55)
+($K510*'fnd base rates'!K$56)
+($L510*'fnd base rates'!K$57)
+($M510*'fnd base rates'!K$58)
+($N510*'fnd base rates'!K$59)
+($O510*VLOOKUP($S510+12,rate_basefnd,11)))
*$R510</f>
        <v>1028.0551498749999</v>
      </c>
      <c r="AD510" s="1">
        <f>(($C510*'fnd base rates'!L$48)
+($D510*'fnd base rates'!L$49)
+($E510*'fnd base rates'!L$50)
+($F510*'fnd base rates'!L$51)
+($G510*'fnd base rates'!L$52)
+($H510*'fnd base rates'!L$53)
+($I510*'fnd base rates'!L$54)
+($J510*'fnd base rates'!L$55)
+($K510*'fnd base rates'!L$56)
+($L510*'fnd base rates'!L$57)
+($M510*'fnd base rates'!L$58)
+($N510*'fnd base rates'!L$59)
+($O510*VLOOKUP($S510+12,rate_basefnd,12)))</f>
        <v>987.83146477281571</v>
      </c>
      <c r="AE510" s="1">
        <f>(($C510*'fnd base rates'!M$48)
+($D510*'fnd base rates'!M$49)
+($E510*'fnd base rates'!M$50)
+($F510*'fnd base rates'!M$51)
+($G510*'fnd base rates'!M$52)
+($H510*'fnd base rates'!M$53)
+($I510*'fnd base rates'!M$54)
+($J510*'fnd base rates'!M$55)
+($K510*'fnd base rates'!M$56)
+($L510*'fnd base rates'!M$57)
+($M510*'fnd base rates'!M$58)
+($N510*'fnd base rates'!M$59)
+($O510*VLOOKUP($S510+12,rate_basefnd,13)))</f>
        <v>0</v>
      </c>
      <c r="AF510" s="4">
        <f t="shared" si="82"/>
        <v>9004.0514911478167</v>
      </c>
      <c r="AG510" s="4"/>
      <c r="AH510" s="4">
        <f t="shared" si="83"/>
        <v>481035046</v>
      </c>
      <c r="AI510" s="4" t="str">
        <f t="shared" si="84"/>
        <v>481</v>
      </c>
      <c r="AJ510" s="2" t="str">
        <f t="shared" si="85"/>
        <v>035</v>
      </c>
      <c r="AK510" s="2" t="str">
        <f t="shared" si="86"/>
        <v>046</v>
      </c>
      <c r="AL510" s="4">
        <f t="shared" si="87"/>
        <v>1</v>
      </c>
      <c r="AM510" s="4">
        <f t="shared" si="80"/>
        <v>1</v>
      </c>
      <c r="AN510" s="4">
        <f t="shared" si="88"/>
        <v>9004.0514911478167</v>
      </c>
      <c r="AO510" s="4">
        <f t="shared" si="89"/>
        <v>9004</v>
      </c>
      <c r="AP510" s="4">
        <f t="shared" si="90"/>
        <v>0</v>
      </c>
      <c r="AQ510" s="75">
        <v>9004</v>
      </c>
      <c r="AR510" s="4"/>
    </row>
    <row r="511" spans="1:44">
      <c r="A511" s="2">
        <v>481035050</v>
      </c>
      <c r="B511" s="382" t="s">
        <v>693</v>
      </c>
      <c r="C511" s="15">
        <f>'fnd enro'!C511</f>
        <v>0</v>
      </c>
      <c r="D511" s="15">
        <f>'fnd enro'!D511</f>
        <v>0</v>
      </c>
      <c r="E511" s="15">
        <f>'fnd enro'!E511</f>
        <v>1</v>
      </c>
      <c r="F511" s="15">
        <f>'fnd enro'!F511</f>
        <v>0</v>
      </c>
      <c r="G511" s="15">
        <f>'fnd enro'!G511</f>
        <v>0</v>
      </c>
      <c r="H511" s="15">
        <f>'fnd enro'!H511</f>
        <v>0</v>
      </c>
      <c r="I511" s="15">
        <f>'fnd enro'!I511</f>
        <v>3.7499999999999999E-2</v>
      </c>
      <c r="J511" s="15">
        <f>'fnd enro'!J511</f>
        <v>0</v>
      </c>
      <c r="K511" s="15">
        <f>'fnd enro'!K511</f>
        <v>0</v>
      </c>
      <c r="L511" s="15">
        <f>'fnd enro'!L511</f>
        <v>0</v>
      </c>
      <c r="M511" s="15">
        <f>'fnd enro'!M511</f>
        <v>0</v>
      </c>
      <c r="N511" s="15">
        <f>'fnd enro'!N511</f>
        <v>0</v>
      </c>
      <c r="O511" s="15">
        <f>'fnd enro'!O511</f>
        <v>0</v>
      </c>
      <c r="P511" s="15"/>
      <c r="Q511" s="15">
        <f>'fnd enro'!R511</f>
        <v>1</v>
      </c>
      <c r="R511" s="16">
        <f t="shared" si="81"/>
        <v>1.079</v>
      </c>
      <c r="S511" s="15">
        <f>'fnd enro'!Q511</f>
        <v>1</v>
      </c>
      <c r="U511" s="1">
        <f>(($C511*'fnd base rates'!C$48)
+($D511*'fnd base rates'!C$49)
+($E511*'fnd base rates'!C$50)
+($F511*'fnd base rates'!C$51)
+($G511*'fnd base rates'!C$52)
+($H511*'fnd base rates'!C$53)
+($I511*'fnd base rates'!C$54)
+($J511*'fnd base rates'!C$55)
+($K511*'fnd base rates'!C$56)
+($L511*'fnd base rates'!C$57)
+($M511*'fnd base rates'!C$58)
+($N511*'fnd base rates'!C$59)
+($O511*VLOOKUP($S511+12,rate_basefnd,3)))
*$R511</f>
        <v>499.89597937500002</v>
      </c>
      <c r="V511" s="1">
        <f>(($C511*'fnd base rates'!D$48)
+($D511*'fnd base rates'!D$49)
+($E511*'fnd base rates'!D$50)
+($F511*'fnd base rates'!D$51)
+($G511*'fnd base rates'!D$52)
+($H511*'fnd base rates'!D$53)
+($I511*'fnd base rates'!D$54)
+($J511*'fnd base rates'!D$55)
+($K511*'fnd base rates'!D$56)
+($L511*'fnd base rates'!D$57)
+($M511*'fnd base rates'!D$58)
+($N511*'fnd base rates'!D$59)
+($O511*VLOOKUP($S511+12,rate_basefnd,4)))
*$R511</f>
        <v>717.23288000000002</v>
      </c>
      <c r="W511" s="1">
        <f>(($C511*'fnd base rates'!E$48)
+($D511*'fnd base rates'!E$49)
+($E511*'fnd base rates'!E$50)
+($F511*'fnd base rates'!E$51)
+($G511*'fnd base rates'!E$52)
+($H511*'fnd base rates'!E$53)
+($I511*'fnd base rates'!E$54)
+($J511*'fnd base rates'!E$55)
+($K511*'fnd base rates'!E$56)
+($L511*'fnd base rates'!E$57)
+($M511*'fnd base rates'!E$58)
+($N511*'fnd base rates'!E$59)
+($O511*VLOOKUP($S511+12,rate_basefnd,5)))
*$R511</f>
        <v>3627.9102356249996</v>
      </c>
      <c r="X511" s="1">
        <f>(($C511*'fnd base rates'!F$48)
+($D511*'fnd base rates'!F$49)
+($E511*'fnd base rates'!F$50)
+($F511*'fnd base rates'!F$51)
+($G511*'fnd base rates'!F$52)
+($H511*'fnd base rates'!F$53)
+($I511*'fnd base rates'!F$54)
+($J511*'fnd base rates'!F$55)
+($K511*'fnd base rates'!F$56)
+($L511*'fnd base rates'!F$57)
+($M511*'fnd base rates'!F$58)
+($N511*'fnd base rates'!F$59)
+($O511*VLOOKUP($S511+12,rate_basefnd,6)))
*$R511</f>
        <v>1160.1577942500001</v>
      </c>
      <c r="Y511" s="1">
        <f>(($C511*'fnd base rates'!G$48)
+($D511*'fnd base rates'!G$49)
+($E511*'fnd base rates'!G$50)
+($F511*'fnd base rates'!G$51)
+($G511*'fnd base rates'!G$52)
+($H511*'fnd base rates'!G$53)
+($I511*'fnd base rates'!G$54)
+($J511*'fnd base rates'!G$55)
+($K511*'fnd base rates'!G$56)
+($L511*'fnd base rates'!G$57)
+($M511*'fnd base rates'!G$58)
+($N511*'fnd base rates'!G$59)
+($O511*VLOOKUP($S511+12,rate_basefnd,7)))
*$R511</f>
        <v>146.48800724999998</v>
      </c>
      <c r="Z511" s="1">
        <f>(($C511*'fnd base rates'!H$48)
+($D511*'fnd base rates'!H$49)
+($E511*'fnd base rates'!H$50)
+($F511*'fnd base rates'!H$51)
+($G511*'fnd base rates'!H$52)
+($H511*'fnd base rates'!H$53)
+($I511*'fnd base rates'!H$54)
+($J511*'fnd base rates'!H$55)
+($K511*'fnd base rates'!H$56)
+($L511*'fnd base rates'!H$57)
+($M511*'fnd base rates'!H$58)
+($N511*'fnd base rates'!H$59)
+($O511*VLOOKUP($S511+12,rate_basefnd,8)))</f>
        <v>454.3845</v>
      </c>
      <c r="AA511" s="1">
        <f>(($C511*'fnd base rates'!I$48)
+($D511*'fnd base rates'!I$49)
+($E511*'fnd base rates'!I$50)
+($F511*'fnd base rates'!I$51)
+($G511*'fnd base rates'!I$52)
+($H511*'fnd base rates'!I$53)
+($I511*'fnd base rates'!I$54)
+($J511*'fnd base rates'!I$55)
+($K511*'fnd base rates'!I$56)
+($L511*'fnd base rates'!I$57)
+($M511*'fnd base rates'!I$58)
+($N511*'fnd base rates'!I$59)
+($O511*VLOOKUP($S511+12,rate_basefnd,9)))
*$R511</f>
        <v>239.31141</v>
      </c>
      <c r="AB511" s="1">
        <f>(($C511*'fnd base rates'!J$48)
+($D511*'fnd base rates'!J$49)
+($E511*'fnd base rates'!J$50)
+($F511*'fnd base rates'!J$51)
+($G511*'fnd base rates'!J$52)
+($H511*'fnd base rates'!J$53)
+($I511*'fnd base rates'!J$54)
+($J511*'fnd base rates'!J$55)
+($K511*'fnd base rates'!J$56)
+($L511*'fnd base rates'!J$57)
+($M511*'fnd base rates'!J$58)
+($N511*'fnd base rates'!J$59)
+($O511*VLOOKUP($S511+12,rate_basefnd,10)))
*$R511</f>
        <v>95.210959999999986</v>
      </c>
      <c r="AC511" s="1">
        <f>(($C511*'fnd base rates'!K$48)
+($D511*'fnd base rates'!K$49)
+($E511*'fnd base rates'!K$50)
+($F511*'fnd base rates'!K$51)
+($G511*'fnd base rates'!K$52)
+($H511*'fnd base rates'!K$53)
+($I511*'fnd base rates'!K$54)
+($J511*'fnd base rates'!K$55)
+($K511*'fnd base rates'!K$56)
+($L511*'fnd base rates'!K$57)
+($M511*'fnd base rates'!K$58)
+($N511*'fnd base rates'!K$59)
+($O511*VLOOKUP($S511+12,rate_basefnd,11)))
*$R511</f>
        <v>1028.0551498749999</v>
      </c>
      <c r="AD511" s="1">
        <f>(($C511*'fnd base rates'!L$48)
+($D511*'fnd base rates'!L$49)
+($E511*'fnd base rates'!L$50)
+($F511*'fnd base rates'!L$51)
+($G511*'fnd base rates'!L$52)
+($H511*'fnd base rates'!L$53)
+($I511*'fnd base rates'!L$54)
+($J511*'fnd base rates'!L$55)
+($K511*'fnd base rates'!L$56)
+($L511*'fnd base rates'!L$57)
+($M511*'fnd base rates'!L$58)
+($N511*'fnd base rates'!L$59)
+($O511*VLOOKUP($S511+12,rate_basefnd,12)))</f>
        <v>987.7889647728158</v>
      </c>
      <c r="AE511" s="1">
        <f>(($C511*'fnd base rates'!M$48)
+($D511*'fnd base rates'!M$49)
+($E511*'fnd base rates'!M$50)
+($F511*'fnd base rates'!M$51)
+($G511*'fnd base rates'!M$52)
+($H511*'fnd base rates'!M$53)
+($I511*'fnd base rates'!M$54)
+($J511*'fnd base rates'!M$55)
+($K511*'fnd base rates'!M$56)
+($L511*'fnd base rates'!M$57)
+($M511*'fnd base rates'!M$58)
+($N511*'fnd base rates'!M$59)
+($O511*VLOOKUP($S511+12,rate_basefnd,13)))</f>
        <v>0</v>
      </c>
      <c r="AF511" s="4">
        <f t="shared" si="82"/>
        <v>8956.435881147816</v>
      </c>
      <c r="AG511" s="4"/>
      <c r="AH511" s="4">
        <f t="shared" si="83"/>
        <v>481035050</v>
      </c>
      <c r="AI511" s="4" t="str">
        <f t="shared" si="84"/>
        <v>481</v>
      </c>
      <c r="AJ511" s="2" t="str">
        <f t="shared" si="85"/>
        <v>035</v>
      </c>
      <c r="AK511" s="2" t="str">
        <f t="shared" si="86"/>
        <v>050</v>
      </c>
      <c r="AL511" s="4">
        <f t="shared" si="87"/>
        <v>1</v>
      </c>
      <c r="AM511" s="4">
        <f t="shared" si="80"/>
        <v>1</v>
      </c>
      <c r="AN511" s="4">
        <f t="shared" si="88"/>
        <v>8956.435881147816</v>
      </c>
      <c r="AO511" s="4">
        <f t="shared" si="89"/>
        <v>8956</v>
      </c>
      <c r="AP511" s="4">
        <f t="shared" si="90"/>
        <v>0</v>
      </c>
      <c r="AQ511" s="75">
        <v>8956</v>
      </c>
      <c r="AR511" s="4"/>
    </row>
    <row r="512" spans="1:44">
      <c r="A512" s="2">
        <v>481035073</v>
      </c>
      <c r="B512" s="382" t="s">
        <v>693</v>
      </c>
      <c r="C512" s="15">
        <f>'fnd enro'!C512</f>
        <v>0</v>
      </c>
      <c r="D512" s="15">
        <f>'fnd enro'!D512</f>
        <v>0</v>
      </c>
      <c r="E512" s="15">
        <f>'fnd enro'!E512</f>
        <v>1</v>
      </c>
      <c r="F512" s="15">
        <f>'fnd enro'!F512</f>
        <v>1</v>
      </c>
      <c r="G512" s="15">
        <f>'fnd enro'!G512</f>
        <v>0</v>
      </c>
      <c r="H512" s="15">
        <f>'fnd enro'!H512</f>
        <v>0</v>
      </c>
      <c r="I512" s="15">
        <f>'fnd enro'!I512</f>
        <v>7.4999999999999997E-2</v>
      </c>
      <c r="J512" s="15">
        <f>'fnd enro'!J512</f>
        <v>0</v>
      </c>
      <c r="K512" s="15">
        <f>'fnd enro'!K512</f>
        <v>0</v>
      </c>
      <c r="L512" s="15">
        <f>'fnd enro'!L512</f>
        <v>0</v>
      </c>
      <c r="M512" s="15">
        <f>'fnd enro'!M512</f>
        <v>0</v>
      </c>
      <c r="N512" s="15">
        <f>'fnd enro'!N512</f>
        <v>0</v>
      </c>
      <c r="O512" s="15">
        <f>'fnd enro'!O512</f>
        <v>0</v>
      </c>
      <c r="P512" s="15"/>
      <c r="Q512" s="15">
        <f>'fnd enro'!R512</f>
        <v>2</v>
      </c>
      <c r="R512" s="16">
        <f t="shared" si="81"/>
        <v>1.079</v>
      </c>
      <c r="S512" s="15">
        <f>'fnd enro'!Q512</f>
        <v>1</v>
      </c>
      <c r="U512" s="1">
        <f>(($C512*'fnd base rates'!C$48)
+($D512*'fnd base rates'!C$49)
+($E512*'fnd base rates'!C$50)
+($F512*'fnd base rates'!C$51)
+($G512*'fnd base rates'!C$52)
+($H512*'fnd base rates'!C$53)
+($I512*'fnd base rates'!C$54)
+($J512*'fnd base rates'!C$55)
+($K512*'fnd base rates'!C$56)
+($L512*'fnd base rates'!C$57)
+($M512*'fnd base rates'!C$58)
+($N512*'fnd base rates'!C$59)
+($O512*VLOOKUP($S512+12,rate_basefnd,3)))
*$R512</f>
        <v>999.79195875000005</v>
      </c>
      <c r="V512" s="1">
        <f>(($C512*'fnd base rates'!D$48)
+($D512*'fnd base rates'!D$49)
+($E512*'fnd base rates'!D$50)
+($F512*'fnd base rates'!D$51)
+($G512*'fnd base rates'!D$52)
+($H512*'fnd base rates'!D$53)
+($I512*'fnd base rates'!D$54)
+($J512*'fnd base rates'!D$55)
+($K512*'fnd base rates'!D$56)
+($L512*'fnd base rates'!D$57)
+($M512*'fnd base rates'!D$58)
+($N512*'fnd base rates'!D$59)
+($O512*VLOOKUP($S512+12,rate_basefnd,4)))
*$R512</f>
        <v>1434.46576</v>
      </c>
      <c r="W512" s="1">
        <f>(($C512*'fnd base rates'!E$48)
+($D512*'fnd base rates'!E$49)
+($E512*'fnd base rates'!E$50)
+($F512*'fnd base rates'!E$51)
+($G512*'fnd base rates'!E$52)
+($H512*'fnd base rates'!E$53)
+($I512*'fnd base rates'!E$54)
+($J512*'fnd base rates'!E$55)
+($K512*'fnd base rates'!E$56)
+($L512*'fnd base rates'!E$57)
+($M512*'fnd base rates'!E$58)
+($N512*'fnd base rates'!E$59)
+($O512*VLOOKUP($S512+12,rate_basefnd,5)))
*$R512</f>
        <v>7255.777311249999</v>
      </c>
      <c r="X512" s="1">
        <f>(($C512*'fnd base rates'!F$48)
+($D512*'fnd base rates'!F$49)
+($E512*'fnd base rates'!F$50)
+($F512*'fnd base rates'!F$51)
+($G512*'fnd base rates'!F$52)
+($H512*'fnd base rates'!F$53)
+($I512*'fnd base rates'!F$54)
+($J512*'fnd base rates'!F$55)
+($K512*'fnd base rates'!F$56)
+($L512*'fnd base rates'!F$57)
+($M512*'fnd base rates'!F$58)
+($N512*'fnd base rates'!F$59)
+($O512*VLOOKUP($S512+12,rate_basefnd,6)))
*$R512</f>
        <v>2320.3155885000001</v>
      </c>
      <c r="Y512" s="1">
        <f>(($C512*'fnd base rates'!G$48)
+($D512*'fnd base rates'!G$49)
+($E512*'fnd base rates'!G$50)
+($F512*'fnd base rates'!G$51)
+($G512*'fnd base rates'!G$52)
+($H512*'fnd base rates'!G$53)
+($I512*'fnd base rates'!G$54)
+($J512*'fnd base rates'!G$55)
+($K512*'fnd base rates'!G$56)
+($L512*'fnd base rates'!G$57)
+($M512*'fnd base rates'!G$58)
+($N512*'fnd base rates'!G$59)
+($O512*VLOOKUP($S512+12,rate_basefnd,7)))
*$R512</f>
        <v>292.99759449999999</v>
      </c>
      <c r="Z512" s="1">
        <f>(($C512*'fnd base rates'!H$48)
+($D512*'fnd base rates'!H$49)
+($E512*'fnd base rates'!H$50)
+($F512*'fnd base rates'!H$51)
+($G512*'fnd base rates'!H$52)
+($H512*'fnd base rates'!H$53)
+($I512*'fnd base rates'!H$54)
+($J512*'fnd base rates'!H$55)
+($K512*'fnd base rates'!H$56)
+($L512*'fnd base rates'!H$57)
+($M512*'fnd base rates'!H$58)
+($N512*'fnd base rates'!H$59)
+($O512*VLOOKUP($S512+12,rate_basefnd,8)))</f>
        <v>908.76900000000001</v>
      </c>
      <c r="AA512" s="1">
        <f>(($C512*'fnd base rates'!I$48)
+($D512*'fnd base rates'!I$49)
+($E512*'fnd base rates'!I$50)
+($F512*'fnd base rates'!I$51)
+($G512*'fnd base rates'!I$52)
+($H512*'fnd base rates'!I$53)
+($I512*'fnd base rates'!I$54)
+($J512*'fnd base rates'!I$55)
+($K512*'fnd base rates'!I$56)
+($L512*'fnd base rates'!I$57)
+($M512*'fnd base rates'!I$58)
+($N512*'fnd base rates'!I$59)
+($O512*VLOOKUP($S512+12,rate_basefnd,9)))
*$R512</f>
        <v>478.62281999999999</v>
      </c>
      <c r="AB512" s="1">
        <f>(($C512*'fnd base rates'!J$48)
+($D512*'fnd base rates'!J$49)
+($E512*'fnd base rates'!J$50)
+($F512*'fnd base rates'!J$51)
+($G512*'fnd base rates'!J$52)
+($H512*'fnd base rates'!J$53)
+($I512*'fnd base rates'!J$54)
+($J512*'fnd base rates'!J$55)
+($K512*'fnd base rates'!J$56)
+($L512*'fnd base rates'!J$57)
+($M512*'fnd base rates'!J$58)
+($N512*'fnd base rates'!J$59)
+($O512*VLOOKUP($S512+12,rate_basefnd,10)))
*$R512</f>
        <v>238.01660999999996</v>
      </c>
      <c r="AC512" s="1">
        <f>(($C512*'fnd base rates'!K$48)
+($D512*'fnd base rates'!K$49)
+($E512*'fnd base rates'!K$50)
+($F512*'fnd base rates'!K$51)
+($G512*'fnd base rates'!K$52)
+($H512*'fnd base rates'!K$53)
+($I512*'fnd base rates'!K$54)
+($J512*'fnd base rates'!K$55)
+($K512*'fnd base rates'!K$56)
+($L512*'fnd base rates'!K$57)
+($M512*'fnd base rates'!K$58)
+($N512*'fnd base rates'!K$59)
+($O512*VLOOKUP($S512+12,rate_basefnd,11)))
*$R512</f>
        <v>2056.1102997499997</v>
      </c>
      <c r="AD512" s="1">
        <f>(($C512*'fnd base rates'!L$48)
+($D512*'fnd base rates'!L$49)
+($E512*'fnd base rates'!L$50)
+($F512*'fnd base rates'!L$51)
+($G512*'fnd base rates'!L$52)
+($H512*'fnd base rates'!L$53)
+($I512*'fnd base rates'!L$54)
+($J512*'fnd base rates'!L$55)
+($K512*'fnd base rates'!L$56)
+($L512*'fnd base rates'!L$57)
+($M512*'fnd base rates'!L$58)
+($N512*'fnd base rates'!L$59)
+($O512*VLOOKUP($S512+12,rate_basefnd,12)))</f>
        <v>1975.6204295456316</v>
      </c>
      <c r="AE512" s="1">
        <f>(($C512*'fnd base rates'!M$48)
+($D512*'fnd base rates'!M$49)
+($E512*'fnd base rates'!M$50)
+($F512*'fnd base rates'!M$51)
+($G512*'fnd base rates'!M$52)
+($H512*'fnd base rates'!M$53)
+($I512*'fnd base rates'!M$54)
+($J512*'fnd base rates'!M$55)
+($K512*'fnd base rates'!M$56)
+($L512*'fnd base rates'!M$57)
+($M512*'fnd base rates'!M$58)
+($N512*'fnd base rates'!M$59)
+($O512*VLOOKUP($S512+12,rate_basefnd,13)))</f>
        <v>0</v>
      </c>
      <c r="AF512" s="4">
        <f t="shared" si="82"/>
        <v>17960.487372295633</v>
      </c>
      <c r="AG512" s="4"/>
      <c r="AH512" s="4">
        <f t="shared" si="83"/>
        <v>481035073</v>
      </c>
      <c r="AI512" s="4" t="str">
        <f t="shared" si="84"/>
        <v>481</v>
      </c>
      <c r="AJ512" s="2" t="str">
        <f t="shared" si="85"/>
        <v>035</v>
      </c>
      <c r="AK512" s="2" t="str">
        <f t="shared" si="86"/>
        <v>073</v>
      </c>
      <c r="AL512" s="4">
        <f t="shared" si="87"/>
        <v>1</v>
      </c>
      <c r="AM512" s="4">
        <f t="shared" si="80"/>
        <v>2</v>
      </c>
      <c r="AN512" s="4">
        <f t="shared" si="88"/>
        <v>17960.487372295633</v>
      </c>
      <c r="AO512" s="4">
        <f t="shared" si="89"/>
        <v>8980</v>
      </c>
      <c r="AP512" s="4">
        <f t="shared" si="90"/>
        <v>0</v>
      </c>
      <c r="AQ512" s="75">
        <v>8980</v>
      </c>
      <c r="AR512" s="4"/>
    </row>
    <row r="513" spans="1:44">
      <c r="A513" s="2">
        <v>481035160</v>
      </c>
      <c r="B513" s="382" t="s">
        <v>693</v>
      </c>
      <c r="C513" s="15">
        <f>'fnd enro'!C513</f>
        <v>0</v>
      </c>
      <c r="D513" s="15">
        <f>'fnd enro'!D513</f>
        <v>0</v>
      </c>
      <c r="E513" s="15">
        <f>'fnd enro'!E513</f>
        <v>0</v>
      </c>
      <c r="F513" s="15">
        <f>'fnd enro'!F513</f>
        <v>1</v>
      </c>
      <c r="G513" s="15">
        <f>'fnd enro'!G513</f>
        <v>0</v>
      </c>
      <c r="H513" s="15">
        <f>'fnd enro'!H513</f>
        <v>0</v>
      </c>
      <c r="I513" s="15">
        <f>'fnd enro'!I513</f>
        <v>3.7499999999999999E-2</v>
      </c>
      <c r="J513" s="15">
        <f>'fnd enro'!J513</f>
        <v>0</v>
      </c>
      <c r="K513" s="15">
        <f>'fnd enro'!K513</f>
        <v>0</v>
      </c>
      <c r="L513" s="15">
        <f>'fnd enro'!L513</f>
        <v>0</v>
      </c>
      <c r="M513" s="15">
        <f>'fnd enro'!M513</f>
        <v>0</v>
      </c>
      <c r="N513" s="15">
        <f>'fnd enro'!N513</f>
        <v>0</v>
      </c>
      <c r="O513" s="15">
        <f>'fnd enro'!O513</f>
        <v>1</v>
      </c>
      <c r="P513" s="15"/>
      <c r="Q513" s="15">
        <f>'fnd enro'!R513</f>
        <v>1</v>
      </c>
      <c r="R513" s="16">
        <f t="shared" si="81"/>
        <v>1.079</v>
      </c>
      <c r="S513" s="15">
        <f>'fnd enro'!Q513</f>
        <v>10</v>
      </c>
      <c r="U513" s="1">
        <f>(($C513*'fnd base rates'!C$48)
+($D513*'fnd base rates'!C$49)
+($E513*'fnd base rates'!C$50)
+($F513*'fnd base rates'!C$51)
+($G513*'fnd base rates'!C$52)
+($H513*'fnd base rates'!C$53)
+($I513*'fnd base rates'!C$54)
+($J513*'fnd base rates'!C$55)
+($K513*'fnd base rates'!C$56)
+($L513*'fnd base rates'!C$57)
+($M513*'fnd base rates'!C$58)
+($N513*'fnd base rates'!C$59)
+($O513*VLOOKUP($S513+12,rate_basefnd,3)))
*$R513</f>
        <v>499.89597937500002</v>
      </c>
      <c r="V513" s="1">
        <f>(($C513*'fnd base rates'!D$48)
+($D513*'fnd base rates'!D$49)
+($E513*'fnd base rates'!D$50)
+($F513*'fnd base rates'!D$51)
+($G513*'fnd base rates'!D$52)
+($H513*'fnd base rates'!D$53)
+($I513*'fnd base rates'!D$54)
+($J513*'fnd base rates'!D$55)
+($K513*'fnd base rates'!D$56)
+($L513*'fnd base rates'!D$57)
+($M513*'fnd base rates'!D$58)
+($N513*'fnd base rates'!D$59)
+($O513*VLOOKUP($S513+12,rate_basefnd,4)))
*$R513</f>
        <v>717.23288000000002</v>
      </c>
      <c r="W513" s="1">
        <f>(($C513*'fnd base rates'!E$48)
+($D513*'fnd base rates'!E$49)
+($E513*'fnd base rates'!E$50)
+($F513*'fnd base rates'!E$51)
+($G513*'fnd base rates'!E$52)
+($H513*'fnd base rates'!E$53)
+($I513*'fnd base rates'!E$54)
+($J513*'fnd base rates'!E$55)
+($K513*'fnd base rates'!E$56)
+($L513*'fnd base rates'!E$57)
+($M513*'fnd base rates'!E$58)
+($N513*'fnd base rates'!E$59)
+($O513*VLOOKUP($S513+12,rate_basefnd,5)))
*$R513</f>
        <v>7157.858735625</v>
      </c>
      <c r="X513" s="1">
        <f>(($C513*'fnd base rates'!F$48)
+($D513*'fnd base rates'!F$49)
+($E513*'fnd base rates'!F$50)
+($F513*'fnd base rates'!F$51)
+($G513*'fnd base rates'!F$52)
+($H513*'fnd base rates'!F$53)
+($I513*'fnd base rates'!F$54)
+($J513*'fnd base rates'!F$55)
+($K513*'fnd base rates'!F$56)
+($L513*'fnd base rates'!F$57)
+($M513*'fnd base rates'!F$58)
+($N513*'fnd base rates'!F$59)
+($O513*VLOOKUP($S513+12,rate_basefnd,6)))
*$R513</f>
        <v>1160.1577942500001</v>
      </c>
      <c r="Y513" s="1">
        <f>(($C513*'fnd base rates'!G$48)
+($D513*'fnd base rates'!G$49)
+($E513*'fnd base rates'!G$50)
+($F513*'fnd base rates'!G$51)
+($G513*'fnd base rates'!G$52)
+($H513*'fnd base rates'!G$53)
+($I513*'fnd base rates'!G$54)
+($J513*'fnd base rates'!G$55)
+($K513*'fnd base rates'!G$56)
+($L513*'fnd base rates'!G$57)
+($M513*'fnd base rates'!G$58)
+($N513*'fnd base rates'!G$59)
+($O513*VLOOKUP($S513+12,rate_basefnd,7)))
*$R513</f>
        <v>224.19758725</v>
      </c>
      <c r="Z513" s="1">
        <f>(($C513*'fnd base rates'!H$48)
+($D513*'fnd base rates'!H$49)
+($E513*'fnd base rates'!H$50)
+($F513*'fnd base rates'!H$51)
+($G513*'fnd base rates'!H$52)
+($H513*'fnd base rates'!H$53)
+($I513*'fnd base rates'!H$54)
+($J513*'fnd base rates'!H$55)
+($K513*'fnd base rates'!H$56)
+($L513*'fnd base rates'!H$57)
+($M513*'fnd base rates'!H$58)
+($N513*'fnd base rates'!H$59)
+($O513*VLOOKUP($S513+12,rate_basefnd,8)))</f>
        <v>454.3845</v>
      </c>
      <c r="AA513" s="1">
        <f>(($C513*'fnd base rates'!I$48)
+($D513*'fnd base rates'!I$49)
+($E513*'fnd base rates'!I$50)
+($F513*'fnd base rates'!I$51)
+($G513*'fnd base rates'!I$52)
+($H513*'fnd base rates'!I$53)
+($I513*'fnd base rates'!I$54)
+($J513*'fnd base rates'!I$55)
+($K513*'fnd base rates'!I$56)
+($L513*'fnd base rates'!I$57)
+($M513*'fnd base rates'!I$58)
+($N513*'fnd base rates'!I$59)
+($O513*VLOOKUP($S513+12,rate_basefnd,9)))
*$R513</f>
        <v>239.31141</v>
      </c>
      <c r="AB513" s="1">
        <f>(($C513*'fnd base rates'!J$48)
+($D513*'fnd base rates'!J$49)
+($E513*'fnd base rates'!J$50)
+($F513*'fnd base rates'!J$51)
+($G513*'fnd base rates'!J$52)
+($H513*'fnd base rates'!J$53)
+($I513*'fnd base rates'!J$54)
+($J513*'fnd base rates'!J$55)
+($K513*'fnd base rates'!J$56)
+($L513*'fnd base rates'!J$57)
+($M513*'fnd base rates'!J$58)
+($N513*'fnd base rates'!J$59)
+($O513*VLOOKUP($S513+12,rate_basefnd,10)))
*$R513</f>
        <v>142.80564999999999</v>
      </c>
      <c r="AC513" s="1">
        <f>(($C513*'fnd base rates'!K$48)
+($D513*'fnd base rates'!K$49)
+($E513*'fnd base rates'!K$50)
+($F513*'fnd base rates'!K$51)
+($G513*'fnd base rates'!K$52)
+($H513*'fnd base rates'!K$53)
+($I513*'fnd base rates'!K$54)
+($J513*'fnd base rates'!K$55)
+($K513*'fnd base rates'!K$56)
+($L513*'fnd base rates'!K$57)
+($M513*'fnd base rates'!K$58)
+($N513*'fnd base rates'!K$59)
+($O513*VLOOKUP($S513+12,rate_basefnd,11)))
*$R513</f>
        <v>1573.2414798749999</v>
      </c>
      <c r="AD513" s="1">
        <f>(($C513*'fnd base rates'!L$48)
+($D513*'fnd base rates'!L$49)
+($E513*'fnd base rates'!L$50)
+($F513*'fnd base rates'!L$51)
+($G513*'fnd base rates'!L$52)
+($H513*'fnd base rates'!L$53)
+($I513*'fnd base rates'!L$54)
+($J513*'fnd base rates'!L$55)
+($K513*'fnd base rates'!L$56)
+($L513*'fnd base rates'!L$57)
+($M513*'fnd base rates'!L$58)
+($N513*'fnd base rates'!L$59)
+($O513*VLOOKUP($S513+12,rate_basefnd,12)))</f>
        <v>1319.9314647728156</v>
      </c>
      <c r="AE513" s="1">
        <f>(($C513*'fnd base rates'!M$48)
+($D513*'fnd base rates'!M$49)
+($E513*'fnd base rates'!M$50)
+($F513*'fnd base rates'!M$51)
+($G513*'fnd base rates'!M$52)
+($H513*'fnd base rates'!M$53)
+($I513*'fnd base rates'!M$54)
+($J513*'fnd base rates'!M$55)
+($K513*'fnd base rates'!M$56)
+($L513*'fnd base rates'!M$57)
+($M513*'fnd base rates'!M$58)
+($N513*'fnd base rates'!M$59)
+($O513*VLOOKUP($S513+12,rate_basefnd,13)))</f>
        <v>0</v>
      </c>
      <c r="AF513" s="4">
        <f t="shared" si="82"/>
        <v>13489.017481147817</v>
      </c>
      <c r="AG513" s="4"/>
      <c r="AH513" s="4">
        <f t="shared" si="83"/>
        <v>481035160</v>
      </c>
      <c r="AI513" s="4" t="str">
        <f t="shared" si="84"/>
        <v>481</v>
      </c>
      <c r="AJ513" s="2" t="str">
        <f t="shared" si="85"/>
        <v>035</v>
      </c>
      <c r="AK513" s="2" t="str">
        <f t="shared" si="86"/>
        <v>160</v>
      </c>
      <c r="AL513" s="4">
        <f t="shared" si="87"/>
        <v>1</v>
      </c>
      <c r="AM513" s="4">
        <f t="shared" si="80"/>
        <v>1</v>
      </c>
      <c r="AN513" s="4">
        <f t="shared" si="88"/>
        <v>13489.017481147817</v>
      </c>
      <c r="AO513" s="4">
        <f t="shared" si="89"/>
        <v>13489</v>
      </c>
      <c r="AP513" s="4">
        <f t="shared" si="90"/>
        <v>0</v>
      </c>
      <c r="AQ513" s="75">
        <v>13489</v>
      </c>
      <c r="AR513" s="4"/>
    </row>
    <row r="514" spans="1:44">
      <c r="A514" s="2">
        <v>481035165</v>
      </c>
      <c r="B514" s="382" t="s">
        <v>693</v>
      </c>
      <c r="C514" s="15">
        <f>'fnd enro'!C514</f>
        <v>0</v>
      </c>
      <c r="D514" s="15">
        <f>'fnd enro'!D514</f>
        <v>0</v>
      </c>
      <c r="E514" s="15">
        <f>'fnd enro'!E514</f>
        <v>0</v>
      </c>
      <c r="F514" s="15">
        <f>'fnd enro'!F514</f>
        <v>0</v>
      </c>
      <c r="G514" s="15">
        <f>'fnd enro'!G514</f>
        <v>1</v>
      </c>
      <c r="H514" s="15">
        <f>'fnd enro'!H514</f>
        <v>0</v>
      </c>
      <c r="I514" s="15">
        <f>'fnd enro'!I514</f>
        <v>3.7499999999999999E-2</v>
      </c>
      <c r="J514" s="15">
        <f>'fnd enro'!J514</f>
        <v>0</v>
      </c>
      <c r="K514" s="15">
        <f>'fnd enro'!K514</f>
        <v>0</v>
      </c>
      <c r="L514" s="15">
        <f>'fnd enro'!L514</f>
        <v>0</v>
      </c>
      <c r="M514" s="15">
        <f>'fnd enro'!M514</f>
        <v>0</v>
      </c>
      <c r="N514" s="15">
        <f>'fnd enro'!N514</f>
        <v>0</v>
      </c>
      <c r="O514" s="15">
        <f>'fnd enro'!O514</f>
        <v>1</v>
      </c>
      <c r="P514" s="15"/>
      <c r="Q514" s="15">
        <f>'fnd enro'!R514</f>
        <v>1</v>
      </c>
      <c r="R514" s="16">
        <f t="shared" si="81"/>
        <v>1.079</v>
      </c>
      <c r="S514" s="15">
        <f>'fnd enro'!Q514</f>
        <v>10</v>
      </c>
      <c r="U514" s="1">
        <f>(($C514*'fnd base rates'!C$48)
+($D514*'fnd base rates'!C$49)
+($E514*'fnd base rates'!C$50)
+($F514*'fnd base rates'!C$51)
+($G514*'fnd base rates'!C$52)
+($H514*'fnd base rates'!C$53)
+($I514*'fnd base rates'!C$54)
+($J514*'fnd base rates'!C$55)
+($K514*'fnd base rates'!C$56)
+($L514*'fnd base rates'!C$57)
+($M514*'fnd base rates'!C$58)
+($N514*'fnd base rates'!C$59)
+($O514*VLOOKUP($S514+12,rate_basefnd,3)))
*$R514</f>
        <v>499.89597937500002</v>
      </c>
      <c r="V514" s="1">
        <f>(($C514*'fnd base rates'!D$48)
+($D514*'fnd base rates'!D$49)
+($E514*'fnd base rates'!D$50)
+($F514*'fnd base rates'!D$51)
+($G514*'fnd base rates'!D$52)
+($H514*'fnd base rates'!D$53)
+($I514*'fnd base rates'!D$54)
+($J514*'fnd base rates'!D$55)
+($K514*'fnd base rates'!D$56)
+($L514*'fnd base rates'!D$57)
+($M514*'fnd base rates'!D$58)
+($N514*'fnd base rates'!D$59)
+($O514*VLOOKUP($S514+12,rate_basefnd,4)))
*$R514</f>
        <v>717.23288000000002</v>
      </c>
      <c r="W514" s="1">
        <f>(($C514*'fnd base rates'!E$48)
+($D514*'fnd base rates'!E$49)
+($E514*'fnd base rates'!E$50)
+($F514*'fnd base rates'!E$51)
+($G514*'fnd base rates'!E$52)
+($H514*'fnd base rates'!E$53)
+($I514*'fnd base rates'!E$54)
+($J514*'fnd base rates'!E$55)
+($K514*'fnd base rates'!E$56)
+($L514*'fnd base rates'!E$57)
+($M514*'fnd base rates'!E$58)
+($N514*'fnd base rates'!E$59)
+($O514*VLOOKUP($S514+12,rate_basefnd,5)))
*$R514</f>
        <v>6763.2360656249994</v>
      </c>
      <c r="X514" s="1">
        <f>(($C514*'fnd base rates'!F$48)
+($D514*'fnd base rates'!F$49)
+($E514*'fnd base rates'!F$50)
+($F514*'fnd base rates'!F$51)
+($G514*'fnd base rates'!F$52)
+($H514*'fnd base rates'!F$53)
+($I514*'fnd base rates'!F$54)
+($J514*'fnd base rates'!F$55)
+($K514*'fnd base rates'!F$56)
+($L514*'fnd base rates'!F$57)
+($M514*'fnd base rates'!F$58)
+($N514*'fnd base rates'!F$59)
+($O514*VLOOKUP($S514+12,rate_basefnd,6)))
*$R514</f>
        <v>923.84600425000008</v>
      </c>
      <c r="Y514" s="1">
        <f>(($C514*'fnd base rates'!G$48)
+($D514*'fnd base rates'!G$49)
+($E514*'fnd base rates'!G$50)
+($F514*'fnd base rates'!G$51)
+($G514*'fnd base rates'!G$52)
+($H514*'fnd base rates'!G$53)
+($I514*'fnd base rates'!G$54)
+($J514*'fnd base rates'!G$55)
+($K514*'fnd base rates'!G$56)
+($L514*'fnd base rates'!G$57)
+($M514*'fnd base rates'!G$58)
+($N514*'fnd base rates'!G$59)
+($O514*VLOOKUP($S514+12,rate_basefnd,7)))
*$R514</f>
        <v>235.13864724999996</v>
      </c>
      <c r="Z514" s="1">
        <f>(($C514*'fnd base rates'!H$48)
+($D514*'fnd base rates'!H$49)
+($E514*'fnd base rates'!H$50)
+($F514*'fnd base rates'!H$51)
+($G514*'fnd base rates'!H$52)
+($H514*'fnd base rates'!H$53)
+($I514*'fnd base rates'!H$54)
+($J514*'fnd base rates'!H$55)
+($K514*'fnd base rates'!H$56)
+($L514*'fnd base rates'!H$57)
+($M514*'fnd base rates'!H$58)
+($N514*'fnd base rates'!H$59)
+($O514*VLOOKUP($S514+12,rate_basefnd,8)))</f>
        <v>454.3845</v>
      </c>
      <c r="AA514" s="1">
        <f>(($C514*'fnd base rates'!I$48)
+($D514*'fnd base rates'!I$49)
+($E514*'fnd base rates'!I$50)
+($F514*'fnd base rates'!I$51)
+($G514*'fnd base rates'!I$52)
+($H514*'fnd base rates'!I$53)
+($I514*'fnd base rates'!I$54)
+($J514*'fnd base rates'!I$55)
+($K514*'fnd base rates'!I$56)
+($L514*'fnd base rates'!I$57)
+($M514*'fnd base rates'!I$58)
+($N514*'fnd base rates'!I$59)
+($O514*VLOOKUP($S514+12,rate_basefnd,9)))
*$R514</f>
        <v>318.55317000000002</v>
      </c>
      <c r="AB514" s="1">
        <f>(($C514*'fnd base rates'!J$48)
+($D514*'fnd base rates'!J$49)
+($E514*'fnd base rates'!J$50)
+($F514*'fnd base rates'!J$51)
+($G514*'fnd base rates'!J$52)
+($H514*'fnd base rates'!J$53)
+($I514*'fnd base rates'!J$54)
+($J514*'fnd base rates'!J$55)
+($K514*'fnd base rates'!J$56)
+($L514*'fnd base rates'!J$57)
+($M514*'fnd base rates'!J$58)
+($N514*'fnd base rates'!J$59)
+($O514*VLOOKUP($S514+12,rate_basefnd,10)))
*$R514</f>
        <v>233.25821999999999</v>
      </c>
      <c r="AC514" s="1">
        <f>(($C514*'fnd base rates'!K$48)
+($D514*'fnd base rates'!K$49)
+($E514*'fnd base rates'!K$50)
+($F514*'fnd base rates'!K$51)
+($G514*'fnd base rates'!K$52)
+($H514*'fnd base rates'!K$53)
+($I514*'fnd base rates'!K$54)
+($J514*'fnd base rates'!K$55)
+($K514*'fnd base rates'!K$56)
+($L514*'fnd base rates'!K$57)
+($M514*'fnd base rates'!K$58)
+($N514*'fnd base rates'!K$59)
+($O514*VLOOKUP($S514+12,rate_basefnd,11)))
*$R514</f>
        <v>1650.0770698749998</v>
      </c>
      <c r="AD514" s="1">
        <f>(($C514*'fnd base rates'!L$48)
+($D514*'fnd base rates'!L$49)
+($E514*'fnd base rates'!L$50)
+($F514*'fnd base rates'!L$51)
+($G514*'fnd base rates'!L$52)
+($H514*'fnd base rates'!L$53)
+($I514*'fnd base rates'!L$54)
+($J514*'fnd base rates'!L$55)
+($K514*'fnd base rates'!L$56)
+($L514*'fnd base rates'!L$57)
+($M514*'fnd base rates'!L$58)
+($N514*'fnd base rates'!L$59)
+($O514*VLOOKUP($S514+12,rate_basefnd,12)))</f>
        <v>1310.1197634268322</v>
      </c>
      <c r="AE514" s="1">
        <f>(($C514*'fnd base rates'!M$48)
+($D514*'fnd base rates'!M$49)
+($E514*'fnd base rates'!M$50)
+($F514*'fnd base rates'!M$51)
+($G514*'fnd base rates'!M$52)
+($H514*'fnd base rates'!M$53)
+($I514*'fnd base rates'!M$54)
+($J514*'fnd base rates'!M$55)
+($K514*'fnd base rates'!M$56)
+($L514*'fnd base rates'!M$57)
+($M514*'fnd base rates'!M$58)
+($N514*'fnd base rates'!M$59)
+($O514*VLOOKUP($S514+12,rate_basefnd,13)))</f>
        <v>0</v>
      </c>
      <c r="AF514" s="4">
        <f t="shared" si="82"/>
        <v>13105.74229980183</v>
      </c>
      <c r="AG514" s="4"/>
      <c r="AH514" s="4">
        <f t="shared" si="83"/>
        <v>481035165</v>
      </c>
      <c r="AI514" s="4" t="str">
        <f t="shared" si="84"/>
        <v>481</v>
      </c>
      <c r="AJ514" s="2" t="str">
        <f t="shared" si="85"/>
        <v>035</v>
      </c>
      <c r="AK514" s="2" t="str">
        <f t="shared" si="86"/>
        <v>165</v>
      </c>
      <c r="AL514" s="4">
        <f t="shared" si="87"/>
        <v>1</v>
      </c>
      <c r="AM514" s="4">
        <f t="shared" si="80"/>
        <v>1</v>
      </c>
      <c r="AN514" s="4">
        <f t="shared" si="88"/>
        <v>13105.74229980183</v>
      </c>
      <c r="AO514" s="4">
        <f t="shared" si="89"/>
        <v>13106</v>
      </c>
      <c r="AP514" s="4">
        <f t="shared" si="90"/>
        <v>0</v>
      </c>
      <c r="AQ514" s="75">
        <v>13106</v>
      </c>
      <c r="AR514" s="4"/>
    </row>
    <row r="515" spans="1:44">
      <c r="A515" s="2">
        <v>481035212</v>
      </c>
      <c r="B515" s="382" t="s">
        <v>693</v>
      </c>
      <c r="C515" s="15">
        <f>'fnd enro'!C515</f>
        <v>1</v>
      </c>
      <c r="D515" s="15">
        <f>'fnd enro'!D515</f>
        <v>0</v>
      </c>
      <c r="E515" s="15">
        <f>'fnd enro'!E515</f>
        <v>0</v>
      </c>
      <c r="F515" s="15">
        <f>'fnd enro'!F515</f>
        <v>0</v>
      </c>
      <c r="G515" s="15">
        <f>'fnd enro'!G515</f>
        <v>0</v>
      </c>
      <c r="H515" s="15">
        <f>'fnd enro'!H515</f>
        <v>0</v>
      </c>
      <c r="I515" s="15">
        <f>'fnd enro'!I515</f>
        <v>0</v>
      </c>
      <c r="J515" s="15">
        <f>'fnd enro'!J515</f>
        <v>0</v>
      </c>
      <c r="K515" s="15">
        <f>'fnd enro'!K515</f>
        <v>0</v>
      </c>
      <c r="L515" s="15">
        <f>'fnd enro'!L515</f>
        <v>0</v>
      </c>
      <c r="M515" s="15">
        <f>'fnd enro'!M515</f>
        <v>0</v>
      </c>
      <c r="N515" s="15">
        <f>'fnd enro'!N515</f>
        <v>0</v>
      </c>
      <c r="O515" s="15">
        <f>'fnd enro'!O515</f>
        <v>0</v>
      </c>
      <c r="P515" s="15"/>
      <c r="Q515" s="15">
        <f>'fnd enro'!R515</f>
        <v>1</v>
      </c>
      <c r="R515" s="16">
        <f t="shared" si="81"/>
        <v>1.079</v>
      </c>
      <c r="S515" s="15">
        <f>'fnd enro'!Q515</f>
        <v>1</v>
      </c>
      <c r="U515" s="1">
        <f>(($C515*'fnd base rates'!C$48)
+($D515*'fnd base rates'!C$49)
+($E515*'fnd base rates'!C$50)
+($F515*'fnd base rates'!C$51)
+($G515*'fnd base rates'!C$52)
+($H515*'fnd base rates'!C$53)
+($I515*'fnd base rates'!C$54)
+($J515*'fnd base rates'!C$55)
+($K515*'fnd base rates'!C$56)
+($L515*'fnd base rates'!C$57)
+($M515*'fnd base rates'!C$58)
+($N515*'fnd base rates'!C$59)
+($O515*VLOOKUP($S515+12,rate_basefnd,3)))
*$R515</f>
        <v>198.56836999999999</v>
      </c>
      <c r="V515" s="1">
        <f>(($C515*'fnd base rates'!D$48)
+($D515*'fnd base rates'!D$49)
+($E515*'fnd base rates'!D$50)
+($F515*'fnd base rates'!D$51)
+($G515*'fnd base rates'!D$52)
+($H515*'fnd base rates'!D$53)
+($I515*'fnd base rates'!D$54)
+($J515*'fnd base rates'!D$55)
+($K515*'fnd base rates'!D$56)
+($L515*'fnd base rates'!D$57)
+($M515*'fnd base rates'!D$58)
+($N515*'fnd base rates'!D$59)
+($O515*VLOOKUP($S515+12,rate_basefnd,4)))
*$R515</f>
        <v>358.62723</v>
      </c>
      <c r="W515" s="1">
        <f>(($C515*'fnd base rates'!E$48)
+($D515*'fnd base rates'!E$49)
+($E515*'fnd base rates'!E$50)
+($F515*'fnd base rates'!E$51)
+($G515*'fnd base rates'!E$52)
+($H515*'fnd base rates'!E$53)
+($I515*'fnd base rates'!E$54)
+($J515*'fnd base rates'!E$55)
+($K515*'fnd base rates'!E$56)
+($L515*'fnd base rates'!E$57)
+($M515*'fnd base rates'!E$58)
+($N515*'fnd base rates'!E$59)
+($O515*VLOOKUP($S515+12,rate_basefnd,5)))
*$R515</f>
        <v>1644.3852099999999</v>
      </c>
      <c r="X515" s="1">
        <f>(($C515*'fnd base rates'!F$48)
+($D515*'fnd base rates'!F$49)
+($E515*'fnd base rates'!F$50)
+($F515*'fnd base rates'!F$51)
+($G515*'fnd base rates'!F$52)
+($H515*'fnd base rates'!F$53)
+($I515*'fnd base rates'!F$54)
+($J515*'fnd base rates'!F$55)
+($K515*'fnd base rates'!F$56)
+($L515*'fnd base rates'!F$57)
+($M515*'fnd base rates'!F$58)
+($N515*'fnd base rates'!F$59)
+($O515*VLOOKUP($S515+12,rate_basefnd,6)))
*$R515</f>
        <v>421.73793999999998</v>
      </c>
      <c r="Y515" s="1">
        <f>(($C515*'fnd base rates'!G$48)
+($D515*'fnd base rates'!G$49)
+($E515*'fnd base rates'!G$50)
+($F515*'fnd base rates'!G$51)
+($G515*'fnd base rates'!G$52)
+($H515*'fnd base rates'!G$53)
+($I515*'fnd base rates'!G$54)
+($J515*'fnd base rates'!G$55)
+($K515*'fnd base rates'!G$56)
+($L515*'fnd base rates'!G$57)
+($M515*'fnd base rates'!G$58)
+($N515*'fnd base rates'!G$59)
+($O515*VLOOKUP($S515+12,rate_basefnd,7)))
*$R515</f>
        <v>65.031329999999997</v>
      </c>
      <c r="Z515" s="1">
        <f>(($C515*'fnd base rates'!H$48)
+($D515*'fnd base rates'!H$49)
+($E515*'fnd base rates'!H$50)
+($F515*'fnd base rates'!H$51)
+($G515*'fnd base rates'!H$52)
+($H515*'fnd base rates'!H$53)
+($I515*'fnd base rates'!H$54)
+($J515*'fnd base rates'!H$55)
+($K515*'fnd base rates'!H$56)
+($L515*'fnd base rates'!H$57)
+($M515*'fnd base rates'!H$58)
+($N515*'fnd base rates'!H$59)
+($O515*VLOOKUP($S515+12,rate_basefnd,8)))</f>
        <v>220.58</v>
      </c>
      <c r="AA515" s="1">
        <f>(($C515*'fnd base rates'!I$48)
+($D515*'fnd base rates'!I$49)
+($E515*'fnd base rates'!I$50)
+($F515*'fnd base rates'!I$51)
+($G515*'fnd base rates'!I$52)
+($H515*'fnd base rates'!I$53)
+($I515*'fnd base rates'!I$54)
+($J515*'fnd base rates'!I$55)
+($K515*'fnd base rates'!I$56)
+($L515*'fnd base rates'!I$57)
+($M515*'fnd base rates'!I$58)
+($N515*'fnd base rates'!I$59)
+($O515*VLOOKUP($S515+12,rate_basefnd,9)))
*$R515</f>
        <v>119.63951999999999</v>
      </c>
      <c r="AB515" s="1">
        <f>(($C515*'fnd base rates'!J$48)
+($D515*'fnd base rates'!J$49)
+($E515*'fnd base rates'!J$50)
+($F515*'fnd base rates'!J$51)
+($G515*'fnd base rates'!J$52)
+($H515*'fnd base rates'!J$53)
+($I515*'fnd base rates'!J$54)
+($J515*'fnd base rates'!J$55)
+($K515*'fnd base rates'!J$56)
+($L515*'fnd base rates'!J$57)
+($M515*'fnd base rates'!J$58)
+($N515*'fnd base rates'!J$59)
+($O515*VLOOKUP($S515+12,rate_basefnd,10)))
*$R515</f>
        <v>47.5839</v>
      </c>
      <c r="AC515" s="1">
        <f>(($C515*'fnd base rates'!K$48)
+($D515*'fnd base rates'!K$49)
+($E515*'fnd base rates'!K$50)
+($F515*'fnd base rates'!K$51)
+($G515*'fnd base rates'!K$52)
+($H515*'fnd base rates'!K$53)
+($I515*'fnd base rates'!K$54)
+($J515*'fnd base rates'!K$55)
+($K515*'fnd base rates'!K$56)
+($L515*'fnd base rates'!K$57)
+($M515*'fnd base rates'!K$58)
+($N515*'fnd base rates'!K$59)
+($O515*VLOOKUP($S515+12,rate_basefnd,11)))
*$R515</f>
        <v>456.63279999999997</v>
      </c>
      <c r="AD515" s="1">
        <f>(($C515*'fnd base rates'!L$48)
+($D515*'fnd base rates'!L$49)
+($E515*'fnd base rates'!L$50)
+($F515*'fnd base rates'!L$51)
+($G515*'fnd base rates'!L$52)
+($H515*'fnd base rates'!L$53)
+($I515*'fnd base rates'!L$54)
+($J515*'fnd base rates'!L$55)
+($K515*'fnd base rates'!L$56)
+($L515*'fnd base rates'!L$57)
+($M515*'fnd base rates'!L$58)
+($N515*'fnd base rates'!L$59)
+($O515*VLOOKUP($S515+12,rate_basefnd,12)))</f>
        <v>432.23974717892111</v>
      </c>
      <c r="AE515" s="1">
        <f>(($C515*'fnd base rates'!M$48)
+($D515*'fnd base rates'!M$49)
+($E515*'fnd base rates'!M$50)
+($F515*'fnd base rates'!M$51)
+($G515*'fnd base rates'!M$52)
+($H515*'fnd base rates'!M$53)
+($I515*'fnd base rates'!M$54)
+($J515*'fnd base rates'!M$55)
+($K515*'fnd base rates'!M$56)
+($L515*'fnd base rates'!M$57)
+($M515*'fnd base rates'!M$58)
+($N515*'fnd base rates'!M$59)
+($O515*VLOOKUP($S515+12,rate_basefnd,13)))</f>
        <v>0</v>
      </c>
      <c r="AF515" s="4">
        <f t="shared" si="82"/>
        <v>3965.0260471789206</v>
      </c>
      <c r="AG515" s="4"/>
      <c r="AH515" s="4">
        <f t="shared" si="83"/>
        <v>481035212</v>
      </c>
      <c r="AI515" s="4" t="str">
        <f t="shared" si="84"/>
        <v>481</v>
      </c>
      <c r="AJ515" s="2" t="str">
        <f t="shared" si="85"/>
        <v>035</v>
      </c>
      <c r="AK515" s="2" t="str">
        <f t="shared" si="86"/>
        <v>212</v>
      </c>
      <c r="AL515" s="4">
        <f t="shared" si="87"/>
        <v>1</v>
      </c>
      <c r="AM515" s="4">
        <f t="shared" si="80"/>
        <v>1</v>
      </c>
      <c r="AN515" s="4">
        <f t="shared" si="88"/>
        <v>3965.0260471789206</v>
      </c>
      <c r="AO515" s="4">
        <f t="shared" si="89"/>
        <v>3965</v>
      </c>
      <c r="AP515" s="4">
        <f t="shared" si="90"/>
        <v>0</v>
      </c>
      <c r="AQ515" s="75">
        <v>3965</v>
      </c>
      <c r="AR515" s="4"/>
    </row>
    <row r="516" spans="1:44">
      <c r="A516" s="2">
        <v>481035220</v>
      </c>
      <c r="B516" s="382" t="s">
        <v>693</v>
      </c>
      <c r="C516" s="15">
        <f>'fnd enro'!C516</f>
        <v>1</v>
      </c>
      <c r="D516" s="15">
        <f>'fnd enro'!D516</f>
        <v>0</v>
      </c>
      <c r="E516" s="15">
        <f>'fnd enro'!E516</f>
        <v>0</v>
      </c>
      <c r="F516" s="15">
        <f>'fnd enro'!F516</f>
        <v>2</v>
      </c>
      <c r="G516" s="15">
        <f>'fnd enro'!G516</f>
        <v>1</v>
      </c>
      <c r="H516" s="15">
        <f>'fnd enro'!H516</f>
        <v>0</v>
      </c>
      <c r="I516" s="15">
        <f>'fnd enro'!I516</f>
        <v>0.1125</v>
      </c>
      <c r="J516" s="15">
        <f>'fnd enro'!J516</f>
        <v>0</v>
      </c>
      <c r="K516" s="15">
        <f>'fnd enro'!K516</f>
        <v>0</v>
      </c>
      <c r="L516" s="15">
        <f>'fnd enro'!L516</f>
        <v>0</v>
      </c>
      <c r="M516" s="15">
        <f>'fnd enro'!M516</f>
        <v>0</v>
      </c>
      <c r="N516" s="15">
        <f>'fnd enro'!N516</f>
        <v>0</v>
      </c>
      <c r="O516" s="15">
        <f>'fnd enro'!O516</f>
        <v>2</v>
      </c>
      <c r="P516" s="15"/>
      <c r="Q516" s="15">
        <f>'fnd enro'!R516</f>
        <v>4</v>
      </c>
      <c r="R516" s="16">
        <f t="shared" si="81"/>
        <v>1.079</v>
      </c>
      <c r="S516" s="15">
        <f>'fnd enro'!Q516</f>
        <v>10</v>
      </c>
      <c r="U516" s="1">
        <f>(($C516*'fnd base rates'!C$48)
+($D516*'fnd base rates'!C$49)
+($E516*'fnd base rates'!C$50)
+($F516*'fnd base rates'!C$51)
+($G516*'fnd base rates'!C$52)
+($H516*'fnd base rates'!C$53)
+($I516*'fnd base rates'!C$54)
+($J516*'fnd base rates'!C$55)
+($K516*'fnd base rates'!C$56)
+($L516*'fnd base rates'!C$57)
+($M516*'fnd base rates'!C$58)
+($N516*'fnd base rates'!C$59)
+($O516*VLOOKUP($S516+12,rate_basefnd,3)))
*$R516</f>
        <v>1698.256308125</v>
      </c>
      <c r="V516" s="1">
        <f>(($C516*'fnd base rates'!D$48)
+($D516*'fnd base rates'!D$49)
+($E516*'fnd base rates'!D$50)
+($F516*'fnd base rates'!D$51)
+($G516*'fnd base rates'!D$52)
+($H516*'fnd base rates'!D$53)
+($I516*'fnd base rates'!D$54)
+($J516*'fnd base rates'!D$55)
+($K516*'fnd base rates'!D$56)
+($L516*'fnd base rates'!D$57)
+($M516*'fnd base rates'!D$58)
+($N516*'fnd base rates'!D$59)
+($O516*VLOOKUP($S516+12,rate_basefnd,4)))
*$R516</f>
        <v>2510.3258699999997</v>
      </c>
      <c r="W516" s="1">
        <f>(($C516*'fnd base rates'!E$48)
+($D516*'fnd base rates'!E$49)
+($E516*'fnd base rates'!E$50)
+($F516*'fnd base rates'!E$51)
+($G516*'fnd base rates'!E$52)
+($H516*'fnd base rates'!E$53)
+($I516*'fnd base rates'!E$54)
+($J516*'fnd base rates'!E$55)
+($K516*'fnd base rates'!E$56)
+($L516*'fnd base rates'!E$57)
+($M516*'fnd base rates'!E$58)
+($N516*'fnd base rates'!E$59)
+($O516*VLOOKUP($S516+12,rate_basefnd,5)))
*$R516</f>
        <v>19193.347086875001</v>
      </c>
      <c r="X516" s="1">
        <f>(($C516*'fnd base rates'!F$48)
+($D516*'fnd base rates'!F$49)
+($E516*'fnd base rates'!F$50)
+($F516*'fnd base rates'!F$51)
+($G516*'fnd base rates'!F$52)
+($H516*'fnd base rates'!F$53)
+($I516*'fnd base rates'!F$54)
+($J516*'fnd base rates'!F$55)
+($K516*'fnd base rates'!F$56)
+($L516*'fnd base rates'!F$57)
+($M516*'fnd base rates'!F$58)
+($N516*'fnd base rates'!F$59)
+($O516*VLOOKUP($S516+12,rate_basefnd,6)))
*$R516</f>
        <v>3665.8995327500002</v>
      </c>
      <c r="Y516" s="1">
        <f>(($C516*'fnd base rates'!G$48)
+($D516*'fnd base rates'!G$49)
+($E516*'fnd base rates'!G$50)
+($F516*'fnd base rates'!G$51)
+($G516*'fnd base rates'!G$52)
+($H516*'fnd base rates'!G$53)
+($I516*'fnd base rates'!G$54)
+($J516*'fnd base rates'!G$55)
+($K516*'fnd base rates'!G$56)
+($L516*'fnd base rates'!G$57)
+($M516*'fnd base rates'!G$58)
+($N516*'fnd base rates'!G$59)
+($O516*VLOOKUP($S516+12,rate_basefnd,7)))
*$R516</f>
        <v>670.87715174999994</v>
      </c>
      <c r="Z516" s="1">
        <f>(($C516*'fnd base rates'!H$48)
+($D516*'fnd base rates'!H$49)
+($E516*'fnd base rates'!H$50)
+($F516*'fnd base rates'!H$51)
+($G516*'fnd base rates'!H$52)
+($H516*'fnd base rates'!H$53)
+($I516*'fnd base rates'!H$54)
+($J516*'fnd base rates'!H$55)
+($K516*'fnd base rates'!H$56)
+($L516*'fnd base rates'!H$57)
+($M516*'fnd base rates'!H$58)
+($N516*'fnd base rates'!H$59)
+($O516*VLOOKUP($S516+12,rate_basefnd,8)))</f>
        <v>1583.7334999999998</v>
      </c>
      <c r="AA516" s="1">
        <f>(($C516*'fnd base rates'!I$48)
+($D516*'fnd base rates'!I$49)
+($E516*'fnd base rates'!I$50)
+($F516*'fnd base rates'!I$51)
+($G516*'fnd base rates'!I$52)
+($H516*'fnd base rates'!I$53)
+($I516*'fnd base rates'!I$54)
+($J516*'fnd base rates'!I$55)
+($K516*'fnd base rates'!I$56)
+($L516*'fnd base rates'!I$57)
+($M516*'fnd base rates'!I$58)
+($N516*'fnd base rates'!I$59)
+($O516*VLOOKUP($S516+12,rate_basefnd,9)))
*$R516</f>
        <v>916.81551000000002</v>
      </c>
      <c r="AB516" s="1">
        <f>(($C516*'fnd base rates'!J$48)
+($D516*'fnd base rates'!J$49)
+($E516*'fnd base rates'!J$50)
+($F516*'fnd base rates'!J$51)
+($G516*'fnd base rates'!J$52)
+($H516*'fnd base rates'!J$53)
+($I516*'fnd base rates'!J$54)
+($J516*'fnd base rates'!J$55)
+($K516*'fnd base rates'!J$56)
+($L516*'fnd base rates'!J$57)
+($M516*'fnd base rates'!J$58)
+($N516*'fnd base rates'!J$59)
+($O516*VLOOKUP($S516+12,rate_basefnd,10)))
*$R516</f>
        <v>566.45342000000005</v>
      </c>
      <c r="AC516" s="1">
        <f>(($C516*'fnd base rates'!K$48)
+($D516*'fnd base rates'!K$49)
+($E516*'fnd base rates'!K$50)
+($F516*'fnd base rates'!K$51)
+($G516*'fnd base rates'!K$52)
+($H516*'fnd base rates'!K$53)
+($I516*'fnd base rates'!K$54)
+($J516*'fnd base rates'!K$55)
+($K516*'fnd base rates'!K$56)
+($L516*'fnd base rates'!K$57)
+($M516*'fnd base rates'!K$58)
+($N516*'fnd base rates'!K$59)
+($O516*VLOOKUP($S516+12,rate_basefnd,11)))
*$R516</f>
        <v>4708.0064996249994</v>
      </c>
      <c r="AD516" s="1">
        <f>(($C516*'fnd base rates'!L$48)
+($D516*'fnd base rates'!L$49)
+($E516*'fnd base rates'!L$50)
+($F516*'fnd base rates'!L$51)
+($G516*'fnd base rates'!L$52)
+($H516*'fnd base rates'!L$53)
+($I516*'fnd base rates'!L$54)
+($J516*'fnd base rates'!L$55)
+($K516*'fnd base rates'!L$56)
+($L516*'fnd base rates'!L$57)
+($M516*'fnd base rates'!L$58)
+($N516*'fnd base rates'!L$59)
+($O516*VLOOKUP($S516+12,rate_basefnd,12)))</f>
        <v>4050.1224401513846</v>
      </c>
      <c r="AE516" s="1">
        <f>(($C516*'fnd base rates'!M$48)
+($D516*'fnd base rates'!M$49)
+($E516*'fnd base rates'!M$50)
+($F516*'fnd base rates'!M$51)
+($G516*'fnd base rates'!M$52)
+($H516*'fnd base rates'!M$53)
+($I516*'fnd base rates'!M$54)
+($J516*'fnd base rates'!M$55)
+($K516*'fnd base rates'!M$56)
+($L516*'fnd base rates'!M$57)
+($M516*'fnd base rates'!M$58)
+($N516*'fnd base rates'!M$59)
+($O516*VLOOKUP($S516+12,rate_basefnd,13)))</f>
        <v>0</v>
      </c>
      <c r="AF516" s="4">
        <f t="shared" si="82"/>
        <v>39563.837319276383</v>
      </c>
      <c r="AG516" s="4"/>
      <c r="AH516" s="4">
        <f t="shared" si="83"/>
        <v>481035220</v>
      </c>
      <c r="AI516" s="4" t="str">
        <f t="shared" si="84"/>
        <v>481</v>
      </c>
      <c r="AJ516" s="2" t="str">
        <f t="shared" si="85"/>
        <v>035</v>
      </c>
      <c r="AK516" s="2" t="str">
        <f t="shared" si="86"/>
        <v>220</v>
      </c>
      <c r="AL516" s="4">
        <f t="shared" si="87"/>
        <v>1</v>
      </c>
      <c r="AM516" s="4">
        <f t="shared" si="80"/>
        <v>4</v>
      </c>
      <c r="AN516" s="4">
        <f t="shared" si="88"/>
        <v>39563.837319276383</v>
      </c>
      <c r="AO516" s="4">
        <f t="shared" si="89"/>
        <v>9891</v>
      </c>
      <c r="AP516" s="4">
        <f t="shared" si="90"/>
        <v>0</v>
      </c>
      <c r="AQ516" s="75">
        <v>9891</v>
      </c>
      <c r="AR516" s="4"/>
    </row>
    <row r="517" spans="1:44">
      <c r="A517" s="2">
        <v>481035243</v>
      </c>
      <c r="B517" s="382" t="s">
        <v>693</v>
      </c>
      <c r="C517" s="15">
        <f>'fnd enro'!C517</f>
        <v>0</v>
      </c>
      <c r="D517" s="15">
        <f>'fnd enro'!D517</f>
        <v>0</v>
      </c>
      <c r="E517" s="15">
        <f>'fnd enro'!E517</f>
        <v>0</v>
      </c>
      <c r="F517" s="15">
        <f>'fnd enro'!F517</f>
        <v>2</v>
      </c>
      <c r="G517" s="15">
        <f>'fnd enro'!G517</f>
        <v>0</v>
      </c>
      <c r="H517" s="15">
        <f>'fnd enro'!H517</f>
        <v>0</v>
      </c>
      <c r="I517" s="15">
        <f>'fnd enro'!I517</f>
        <v>7.4999999999999997E-2</v>
      </c>
      <c r="J517" s="15">
        <f>'fnd enro'!J517</f>
        <v>0</v>
      </c>
      <c r="K517" s="15">
        <f>'fnd enro'!K517</f>
        <v>0</v>
      </c>
      <c r="L517" s="15">
        <f>'fnd enro'!L517</f>
        <v>0</v>
      </c>
      <c r="M517" s="15">
        <f>'fnd enro'!M517</f>
        <v>0</v>
      </c>
      <c r="N517" s="15">
        <f>'fnd enro'!N517</f>
        <v>0</v>
      </c>
      <c r="O517" s="15">
        <f>'fnd enro'!O517</f>
        <v>2</v>
      </c>
      <c r="P517" s="15"/>
      <c r="Q517" s="15">
        <f>'fnd enro'!R517</f>
        <v>2</v>
      </c>
      <c r="R517" s="16">
        <f t="shared" si="81"/>
        <v>1.079</v>
      </c>
      <c r="S517" s="15">
        <f>'fnd enro'!Q517</f>
        <v>10</v>
      </c>
      <c r="U517" s="1">
        <f>(($C517*'fnd base rates'!C$48)
+($D517*'fnd base rates'!C$49)
+($E517*'fnd base rates'!C$50)
+($F517*'fnd base rates'!C$51)
+($G517*'fnd base rates'!C$52)
+($H517*'fnd base rates'!C$53)
+($I517*'fnd base rates'!C$54)
+($J517*'fnd base rates'!C$55)
+($K517*'fnd base rates'!C$56)
+($L517*'fnd base rates'!C$57)
+($M517*'fnd base rates'!C$58)
+($N517*'fnd base rates'!C$59)
+($O517*VLOOKUP($S517+12,rate_basefnd,3)))
*$R517</f>
        <v>999.79195875000005</v>
      </c>
      <c r="V517" s="1">
        <f>(($C517*'fnd base rates'!D$48)
+($D517*'fnd base rates'!D$49)
+($E517*'fnd base rates'!D$50)
+($F517*'fnd base rates'!D$51)
+($G517*'fnd base rates'!D$52)
+($H517*'fnd base rates'!D$53)
+($I517*'fnd base rates'!D$54)
+($J517*'fnd base rates'!D$55)
+($K517*'fnd base rates'!D$56)
+($L517*'fnd base rates'!D$57)
+($M517*'fnd base rates'!D$58)
+($N517*'fnd base rates'!D$59)
+($O517*VLOOKUP($S517+12,rate_basefnd,4)))
*$R517</f>
        <v>1434.46576</v>
      </c>
      <c r="W517" s="1">
        <f>(($C517*'fnd base rates'!E$48)
+($D517*'fnd base rates'!E$49)
+($E517*'fnd base rates'!E$50)
+($F517*'fnd base rates'!E$51)
+($G517*'fnd base rates'!E$52)
+($H517*'fnd base rates'!E$53)
+($I517*'fnd base rates'!E$54)
+($J517*'fnd base rates'!E$55)
+($K517*'fnd base rates'!E$56)
+($L517*'fnd base rates'!E$57)
+($M517*'fnd base rates'!E$58)
+($N517*'fnd base rates'!E$59)
+($O517*VLOOKUP($S517+12,rate_basefnd,5)))
*$R517</f>
        <v>14315.71747125</v>
      </c>
      <c r="X517" s="1">
        <f>(($C517*'fnd base rates'!F$48)
+($D517*'fnd base rates'!F$49)
+($E517*'fnd base rates'!F$50)
+($F517*'fnd base rates'!F$51)
+($G517*'fnd base rates'!F$52)
+($H517*'fnd base rates'!F$53)
+($I517*'fnd base rates'!F$54)
+($J517*'fnd base rates'!F$55)
+($K517*'fnd base rates'!F$56)
+($L517*'fnd base rates'!F$57)
+($M517*'fnd base rates'!F$58)
+($N517*'fnd base rates'!F$59)
+($O517*VLOOKUP($S517+12,rate_basefnd,6)))
*$R517</f>
        <v>2320.3155885000001</v>
      </c>
      <c r="Y517" s="1">
        <f>(($C517*'fnd base rates'!G$48)
+($D517*'fnd base rates'!G$49)
+($E517*'fnd base rates'!G$50)
+($F517*'fnd base rates'!G$51)
+($G517*'fnd base rates'!G$52)
+($H517*'fnd base rates'!G$53)
+($I517*'fnd base rates'!G$54)
+($J517*'fnd base rates'!G$55)
+($K517*'fnd base rates'!G$56)
+($L517*'fnd base rates'!G$57)
+($M517*'fnd base rates'!G$58)
+($N517*'fnd base rates'!G$59)
+($O517*VLOOKUP($S517+12,rate_basefnd,7)))
*$R517</f>
        <v>448.3951745</v>
      </c>
      <c r="Z517" s="1">
        <f>(($C517*'fnd base rates'!H$48)
+($D517*'fnd base rates'!H$49)
+($E517*'fnd base rates'!H$50)
+($F517*'fnd base rates'!H$51)
+($G517*'fnd base rates'!H$52)
+($H517*'fnd base rates'!H$53)
+($I517*'fnd base rates'!H$54)
+($J517*'fnd base rates'!H$55)
+($K517*'fnd base rates'!H$56)
+($L517*'fnd base rates'!H$57)
+($M517*'fnd base rates'!H$58)
+($N517*'fnd base rates'!H$59)
+($O517*VLOOKUP($S517+12,rate_basefnd,8)))</f>
        <v>908.76900000000001</v>
      </c>
      <c r="AA517" s="1">
        <f>(($C517*'fnd base rates'!I$48)
+($D517*'fnd base rates'!I$49)
+($E517*'fnd base rates'!I$50)
+($F517*'fnd base rates'!I$51)
+($G517*'fnd base rates'!I$52)
+($H517*'fnd base rates'!I$53)
+($I517*'fnd base rates'!I$54)
+($J517*'fnd base rates'!I$55)
+($K517*'fnd base rates'!I$56)
+($L517*'fnd base rates'!I$57)
+($M517*'fnd base rates'!I$58)
+($N517*'fnd base rates'!I$59)
+($O517*VLOOKUP($S517+12,rate_basefnd,9)))
*$R517</f>
        <v>478.62281999999999</v>
      </c>
      <c r="AB517" s="1">
        <f>(($C517*'fnd base rates'!J$48)
+($D517*'fnd base rates'!J$49)
+($E517*'fnd base rates'!J$50)
+($F517*'fnd base rates'!J$51)
+($G517*'fnd base rates'!J$52)
+($H517*'fnd base rates'!J$53)
+($I517*'fnd base rates'!J$54)
+($J517*'fnd base rates'!J$55)
+($K517*'fnd base rates'!J$56)
+($L517*'fnd base rates'!J$57)
+($M517*'fnd base rates'!J$58)
+($N517*'fnd base rates'!J$59)
+($O517*VLOOKUP($S517+12,rate_basefnd,10)))
*$R517</f>
        <v>285.61129999999997</v>
      </c>
      <c r="AC517" s="1">
        <f>(($C517*'fnd base rates'!K$48)
+($D517*'fnd base rates'!K$49)
+($E517*'fnd base rates'!K$50)
+($F517*'fnd base rates'!K$51)
+($G517*'fnd base rates'!K$52)
+($H517*'fnd base rates'!K$53)
+($I517*'fnd base rates'!K$54)
+($J517*'fnd base rates'!K$55)
+($K517*'fnd base rates'!K$56)
+($L517*'fnd base rates'!K$57)
+($M517*'fnd base rates'!K$58)
+($N517*'fnd base rates'!K$59)
+($O517*VLOOKUP($S517+12,rate_basefnd,11)))
*$R517</f>
        <v>3146.4829597499997</v>
      </c>
      <c r="AD517" s="1">
        <f>(($C517*'fnd base rates'!L$48)
+($D517*'fnd base rates'!L$49)
+($E517*'fnd base rates'!L$50)
+($F517*'fnd base rates'!L$51)
+($G517*'fnd base rates'!L$52)
+($H517*'fnd base rates'!L$53)
+($I517*'fnd base rates'!L$54)
+($J517*'fnd base rates'!L$55)
+($K517*'fnd base rates'!L$56)
+($L517*'fnd base rates'!L$57)
+($M517*'fnd base rates'!L$58)
+($N517*'fnd base rates'!L$59)
+($O517*VLOOKUP($S517+12,rate_basefnd,12)))</f>
        <v>2639.8629295456312</v>
      </c>
      <c r="AE517" s="1">
        <f>(($C517*'fnd base rates'!M$48)
+($D517*'fnd base rates'!M$49)
+($E517*'fnd base rates'!M$50)
+($F517*'fnd base rates'!M$51)
+($G517*'fnd base rates'!M$52)
+($H517*'fnd base rates'!M$53)
+($I517*'fnd base rates'!M$54)
+($J517*'fnd base rates'!M$55)
+($K517*'fnd base rates'!M$56)
+($L517*'fnd base rates'!M$57)
+($M517*'fnd base rates'!M$58)
+($N517*'fnd base rates'!M$59)
+($O517*VLOOKUP($S517+12,rate_basefnd,13)))</f>
        <v>0</v>
      </c>
      <c r="AF517" s="4">
        <f t="shared" si="82"/>
        <v>26978.034962295635</v>
      </c>
      <c r="AG517" s="4"/>
      <c r="AH517" s="4">
        <f t="shared" si="83"/>
        <v>481035243</v>
      </c>
      <c r="AI517" s="4" t="str">
        <f t="shared" si="84"/>
        <v>481</v>
      </c>
      <c r="AJ517" s="2" t="str">
        <f t="shared" si="85"/>
        <v>035</v>
      </c>
      <c r="AK517" s="2" t="str">
        <f t="shared" si="86"/>
        <v>243</v>
      </c>
      <c r="AL517" s="4">
        <f t="shared" si="87"/>
        <v>1</v>
      </c>
      <c r="AM517" s="4">
        <f t="shared" si="80"/>
        <v>2</v>
      </c>
      <c r="AN517" s="4">
        <f t="shared" si="88"/>
        <v>26978.034962295635</v>
      </c>
      <c r="AO517" s="4">
        <f t="shared" si="89"/>
        <v>13489</v>
      </c>
      <c r="AP517" s="4">
        <f t="shared" si="90"/>
        <v>0</v>
      </c>
      <c r="AQ517" s="75">
        <v>13489</v>
      </c>
      <c r="AR517" s="4"/>
    </row>
    <row r="518" spans="1:44">
      <c r="A518" s="2">
        <v>481035244</v>
      </c>
      <c r="B518" s="382" t="s">
        <v>693</v>
      </c>
      <c r="C518" s="15">
        <f>'fnd enro'!C518</f>
        <v>1</v>
      </c>
      <c r="D518" s="15">
        <f>'fnd enro'!D518</f>
        <v>0</v>
      </c>
      <c r="E518" s="15">
        <f>'fnd enro'!E518</f>
        <v>2</v>
      </c>
      <c r="F518" s="15">
        <f>'fnd enro'!F518</f>
        <v>15</v>
      </c>
      <c r="G518" s="15">
        <f>'fnd enro'!G518</f>
        <v>3</v>
      </c>
      <c r="H518" s="15">
        <f>'fnd enro'!H518</f>
        <v>0</v>
      </c>
      <c r="I518" s="15">
        <f>'fnd enro'!I518</f>
        <v>0.75</v>
      </c>
      <c r="J518" s="15">
        <f>'fnd enro'!J518</f>
        <v>0</v>
      </c>
      <c r="K518" s="15">
        <f>'fnd enro'!K518</f>
        <v>0</v>
      </c>
      <c r="L518" s="15">
        <f>'fnd enro'!L518</f>
        <v>0</v>
      </c>
      <c r="M518" s="15">
        <f>'fnd enro'!M518</f>
        <v>0</v>
      </c>
      <c r="N518" s="15">
        <f>'fnd enro'!N518</f>
        <v>0</v>
      </c>
      <c r="O518" s="15">
        <f>'fnd enro'!O518</f>
        <v>12</v>
      </c>
      <c r="P518" s="15"/>
      <c r="Q518" s="15">
        <f>'fnd enro'!R518</f>
        <v>21</v>
      </c>
      <c r="R518" s="16">
        <f t="shared" si="81"/>
        <v>1.079</v>
      </c>
      <c r="S518" s="15">
        <f>'fnd enro'!Q518</f>
        <v>10</v>
      </c>
      <c r="U518" s="1">
        <f>(($C518*'fnd base rates'!C$48)
+($D518*'fnd base rates'!C$49)
+($E518*'fnd base rates'!C$50)
+($F518*'fnd base rates'!C$51)
+($G518*'fnd base rates'!C$52)
+($H518*'fnd base rates'!C$53)
+($I518*'fnd base rates'!C$54)
+($J518*'fnd base rates'!C$55)
+($K518*'fnd base rates'!C$56)
+($L518*'fnd base rates'!C$57)
+($M518*'fnd base rates'!C$58)
+($N518*'fnd base rates'!C$59)
+($O518*VLOOKUP($S518+12,rate_basefnd,3)))
*$R518</f>
        <v>10196.487957500001</v>
      </c>
      <c r="V518" s="1">
        <f>(($C518*'fnd base rates'!D$48)
+($D518*'fnd base rates'!D$49)
+($E518*'fnd base rates'!D$50)
+($F518*'fnd base rates'!D$51)
+($G518*'fnd base rates'!D$52)
+($H518*'fnd base rates'!D$53)
+($I518*'fnd base rates'!D$54)
+($J518*'fnd base rates'!D$55)
+($K518*'fnd base rates'!D$56)
+($L518*'fnd base rates'!D$57)
+($M518*'fnd base rates'!D$58)
+($N518*'fnd base rates'!D$59)
+($O518*VLOOKUP($S518+12,rate_basefnd,4)))
*$R518</f>
        <v>14703.284830000001</v>
      </c>
      <c r="W518" s="1">
        <f>(($C518*'fnd base rates'!E$48)
+($D518*'fnd base rates'!E$49)
+($E518*'fnd base rates'!E$50)
+($F518*'fnd base rates'!E$51)
+($G518*'fnd base rates'!E$52)
+($H518*'fnd base rates'!E$53)
+($I518*'fnd base rates'!E$54)
+($J518*'fnd base rates'!E$55)
+($K518*'fnd base rates'!E$56)
+($L518*'fnd base rates'!E$57)
+($M518*'fnd base rates'!E$58)
+($N518*'fnd base rates'!E$59)
+($O518*VLOOKUP($S518+12,rate_basefnd,5)))
*$R518</f>
        <v>115377.84495249999</v>
      </c>
      <c r="X518" s="1">
        <f>(($C518*'fnd base rates'!F$48)
+($D518*'fnd base rates'!F$49)
+($E518*'fnd base rates'!F$50)
+($F518*'fnd base rates'!F$51)
+($G518*'fnd base rates'!F$52)
+($H518*'fnd base rates'!F$53)
+($I518*'fnd base rates'!F$54)
+($J518*'fnd base rates'!F$55)
+($K518*'fnd base rates'!F$56)
+($L518*'fnd base rates'!F$57)
+($M518*'fnd base rates'!F$58)
+($N518*'fnd base rates'!F$59)
+($O518*VLOOKUP($S518+12,rate_basefnd,6)))
*$R518</f>
        <v>22915.958455</v>
      </c>
      <c r="Y518" s="1">
        <f>(($C518*'fnd base rates'!G$48)
+($D518*'fnd base rates'!G$49)
+($E518*'fnd base rates'!G$50)
+($F518*'fnd base rates'!G$51)
+($G518*'fnd base rates'!G$52)
+($H518*'fnd base rates'!G$53)
+($I518*'fnd base rates'!G$54)
+($J518*'fnd base rates'!G$55)
+($K518*'fnd base rates'!G$56)
+($L518*'fnd base rates'!G$57)
+($M518*'fnd base rates'!G$58)
+($N518*'fnd base rates'!G$59)
+($O518*VLOOKUP($S518+12,rate_basefnd,7)))
*$R518</f>
        <v>3960.2590950000003</v>
      </c>
      <c r="Z518" s="1">
        <f>(($C518*'fnd base rates'!H$48)
+($D518*'fnd base rates'!H$49)
+($E518*'fnd base rates'!H$50)
+($F518*'fnd base rates'!H$51)
+($G518*'fnd base rates'!H$52)
+($H518*'fnd base rates'!H$53)
+($I518*'fnd base rates'!H$54)
+($J518*'fnd base rates'!H$55)
+($K518*'fnd base rates'!H$56)
+($L518*'fnd base rates'!H$57)
+($M518*'fnd base rates'!H$58)
+($N518*'fnd base rates'!H$59)
+($O518*VLOOKUP($S518+12,rate_basefnd,8)))</f>
        <v>9308.27</v>
      </c>
      <c r="AA518" s="1">
        <f>(($C518*'fnd base rates'!I$48)
+($D518*'fnd base rates'!I$49)
+($E518*'fnd base rates'!I$50)
+($F518*'fnd base rates'!I$51)
+($G518*'fnd base rates'!I$52)
+($H518*'fnd base rates'!I$53)
+($I518*'fnd base rates'!I$54)
+($J518*'fnd base rates'!I$55)
+($K518*'fnd base rates'!I$56)
+($L518*'fnd base rates'!I$57)
+($M518*'fnd base rates'!I$58)
+($N518*'fnd base rates'!I$59)
+($O518*VLOOKUP($S518+12,rate_basefnd,9)))
*$R518</f>
        <v>5143.5929999999998</v>
      </c>
      <c r="AB518" s="1">
        <f>(($C518*'fnd base rates'!J$48)
+($D518*'fnd base rates'!J$49)
+($E518*'fnd base rates'!J$50)
+($F518*'fnd base rates'!J$51)
+($G518*'fnd base rates'!J$52)
+($H518*'fnd base rates'!J$53)
+($I518*'fnd base rates'!J$54)
+($J518*'fnd base rates'!J$55)
+($K518*'fnd base rates'!J$56)
+($L518*'fnd base rates'!J$57)
+($M518*'fnd base rates'!J$58)
+($N518*'fnd base rates'!J$59)
+($O518*VLOOKUP($S518+12,rate_basefnd,10)))
*$R518</f>
        <v>3079.8652299999999</v>
      </c>
      <c r="AC518" s="1">
        <f>(($C518*'fnd base rates'!K$48)
+($D518*'fnd base rates'!K$49)
+($E518*'fnd base rates'!K$50)
+($F518*'fnd base rates'!K$51)
+($G518*'fnd base rates'!K$52)
+($H518*'fnd base rates'!K$53)
+($I518*'fnd base rates'!K$54)
+($J518*'fnd base rates'!K$55)
+($K518*'fnd base rates'!K$56)
+($L518*'fnd base rates'!K$57)
+($M518*'fnd base rates'!K$58)
+($N518*'fnd base rates'!K$59)
+($O518*VLOOKUP($S518+12,rate_basefnd,11)))
*$R518</f>
        <v>27790.478527499999</v>
      </c>
      <c r="AD518" s="1">
        <f>(($C518*'fnd base rates'!L$48)
+($D518*'fnd base rates'!L$49)
+($E518*'fnd base rates'!L$50)
+($F518*'fnd base rates'!L$51)
+($G518*'fnd base rates'!L$52)
+($H518*'fnd base rates'!L$53)
+($I518*'fnd base rates'!L$54)
+($J518*'fnd base rates'!L$55)
+($K518*'fnd base rates'!L$56)
+($L518*'fnd base rates'!L$57)
+($M518*'fnd base rates'!L$58)
+($N518*'fnd base rates'!L$59)
+($O518*VLOOKUP($S518+12,rate_basefnd,12)))</f>
        <v>24144.548938597287</v>
      </c>
      <c r="AE518" s="1">
        <f>(($C518*'fnd base rates'!M$48)
+($D518*'fnd base rates'!M$49)
+($E518*'fnd base rates'!M$50)
+($F518*'fnd base rates'!M$51)
+($G518*'fnd base rates'!M$52)
+($H518*'fnd base rates'!M$53)
+($I518*'fnd base rates'!M$54)
+($J518*'fnd base rates'!M$55)
+($K518*'fnd base rates'!M$56)
+($L518*'fnd base rates'!M$57)
+($M518*'fnd base rates'!M$58)
+($N518*'fnd base rates'!M$59)
+($O518*VLOOKUP($S518+12,rate_basefnd,13)))</f>
        <v>0</v>
      </c>
      <c r="AF518" s="4">
        <f t="shared" si="82"/>
        <v>236620.59098609723</v>
      </c>
      <c r="AG518" s="4"/>
      <c r="AH518" s="4">
        <f t="shared" si="83"/>
        <v>481035244</v>
      </c>
      <c r="AI518" s="4" t="str">
        <f t="shared" si="84"/>
        <v>481</v>
      </c>
      <c r="AJ518" s="2" t="str">
        <f t="shared" si="85"/>
        <v>035</v>
      </c>
      <c r="AK518" s="2" t="str">
        <f t="shared" si="86"/>
        <v>244</v>
      </c>
      <c r="AL518" s="4">
        <f t="shared" si="87"/>
        <v>1</v>
      </c>
      <c r="AM518" s="4">
        <f t="shared" si="80"/>
        <v>21</v>
      </c>
      <c r="AN518" s="4">
        <f t="shared" si="88"/>
        <v>236620.59098609723</v>
      </c>
      <c r="AO518" s="4">
        <f t="shared" si="89"/>
        <v>11268</v>
      </c>
      <c r="AP518" s="4">
        <f t="shared" si="90"/>
        <v>0</v>
      </c>
      <c r="AQ518" s="75">
        <v>11268</v>
      </c>
      <c r="AR518" s="4"/>
    </row>
    <row r="519" spans="1:44">
      <c r="A519" s="2">
        <v>481035262</v>
      </c>
      <c r="B519" s="382" t="s">
        <v>693</v>
      </c>
      <c r="C519" s="15">
        <f>'fnd enro'!C519</f>
        <v>0</v>
      </c>
      <c r="D519" s="15">
        <f>'fnd enro'!D519</f>
        <v>0</v>
      </c>
      <c r="E519" s="15">
        <f>'fnd enro'!E519</f>
        <v>0</v>
      </c>
      <c r="F519" s="15">
        <f>'fnd enro'!F519</f>
        <v>1</v>
      </c>
      <c r="G519" s="15">
        <f>'fnd enro'!G519</f>
        <v>1</v>
      </c>
      <c r="H519" s="15">
        <f>'fnd enro'!H519</f>
        <v>0</v>
      </c>
      <c r="I519" s="15">
        <f>'fnd enro'!I519</f>
        <v>7.4999999999999997E-2</v>
      </c>
      <c r="J519" s="15">
        <f>'fnd enro'!J519</f>
        <v>0</v>
      </c>
      <c r="K519" s="15">
        <f>'fnd enro'!K519</f>
        <v>0</v>
      </c>
      <c r="L519" s="15">
        <f>'fnd enro'!L519</f>
        <v>0</v>
      </c>
      <c r="M519" s="15">
        <f>'fnd enro'!M519</f>
        <v>0</v>
      </c>
      <c r="N519" s="15">
        <f>'fnd enro'!N519</f>
        <v>0</v>
      </c>
      <c r="O519" s="15">
        <f>'fnd enro'!O519</f>
        <v>2</v>
      </c>
      <c r="P519" s="15"/>
      <c r="Q519" s="15">
        <f>'fnd enro'!R519</f>
        <v>2</v>
      </c>
      <c r="R519" s="16">
        <f t="shared" si="81"/>
        <v>1.079</v>
      </c>
      <c r="S519" s="15">
        <f>'fnd enro'!Q519</f>
        <v>10</v>
      </c>
      <c r="U519" s="1">
        <f>(($C519*'fnd base rates'!C$48)
+($D519*'fnd base rates'!C$49)
+($E519*'fnd base rates'!C$50)
+($F519*'fnd base rates'!C$51)
+($G519*'fnd base rates'!C$52)
+($H519*'fnd base rates'!C$53)
+($I519*'fnd base rates'!C$54)
+($J519*'fnd base rates'!C$55)
+($K519*'fnd base rates'!C$56)
+($L519*'fnd base rates'!C$57)
+($M519*'fnd base rates'!C$58)
+($N519*'fnd base rates'!C$59)
+($O519*VLOOKUP($S519+12,rate_basefnd,3)))
*$R519</f>
        <v>999.79195875000005</v>
      </c>
      <c r="V519" s="1">
        <f>(($C519*'fnd base rates'!D$48)
+($D519*'fnd base rates'!D$49)
+($E519*'fnd base rates'!D$50)
+($F519*'fnd base rates'!D$51)
+($G519*'fnd base rates'!D$52)
+($H519*'fnd base rates'!D$53)
+($I519*'fnd base rates'!D$54)
+($J519*'fnd base rates'!D$55)
+($K519*'fnd base rates'!D$56)
+($L519*'fnd base rates'!D$57)
+($M519*'fnd base rates'!D$58)
+($N519*'fnd base rates'!D$59)
+($O519*VLOOKUP($S519+12,rate_basefnd,4)))
*$R519</f>
        <v>1434.46576</v>
      </c>
      <c r="W519" s="1">
        <f>(($C519*'fnd base rates'!E$48)
+($D519*'fnd base rates'!E$49)
+($E519*'fnd base rates'!E$50)
+($F519*'fnd base rates'!E$51)
+($G519*'fnd base rates'!E$52)
+($H519*'fnd base rates'!E$53)
+($I519*'fnd base rates'!E$54)
+($J519*'fnd base rates'!E$55)
+($K519*'fnd base rates'!E$56)
+($L519*'fnd base rates'!E$57)
+($M519*'fnd base rates'!E$58)
+($N519*'fnd base rates'!E$59)
+($O519*VLOOKUP($S519+12,rate_basefnd,5)))
*$R519</f>
        <v>13921.094801249999</v>
      </c>
      <c r="X519" s="1">
        <f>(($C519*'fnd base rates'!F$48)
+($D519*'fnd base rates'!F$49)
+($E519*'fnd base rates'!F$50)
+($F519*'fnd base rates'!F$51)
+($G519*'fnd base rates'!F$52)
+($H519*'fnd base rates'!F$53)
+($I519*'fnd base rates'!F$54)
+($J519*'fnd base rates'!F$55)
+($K519*'fnd base rates'!F$56)
+($L519*'fnd base rates'!F$57)
+($M519*'fnd base rates'!F$58)
+($N519*'fnd base rates'!F$59)
+($O519*VLOOKUP($S519+12,rate_basefnd,6)))
*$R519</f>
        <v>2084.0037984999999</v>
      </c>
      <c r="Y519" s="1">
        <f>(($C519*'fnd base rates'!G$48)
+($D519*'fnd base rates'!G$49)
+($E519*'fnd base rates'!G$50)
+($F519*'fnd base rates'!G$51)
+($G519*'fnd base rates'!G$52)
+($H519*'fnd base rates'!G$53)
+($I519*'fnd base rates'!G$54)
+($J519*'fnd base rates'!G$55)
+($K519*'fnd base rates'!G$56)
+($L519*'fnd base rates'!G$57)
+($M519*'fnd base rates'!G$58)
+($N519*'fnd base rates'!G$59)
+($O519*VLOOKUP($S519+12,rate_basefnd,7)))
*$R519</f>
        <v>459.33623449999993</v>
      </c>
      <c r="Z519" s="1">
        <f>(($C519*'fnd base rates'!H$48)
+($D519*'fnd base rates'!H$49)
+($E519*'fnd base rates'!H$50)
+($F519*'fnd base rates'!H$51)
+($G519*'fnd base rates'!H$52)
+($H519*'fnd base rates'!H$53)
+($I519*'fnd base rates'!H$54)
+($J519*'fnd base rates'!H$55)
+($K519*'fnd base rates'!H$56)
+($L519*'fnd base rates'!H$57)
+($M519*'fnd base rates'!H$58)
+($N519*'fnd base rates'!H$59)
+($O519*VLOOKUP($S519+12,rate_basefnd,8)))</f>
        <v>908.76900000000001</v>
      </c>
      <c r="AA519" s="1">
        <f>(($C519*'fnd base rates'!I$48)
+($D519*'fnd base rates'!I$49)
+($E519*'fnd base rates'!I$50)
+($F519*'fnd base rates'!I$51)
+($G519*'fnd base rates'!I$52)
+($H519*'fnd base rates'!I$53)
+($I519*'fnd base rates'!I$54)
+($J519*'fnd base rates'!I$55)
+($K519*'fnd base rates'!I$56)
+($L519*'fnd base rates'!I$57)
+($M519*'fnd base rates'!I$58)
+($N519*'fnd base rates'!I$59)
+($O519*VLOOKUP($S519+12,rate_basefnd,9)))
*$R519</f>
        <v>557.86457999999993</v>
      </c>
      <c r="AB519" s="1">
        <f>(($C519*'fnd base rates'!J$48)
+($D519*'fnd base rates'!J$49)
+($E519*'fnd base rates'!J$50)
+($F519*'fnd base rates'!J$51)
+($G519*'fnd base rates'!J$52)
+($H519*'fnd base rates'!J$53)
+($I519*'fnd base rates'!J$54)
+($J519*'fnd base rates'!J$55)
+($K519*'fnd base rates'!J$56)
+($L519*'fnd base rates'!J$57)
+($M519*'fnd base rates'!J$58)
+($N519*'fnd base rates'!J$59)
+($O519*VLOOKUP($S519+12,rate_basefnd,10)))
*$R519</f>
        <v>376.06386999999995</v>
      </c>
      <c r="AC519" s="1">
        <f>(($C519*'fnd base rates'!K$48)
+($D519*'fnd base rates'!K$49)
+($E519*'fnd base rates'!K$50)
+($F519*'fnd base rates'!K$51)
+($G519*'fnd base rates'!K$52)
+($H519*'fnd base rates'!K$53)
+($I519*'fnd base rates'!K$54)
+($J519*'fnd base rates'!K$55)
+($K519*'fnd base rates'!K$56)
+($L519*'fnd base rates'!K$57)
+($M519*'fnd base rates'!K$58)
+($N519*'fnd base rates'!K$59)
+($O519*VLOOKUP($S519+12,rate_basefnd,11)))
*$R519</f>
        <v>3223.3185497499994</v>
      </c>
      <c r="AD519" s="1">
        <f>(($C519*'fnd base rates'!L$48)
+($D519*'fnd base rates'!L$49)
+($E519*'fnd base rates'!L$50)
+($F519*'fnd base rates'!L$51)
+($G519*'fnd base rates'!L$52)
+($H519*'fnd base rates'!L$53)
+($I519*'fnd base rates'!L$54)
+($J519*'fnd base rates'!L$55)
+($K519*'fnd base rates'!L$56)
+($L519*'fnd base rates'!L$57)
+($M519*'fnd base rates'!L$58)
+($N519*'fnd base rates'!L$59)
+($O519*VLOOKUP($S519+12,rate_basefnd,12)))</f>
        <v>2630.051228199648</v>
      </c>
      <c r="AE519" s="1">
        <f>(($C519*'fnd base rates'!M$48)
+($D519*'fnd base rates'!M$49)
+($E519*'fnd base rates'!M$50)
+($F519*'fnd base rates'!M$51)
+($G519*'fnd base rates'!M$52)
+($H519*'fnd base rates'!M$53)
+($I519*'fnd base rates'!M$54)
+($J519*'fnd base rates'!M$55)
+($K519*'fnd base rates'!M$56)
+($L519*'fnd base rates'!M$57)
+($M519*'fnd base rates'!M$58)
+($N519*'fnd base rates'!M$59)
+($O519*VLOOKUP($S519+12,rate_basefnd,13)))</f>
        <v>0</v>
      </c>
      <c r="AF519" s="4">
        <f t="shared" si="82"/>
        <v>26594.759780949647</v>
      </c>
      <c r="AG519" s="4"/>
      <c r="AH519" s="4">
        <f t="shared" si="83"/>
        <v>481035262</v>
      </c>
      <c r="AI519" s="4" t="str">
        <f t="shared" si="84"/>
        <v>481</v>
      </c>
      <c r="AJ519" s="2" t="str">
        <f t="shared" si="85"/>
        <v>035</v>
      </c>
      <c r="AK519" s="2" t="str">
        <f t="shared" si="86"/>
        <v>262</v>
      </c>
      <c r="AL519" s="4">
        <f t="shared" si="87"/>
        <v>1</v>
      </c>
      <c r="AM519" s="4">
        <f t="shared" si="80"/>
        <v>2</v>
      </c>
      <c r="AN519" s="4">
        <f t="shared" si="88"/>
        <v>26594.759780949647</v>
      </c>
      <c r="AO519" s="4">
        <f t="shared" si="89"/>
        <v>13297</v>
      </c>
      <c r="AP519" s="4">
        <f t="shared" si="90"/>
        <v>0</v>
      </c>
      <c r="AQ519" s="75">
        <v>13297</v>
      </c>
      <c r="AR519" s="4"/>
    </row>
    <row r="520" spans="1:44">
      <c r="A520" s="2">
        <v>481035307</v>
      </c>
      <c r="B520" s="382" t="s">
        <v>693</v>
      </c>
      <c r="C520" s="15">
        <f>'fnd enro'!C520</f>
        <v>1</v>
      </c>
      <c r="D520" s="15">
        <f>'fnd enro'!D520</f>
        <v>0</v>
      </c>
      <c r="E520" s="15">
        <f>'fnd enro'!E520</f>
        <v>0</v>
      </c>
      <c r="F520" s="15">
        <f>'fnd enro'!F520</f>
        <v>1</v>
      </c>
      <c r="G520" s="15">
        <f>'fnd enro'!G520</f>
        <v>0</v>
      </c>
      <c r="H520" s="15">
        <f>'fnd enro'!H520</f>
        <v>0</v>
      </c>
      <c r="I520" s="15">
        <f>'fnd enro'!I520</f>
        <v>3.7499999999999999E-2</v>
      </c>
      <c r="J520" s="15">
        <f>'fnd enro'!J520</f>
        <v>0</v>
      </c>
      <c r="K520" s="15">
        <f>'fnd enro'!K520</f>
        <v>0</v>
      </c>
      <c r="L520" s="15">
        <f>'fnd enro'!L520</f>
        <v>0</v>
      </c>
      <c r="M520" s="15">
        <f>'fnd enro'!M520</f>
        <v>0</v>
      </c>
      <c r="N520" s="15">
        <f>'fnd enro'!N520</f>
        <v>0</v>
      </c>
      <c r="O520" s="15">
        <f>'fnd enro'!O520</f>
        <v>1</v>
      </c>
      <c r="P520" s="15"/>
      <c r="Q520" s="15">
        <f>'fnd enro'!R520</f>
        <v>2</v>
      </c>
      <c r="R520" s="16">
        <f t="shared" si="81"/>
        <v>1.079</v>
      </c>
      <c r="S520" s="15">
        <f>'fnd enro'!Q520</f>
        <v>10</v>
      </c>
      <c r="U520" s="1">
        <f>(($C520*'fnd base rates'!C$48)
+($D520*'fnd base rates'!C$49)
+($E520*'fnd base rates'!C$50)
+($F520*'fnd base rates'!C$51)
+($G520*'fnd base rates'!C$52)
+($H520*'fnd base rates'!C$53)
+($I520*'fnd base rates'!C$54)
+($J520*'fnd base rates'!C$55)
+($K520*'fnd base rates'!C$56)
+($L520*'fnd base rates'!C$57)
+($M520*'fnd base rates'!C$58)
+($N520*'fnd base rates'!C$59)
+($O520*VLOOKUP($S520+12,rate_basefnd,3)))
*$R520</f>
        <v>698.46434937499998</v>
      </c>
      <c r="V520" s="1">
        <f>(($C520*'fnd base rates'!D$48)
+($D520*'fnd base rates'!D$49)
+($E520*'fnd base rates'!D$50)
+($F520*'fnd base rates'!D$51)
+($G520*'fnd base rates'!D$52)
+($H520*'fnd base rates'!D$53)
+($I520*'fnd base rates'!D$54)
+($J520*'fnd base rates'!D$55)
+($K520*'fnd base rates'!D$56)
+($L520*'fnd base rates'!D$57)
+($M520*'fnd base rates'!D$58)
+($N520*'fnd base rates'!D$59)
+($O520*VLOOKUP($S520+12,rate_basefnd,4)))
*$R520</f>
        <v>1075.8601100000001</v>
      </c>
      <c r="W520" s="1">
        <f>(($C520*'fnd base rates'!E$48)
+($D520*'fnd base rates'!E$49)
+($E520*'fnd base rates'!E$50)
+($F520*'fnd base rates'!E$51)
+($G520*'fnd base rates'!E$52)
+($H520*'fnd base rates'!E$53)
+($I520*'fnd base rates'!E$54)
+($J520*'fnd base rates'!E$55)
+($K520*'fnd base rates'!E$56)
+($L520*'fnd base rates'!E$57)
+($M520*'fnd base rates'!E$58)
+($N520*'fnd base rates'!E$59)
+($O520*VLOOKUP($S520+12,rate_basefnd,5)))
*$R520</f>
        <v>8802.2439456249995</v>
      </c>
      <c r="X520" s="1">
        <f>(($C520*'fnd base rates'!F$48)
+($D520*'fnd base rates'!F$49)
+($E520*'fnd base rates'!F$50)
+($F520*'fnd base rates'!F$51)
+($G520*'fnd base rates'!F$52)
+($H520*'fnd base rates'!F$53)
+($I520*'fnd base rates'!F$54)
+($J520*'fnd base rates'!F$55)
+($K520*'fnd base rates'!F$56)
+($L520*'fnd base rates'!F$57)
+($M520*'fnd base rates'!F$58)
+($N520*'fnd base rates'!F$59)
+($O520*VLOOKUP($S520+12,rate_basefnd,6)))
*$R520</f>
        <v>1581.8957342499998</v>
      </c>
      <c r="Y520" s="1">
        <f>(($C520*'fnd base rates'!G$48)
+($D520*'fnd base rates'!G$49)
+($E520*'fnd base rates'!G$50)
+($F520*'fnd base rates'!G$51)
+($G520*'fnd base rates'!G$52)
+($H520*'fnd base rates'!G$53)
+($I520*'fnd base rates'!G$54)
+($J520*'fnd base rates'!G$55)
+($K520*'fnd base rates'!G$56)
+($L520*'fnd base rates'!G$57)
+($M520*'fnd base rates'!G$58)
+($N520*'fnd base rates'!G$59)
+($O520*VLOOKUP($S520+12,rate_basefnd,7)))
*$R520</f>
        <v>289.22891724999999</v>
      </c>
      <c r="Z520" s="1">
        <f>(($C520*'fnd base rates'!H$48)
+($D520*'fnd base rates'!H$49)
+($E520*'fnd base rates'!H$50)
+($F520*'fnd base rates'!H$51)
+($G520*'fnd base rates'!H$52)
+($H520*'fnd base rates'!H$53)
+($I520*'fnd base rates'!H$54)
+($J520*'fnd base rates'!H$55)
+($K520*'fnd base rates'!H$56)
+($L520*'fnd base rates'!H$57)
+($M520*'fnd base rates'!H$58)
+($N520*'fnd base rates'!H$59)
+($O520*VLOOKUP($S520+12,rate_basefnd,8)))</f>
        <v>674.96450000000004</v>
      </c>
      <c r="AA520" s="1">
        <f>(($C520*'fnd base rates'!I$48)
+($D520*'fnd base rates'!I$49)
+($E520*'fnd base rates'!I$50)
+($F520*'fnd base rates'!I$51)
+($G520*'fnd base rates'!I$52)
+($H520*'fnd base rates'!I$53)
+($I520*'fnd base rates'!I$54)
+($J520*'fnd base rates'!I$55)
+($K520*'fnd base rates'!I$56)
+($L520*'fnd base rates'!I$57)
+($M520*'fnd base rates'!I$58)
+($N520*'fnd base rates'!I$59)
+($O520*VLOOKUP($S520+12,rate_basefnd,9)))
*$R520</f>
        <v>358.95092999999991</v>
      </c>
      <c r="AB520" s="1">
        <f>(($C520*'fnd base rates'!J$48)
+($D520*'fnd base rates'!J$49)
+($E520*'fnd base rates'!J$50)
+($F520*'fnd base rates'!J$51)
+($G520*'fnd base rates'!J$52)
+($H520*'fnd base rates'!J$53)
+($I520*'fnd base rates'!J$54)
+($J520*'fnd base rates'!J$55)
+($K520*'fnd base rates'!J$56)
+($L520*'fnd base rates'!J$57)
+($M520*'fnd base rates'!J$58)
+($N520*'fnd base rates'!J$59)
+($O520*VLOOKUP($S520+12,rate_basefnd,10)))
*$R520</f>
        <v>190.38954999999999</v>
      </c>
      <c r="AC520" s="1">
        <f>(($C520*'fnd base rates'!K$48)
+($D520*'fnd base rates'!K$49)
+($E520*'fnd base rates'!K$50)
+($F520*'fnd base rates'!K$51)
+($G520*'fnd base rates'!K$52)
+($H520*'fnd base rates'!K$53)
+($I520*'fnd base rates'!K$54)
+($J520*'fnd base rates'!K$55)
+($K520*'fnd base rates'!K$56)
+($L520*'fnd base rates'!K$57)
+($M520*'fnd base rates'!K$58)
+($N520*'fnd base rates'!K$59)
+($O520*VLOOKUP($S520+12,rate_basefnd,11)))
*$R520</f>
        <v>2029.8742798749997</v>
      </c>
      <c r="AD520" s="1">
        <f>(($C520*'fnd base rates'!L$48)
+($D520*'fnd base rates'!L$49)
+($E520*'fnd base rates'!L$50)
+($F520*'fnd base rates'!L$51)
+($G520*'fnd base rates'!L$52)
+($H520*'fnd base rates'!L$53)
+($I520*'fnd base rates'!L$54)
+($J520*'fnd base rates'!L$55)
+($K520*'fnd base rates'!L$56)
+($L520*'fnd base rates'!L$57)
+($M520*'fnd base rates'!L$58)
+($N520*'fnd base rates'!L$59)
+($O520*VLOOKUP($S520+12,rate_basefnd,12)))</f>
        <v>1752.171211951737</v>
      </c>
      <c r="AE520" s="1">
        <f>(($C520*'fnd base rates'!M$48)
+($D520*'fnd base rates'!M$49)
+($E520*'fnd base rates'!M$50)
+($F520*'fnd base rates'!M$51)
+($G520*'fnd base rates'!M$52)
+($H520*'fnd base rates'!M$53)
+($I520*'fnd base rates'!M$54)
+($J520*'fnd base rates'!M$55)
+($K520*'fnd base rates'!M$56)
+($L520*'fnd base rates'!M$57)
+($M520*'fnd base rates'!M$58)
+($N520*'fnd base rates'!M$59)
+($O520*VLOOKUP($S520+12,rate_basefnd,13)))</f>
        <v>0</v>
      </c>
      <c r="AF520" s="4">
        <f t="shared" si="82"/>
        <v>17454.043528326736</v>
      </c>
      <c r="AG520" s="4"/>
      <c r="AH520" s="4">
        <f t="shared" si="83"/>
        <v>481035307</v>
      </c>
      <c r="AI520" s="4" t="str">
        <f t="shared" si="84"/>
        <v>481</v>
      </c>
      <c r="AJ520" s="2" t="str">
        <f t="shared" si="85"/>
        <v>035</v>
      </c>
      <c r="AK520" s="2" t="str">
        <f t="shared" si="86"/>
        <v>307</v>
      </c>
      <c r="AL520" s="4">
        <f t="shared" si="87"/>
        <v>1</v>
      </c>
      <c r="AM520" s="4">
        <f t="shared" si="80"/>
        <v>2</v>
      </c>
      <c r="AN520" s="4">
        <f t="shared" si="88"/>
        <v>17454.043528326736</v>
      </c>
      <c r="AO520" s="4">
        <f t="shared" si="89"/>
        <v>8727</v>
      </c>
      <c r="AP520" s="4">
        <f t="shared" si="90"/>
        <v>0</v>
      </c>
      <c r="AQ520" s="75">
        <v>8727</v>
      </c>
      <c r="AR520" s="4"/>
    </row>
    <row r="521" spans="1:44">
      <c r="A521" s="2">
        <v>481035780</v>
      </c>
      <c r="B521" s="382" t="s">
        <v>693</v>
      </c>
      <c r="C521" s="15">
        <f>'fnd enro'!C521</f>
        <v>0</v>
      </c>
      <c r="D521" s="15">
        <f>'fnd enro'!D521</f>
        <v>0</v>
      </c>
      <c r="E521" s="15">
        <f>'fnd enro'!E521</f>
        <v>0</v>
      </c>
      <c r="F521" s="15">
        <f>'fnd enro'!F521</f>
        <v>2</v>
      </c>
      <c r="G521" s="15">
        <f>'fnd enro'!G521</f>
        <v>0</v>
      </c>
      <c r="H521" s="15">
        <f>'fnd enro'!H521</f>
        <v>0</v>
      </c>
      <c r="I521" s="15">
        <f>'fnd enro'!I521</f>
        <v>7.4999999999999997E-2</v>
      </c>
      <c r="J521" s="15">
        <f>'fnd enro'!J521</f>
        <v>0</v>
      </c>
      <c r="K521" s="15">
        <f>'fnd enro'!K521</f>
        <v>0</v>
      </c>
      <c r="L521" s="15">
        <f>'fnd enro'!L521</f>
        <v>0</v>
      </c>
      <c r="M521" s="15">
        <f>'fnd enro'!M521</f>
        <v>0</v>
      </c>
      <c r="N521" s="15">
        <f>'fnd enro'!N521</f>
        <v>0</v>
      </c>
      <c r="O521" s="15">
        <f>'fnd enro'!O521</f>
        <v>0</v>
      </c>
      <c r="P521" s="15"/>
      <c r="Q521" s="15">
        <f>'fnd enro'!R521</f>
        <v>2</v>
      </c>
      <c r="R521" s="16">
        <f t="shared" si="81"/>
        <v>1.079</v>
      </c>
      <c r="S521" s="15">
        <f>'fnd enro'!Q521</f>
        <v>1</v>
      </c>
      <c r="U521" s="1">
        <f>(($C521*'fnd base rates'!C$48)
+($D521*'fnd base rates'!C$49)
+($E521*'fnd base rates'!C$50)
+($F521*'fnd base rates'!C$51)
+($G521*'fnd base rates'!C$52)
+($H521*'fnd base rates'!C$53)
+($I521*'fnd base rates'!C$54)
+($J521*'fnd base rates'!C$55)
+($K521*'fnd base rates'!C$56)
+($L521*'fnd base rates'!C$57)
+($M521*'fnd base rates'!C$58)
+($N521*'fnd base rates'!C$59)
+($O521*VLOOKUP($S521+12,rate_basefnd,3)))
*$R521</f>
        <v>999.79195875000005</v>
      </c>
      <c r="V521" s="1">
        <f>(($C521*'fnd base rates'!D$48)
+($D521*'fnd base rates'!D$49)
+($E521*'fnd base rates'!D$50)
+($F521*'fnd base rates'!D$51)
+($G521*'fnd base rates'!D$52)
+($H521*'fnd base rates'!D$53)
+($I521*'fnd base rates'!D$54)
+($J521*'fnd base rates'!D$55)
+($K521*'fnd base rates'!D$56)
+($L521*'fnd base rates'!D$57)
+($M521*'fnd base rates'!D$58)
+($N521*'fnd base rates'!D$59)
+($O521*VLOOKUP($S521+12,rate_basefnd,4)))
*$R521</f>
        <v>1434.46576</v>
      </c>
      <c r="W521" s="1">
        <f>(($C521*'fnd base rates'!E$48)
+($D521*'fnd base rates'!E$49)
+($E521*'fnd base rates'!E$50)
+($F521*'fnd base rates'!E$51)
+($G521*'fnd base rates'!E$52)
+($H521*'fnd base rates'!E$53)
+($I521*'fnd base rates'!E$54)
+($J521*'fnd base rates'!E$55)
+($K521*'fnd base rates'!E$56)
+($L521*'fnd base rates'!E$57)
+($M521*'fnd base rates'!E$58)
+($N521*'fnd base rates'!E$59)
+($O521*VLOOKUP($S521+12,rate_basefnd,5)))
*$R521</f>
        <v>7255.7341512499997</v>
      </c>
      <c r="X521" s="1">
        <f>(($C521*'fnd base rates'!F$48)
+($D521*'fnd base rates'!F$49)
+($E521*'fnd base rates'!F$50)
+($F521*'fnd base rates'!F$51)
+($G521*'fnd base rates'!F$52)
+($H521*'fnd base rates'!F$53)
+($I521*'fnd base rates'!F$54)
+($J521*'fnd base rates'!F$55)
+($K521*'fnd base rates'!F$56)
+($L521*'fnd base rates'!F$57)
+($M521*'fnd base rates'!F$58)
+($N521*'fnd base rates'!F$59)
+($O521*VLOOKUP($S521+12,rate_basefnd,6)))
*$R521</f>
        <v>2320.3155885000001</v>
      </c>
      <c r="Y521" s="1">
        <f>(($C521*'fnd base rates'!G$48)
+($D521*'fnd base rates'!G$49)
+($E521*'fnd base rates'!G$50)
+($F521*'fnd base rates'!G$51)
+($G521*'fnd base rates'!G$52)
+($H521*'fnd base rates'!G$53)
+($I521*'fnd base rates'!G$54)
+($J521*'fnd base rates'!G$55)
+($K521*'fnd base rates'!G$56)
+($L521*'fnd base rates'!G$57)
+($M521*'fnd base rates'!G$58)
+($N521*'fnd base rates'!G$59)
+($O521*VLOOKUP($S521+12,rate_basefnd,7)))
*$R521</f>
        <v>293.01917449999996</v>
      </c>
      <c r="Z521" s="1">
        <f>(($C521*'fnd base rates'!H$48)
+($D521*'fnd base rates'!H$49)
+($E521*'fnd base rates'!H$50)
+($F521*'fnd base rates'!H$51)
+($G521*'fnd base rates'!H$52)
+($H521*'fnd base rates'!H$53)
+($I521*'fnd base rates'!H$54)
+($J521*'fnd base rates'!H$55)
+($K521*'fnd base rates'!H$56)
+($L521*'fnd base rates'!H$57)
+($M521*'fnd base rates'!H$58)
+($N521*'fnd base rates'!H$59)
+($O521*VLOOKUP($S521+12,rate_basefnd,8)))</f>
        <v>908.76900000000001</v>
      </c>
      <c r="AA521" s="1">
        <f>(($C521*'fnd base rates'!I$48)
+($D521*'fnd base rates'!I$49)
+($E521*'fnd base rates'!I$50)
+($F521*'fnd base rates'!I$51)
+($G521*'fnd base rates'!I$52)
+($H521*'fnd base rates'!I$53)
+($I521*'fnd base rates'!I$54)
+($J521*'fnd base rates'!I$55)
+($K521*'fnd base rates'!I$56)
+($L521*'fnd base rates'!I$57)
+($M521*'fnd base rates'!I$58)
+($N521*'fnd base rates'!I$59)
+($O521*VLOOKUP($S521+12,rate_basefnd,9)))
*$R521</f>
        <v>478.62281999999999</v>
      </c>
      <c r="AB521" s="1">
        <f>(($C521*'fnd base rates'!J$48)
+($D521*'fnd base rates'!J$49)
+($E521*'fnd base rates'!J$50)
+($F521*'fnd base rates'!J$51)
+($G521*'fnd base rates'!J$52)
+($H521*'fnd base rates'!J$53)
+($I521*'fnd base rates'!J$54)
+($J521*'fnd base rates'!J$55)
+($K521*'fnd base rates'!J$56)
+($L521*'fnd base rates'!J$57)
+($M521*'fnd base rates'!J$58)
+($N521*'fnd base rates'!J$59)
+($O521*VLOOKUP($S521+12,rate_basefnd,10)))
*$R521</f>
        <v>285.61129999999997</v>
      </c>
      <c r="AC521" s="1">
        <f>(($C521*'fnd base rates'!K$48)
+($D521*'fnd base rates'!K$49)
+($E521*'fnd base rates'!K$50)
+($F521*'fnd base rates'!K$51)
+($G521*'fnd base rates'!K$52)
+($H521*'fnd base rates'!K$53)
+($I521*'fnd base rates'!K$54)
+($J521*'fnd base rates'!K$55)
+($K521*'fnd base rates'!K$56)
+($L521*'fnd base rates'!K$57)
+($M521*'fnd base rates'!K$58)
+($N521*'fnd base rates'!K$59)
+($O521*VLOOKUP($S521+12,rate_basefnd,11)))
*$R521</f>
        <v>2056.1102997499997</v>
      </c>
      <c r="AD521" s="1">
        <f>(($C521*'fnd base rates'!L$48)
+($D521*'fnd base rates'!L$49)
+($E521*'fnd base rates'!L$50)
+($F521*'fnd base rates'!L$51)
+($G521*'fnd base rates'!L$52)
+($H521*'fnd base rates'!L$53)
+($I521*'fnd base rates'!L$54)
+($J521*'fnd base rates'!L$55)
+($K521*'fnd base rates'!L$56)
+($L521*'fnd base rates'!L$57)
+($M521*'fnd base rates'!L$58)
+($N521*'fnd base rates'!L$59)
+($O521*VLOOKUP($S521+12,rate_basefnd,12)))</f>
        <v>1975.6629295456314</v>
      </c>
      <c r="AE521" s="1">
        <f>(($C521*'fnd base rates'!M$48)
+($D521*'fnd base rates'!M$49)
+($E521*'fnd base rates'!M$50)
+($F521*'fnd base rates'!M$51)
+($G521*'fnd base rates'!M$52)
+($H521*'fnd base rates'!M$53)
+($I521*'fnd base rates'!M$54)
+($J521*'fnd base rates'!M$55)
+($K521*'fnd base rates'!M$56)
+($L521*'fnd base rates'!M$57)
+($M521*'fnd base rates'!M$58)
+($N521*'fnd base rates'!M$59)
+($O521*VLOOKUP($S521+12,rate_basefnd,13)))</f>
        <v>0</v>
      </c>
      <c r="AF521" s="4">
        <f t="shared" si="82"/>
        <v>18008.102982295633</v>
      </c>
      <c r="AG521" s="4"/>
      <c r="AH521" s="4">
        <f t="shared" si="83"/>
        <v>481035780</v>
      </c>
      <c r="AI521" s="4" t="str">
        <f t="shared" si="84"/>
        <v>481</v>
      </c>
      <c r="AJ521" s="2" t="str">
        <f t="shared" si="85"/>
        <v>035</v>
      </c>
      <c r="AK521" s="2" t="str">
        <f t="shared" si="86"/>
        <v>780</v>
      </c>
      <c r="AL521" s="4">
        <f t="shared" si="87"/>
        <v>1</v>
      </c>
      <c r="AM521" s="4">
        <f t="shared" si="80"/>
        <v>2</v>
      </c>
      <c r="AN521" s="4">
        <f t="shared" si="88"/>
        <v>18008.102982295633</v>
      </c>
      <c r="AO521" s="4">
        <f t="shared" si="89"/>
        <v>9004</v>
      </c>
      <c r="AP521" s="4">
        <f t="shared" si="90"/>
        <v>0</v>
      </c>
      <c r="AQ521" s="75">
        <v>9004</v>
      </c>
      <c r="AR521" s="4"/>
    </row>
    <row r="522" spans="1:44">
      <c r="A522" s="2">
        <v>482204007</v>
      </c>
      <c r="B522" s="382" t="s">
        <v>121</v>
      </c>
      <c r="C522" s="15">
        <f>'fnd enro'!C522</f>
        <v>0</v>
      </c>
      <c r="D522" s="15">
        <f>'fnd enro'!D522</f>
        <v>0</v>
      </c>
      <c r="E522" s="15">
        <f>'fnd enro'!E522</f>
        <v>8</v>
      </c>
      <c r="F522" s="15">
        <f>'fnd enro'!F522</f>
        <v>26</v>
      </c>
      <c r="G522" s="15">
        <f>'fnd enro'!G522</f>
        <v>18</v>
      </c>
      <c r="H522" s="15">
        <f>'fnd enro'!H522</f>
        <v>0</v>
      </c>
      <c r="I522" s="15">
        <f>'fnd enro'!I522</f>
        <v>1.95</v>
      </c>
      <c r="J522" s="15">
        <f>'fnd enro'!J522</f>
        <v>0</v>
      </c>
      <c r="K522" s="15">
        <f>'fnd enro'!K522</f>
        <v>0</v>
      </c>
      <c r="L522" s="15">
        <f>'fnd enro'!L522</f>
        <v>0</v>
      </c>
      <c r="M522" s="15">
        <f>'fnd enro'!M522</f>
        <v>0</v>
      </c>
      <c r="N522" s="15">
        <f>'fnd enro'!N522</f>
        <v>0</v>
      </c>
      <c r="O522" s="15">
        <f>'fnd enro'!O522</f>
        <v>1</v>
      </c>
      <c r="P522" s="15"/>
      <c r="Q522" s="15">
        <f>'fnd enro'!R522</f>
        <v>52</v>
      </c>
      <c r="R522" s="16">
        <f t="shared" si="81"/>
        <v>1</v>
      </c>
      <c r="S522" s="15">
        <f>'fnd enro'!Q522</f>
        <v>1</v>
      </c>
      <c r="U522" s="1">
        <f>(($C522*'fnd base rates'!C$48)
+($D522*'fnd base rates'!C$49)
+($E522*'fnd base rates'!C$50)
+($F522*'fnd base rates'!C$51)
+($G522*'fnd base rates'!C$52)
+($H522*'fnd base rates'!C$53)
+($I522*'fnd base rates'!C$54)
+($J522*'fnd base rates'!C$55)
+($K522*'fnd base rates'!C$56)
+($L522*'fnd base rates'!C$57)
+($M522*'fnd base rates'!C$58)
+($N522*'fnd base rates'!C$59)
+($O522*VLOOKUP($S522+12,rate_basefnd,3)))
*$R522</f>
        <v>24091.372500000001</v>
      </c>
      <c r="V522" s="1">
        <f>(($C522*'fnd base rates'!D$48)
+($D522*'fnd base rates'!D$49)
+($E522*'fnd base rates'!D$50)
+($F522*'fnd base rates'!D$51)
+($G522*'fnd base rates'!D$52)
+($H522*'fnd base rates'!D$53)
+($I522*'fnd base rates'!D$54)
+($J522*'fnd base rates'!D$55)
+($K522*'fnd base rates'!D$56)
+($L522*'fnd base rates'!D$57)
+($M522*'fnd base rates'!D$58)
+($N522*'fnd base rates'!D$59)
+($O522*VLOOKUP($S522+12,rate_basefnd,4)))
*$R522</f>
        <v>34565.440000000002</v>
      </c>
      <c r="W522" s="1">
        <f>(($C522*'fnd base rates'!E$48)
+($D522*'fnd base rates'!E$49)
+($E522*'fnd base rates'!E$50)
+($F522*'fnd base rates'!E$51)
+($G522*'fnd base rates'!E$52)
+($H522*'fnd base rates'!E$53)
+($I522*'fnd base rates'!E$54)
+($J522*'fnd base rates'!E$55)
+($K522*'fnd base rates'!E$56)
+($L522*'fnd base rates'!E$57)
+($M522*'fnd base rates'!E$58)
+($N522*'fnd base rates'!E$59)
+($O522*VLOOKUP($S522+12,rate_basefnd,5)))
*$R522</f>
        <v>171240.85749999998</v>
      </c>
      <c r="X522" s="1">
        <f>(($C522*'fnd base rates'!F$48)
+($D522*'fnd base rates'!F$49)
+($E522*'fnd base rates'!F$50)
+($F522*'fnd base rates'!F$51)
+($G522*'fnd base rates'!F$52)
+($H522*'fnd base rates'!F$53)
+($I522*'fnd base rates'!F$54)
+($J522*'fnd base rates'!F$55)
+($K522*'fnd base rates'!F$56)
+($L522*'fnd base rates'!F$57)
+($M522*'fnd base rates'!F$58)
+($N522*'fnd base rates'!F$59)
+($O522*VLOOKUP($S522+12,rate_basefnd,6)))
*$R522</f>
        <v>51969.039000000004</v>
      </c>
      <c r="Y522" s="1">
        <f>(($C522*'fnd base rates'!G$48)
+($D522*'fnd base rates'!G$49)
+($E522*'fnd base rates'!G$50)
+($F522*'fnd base rates'!G$51)
+($G522*'fnd base rates'!G$52)
+($H522*'fnd base rates'!G$53)
+($I522*'fnd base rates'!G$54)
+($J522*'fnd base rates'!G$55)
+($K522*'fnd base rates'!G$56)
+($L522*'fnd base rates'!G$57)
+($M522*'fnd base rates'!G$58)
+($N522*'fnd base rates'!G$59)
+($O522*VLOOKUP($S522+12,rate_basefnd,7)))
*$R522</f>
        <v>7308.7929999999997</v>
      </c>
      <c r="Z522" s="1">
        <f>(($C522*'fnd base rates'!H$48)
+($D522*'fnd base rates'!H$49)
+($E522*'fnd base rates'!H$50)
+($F522*'fnd base rates'!H$51)
+($G522*'fnd base rates'!H$52)
+($H522*'fnd base rates'!H$53)
+($I522*'fnd base rates'!H$54)
+($J522*'fnd base rates'!H$55)
+($K522*'fnd base rates'!H$56)
+($L522*'fnd base rates'!H$57)
+($M522*'fnd base rates'!H$58)
+($N522*'fnd base rates'!H$59)
+($O522*VLOOKUP($S522+12,rate_basefnd,8)))</f>
        <v>23627.993999999999</v>
      </c>
      <c r="AA522" s="1">
        <f>(($C522*'fnd base rates'!I$48)
+($D522*'fnd base rates'!I$49)
+($E522*'fnd base rates'!I$50)
+($F522*'fnd base rates'!I$51)
+($G522*'fnd base rates'!I$52)
+($H522*'fnd base rates'!I$53)
+($I522*'fnd base rates'!I$54)
+($J522*'fnd base rates'!I$55)
+($K522*'fnd base rates'!I$56)
+($L522*'fnd base rates'!I$57)
+($M522*'fnd base rates'!I$58)
+($N522*'fnd base rates'!I$59)
+($O522*VLOOKUP($S522+12,rate_basefnd,9)))
*$R522</f>
        <v>12855</v>
      </c>
      <c r="AB522" s="1">
        <f>(($C522*'fnd base rates'!J$48)
+($D522*'fnd base rates'!J$49)
+($E522*'fnd base rates'!J$50)
+($F522*'fnd base rates'!J$51)
+($G522*'fnd base rates'!J$52)
+($H522*'fnd base rates'!J$53)
+($I522*'fnd base rates'!J$54)
+($J522*'fnd base rates'!J$55)
+($K522*'fnd base rates'!J$56)
+($L522*'fnd base rates'!J$57)
+($M522*'fnd base rates'!J$58)
+($N522*'fnd base rates'!J$59)
+($O522*VLOOKUP($S522+12,rate_basefnd,10)))
*$R522</f>
        <v>8038.26</v>
      </c>
      <c r="AC522" s="1">
        <f>(($C522*'fnd base rates'!K$48)
+($D522*'fnd base rates'!K$49)
+($E522*'fnd base rates'!K$50)
+($F522*'fnd base rates'!K$51)
+($G522*'fnd base rates'!K$52)
+($H522*'fnd base rates'!K$53)
+($I522*'fnd base rates'!K$54)
+($J522*'fnd base rates'!K$55)
+($K522*'fnd base rates'!K$56)
+($L522*'fnd base rates'!K$57)
+($M522*'fnd base rates'!K$58)
+($N522*'fnd base rates'!K$59)
+($O522*VLOOKUP($S522+12,rate_basefnd,11)))
*$R522</f>
        <v>51287.876499999998</v>
      </c>
      <c r="AD522" s="1">
        <f>(($C522*'fnd base rates'!L$48)
+($D522*'fnd base rates'!L$49)
+($E522*'fnd base rates'!L$50)
+($F522*'fnd base rates'!L$51)
+($G522*'fnd base rates'!L$52)
+($H522*'fnd base rates'!L$53)
+($I522*'fnd base rates'!L$54)
+($J522*'fnd base rates'!L$55)
+($K522*'fnd base rates'!L$56)
+($L522*'fnd base rates'!L$57)
+($M522*'fnd base rates'!L$58)
+($N522*'fnd base rates'!L$59)
+($O522*VLOOKUP($S522+12,rate_basefnd,12)))</f>
        <v>51493.465543958708</v>
      </c>
      <c r="AE522" s="1">
        <f>(($C522*'fnd base rates'!M$48)
+($D522*'fnd base rates'!M$49)
+($E522*'fnd base rates'!M$50)
+($F522*'fnd base rates'!M$51)
+($G522*'fnd base rates'!M$52)
+($H522*'fnd base rates'!M$53)
+($I522*'fnd base rates'!M$54)
+($J522*'fnd base rates'!M$55)
+($K522*'fnd base rates'!M$56)
+($L522*'fnd base rates'!M$57)
+($M522*'fnd base rates'!M$58)
+($N522*'fnd base rates'!M$59)
+($O522*VLOOKUP($S522+12,rate_basefnd,13)))</f>
        <v>0</v>
      </c>
      <c r="AF522" s="4">
        <f t="shared" si="82"/>
        <v>436478.09804395871</v>
      </c>
      <c r="AG522" s="4"/>
      <c r="AH522" s="4">
        <f t="shared" si="83"/>
        <v>482204007</v>
      </c>
      <c r="AI522" s="4" t="str">
        <f t="shared" si="84"/>
        <v>482</v>
      </c>
      <c r="AJ522" s="2" t="str">
        <f t="shared" si="85"/>
        <v>204</v>
      </c>
      <c r="AK522" s="2" t="str">
        <f t="shared" si="86"/>
        <v>007</v>
      </c>
      <c r="AL522" s="4">
        <f t="shared" si="87"/>
        <v>1</v>
      </c>
      <c r="AM522" s="4">
        <f t="shared" ref="AM522:AM585" si="91">enro</f>
        <v>52</v>
      </c>
      <c r="AN522" s="4">
        <f t="shared" si="88"/>
        <v>436478.09804395871</v>
      </c>
      <c r="AO522" s="4">
        <f t="shared" si="89"/>
        <v>8394</v>
      </c>
      <c r="AP522" s="4">
        <f t="shared" si="90"/>
        <v>0</v>
      </c>
      <c r="AQ522" s="75">
        <v>8394</v>
      </c>
      <c r="AR522" s="4"/>
    </row>
    <row r="523" spans="1:44">
      <c r="A523" s="2">
        <v>482204105</v>
      </c>
      <c r="B523" s="382" t="s">
        <v>121</v>
      </c>
      <c r="C523" s="15">
        <f>'fnd enro'!C523</f>
        <v>0</v>
      </c>
      <c r="D523" s="15">
        <f>'fnd enro'!D523</f>
        <v>0</v>
      </c>
      <c r="E523" s="15">
        <f>'fnd enro'!E523</f>
        <v>0</v>
      </c>
      <c r="F523" s="15">
        <f>'fnd enro'!F523</f>
        <v>2</v>
      </c>
      <c r="G523" s="15">
        <f>'fnd enro'!G523</f>
        <v>0</v>
      </c>
      <c r="H523" s="15">
        <f>'fnd enro'!H523</f>
        <v>0</v>
      </c>
      <c r="I523" s="15">
        <f>'fnd enro'!I523</f>
        <v>7.4999999999999997E-2</v>
      </c>
      <c r="J523" s="15">
        <f>'fnd enro'!J523</f>
        <v>0</v>
      </c>
      <c r="K523" s="15">
        <f>'fnd enro'!K523</f>
        <v>0</v>
      </c>
      <c r="L523" s="15">
        <f>'fnd enro'!L523</f>
        <v>0</v>
      </c>
      <c r="M523" s="15">
        <f>'fnd enro'!M523</f>
        <v>0</v>
      </c>
      <c r="N523" s="15">
        <f>'fnd enro'!N523</f>
        <v>0</v>
      </c>
      <c r="O523" s="15">
        <f>'fnd enro'!O523</f>
        <v>0</v>
      </c>
      <c r="P523" s="15"/>
      <c r="Q523" s="15">
        <f>'fnd enro'!R523</f>
        <v>2</v>
      </c>
      <c r="R523" s="16">
        <f t="shared" ref="R523:R586" si="92">VLOOKUP(A523,charterinfo_b,6)</f>
        <v>1</v>
      </c>
      <c r="S523" s="15">
        <f>'fnd enro'!Q523</f>
        <v>1</v>
      </c>
      <c r="U523" s="1">
        <f>(($C523*'fnd base rates'!C$48)
+($D523*'fnd base rates'!C$49)
+($E523*'fnd base rates'!C$50)
+($F523*'fnd base rates'!C$51)
+($G523*'fnd base rates'!C$52)
+($H523*'fnd base rates'!C$53)
+($I523*'fnd base rates'!C$54)
+($J523*'fnd base rates'!C$55)
+($K523*'fnd base rates'!C$56)
+($L523*'fnd base rates'!C$57)
+($M523*'fnd base rates'!C$58)
+($N523*'fnd base rates'!C$59)
+($O523*VLOOKUP($S523+12,rate_basefnd,3)))
*$R523</f>
        <v>926.59125000000006</v>
      </c>
      <c r="V523" s="1">
        <f>(($C523*'fnd base rates'!D$48)
+($D523*'fnd base rates'!D$49)
+($E523*'fnd base rates'!D$50)
+($F523*'fnd base rates'!D$51)
+($G523*'fnd base rates'!D$52)
+($H523*'fnd base rates'!D$53)
+($I523*'fnd base rates'!D$54)
+($J523*'fnd base rates'!D$55)
+($K523*'fnd base rates'!D$56)
+($L523*'fnd base rates'!D$57)
+($M523*'fnd base rates'!D$58)
+($N523*'fnd base rates'!D$59)
+($O523*VLOOKUP($S523+12,rate_basefnd,4)))
*$R523</f>
        <v>1329.44</v>
      </c>
      <c r="W523" s="1">
        <f>(($C523*'fnd base rates'!E$48)
+($D523*'fnd base rates'!E$49)
+($E523*'fnd base rates'!E$50)
+($F523*'fnd base rates'!E$51)
+($G523*'fnd base rates'!E$52)
+($H523*'fnd base rates'!E$53)
+($I523*'fnd base rates'!E$54)
+($J523*'fnd base rates'!E$55)
+($K523*'fnd base rates'!E$56)
+($L523*'fnd base rates'!E$57)
+($M523*'fnd base rates'!E$58)
+($N523*'fnd base rates'!E$59)
+($O523*VLOOKUP($S523+12,rate_basefnd,5)))
*$R523</f>
        <v>6724.4987499999997</v>
      </c>
      <c r="X523" s="1">
        <f>(($C523*'fnd base rates'!F$48)
+($D523*'fnd base rates'!F$49)
+($E523*'fnd base rates'!F$50)
+($F523*'fnd base rates'!F$51)
+($G523*'fnd base rates'!F$52)
+($H523*'fnd base rates'!F$53)
+($I523*'fnd base rates'!F$54)
+($J523*'fnd base rates'!F$55)
+($K523*'fnd base rates'!F$56)
+($L523*'fnd base rates'!F$57)
+($M523*'fnd base rates'!F$58)
+($N523*'fnd base rates'!F$59)
+($O523*VLOOKUP($S523+12,rate_basefnd,6)))
*$R523</f>
        <v>2150.4315000000001</v>
      </c>
      <c r="Y523" s="1">
        <f>(($C523*'fnd base rates'!G$48)
+($D523*'fnd base rates'!G$49)
+($E523*'fnd base rates'!G$50)
+($F523*'fnd base rates'!G$51)
+($G523*'fnd base rates'!G$52)
+($H523*'fnd base rates'!G$53)
+($I523*'fnd base rates'!G$54)
+($J523*'fnd base rates'!G$55)
+($K523*'fnd base rates'!G$56)
+($L523*'fnd base rates'!G$57)
+($M523*'fnd base rates'!G$58)
+($N523*'fnd base rates'!G$59)
+($O523*VLOOKUP($S523+12,rate_basefnd,7)))
*$R523</f>
        <v>271.56549999999999</v>
      </c>
      <c r="Z523" s="1">
        <f>(($C523*'fnd base rates'!H$48)
+($D523*'fnd base rates'!H$49)
+($E523*'fnd base rates'!H$50)
+($F523*'fnd base rates'!H$51)
+($G523*'fnd base rates'!H$52)
+($H523*'fnd base rates'!H$53)
+($I523*'fnd base rates'!H$54)
+($J523*'fnd base rates'!H$55)
+($K523*'fnd base rates'!H$56)
+($L523*'fnd base rates'!H$57)
+($M523*'fnd base rates'!H$58)
+($N523*'fnd base rates'!H$59)
+($O523*VLOOKUP($S523+12,rate_basefnd,8)))</f>
        <v>908.76900000000001</v>
      </c>
      <c r="AA523" s="1">
        <f>(($C523*'fnd base rates'!I$48)
+($D523*'fnd base rates'!I$49)
+($E523*'fnd base rates'!I$50)
+($F523*'fnd base rates'!I$51)
+($G523*'fnd base rates'!I$52)
+($H523*'fnd base rates'!I$53)
+($I523*'fnd base rates'!I$54)
+($J523*'fnd base rates'!I$55)
+($K523*'fnd base rates'!I$56)
+($L523*'fnd base rates'!I$57)
+($M523*'fnd base rates'!I$58)
+($N523*'fnd base rates'!I$59)
+($O523*VLOOKUP($S523+12,rate_basefnd,9)))
*$R523</f>
        <v>443.58</v>
      </c>
      <c r="AB523" s="1">
        <f>(($C523*'fnd base rates'!J$48)
+($D523*'fnd base rates'!J$49)
+($E523*'fnd base rates'!J$50)
+($F523*'fnd base rates'!J$51)
+($G523*'fnd base rates'!J$52)
+($H523*'fnd base rates'!J$53)
+($I523*'fnd base rates'!J$54)
+($J523*'fnd base rates'!J$55)
+($K523*'fnd base rates'!J$56)
+($L523*'fnd base rates'!J$57)
+($M523*'fnd base rates'!J$58)
+($N523*'fnd base rates'!J$59)
+($O523*VLOOKUP($S523+12,rate_basefnd,10)))
*$R523</f>
        <v>264.7</v>
      </c>
      <c r="AC523" s="1">
        <f>(($C523*'fnd base rates'!K$48)
+($D523*'fnd base rates'!K$49)
+($E523*'fnd base rates'!K$50)
+($F523*'fnd base rates'!K$51)
+($G523*'fnd base rates'!K$52)
+($H523*'fnd base rates'!K$53)
+($I523*'fnd base rates'!K$54)
+($J523*'fnd base rates'!K$55)
+($K523*'fnd base rates'!K$56)
+($L523*'fnd base rates'!K$57)
+($M523*'fnd base rates'!K$58)
+($N523*'fnd base rates'!K$59)
+($O523*VLOOKUP($S523+12,rate_basefnd,11)))
*$R523</f>
        <v>1905.57025</v>
      </c>
      <c r="AD523" s="1">
        <f>(($C523*'fnd base rates'!L$48)
+($D523*'fnd base rates'!L$49)
+($E523*'fnd base rates'!L$50)
+($F523*'fnd base rates'!L$51)
+($G523*'fnd base rates'!L$52)
+($H523*'fnd base rates'!L$53)
+($I523*'fnd base rates'!L$54)
+($J523*'fnd base rates'!L$55)
+($K523*'fnd base rates'!L$56)
+($L523*'fnd base rates'!L$57)
+($M523*'fnd base rates'!L$58)
+($N523*'fnd base rates'!L$59)
+($O523*VLOOKUP($S523+12,rate_basefnd,12)))</f>
        <v>1975.6629295456314</v>
      </c>
      <c r="AE523" s="1">
        <f>(($C523*'fnd base rates'!M$48)
+($D523*'fnd base rates'!M$49)
+($E523*'fnd base rates'!M$50)
+($F523*'fnd base rates'!M$51)
+($G523*'fnd base rates'!M$52)
+($H523*'fnd base rates'!M$53)
+($I523*'fnd base rates'!M$54)
+($J523*'fnd base rates'!M$55)
+($K523*'fnd base rates'!M$56)
+($L523*'fnd base rates'!M$57)
+($M523*'fnd base rates'!M$58)
+($N523*'fnd base rates'!M$59)
+($O523*VLOOKUP($S523+12,rate_basefnd,13)))</f>
        <v>0</v>
      </c>
      <c r="AF523" s="4">
        <f t="shared" ref="AF523:AF586" si="93">SUM(U523:AE523)</f>
        <v>16900.809179545635</v>
      </c>
      <c r="AG523" s="4"/>
      <c r="AH523" s="4">
        <f t="shared" ref="AH523:AH586" si="94">A523</f>
        <v>482204105</v>
      </c>
      <c r="AI523" s="4" t="str">
        <f t="shared" ref="AI523:AI586" si="95">IF($A523&lt;499999999,MID($A523,1,3),MID($A523,1,4))</f>
        <v>482</v>
      </c>
      <c r="AJ523" s="2" t="str">
        <f t="shared" ref="AJ523:AJ586" si="96">IF($A523&lt;499999999,MID($A523,4,3),MID($A523,5,3))</f>
        <v>204</v>
      </c>
      <c r="AK523" s="2" t="str">
        <f t="shared" ref="AK523:AK586" si="97">IF($A523&lt;499999999,MID($A523,7,3),MID($A523,8,3))</f>
        <v>105</v>
      </c>
      <c r="AL523" s="4">
        <f t="shared" ref="AL523:AL586" si="98">IF(VLOOKUP(VALUE(IF(AH523&lt;499999999,MID(AH523,4,3),MID(AH523,5,3))),distinfo,4)=R523,1,0)</f>
        <v>1</v>
      </c>
      <c r="AM523" s="4">
        <f t="shared" si="91"/>
        <v>2</v>
      </c>
      <c r="AN523" s="4">
        <f t="shared" ref="AN523:AN586" si="99">AF523</f>
        <v>16900.809179545635</v>
      </c>
      <c r="AO523" s="4">
        <f t="shared" ref="AO523:AO586" si="100">IF(OR(AF523=0,AM523=0),0,ROUND(AN523/AM523,0))</f>
        <v>8450</v>
      </c>
      <c r="AP523" s="4">
        <f t="shared" ref="AP523:AP586" si="101">AQ523-AO523</f>
        <v>0</v>
      </c>
      <c r="AQ523" s="75">
        <v>8450</v>
      </c>
      <c r="AR523" s="4"/>
    </row>
    <row r="524" spans="1:44">
      <c r="A524" s="2">
        <v>482204128</v>
      </c>
      <c r="B524" s="382" t="s">
        <v>121</v>
      </c>
      <c r="C524" s="15">
        <f>'fnd enro'!C524</f>
        <v>0</v>
      </c>
      <c r="D524" s="15">
        <f>'fnd enro'!D524</f>
        <v>0</v>
      </c>
      <c r="E524" s="15">
        <f>'fnd enro'!E524</f>
        <v>0</v>
      </c>
      <c r="F524" s="15">
        <f>'fnd enro'!F524</f>
        <v>1</v>
      </c>
      <c r="G524" s="15">
        <f>'fnd enro'!G524</f>
        <v>0</v>
      </c>
      <c r="H524" s="15">
        <f>'fnd enro'!H524</f>
        <v>0</v>
      </c>
      <c r="I524" s="15">
        <f>'fnd enro'!I524</f>
        <v>3.7499999999999999E-2</v>
      </c>
      <c r="J524" s="15">
        <f>'fnd enro'!J524</f>
        <v>0</v>
      </c>
      <c r="K524" s="15">
        <f>'fnd enro'!K524</f>
        <v>0</v>
      </c>
      <c r="L524" s="15">
        <f>'fnd enro'!L524</f>
        <v>0</v>
      </c>
      <c r="M524" s="15">
        <f>'fnd enro'!M524</f>
        <v>0</v>
      </c>
      <c r="N524" s="15">
        <f>'fnd enro'!N524</f>
        <v>0</v>
      </c>
      <c r="O524" s="15">
        <f>'fnd enro'!O524</f>
        <v>0</v>
      </c>
      <c r="P524" s="15"/>
      <c r="Q524" s="15">
        <f>'fnd enro'!R524</f>
        <v>1</v>
      </c>
      <c r="R524" s="16">
        <f t="shared" si="92"/>
        <v>1</v>
      </c>
      <c r="S524" s="15">
        <f>'fnd enro'!Q524</f>
        <v>1</v>
      </c>
      <c r="U524" s="1">
        <f>(($C524*'fnd base rates'!C$48)
+($D524*'fnd base rates'!C$49)
+($E524*'fnd base rates'!C$50)
+($F524*'fnd base rates'!C$51)
+($G524*'fnd base rates'!C$52)
+($H524*'fnd base rates'!C$53)
+($I524*'fnd base rates'!C$54)
+($J524*'fnd base rates'!C$55)
+($K524*'fnd base rates'!C$56)
+($L524*'fnd base rates'!C$57)
+($M524*'fnd base rates'!C$58)
+($N524*'fnd base rates'!C$59)
+($O524*VLOOKUP($S524+12,rate_basefnd,3)))
*$R524</f>
        <v>463.29562500000003</v>
      </c>
      <c r="V524" s="1">
        <f>(($C524*'fnd base rates'!D$48)
+($D524*'fnd base rates'!D$49)
+($E524*'fnd base rates'!D$50)
+($F524*'fnd base rates'!D$51)
+($G524*'fnd base rates'!D$52)
+($H524*'fnd base rates'!D$53)
+($I524*'fnd base rates'!D$54)
+($J524*'fnd base rates'!D$55)
+($K524*'fnd base rates'!D$56)
+($L524*'fnd base rates'!D$57)
+($M524*'fnd base rates'!D$58)
+($N524*'fnd base rates'!D$59)
+($O524*VLOOKUP($S524+12,rate_basefnd,4)))
*$R524</f>
        <v>664.72</v>
      </c>
      <c r="W524" s="1">
        <f>(($C524*'fnd base rates'!E$48)
+($D524*'fnd base rates'!E$49)
+($E524*'fnd base rates'!E$50)
+($F524*'fnd base rates'!E$51)
+($G524*'fnd base rates'!E$52)
+($H524*'fnd base rates'!E$53)
+($I524*'fnd base rates'!E$54)
+($J524*'fnd base rates'!E$55)
+($K524*'fnd base rates'!E$56)
+($L524*'fnd base rates'!E$57)
+($M524*'fnd base rates'!E$58)
+($N524*'fnd base rates'!E$59)
+($O524*VLOOKUP($S524+12,rate_basefnd,5)))
*$R524</f>
        <v>3362.2493749999999</v>
      </c>
      <c r="X524" s="1">
        <f>(($C524*'fnd base rates'!F$48)
+($D524*'fnd base rates'!F$49)
+($E524*'fnd base rates'!F$50)
+($F524*'fnd base rates'!F$51)
+($G524*'fnd base rates'!F$52)
+($H524*'fnd base rates'!F$53)
+($I524*'fnd base rates'!F$54)
+($J524*'fnd base rates'!F$55)
+($K524*'fnd base rates'!F$56)
+($L524*'fnd base rates'!F$57)
+($M524*'fnd base rates'!F$58)
+($N524*'fnd base rates'!F$59)
+($O524*VLOOKUP($S524+12,rate_basefnd,6)))
*$R524</f>
        <v>1075.2157500000001</v>
      </c>
      <c r="Y524" s="1">
        <f>(($C524*'fnd base rates'!G$48)
+($D524*'fnd base rates'!G$49)
+($E524*'fnd base rates'!G$50)
+($F524*'fnd base rates'!G$51)
+($G524*'fnd base rates'!G$52)
+($H524*'fnd base rates'!G$53)
+($I524*'fnd base rates'!G$54)
+($J524*'fnd base rates'!G$55)
+($K524*'fnd base rates'!G$56)
+($L524*'fnd base rates'!G$57)
+($M524*'fnd base rates'!G$58)
+($N524*'fnd base rates'!G$59)
+($O524*VLOOKUP($S524+12,rate_basefnd,7)))
*$R524</f>
        <v>135.78274999999999</v>
      </c>
      <c r="Z524" s="1">
        <f>(($C524*'fnd base rates'!H$48)
+($D524*'fnd base rates'!H$49)
+($E524*'fnd base rates'!H$50)
+($F524*'fnd base rates'!H$51)
+($G524*'fnd base rates'!H$52)
+($H524*'fnd base rates'!H$53)
+($I524*'fnd base rates'!H$54)
+($J524*'fnd base rates'!H$55)
+($K524*'fnd base rates'!H$56)
+($L524*'fnd base rates'!H$57)
+($M524*'fnd base rates'!H$58)
+($N524*'fnd base rates'!H$59)
+($O524*VLOOKUP($S524+12,rate_basefnd,8)))</f>
        <v>454.3845</v>
      </c>
      <c r="AA524" s="1">
        <f>(($C524*'fnd base rates'!I$48)
+($D524*'fnd base rates'!I$49)
+($E524*'fnd base rates'!I$50)
+($F524*'fnd base rates'!I$51)
+($G524*'fnd base rates'!I$52)
+($H524*'fnd base rates'!I$53)
+($I524*'fnd base rates'!I$54)
+($J524*'fnd base rates'!I$55)
+($K524*'fnd base rates'!I$56)
+($L524*'fnd base rates'!I$57)
+($M524*'fnd base rates'!I$58)
+($N524*'fnd base rates'!I$59)
+($O524*VLOOKUP($S524+12,rate_basefnd,9)))
*$R524</f>
        <v>221.79</v>
      </c>
      <c r="AB524" s="1">
        <f>(($C524*'fnd base rates'!J$48)
+($D524*'fnd base rates'!J$49)
+($E524*'fnd base rates'!J$50)
+($F524*'fnd base rates'!J$51)
+($G524*'fnd base rates'!J$52)
+($H524*'fnd base rates'!J$53)
+($I524*'fnd base rates'!J$54)
+($J524*'fnd base rates'!J$55)
+($K524*'fnd base rates'!J$56)
+($L524*'fnd base rates'!J$57)
+($M524*'fnd base rates'!J$58)
+($N524*'fnd base rates'!J$59)
+($O524*VLOOKUP($S524+12,rate_basefnd,10)))
*$R524</f>
        <v>132.35</v>
      </c>
      <c r="AC524" s="1">
        <f>(($C524*'fnd base rates'!K$48)
+($D524*'fnd base rates'!K$49)
+($E524*'fnd base rates'!K$50)
+($F524*'fnd base rates'!K$51)
+($G524*'fnd base rates'!K$52)
+($H524*'fnd base rates'!K$53)
+($I524*'fnd base rates'!K$54)
+($J524*'fnd base rates'!K$55)
+($K524*'fnd base rates'!K$56)
+($L524*'fnd base rates'!K$57)
+($M524*'fnd base rates'!K$58)
+($N524*'fnd base rates'!K$59)
+($O524*VLOOKUP($S524+12,rate_basefnd,11)))
*$R524</f>
        <v>952.78512499999999</v>
      </c>
      <c r="AD524" s="1">
        <f>(($C524*'fnd base rates'!L$48)
+($D524*'fnd base rates'!L$49)
+($E524*'fnd base rates'!L$50)
+($F524*'fnd base rates'!L$51)
+($G524*'fnd base rates'!L$52)
+($H524*'fnd base rates'!L$53)
+($I524*'fnd base rates'!L$54)
+($J524*'fnd base rates'!L$55)
+($K524*'fnd base rates'!L$56)
+($L524*'fnd base rates'!L$57)
+($M524*'fnd base rates'!L$58)
+($N524*'fnd base rates'!L$59)
+($O524*VLOOKUP($S524+12,rate_basefnd,12)))</f>
        <v>987.83146477281571</v>
      </c>
      <c r="AE524" s="1">
        <f>(($C524*'fnd base rates'!M$48)
+($D524*'fnd base rates'!M$49)
+($E524*'fnd base rates'!M$50)
+($F524*'fnd base rates'!M$51)
+($G524*'fnd base rates'!M$52)
+($H524*'fnd base rates'!M$53)
+($I524*'fnd base rates'!M$54)
+($J524*'fnd base rates'!M$55)
+($K524*'fnd base rates'!M$56)
+($L524*'fnd base rates'!M$57)
+($M524*'fnd base rates'!M$58)
+($N524*'fnd base rates'!M$59)
+($O524*VLOOKUP($S524+12,rate_basefnd,13)))</f>
        <v>0</v>
      </c>
      <c r="AF524" s="4">
        <f t="shared" si="93"/>
        <v>8450.4045897728174</v>
      </c>
      <c r="AG524" s="4"/>
      <c r="AH524" s="4">
        <f t="shared" si="94"/>
        <v>482204128</v>
      </c>
      <c r="AI524" s="4" t="str">
        <f t="shared" si="95"/>
        <v>482</v>
      </c>
      <c r="AJ524" s="2" t="str">
        <f t="shared" si="96"/>
        <v>204</v>
      </c>
      <c r="AK524" s="2" t="str">
        <f t="shared" si="97"/>
        <v>128</v>
      </c>
      <c r="AL524" s="4">
        <f t="shared" si="98"/>
        <v>1</v>
      </c>
      <c r="AM524" s="4">
        <f t="shared" si="91"/>
        <v>1</v>
      </c>
      <c r="AN524" s="4">
        <f t="shared" si="99"/>
        <v>8450.4045897728174</v>
      </c>
      <c r="AO524" s="4">
        <f t="shared" si="100"/>
        <v>8450</v>
      </c>
      <c r="AP524" s="4">
        <f t="shared" si="101"/>
        <v>0</v>
      </c>
      <c r="AQ524" s="75">
        <v>8450</v>
      </c>
      <c r="AR524" s="4"/>
    </row>
    <row r="525" spans="1:44">
      <c r="A525" s="2">
        <v>482204204</v>
      </c>
      <c r="B525" s="382" t="s">
        <v>121</v>
      </c>
      <c r="C525" s="15">
        <f>'fnd enro'!C525</f>
        <v>0</v>
      </c>
      <c r="D525" s="15">
        <f>'fnd enro'!D525</f>
        <v>0</v>
      </c>
      <c r="E525" s="15">
        <f>'fnd enro'!E525</f>
        <v>15</v>
      </c>
      <c r="F525" s="15">
        <f>'fnd enro'!F525</f>
        <v>91</v>
      </c>
      <c r="G525" s="15">
        <f>'fnd enro'!G525</f>
        <v>49</v>
      </c>
      <c r="H525" s="15">
        <f>'fnd enro'!H525</f>
        <v>0</v>
      </c>
      <c r="I525" s="15">
        <f>'fnd enro'!I525</f>
        <v>5.8125</v>
      </c>
      <c r="J525" s="15">
        <f>'fnd enro'!J525</f>
        <v>0</v>
      </c>
      <c r="K525" s="15">
        <f>'fnd enro'!K525</f>
        <v>0</v>
      </c>
      <c r="L525" s="15">
        <f>'fnd enro'!L525</f>
        <v>0</v>
      </c>
      <c r="M525" s="15">
        <f>'fnd enro'!M525</f>
        <v>0</v>
      </c>
      <c r="N525" s="15">
        <f>'fnd enro'!N525</f>
        <v>0</v>
      </c>
      <c r="O525" s="15">
        <f>'fnd enro'!O525</f>
        <v>6</v>
      </c>
      <c r="P525" s="15"/>
      <c r="Q525" s="15">
        <f>'fnd enro'!R525</f>
        <v>155</v>
      </c>
      <c r="R525" s="16">
        <f t="shared" si="92"/>
        <v>1</v>
      </c>
      <c r="S525" s="15">
        <f>'fnd enro'!Q525</f>
        <v>1</v>
      </c>
      <c r="U525" s="1">
        <f>(($C525*'fnd base rates'!C$48)
+($D525*'fnd base rates'!C$49)
+($E525*'fnd base rates'!C$50)
+($F525*'fnd base rates'!C$51)
+($G525*'fnd base rates'!C$52)
+($H525*'fnd base rates'!C$53)
+($I525*'fnd base rates'!C$54)
+($J525*'fnd base rates'!C$55)
+($K525*'fnd base rates'!C$56)
+($L525*'fnd base rates'!C$57)
+($M525*'fnd base rates'!C$58)
+($N525*'fnd base rates'!C$59)
+($O525*VLOOKUP($S525+12,rate_basefnd,3)))
*$R525</f>
        <v>71810.821874999994</v>
      </c>
      <c r="V525" s="1">
        <f>(($C525*'fnd base rates'!D$48)
+($D525*'fnd base rates'!D$49)
+($E525*'fnd base rates'!D$50)
+($F525*'fnd base rates'!D$51)
+($G525*'fnd base rates'!D$52)
+($H525*'fnd base rates'!D$53)
+($I525*'fnd base rates'!D$54)
+($J525*'fnd base rates'!D$55)
+($K525*'fnd base rates'!D$56)
+($L525*'fnd base rates'!D$57)
+($M525*'fnd base rates'!D$58)
+($N525*'fnd base rates'!D$59)
+($O525*VLOOKUP($S525+12,rate_basefnd,4)))
*$R525</f>
        <v>103031.6</v>
      </c>
      <c r="W525" s="1">
        <f>(($C525*'fnd base rates'!E$48)
+($D525*'fnd base rates'!E$49)
+($E525*'fnd base rates'!E$50)
+($F525*'fnd base rates'!E$51)
+($G525*'fnd base rates'!E$52)
+($H525*'fnd base rates'!E$53)
+($I525*'fnd base rates'!E$54)
+($J525*'fnd base rates'!E$55)
+($K525*'fnd base rates'!E$56)
+($L525*'fnd base rates'!E$57)
+($M525*'fnd base rates'!E$58)
+($N525*'fnd base rates'!E$59)
+($O525*VLOOKUP($S525+12,rate_basefnd,5)))
*$R525</f>
        <v>521148.74312499998</v>
      </c>
      <c r="X525" s="1">
        <f>(($C525*'fnd base rates'!F$48)
+($D525*'fnd base rates'!F$49)
+($E525*'fnd base rates'!F$50)
+($F525*'fnd base rates'!F$51)
+($G525*'fnd base rates'!F$52)
+($H525*'fnd base rates'!F$53)
+($I525*'fnd base rates'!F$54)
+($J525*'fnd base rates'!F$55)
+($K525*'fnd base rates'!F$56)
+($L525*'fnd base rates'!F$57)
+($M525*'fnd base rates'!F$58)
+($N525*'fnd base rates'!F$59)
+($O525*VLOOKUP($S525+12,rate_basefnd,6)))
*$R525</f>
        <v>155926.95125000001</v>
      </c>
      <c r="Y525" s="1">
        <f>(($C525*'fnd base rates'!G$48)
+($D525*'fnd base rates'!G$49)
+($E525*'fnd base rates'!G$50)
+($F525*'fnd base rates'!G$51)
+($G525*'fnd base rates'!G$52)
+($H525*'fnd base rates'!G$53)
+($I525*'fnd base rates'!G$54)
+($J525*'fnd base rates'!G$55)
+($K525*'fnd base rates'!G$56)
+($L525*'fnd base rates'!G$57)
+($M525*'fnd base rates'!G$58)
+($N525*'fnd base rates'!G$59)
+($O525*VLOOKUP($S525+12,rate_basefnd,7)))
*$R525</f>
        <v>21937.266250000001</v>
      </c>
      <c r="Z525" s="1">
        <f>(($C525*'fnd base rates'!H$48)
+($D525*'fnd base rates'!H$49)
+($E525*'fnd base rates'!H$50)
+($F525*'fnd base rates'!H$51)
+($G525*'fnd base rates'!H$52)
+($H525*'fnd base rates'!H$53)
+($I525*'fnd base rates'!H$54)
+($J525*'fnd base rates'!H$55)
+($K525*'fnd base rates'!H$56)
+($L525*'fnd base rates'!H$57)
+($M525*'fnd base rates'!H$58)
+($N525*'fnd base rates'!H$59)
+($O525*VLOOKUP($S525+12,rate_basefnd,8)))</f>
        <v>70429.597500000003</v>
      </c>
      <c r="AA525" s="1">
        <f>(($C525*'fnd base rates'!I$48)
+($D525*'fnd base rates'!I$49)
+($E525*'fnd base rates'!I$50)
+($F525*'fnd base rates'!I$51)
+($G525*'fnd base rates'!I$52)
+($H525*'fnd base rates'!I$53)
+($I525*'fnd base rates'!I$54)
+($J525*'fnd base rates'!I$55)
+($K525*'fnd base rates'!I$56)
+($L525*'fnd base rates'!I$57)
+($M525*'fnd base rates'!I$58)
+($N525*'fnd base rates'!I$59)
+($O525*VLOOKUP($S525+12,rate_basefnd,9)))
*$R525</f>
        <v>37976.009999999995</v>
      </c>
      <c r="AB525" s="1">
        <f>(($C525*'fnd base rates'!J$48)
+($D525*'fnd base rates'!J$49)
+($E525*'fnd base rates'!J$50)
+($F525*'fnd base rates'!J$51)
+($G525*'fnd base rates'!J$52)
+($H525*'fnd base rates'!J$53)
+($I525*'fnd base rates'!J$54)
+($J525*'fnd base rates'!J$55)
+($K525*'fnd base rates'!J$56)
+($L525*'fnd base rates'!J$57)
+($M525*'fnd base rates'!J$58)
+($N525*'fnd base rates'!J$59)
+($O525*VLOOKUP($S525+12,rate_basefnd,10)))
*$R525</f>
        <v>23960.27</v>
      </c>
      <c r="AC525" s="1">
        <f>(($C525*'fnd base rates'!K$48)
+($D525*'fnd base rates'!K$49)
+($E525*'fnd base rates'!K$50)
+($F525*'fnd base rates'!K$51)
+($G525*'fnd base rates'!K$52)
+($H525*'fnd base rates'!K$53)
+($I525*'fnd base rates'!K$54)
+($J525*'fnd base rates'!K$55)
+($K525*'fnd base rates'!K$56)
+($L525*'fnd base rates'!K$57)
+($M525*'fnd base rates'!K$58)
+($N525*'fnd base rates'!K$59)
+($O525*VLOOKUP($S525+12,rate_basefnd,11)))
*$R525</f>
        <v>153938.604375</v>
      </c>
      <c r="AD525" s="1">
        <f>(($C525*'fnd base rates'!L$48)
+($D525*'fnd base rates'!L$49)
+($E525*'fnd base rates'!L$50)
+($F525*'fnd base rates'!L$51)
+($G525*'fnd base rates'!L$52)
+($H525*'fnd base rates'!L$53)
+($I525*'fnd base rates'!L$54)
+($J525*'fnd base rates'!L$55)
+($K525*'fnd base rates'!L$56)
+($L525*'fnd base rates'!L$57)
+($M525*'fnd base rates'!L$58)
+($N525*'fnd base rates'!L$59)
+($O525*VLOOKUP($S525+12,rate_basefnd,12)))</f>
        <v>154451.54617383322</v>
      </c>
      <c r="AE525" s="1">
        <f>(($C525*'fnd base rates'!M$48)
+($D525*'fnd base rates'!M$49)
+($E525*'fnd base rates'!M$50)
+($F525*'fnd base rates'!M$51)
+($G525*'fnd base rates'!M$52)
+($H525*'fnd base rates'!M$53)
+($I525*'fnd base rates'!M$54)
+($J525*'fnd base rates'!M$55)
+($K525*'fnd base rates'!M$56)
+($L525*'fnd base rates'!M$57)
+($M525*'fnd base rates'!M$58)
+($N525*'fnd base rates'!M$59)
+($O525*VLOOKUP($S525+12,rate_basefnd,13)))</f>
        <v>0</v>
      </c>
      <c r="AF525" s="4">
        <f t="shared" si="93"/>
        <v>1314611.4105488334</v>
      </c>
      <c r="AG525" s="4"/>
      <c r="AH525" s="4">
        <f t="shared" si="94"/>
        <v>482204204</v>
      </c>
      <c r="AI525" s="4" t="str">
        <f t="shared" si="95"/>
        <v>482</v>
      </c>
      <c r="AJ525" s="2" t="str">
        <f t="shared" si="96"/>
        <v>204</v>
      </c>
      <c r="AK525" s="2" t="str">
        <f t="shared" si="97"/>
        <v>204</v>
      </c>
      <c r="AL525" s="4">
        <f t="shared" si="98"/>
        <v>1</v>
      </c>
      <c r="AM525" s="4">
        <f t="shared" si="91"/>
        <v>155</v>
      </c>
      <c r="AN525" s="4">
        <f t="shared" si="99"/>
        <v>1314611.4105488334</v>
      </c>
      <c r="AO525" s="4">
        <f t="shared" si="100"/>
        <v>8481</v>
      </c>
      <c r="AP525" s="4">
        <f t="shared" si="101"/>
        <v>0</v>
      </c>
      <c r="AQ525" s="75">
        <v>8481</v>
      </c>
      <c r="AR525" s="4"/>
    </row>
    <row r="526" spans="1:44">
      <c r="A526" s="2">
        <v>482204211</v>
      </c>
      <c r="B526" s="382" t="s">
        <v>121</v>
      </c>
      <c r="C526" s="15">
        <f>'fnd enro'!C526</f>
        <v>0</v>
      </c>
      <c r="D526" s="15">
        <f>'fnd enro'!D526</f>
        <v>0</v>
      </c>
      <c r="E526" s="15">
        <f>'fnd enro'!E526</f>
        <v>0</v>
      </c>
      <c r="F526" s="15">
        <f>'fnd enro'!F526</f>
        <v>0</v>
      </c>
      <c r="G526" s="15">
        <f>'fnd enro'!G526</f>
        <v>1</v>
      </c>
      <c r="H526" s="15">
        <f>'fnd enro'!H526</f>
        <v>0</v>
      </c>
      <c r="I526" s="15">
        <f>'fnd enro'!I526</f>
        <v>3.7499999999999999E-2</v>
      </c>
      <c r="J526" s="15">
        <f>'fnd enro'!J526</f>
        <v>0</v>
      </c>
      <c r="K526" s="15">
        <f>'fnd enro'!K526</f>
        <v>0</v>
      </c>
      <c r="L526" s="15">
        <f>'fnd enro'!L526</f>
        <v>0</v>
      </c>
      <c r="M526" s="15">
        <f>'fnd enro'!M526</f>
        <v>0</v>
      </c>
      <c r="N526" s="15">
        <f>'fnd enro'!N526</f>
        <v>0</v>
      </c>
      <c r="O526" s="15">
        <f>'fnd enro'!O526</f>
        <v>0</v>
      </c>
      <c r="P526" s="15"/>
      <c r="Q526" s="15">
        <f>'fnd enro'!R526</f>
        <v>1</v>
      </c>
      <c r="R526" s="16">
        <f t="shared" si="92"/>
        <v>1</v>
      </c>
      <c r="S526" s="15">
        <f>'fnd enro'!Q526</f>
        <v>1</v>
      </c>
      <c r="U526" s="1">
        <f>(($C526*'fnd base rates'!C$48)
+($D526*'fnd base rates'!C$49)
+($E526*'fnd base rates'!C$50)
+($F526*'fnd base rates'!C$51)
+($G526*'fnd base rates'!C$52)
+($H526*'fnd base rates'!C$53)
+($I526*'fnd base rates'!C$54)
+($J526*'fnd base rates'!C$55)
+($K526*'fnd base rates'!C$56)
+($L526*'fnd base rates'!C$57)
+($M526*'fnd base rates'!C$58)
+($N526*'fnd base rates'!C$59)
+($O526*VLOOKUP($S526+12,rate_basefnd,3)))
*$R526</f>
        <v>463.29562500000003</v>
      </c>
      <c r="V526" s="1">
        <f>(($C526*'fnd base rates'!D$48)
+($D526*'fnd base rates'!D$49)
+($E526*'fnd base rates'!D$50)
+($F526*'fnd base rates'!D$51)
+($G526*'fnd base rates'!D$52)
+($H526*'fnd base rates'!D$53)
+($I526*'fnd base rates'!D$54)
+($J526*'fnd base rates'!D$55)
+($K526*'fnd base rates'!D$56)
+($L526*'fnd base rates'!D$57)
+($M526*'fnd base rates'!D$58)
+($N526*'fnd base rates'!D$59)
+($O526*VLOOKUP($S526+12,rate_basefnd,4)))
*$R526</f>
        <v>664.72</v>
      </c>
      <c r="W526" s="1">
        <f>(($C526*'fnd base rates'!E$48)
+($D526*'fnd base rates'!E$49)
+($E526*'fnd base rates'!E$50)
+($F526*'fnd base rates'!E$51)
+($G526*'fnd base rates'!E$52)
+($H526*'fnd base rates'!E$53)
+($I526*'fnd base rates'!E$54)
+($J526*'fnd base rates'!E$55)
+($K526*'fnd base rates'!E$56)
+($L526*'fnd base rates'!E$57)
+($M526*'fnd base rates'!E$58)
+($N526*'fnd base rates'!E$59)
+($O526*VLOOKUP($S526+12,rate_basefnd,5)))
*$R526</f>
        <v>2996.5193749999999</v>
      </c>
      <c r="X526" s="1">
        <f>(($C526*'fnd base rates'!F$48)
+($D526*'fnd base rates'!F$49)
+($E526*'fnd base rates'!F$50)
+($F526*'fnd base rates'!F$51)
+($G526*'fnd base rates'!F$52)
+($H526*'fnd base rates'!F$53)
+($I526*'fnd base rates'!F$54)
+($J526*'fnd base rates'!F$55)
+($K526*'fnd base rates'!F$56)
+($L526*'fnd base rates'!F$57)
+($M526*'fnd base rates'!F$58)
+($N526*'fnd base rates'!F$59)
+($O526*VLOOKUP($S526+12,rate_basefnd,6)))
*$R526</f>
        <v>856.20575000000008</v>
      </c>
      <c r="Y526" s="1">
        <f>(($C526*'fnd base rates'!G$48)
+($D526*'fnd base rates'!G$49)
+($E526*'fnd base rates'!G$50)
+($F526*'fnd base rates'!G$51)
+($G526*'fnd base rates'!G$52)
+($H526*'fnd base rates'!G$53)
+($I526*'fnd base rates'!G$54)
+($J526*'fnd base rates'!G$55)
+($K526*'fnd base rates'!G$56)
+($L526*'fnd base rates'!G$57)
+($M526*'fnd base rates'!G$58)
+($N526*'fnd base rates'!G$59)
+($O526*VLOOKUP($S526+12,rate_basefnd,7)))
*$R526</f>
        <v>145.92274999999998</v>
      </c>
      <c r="Z526" s="1">
        <f>(($C526*'fnd base rates'!H$48)
+($D526*'fnd base rates'!H$49)
+($E526*'fnd base rates'!H$50)
+($F526*'fnd base rates'!H$51)
+($G526*'fnd base rates'!H$52)
+($H526*'fnd base rates'!H$53)
+($I526*'fnd base rates'!H$54)
+($J526*'fnd base rates'!H$55)
+($K526*'fnd base rates'!H$56)
+($L526*'fnd base rates'!H$57)
+($M526*'fnd base rates'!H$58)
+($N526*'fnd base rates'!H$59)
+($O526*VLOOKUP($S526+12,rate_basefnd,8)))</f>
        <v>454.3845</v>
      </c>
      <c r="AA526" s="1">
        <f>(($C526*'fnd base rates'!I$48)
+($D526*'fnd base rates'!I$49)
+($E526*'fnd base rates'!I$50)
+($F526*'fnd base rates'!I$51)
+($G526*'fnd base rates'!I$52)
+($H526*'fnd base rates'!I$53)
+($I526*'fnd base rates'!I$54)
+($J526*'fnd base rates'!I$55)
+($K526*'fnd base rates'!I$56)
+($L526*'fnd base rates'!I$57)
+($M526*'fnd base rates'!I$58)
+($N526*'fnd base rates'!I$59)
+($O526*VLOOKUP($S526+12,rate_basefnd,9)))
*$R526</f>
        <v>295.23</v>
      </c>
      <c r="AB526" s="1">
        <f>(($C526*'fnd base rates'!J$48)
+($D526*'fnd base rates'!J$49)
+($E526*'fnd base rates'!J$50)
+($F526*'fnd base rates'!J$51)
+($G526*'fnd base rates'!J$52)
+($H526*'fnd base rates'!J$53)
+($I526*'fnd base rates'!J$54)
+($J526*'fnd base rates'!J$55)
+($K526*'fnd base rates'!J$56)
+($L526*'fnd base rates'!J$57)
+($M526*'fnd base rates'!J$58)
+($N526*'fnd base rates'!J$59)
+($O526*VLOOKUP($S526+12,rate_basefnd,10)))
*$R526</f>
        <v>216.18</v>
      </c>
      <c r="AC526" s="1">
        <f>(($C526*'fnd base rates'!K$48)
+($D526*'fnd base rates'!K$49)
+($E526*'fnd base rates'!K$50)
+($F526*'fnd base rates'!K$51)
+($G526*'fnd base rates'!K$52)
+($H526*'fnd base rates'!K$53)
+($I526*'fnd base rates'!K$54)
+($J526*'fnd base rates'!K$55)
+($K526*'fnd base rates'!K$56)
+($L526*'fnd base rates'!K$57)
+($M526*'fnd base rates'!K$58)
+($N526*'fnd base rates'!K$59)
+($O526*VLOOKUP($S526+12,rate_basefnd,11)))
*$R526</f>
        <v>1023.995125</v>
      </c>
      <c r="AD526" s="1">
        <f>(($C526*'fnd base rates'!L$48)
+($D526*'fnd base rates'!L$49)
+($E526*'fnd base rates'!L$50)
+($F526*'fnd base rates'!L$51)
+($G526*'fnd base rates'!L$52)
+($H526*'fnd base rates'!L$53)
+($I526*'fnd base rates'!L$54)
+($J526*'fnd base rates'!L$55)
+($K526*'fnd base rates'!L$56)
+($L526*'fnd base rates'!L$57)
+($M526*'fnd base rates'!L$58)
+($N526*'fnd base rates'!L$59)
+($O526*VLOOKUP($S526+12,rate_basefnd,12)))</f>
        <v>978.01976342683213</v>
      </c>
      <c r="AE526" s="1">
        <f>(($C526*'fnd base rates'!M$48)
+($D526*'fnd base rates'!M$49)
+($E526*'fnd base rates'!M$50)
+($F526*'fnd base rates'!M$51)
+($G526*'fnd base rates'!M$52)
+($H526*'fnd base rates'!M$53)
+($I526*'fnd base rates'!M$54)
+($J526*'fnd base rates'!M$55)
+($K526*'fnd base rates'!M$56)
+($L526*'fnd base rates'!M$57)
+($M526*'fnd base rates'!M$58)
+($N526*'fnd base rates'!M$59)
+($O526*VLOOKUP($S526+12,rate_basefnd,13)))</f>
        <v>0</v>
      </c>
      <c r="AF526" s="4">
        <f t="shared" si="93"/>
        <v>8094.4728884268334</v>
      </c>
      <c r="AG526" s="4"/>
      <c r="AH526" s="4">
        <f t="shared" si="94"/>
        <v>482204211</v>
      </c>
      <c r="AI526" s="4" t="str">
        <f t="shared" si="95"/>
        <v>482</v>
      </c>
      <c r="AJ526" s="2" t="str">
        <f t="shared" si="96"/>
        <v>204</v>
      </c>
      <c r="AK526" s="2" t="str">
        <f t="shared" si="97"/>
        <v>211</v>
      </c>
      <c r="AL526" s="4">
        <f t="shared" si="98"/>
        <v>1</v>
      </c>
      <c r="AM526" s="4">
        <f t="shared" si="91"/>
        <v>1</v>
      </c>
      <c r="AN526" s="4">
        <f t="shared" si="99"/>
        <v>8094.4728884268334</v>
      </c>
      <c r="AO526" s="4">
        <f t="shared" si="100"/>
        <v>8094</v>
      </c>
      <c r="AP526" s="4">
        <f t="shared" si="101"/>
        <v>0</v>
      </c>
      <c r="AQ526" s="75">
        <v>8094</v>
      </c>
      <c r="AR526" s="4"/>
    </row>
    <row r="527" spans="1:44">
      <c r="A527" s="2">
        <v>482204745</v>
      </c>
      <c r="B527" s="382" t="s">
        <v>121</v>
      </c>
      <c r="C527" s="15">
        <f>'fnd enro'!C527</f>
        <v>0</v>
      </c>
      <c r="D527" s="15">
        <f>'fnd enro'!D527</f>
        <v>0</v>
      </c>
      <c r="E527" s="15">
        <f>'fnd enro'!E527</f>
        <v>2</v>
      </c>
      <c r="F527" s="15">
        <f>'fnd enro'!F527</f>
        <v>12</v>
      </c>
      <c r="G527" s="15">
        <f>'fnd enro'!G527</f>
        <v>12</v>
      </c>
      <c r="H527" s="15">
        <f>'fnd enro'!H527</f>
        <v>0</v>
      </c>
      <c r="I527" s="15">
        <f>'fnd enro'!I527</f>
        <v>0.97499999999999998</v>
      </c>
      <c r="J527" s="15">
        <f>'fnd enro'!J527</f>
        <v>0</v>
      </c>
      <c r="K527" s="15">
        <f>'fnd enro'!K527</f>
        <v>0</v>
      </c>
      <c r="L527" s="15">
        <f>'fnd enro'!L527</f>
        <v>0</v>
      </c>
      <c r="M527" s="15">
        <f>'fnd enro'!M527</f>
        <v>0</v>
      </c>
      <c r="N527" s="15">
        <f>'fnd enro'!N527</f>
        <v>0</v>
      </c>
      <c r="O527" s="15">
        <f>'fnd enro'!O527</f>
        <v>3</v>
      </c>
      <c r="P527" s="15"/>
      <c r="Q527" s="15">
        <f>'fnd enro'!R527</f>
        <v>26</v>
      </c>
      <c r="R527" s="16">
        <f t="shared" si="92"/>
        <v>1</v>
      </c>
      <c r="S527" s="15">
        <f>'fnd enro'!Q527</f>
        <v>3</v>
      </c>
      <c r="U527" s="1">
        <f>(($C527*'fnd base rates'!C$48)
+($D527*'fnd base rates'!C$49)
+($E527*'fnd base rates'!C$50)
+($F527*'fnd base rates'!C$51)
+($G527*'fnd base rates'!C$52)
+($H527*'fnd base rates'!C$53)
+($I527*'fnd base rates'!C$54)
+($J527*'fnd base rates'!C$55)
+($K527*'fnd base rates'!C$56)
+($L527*'fnd base rates'!C$57)
+($M527*'fnd base rates'!C$58)
+($N527*'fnd base rates'!C$59)
+($O527*VLOOKUP($S527+12,rate_basefnd,3)))
*$R527</f>
        <v>12045.686250000001</v>
      </c>
      <c r="V527" s="1">
        <f>(($C527*'fnd base rates'!D$48)
+($D527*'fnd base rates'!D$49)
+($E527*'fnd base rates'!D$50)
+($F527*'fnd base rates'!D$51)
+($G527*'fnd base rates'!D$52)
+($H527*'fnd base rates'!D$53)
+($I527*'fnd base rates'!D$54)
+($J527*'fnd base rates'!D$55)
+($K527*'fnd base rates'!D$56)
+($L527*'fnd base rates'!D$57)
+($M527*'fnd base rates'!D$58)
+($N527*'fnd base rates'!D$59)
+($O527*VLOOKUP($S527+12,rate_basefnd,4)))
*$R527</f>
        <v>17282.72</v>
      </c>
      <c r="W527" s="1">
        <f>(($C527*'fnd base rates'!E$48)
+($D527*'fnd base rates'!E$49)
+($E527*'fnd base rates'!E$50)
+($F527*'fnd base rates'!E$51)
+($G527*'fnd base rates'!E$52)
+($H527*'fnd base rates'!E$53)
+($I527*'fnd base rates'!E$54)
+($J527*'fnd base rates'!E$55)
+($K527*'fnd base rates'!E$56)
+($L527*'fnd base rates'!E$57)
+($M527*'fnd base rates'!E$58)
+($N527*'fnd base rates'!E$59)
+($O527*VLOOKUP($S527+12,rate_basefnd,5)))
*$R527</f>
        <v>92179.803750000006</v>
      </c>
      <c r="X527" s="1">
        <f>(($C527*'fnd base rates'!F$48)
+($D527*'fnd base rates'!F$49)
+($E527*'fnd base rates'!F$50)
+($F527*'fnd base rates'!F$51)
+($G527*'fnd base rates'!F$52)
+($H527*'fnd base rates'!F$53)
+($I527*'fnd base rates'!F$54)
+($J527*'fnd base rates'!F$55)
+($K527*'fnd base rates'!F$56)
+($L527*'fnd base rates'!F$57)
+($M527*'fnd base rates'!F$58)
+($N527*'fnd base rates'!F$59)
+($O527*VLOOKUP($S527+12,rate_basefnd,6)))
*$R527</f>
        <v>25327.489500000003</v>
      </c>
      <c r="Y527" s="1">
        <f>(($C527*'fnd base rates'!G$48)
+($D527*'fnd base rates'!G$49)
+($E527*'fnd base rates'!G$50)
+($F527*'fnd base rates'!G$51)
+($G527*'fnd base rates'!G$52)
+($H527*'fnd base rates'!G$53)
+($I527*'fnd base rates'!G$54)
+($J527*'fnd base rates'!G$55)
+($K527*'fnd base rates'!G$56)
+($L527*'fnd base rates'!G$57)
+($M527*'fnd base rates'!G$58)
+($N527*'fnd base rates'!G$59)
+($O527*VLOOKUP($S527+12,rate_basefnd,7)))
*$R527</f>
        <v>3853.3815</v>
      </c>
      <c r="Z527" s="1">
        <f>(($C527*'fnd base rates'!H$48)
+($D527*'fnd base rates'!H$49)
+($E527*'fnd base rates'!H$50)
+($F527*'fnd base rates'!H$51)
+($G527*'fnd base rates'!H$52)
+($H527*'fnd base rates'!H$53)
+($I527*'fnd base rates'!H$54)
+($J527*'fnd base rates'!H$55)
+($K527*'fnd base rates'!H$56)
+($L527*'fnd base rates'!H$57)
+($M527*'fnd base rates'!H$58)
+($N527*'fnd base rates'!H$59)
+($O527*VLOOKUP($S527+12,rate_basefnd,8)))</f>
        <v>11813.996999999998</v>
      </c>
      <c r="AA527" s="1">
        <f>(($C527*'fnd base rates'!I$48)
+($D527*'fnd base rates'!I$49)
+($E527*'fnd base rates'!I$50)
+($F527*'fnd base rates'!I$51)
+($G527*'fnd base rates'!I$52)
+($H527*'fnd base rates'!I$53)
+($I527*'fnd base rates'!I$54)
+($J527*'fnd base rates'!I$55)
+($K527*'fnd base rates'!I$56)
+($L527*'fnd base rates'!I$57)
+($M527*'fnd base rates'!I$58)
+($N527*'fnd base rates'!I$59)
+($O527*VLOOKUP($S527+12,rate_basefnd,9)))
*$R527</f>
        <v>6647.82</v>
      </c>
      <c r="AB527" s="1">
        <f>(($C527*'fnd base rates'!J$48)
+($D527*'fnd base rates'!J$49)
+($E527*'fnd base rates'!J$50)
+($F527*'fnd base rates'!J$51)
+($G527*'fnd base rates'!J$52)
+($H527*'fnd base rates'!J$53)
+($I527*'fnd base rates'!J$54)
+($J527*'fnd base rates'!J$55)
+($K527*'fnd base rates'!J$56)
+($L527*'fnd base rates'!J$57)
+($M527*'fnd base rates'!J$58)
+($N527*'fnd base rates'!J$59)
+($O527*VLOOKUP($S527+12,rate_basefnd,10)))
*$R527</f>
        <v>4358.84</v>
      </c>
      <c r="AC527" s="1">
        <f>(($C527*'fnd base rates'!K$48)
+($D527*'fnd base rates'!K$49)
+($E527*'fnd base rates'!K$50)
+($F527*'fnd base rates'!K$51)
+($G527*'fnd base rates'!K$52)
+($H527*'fnd base rates'!K$53)
+($I527*'fnd base rates'!K$54)
+($J527*'fnd base rates'!K$55)
+($K527*'fnd base rates'!K$56)
+($L527*'fnd base rates'!K$57)
+($M527*'fnd base rates'!K$58)
+($N527*'fnd base rates'!K$59)
+($O527*VLOOKUP($S527+12,rate_basefnd,11)))
*$R527</f>
        <v>27040.083250000003</v>
      </c>
      <c r="AD527" s="1">
        <f>(($C527*'fnd base rates'!L$48)
+($D527*'fnd base rates'!L$49)
+($E527*'fnd base rates'!L$50)
+($F527*'fnd base rates'!L$51)
+($G527*'fnd base rates'!L$52)
+($H527*'fnd base rates'!L$53)
+($I527*'fnd base rates'!L$54)
+($J527*'fnd base rates'!L$55)
+($K527*'fnd base rates'!L$56)
+($L527*'fnd base rates'!L$57)
+($M527*'fnd base rates'!L$58)
+($N527*'fnd base rates'!L$59)
+($O527*VLOOKUP($S527+12,rate_basefnd,12)))</f>
        <v>26494.592667941404</v>
      </c>
      <c r="AE527" s="1">
        <f>(($C527*'fnd base rates'!M$48)
+($D527*'fnd base rates'!M$49)
+($E527*'fnd base rates'!M$50)
+($F527*'fnd base rates'!M$51)
+($G527*'fnd base rates'!M$52)
+($H527*'fnd base rates'!M$53)
+($I527*'fnd base rates'!M$54)
+($J527*'fnd base rates'!M$55)
+($K527*'fnd base rates'!M$56)
+($L527*'fnd base rates'!M$57)
+($M527*'fnd base rates'!M$58)
+($N527*'fnd base rates'!M$59)
+($O527*VLOOKUP($S527+12,rate_basefnd,13)))</f>
        <v>0</v>
      </c>
      <c r="AF527" s="4">
        <f t="shared" si="93"/>
        <v>227044.41391794142</v>
      </c>
      <c r="AG527" s="4"/>
      <c r="AH527" s="4">
        <f t="shared" si="94"/>
        <v>482204745</v>
      </c>
      <c r="AI527" s="4" t="str">
        <f t="shared" si="95"/>
        <v>482</v>
      </c>
      <c r="AJ527" s="2" t="str">
        <f t="shared" si="96"/>
        <v>204</v>
      </c>
      <c r="AK527" s="2" t="str">
        <f t="shared" si="97"/>
        <v>745</v>
      </c>
      <c r="AL527" s="4">
        <f t="shared" si="98"/>
        <v>1</v>
      </c>
      <c r="AM527" s="4">
        <f t="shared" si="91"/>
        <v>26</v>
      </c>
      <c r="AN527" s="4">
        <f t="shared" si="99"/>
        <v>227044.41391794142</v>
      </c>
      <c r="AO527" s="4">
        <f t="shared" si="100"/>
        <v>8732</v>
      </c>
      <c r="AP527" s="4">
        <f t="shared" si="101"/>
        <v>0</v>
      </c>
      <c r="AQ527" s="75">
        <v>8732</v>
      </c>
      <c r="AR527" s="4"/>
    </row>
    <row r="528" spans="1:44">
      <c r="A528" s="2">
        <v>482204773</v>
      </c>
      <c r="B528" s="382" t="s">
        <v>121</v>
      </c>
      <c r="C528" s="15">
        <f>'fnd enro'!C528</f>
        <v>0</v>
      </c>
      <c r="D528" s="15">
        <f>'fnd enro'!D528</f>
        <v>0</v>
      </c>
      <c r="E528" s="15">
        <f>'fnd enro'!E528</f>
        <v>7</v>
      </c>
      <c r="F528" s="15">
        <f>'fnd enro'!F528</f>
        <v>31</v>
      </c>
      <c r="G528" s="15">
        <f>'fnd enro'!G528</f>
        <v>13</v>
      </c>
      <c r="H528" s="15">
        <f>'fnd enro'!H528</f>
        <v>0</v>
      </c>
      <c r="I528" s="15">
        <f>'fnd enro'!I528</f>
        <v>1.9125000000000001</v>
      </c>
      <c r="J528" s="15">
        <f>'fnd enro'!J528</f>
        <v>0</v>
      </c>
      <c r="K528" s="15">
        <f>'fnd enro'!K528</f>
        <v>0</v>
      </c>
      <c r="L528" s="15">
        <f>'fnd enro'!L528</f>
        <v>0</v>
      </c>
      <c r="M528" s="15">
        <f>'fnd enro'!M528</f>
        <v>0</v>
      </c>
      <c r="N528" s="15">
        <f>'fnd enro'!N528</f>
        <v>0</v>
      </c>
      <c r="O528" s="15">
        <f>'fnd enro'!O528</f>
        <v>10</v>
      </c>
      <c r="P528" s="15"/>
      <c r="Q528" s="15">
        <f>'fnd enro'!R528</f>
        <v>51</v>
      </c>
      <c r="R528" s="16">
        <f t="shared" si="92"/>
        <v>1</v>
      </c>
      <c r="S528" s="15">
        <f>'fnd enro'!Q528</f>
        <v>5</v>
      </c>
      <c r="U528" s="1">
        <f>(($C528*'fnd base rates'!C$48)
+($D528*'fnd base rates'!C$49)
+($E528*'fnd base rates'!C$50)
+($F528*'fnd base rates'!C$51)
+($G528*'fnd base rates'!C$52)
+($H528*'fnd base rates'!C$53)
+($I528*'fnd base rates'!C$54)
+($J528*'fnd base rates'!C$55)
+($K528*'fnd base rates'!C$56)
+($L528*'fnd base rates'!C$57)
+($M528*'fnd base rates'!C$58)
+($N528*'fnd base rates'!C$59)
+($O528*VLOOKUP($S528+12,rate_basefnd,3)))
*$R528</f>
        <v>23628.076875000002</v>
      </c>
      <c r="V528" s="1">
        <f>(($C528*'fnd base rates'!D$48)
+($D528*'fnd base rates'!D$49)
+($E528*'fnd base rates'!D$50)
+($F528*'fnd base rates'!D$51)
+($G528*'fnd base rates'!D$52)
+($H528*'fnd base rates'!D$53)
+($I528*'fnd base rates'!D$54)
+($J528*'fnd base rates'!D$55)
+($K528*'fnd base rates'!D$56)
+($L528*'fnd base rates'!D$57)
+($M528*'fnd base rates'!D$58)
+($N528*'fnd base rates'!D$59)
+($O528*VLOOKUP($S528+12,rate_basefnd,4)))
*$R528</f>
        <v>33900.720000000001</v>
      </c>
      <c r="W528" s="1">
        <f>(($C528*'fnd base rates'!E$48)
+($D528*'fnd base rates'!E$49)
+($E528*'fnd base rates'!E$50)
+($F528*'fnd base rates'!E$51)
+($G528*'fnd base rates'!E$52)
+($H528*'fnd base rates'!E$53)
+($I528*'fnd base rates'!E$54)
+($J528*'fnd base rates'!E$55)
+($K528*'fnd base rates'!E$56)
+($L528*'fnd base rates'!E$57)
+($M528*'fnd base rates'!E$58)
+($N528*'fnd base rates'!E$59)
+($O528*VLOOKUP($S528+12,rate_basefnd,5)))
*$R528</f>
        <v>197853.50812499999</v>
      </c>
      <c r="X528" s="1">
        <f>(($C528*'fnd base rates'!F$48)
+($D528*'fnd base rates'!F$49)
+($E528*'fnd base rates'!F$50)
+($F528*'fnd base rates'!F$51)
+($G528*'fnd base rates'!F$52)
+($H528*'fnd base rates'!F$53)
+($I528*'fnd base rates'!F$54)
+($J528*'fnd base rates'!F$55)
+($K528*'fnd base rates'!F$56)
+($L528*'fnd base rates'!F$57)
+($M528*'fnd base rates'!F$58)
+($N528*'fnd base rates'!F$59)
+($O528*VLOOKUP($S528+12,rate_basefnd,6)))
*$R528</f>
        <v>51988.873250000004</v>
      </c>
      <c r="Y528" s="1">
        <f>(($C528*'fnd base rates'!G$48)
+($D528*'fnd base rates'!G$49)
+($E528*'fnd base rates'!G$50)
+($F528*'fnd base rates'!G$51)
+($G528*'fnd base rates'!G$52)
+($H528*'fnd base rates'!G$53)
+($I528*'fnd base rates'!G$54)
+($J528*'fnd base rates'!G$55)
+($K528*'fnd base rates'!G$56)
+($L528*'fnd base rates'!G$57)
+($M528*'fnd base rates'!G$58)
+($N528*'fnd base rates'!G$59)
+($O528*VLOOKUP($S528+12,rate_basefnd,7)))
*$R528</f>
        <v>7741.8002500000002</v>
      </c>
      <c r="Z528" s="1">
        <f>(($C528*'fnd base rates'!H$48)
+($D528*'fnd base rates'!H$49)
+($E528*'fnd base rates'!H$50)
+($F528*'fnd base rates'!H$51)
+($G528*'fnd base rates'!H$52)
+($H528*'fnd base rates'!H$53)
+($I528*'fnd base rates'!H$54)
+($J528*'fnd base rates'!H$55)
+($K528*'fnd base rates'!H$56)
+($L528*'fnd base rates'!H$57)
+($M528*'fnd base rates'!H$58)
+($N528*'fnd base rates'!H$59)
+($O528*VLOOKUP($S528+12,rate_basefnd,8)))</f>
        <v>23173.609500000002</v>
      </c>
      <c r="AA528" s="1">
        <f>(($C528*'fnd base rates'!I$48)
+($D528*'fnd base rates'!I$49)
+($E528*'fnd base rates'!I$50)
+($F528*'fnd base rates'!I$51)
+($G528*'fnd base rates'!I$52)
+($H528*'fnd base rates'!I$53)
+($I528*'fnd base rates'!I$54)
+($J528*'fnd base rates'!I$55)
+($K528*'fnd base rates'!I$56)
+($L528*'fnd base rates'!I$57)
+($M528*'fnd base rates'!I$58)
+($N528*'fnd base rates'!I$59)
+($O528*VLOOKUP($S528+12,rate_basefnd,9)))
*$R528</f>
        <v>12266.01</v>
      </c>
      <c r="AB528" s="1">
        <f>(($C528*'fnd base rates'!J$48)
+($D528*'fnd base rates'!J$49)
+($E528*'fnd base rates'!J$50)
+($F528*'fnd base rates'!J$51)
+($G528*'fnd base rates'!J$52)
+($H528*'fnd base rates'!J$53)
+($I528*'fnd base rates'!J$54)
+($J528*'fnd base rates'!J$55)
+($K528*'fnd base rates'!J$56)
+($L528*'fnd base rates'!J$57)
+($M528*'fnd base rates'!J$58)
+($N528*'fnd base rates'!J$59)
+($O528*VLOOKUP($S528+12,rate_basefnd,10)))
*$R528</f>
        <v>7530.87</v>
      </c>
      <c r="AC528" s="1">
        <f>(($C528*'fnd base rates'!K$48)
+($D528*'fnd base rates'!K$49)
+($E528*'fnd base rates'!K$50)
+($F528*'fnd base rates'!K$51)
+($G528*'fnd base rates'!K$52)
+($H528*'fnd base rates'!K$53)
+($I528*'fnd base rates'!K$54)
+($J528*'fnd base rates'!K$55)
+($K528*'fnd base rates'!K$56)
+($L528*'fnd base rates'!K$57)
+($M528*'fnd base rates'!K$58)
+($N528*'fnd base rates'!K$59)
+($O528*VLOOKUP($S528+12,rate_basefnd,11)))
*$R528</f>
        <v>54326.071375</v>
      </c>
      <c r="AD528" s="1">
        <f>(($C528*'fnd base rates'!L$48)
+($D528*'fnd base rates'!L$49)
+($E528*'fnd base rates'!L$50)
+($F528*'fnd base rates'!L$51)
+($G528*'fnd base rates'!L$52)
+($H528*'fnd base rates'!L$53)
+($I528*'fnd base rates'!L$54)
+($J528*'fnd base rates'!L$55)
+($K528*'fnd base rates'!L$56)
+($L528*'fnd base rates'!L$57)
+($M528*'fnd base rates'!L$58)
+($N528*'fnd base rates'!L$59)
+($O528*VLOOKUP($S528+12,rate_basefnd,12)))</f>
        <v>53411.855085915813</v>
      </c>
      <c r="AE528" s="1">
        <f>(($C528*'fnd base rates'!M$48)
+($D528*'fnd base rates'!M$49)
+($E528*'fnd base rates'!M$50)
+($F528*'fnd base rates'!M$51)
+($G528*'fnd base rates'!M$52)
+($H528*'fnd base rates'!M$53)
+($I528*'fnd base rates'!M$54)
+($J528*'fnd base rates'!M$55)
+($K528*'fnd base rates'!M$56)
+($L528*'fnd base rates'!M$57)
+($M528*'fnd base rates'!M$58)
+($N528*'fnd base rates'!M$59)
+($O528*VLOOKUP($S528+12,rate_basefnd,13)))</f>
        <v>0</v>
      </c>
      <c r="AF528" s="4">
        <f t="shared" si="93"/>
        <v>465821.39446091582</v>
      </c>
      <c r="AG528" s="4"/>
      <c r="AH528" s="4">
        <f t="shared" si="94"/>
        <v>482204773</v>
      </c>
      <c r="AI528" s="4" t="str">
        <f t="shared" si="95"/>
        <v>482</v>
      </c>
      <c r="AJ528" s="2" t="str">
        <f t="shared" si="96"/>
        <v>204</v>
      </c>
      <c r="AK528" s="2" t="str">
        <f t="shared" si="97"/>
        <v>773</v>
      </c>
      <c r="AL528" s="4">
        <f t="shared" si="98"/>
        <v>1</v>
      </c>
      <c r="AM528" s="4">
        <f t="shared" si="91"/>
        <v>51</v>
      </c>
      <c r="AN528" s="4">
        <f t="shared" si="99"/>
        <v>465821.39446091582</v>
      </c>
      <c r="AO528" s="4">
        <f t="shared" si="100"/>
        <v>9134</v>
      </c>
      <c r="AP528" s="4">
        <f t="shared" si="101"/>
        <v>0</v>
      </c>
      <c r="AQ528" s="75">
        <v>9134</v>
      </c>
      <c r="AR528" s="4"/>
    </row>
    <row r="529" spans="1:44">
      <c r="A529" s="2">
        <v>483239020</v>
      </c>
      <c r="B529" s="382" t="s">
        <v>694</v>
      </c>
      <c r="C529" s="15">
        <f>'fnd enro'!C529</f>
        <v>0</v>
      </c>
      <c r="D529" s="15">
        <f>'fnd enro'!D529</f>
        <v>0</v>
      </c>
      <c r="E529" s="15">
        <f>'fnd enro'!E529</f>
        <v>0</v>
      </c>
      <c r="F529" s="15">
        <f>'fnd enro'!F529</f>
        <v>1</v>
      </c>
      <c r="G529" s="15">
        <f>'fnd enro'!G529</f>
        <v>0</v>
      </c>
      <c r="H529" s="15">
        <f>'fnd enro'!H529</f>
        <v>0</v>
      </c>
      <c r="I529" s="15">
        <f>'fnd enro'!I529</f>
        <v>3.7499999999999999E-2</v>
      </c>
      <c r="J529" s="15">
        <f>'fnd enro'!J529</f>
        <v>0</v>
      </c>
      <c r="K529" s="15">
        <f>'fnd enro'!K529</f>
        <v>0</v>
      </c>
      <c r="L529" s="15">
        <f>'fnd enro'!L529</f>
        <v>0</v>
      </c>
      <c r="M529" s="15">
        <f>'fnd enro'!M529</f>
        <v>0</v>
      </c>
      <c r="N529" s="15">
        <f>'fnd enro'!N529</f>
        <v>0</v>
      </c>
      <c r="O529" s="15">
        <f>'fnd enro'!O529</f>
        <v>0</v>
      </c>
      <c r="P529" s="15"/>
      <c r="Q529" s="15">
        <f>'fnd enro'!R529</f>
        <v>1</v>
      </c>
      <c r="R529" s="16">
        <f t="shared" si="92"/>
        <v>1.0349999999999999</v>
      </c>
      <c r="S529" s="15">
        <f>'fnd enro'!Q529</f>
        <v>1</v>
      </c>
      <c r="U529" s="1">
        <f>(($C529*'fnd base rates'!C$48)
+($D529*'fnd base rates'!C$49)
+($E529*'fnd base rates'!C$50)
+($F529*'fnd base rates'!C$51)
+($G529*'fnd base rates'!C$52)
+($H529*'fnd base rates'!C$53)
+($I529*'fnd base rates'!C$54)
+($J529*'fnd base rates'!C$55)
+($K529*'fnd base rates'!C$56)
+($L529*'fnd base rates'!C$57)
+($M529*'fnd base rates'!C$58)
+($N529*'fnd base rates'!C$59)
+($O529*VLOOKUP($S529+12,rate_basefnd,3)))
*$R529</f>
        <v>479.510971875</v>
      </c>
      <c r="V529" s="1">
        <f>(($C529*'fnd base rates'!D$48)
+($D529*'fnd base rates'!D$49)
+($E529*'fnd base rates'!D$50)
+($F529*'fnd base rates'!D$51)
+($G529*'fnd base rates'!D$52)
+($H529*'fnd base rates'!D$53)
+($I529*'fnd base rates'!D$54)
+($J529*'fnd base rates'!D$55)
+($K529*'fnd base rates'!D$56)
+($L529*'fnd base rates'!D$57)
+($M529*'fnd base rates'!D$58)
+($N529*'fnd base rates'!D$59)
+($O529*VLOOKUP($S529+12,rate_basefnd,4)))
*$R529</f>
        <v>687.98519999999996</v>
      </c>
      <c r="W529" s="1">
        <f>(($C529*'fnd base rates'!E$48)
+($D529*'fnd base rates'!E$49)
+($E529*'fnd base rates'!E$50)
+($F529*'fnd base rates'!E$51)
+($G529*'fnd base rates'!E$52)
+($H529*'fnd base rates'!E$53)
+($I529*'fnd base rates'!E$54)
+($J529*'fnd base rates'!E$55)
+($K529*'fnd base rates'!E$56)
+($L529*'fnd base rates'!E$57)
+($M529*'fnd base rates'!E$58)
+($N529*'fnd base rates'!E$59)
+($O529*VLOOKUP($S529+12,rate_basefnd,5)))
*$R529</f>
        <v>3479.9281031249998</v>
      </c>
      <c r="X529" s="1">
        <f>(($C529*'fnd base rates'!F$48)
+($D529*'fnd base rates'!F$49)
+($E529*'fnd base rates'!F$50)
+($F529*'fnd base rates'!F$51)
+($G529*'fnd base rates'!F$52)
+($H529*'fnd base rates'!F$53)
+($I529*'fnd base rates'!F$54)
+($J529*'fnd base rates'!F$55)
+($K529*'fnd base rates'!F$56)
+($L529*'fnd base rates'!F$57)
+($M529*'fnd base rates'!F$58)
+($N529*'fnd base rates'!F$59)
+($O529*VLOOKUP($S529+12,rate_basefnd,6)))
*$R529</f>
        <v>1112.8483012500001</v>
      </c>
      <c r="Y529" s="1">
        <f>(($C529*'fnd base rates'!G$48)
+($D529*'fnd base rates'!G$49)
+($E529*'fnd base rates'!G$50)
+($F529*'fnd base rates'!G$51)
+($G529*'fnd base rates'!G$52)
+($H529*'fnd base rates'!G$53)
+($I529*'fnd base rates'!G$54)
+($J529*'fnd base rates'!G$55)
+($K529*'fnd base rates'!G$56)
+($L529*'fnd base rates'!G$57)
+($M529*'fnd base rates'!G$58)
+($N529*'fnd base rates'!G$59)
+($O529*VLOOKUP($S529+12,rate_basefnd,7)))
*$R529</f>
        <v>140.53514624999997</v>
      </c>
      <c r="Z529" s="1">
        <f>(($C529*'fnd base rates'!H$48)
+($D529*'fnd base rates'!H$49)
+($E529*'fnd base rates'!H$50)
+($F529*'fnd base rates'!H$51)
+($G529*'fnd base rates'!H$52)
+($H529*'fnd base rates'!H$53)
+($I529*'fnd base rates'!H$54)
+($J529*'fnd base rates'!H$55)
+($K529*'fnd base rates'!H$56)
+($L529*'fnd base rates'!H$57)
+($M529*'fnd base rates'!H$58)
+($N529*'fnd base rates'!H$59)
+($O529*VLOOKUP($S529+12,rate_basefnd,8)))</f>
        <v>454.3845</v>
      </c>
      <c r="AA529" s="1">
        <f>(($C529*'fnd base rates'!I$48)
+($D529*'fnd base rates'!I$49)
+($E529*'fnd base rates'!I$50)
+($F529*'fnd base rates'!I$51)
+($G529*'fnd base rates'!I$52)
+($H529*'fnd base rates'!I$53)
+($I529*'fnd base rates'!I$54)
+($J529*'fnd base rates'!I$55)
+($K529*'fnd base rates'!I$56)
+($L529*'fnd base rates'!I$57)
+($M529*'fnd base rates'!I$58)
+($N529*'fnd base rates'!I$59)
+($O529*VLOOKUP($S529+12,rate_basefnd,9)))
*$R529</f>
        <v>229.55264999999997</v>
      </c>
      <c r="AB529" s="1">
        <f>(($C529*'fnd base rates'!J$48)
+($D529*'fnd base rates'!J$49)
+($E529*'fnd base rates'!J$50)
+($F529*'fnd base rates'!J$51)
+($G529*'fnd base rates'!J$52)
+($H529*'fnd base rates'!J$53)
+($I529*'fnd base rates'!J$54)
+($J529*'fnd base rates'!J$55)
+($K529*'fnd base rates'!J$56)
+($L529*'fnd base rates'!J$57)
+($M529*'fnd base rates'!J$58)
+($N529*'fnd base rates'!J$59)
+($O529*VLOOKUP($S529+12,rate_basefnd,10)))
*$R529</f>
        <v>136.98224999999999</v>
      </c>
      <c r="AC529" s="1">
        <f>(($C529*'fnd base rates'!K$48)
+($D529*'fnd base rates'!K$49)
+($E529*'fnd base rates'!K$50)
+($F529*'fnd base rates'!K$51)
+($G529*'fnd base rates'!K$52)
+($H529*'fnd base rates'!K$53)
+($I529*'fnd base rates'!K$54)
+($J529*'fnd base rates'!K$55)
+($K529*'fnd base rates'!K$56)
+($L529*'fnd base rates'!K$57)
+($M529*'fnd base rates'!K$58)
+($N529*'fnd base rates'!K$59)
+($O529*VLOOKUP($S529+12,rate_basefnd,11)))
*$R529</f>
        <v>986.13260437499991</v>
      </c>
      <c r="AD529" s="1">
        <f>(($C529*'fnd base rates'!L$48)
+($D529*'fnd base rates'!L$49)
+($E529*'fnd base rates'!L$50)
+($F529*'fnd base rates'!L$51)
+($G529*'fnd base rates'!L$52)
+($H529*'fnd base rates'!L$53)
+($I529*'fnd base rates'!L$54)
+($J529*'fnd base rates'!L$55)
+($K529*'fnd base rates'!L$56)
+($L529*'fnd base rates'!L$57)
+($M529*'fnd base rates'!L$58)
+($N529*'fnd base rates'!L$59)
+($O529*VLOOKUP($S529+12,rate_basefnd,12)))</f>
        <v>987.83146477281571</v>
      </c>
      <c r="AE529" s="1">
        <f>(($C529*'fnd base rates'!M$48)
+($D529*'fnd base rates'!M$49)
+($E529*'fnd base rates'!M$50)
+($F529*'fnd base rates'!M$51)
+($G529*'fnd base rates'!M$52)
+($H529*'fnd base rates'!M$53)
+($I529*'fnd base rates'!M$54)
+($J529*'fnd base rates'!M$55)
+($K529*'fnd base rates'!M$56)
+($L529*'fnd base rates'!M$57)
+($M529*'fnd base rates'!M$58)
+($N529*'fnd base rates'!M$59)
+($O529*VLOOKUP($S529+12,rate_basefnd,13)))</f>
        <v>0</v>
      </c>
      <c r="AF529" s="4">
        <f t="shared" si="93"/>
        <v>8695.6911916478148</v>
      </c>
      <c r="AG529" s="4"/>
      <c r="AH529" s="4">
        <f t="shared" si="94"/>
        <v>483239020</v>
      </c>
      <c r="AI529" s="4" t="str">
        <f t="shared" si="95"/>
        <v>483</v>
      </c>
      <c r="AJ529" s="2" t="str">
        <f t="shared" si="96"/>
        <v>239</v>
      </c>
      <c r="AK529" s="2" t="str">
        <f t="shared" si="97"/>
        <v>020</v>
      </c>
      <c r="AL529" s="4">
        <f t="shared" si="98"/>
        <v>1</v>
      </c>
      <c r="AM529" s="4">
        <f t="shared" si="91"/>
        <v>1</v>
      </c>
      <c r="AN529" s="4">
        <f t="shared" si="99"/>
        <v>8695.6911916478148</v>
      </c>
      <c r="AO529" s="4">
        <f t="shared" si="100"/>
        <v>8696</v>
      </c>
      <c r="AP529" s="4">
        <f t="shared" si="101"/>
        <v>0</v>
      </c>
      <c r="AQ529" s="75">
        <v>8696</v>
      </c>
      <c r="AR529" s="4"/>
    </row>
    <row r="530" spans="1:44">
      <c r="A530" s="2">
        <v>483239036</v>
      </c>
      <c r="B530" s="382" t="s">
        <v>694</v>
      </c>
      <c r="C530" s="15">
        <f>'fnd enro'!C530</f>
        <v>0</v>
      </c>
      <c r="D530" s="15">
        <f>'fnd enro'!D530</f>
        <v>0</v>
      </c>
      <c r="E530" s="15">
        <f>'fnd enro'!E530</f>
        <v>0</v>
      </c>
      <c r="F530" s="15">
        <f>'fnd enro'!F530</f>
        <v>5</v>
      </c>
      <c r="G530" s="15">
        <f>'fnd enro'!G530</f>
        <v>5</v>
      </c>
      <c r="H530" s="15">
        <f>'fnd enro'!H530</f>
        <v>4</v>
      </c>
      <c r="I530" s="15">
        <f>'fnd enro'!I530</f>
        <v>0.52500000000000002</v>
      </c>
      <c r="J530" s="15">
        <f>'fnd enro'!J530</f>
        <v>0</v>
      </c>
      <c r="K530" s="15">
        <f>'fnd enro'!K530</f>
        <v>0</v>
      </c>
      <c r="L530" s="15">
        <f>'fnd enro'!L530</f>
        <v>0</v>
      </c>
      <c r="M530" s="15">
        <f>'fnd enro'!M530</f>
        <v>0</v>
      </c>
      <c r="N530" s="15">
        <f>'fnd enro'!N530</f>
        <v>0</v>
      </c>
      <c r="O530" s="15">
        <f>'fnd enro'!O530</f>
        <v>3</v>
      </c>
      <c r="P530" s="15"/>
      <c r="Q530" s="15">
        <f>'fnd enro'!R530</f>
        <v>14</v>
      </c>
      <c r="R530" s="16">
        <f t="shared" si="92"/>
        <v>1.0349999999999999</v>
      </c>
      <c r="S530" s="15">
        <f>'fnd enro'!Q530</f>
        <v>5</v>
      </c>
      <c r="U530" s="1">
        <f>(($C530*'fnd base rates'!C$48)
+($D530*'fnd base rates'!C$49)
+($E530*'fnd base rates'!C$50)
+($F530*'fnd base rates'!C$51)
+($G530*'fnd base rates'!C$52)
+($H530*'fnd base rates'!C$53)
+($I530*'fnd base rates'!C$54)
+($J530*'fnd base rates'!C$55)
+($K530*'fnd base rates'!C$56)
+($L530*'fnd base rates'!C$57)
+($M530*'fnd base rates'!C$58)
+($N530*'fnd base rates'!C$59)
+($O530*VLOOKUP($S530+12,rate_basefnd,3)))
*$R530</f>
        <v>6713.1536062499999</v>
      </c>
      <c r="V530" s="1">
        <f>(($C530*'fnd base rates'!D$48)
+($D530*'fnd base rates'!D$49)
+($E530*'fnd base rates'!D$50)
+($F530*'fnd base rates'!D$51)
+($G530*'fnd base rates'!D$52)
+($H530*'fnd base rates'!D$53)
+($I530*'fnd base rates'!D$54)
+($J530*'fnd base rates'!D$55)
+($K530*'fnd base rates'!D$56)
+($L530*'fnd base rates'!D$57)
+($M530*'fnd base rates'!D$58)
+($N530*'fnd base rates'!D$59)
+($O530*VLOOKUP($S530+12,rate_basefnd,4)))
*$R530</f>
        <v>9631.7928000000011</v>
      </c>
      <c r="W530" s="1">
        <f>(($C530*'fnd base rates'!E$48)
+($D530*'fnd base rates'!E$49)
+($E530*'fnd base rates'!E$50)
+($F530*'fnd base rates'!E$51)
+($G530*'fnd base rates'!E$52)
+($H530*'fnd base rates'!E$53)
+($I530*'fnd base rates'!E$54)
+($J530*'fnd base rates'!E$55)
+($K530*'fnd base rates'!E$56)
+($L530*'fnd base rates'!E$57)
+($M530*'fnd base rates'!E$58)
+($N530*'fnd base rates'!E$59)
+($O530*VLOOKUP($S530+12,rate_basefnd,5)))
*$R530</f>
        <v>60204.481593749995</v>
      </c>
      <c r="X530" s="1">
        <f>(($C530*'fnd base rates'!F$48)
+($D530*'fnd base rates'!F$49)
+($E530*'fnd base rates'!F$50)
+($F530*'fnd base rates'!F$51)
+($G530*'fnd base rates'!F$52)
+($H530*'fnd base rates'!F$53)
+($I530*'fnd base rates'!F$54)
+($J530*'fnd base rates'!F$55)
+($K530*'fnd base rates'!F$56)
+($L530*'fnd base rates'!F$57)
+($M530*'fnd base rates'!F$58)
+($N530*'fnd base rates'!F$59)
+($O530*VLOOKUP($S530+12,rate_basefnd,6)))
*$R530</f>
        <v>13149.6030675</v>
      </c>
      <c r="Y530" s="1">
        <f>(($C530*'fnd base rates'!G$48)
+($D530*'fnd base rates'!G$49)
+($E530*'fnd base rates'!G$50)
+($F530*'fnd base rates'!G$51)
+($G530*'fnd base rates'!G$52)
+($H530*'fnd base rates'!G$53)
+($I530*'fnd base rates'!G$54)
+($J530*'fnd base rates'!G$55)
+($K530*'fnd base rates'!G$56)
+($L530*'fnd base rates'!G$57)
+($M530*'fnd base rates'!G$58)
+($N530*'fnd base rates'!G$59)
+($O530*VLOOKUP($S530+12,rate_basefnd,7)))
*$R530</f>
        <v>2258.2235474999998</v>
      </c>
      <c r="Z530" s="1">
        <f>(($C530*'fnd base rates'!H$48)
+($D530*'fnd base rates'!H$49)
+($E530*'fnd base rates'!H$50)
+($F530*'fnd base rates'!H$51)
+($G530*'fnd base rates'!H$52)
+($H530*'fnd base rates'!H$53)
+($I530*'fnd base rates'!H$54)
+($J530*'fnd base rates'!H$55)
+($K530*'fnd base rates'!H$56)
+($L530*'fnd base rates'!H$57)
+($M530*'fnd base rates'!H$58)
+($N530*'fnd base rates'!H$59)
+($O530*VLOOKUP($S530+12,rate_basefnd,8)))</f>
        <v>7420.183</v>
      </c>
      <c r="AA530" s="1">
        <f>(($C530*'fnd base rates'!I$48)
+($D530*'fnd base rates'!I$49)
+($E530*'fnd base rates'!I$50)
+($F530*'fnd base rates'!I$51)
+($G530*'fnd base rates'!I$52)
+($H530*'fnd base rates'!I$53)
+($I530*'fnd base rates'!I$54)
+($J530*'fnd base rates'!I$55)
+($K530*'fnd base rates'!I$56)
+($L530*'fnd base rates'!I$57)
+($M530*'fnd base rates'!I$58)
+($N530*'fnd base rates'!I$59)
+($O530*VLOOKUP($S530+12,rate_basefnd,9)))
*$R530</f>
        <v>4207.7096999999994</v>
      </c>
      <c r="AB530" s="1">
        <f>(($C530*'fnd base rates'!J$48)
+($D530*'fnd base rates'!J$49)
+($E530*'fnd base rates'!J$50)
+($F530*'fnd base rates'!J$51)
+($G530*'fnd base rates'!J$52)
+($H530*'fnd base rates'!J$53)
+($I530*'fnd base rates'!J$54)
+($J530*'fnd base rates'!J$55)
+($K530*'fnd base rates'!J$56)
+($L530*'fnd base rates'!J$57)
+($M530*'fnd base rates'!J$58)
+($N530*'fnd base rates'!J$59)
+($O530*VLOOKUP($S530+12,rate_basefnd,10)))
*$R530</f>
        <v>3867.4327499999999</v>
      </c>
      <c r="AC530" s="1">
        <f>(($C530*'fnd base rates'!K$48)
+($D530*'fnd base rates'!K$49)
+($E530*'fnd base rates'!K$50)
+($F530*'fnd base rates'!K$51)
+($G530*'fnd base rates'!K$52)
+($H530*'fnd base rates'!K$53)
+($I530*'fnd base rates'!K$54)
+($J530*'fnd base rates'!K$55)
+($K530*'fnd base rates'!K$56)
+($L530*'fnd base rates'!K$57)
+($M530*'fnd base rates'!K$58)
+($N530*'fnd base rates'!K$59)
+($O530*VLOOKUP($S530+12,rate_basefnd,11)))
*$R530</f>
        <v>15846.690161249995</v>
      </c>
      <c r="AD530" s="1">
        <f>(($C530*'fnd base rates'!L$48)
+($D530*'fnd base rates'!L$49)
+($E530*'fnd base rates'!L$50)
+($F530*'fnd base rates'!L$51)
+($G530*'fnd base rates'!L$52)
+($H530*'fnd base rates'!L$53)
+($I530*'fnd base rates'!L$54)
+($J530*'fnd base rates'!L$55)
+($K530*'fnd base rates'!L$56)
+($L530*'fnd base rates'!L$57)
+($M530*'fnd base rates'!L$58)
+($N530*'fnd base rates'!L$59)
+($O530*VLOOKUP($S530+12,rate_basefnd,12)))</f>
        <v>14454.378298436006</v>
      </c>
      <c r="AE530" s="1">
        <f>(($C530*'fnd base rates'!M$48)
+($D530*'fnd base rates'!M$49)
+($E530*'fnd base rates'!M$50)
+($F530*'fnd base rates'!M$51)
+($G530*'fnd base rates'!M$52)
+($H530*'fnd base rates'!M$53)
+($I530*'fnd base rates'!M$54)
+($J530*'fnd base rates'!M$55)
+($K530*'fnd base rates'!M$56)
+($L530*'fnd base rates'!M$57)
+($M530*'fnd base rates'!M$58)
+($N530*'fnd base rates'!M$59)
+($O530*VLOOKUP($S530+12,rate_basefnd,13)))</f>
        <v>0</v>
      </c>
      <c r="AF530" s="4">
        <f t="shared" si="93"/>
        <v>137753.64852468602</v>
      </c>
      <c r="AG530" s="4"/>
      <c r="AH530" s="4">
        <f t="shared" si="94"/>
        <v>483239036</v>
      </c>
      <c r="AI530" s="4" t="str">
        <f t="shared" si="95"/>
        <v>483</v>
      </c>
      <c r="AJ530" s="2" t="str">
        <f t="shared" si="96"/>
        <v>239</v>
      </c>
      <c r="AK530" s="2" t="str">
        <f t="shared" si="97"/>
        <v>036</v>
      </c>
      <c r="AL530" s="4">
        <f t="shared" si="98"/>
        <v>1</v>
      </c>
      <c r="AM530" s="4">
        <f t="shared" si="91"/>
        <v>14</v>
      </c>
      <c r="AN530" s="4">
        <f t="shared" si="99"/>
        <v>137753.64852468602</v>
      </c>
      <c r="AO530" s="4">
        <f t="shared" si="100"/>
        <v>9840</v>
      </c>
      <c r="AP530" s="4">
        <f t="shared" si="101"/>
        <v>0</v>
      </c>
      <c r="AQ530" s="75">
        <v>9840</v>
      </c>
      <c r="AR530" s="4"/>
    </row>
    <row r="531" spans="1:44">
      <c r="A531" s="2">
        <v>483239052</v>
      </c>
      <c r="B531" s="382" t="s">
        <v>694</v>
      </c>
      <c r="C531" s="15">
        <f>'fnd enro'!C531</f>
        <v>0</v>
      </c>
      <c r="D531" s="15">
        <f>'fnd enro'!D531</f>
        <v>0</v>
      </c>
      <c r="E531" s="15">
        <f>'fnd enro'!E531</f>
        <v>0</v>
      </c>
      <c r="F531" s="15">
        <f>'fnd enro'!F531</f>
        <v>6</v>
      </c>
      <c r="G531" s="15">
        <f>'fnd enro'!G531</f>
        <v>8</v>
      </c>
      <c r="H531" s="15">
        <f>'fnd enro'!H531</f>
        <v>12</v>
      </c>
      <c r="I531" s="15">
        <f>'fnd enro'!I531</f>
        <v>0.97499999999999998</v>
      </c>
      <c r="J531" s="15">
        <f>'fnd enro'!J531</f>
        <v>0</v>
      </c>
      <c r="K531" s="15">
        <f>'fnd enro'!K531</f>
        <v>0</v>
      </c>
      <c r="L531" s="15">
        <f>'fnd enro'!L531</f>
        <v>0</v>
      </c>
      <c r="M531" s="15">
        <f>'fnd enro'!M531</f>
        <v>0</v>
      </c>
      <c r="N531" s="15">
        <f>'fnd enro'!N531</f>
        <v>0</v>
      </c>
      <c r="O531" s="15">
        <f>'fnd enro'!O531</f>
        <v>5</v>
      </c>
      <c r="P531" s="15"/>
      <c r="Q531" s="15">
        <f>'fnd enro'!R531</f>
        <v>26</v>
      </c>
      <c r="R531" s="16">
        <f t="shared" si="92"/>
        <v>1.0349999999999999</v>
      </c>
      <c r="S531" s="15">
        <f>'fnd enro'!Q531</f>
        <v>5</v>
      </c>
      <c r="U531" s="1">
        <f>(($C531*'fnd base rates'!C$48)
+($D531*'fnd base rates'!C$49)
+($E531*'fnd base rates'!C$50)
+($F531*'fnd base rates'!C$51)
+($G531*'fnd base rates'!C$52)
+($H531*'fnd base rates'!C$53)
+($I531*'fnd base rates'!C$54)
+($J531*'fnd base rates'!C$55)
+($K531*'fnd base rates'!C$56)
+($L531*'fnd base rates'!C$57)
+($M531*'fnd base rates'!C$58)
+($N531*'fnd base rates'!C$59)
+($O531*VLOOKUP($S531+12,rate_basefnd,3)))
*$R531</f>
        <v>12467.28526875</v>
      </c>
      <c r="V531" s="1">
        <f>(($C531*'fnd base rates'!D$48)
+($D531*'fnd base rates'!D$49)
+($E531*'fnd base rates'!D$50)
+($F531*'fnd base rates'!D$51)
+($G531*'fnd base rates'!D$52)
+($H531*'fnd base rates'!D$53)
+($I531*'fnd base rates'!D$54)
+($J531*'fnd base rates'!D$55)
+($K531*'fnd base rates'!D$56)
+($L531*'fnd base rates'!D$57)
+($M531*'fnd base rates'!D$58)
+($N531*'fnd base rates'!D$59)
+($O531*VLOOKUP($S531+12,rate_basefnd,4)))
*$R531</f>
        <v>17887.6152</v>
      </c>
      <c r="W531" s="1">
        <f>(($C531*'fnd base rates'!E$48)
+($D531*'fnd base rates'!E$49)
+($E531*'fnd base rates'!E$50)
+($F531*'fnd base rates'!E$51)
+($G531*'fnd base rates'!E$52)
+($H531*'fnd base rates'!E$53)
+($I531*'fnd base rates'!E$54)
+($J531*'fnd base rates'!E$55)
+($K531*'fnd base rates'!E$56)
+($L531*'fnd base rates'!E$57)
+($M531*'fnd base rates'!E$58)
+($N531*'fnd base rates'!E$59)
+($O531*VLOOKUP($S531+12,rate_basefnd,5)))
*$R531</f>
        <v>114695.24698124998</v>
      </c>
      <c r="X531" s="1">
        <f>(($C531*'fnd base rates'!F$48)
+($D531*'fnd base rates'!F$49)
+($E531*'fnd base rates'!F$50)
+($F531*'fnd base rates'!F$51)
+($G531*'fnd base rates'!F$52)
+($H531*'fnd base rates'!F$53)
+($I531*'fnd base rates'!F$54)
+($J531*'fnd base rates'!F$55)
+($K531*'fnd base rates'!F$56)
+($L531*'fnd base rates'!F$57)
+($M531*'fnd base rates'!F$58)
+($N531*'fnd base rates'!F$59)
+($O531*VLOOKUP($S531+12,rate_basefnd,6)))
*$R531</f>
        <v>23229.963832500001</v>
      </c>
      <c r="Y531" s="1">
        <f>(($C531*'fnd base rates'!G$48)
+($D531*'fnd base rates'!G$49)
+($E531*'fnd base rates'!G$50)
+($F531*'fnd base rates'!G$51)
+($G531*'fnd base rates'!G$52)
+($H531*'fnd base rates'!G$53)
+($I531*'fnd base rates'!G$54)
+($J531*'fnd base rates'!G$55)
+($K531*'fnd base rates'!G$56)
+($L531*'fnd base rates'!G$57)
+($M531*'fnd base rates'!G$58)
+($N531*'fnd base rates'!G$59)
+($O531*VLOOKUP($S531+12,rate_basefnd,7)))
*$R531</f>
        <v>4168.971202499999</v>
      </c>
      <c r="Z531" s="1">
        <f>(($C531*'fnd base rates'!H$48)
+($D531*'fnd base rates'!H$49)
+($E531*'fnd base rates'!H$50)
+($F531*'fnd base rates'!H$51)
+($G531*'fnd base rates'!H$52)
+($H531*'fnd base rates'!H$53)
+($I531*'fnd base rates'!H$54)
+($J531*'fnd base rates'!H$55)
+($K531*'fnd base rates'!H$56)
+($L531*'fnd base rates'!H$57)
+($M531*'fnd base rates'!H$58)
+($N531*'fnd base rates'!H$59)
+($O531*VLOOKUP($S531+12,rate_basefnd,8)))</f>
        <v>14990.396999999999</v>
      </c>
      <c r="AA531" s="1">
        <f>(($C531*'fnd base rates'!I$48)
+($D531*'fnd base rates'!I$49)
+($E531*'fnd base rates'!I$50)
+($F531*'fnd base rates'!I$51)
+($G531*'fnd base rates'!I$52)
+($H531*'fnd base rates'!I$53)
+($I531*'fnd base rates'!I$54)
+($J531*'fnd base rates'!I$55)
+($K531*'fnd base rates'!I$56)
+($L531*'fnd base rates'!I$57)
+($M531*'fnd base rates'!I$58)
+($N531*'fnd base rates'!I$59)
+($O531*VLOOKUP($S531+12,rate_basefnd,9)))
*$R531</f>
        <v>8418.2138999999988</v>
      </c>
      <c r="AB531" s="1">
        <f>(($C531*'fnd base rates'!J$48)
+($D531*'fnd base rates'!J$49)
+($E531*'fnd base rates'!J$50)
+($F531*'fnd base rates'!J$51)
+($G531*'fnd base rates'!J$52)
+($H531*'fnd base rates'!J$53)
+($I531*'fnd base rates'!J$54)
+($J531*'fnd base rates'!J$55)
+($K531*'fnd base rates'!J$56)
+($L531*'fnd base rates'!J$57)
+($M531*'fnd base rates'!J$58)
+($N531*'fnd base rates'!J$59)
+($O531*VLOOKUP($S531+12,rate_basefnd,10)))
*$R531</f>
        <v>8803.2339000000011</v>
      </c>
      <c r="AC531" s="1">
        <f>(($C531*'fnd base rates'!K$48)
+($D531*'fnd base rates'!K$49)
+($E531*'fnd base rates'!K$50)
+($F531*'fnd base rates'!K$51)
+($G531*'fnd base rates'!K$52)
+($H531*'fnd base rates'!K$53)
+($I531*'fnd base rates'!K$54)
+($J531*'fnd base rates'!K$55)
+($K531*'fnd base rates'!K$56)
+($L531*'fnd base rates'!K$57)
+($M531*'fnd base rates'!K$58)
+($N531*'fnd base rates'!K$59)
+($O531*VLOOKUP($S531+12,rate_basefnd,11)))
*$R531</f>
        <v>29255.39616375</v>
      </c>
      <c r="AD531" s="1">
        <f>(($C531*'fnd base rates'!L$48)
+($D531*'fnd base rates'!L$49)
+($E531*'fnd base rates'!L$50)
+($F531*'fnd base rates'!L$51)
+($G531*'fnd base rates'!L$52)
+($H531*'fnd base rates'!L$53)
+($I531*'fnd base rates'!L$54)
+($J531*'fnd base rates'!L$55)
+($K531*'fnd base rates'!L$56)
+($L531*'fnd base rates'!L$57)
+($M531*'fnd base rates'!L$58)
+($N531*'fnd base rates'!L$59)
+($O531*VLOOKUP($S531+12,rate_basefnd,12)))</f>
        <v>26362.39336836485</v>
      </c>
      <c r="AE531" s="1">
        <f>(($C531*'fnd base rates'!M$48)
+($D531*'fnd base rates'!M$49)
+($E531*'fnd base rates'!M$50)
+($F531*'fnd base rates'!M$51)
+($G531*'fnd base rates'!M$52)
+($H531*'fnd base rates'!M$53)
+($I531*'fnd base rates'!M$54)
+($J531*'fnd base rates'!M$55)
+($K531*'fnd base rates'!M$56)
+($L531*'fnd base rates'!M$57)
+($M531*'fnd base rates'!M$58)
+($N531*'fnd base rates'!M$59)
+($O531*VLOOKUP($S531+12,rate_basefnd,13)))</f>
        <v>0</v>
      </c>
      <c r="AF531" s="4">
        <f t="shared" si="93"/>
        <v>260278.71681711485</v>
      </c>
      <c r="AG531" s="4"/>
      <c r="AH531" s="4">
        <f t="shared" si="94"/>
        <v>483239052</v>
      </c>
      <c r="AI531" s="4" t="str">
        <f t="shared" si="95"/>
        <v>483</v>
      </c>
      <c r="AJ531" s="2" t="str">
        <f t="shared" si="96"/>
        <v>239</v>
      </c>
      <c r="AK531" s="2" t="str">
        <f t="shared" si="97"/>
        <v>052</v>
      </c>
      <c r="AL531" s="4">
        <f t="shared" si="98"/>
        <v>1</v>
      </c>
      <c r="AM531" s="4">
        <f t="shared" si="91"/>
        <v>26</v>
      </c>
      <c r="AN531" s="4">
        <f t="shared" si="99"/>
        <v>260278.71681711485</v>
      </c>
      <c r="AO531" s="4">
        <f t="shared" si="100"/>
        <v>10011</v>
      </c>
      <c r="AP531" s="4">
        <f t="shared" si="101"/>
        <v>0</v>
      </c>
      <c r="AQ531" s="75">
        <v>10011</v>
      </c>
      <c r="AR531" s="4"/>
    </row>
    <row r="532" spans="1:44">
      <c r="A532" s="2">
        <v>483239082</v>
      </c>
      <c r="B532" s="382" t="s">
        <v>694</v>
      </c>
      <c r="C532" s="15">
        <f>'fnd enro'!C532</f>
        <v>0</v>
      </c>
      <c r="D532" s="15">
        <f>'fnd enro'!D532</f>
        <v>0</v>
      </c>
      <c r="E532" s="15">
        <f>'fnd enro'!E532</f>
        <v>0</v>
      </c>
      <c r="F532" s="15">
        <f>'fnd enro'!F532</f>
        <v>0</v>
      </c>
      <c r="G532" s="15">
        <f>'fnd enro'!G532</f>
        <v>0</v>
      </c>
      <c r="H532" s="15">
        <f>'fnd enro'!H532</f>
        <v>3</v>
      </c>
      <c r="I532" s="15">
        <f>'fnd enro'!I532</f>
        <v>0.1125</v>
      </c>
      <c r="J532" s="15">
        <f>'fnd enro'!J532</f>
        <v>0</v>
      </c>
      <c r="K532" s="15">
        <f>'fnd enro'!K532</f>
        <v>0</v>
      </c>
      <c r="L532" s="15">
        <f>'fnd enro'!L532</f>
        <v>0</v>
      </c>
      <c r="M532" s="15">
        <f>'fnd enro'!M532</f>
        <v>0</v>
      </c>
      <c r="N532" s="15">
        <f>'fnd enro'!N532</f>
        <v>0</v>
      </c>
      <c r="O532" s="15">
        <f>'fnd enro'!O532</f>
        <v>2</v>
      </c>
      <c r="P532" s="15"/>
      <c r="Q532" s="15">
        <f>'fnd enro'!R532</f>
        <v>3</v>
      </c>
      <c r="R532" s="16">
        <f t="shared" si="92"/>
        <v>1.0349999999999999</v>
      </c>
      <c r="S532" s="15">
        <f>'fnd enro'!Q532</f>
        <v>10</v>
      </c>
      <c r="U532" s="1">
        <f>(($C532*'fnd base rates'!C$48)
+($D532*'fnd base rates'!C$49)
+($E532*'fnd base rates'!C$50)
+($F532*'fnd base rates'!C$51)
+($G532*'fnd base rates'!C$52)
+($H532*'fnd base rates'!C$53)
+($I532*'fnd base rates'!C$54)
+($J532*'fnd base rates'!C$55)
+($K532*'fnd base rates'!C$56)
+($L532*'fnd base rates'!C$57)
+($M532*'fnd base rates'!C$58)
+($N532*'fnd base rates'!C$59)
+($O532*VLOOKUP($S532+12,rate_basefnd,3)))
*$R532</f>
        <v>1438.532915625</v>
      </c>
      <c r="V532" s="1">
        <f>(($C532*'fnd base rates'!D$48)
+($D532*'fnd base rates'!D$49)
+($E532*'fnd base rates'!D$50)
+($F532*'fnd base rates'!D$51)
+($G532*'fnd base rates'!D$52)
+($H532*'fnd base rates'!D$53)
+($I532*'fnd base rates'!D$54)
+($J532*'fnd base rates'!D$55)
+($K532*'fnd base rates'!D$56)
+($L532*'fnd base rates'!D$57)
+($M532*'fnd base rates'!D$58)
+($N532*'fnd base rates'!D$59)
+($O532*VLOOKUP($S532+12,rate_basefnd,4)))
*$R532</f>
        <v>2063.9555999999998</v>
      </c>
      <c r="W532" s="1">
        <f>(($C532*'fnd base rates'!E$48)
+($D532*'fnd base rates'!E$49)
+($E532*'fnd base rates'!E$50)
+($F532*'fnd base rates'!E$51)
+($G532*'fnd base rates'!E$52)
+($H532*'fnd base rates'!E$53)
+($I532*'fnd base rates'!E$54)
+($J532*'fnd base rates'!E$55)
+($K532*'fnd base rates'!E$56)
+($L532*'fnd base rates'!E$57)
+($M532*'fnd base rates'!E$58)
+($N532*'fnd base rates'!E$59)
+($O532*VLOOKUP($S532+12,rate_basefnd,5)))
*$R532</f>
        <v>19995.380409374997</v>
      </c>
      <c r="X532" s="1">
        <f>(($C532*'fnd base rates'!F$48)
+($D532*'fnd base rates'!F$49)
+($E532*'fnd base rates'!F$50)
+($F532*'fnd base rates'!F$51)
+($G532*'fnd base rates'!F$52)
+($H532*'fnd base rates'!F$53)
+($I532*'fnd base rates'!F$54)
+($J532*'fnd base rates'!F$55)
+($K532*'fnd base rates'!F$56)
+($L532*'fnd base rates'!F$57)
+($M532*'fnd base rates'!F$58)
+($N532*'fnd base rates'!F$59)
+($O532*VLOOKUP($S532+12,rate_basefnd,6)))
*$R532</f>
        <v>2365.8726037500001</v>
      </c>
      <c r="Y532" s="1">
        <f>(($C532*'fnd base rates'!G$48)
+($D532*'fnd base rates'!G$49)
+($E532*'fnd base rates'!G$50)
+($F532*'fnd base rates'!G$51)
+($G532*'fnd base rates'!G$52)
+($H532*'fnd base rates'!G$53)
+($I532*'fnd base rates'!G$54)
+($J532*'fnd base rates'!G$55)
+($K532*'fnd base rates'!G$56)
+($L532*'fnd base rates'!G$57)
+($M532*'fnd base rates'!G$58)
+($N532*'fnd base rates'!G$59)
+($O532*VLOOKUP($S532+12,rate_basefnd,7)))
*$R532</f>
        <v>589.77223874999993</v>
      </c>
      <c r="Z532" s="1">
        <f>(($C532*'fnd base rates'!H$48)
+($D532*'fnd base rates'!H$49)
+($E532*'fnd base rates'!H$50)
+($F532*'fnd base rates'!H$51)
+($G532*'fnd base rates'!H$52)
+($H532*'fnd base rates'!H$53)
+($I532*'fnd base rates'!H$54)
+($J532*'fnd base rates'!H$55)
+($K532*'fnd base rates'!H$56)
+($L532*'fnd base rates'!H$57)
+($M532*'fnd base rates'!H$58)
+($N532*'fnd base rates'!H$59)
+($O532*VLOOKUP($S532+12,rate_basefnd,8)))</f>
        <v>2157.2535000000003</v>
      </c>
      <c r="AA532" s="1">
        <f>(($C532*'fnd base rates'!I$48)
+($D532*'fnd base rates'!I$49)
+($E532*'fnd base rates'!I$50)
+($F532*'fnd base rates'!I$51)
+($G532*'fnd base rates'!I$52)
+($H532*'fnd base rates'!I$53)
+($I532*'fnd base rates'!I$54)
+($J532*'fnd base rates'!I$55)
+($K532*'fnd base rates'!I$56)
+($L532*'fnd base rates'!I$57)
+($M532*'fnd base rates'!I$58)
+($N532*'fnd base rates'!I$59)
+($O532*VLOOKUP($S532+12,rate_basefnd,9)))
*$R532</f>
        <v>1149.0983999999999</v>
      </c>
      <c r="AB532" s="1">
        <f>(($C532*'fnd base rates'!J$48)
+($D532*'fnd base rates'!J$49)
+($E532*'fnd base rates'!J$50)
+($F532*'fnd base rates'!J$51)
+($G532*'fnd base rates'!J$52)
+($H532*'fnd base rates'!J$53)
+($I532*'fnd base rates'!J$54)
+($J532*'fnd base rates'!J$55)
+($K532*'fnd base rates'!J$56)
+($L532*'fnd base rates'!J$57)
+($M532*'fnd base rates'!J$58)
+($N532*'fnd base rates'!J$59)
+($O532*VLOOKUP($S532+12,rate_basefnd,10)))
*$R532</f>
        <v>1547.8425</v>
      </c>
      <c r="AC532" s="1">
        <f>(($C532*'fnd base rates'!K$48)
+($D532*'fnd base rates'!K$49)
+($E532*'fnd base rates'!K$50)
+($F532*'fnd base rates'!K$51)
+($G532*'fnd base rates'!K$52)
+($H532*'fnd base rates'!K$53)
+($I532*'fnd base rates'!K$54)
+($J532*'fnd base rates'!K$55)
+($K532*'fnd base rates'!K$56)
+($L532*'fnd base rates'!K$57)
+($M532*'fnd base rates'!K$58)
+($N532*'fnd base rates'!K$59)
+($O532*VLOOKUP($S532+12,rate_basefnd,11)))
*$R532</f>
        <v>4138.8153131250001</v>
      </c>
      <c r="AD532" s="1">
        <f>(($C532*'fnd base rates'!L$48)
+($D532*'fnd base rates'!L$49)
+($E532*'fnd base rates'!L$50)
+($F532*'fnd base rates'!L$51)
+($G532*'fnd base rates'!L$52)
+($H532*'fnd base rates'!L$53)
+($I532*'fnd base rates'!L$54)
+($J532*'fnd base rates'!L$55)
+($K532*'fnd base rates'!L$56)
+($L532*'fnd base rates'!L$57)
+($M532*'fnd base rates'!L$58)
+($N532*'fnd base rates'!L$59)
+($O532*VLOOKUP($S532+12,rate_basefnd,12)))</f>
        <v>3421.9741180783249</v>
      </c>
      <c r="AE532" s="1">
        <f>(($C532*'fnd base rates'!M$48)
+($D532*'fnd base rates'!M$49)
+($E532*'fnd base rates'!M$50)
+($F532*'fnd base rates'!M$51)
+($G532*'fnd base rates'!M$52)
+($H532*'fnd base rates'!M$53)
+($I532*'fnd base rates'!M$54)
+($J532*'fnd base rates'!M$55)
+($K532*'fnd base rates'!M$56)
+($L532*'fnd base rates'!M$57)
+($M532*'fnd base rates'!M$58)
+($N532*'fnd base rates'!M$59)
+($O532*VLOOKUP($S532+12,rate_basefnd,13)))</f>
        <v>0</v>
      </c>
      <c r="AF532" s="4">
        <f t="shared" si="93"/>
        <v>38868.497598703318</v>
      </c>
      <c r="AG532" s="4"/>
      <c r="AH532" s="4">
        <f t="shared" si="94"/>
        <v>483239082</v>
      </c>
      <c r="AI532" s="4" t="str">
        <f t="shared" si="95"/>
        <v>483</v>
      </c>
      <c r="AJ532" s="2" t="str">
        <f t="shared" si="96"/>
        <v>239</v>
      </c>
      <c r="AK532" s="2" t="str">
        <f t="shared" si="97"/>
        <v>082</v>
      </c>
      <c r="AL532" s="4">
        <f t="shared" si="98"/>
        <v>1</v>
      </c>
      <c r="AM532" s="4">
        <f t="shared" si="91"/>
        <v>3</v>
      </c>
      <c r="AN532" s="4">
        <f t="shared" si="99"/>
        <v>38868.497598703318</v>
      </c>
      <c r="AO532" s="4">
        <f t="shared" si="100"/>
        <v>12956</v>
      </c>
      <c r="AP532" s="4">
        <f t="shared" si="101"/>
        <v>0</v>
      </c>
      <c r="AQ532" s="75">
        <v>12956</v>
      </c>
      <c r="AR532" s="4"/>
    </row>
    <row r="533" spans="1:44">
      <c r="A533" s="2">
        <v>483239083</v>
      </c>
      <c r="B533" s="382" t="s">
        <v>694</v>
      </c>
      <c r="C533" s="15">
        <f>'fnd enro'!C533</f>
        <v>0</v>
      </c>
      <c r="D533" s="15">
        <f>'fnd enro'!D533</f>
        <v>0</v>
      </c>
      <c r="E533" s="15">
        <f>'fnd enro'!E533</f>
        <v>0</v>
      </c>
      <c r="F533" s="15">
        <f>'fnd enro'!F533</f>
        <v>0</v>
      </c>
      <c r="G533" s="15">
        <f>'fnd enro'!G533</f>
        <v>0</v>
      </c>
      <c r="H533" s="15">
        <f>'fnd enro'!H533</f>
        <v>2</v>
      </c>
      <c r="I533" s="15">
        <f>'fnd enro'!I533</f>
        <v>7.4999999999999997E-2</v>
      </c>
      <c r="J533" s="15">
        <f>'fnd enro'!J533</f>
        <v>0</v>
      </c>
      <c r="K533" s="15">
        <f>'fnd enro'!K533</f>
        <v>0</v>
      </c>
      <c r="L533" s="15">
        <f>'fnd enro'!L533</f>
        <v>0</v>
      </c>
      <c r="M533" s="15">
        <f>'fnd enro'!M533</f>
        <v>0</v>
      </c>
      <c r="N533" s="15">
        <f>'fnd enro'!N533</f>
        <v>0</v>
      </c>
      <c r="O533" s="15">
        <f>'fnd enro'!O533</f>
        <v>0</v>
      </c>
      <c r="P533" s="15"/>
      <c r="Q533" s="15">
        <f>'fnd enro'!R533</f>
        <v>2</v>
      </c>
      <c r="R533" s="16">
        <f t="shared" si="92"/>
        <v>1.0349999999999999</v>
      </c>
      <c r="S533" s="15">
        <f>'fnd enro'!Q533</f>
        <v>1</v>
      </c>
      <c r="U533" s="1">
        <f>(($C533*'fnd base rates'!C$48)
+($D533*'fnd base rates'!C$49)
+($E533*'fnd base rates'!C$50)
+($F533*'fnd base rates'!C$51)
+($G533*'fnd base rates'!C$52)
+($H533*'fnd base rates'!C$53)
+($I533*'fnd base rates'!C$54)
+($J533*'fnd base rates'!C$55)
+($K533*'fnd base rates'!C$56)
+($L533*'fnd base rates'!C$57)
+($M533*'fnd base rates'!C$58)
+($N533*'fnd base rates'!C$59)
+($O533*VLOOKUP($S533+12,rate_basefnd,3)))
*$R533</f>
        <v>959.02194374999999</v>
      </c>
      <c r="V533" s="1">
        <f>(($C533*'fnd base rates'!D$48)
+($D533*'fnd base rates'!D$49)
+($E533*'fnd base rates'!D$50)
+($F533*'fnd base rates'!D$51)
+($G533*'fnd base rates'!D$52)
+($H533*'fnd base rates'!D$53)
+($I533*'fnd base rates'!D$54)
+($J533*'fnd base rates'!D$55)
+($K533*'fnd base rates'!D$56)
+($L533*'fnd base rates'!D$57)
+($M533*'fnd base rates'!D$58)
+($N533*'fnd base rates'!D$59)
+($O533*VLOOKUP($S533+12,rate_basefnd,4)))
*$R533</f>
        <v>1375.9703999999999</v>
      </c>
      <c r="W533" s="1">
        <f>(($C533*'fnd base rates'!E$48)
+($D533*'fnd base rates'!E$49)
+($E533*'fnd base rates'!E$50)
+($F533*'fnd base rates'!E$51)
+($G533*'fnd base rates'!E$52)
+($H533*'fnd base rates'!E$53)
+($I533*'fnd base rates'!E$54)
+($J533*'fnd base rates'!E$55)
+($K533*'fnd base rates'!E$56)
+($L533*'fnd base rates'!E$57)
+($M533*'fnd base rates'!E$58)
+($N533*'fnd base rates'!E$59)
+($O533*VLOOKUP($S533+12,rate_basefnd,5)))
*$R533</f>
        <v>8815.5284062499977</v>
      </c>
      <c r="X533" s="1">
        <f>(($C533*'fnd base rates'!F$48)
+($D533*'fnd base rates'!F$49)
+($E533*'fnd base rates'!F$50)
+($F533*'fnd base rates'!F$51)
+($G533*'fnd base rates'!F$52)
+($H533*'fnd base rates'!F$53)
+($I533*'fnd base rates'!F$54)
+($J533*'fnd base rates'!F$55)
+($K533*'fnd base rates'!F$56)
+($L533*'fnd base rates'!F$57)
+($M533*'fnd base rates'!F$58)
+($N533*'fnd base rates'!F$59)
+($O533*VLOOKUP($S533+12,rate_basefnd,6)))
*$R533</f>
        <v>1577.2484025000001</v>
      </c>
      <c r="Y533" s="1">
        <f>(($C533*'fnd base rates'!G$48)
+($D533*'fnd base rates'!G$49)
+($E533*'fnd base rates'!G$50)
+($F533*'fnd base rates'!G$51)
+($G533*'fnd base rates'!G$52)
+($H533*'fnd base rates'!G$53)
+($I533*'fnd base rates'!G$54)
+($J533*'fnd base rates'!G$55)
+($K533*'fnd base rates'!G$56)
+($L533*'fnd base rates'!G$57)
+($M533*'fnd base rates'!G$58)
+($N533*'fnd base rates'!G$59)
+($O533*VLOOKUP($S533+12,rate_basefnd,7)))
*$R533</f>
        <v>293.82149249999998</v>
      </c>
      <c r="Z533" s="1">
        <f>(($C533*'fnd base rates'!H$48)
+($D533*'fnd base rates'!H$49)
+($E533*'fnd base rates'!H$50)
+($F533*'fnd base rates'!H$51)
+($G533*'fnd base rates'!H$52)
+($H533*'fnd base rates'!H$53)
+($I533*'fnd base rates'!H$54)
+($J533*'fnd base rates'!H$55)
+($K533*'fnd base rates'!H$56)
+($L533*'fnd base rates'!H$57)
+($M533*'fnd base rates'!H$58)
+($N533*'fnd base rates'!H$59)
+($O533*VLOOKUP($S533+12,rate_basefnd,8)))</f>
        <v>1438.1690000000001</v>
      </c>
      <c r="AA533" s="1">
        <f>(($C533*'fnd base rates'!I$48)
+($D533*'fnd base rates'!I$49)
+($E533*'fnd base rates'!I$50)
+($F533*'fnd base rates'!I$51)
+($G533*'fnd base rates'!I$52)
+($H533*'fnd base rates'!I$53)
+($I533*'fnd base rates'!I$54)
+($J533*'fnd base rates'!I$55)
+($K533*'fnd base rates'!I$56)
+($L533*'fnd base rates'!I$57)
+($M533*'fnd base rates'!I$58)
+($N533*'fnd base rates'!I$59)
+($O533*VLOOKUP($S533+12,rate_basefnd,9)))
*$R533</f>
        <v>766.0655999999999</v>
      </c>
      <c r="AB533" s="1">
        <f>(($C533*'fnd base rates'!J$48)
+($D533*'fnd base rates'!J$49)
+($E533*'fnd base rates'!J$50)
+($F533*'fnd base rates'!J$51)
+($G533*'fnd base rates'!J$52)
+($H533*'fnd base rates'!J$53)
+($I533*'fnd base rates'!J$54)
+($J533*'fnd base rates'!J$55)
+($K533*'fnd base rates'!J$56)
+($L533*'fnd base rates'!J$57)
+($M533*'fnd base rates'!J$58)
+($N533*'fnd base rates'!J$59)
+($O533*VLOOKUP($S533+12,rate_basefnd,10)))
*$R533</f>
        <v>1031.895</v>
      </c>
      <c r="AC533" s="1">
        <f>(($C533*'fnd base rates'!K$48)
+($D533*'fnd base rates'!K$49)
+($E533*'fnd base rates'!K$50)
+($F533*'fnd base rates'!K$51)
+($G533*'fnd base rates'!K$52)
+($H533*'fnd base rates'!K$53)
+($I533*'fnd base rates'!K$54)
+($J533*'fnd base rates'!K$55)
+($K533*'fnd base rates'!K$56)
+($L533*'fnd base rates'!K$57)
+($M533*'fnd base rates'!K$58)
+($N533*'fnd base rates'!K$59)
+($O533*VLOOKUP($S533+12,rate_basefnd,11)))
*$R533</f>
        <v>2061.93760875</v>
      </c>
      <c r="AD533" s="1">
        <f>(($C533*'fnd base rates'!L$48)
+($D533*'fnd base rates'!L$49)
+($E533*'fnd base rates'!L$50)
+($F533*'fnd base rates'!L$51)
+($G533*'fnd base rates'!L$52)
+($H533*'fnd base rates'!L$53)
+($I533*'fnd base rates'!L$54)
+($J533*'fnd base rates'!L$55)
+($K533*'fnd base rates'!L$56)
+($L533*'fnd base rates'!L$57)
+($M533*'fnd base rates'!L$58)
+($N533*'fnd base rates'!L$59)
+($O533*VLOOKUP($S533+12,rate_basefnd,12)))</f>
        <v>1838.5160787188831</v>
      </c>
      <c r="AE533" s="1">
        <f>(($C533*'fnd base rates'!M$48)
+($D533*'fnd base rates'!M$49)
+($E533*'fnd base rates'!M$50)
+($F533*'fnd base rates'!M$51)
+($G533*'fnd base rates'!M$52)
+($H533*'fnd base rates'!M$53)
+($I533*'fnd base rates'!M$54)
+($J533*'fnd base rates'!M$55)
+($K533*'fnd base rates'!M$56)
+($L533*'fnd base rates'!M$57)
+($M533*'fnd base rates'!M$58)
+($N533*'fnd base rates'!M$59)
+($O533*VLOOKUP($S533+12,rate_basefnd,13)))</f>
        <v>0</v>
      </c>
      <c r="AF533" s="4">
        <f t="shared" si="93"/>
        <v>20158.173932468879</v>
      </c>
      <c r="AG533" s="4"/>
      <c r="AH533" s="4">
        <f t="shared" si="94"/>
        <v>483239083</v>
      </c>
      <c r="AI533" s="4" t="str">
        <f t="shared" si="95"/>
        <v>483</v>
      </c>
      <c r="AJ533" s="2" t="str">
        <f t="shared" si="96"/>
        <v>239</v>
      </c>
      <c r="AK533" s="2" t="str">
        <f t="shared" si="97"/>
        <v>083</v>
      </c>
      <c r="AL533" s="4">
        <f t="shared" si="98"/>
        <v>1</v>
      </c>
      <c r="AM533" s="4">
        <f t="shared" si="91"/>
        <v>2</v>
      </c>
      <c r="AN533" s="4">
        <f t="shared" si="99"/>
        <v>20158.173932468879</v>
      </c>
      <c r="AO533" s="4">
        <f t="shared" si="100"/>
        <v>10079</v>
      </c>
      <c r="AP533" s="4">
        <f t="shared" si="101"/>
        <v>0</v>
      </c>
      <c r="AQ533" s="75">
        <v>10079</v>
      </c>
      <c r="AR533" s="4"/>
    </row>
    <row r="534" spans="1:44">
      <c r="A534" s="2">
        <v>483239096</v>
      </c>
      <c r="B534" s="382" t="s">
        <v>694</v>
      </c>
      <c r="C534" s="15">
        <f>'fnd enro'!C534</f>
        <v>0</v>
      </c>
      <c r="D534" s="15">
        <f>'fnd enro'!D534</f>
        <v>0</v>
      </c>
      <c r="E534" s="15">
        <f>'fnd enro'!E534</f>
        <v>0</v>
      </c>
      <c r="F534" s="15">
        <f>'fnd enro'!F534</f>
        <v>0</v>
      </c>
      <c r="G534" s="15">
        <f>'fnd enro'!G534</f>
        <v>0</v>
      </c>
      <c r="H534" s="15">
        <f>'fnd enro'!H534</f>
        <v>1</v>
      </c>
      <c r="I534" s="15">
        <f>'fnd enro'!I534</f>
        <v>3.7499999999999999E-2</v>
      </c>
      <c r="J534" s="15">
        <f>'fnd enro'!J534</f>
        <v>0</v>
      </c>
      <c r="K534" s="15">
        <f>'fnd enro'!K534</f>
        <v>0</v>
      </c>
      <c r="L534" s="15">
        <f>'fnd enro'!L534</f>
        <v>0</v>
      </c>
      <c r="M534" s="15">
        <f>'fnd enro'!M534</f>
        <v>0</v>
      </c>
      <c r="N534" s="15">
        <f>'fnd enro'!N534</f>
        <v>0</v>
      </c>
      <c r="O534" s="15">
        <f>'fnd enro'!O534</f>
        <v>0</v>
      </c>
      <c r="P534" s="15"/>
      <c r="Q534" s="15">
        <f>'fnd enro'!R534</f>
        <v>1</v>
      </c>
      <c r="R534" s="16">
        <f t="shared" si="92"/>
        <v>1.0349999999999999</v>
      </c>
      <c r="S534" s="15">
        <f>'fnd enro'!Q534</f>
        <v>1</v>
      </c>
      <c r="U534" s="1">
        <f>(($C534*'fnd base rates'!C$48)
+($D534*'fnd base rates'!C$49)
+($E534*'fnd base rates'!C$50)
+($F534*'fnd base rates'!C$51)
+($G534*'fnd base rates'!C$52)
+($H534*'fnd base rates'!C$53)
+($I534*'fnd base rates'!C$54)
+($J534*'fnd base rates'!C$55)
+($K534*'fnd base rates'!C$56)
+($L534*'fnd base rates'!C$57)
+($M534*'fnd base rates'!C$58)
+($N534*'fnd base rates'!C$59)
+($O534*VLOOKUP($S534+12,rate_basefnd,3)))
*$R534</f>
        <v>479.510971875</v>
      </c>
      <c r="V534" s="1">
        <f>(($C534*'fnd base rates'!D$48)
+($D534*'fnd base rates'!D$49)
+($E534*'fnd base rates'!D$50)
+($F534*'fnd base rates'!D$51)
+($G534*'fnd base rates'!D$52)
+($H534*'fnd base rates'!D$53)
+($I534*'fnd base rates'!D$54)
+($J534*'fnd base rates'!D$55)
+($K534*'fnd base rates'!D$56)
+($L534*'fnd base rates'!D$57)
+($M534*'fnd base rates'!D$58)
+($N534*'fnd base rates'!D$59)
+($O534*VLOOKUP($S534+12,rate_basefnd,4)))
*$R534</f>
        <v>687.98519999999996</v>
      </c>
      <c r="W534" s="1">
        <f>(($C534*'fnd base rates'!E$48)
+($D534*'fnd base rates'!E$49)
+($E534*'fnd base rates'!E$50)
+($F534*'fnd base rates'!E$51)
+($G534*'fnd base rates'!E$52)
+($H534*'fnd base rates'!E$53)
+($I534*'fnd base rates'!E$54)
+($J534*'fnd base rates'!E$55)
+($K534*'fnd base rates'!E$56)
+($L534*'fnd base rates'!E$57)
+($M534*'fnd base rates'!E$58)
+($N534*'fnd base rates'!E$59)
+($O534*VLOOKUP($S534+12,rate_basefnd,5)))
*$R534</f>
        <v>4407.7642031249989</v>
      </c>
      <c r="X534" s="1">
        <f>(($C534*'fnd base rates'!F$48)
+($D534*'fnd base rates'!F$49)
+($E534*'fnd base rates'!F$50)
+($F534*'fnd base rates'!F$51)
+($G534*'fnd base rates'!F$52)
+($H534*'fnd base rates'!F$53)
+($I534*'fnd base rates'!F$54)
+($J534*'fnd base rates'!F$55)
+($K534*'fnd base rates'!F$56)
+($L534*'fnd base rates'!F$57)
+($M534*'fnd base rates'!F$58)
+($N534*'fnd base rates'!F$59)
+($O534*VLOOKUP($S534+12,rate_basefnd,6)))
*$R534</f>
        <v>788.62420125000006</v>
      </c>
      <c r="Y534" s="1">
        <f>(($C534*'fnd base rates'!G$48)
+($D534*'fnd base rates'!G$49)
+($E534*'fnd base rates'!G$50)
+($F534*'fnd base rates'!G$51)
+($G534*'fnd base rates'!G$52)
+($H534*'fnd base rates'!G$53)
+($I534*'fnd base rates'!G$54)
+($J534*'fnd base rates'!G$55)
+($K534*'fnd base rates'!G$56)
+($L534*'fnd base rates'!G$57)
+($M534*'fnd base rates'!G$58)
+($N534*'fnd base rates'!G$59)
+($O534*VLOOKUP($S534+12,rate_basefnd,7)))
*$R534</f>
        <v>146.91074624999999</v>
      </c>
      <c r="Z534" s="1">
        <f>(($C534*'fnd base rates'!H$48)
+($D534*'fnd base rates'!H$49)
+($E534*'fnd base rates'!H$50)
+($F534*'fnd base rates'!H$51)
+($G534*'fnd base rates'!H$52)
+($H534*'fnd base rates'!H$53)
+($I534*'fnd base rates'!H$54)
+($J534*'fnd base rates'!H$55)
+($K534*'fnd base rates'!H$56)
+($L534*'fnd base rates'!H$57)
+($M534*'fnd base rates'!H$58)
+($N534*'fnd base rates'!H$59)
+($O534*VLOOKUP($S534+12,rate_basefnd,8)))</f>
        <v>719.08450000000005</v>
      </c>
      <c r="AA534" s="1">
        <f>(($C534*'fnd base rates'!I$48)
+($D534*'fnd base rates'!I$49)
+($E534*'fnd base rates'!I$50)
+($F534*'fnd base rates'!I$51)
+($G534*'fnd base rates'!I$52)
+($H534*'fnd base rates'!I$53)
+($I534*'fnd base rates'!I$54)
+($J534*'fnd base rates'!I$55)
+($K534*'fnd base rates'!I$56)
+($L534*'fnd base rates'!I$57)
+($M534*'fnd base rates'!I$58)
+($N534*'fnd base rates'!I$59)
+($O534*VLOOKUP($S534+12,rate_basefnd,9)))
*$R534</f>
        <v>383.03279999999995</v>
      </c>
      <c r="AB534" s="1">
        <f>(($C534*'fnd base rates'!J$48)
+($D534*'fnd base rates'!J$49)
+($E534*'fnd base rates'!J$50)
+($F534*'fnd base rates'!J$51)
+($G534*'fnd base rates'!J$52)
+($H534*'fnd base rates'!J$53)
+($I534*'fnd base rates'!J$54)
+($J534*'fnd base rates'!J$55)
+($K534*'fnd base rates'!J$56)
+($L534*'fnd base rates'!J$57)
+($M534*'fnd base rates'!J$58)
+($N534*'fnd base rates'!J$59)
+($O534*VLOOKUP($S534+12,rate_basefnd,10)))
*$R534</f>
        <v>515.94749999999999</v>
      </c>
      <c r="AC534" s="1">
        <f>(($C534*'fnd base rates'!K$48)
+($D534*'fnd base rates'!K$49)
+($E534*'fnd base rates'!K$50)
+($F534*'fnd base rates'!K$51)
+($G534*'fnd base rates'!K$52)
+($H534*'fnd base rates'!K$53)
+($I534*'fnd base rates'!K$54)
+($J534*'fnd base rates'!K$55)
+($K534*'fnd base rates'!K$56)
+($L534*'fnd base rates'!K$57)
+($M534*'fnd base rates'!K$58)
+($N534*'fnd base rates'!K$59)
+($O534*VLOOKUP($S534+12,rate_basefnd,11)))
*$R534</f>
        <v>1030.968804375</v>
      </c>
      <c r="AD534" s="1">
        <f>(($C534*'fnd base rates'!L$48)
+($D534*'fnd base rates'!L$49)
+($E534*'fnd base rates'!L$50)
+($F534*'fnd base rates'!L$51)
+($G534*'fnd base rates'!L$52)
+($H534*'fnd base rates'!L$53)
+($I534*'fnd base rates'!L$54)
+($J534*'fnd base rates'!L$55)
+($K534*'fnd base rates'!L$56)
+($L534*'fnd base rates'!L$57)
+($M534*'fnd base rates'!L$58)
+($N534*'fnd base rates'!L$59)
+($O534*VLOOKUP($S534+12,rate_basefnd,12)))</f>
        <v>919.25803935944157</v>
      </c>
      <c r="AE534" s="1">
        <f>(($C534*'fnd base rates'!M$48)
+($D534*'fnd base rates'!M$49)
+($E534*'fnd base rates'!M$50)
+($F534*'fnd base rates'!M$51)
+($G534*'fnd base rates'!M$52)
+($H534*'fnd base rates'!M$53)
+($I534*'fnd base rates'!M$54)
+($J534*'fnd base rates'!M$55)
+($K534*'fnd base rates'!M$56)
+($L534*'fnd base rates'!M$57)
+($M534*'fnd base rates'!M$58)
+($N534*'fnd base rates'!M$59)
+($O534*VLOOKUP($S534+12,rate_basefnd,13)))</f>
        <v>0</v>
      </c>
      <c r="AF534" s="4">
        <f t="shared" si="93"/>
        <v>10079.086966234439</v>
      </c>
      <c r="AG534" s="4"/>
      <c r="AH534" s="4">
        <f t="shared" si="94"/>
        <v>483239096</v>
      </c>
      <c r="AI534" s="4" t="str">
        <f t="shared" si="95"/>
        <v>483</v>
      </c>
      <c r="AJ534" s="2" t="str">
        <f t="shared" si="96"/>
        <v>239</v>
      </c>
      <c r="AK534" s="2" t="str">
        <f t="shared" si="97"/>
        <v>096</v>
      </c>
      <c r="AL534" s="4">
        <f t="shared" si="98"/>
        <v>1</v>
      </c>
      <c r="AM534" s="4">
        <f t="shared" si="91"/>
        <v>1</v>
      </c>
      <c r="AN534" s="4">
        <f t="shared" si="99"/>
        <v>10079.086966234439</v>
      </c>
      <c r="AO534" s="4">
        <f t="shared" si="100"/>
        <v>10079</v>
      </c>
      <c r="AP534" s="4">
        <f t="shared" si="101"/>
        <v>0</v>
      </c>
      <c r="AQ534" s="75">
        <v>10079</v>
      </c>
      <c r="AR534" s="4"/>
    </row>
    <row r="535" spans="1:44">
      <c r="A535" s="2">
        <v>483239118</v>
      </c>
      <c r="B535" s="382" t="s">
        <v>694</v>
      </c>
      <c r="C535" s="15">
        <f>'fnd enro'!C535</f>
        <v>0</v>
      </c>
      <c r="D535" s="15">
        <f>'fnd enro'!D535</f>
        <v>0</v>
      </c>
      <c r="E535" s="15">
        <f>'fnd enro'!E535</f>
        <v>0</v>
      </c>
      <c r="F535" s="15">
        <f>'fnd enro'!F535</f>
        <v>0</v>
      </c>
      <c r="G535" s="15">
        <f>'fnd enro'!G535</f>
        <v>1</v>
      </c>
      <c r="H535" s="15">
        <f>'fnd enro'!H535</f>
        <v>0</v>
      </c>
      <c r="I535" s="15">
        <f>'fnd enro'!I535</f>
        <v>3.7499999999999999E-2</v>
      </c>
      <c r="J535" s="15">
        <f>'fnd enro'!J535</f>
        <v>0</v>
      </c>
      <c r="K535" s="15">
        <f>'fnd enro'!K535</f>
        <v>0</v>
      </c>
      <c r="L535" s="15">
        <f>'fnd enro'!L535</f>
        <v>0</v>
      </c>
      <c r="M535" s="15">
        <f>'fnd enro'!M535</f>
        <v>0</v>
      </c>
      <c r="N535" s="15">
        <f>'fnd enro'!N535</f>
        <v>0</v>
      </c>
      <c r="O535" s="15">
        <f>'fnd enro'!O535</f>
        <v>1</v>
      </c>
      <c r="P535" s="15"/>
      <c r="Q535" s="15">
        <f>'fnd enro'!R535</f>
        <v>1</v>
      </c>
      <c r="R535" s="16">
        <f t="shared" si="92"/>
        <v>1.0349999999999999</v>
      </c>
      <c r="S535" s="15">
        <f>'fnd enro'!Q535</f>
        <v>10</v>
      </c>
      <c r="U535" s="1">
        <f>(($C535*'fnd base rates'!C$48)
+($D535*'fnd base rates'!C$49)
+($E535*'fnd base rates'!C$50)
+($F535*'fnd base rates'!C$51)
+($G535*'fnd base rates'!C$52)
+($H535*'fnd base rates'!C$53)
+($I535*'fnd base rates'!C$54)
+($J535*'fnd base rates'!C$55)
+($K535*'fnd base rates'!C$56)
+($L535*'fnd base rates'!C$57)
+($M535*'fnd base rates'!C$58)
+($N535*'fnd base rates'!C$59)
+($O535*VLOOKUP($S535+12,rate_basefnd,3)))
*$R535</f>
        <v>479.510971875</v>
      </c>
      <c r="V535" s="1">
        <f>(($C535*'fnd base rates'!D$48)
+($D535*'fnd base rates'!D$49)
+($E535*'fnd base rates'!D$50)
+($F535*'fnd base rates'!D$51)
+($G535*'fnd base rates'!D$52)
+($H535*'fnd base rates'!D$53)
+($I535*'fnd base rates'!D$54)
+($J535*'fnd base rates'!D$55)
+($K535*'fnd base rates'!D$56)
+($L535*'fnd base rates'!D$57)
+($M535*'fnd base rates'!D$58)
+($N535*'fnd base rates'!D$59)
+($O535*VLOOKUP($S535+12,rate_basefnd,4)))
*$R535</f>
        <v>687.98519999999996</v>
      </c>
      <c r="W535" s="1">
        <f>(($C535*'fnd base rates'!E$48)
+($D535*'fnd base rates'!E$49)
+($E535*'fnd base rates'!E$50)
+($F535*'fnd base rates'!E$51)
+($G535*'fnd base rates'!E$52)
+($H535*'fnd base rates'!E$53)
+($I535*'fnd base rates'!E$54)
+($J535*'fnd base rates'!E$55)
+($K535*'fnd base rates'!E$56)
+($L535*'fnd base rates'!E$57)
+($M535*'fnd base rates'!E$58)
+($N535*'fnd base rates'!E$59)
+($O535*VLOOKUP($S535+12,rate_basefnd,5)))
*$R535</f>
        <v>6487.4414531249995</v>
      </c>
      <c r="X535" s="1">
        <f>(($C535*'fnd base rates'!F$48)
+($D535*'fnd base rates'!F$49)
+($E535*'fnd base rates'!F$50)
+($F535*'fnd base rates'!F$51)
+($G535*'fnd base rates'!F$52)
+($H535*'fnd base rates'!F$53)
+($I535*'fnd base rates'!F$54)
+($J535*'fnd base rates'!F$55)
+($K535*'fnd base rates'!F$56)
+($L535*'fnd base rates'!F$57)
+($M535*'fnd base rates'!F$58)
+($N535*'fnd base rates'!F$59)
+($O535*VLOOKUP($S535+12,rate_basefnd,6)))
*$R535</f>
        <v>886.17295124999998</v>
      </c>
      <c r="Y535" s="1">
        <f>(($C535*'fnd base rates'!G$48)
+($D535*'fnd base rates'!G$49)
+($E535*'fnd base rates'!G$50)
+($F535*'fnd base rates'!G$51)
+($G535*'fnd base rates'!G$52)
+($H535*'fnd base rates'!G$53)
+($I535*'fnd base rates'!G$54)
+($J535*'fnd base rates'!G$55)
+($K535*'fnd base rates'!G$56)
+($L535*'fnd base rates'!G$57)
+($M535*'fnd base rates'!G$58)
+($N535*'fnd base rates'!G$59)
+($O535*VLOOKUP($S535+12,rate_basefnd,7)))
*$R535</f>
        <v>225.55004624999995</v>
      </c>
      <c r="Z535" s="1">
        <f>(($C535*'fnd base rates'!H$48)
+($D535*'fnd base rates'!H$49)
+($E535*'fnd base rates'!H$50)
+($F535*'fnd base rates'!H$51)
+($G535*'fnd base rates'!H$52)
+($H535*'fnd base rates'!H$53)
+($I535*'fnd base rates'!H$54)
+($J535*'fnd base rates'!H$55)
+($K535*'fnd base rates'!H$56)
+($L535*'fnd base rates'!H$57)
+($M535*'fnd base rates'!H$58)
+($N535*'fnd base rates'!H$59)
+($O535*VLOOKUP($S535+12,rate_basefnd,8)))</f>
        <v>454.3845</v>
      </c>
      <c r="AA535" s="1">
        <f>(($C535*'fnd base rates'!I$48)
+($D535*'fnd base rates'!I$49)
+($E535*'fnd base rates'!I$50)
+($F535*'fnd base rates'!I$51)
+($G535*'fnd base rates'!I$52)
+($H535*'fnd base rates'!I$53)
+($I535*'fnd base rates'!I$54)
+($J535*'fnd base rates'!I$55)
+($K535*'fnd base rates'!I$56)
+($L535*'fnd base rates'!I$57)
+($M535*'fnd base rates'!I$58)
+($N535*'fnd base rates'!I$59)
+($O535*VLOOKUP($S535+12,rate_basefnd,9)))
*$R535</f>
        <v>305.56304999999998</v>
      </c>
      <c r="AB535" s="1">
        <f>(($C535*'fnd base rates'!J$48)
+($D535*'fnd base rates'!J$49)
+($E535*'fnd base rates'!J$50)
+($F535*'fnd base rates'!J$51)
+($G535*'fnd base rates'!J$52)
+($H535*'fnd base rates'!J$53)
+($I535*'fnd base rates'!J$54)
+($J535*'fnd base rates'!J$55)
+($K535*'fnd base rates'!J$56)
+($L535*'fnd base rates'!J$57)
+($M535*'fnd base rates'!J$58)
+($N535*'fnd base rates'!J$59)
+($O535*VLOOKUP($S535+12,rate_basefnd,10)))
*$R535</f>
        <v>223.74629999999999</v>
      </c>
      <c r="AC535" s="1">
        <f>(($C535*'fnd base rates'!K$48)
+($D535*'fnd base rates'!K$49)
+($E535*'fnd base rates'!K$50)
+($F535*'fnd base rates'!K$51)
+($G535*'fnd base rates'!K$52)
+($H535*'fnd base rates'!K$53)
+($I535*'fnd base rates'!K$54)
+($J535*'fnd base rates'!K$55)
+($K535*'fnd base rates'!K$56)
+($L535*'fnd base rates'!K$57)
+($M535*'fnd base rates'!K$58)
+($N535*'fnd base rates'!K$59)
+($O535*VLOOKUP($S535+12,rate_basefnd,11)))
*$R535</f>
        <v>1582.7894043749998</v>
      </c>
      <c r="AD535" s="1">
        <f>(($C535*'fnd base rates'!L$48)
+($D535*'fnd base rates'!L$49)
+($E535*'fnd base rates'!L$50)
+($F535*'fnd base rates'!L$51)
+($G535*'fnd base rates'!L$52)
+($H535*'fnd base rates'!L$53)
+($I535*'fnd base rates'!L$54)
+($J535*'fnd base rates'!L$55)
+($K535*'fnd base rates'!L$56)
+($L535*'fnd base rates'!L$57)
+($M535*'fnd base rates'!L$58)
+($N535*'fnd base rates'!L$59)
+($O535*VLOOKUP($S535+12,rate_basefnd,12)))</f>
        <v>1310.1197634268322</v>
      </c>
      <c r="AE535" s="1">
        <f>(($C535*'fnd base rates'!M$48)
+($D535*'fnd base rates'!M$49)
+($E535*'fnd base rates'!M$50)
+($F535*'fnd base rates'!M$51)
+($G535*'fnd base rates'!M$52)
+($H535*'fnd base rates'!M$53)
+($I535*'fnd base rates'!M$54)
+($J535*'fnd base rates'!M$55)
+($K535*'fnd base rates'!M$56)
+($L535*'fnd base rates'!M$57)
+($M535*'fnd base rates'!M$58)
+($N535*'fnd base rates'!M$59)
+($O535*VLOOKUP($S535+12,rate_basefnd,13)))</f>
        <v>0</v>
      </c>
      <c r="AF535" s="4">
        <f t="shared" si="93"/>
        <v>12643.263640301833</v>
      </c>
      <c r="AG535" s="4"/>
      <c r="AH535" s="4">
        <f t="shared" si="94"/>
        <v>483239118</v>
      </c>
      <c r="AI535" s="4" t="str">
        <f t="shared" si="95"/>
        <v>483</v>
      </c>
      <c r="AJ535" s="2" t="str">
        <f t="shared" si="96"/>
        <v>239</v>
      </c>
      <c r="AK535" s="2" t="str">
        <f t="shared" si="97"/>
        <v>118</v>
      </c>
      <c r="AL535" s="4">
        <f t="shared" si="98"/>
        <v>1</v>
      </c>
      <c r="AM535" s="4">
        <f t="shared" si="91"/>
        <v>1</v>
      </c>
      <c r="AN535" s="4">
        <f t="shared" si="99"/>
        <v>12643.263640301833</v>
      </c>
      <c r="AO535" s="4">
        <f t="shared" si="100"/>
        <v>12643</v>
      </c>
      <c r="AP535" s="4">
        <f t="shared" si="101"/>
        <v>0</v>
      </c>
      <c r="AQ535" s="75">
        <v>12643</v>
      </c>
      <c r="AR535" s="4"/>
    </row>
    <row r="536" spans="1:44">
      <c r="A536" s="2">
        <v>483239145</v>
      </c>
      <c r="B536" s="382" t="s">
        <v>694</v>
      </c>
      <c r="C536" s="15">
        <f>'fnd enro'!C536</f>
        <v>0</v>
      </c>
      <c r="D536" s="15">
        <f>'fnd enro'!D536</f>
        <v>0</v>
      </c>
      <c r="E536" s="15">
        <f>'fnd enro'!E536</f>
        <v>0</v>
      </c>
      <c r="F536" s="15">
        <f>'fnd enro'!F536</f>
        <v>2</v>
      </c>
      <c r="G536" s="15">
        <f>'fnd enro'!G536</f>
        <v>2</v>
      </c>
      <c r="H536" s="15">
        <f>'fnd enro'!H536</f>
        <v>0</v>
      </c>
      <c r="I536" s="15">
        <f>'fnd enro'!I536</f>
        <v>0.15</v>
      </c>
      <c r="J536" s="15">
        <f>'fnd enro'!J536</f>
        <v>0</v>
      </c>
      <c r="K536" s="15">
        <f>'fnd enro'!K536</f>
        <v>0</v>
      </c>
      <c r="L536" s="15">
        <f>'fnd enro'!L536</f>
        <v>0</v>
      </c>
      <c r="M536" s="15">
        <f>'fnd enro'!M536</f>
        <v>0</v>
      </c>
      <c r="N536" s="15">
        <f>'fnd enro'!N536</f>
        <v>0</v>
      </c>
      <c r="O536" s="15">
        <f>'fnd enro'!O536</f>
        <v>2</v>
      </c>
      <c r="P536" s="15"/>
      <c r="Q536" s="15">
        <f>'fnd enro'!R536</f>
        <v>4</v>
      </c>
      <c r="R536" s="16">
        <f t="shared" si="92"/>
        <v>1.0349999999999999</v>
      </c>
      <c r="S536" s="15">
        <f>'fnd enro'!Q536</f>
        <v>10</v>
      </c>
      <c r="U536" s="1">
        <f>(($C536*'fnd base rates'!C$48)
+($D536*'fnd base rates'!C$49)
+($E536*'fnd base rates'!C$50)
+($F536*'fnd base rates'!C$51)
+($G536*'fnd base rates'!C$52)
+($H536*'fnd base rates'!C$53)
+($I536*'fnd base rates'!C$54)
+($J536*'fnd base rates'!C$55)
+($K536*'fnd base rates'!C$56)
+($L536*'fnd base rates'!C$57)
+($M536*'fnd base rates'!C$58)
+($N536*'fnd base rates'!C$59)
+($O536*VLOOKUP($S536+12,rate_basefnd,3)))
*$R536</f>
        <v>1918.0438875</v>
      </c>
      <c r="V536" s="1">
        <f>(($C536*'fnd base rates'!D$48)
+($D536*'fnd base rates'!D$49)
+($E536*'fnd base rates'!D$50)
+($F536*'fnd base rates'!D$51)
+($G536*'fnd base rates'!D$52)
+($H536*'fnd base rates'!D$53)
+($I536*'fnd base rates'!D$54)
+($J536*'fnd base rates'!D$55)
+($K536*'fnd base rates'!D$56)
+($L536*'fnd base rates'!D$57)
+($M536*'fnd base rates'!D$58)
+($N536*'fnd base rates'!D$59)
+($O536*VLOOKUP($S536+12,rate_basefnd,4)))
*$R536</f>
        <v>2751.9407999999999</v>
      </c>
      <c r="W536" s="1">
        <f>(($C536*'fnd base rates'!E$48)
+($D536*'fnd base rates'!E$49)
+($E536*'fnd base rates'!E$50)
+($F536*'fnd base rates'!E$51)
+($G536*'fnd base rates'!E$52)
+($H536*'fnd base rates'!E$53)
+($I536*'fnd base rates'!E$54)
+($J536*'fnd base rates'!E$55)
+($K536*'fnd base rates'!E$56)
+($L536*'fnd base rates'!E$57)
+($M536*'fnd base rates'!E$58)
+($N536*'fnd base rates'!E$59)
+($O536*VLOOKUP($S536+12,rate_basefnd,5)))
*$R536</f>
        <v>19934.739112499999</v>
      </c>
      <c r="X536" s="1">
        <f>(($C536*'fnd base rates'!F$48)
+($D536*'fnd base rates'!F$49)
+($E536*'fnd base rates'!F$50)
+($F536*'fnd base rates'!F$51)
+($G536*'fnd base rates'!F$52)
+($H536*'fnd base rates'!F$53)
+($I536*'fnd base rates'!F$54)
+($J536*'fnd base rates'!F$55)
+($K536*'fnd base rates'!F$56)
+($L536*'fnd base rates'!F$57)
+($M536*'fnd base rates'!F$58)
+($N536*'fnd base rates'!F$59)
+($O536*VLOOKUP($S536+12,rate_basefnd,6)))
*$R536</f>
        <v>3998.0425049999994</v>
      </c>
      <c r="Y536" s="1">
        <f>(($C536*'fnd base rates'!G$48)
+($D536*'fnd base rates'!G$49)
+($E536*'fnd base rates'!G$50)
+($F536*'fnd base rates'!G$51)
+($G536*'fnd base rates'!G$52)
+($H536*'fnd base rates'!G$53)
+($I536*'fnd base rates'!G$54)
+($J536*'fnd base rates'!G$55)
+($K536*'fnd base rates'!G$56)
+($L536*'fnd base rates'!G$57)
+($M536*'fnd base rates'!G$58)
+($N536*'fnd base rates'!G$59)
+($O536*VLOOKUP($S536+12,rate_basefnd,7)))
*$R536</f>
        <v>732.1703849999999</v>
      </c>
      <c r="Z536" s="1">
        <f>(($C536*'fnd base rates'!H$48)
+($D536*'fnd base rates'!H$49)
+($E536*'fnd base rates'!H$50)
+($F536*'fnd base rates'!H$51)
+($G536*'fnd base rates'!H$52)
+($H536*'fnd base rates'!H$53)
+($I536*'fnd base rates'!H$54)
+($J536*'fnd base rates'!H$55)
+($K536*'fnd base rates'!H$56)
+($L536*'fnd base rates'!H$57)
+($M536*'fnd base rates'!H$58)
+($N536*'fnd base rates'!H$59)
+($O536*VLOOKUP($S536+12,rate_basefnd,8)))</f>
        <v>1817.538</v>
      </c>
      <c r="AA536" s="1">
        <f>(($C536*'fnd base rates'!I$48)
+($D536*'fnd base rates'!I$49)
+($E536*'fnd base rates'!I$50)
+($F536*'fnd base rates'!I$51)
+($G536*'fnd base rates'!I$52)
+($H536*'fnd base rates'!I$53)
+($I536*'fnd base rates'!I$54)
+($J536*'fnd base rates'!I$55)
+($K536*'fnd base rates'!I$56)
+($L536*'fnd base rates'!I$57)
+($M536*'fnd base rates'!I$58)
+($N536*'fnd base rates'!I$59)
+($O536*VLOOKUP($S536+12,rate_basefnd,9)))
*$R536</f>
        <v>1070.2313999999999</v>
      </c>
      <c r="AB536" s="1">
        <f>(($C536*'fnd base rates'!J$48)
+($D536*'fnd base rates'!J$49)
+($E536*'fnd base rates'!J$50)
+($F536*'fnd base rates'!J$51)
+($G536*'fnd base rates'!J$52)
+($H536*'fnd base rates'!J$53)
+($I536*'fnd base rates'!J$54)
+($J536*'fnd base rates'!J$55)
+($K536*'fnd base rates'!J$56)
+($L536*'fnd base rates'!J$57)
+($M536*'fnd base rates'!J$58)
+($N536*'fnd base rates'!J$59)
+($O536*VLOOKUP($S536+12,rate_basefnd,10)))
*$R536</f>
        <v>721.45709999999985</v>
      </c>
      <c r="AC536" s="1">
        <f>(($C536*'fnd base rates'!K$48)
+($D536*'fnd base rates'!K$49)
+($E536*'fnd base rates'!K$50)
+($F536*'fnd base rates'!K$51)
+($G536*'fnd base rates'!K$52)
+($H536*'fnd base rates'!K$53)
+($I536*'fnd base rates'!K$54)
+($J536*'fnd base rates'!K$55)
+($K536*'fnd base rates'!K$56)
+($L536*'fnd base rates'!K$57)
+($M536*'fnd base rates'!K$58)
+($N536*'fnd base rates'!K$59)
+($O536*VLOOKUP($S536+12,rate_basefnd,11)))
*$R536</f>
        <v>5137.8440175000005</v>
      </c>
      <c r="AD536" s="1">
        <f>(($C536*'fnd base rates'!L$48)
+($D536*'fnd base rates'!L$49)
+($E536*'fnd base rates'!L$50)
+($F536*'fnd base rates'!L$51)
+($G536*'fnd base rates'!L$52)
+($H536*'fnd base rates'!L$53)
+($I536*'fnd base rates'!L$54)
+($J536*'fnd base rates'!L$55)
+($K536*'fnd base rates'!L$56)
+($L536*'fnd base rates'!L$57)
+($M536*'fnd base rates'!L$58)
+($N536*'fnd base rates'!L$59)
+($O536*VLOOKUP($S536+12,rate_basefnd,12)))</f>
        <v>4595.9024563992962</v>
      </c>
      <c r="AE536" s="1">
        <f>(($C536*'fnd base rates'!M$48)
+($D536*'fnd base rates'!M$49)
+($E536*'fnd base rates'!M$50)
+($F536*'fnd base rates'!M$51)
+($G536*'fnd base rates'!M$52)
+($H536*'fnd base rates'!M$53)
+($I536*'fnd base rates'!M$54)
+($J536*'fnd base rates'!M$55)
+($K536*'fnd base rates'!M$56)
+($L536*'fnd base rates'!M$57)
+($M536*'fnd base rates'!M$58)
+($N536*'fnd base rates'!M$59)
+($O536*VLOOKUP($S536+12,rate_basefnd,13)))</f>
        <v>0</v>
      </c>
      <c r="AF536" s="4">
        <f t="shared" si="93"/>
        <v>42677.909663899292</v>
      </c>
      <c r="AG536" s="4"/>
      <c r="AH536" s="4">
        <f t="shared" si="94"/>
        <v>483239145</v>
      </c>
      <c r="AI536" s="4" t="str">
        <f t="shared" si="95"/>
        <v>483</v>
      </c>
      <c r="AJ536" s="2" t="str">
        <f t="shared" si="96"/>
        <v>239</v>
      </c>
      <c r="AK536" s="2" t="str">
        <f t="shared" si="97"/>
        <v>145</v>
      </c>
      <c r="AL536" s="4">
        <f t="shared" si="98"/>
        <v>1</v>
      </c>
      <c r="AM536" s="4">
        <f t="shared" si="91"/>
        <v>4</v>
      </c>
      <c r="AN536" s="4">
        <f t="shared" si="99"/>
        <v>42677.909663899292</v>
      </c>
      <c r="AO536" s="4">
        <f t="shared" si="100"/>
        <v>10669</v>
      </c>
      <c r="AP536" s="4">
        <f t="shared" si="101"/>
        <v>0</v>
      </c>
      <c r="AQ536" s="75">
        <v>10669</v>
      </c>
      <c r="AR536" s="4"/>
    </row>
    <row r="537" spans="1:44">
      <c r="A537" s="2">
        <v>483239171</v>
      </c>
      <c r="B537" s="382" t="s">
        <v>694</v>
      </c>
      <c r="C537" s="15">
        <f>'fnd enro'!C537</f>
        <v>0</v>
      </c>
      <c r="D537" s="15">
        <f>'fnd enro'!D537</f>
        <v>0</v>
      </c>
      <c r="E537" s="15">
        <f>'fnd enro'!E537</f>
        <v>0</v>
      </c>
      <c r="F537" s="15">
        <f>'fnd enro'!F537</f>
        <v>0</v>
      </c>
      <c r="G537" s="15">
        <f>'fnd enro'!G537</f>
        <v>0</v>
      </c>
      <c r="H537" s="15">
        <f>'fnd enro'!H537</f>
        <v>4</v>
      </c>
      <c r="I537" s="15">
        <f>'fnd enro'!I537</f>
        <v>0.15</v>
      </c>
      <c r="J537" s="15">
        <f>'fnd enro'!J537</f>
        <v>0</v>
      </c>
      <c r="K537" s="15">
        <f>'fnd enro'!K537</f>
        <v>0</v>
      </c>
      <c r="L537" s="15">
        <f>'fnd enro'!L537</f>
        <v>0</v>
      </c>
      <c r="M537" s="15">
        <f>'fnd enro'!M537</f>
        <v>0</v>
      </c>
      <c r="N537" s="15">
        <f>'fnd enro'!N537</f>
        <v>0</v>
      </c>
      <c r="O537" s="15">
        <f>'fnd enro'!O537</f>
        <v>1</v>
      </c>
      <c r="P537" s="15"/>
      <c r="Q537" s="15">
        <f>'fnd enro'!R537</f>
        <v>4</v>
      </c>
      <c r="R537" s="16">
        <f t="shared" si="92"/>
        <v>1.0349999999999999</v>
      </c>
      <c r="S537" s="15">
        <f>'fnd enro'!Q537</f>
        <v>6</v>
      </c>
      <c r="U537" s="1">
        <f>(($C537*'fnd base rates'!C$48)
+($D537*'fnd base rates'!C$49)
+($E537*'fnd base rates'!C$50)
+($F537*'fnd base rates'!C$51)
+($G537*'fnd base rates'!C$52)
+($H537*'fnd base rates'!C$53)
+($I537*'fnd base rates'!C$54)
+($J537*'fnd base rates'!C$55)
+($K537*'fnd base rates'!C$56)
+($L537*'fnd base rates'!C$57)
+($M537*'fnd base rates'!C$58)
+($N537*'fnd base rates'!C$59)
+($O537*VLOOKUP($S537+12,rate_basefnd,3)))
*$R537</f>
        <v>1918.0438875</v>
      </c>
      <c r="V537" s="1">
        <f>(($C537*'fnd base rates'!D$48)
+($D537*'fnd base rates'!D$49)
+($E537*'fnd base rates'!D$50)
+($F537*'fnd base rates'!D$51)
+($G537*'fnd base rates'!D$52)
+($H537*'fnd base rates'!D$53)
+($I537*'fnd base rates'!D$54)
+($J537*'fnd base rates'!D$55)
+($K537*'fnd base rates'!D$56)
+($L537*'fnd base rates'!D$57)
+($M537*'fnd base rates'!D$58)
+($N537*'fnd base rates'!D$59)
+($O537*VLOOKUP($S537+12,rate_basefnd,4)))
*$R537</f>
        <v>2751.9407999999999</v>
      </c>
      <c r="W537" s="1">
        <f>(($C537*'fnd base rates'!E$48)
+($D537*'fnd base rates'!E$49)
+($E537*'fnd base rates'!E$50)
+($F537*'fnd base rates'!E$51)
+($G537*'fnd base rates'!E$52)
+($H537*'fnd base rates'!E$53)
+($I537*'fnd base rates'!E$54)
+($J537*'fnd base rates'!E$55)
+($K537*'fnd base rates'!E$56)
+($L537*'fnd base rates'!E$57)
+($M537*'fnd base rates'!E$58)
+($N537*'fnd base rates'!E$59)
+($O537*VLOOKUP($S537+12,rate_basefnd,5)))
*$R537</f>
        <v>20886.080062499997</v>
      </c>
      <c r="X537" s="1">
        <f>(($C537*'fnd base rates'!F$48)
+($D537*'fnd base rates'!F$49)
+($E537*'fnd base rates'!F$50)
+($F537*'fnd base rates'!F$51)
+($G537*'fnd base rates'!F$52)
+($H537*'fnd base rates'!F$53)
+($I537*'fnd base rates'!F$54)
+($J537*'fnd base rates'!F$55)
+($K537*'fnd base rates'!F$56)
+($L537*'fnd base rates'!F$57)
+($M537*'fnd base rates'!F$58)
+($N537*'fnd base rates'!F$59)
+($O537*VLOOKUP($S537+12,rate_basefnd,6)))
*$R537</f>
        <v>3154.4968050000002</v>
      </c>
      <c r="Y537" s="1">
        <f>(($C537*'fnd base rates'!G$48)
+($D537*'fnd base rates'!G$49)
+($E537*'fnd base rates'!G$50)
+($F537*'fnd base rates'!G$51)
+($G537*'fnd base rates'!G$52)
+($H537*'fnd base rates'!G$53)
+($I537*'fnd base rates'!G$54)
+($J537*'fnd base rates'!G$55)
+($K537*'fnd base rates'!G$56)
+($L537*'fnd base rates'!G$57)
+($M537*'fnd base rates'!G$58)
+($N537*'fnd base rates'!G$59)
+($O537*VLOOKUP($S537+12,rate_basefnd,7)))
*$R537</f>
        <v>659.27533499999993</v>
      </c>
      <c r="Z537" s="1">
        <f>(($C537*'fnd base rates'!H$48)
+($D537*'fnd base rates'!H$49)
+($E537*'fnd base rates'!H$50)
+($F537*'fnd base rates'!H$51)
+($G537*'fnd base rates'!H$52)
+($H537*'fnd base rates'!H$53)
+($I537*'fnd base rates'!H$54)
+($J537*'fnd base rates'!H$55)
+($K537*'fnd base rates'!H$56)
+($L537*'fnd base rates'!H$57)
+($M537*'fnd base rates'!H$58)
+($N537*'fnd base rates'!H$59)
+($O537*VLOOKUP($S537+12,rate_basefnd,8)))</f>
        <v>2876.3380000000002</v>
      </c>
      <c r="AA537" s="1">
        <f>(($C537*'fnd base rates'!I$48)
+($D537*'fnd base rates'!I$49)
+($E537*'fnd base rates'!I$50)
+($F537*'fnd base rates'!I$51)
+($G537*'fnd base rates'!I$52)
+($H537*'fnd base rates'!I$53)
+($I537*'fnd base rates'!I$54)
+($J537*'fnd base rates'!I$55)
+($K537*'fnd base rates'!I$56)
+($L537*'fnd base rates'!I$57)
+($M537*'fnd base rates'!I$58)
+($N537*'fnd base rates'!I$59)
+($O537*VLOOKUP($S537+12,rate_basefnd,9)))
*$R537</f>
        <v>1532.1311999999998</v>
      </c>
      <c r="AB537" s="1">
        <f>(($C537*'fnd base rates'!J$48)
+($D537*'fnd base rates'!J$49)
+($E537*'fnd base rates'!J$50)
+($F537*'fnd base rates'!J$51)
+($G537*'fnd base rates'!J$52)
+($H537*'fnd base rates'!J$53)
+($I537*'fnd base rates'!J$54)
+($J537*'fnd base rates'!J$55)
+($K537*'fnd base rates'!J$56)
+($L537*'fnd base rates'!J$57)
+($M537*'fnd base rates'!J$58)
+($N537*'fnd base rates'!J$59)
+($O537*VLOOKUP($S537+12,rate_basefnd,10)))
*$R537</f>
        <v>2063.79</v>
      </c>
      <c r="AC537" s="1">
        <f>(($C537*'fnd base rates'!K$48)
+($D537*'fnd base rates'!K$49)
+($E537*'fnd base rates'!K$50)
+($F537*'fnd base rates'!K$51)
+($G537*'fnd base rates'!K$52)
+($H537*'fnd base rates'!K$53)
+($I537*'fnd base rates'!K$54)
+($J537*'fnd base rates'!K$55)
+($K537*'fnd base rates'!K$56)
+($L537*'fnd base rates'!K$57)
+($M537*'fnd base rates'!K$58)
+($N537*'fnd base rates'!K$59)
+($O537*VLOOKUP($S537+12,rate_basefnd,11)))
*$R537</f>
        <v>4626.5850675000002</v>
      </c>
      <c r="AD537" s="1">
        <f>(($C537*'fnd base rates'!L$48)
+($D537*'fnd base rates'!L$49)
+($E537*'fnd base rates'!L$50)
+($F537*'fnd base rates'!L$51)
+($G537*'fnd base rates'!L$52)
+($H537*'fnd base rates'!L$53)
+($I537*'fnd base rates'!L$54)
+($J537*'fnd base rates'!L$55)
+($K537*'fnd base rates'!L$56)
+($L537*'fnd base rates'!L$57)
+($M537*'fnd base rates'!L$58)
+($N537*'fnd base rates'!L$59)
+($O537*VLOOKUP($S537+12,rate_basefnd,12)))</f>
        <v>3996.2721574377665</v>
      </c>
      <c r="AE537" s="1">
        <f>(($C537*'fnd base rates'!M$48)
+($D537*'fnd base rates'!M$49)
+($E537*'fnd base rates'!M$50)
+($F537*'fnd base rates'!M$51)
+($G537*'fnd base rates'!M$52)
+($H537*'fnd base rates'!M$53)
+($I537*'fnd base rates'!M$54)
+($J537*'fnd base rates'!M$55)
+($K537*'fnd base rates'!M$56)
+($L537*'fnd base rates'!M$57)
+($M537*'fnd base rates'!M$58)
+($N537*'fnd base rates'!M$59)
+($O537*VLOOKUP($S537+12,rate_basefnd,13)))</f>
        <v>0</v>
      </c>
      <c r="AF537" s="4">
        <f t="shared" si="93"/>
        <v>44464.953314937768</v>
      </c>
      <c r="AG537" s="4"/>
      <c r="AH537" s="4">
        <f t="shared" si="94"/>
        <v>483239171</v>
      </c>
      <c r="AI537" s="4" t="str">
        <f t="shared" si="95"/>
        <v>483</v>
      </c>
      <c r="AJ537" s="2" t="str">
        <f t="shared" si="96"/>
        <v>239</v>
      </c>
      <c r="AK537" s="2" t="str">
        <f t="shared" si="97"/>
        <v>171</v>
      </c>
      <c r="AL537" s="4">
        <f t="shared" si="98"/>
        <v>1</v>
      </c>
      <c r="AM537" s="4">
        <f t="shared" si="91"/>
        <v>4</v>
      </c>
      <c r="AN537" s="4">
        <f t="shared" si="99"/>
        <v>44464.953314937768</v>
      </c>
      <c r="AO537" s="4">
        <f t="shared" si="100"/>
        <v>11116</v>
      </c>
      <c r="AP537" s="4">
        <f t="shared" si="101"/>
        <v>0</v>
      </c>
      <c r="AQ537" s="75">
        <v>11116</v>
      </c>
      <c r="AR537" s="4"/>
    </row>
    <row r="538" spans="1:44">
      <c r="A538" s="2">
        <v>483239172</v>
      </c>
      <c r="B538" s="382" t="s">
        <v>694</v>
      </c>
      <c r="C538" s="15">
        <f>'fnd enro'!C538</f>
        <v>0</v>
      </c>
      <c r="D538" s="15">
        <f>'fnd enro'!D538</f>
        <v>0</v>
      </c>
      <c r="E538" s="15">
        <f>'fnd enro'!E538</f>
        <v>0</v>
      </c>
      <c r="F538" s="15">
        <f>'fnd enro'!F538</f>
        <v>0</v>
      </c>
      <c r="G538" s="15">
        <f>'fnd enro'!G538</f>
        <v>0</v>
      </c>
      <c r="H538" s="15">
        <f>'fnd enro'!H538</f>
        <v>2</v>
      </c>
      <c r="I538" s="15">
        <f>'fnd enro'!I538</f>
        <v>7.4999999999999997E-2</v>
      </c>
      <c r="J538" s="15">
        <f>'fnd enro'!J538</f>
        <v>0</v>
      </c>
      <c r="K538" s="15">
        <f>'fnd enro'!K538</f>
        <v>0</v>
      </c>
      <c r="L538" s="15">
        <f>'fnd enro'!L538</f>
        <v>0</v>
      </c>
      <c r="M538" s="15">
        <f>'fnd enro'!M538</f>
        <v>0</v>
      </c>
      <c r="N538" s="15">
        <f>'fnd enro'!N538</f>
        <v>0</v>
      </c>
      <c r="O538" s="15">
        <f>'fnd enro'!O538</f>
        <v>1</v>
      </c>
      <c r="P538" s="15"/>
      <c r="Q538" s="15">
        <f>'fnd enro'!R538</f>
        <v>2</v>
      </c>
      <c r="R538" s="16">
        <f t="shared" si="92"/>
        <v>1.0349999999999999</v>
      </c>
      <c r="S538" s="15">
        <f>'fnd enro'!Q538</f>
        <v>10</v>
      </c>
      <c r="U538" s="1">
        <f>(($C538*'fnd base rates'!C$48)
+($D538*'fnd base rates'!C$49)
+($E538*'fnd base rates'!C$50)
+($F538*'fnd base rates'!C$51)
+($G538*'fnd base rates'!C$52)
+($H538*'fnd base rates'!C$53)
+($I538*'fnd base rates'!C$54)
+($J538*'fnd base rates'!C$55)
+($K538*'fnd base rates'!C$56)
+($L538*'fnd base rates'!C$57)
+($M538*'fnd base rates'!C$58)
+($N538*'fnd base rates'!C$59)
+($O538*VLOOKUP($S538+12,rate_basefnd,3)))
*$R538</f>
        <v>959.02194374999999</v>
      </c>
      <c r="V538" s="1">
        <f>(($C538*'fnd base rates'!D$48)
+($D538*'fnd base rates'!D$49)
+($E538*'fnd base rates'!D$50)
+($F538*'fnd base rates'!D$51)
+($G538*'fnd base rates'!D$52)
+($H538*'fnd base rates'!D$53)
+($I538*'fnd base rates'!D$54)
+($J538*'fnd base rates'!D$55)
+($K538*'fnd base rates'!D$56)
+($L538*'fnd base rates'!D$57)
+($M538*'fnd base rates'!D$58)
+($N538*'fnd base rates'!D$59)
+($O538*VLOOKUP($S538+12,rate_basefnd,4)))
*$R538</f>
        <v>1375.9703999999999</v>
      </c>
      <c r="W538" s="1">
        <f>(($C538*'fnd base rates'!E$48)
+($D538*'fnd base rates'!E$49)
+($E538*'fnd base rates'!E$50)
+($F538*'fnd base rates'!E$51)
+($G538*'fnd base rates'!E$52)
+($H538*'fnd base rates'!E$53)
+($I538*'fnd base rates'!E$54)
+($J538*'fnd base rates'!E$55)
+($K538*'fnd base rates'!E$56)
+($L538*'fnd base rates'!E$57)
+($M538*'fnd base rates'!E$58)
+($N538*'fnd base rates'!E$59)
+($O538*VLOOKUP($S538+12,rate_basefnd,5)))
*$R538</f>
        <v>12201.572306249996</v>
      </c>
      <c r="X538" s="1">
        <f>(($C538*'fnd base rates'!F$48)
+($D538*'fnd base rates'!F$49)
+($E538*'fnd base rates'!F$50)
+($F538*'fnd base rates'!F$51)
+($G538*'fnd base rates'!F$52)
+($H538*'fnd base rates'!F$53)
+($I538*'fnd base rates'!F$54)
+($J538*'fnd base rates'!F$55)
+($K538*'fnd base rates'!F$56)
+($L538*'fnd base rates'!F$57)
+($M538*'fnd base rates'!F$58)
+($N538*'fnd base rates'!F$59)
+($O538*VLOOKUP($S538+12,rate_basefnd,6)))
*$R538</f>
        <v>1577.2484025000001</v>
      </c>
      <c r="Y538" s="1">
        <f>(($C538*'fnd base rates'!G$48)
+($D538*'fnd base rates'!G$49)
+($E538*'fnd base rates'!G$50)
+($F538*'fnd base rates'!G$51)
+($G538*'fnd base rates'!G$52)
+($H538*'fnd base rates'!G$53)
+($I538*'fnd base rates'!G$54)
+($J538*'fnd base rates'!G$55)
+($K538*'fnd base rates'!G$56)
+($L538*'fnd base rates'!G$57)
+($M538*'fnd base rates'!G$58)
+($N538*'fnd base rates'!G$59)
+($O538*VLOOKUP($S538+12,rate_basefnd,7)))
*$R538</f>
        <v>368.34149249999996</v>
      </c>
      <c r="Z538" s="1">
        <f>(($C538*'fnd base rates'!H$48)
+($D538*'fnd base rates'!H$49)
+($E538*'fnd base rates'!H$50)
+($F538*'fnd base rates'!H$51)
+($G538*'fnd base rates'!H$52)
+($H538*'fnd base rates'!H$53)
+($I538*'fnd base rates'!H$54)
+($J538*'fnd base rates'!H$55)
+($K538*'fnd base rates'!H$56)
+($L538*'fnd base rates'!H$57)
+($M538*'fnd base rates'!H$58)
+($N538*'fnd base rates'!H$59)
+($O538*VLOOKUP($S538+12,rate_basefnd,8)))</f>
        <v>1438.1690000000001</v>
      </c>
      <c r="AA538" s="1">
        <f>(($C538*'fnd base rates'!I$48)
+($D538*'fnd base rates'!I$49)
+($E538*'fnd base rates'!I$50)
+($F538*'fnd base rates'!I$51)
+($G538*'fnd base rates'!I$52)
+($H538*'fnd base rates'!I$53)
+($I538*'fnd base rates'!I$54)
+($J538*'fnd base rates'!I$55)
+($K538*'fnd base rates'!I$56)
+($L538*'fnd base rates'!I$57)
+($M538*'fnd base rates'!I$58)
+($N538*'fnd base rates'!I$59)
+($O538*VLOOKUP($S538+12,rate_basefnd,9)))
*$R538</f>
        <v>766.0655999999999</v>
      </c>
      <c r="AB538" s="1">
        <f>(($C538*'fnd base rates'!J$48)
+($D538*'fnd base rates'!J$49)
+($E538*'fnd base rates'!J$50)
+($F538*'fnd base rates'!J$51)
+($G538*'fnd base rates'!J$52)
+($H538*'fnd base rates'!J$53)
+($I538*'fnd base rates'!J$54)
+($J538*'fnd base rates'!J$55)
+($K538*'fnd base rates'!J$56)
+($L538*'fnd base rates'!J$57)
+($M538*'fnd base rates'!J$58)
+($N538*'fnd base rates'!J$59)
+($O538*VLOOKUP($S538+12,rate_basefnd,10)))
*$R538</f>
        <v>1031.895</v>
      </c>
      <c r="AC538" s="1">
        <f>(($C538*'fnd base rates'!K$48)
+($D538*'fnd base rates'!K$49)
+($E538*'fnd base rates'!K$50)
+($F538*'fnd base rates'!K$51)
+($G538*'fnd base rates'!K$52)
+($H538*'fnd base rates'!K$53)
+($I538*'fnd base rates'!K$54)
+($J538*'fnd base rates'!K$55)
+($K538*'fnd base rates'!K$56)
+($L538*'fnd base rates'!K$57)
+($M538*'fnd base rates'!K$58)
+($N538*'fnd base rates'!K$59)
+($O538*VLOOKUP($S538+12,rate_basefnd,11)))
*$R538</f>
        <v>2584.8920587499997</v>
      </c>
      <c r="AD538" s="1">
        <f>(($C538*'fnd base rates'!L$48)
+($D538*'fnd base rates'!L$49)
+($E538*'fnd base rates'!L$50)
+($F538*'fnd base rates'!L$51)
+($G538*'fnd base rates'!L$52)
+($H538*'fnd base rates'!L$53)
+($I538*'fnd base rates'!L$54)
+($J538*'fnd base rates'!L$55)
+($K538*'fnd base rates'!L$56)
+($L538*'fnd base rates'!L$57)
+($M538*'fnd base rates'!L$58)
+($N538*'fnd base rates'!L$59)
+($O538*VLOOKUP($S538+12,rate_basefnd,12)))</f>
        <v>2170.6160787188833</v>
      </c>
      <c r="AE538" s="1">
        <f>(($C538*'fnd base rates'!M$48)
+($D538*'fnd base rates'!M$49)
+($E538*'fnd base rates'!M$50)
+($F538*'fnd base rates'!M$51)
+($G538*'fnd base rates'!M$52)
+($H538*'fnd base rates'!M$53)
+($I538*'fnd base rates'!M$54)
+($J538*'fnd base rates'!M$55)
+($K538*'fnd base rates'!M$56)
+($L538*'fnd base rates'!M$57)
+($M538*'fnd base rates'!M$58)
+($N538*'fnd base rates'!M$59)
+($O538*VLOOKUP($S538+12,rate_basefnd,13)))</f>
        <v>0</v>
      </c>
      <c r="AF538" s="4">
        <f t="shared" si="93"/>
        <v>24473.792282468883</v>
      </c>
      <c r="AG538" s="4"/>
      <c r="AH538" s="4">
        <f t="shared" si="94"/>
        <v>483239172</v>
      </c>
      <c r="AI538" s="4" t="str">
        <f t="shared" si="95"/>
        <v>483</v>
      </c>
      <c r="AJ538" s="2" t="str">
        <f t="shared" si="96"/>
        <v>239</v>
      </c>
      <c r="AK538" s="2" t="str">
        <f t="shared" si="97"/>
        <v>172</v>
      </c>
      <c r="AL538" s="4">
        <f t="shared" si="98"/>
        <v>1</v>
      </c>
      <c r="AM538" s="4">
        <f t="shared" si="91"/>
        <v>2</v>
      </c>
      <c r="AN538" s="4">
        <f t="shared" si="99"/>
        <v>24473.792282468883</v>
      </c>
      <c r="AO538" s="4">
        <f t="shared" si="100"/>
        <v>12237</v>
      </c>
      <c r="AP538" s="4">
        <f t="shared" si="101"/>
        <v>0</v>
      </c>
      <c r="AQ538" s="75">
        <v>12237</v>
      </c>
      <c r="AR538" s="4"/>
    </row>
    <row r="539" spans="1:44">
      <c r="A539" s="2">
        <v>483239182</v>
      </c>
      <c r="B539" s="382" t="s">
        <v>694</v>
      </c>
      <c r="C539" s="15">
        <f>'fnd enro'!C539</f>
        <v>0</v>
      </c>
      <c r="D539" s="15">
        <f>'fnd enro'!D539</f>
        <v>0</v>
      </c>
      <c r="E539" s="15">
        <f>'fnd enro'!E539</f>
        <v>0</v>
      </c>
      <c r="F539" s="15">
        <f>'fnd enro'!F539</f>
        <v>3</v>
      </c>
      <c r="G539" s="15">
        <f>'fnd enro'!G539</f>
        <v>11</v>
      </c>
      <c r="H539" s="15">
        <f>'fnd enro'!H539</f>
        <v>18</v>
      </c>
      <c r="I539" s="15">
        <f>'fnd enro'!I539</f>
        <v>1.2</v>
      </c>
      <c r="J539" s="15">
        <f>'fnd enro'!J539</f>
        <v>0</v>
      </c>
      <c r="K539" s="15">
        <f>'fnd enro'!K539</f>
        <v>0</v>
      </c>
      <c r="L539" s="15">
        <f>'fnd enro'!L539</f>
        <v>0</v>
      </c>
      <c r="M539" s="15">
        <f>'fnd enro'!M539</f>
        <v>0</v>
      </c>
      <c r="N539" s="15">
        <f>'fnd enro'!N539</f>
        <v>0</v>
      </c>
      <c r="O539" s="15">
        <f>'fnd enro'!O539</f>
        <v>3</v>
      </c>
      <c r="P539" s="15"/>
      <c r="Q539" s="15">
        <f>'fnd enro'!R539</f>
        <v>32</v>
      </c>
      <c r="R539" s="16">
        <f t="shared" si="92"/>
        <v>1.0349999999999999</v>
      </c>
      <c r="S539" s="15">
        <f>'fnd enro'!Q539</f>
        <v>2</v>
      </c>
      <c r="U539" s="1">
        <f>(($C539*'fnd base rates'!C$48)
+($D539*'fnd base rates'!C$49)
+($E539*'fnd base rates'!C$50)
+($F539*'fnd base rates'!C$51)
+($G539*'fnd base rates'!C$52)
+($H539*'fnd base rates'!C$53)
+($I539*'fnd base rates'!C$54)
+($J539*'fnd base rates'!C$55)
+($K539*'fnd base rates'!C$56)
+($L539*'fnd base rates'!C$57)
+($M539*'fnd base rates'!C$58)
+($N539*'fnd base rates'!C$59)
+($O539*VLOOKUP($S539+12,rate_basefnd,3)))
*$R539</f>
        <v>15344.3511</v>
      </c>
      <c r="V539" s="1">
        <f>(($C539*'fnd base rates'!D$48)
+($D539*'fnd base rates'!D$49)
+($E539*'fnd base rates'!D$50)
+($F539*'fnd base rates'!D$51)
+($G539*'fnd base rates'!D$52)
+($H539*'fnd base rates'!D$53)
+($I539*'fnd base rates'!D$54)
+($J539*'fnd base rates'!D$55)
+($K539*'fnd base rates'!D$56)
+($L539*'fnd base rates'!D$57)
+($M539*'fnd base rates'!D$58)
+($N539*'fnd base rates'!D$59)
+($O539*VLOOKUP($S539+12,rate_basefnd,4)))
*$R539</f>
        <v>22015.526399999999</v>
      </c>
      <c r="W539" s="1">
        <f>(($C539*'fnd base rates'!E$48)
+($D539*'fnd base rates'!E$49)
+($E539*'fnd base rates'!E$50)
+($F539*'fnd base rates'!E$51)
+($G539*'fnd base rates'!E$52)
+($H539*'fnd base rates'!E$53)
+($I539*'fnd base rates'!E$54)
+($J539*'fnd base rates'!E$55)
+($K539*'fnd base rates'!E$56)
+($L539*'fnd base rates'!E$57)
+($M539*'fnd base rates'!E$58)
+($N539*'fnd base rates'!E$59)
+($O539*VLOOKUP($S539+12,rate_basefnd,5)))
*$R539</f>
        <v>133266.92084999999</v>
      </c>
      <c r="X539" s="1">
        <f>(($C539*'fnd base rates'!F$48)
+($D539*'fnd base rates'!F$49)
+($E539*'fnd base rates'!F$50)
+($F539*'fnd base rates'!F$51)
+($G539*'fnd base rates'!F$52)
+($H539*'fnd base rates'!F$53)
+($I539*'fnd base rates'!F$54)
+($J539*'fnd base rates'!F$55)
+($K539*'fnd base rates'!F$56)
+($L539*'fnd base rates'!F$57)
+($M539*'fnd base rates'!F$58)
+($N539*'fnd base rates'!F$59)
+($O539*VLOOKUP($S539+12,rate_basefnd,6)))
*$R539</f>
        <v>27281.682990000001</v>
      </c>
      <c r="Y539" s="1">
        <f>(($C539*'fnd base rates'!G$48)
+($D539*'fnd base rates'!G$49)
+($E539*'fnd base rates'!G$50)
+($F539*'fnd base rates'!G$51)
+($G539*'fnd base rates'!G$52)
+($H539*'fnd base rates'!G$53)
+($I539*'fnd base rates'!G$54)
+($J539*'fnd base rates'!G$55)
+($K539*'fnd base rates'!G$56)
+($L539*'fnd base rates'!G$57)
+($M539*'fnd base rates'!G$58)
+($N539*'fnd base rates'!G$59)
+($O539*VLOOKUP($S539+12,rate_basefnd,7)))
*$R539</f>
        <v>4933.5945299999994</v>
      </c>
      <c r="Z539" s="1">
        <f>(($C539*'fnd base rates'!H$48)
+($D539*'fnd base rates'!H$49)
+($E539*'fnd base rates'!H$50)
+($F539*'fnd base rates'!H$51)
+($G539*'fnd base rates'!H$52)
+($H539*'fnd base rates'!H$53)
+($I539*'fnd base rates'!H$54)
+($J539*'fnd base rates'!H$55)
+($K539*'fnd base rates'!H$56)
+($L539*'fnd base rates'!H$57)
+($M539*'fnd base rates'!H$58)
+($N539*'fnd base rates'!H$59)
+($O539*VLOOKUP($S539+12,rate_basefnd,8)))</f>
        <v>19304.904000000002</v>
      </c>
      <c r="AA539" s="1">
        <f>(($C539*'fnd base rates'!I$48)
+($D539*'fnd base rates'!I$49)
+($E539*'fnd base rates'!I$50)
+($F539*'fnd base rates'!I$51)
+($G539*'fnd base rates'!I$52)
+($H539*'fnd base rates'!I$53)
+($I539*'fnd base rates'!I$54)
+($J539*'fnd base rates'!I$55)
+($K539*'fnd base rates'!I$56)
+($L539*'fnd base rates'!I$57)
+($M539*'fnd base rates'!I$58)
+($N539*'fnd base rates'!I$59)
+($O539*VLOOKUP($S539+12,rate_basefnd,9)))
*$R539</f>
        <v>10944.4419</v>
      </c>
      <c r="AB539" s="1">
        <f>(($C539*'fnd base rates'!J$48)
+($D539*'fnd base rates'!J$49)
+($E539*'fnd base rates'!J$50)
+($F539*'fnd base rates'!J$51)
+($G539*'fnd base rates'!J$52)
+($H539*'fnd base rates'!J$53)
+($I539*'fnd base rates'!J$54)
+($J539*'fnd base rates'!J$55)
+($K539*'fnd base rates'!J$56)
+($L539*'fnd base rates'!J$57)
+($M539*'fnd base rates'!J$58)
+($N539*'fnd base rates'!J$59)
+($O539*VLOOKUP($S539+12,rate_basefnd,10)))
*$R539</f>
        <v>12159.211049999998</v>
      </c>
      <c r="AC539" s="1">
        <f>(($C539*'fnd base rates'!K$48)
+($D539*'fnd base rates'!K$49)
+($E539*'fnd base rates'!K$50)
+($F539*'fnd base rates'!K$51)
+($G539*'fnd base rates'!K$52)
+($H539*'fnd base rates'!K$53)
+($I539*'fnd base rates'!K$54)
+($J539*'fnd base rates'!K$55)
+($K539*'fnd base rates'!K$56)
+($L539*'fnd base rates'!K$57)
+($M539*'fnd base rates'!K$58)
+($N539*'fnd base rates'!K$59)
+($O539*VLOOKUP($S539+12,rate_basefnd,11)))
*$R539</f>
        <v>34621.478639999994</v>
      </c>
      <c r="AD539" s="1">
        <f>(($C539*'fnd base rates'!L$48)
+($D539*'fnd base rates'!L$49)
+($E539*'fnd base rates'!L$50)
+($F539*'fnd base rates'!L$51)
+($G539*'fnd base rates'!L$52)
+($H539*'fnd base rates'!L$53)
+($I539*'fnd base rates'!L$54)
+($J539*'fnd base rates'!L$55)
+($K539*'fnd base rates'!L$56)
+($L539*'fnd base rates'!L$57)
+($M539*'fnd base rates'!L$58)
+($N539*'fnd base rates'!L$59)
+($O539*VLOOKUP($S539+12,rate_basefnd,12)))</f>
        <v>31187.526500483549</v>
      </c>
      <c r="AE539" s="1">
        <f>(($C539*'fnd base rates'!M$48)
+($D539*'fnd base rates'!M$49)
+($E539*'fnd base rates'!M$50)
+($F539*'fnd base rates'!M$51)
+($G539*'fnd base rates'!M$52)
+($H539*'fnd base rates'!M$53)
+($I539*'fnd base rates'!M$54)
+($J539*'fnd base rates'!M$55)
+($K539*'fnd base rates'!M$56)
+($L539*'fnd base rates'!M$57)
+($M539*'fnd base rates'!M$58)
+($N539*'fnd base rates'!M$59)
+($O539*VLOOKUP($S539+12,rate_basefnd,13)))</f>
        <v>0</v>
      </c>
      <c r="AF539" s="4">
        <f t="shared" si="93"/>
        <v>311059.63796048355</v>
      </c>
      <c r="AG539" s="4"/>
      <c r="AH539" s="4">
        <f t="shared" si="94"/>
        <v>483239182</v>
      </c>
      <c r="AI539" s="4" t="str">
        <f t="shared" si="95"/>
        <v>483</v>
      </c>
      <c r="AJ539" s="2" t="str">
        <f t="shared" si="96"/>
        <v>239</v>
      </c>
      <c r="AK539" s="2" t="str">
        <f t="shared" si="97"/>
        <v>182</v>
      </c>
      <c r="AL539" s="4">
        <f t="shared" si="98"/>
        <v>1</v>
      </c>
      <c r="AM539" s="4">
        <f t="shared" si="91"/>
        <v>32</v>
      </c>
      <c r="AN539" s="4">
        <f t="shared" si="99"/>
        <v>311059.63796048355</v>
      </c>
      <c r="AO539" s="4">
        <f t="shared" si="100"/>
        <v>9721</v>
      </c>
      <c r="AP539" s="4">
        <f t="shared" si="101"/>
        <v>0</v>
      </c>
      <c r="AQ539" s="75">
        <v>9721</v>
      </c>
      <c r="AR539" s="4"/>
    </row>
    <row r="540" spans="1:44">
      <c r="A540" s="2">
        <v>483239231</v>
      </c>
      <c r="B540" s="382" t="s">
        <v>694</v>
      </c>
      <c r="C540" s="15">
        <f>'fnd enro'!C540</f>
        <v>0</v>
      </c>
      <c r="D540" s="15">
        <f>'fnd enro'!D540</f>
        <v>0</v>
      </c>
      <c r="E540" s="15">
        <f>'fnd enro'!E540</f>
        <v>0</v>
      </c>
      <c r="F540" s="15">
        <f>'fnd enro'!F540</f>
        <v>3</v>
      </c>
      <c r="G540" s="15">
        <f>'fnd enro'!G540</f>
        <v>2</v>
      </c>
      <c r="H540" s="15">
        <f>'fnd enro'!H540</f>
        <v>1</v>
      </c>
      <c r="I540" s="15">
        <f>'fnd enro'!I540</f>
        <v>0.22500000000000001</v>
      </c>
      <c r="J540" s="15">
        <f>'fnd enro'!J540</f>
        <v>0</v>
      </c>
      <c r="K540" s="15">
        <f>'fnd enro'!K540</f>
        <v>0</v>
      </c>
      <c r="L540" s="15">
        <f>'fnd enro'!L540</f>
        <v>0</v>
      </c>
      <c r="M540" s="15">
        <f>'fnd enro'!M540</f>
        <v>0</v>
      </c>
      <c r="N540" s="15">
        <f>'fnd enro'!N540</f>
        <v>0</v>
      </c>
      <c r="O540" s="15">
        <f>'fnd enro'!O540</f>
        <v>0</v>
      </c>
      <c r="P540" s="15"/>
      <c r="Q540" s="15">
        <f>'fnd enro'!R540</f>
        <v>6</v>
      </c>
      <c r="R540" s="16">
        <f t="shared" si="92"/>
        <v>1.0349999999999999</v>
      </c>
      <c r="S540" s="15">
        <f>'fnd enro'!Q540</f>
        <v>1</v>
      </c>
      <c r="U540" s="1">
        <f>(($C540*'fnd base rates'!C$48)
+($D540*'fnd base rates'!C$49)
+($E540*'fnd base rates'!C$50)
+($F540*'fnd base rates'!C$51)
+($G540*'fnd base rates'!C$52)
+($H540*'fnd base rates'!C$53)
+($I540*'fnd base rates'!C$54)
+($J540*'fnd base rates'!C$55)
+($K540*'fnd base rates'!C$56)
+($L540*'fnd base rates'!C$57)
+($M540*'fnd base rates'!C$58)
+($N540*'fnd base rates'!C$59)
+($O540*VLOOKUP($S540+12,rate_basefnd,3)))
*$R540</f>
        <v>2877.06583125</v>
      </c>
      <c r="V540" s="1">
        <f>(($C540*'fnd base rates'!D$48)
+($D540*'fnd base rates'!D$49)
+($E540*'fnd base rates'!D$50)
+($F540*'fnd base rates'!D$51)
+($G540*'fnd base rates'!D$52)
+($H540*'fnd base rates'!D$53)
+($I540*'fnd base rates'!D$54)
+($J540*'fnd base rates'!D$55)
+($K540*'fnd base rates'!D$56)
+($L540*'fnd base rates'!D$57)
+($M540*'fnd base rates'!D$58)
+($N540*'fnd base rates'!D$59)
+($O540*VLOOKUP($S540+12,rate_basefnd,4)))
*$R540</f>
        <v>4127.9112000000005</v>
      </c>
      <c r="W540" s="1">
        <f>(($C540*'fnd base rates'!E$48)
+($D540*'fnd base rates'!E$49)
+($E540*'fnd base rates'!E$50)
+($F540*'fnd base rates'!E$51)
+($G540*'fnd base rates'!E$52)
+($H540*'fnd base rates'!E$53)
+($I540*'fnd base rates'!E$54)
+($J540*'fnd base rates'!E$55)
+($K540*'fnd base rates'!E$56)
+($L540*'fnd base rates'!E$57)
+($M540*'fnd base rates'!E$58)
+($N540*'fnd base rates'!E$59)
+($O540*VLOOKUP($S540+12,rate_basefnd,5)))
*$R540</f>
        <v>21050.343618749994</v>
      </c>
      <c r="X540" s="1">
        <f>(($C540*'fnd base rates'!F$48)
+($D540*'fnd base rates'!F$49)
+($E540*'fnd base rates'!F$50)
+($F540*'fnd base rates'!F$51)
+($G540*'fnd base rates'!F$52)
+($H540*'fnd base rates'!F$53)
+($I540*'fnd base rates'!F$54)
+($J540*'fnd base rates'!F$55)
+($K540*'fnd base rates'!F$56)
+($L540*'fnd base rates'!F$57)
+($M540*'fnd base rates'!F$58)
+($N540*'fnd base rates'!F$59)
+($O540*VLOOKUP($S540+12,rate_basefnd,6)))
*$R540</f>
        <v>5899.5150075000001</v>
      </c>
      <c r="Y540" s="1">
        <f>(($C540*'fnd base rates'!G$48)
+($D540*'fnd base rates'!G$49)
+($E540*'fnd base rates'!G$50)
+($F540*'fnd base rates'!G$51)
+($G540*'fnd base rates'!G$52)
+($H540*'fnd base rates'!G$53)
+($I540*'fnd base rates'!G$54)
+($J540*'fnd base rates'!G$55)
+($K540*'fnd base rates'!G$56)
+($L540*'fnd base rates'!G$57)
+($M540*'fnd base rates'!G$58)
+($N540*'fnd base rates'!G$59)
+($O540*VLOOKUP($S540+12,rate_basefnd,7)))
*$R540</f>
        <v>870.57627749999983</v>
      </c>
      <c r="Z540" s="1">
        <f>(($C540*'fnd base rates'!H$48)
+($D540*'fnd base rates'!H$49)
+($E540*'fnd base rates'!H$50)
+($F540*'fnd base rates'!H$51)
+($G540*'fnd base rates'!H$52)
+($H540*'fnd base rates'!H$53)
+($I540*'fnd base rates'!H$54)
+($J540*'fnd base rates'!H$55)
+($K540*'fnd base rates'!H$56)
+($L540*'fnd base rates'!H$57)
+($M540*'fnd base rates'!H$58)
+($N540*'fnd base rates'!H$59)
+($O540*VLOOKUP($S540+12,rate_basefnd,8)))</f>
        <v>2991.0070000000001</v>
      </c>
      <c r="AA540" s="1">
        <f>(($C540*'fnd base rates'!I$48)
+($D540*'fnd base rates'!I$49)
+($E540*'fnd base rates'!I$50)
+($F540*'fnd base rates'!I$51)
+($G540*'fnd base rates'!I$52)
+($H540*'fnd base rates'!I$53)
+($I540*'fnd base rates'!I$54)
+($J540*'fnd base rates'!I$55)
+($K540*'fnd base rates'!I$56)
+($L540*'fnd base rates'!I$57)
+($M540*'fnd base rates'!I$58)
+($N540*'fnd base rates'!I$59)
+($O540*VLOOKUP($S540+12,rate_basefnd,9)))
*$R540</f>
        <v>1682.8168499999997</v>
      </c>
      <c r="AB540" s="1">
        <f>(($C540*'fnd base rates'!J$48)
+($D540*'fnd base rates'!J$49)
+($E540*'fnd base rates'!J$50)
+($F540*'fnd base rates'!J$51)
+($G540*'fnd base rates'!J$52)
+($H540*'fnd base rates'!J$53)
+($I540*'fnd base rates'!J$54)
+($J540*'fnd base rates'!J$55)
+($K540*'fnd base rates'!J$56)
+($L540*'fnd base rates'!J$57)
+($M540*'fnd base rates'!J$58)
+($N540*'fnd base rates'!J$59)
+($O540*VLOOKUP($S540+12,rate_basefnd,10)))
*$R540</f>
        <v>1374.3868499999996</v>
      </c>
      <c r="AC540" s="1">
        <f>(($C540*'fnd base rates'!K$48)
+($D540*'fnd base rates'!K$49)
+($E540*'fnd base rates'!K$50)
+($F540*'fnd base rates'!K$51)
+($G540*'fnd base rates'!K$52)
+($H540*'fnd base rates'!K$53)
+($I540*'fnd base rates'!K$54)
+($J540*'fnd base rates'!K$55)
+($K540*'fnd base rates'!K$56)
+($L540*'fnd base rates'!K$57)
+($M540*'fnd base rates'!K$58)
+($N540*'fnd base rates'!K$59)
+($O540*VLOOKUP($S540+12,rate_basefnd,11)))
*$R540</f>
        <v>6109.03652625</v>
      </c>
      <c r="AD540" s="1">
        <f>(($C540*'fnd base rates'!L$48)
+($D540*'fnd base rates'!L$49)
+($E540*'fnd base rates'!L$50)
+($F540*'fnd base rates'!L$51)
+($G540*'fnd base rates'!L$52)
+($H540*'fnd base rates'!L$53)
+($I540*'fnd base rates'!L$54)
+($J540*'fnd base rates'!L$55)
+($K540*'fnd base rates'!L$56)
+($L540*'fnd base rates'!L$57)
+($M540*'fnd base rates'!L$58)
+($N540*'fnd base rates'!L$59)
+($O540*VLOOKUP($S540+12,rate_basefnd,12)))</f>
        <v>5838.7919605315528</v>
      </c>
      <c r="AE540" s="1">
        <f>(($C540*'fnd base rates'!M$48)
+($D540*'fnd base rates'!M$49)
+($E540*'fnd base rates'!M$50)
+($F540*'fnd base rates'!M$51)
+($G540*'fnd base rates'!M$52)
+($H540*'fnd base rates'!M$53)
+($I540*'fnd base rates'!M$54)
+($J540*'fnd base rates'!M$55)
+($K540*'fnd base rates'!M$56)
+($L540*'fnd base rates'!M$57)
+($M540*'fnd base rates'!M$58)
+($N540*'fnd base rates'!M$59)
+($O540*VLOOKUP($S540+12,rate_basefnd,13)))</f>
        <v>0</v>
      </c>
      <c r="AF540" s="4">
        <f t="shared" si="93"/>
        <v>52821.451121781545</v>
      </c>
      <c r="AG540" s="4"/>
      <c r="AH540" s="4">
        <f t="shared" si="94"/>
        <v>483239231</v>
      </c>
      <c r="AI540" s="4" t="str">
        <f t="shared" si="95"/>
        <v>483</v>
      </c>
      <c r="AJ540" s="2" t="str">
        <f t="shared" si="96"/>
        <v>239</v>
      </c>
      <c r="AK540" s="2" t="str">
        <f t="shared" si="97"/>
        <v>231</v>
      </c>
      <c r="AL540" s="4">
        <f t="shared" si="98"/>
        <v>1</v>
      </c>
      <c r="AM540" s="4">
        <f t="shared" si="91"/>
        <v>6</v>
      </c>
      <c r="AN540" s="4">
        <f t="shared" si="99"/>
        <v>52821.451121781545</v>
      </c>
      <c r="AO540" s="4">
        <f t="shared" si="100"/>
        <v>8804</v>
      </c>
      <c r="AP540" s="4">
        <f t="shared" si="101"/>
        <v>0</v>
      </c>
      <c r="AQ540" s="75">
        <v>8804</v>
      </c>
      <c r="AR540" s="4"/>
    </row>
    <row r="541" spans="1:44">
      <c r="A541" s="2">
        <v>483239239</v>
      </c>
      <c r="B541" s="382" t="s">
        <v>694</v>
      </c>
      <c r="C541" s="15">
        <f>'fnd enro'!C541</f>
        <v>0</v>
      </c>
      <c r="D541" s="15">
        <f>'fnd enro'!D541</f>
        <v>0</v>
      </c>
      <c r="E541" s="15">
        <f>'fnd enro'!E541</f>
        <v>0</v>
      </c>
      <c r="F541" s="15">
        <f>'fnd enro'!F541</f>
        <v>62</v>
      </c>
      <c r="G541" s="15">
        <f>'fnd enro'!G541</f>
        <v>202</v>
      </c>
      <c r="H541" s="15">
        <f>'fnd enro'!H541</f>
        <v>202</v>
      </c>
      <c r="I541" s="15">
        <f>'fnd enro'!I541</f>
        <v>17.475000000000001</v>
      </c>
      <c r="J541" s="15">
        <f>'fnd enro'!J541</f>
        <v>0</v>
      </c>
      <c r="K541" s="15">
        <f>'fnd enro'!K541</f>
        <v>0</v>
      </c>
      <c r="L541" s="15">
        <f>'fnd enro'!L541</f>
        <v>0</v>
      </c>
      <c r="M541" s="15">
        <f>'fnd enro'!M541</f>
        <v>0</v>
      </c>
      <c r="N541" s="15">
        <f>'fnd enro'!N541</f>
        <v>0</v>
      </c>
      <c r="O541" s="15">
        <f>'fnd enro'!O541</f>
        <v>39</v>
      </c>
      <c r="P541" s="15"/>
      <c r="Q541" s="15">
        <f>'fnd enro'!R541</f>
        <v>466</v>
      </c>
      <c r="R541" s="16">
        <f t="shared" si="92"/>
        <v>1.0349999999999999</v>
      </c>
      <c r="S541" s="15">
        <f>'fnd enro'!Q541</f>
        <v>2</v>
      </c>
      <c r="U541" s="1">
        <f>(($C541*'fnd base rates'!C$48)
+($D541*'fnd base rates'!C$49)
+($E541*'fnd base rates'!C$50)
+($F541*'fnd base rates'!C$51)
+($G541*'fnd base rates'!C$52)
+($H541*'fnd base rates'!C$53)
+($I541*'fnd base rates'!C$54)
+($J541*'fnd base rates'!C$55)
+($K541*'fnd base rates'!C$56)
+($L541*'fnd base rates'!C$57)
+($M541*'fnd base rates'!C$58)
+($N541*'fnd base rates'!C$59)
+($O541*VLOOKUP($S541+12,rate_basefnd,3)))
*$R541</f>
        <v>223452.11289374999</v>
      </c>
      <c r="V541" s="1">
        <f>(($C541*'fnd base rates'!D$48)
+($D541*'fnd base rates'!D$49)
+($E541*'fnd base rates'!D$50)
+($F541*'fnd base rates'!D$51)
+($G541*'fnd base rates'!D$52)
+($H541*'fnd base rates'!D$53)
+($I541*'fnd base rates'!D$54)
+($J541*'fnd base rates'!D$55)
+($K541*'fnd base rates'!D$56)
+($L541*'fnd base rates'!D$57)
+($M541*'fnd base rates'!D$58)
+($N541*'fnd base rates'!D$59)
+($O541*VLOOKUP($S541+12,rate_basefnd,4)))
*$R541</f>
        <v>320601.10320000001</v>
      </c>
      <c r="W541" s="1">
        <f>(($C541*'fnd base rates'!E$48)
+($D541*'fnd base rates'!E$49)
+($E541*'fnd base rates'!E$50)
+($F541*'fnd base rates'!E$51)
+($G541*'fnd base rates'!E$52)
+($H541*'fnd base rates'!E$53)
+($I541*'fnd base rates'!E$54)
+($J541*'fnd base rates'!E$55)
+($K541*'fnd base rates'!E$56)
+($L541*'fnd base rates'!E$57)
+($M541*'fnd base rates'!E$58)
+($N541*'fnd base rates'!E$59)
+($O541*VLOOKUP($S541+12,rate_basefnd,5)))
*$R541</f>
        <v>1854442.3185562498</v>
      </c>
      <c r="X541" s="1">
        <f>(($C541*'fnd base rates'!F$48)
+($D541*'fnd base rates'!F$49)
+($E541*'fnd base rates'!F$50)
+($F541*'fnd base rates'!F$51)
+($G541*'fnd base rates'!F$52)
+($H541*'fnd base rates'!F$53)
+($I541*'fnd base rates'!F$54)
+($J541*'fnd base rates'!F$55)
+($K541*'fnd base rates'!F$56)
+($L541*'fnd base rates'!F$57)
+($M541*'fnd base rates'!F$58)
+($N541*'fnd base rates'!F$59)
+($O541*VLOOKUP($S541+12,rate_basefnd,6)))
*$R541</f>
        <v>407305.61948250001</v>
      </c>
      <c r="Y541" s="1">
        <f>(($C541*'fnd base rates'!G$48)
+($D541*'fnd base rates'!G$49)
+($E541*'fnd base rates'!G$50)
+($F541*'fnd base rates'!G$51)
+($G541*'fnd base rates'!G$52)
+($H541*'fnd base rates'!G$53)
+($I541*'fnd base rates'!G$54)
+($J541*'fnd base rates'!G$55)
+($K541*'fnd base rates'!G$56)
+($L541*'fnd base rates'!G$57)
+($M541*'fnd base rates'!G$58)
+($N541*'fnd base rates'!G$59)
+($O541*VLOOKUP($S541+12,rate_basefnd,7)))
*$R541</f>
        <v>71578.666102499992</v>
      </c>
      <c r="Z541" s="1">
        <f>(($C541*'fnd base rates'!H$48)
+($D541*'fnd base rates'!H$49)
+($E541*'fnd base rates'!H$50)
+($F541*'fnd base rates'!H$51)
+($G541*'fnd base rates'!H$52)
+($H541*'fnd base rates'!H$53)
+($I541*'fnd base rates'!H$54)
+($J541*'fnd base rates'!H$55)
+($K541*'fnd base rates'!H$56)
+($L541*'fnd base rates'!H$57)
+($M541*'fnd base rates'!H$58)
+($N541*'fnd base rates'!H$59)
+($O541*VLOOKUP($S541+12,rate_basefnd,8)))</f>
        <v>265212.57699999999</v>
      </c>
      <c r="AA541" s="1">
        <f>(($C541*'fnd base rates'!I$48)
+($D541*'fnd base rates'!I$49)
+($E541*'fnd base rates'!I$50)
+($F541*'fnd base rates'!I$51)
+($G541*'fnd base rates'!I$52)
+($H541*'fnd base rates'!I$53)
+($I541*'fnd base rates'!I$54)
+($J541*'fnd base rates'!I$55)
+($K541*'fnd base rates'!I$56)
+($L541*'fnd base rates'!I$57)
+($M541*'fnd base rates'!I$58)
+($N541*'fnd base rates'!I$59)
+($O541*VLOOKUP($S541+12,rate_basefnd,9)))
*$R541</f>
        <v>153328.62599999999</v>
      </c>
      <c r="AB541" s="1">
        <f>(($C541*'fnd base rates'!J$48)
+($D541*'fnd base rates'!J$49)
+($E541*'fnd base rates'!J$50)
+($F541*'fnd base rates'!J$51)
+($G541*'fnd base rates'!J$52)
+($H541*'fnd base rates'!J$53)
+($I541*'fnd base rates'!J$54)
+($J541*'fnd base rates'!J$55)
+($K541*'fnd base rates'!J$56)
+($L541*'fnd base rates'!J$57)
+($M541*'fnd base rates'!J$58)
+($N541*'fnd base rates'!J$59)
+($O541*VLOOKUP($S541+12,rate_basefnd,10)))
*$R541</f>
        <v>157911.0471</v>
      </c>
      <c r="AC541" s="1">
        <f>(($C541*'fnd base rates'!K$48)
+($D541*'fnd base rates'!K$49)
+($E541*'fnd base rates'!K$50)
+($F541*'fnd base rates'!K$51)
+($G541*'fnd base rates'!K$52)
+($H541*'fnd base rates'!K$53)
+($I541*'fnd base rates'!K$54)
+($J541*'fnd base rates'!K$55)
+($K541*'fnd base rates'!K$56)
+($L541*'fnd base rates'!K$57)
+($M541*'fnd base rates'!K$58)
+($N541*'fnd base rates'!K$59)
+($O541*VLOOKUP($S541+12,rate_basefnd,11)))
*$R541</f>
        <v>502299.53278874996</v>
      </c>
      <c r="AD541" s="1">
        <f>(($C541*'fnd base rates'!L$48)
+($D541*'fnd base rates'!L$49)
+($E541*'fnd base rates'!L$50)
+($F541*'fnd base rates'!L$51)
+($G541*'fnd base rates'!L$52)
+($H541*'fnd base rates'!L$53)
+($I541*'fnd base rates'!L$54)
+($J541*'fnd base rates'!L$55)
+($K541*'fnd base rates'!L$56)
+($L541*'fnd base rates'!L$57)
+($M541*'fnd base rates'!L$58)
+($N541*'fnd base rates'!L$59)
+($O541*VLOOKUP($S541+12,rate_basefnd,12)))</f>
        <v>456444.87697874184</v>
      </c>
      <c r="AE541" s="1">
        <f>(($C541*'fnd base rates'!M$48)
+($D541*'fnd base rates'!M$49)
+($E541*'fnd base rates'!M$50)
+($F541*'fnd base rates'!M$51)
+($G541*'fnd base rates'!M$52)
+($H541*'fnd base rates'!M$53)
+($I541*'fnd base rates'!M$54)
+($J541*'fnd base rates'!M$55)
+($K541*'fnd base rates'!M$56)
+($L541*'fnd base rates'!M$57)
+($M541*'fnd base rates'!M$58)
+($N541*'fnd base rates'!M$59)
+($O541*VLOOKUP($S541+12,rate_basefnd,13)))</f>
        <v>0</v>
      </c>
      <c r="AF541" s="4">
        <f t="shared" si="93"/>
        <v>4412576.4801024916</v>
      </c>
      <c r="AG541" s="4"/>
      <c r="AH541" s="4">
        <f t="shared" si="94"/>
        <v>483239239</v>
      </c>
      <c r="AI541" s="4" t="str">
        <f t="shared" si="95"/>
        <v>483</v>
      </c>
      <c r="AJ541" s="2" t="str">
        <f t="shared" si="96"/>
        <v>239</v>
      </c>
      <c r="AK541" s="2" t="str">
        <f t="shared" si="97"/>
        <v>239</v>
      </c>
      <c r="AL541" s="4">
        <f t="shared" si="98"/>
        <v>1</v>
      </c>
      <c r="AM541" s="4">
        <f t="shared" si="91"/>
        <v>466</v>
      </c>
      <c r="AN541" s="4">
        <f t="shared" si="99"/>
        <v>4412576.4801024916</v>
      </c>
      <c r="AO541" s="4">
        <f t="shared" si="100"/>
        <v>9469</v>
      </c>
      <c r="AP541" s="4">
        <f t="shared" si="101"/>
        <v>0</v>
      </c>
      <c r="AQ541" s="75">
        <v>9469</v>
      </c>
      <c r="AR541" s="4"/>
    </row>
    <row r="542" spans="1:44">
      <c r="A542" s="2">
        <v>483239240</v>
      </c>
      <c r="B542" s="382" t="s">
        <v>694</v>
      </c>
      <c r="C542" s="15">
        <f>'fnd enro'!C542</f>
        <v>0</v>
      </c>
      <c r="D542" s="15">
        <f>'fnd enro'!D542</f>
        <v>0</v>
      </c>
      <c r="E542" s="15">
        <f>'fnd enro'!E542</f>
        <v>0</v>
      </c>
      <c r="F542" s="15">
        <f>'fnd enro'!F542</f>
        <v>1</v>
      </c>
      <c r="G542" s="15">
        <f>'fnd enro'!G542</f>
        <v>1</v>
      </c>
      <c r="H542" s="15">
        <f>'fnd enro'!H542</f>
        <v>0</v>
      </c>
      <c r="I542" s="15">
        <f>'fnd enro'!I542</f>
        <v>7.4999999999999997E-2</v>
      </c>
      <c r="J542" s="15">
        <f>'fnd enro'!J542</f>
        <v>0</v>
      </c>
      <c r="K542" s="15">
        <f>'fnd enro'!K542</f>
        <v>0</v>
      </c>
      <c r="L542" s="15">
        <f>'fnd enro'!L542</f>
        <v>0</v>
      </c>
      <c r="M542" s="15">
        <f>'fnd enro'!M542</f>
        <v>0</v>
      </c>
      <c r="N542" s="15">
        <f>'fnd enro'!N542</f>
        <v>0</v>
      </c>
      <c r="O542" s="15">
        <f>'fnd enro'!O542</f>
        <v>0</v>
      </c>
      <c r="P542" s="15"/>
      <c r="Q542" s="15">
        <f>'fnd enro'!R542</f>
        <v>2</v>
      </c>
      <c r="R542" s="16">
        <f t="shared" si="92"/>
        <v>1.0349999999999999</v>
      </c>
      <c r="S542" s="15">
        <f>'fnd enro'!Q542</f>
        <v>1</v>
      </c>
      <c r="U542" s="1">
        <f>(($C542*'fnd base rates'!C$48)
+($D542*'fnd base rates'!C$49)
+($E542*'fnd base rates'!C$50)
+($F542*'fnd base rates'!C$51)
+($G542*'fnd base rates'!C$52)
+($H542*'fnd base rates'!C$53)
+($I542*'fnd base rates'!C$54)
+($J542*'fnd base rates'!C$55)
+($K542*'fnd base rates'!C$56)
+($L542*'fnd base rates'!C$57)
+($M542*'fnd base rates'!C$58)
+($N542*'fnd base rates'!C$59)
+($O542*VLOOKUP($S542+12,rate_basefnd,3)))
*$R542</f>
        <v>959.02194374999999</v>
      </c>
      <c r="V542" s="1">
        <f>(($C542*'fnd base rates'!D$48)
+($D542*'fnd base rates'!D$49)
+($E542*'fnd base rates'!D$50)
+($F542*'fnd base rates'!D$51)
+($G542*'fnd base rates'!D$52)
+($H542*'fnd base rates'!D$53)
+($I542*'fnd base rates'!D$54)
+($J542*'fnd base rates'!D$55)
+($K542*'fnd base rates'!D$56)
+($L542*'fnd base rates'!D$57)
+($M542*'fnd base rates'!D$58)
+($N542*'fnd base rates'!D$59)
+($O542*VLOOKUP($S542+12,rate_basefnd,4)))
*$R542</f>
        <v>1375.9703999999999</v>
      </c>
      <c r="W542" s="1">
        <f>(($C542*'fnd base rates'!E$48)
+($D542*'fnd base rates'!E$49)
+($E542*'fnd base rates'!E$50)
+($F542*'fnd base rates'!E$51)
+($G542*'fnd base rates'!E$52)
+($H542*'fnd base rates'!E$53)
+($I542*'fnd base rates'!E$54)
+($J542*'fnd base rates'!E$55)
+($K542*'fnd base rates'!E$56)
+($L542*'fnd base rates'!E$57)
+($M542*'fnd base rates'!E$58)
+($N542*'fnd base rates'!E$59)
+($O542*VLOOKUP($S542+12,rate_basefnd,5)))
*$R542</f>
        <v>6581.3256562499992</v>
      </c>
      <c r="X542" s="1">
        <f>(($C542*'fnd base rates'!F$48)
+($D542*'fnd base rates'!F$49)
+($E542*'fnd base rates'!F$50)
+($F542*'fnd base rates'!F$51)
+($G542*'fnd base rates'!F$52)
+($H542*'fnd base rates'!F$53)
+($I542*'fnd base rates'!F$54)
+($J542*'fnd base rates'!F$55)
+($K542*'fnd base rates'!F$56)
+($L542*'fnd base rates'!F$57)
+($M542*'fnd base rates'!F$58)
+($N542*'fnd base rates'!F$59)
+($O542*VLOOKUP($S542+12,rate_basefnd,6)))
*$R542</f>
        <v>1999.0212524999997</v>
      </c>
      <c r="Y542" s="1">
        <f>(($C542*'fnd base rates'!G$48)
+($D542*'fnd base rates'!G$49)
+($E542*'fnd base rates'!G$50)
+($F542*'fnd base rates'!G$51)
+($G542*'fnd base rates'!G$52)
+($H542*'fnd base rates'!G$53)
+($I542*'fnd base rates'!G$54)
+($J542*'fnd base rates'!G$55)
+($K542*'fnd base rates'!G$56)
+($L542*'fnd base rates'!G$57)
+($M542*'fnd base rates'!G$58)
+($N542*'fnd base rates'!G$59)
+($O542*VLOOKUP($S542+12,rate_basefnd,7)))
*$R542</f>
        <v>291.56519249999997</v>
      </c>
      <c r="Z542" s="1">
        <f>(($C542*'fnd base rates'!H$48)
+($D542*'fnd base rates'!H$49)
+($E542*'fnd base rates'!H$50)
+($F542*'fnd base rates'!H$51)
+($G542*'fnd base rates'!H$52)
+($H542*'fnd base rates'!H$53)
+($I542*'fnd base rates'!H$54)
+($J542*'fnd base rates'!H$55)
+($K542*'fnd base rates'!H$56)
+($L542*'fnd base rates'!H$57)
+($M542*'fnd base rates'!H$58)
+($N542*'fnd base rates'!H$59)
+($O542*VLOOKUP($S542+12,rate_basefnd,8)))</f>
        <v>908.76900000000001</v>
      </c>
      <c r="AA542" s="1">
        <f>(($C542*'fnd base rates'!I$48)
+($D542*'fnd base rates'!I$49)
+($E542*'fnd base rates'!I$50)
+($F542*'fnd base rates'!I$51)
+($G542*'fnd base rates'!I$52)
+($H542*'fnd base rates'!I$53)
+($I542*'fnd base rates'!I$54)
+($J542*'fnd base rates'!I$55)
+($K542*'fnd base rates'!I$56)
+($L542*'fnd base rates'!I$57)
+($M542*'fnd base rates'!I$58)
+($N542*'fnd base rates'!I$59)
+($O542*VLOOKUP($S542+12,rate_basefnd,9)))
*$R542</f>
        <v>535.11569999999995</v>
      </c>
      <c r="AB542" s="1">
        <f>(($C542*'fnd base rates'!J$48)
+($D542*'fnd base rates'!J$49)
+($E542*'fnd base rates'!J$50)
+($F542*'fnd base rates'!J$51)
+($G542*'fnd base rates'!J$52)
+($H542*'fnd base rates'!J$53)
+($I542*'fnd base rates'!J$54)
+($J542*'fnd base rates'!J$55)
+($K542*'fnd base rates'!J$56)
+($L542*'fnd base rates'!J$57)
+($M542*'fnd base rates'!J$58)
+($N542*'fnd base rates'!J$59)
+($O542*VLOOKUP($S542+12,rate_basefnd,10)))
*$R542</f>
        <v>360.72854999999993</v>
      </c>
      <c r="AC542" s="1">
        <f>(($C542*'fnd base rates'!K$48)
+($D542*'fnd base rates'!K$49)
+($E542*'fnd base rates'!K$50)
+($F542*'fnd base rates'!K$51)
+($G542*'fnd base rates'!K$52)
+($H542*'fnd base rates'!K$53)
+($I542*'fnd base rates'!K$54)
+($J542*'fnd base rates'!K$55)
+($K542*'fnd base rates'!K$56)
+($L542*'fnd base rates'!K$57)
+($M542*'fnd base rates'!K$58)
+($N542*'fnd base rates'!K$59)
+($O542*VLOOKUP($S542+12,rate_basefnd,11)))
*$R542</f>
        <v>2045.9675587499999</v>
      </c>
      <c r="AD542" s="1">
        <f>(($C542*'fnd base rates'!L$48)
+($D542*'fnd base rates'!L$49)
+($E542*'fnd base rates'!L$50)
+($F542*'fnd base rates'!L$51)
+($G542*'fnd base rates'!L$52)
+($H542*'fnd base rates'!L$53)
+($I542*'fnd base rates'!L$54)
+($J542*'fnd base rates'!L$55)
+($K542*'fnd base rates'!L$56)
+($L542*'fnd base rates'!L$57)
+($M542*'fnd base rates'!L$58)
+($N542*'fnd base rates'!L$59)
+($O542*VLOOKUP($S542+12,rate_basefnd,12)))</f>
        <v>1965.8512281996479</v>
      </c>
      <c r="AE542" s="1">
        <f>(($C542*'fnd base rates'!M$48)
+($D542*'fnd base rates'!M$49)
+($E542*'fnd base rates'!M$50)
+($F542*'fnd base rates'!M$51)
+($G542*'fnd base rates'!M$52)
+($H542*'fnd base rates'!M$53)
+($I542*'fnd base rates'!M$54)
+($J542*'fnd base rates'!M$55)
+($K542*'fnd base rates'!M$56)
+($L542*'fnd base rates'!M$57)
+($M542*'fnd base rates'!M$58)
+($N542*'fnd base rates'!M$59)
+($O542*VLOOKUP($S542+12,rate_basefnd,13)))</f>
        <v>0</v>
      </c>
      <c r="AF542" s="4">
        <f t="shared" si="93"/>
        <v>17023.336481949646</v>
      </c>
      <c r="AG542" s="4"/>
      <c r="AH542" s="4">
        <f t="shared" si="94"/>
        <v>483239240</v>
      </c>
      <c r="AI542" s="4" t="str">
        <f t="shared" si="95"/>
        <v>483</v>
      </c>
      <c r="AJ542" s="2" t="str">
        <f t="shared" si="96"/>
        <v>239</v>
      </c>
      <c r="AK542" s="2" t="str">
        <f t="shared" si="97"/>
        <v>240</v>
      </c>
      <c r="AL542" s="4">
        <f t="shared" si="98"/>
        <v>1</v>
      </c>
      <c r="AM542" s="4">
        <f t="shared" si="91"/>
        <v>2</v>
      </c>
      <c r="AN542" s="4">
        <f t="shared" si="99"/>
        <v>17023.336481949646</v>
      </c>
      <c r="AO542" s="4">
        <f t="shared" si="100"/>
        <v>8512</v>
      </c>
      <c r="AP542" s="4">
        <f t="shared" si="101"/>
        <v>0</v>
      </c>
      <c r="AQ542" s="75">
        <v>8512</v>
      </c>
      <c r="AR542" s="4"/>
    </row>
    <row r="543" spans="1:44">
      <c r="A543" s="2">
        <v>483239261</v>
      </c>
      <c r="B543" s="382" t="s">
        <v>694</v>
      </c>
      <c r="C543" s="15">
        <f>'fnd enro'!C543</f>
        <v>0</v>
      </c>
      <c r="D543" s="15">
        <f>'fnd enro'!D543</f>
        <v>0</v>
      </c>
      <c r="E543" s="15">
        <f>'fnd enro'!E543</f>
        <v>0</v>
      </c>
      <c r="F543" s="15">
        <f>'fnd enro'!F543</f>
        <v>0</v>
      </c>
      <c r="G543" s="15">
        <f>'fnd enro'!G543</f>
        <v>2</v>
      </c>
      <c r="H543" s="15">
        <f>'fnd enro'!H543</f>
        <v>4</v>
      </c>
      <c r="I543" s="15">
        <f>'fnd enro'!I543</f>
        <v>0.22500000000000001</v>
      </c>
      <c r="J543" s="15">
        <f>'fnd enro'!J543</f>
        <v>0</v>
      </c>
      <c r="K543" s="15">
        <f>'fnd enro'!K543</f>
        <v>0</v>
      </c>
      <c r="L543" s="15">
        <f>'fnd enro'!L543</f>
        <v>0</v>
      </c>
      <c r="M543" s="15">
        <f>'fnd enro'!M543</f>
        <v>0</v>
      </c>
      <c r="N543" s="15">
        <f>'fnd enro'!N543</f>
        <v>0</v>
      </c>
      <c r="O543" s="15">
        <f>'fnd enro'!O543</f>
        <v>0</v>
      </c>
      <c r="P543" s="15"/>
      <c r="Q543" s="15">
        <f>'fnd enro'!R543</f>
        <v>6</v>
      </c>
      <c r="R543" s="16">
        <f t="shared" si="92"/>
        <v>1.0349999999999999</v>
      </c>
      <c r="S543" s="15">
        <f>'fnd enro'!Q543</f>
        <v>1</v>
      </c>
      <c r="U543" s="1">
        <f>(($C543*'fnd base rates'!C$48)
+($D543*'fnd base rates'!C$49)
+($E543*'fnd base rates'!C$50)
+($F543*'fnd base rates'!C$51)
+($G543*'fnd base rates'!C$52)
+($H543*'fnd base rates'!C$53)
+($I543*'fnd base rates'!C$54)
+($J543*'fnd base rates'!C$55)
+($K543*'fnd base rates'!C$56)
+($L543*'fnd base rates'!C$57)
+($M543*'fnd base rates'!C$58)
+($N543*'fnd base rates'!C$59)
+($O543*VLOOKUP($S543+12,rate_basefnd,3)))
*$R543</f>
        <v>2877.06583125</v>
      </c>
      <c r="V543" s="1">
        <f>(($C543*'fnd base rates'!D$48)
+($D543*'fnd base rates'!D$49)
+($E543*'fnd base rates'!D$50)
+($F543*'fnd base rates'!D$51)
+($G543*'fnd base rates'!D$52)
+($H543*'fnd base rates'!D$53)
+($I543*'fnd base rates'!D$54)
+($J543*'fnd base rates'!D$55)
+($K543*'fnd base rates'!D$56)
+($L543*'fnd base rates'!D$57)
+($M543*'fnd base rates'!D$58)
+($N543*'fnd base rates'!D$59)
+($O543*VLOOKUP($S543+12,rate_basefnd,4)))
*$R543</f>
        <v>4127.9111999999996</v>
      </c>
      <c r="W543" s="1">
        <f>(($C543*'fnd base rates'!E$48)
+($D543*'fnd base rates'!E$49)
+($E543*'fnd base rates'!E$50)
+($F543*'fnd base rates'!E$51)
+($G543*'fnd base rates'!E$52)
+($H543*'fnd base rates'!E$53)
+($I543*'fnd base rates'!E$54)
+($J543*'fnd base rates'!E$55)
+($K543*'fnd base rates'!E$56)
+($L543*'fnd base rates'!E$57)
+($M543*'fnd base rates'!E$58)
+($N543*'fnd base rates'!E$59)
+($O543*VLOOKUP($S543+12,rate_basefnd,5)))
*$R543</f>
        <v>23833.851918749999</v>
      </c>
      <c r="X543" s="1">
        <f>(($C543*'fnd base rates'!F$48)
+($D543*'fnd base rates'!F$49)
+($E543*'fnd base rates'!F$50)
+($F543*'fnd base rates'!F$51)
+($G543*'fnd base rates'!F$52)
+($H543*'fnd base rates'!F$53)
+($I543*'fnd base rates'!F$54)
+($J543*'fnd base rates'!F$55)
+($K543*'fnd base rates'!F$56)
+($L543*'fnd base rates'!F$57)
+($M543*'fnd base rates'!F$58)
+($N543*'fnd base rates'!F$59)
+($O543*VLOOKUP($S543+12,rate_basefnd,6)))
*$R543</f>
        <v>4926.8427075</v>
      </c>
      <c r="Y543" s="1">
        <f>(($C543*'fnd base rates'!G$48)
+($D543*'fnd base rates'!G$49)
+($E543*'fnd base rates'!G$50)
+($F543*'fnd base rates'!G$51)
+($G543*'fnd base rates'!G$52)
+($H543*'fnd base rates'!G$53)
+($I543*'fnd base rates'!G$54)
+($J543*'fnd base rates'!G$55)
+($K543*'fnd base rates'!G$56)
+($L543*'fnd base rates'!G$57)
+($M543*'fnd base rates'!G$58)
+($N543*'fnd base rates'!G$59)
+($O543*VLOOKUP($S543+12,rate_basefnd,7)))
*$R543</f>
        <v>889.70307749999995</v>
      </c>
      <c r="Z543" s="1">
        <f>(($C543*'fnd base rates'!H$48)
+($D543*'fnd base rates'!H$49)
+($E543*'fnd base rates'!H$50)
+($F543*'fnd base rates'!H$51)
+($G543*'fnd base rates'!H$52)
+($H543*'fnd base rates'!H$53)
+($I543*'fnd base rates'!H$54)
+($J543*'fnd base rates'!H$55)
+($K543*'fnd base rates'!H$56)
+($L543*'fnd base rates'!H$57)
+($M543*'fnd base rates'!H$58)
+($N543*'fnd base rates'!H$59)
+($O543*VLOOKUP($S543+12,rate_basefnd,8)))</f>
        <v>3785.107</v>
      </c>
      <c r="AA543" s="1">
        <f>(($C543*'fnd base rates'!I$48)
+($D543*'fnd base rates'!I$49)
+($E543*'fnd base rates'!I$50)
+($F543*'fnd base rates'!I$51)
+($G543*'fnd base rates'!I$52)
+($H543*'fnd base rates'!I$53)
+($I543*'fnd base rates'!I$54)
+($J543*'fnd base rates'!I$55)
+($K543*'fnd base rates'!I$56)
+($L543*'fnd base rates'!I$57)
+($M543*'fnd base rates'!I$58)
+($N543*'fnd base rates'!I$59)
+($O543*VLOOKUP($S543+12,rate_basefnd,9)))
*$R543</f>
        <v>2143.2572999999998</v>
      </c>
      <c r="AB543" s="1">
        <f>(($C543*'fnd base rates'!J$48)
+($D543*'fnd base rates'!J$49)
+($E543*'fnd base rates'!J$50)
+($F543*'fnd base rates'!J$51)
+($G543*'fnd base rates'!J$52)
+($H543*'fnd base rates'!J$53)
+($I543*'fnd base rates'!J$54)
+($J543*'fnd base rates'!J$55)
+($K543*'fnd base rates'!J$56)
+($L543*'fnd base rates'!J$57)
+($M543*'fnd base rates'!J$58)
+($N543*'fnd base rates'!J$59)
+($O543*VLOOKUP($S543+12,rate_basefnd,10)))
*$R543</f>
        <v>2511.2826</v>
      </c>
      <c r="AC543" s="1">
        <f>(($C543*'fnd base rates'!K$48)
+($D543*'fnd base rates'!K$49)
+($E543*'fnd base rates'!K$50)
+($F543*'fnd base rates'!K$51)
+($G543*'fnd base rates'!K$52)
+($H543*'fnd base rates'!K$53)
+($I543*'fnd base rates'!K$54)
+($J543*'fnd base rates'!K$55)
+($K543*'fnd base rates'!K$56)
+($L543*'fnd base rates'!K$57)
+($M543*'fnd base rates'!K$58)
+($N543*'fnd base rates'!K$59)
+($O543*VLOOKUP($S543+12,rate_basefnd,11)))
*$R543</f>
        <v>6243.5451262500001</v>
      </c>
      <c r="AD543" s="1">
        <f>(($C543*'fnd base rates'!L$48)
+($D543*'fnd base rates'!L$49)
+($E543*'fnd base rates'!L$50)
+($F543*'fnd base rates'!L$51)
+($G543*'fnd base rates'!L$52)
+($H543*'fnd base rates'!L$53)
+($I543*'fnd base rates'!L$54)
+($J543*'fnd base rates'!L$55)
+($K543*'fnd base rates'!L$56)
+($L543*'fnd base rates'!L$57)
+($M543*'fnd base rates'!L$58)
+($N543*'fnd base rates'!L$59)
+($O543*VLOOKUP($S543+12,rate_basefnd,12)))</f>
        <v>5633.0716842914298</v>
      </c>
      <c r="AE543" s="1">
        <f>(($C543*'fnd base rates'!M$48)
+($D543*'fnd base rates'!M$49)
+($E543*'fnd base rates'!M$50)
+($F543*'fnd base rates'!M$51)
+($G543*'fnd base rates'!M$52)
+($H543*'fnd base rates'!M$53)
+($I543*'fnd base rates'!M$54)
+($J543*'fnd base rates'!M$55)
+($K543*'fnd base rates'!M$56)
+($L543*'fnd base rates'!M$57)
+($M543*'fnd base rates'!M$58)
+($N543*'fnd base rates'!M$59)
+($O543*VLOOKUP($S543+12,rate_basefnd,13)))</f>
        <v>0</v>
      </c>
      <c r="AF543" s="4">
        <f t="shared" si="93"/>
        <v>56971.638445541437</v>
      </c>
      <c r="AG543" s="4"/>
      <c r="AH543" s="4">
        <f t="shared" si="94"/>
        <v>483239261</v>
      </c>
      <c r="AI543" s="4" t="str">
        <f t="shared" si="95"/>
        <v>483</v>
      </c>
      <c r="AJ543" s="2" t="str">
        <f t="shared" si="96"/>
        <v>239</v>
      </c>
      <c r="AK543" s="2" t="str">
        <f t="shared" si="97"/>
        <v>261</v>
      </c>
      <c r="AL543" s="4">
        <f t="shared" si="98"/>
        <v>1</v>
      </c>
      <c r="AM543" s="4">
        <f t="shared" si="91"/>
        <v>6</v>
      </c>
      <c r="AN543" s="4">
        <f t="shared" si="99"/>
        <v>56971.638445541437</v>
      </c>
      <c r="AO543" s="4">
        <f t="shared" si="100"/>
        <v>9495</v>
      </c>
      <c r="AP543" s="4">
        <f t="shared" si="101"/>
        <v>0</v>
      </c>
      <c r="AQ543" s="75">
        <v>9495</v>
      </c>
      <c r="AR543" s="4"/>
    </row>
    <row r="544" spans="1:44">
      <c r="A544" s="2">
        <v>483239310</v>
      </c>
      <c r="B544" s="382" t="s">
        <v>694</v>
      </c>
      <c r="C544" s="15">
        <f>'fnd enro'!C544</f>
        <v>0</v>
      </c>
      <c r="D544" s="15">
        <f>'fnd enro'!D544</f>
        <v>0</v>
      </c>
      <c r="E544" s="15">
        <f>'fnd enro'!E544</f>
        <v>0</v>
      </c>
      <c r="F544" s="15">
        <f>'fnd enro'!F544</f>
        <v>6</v>
      </c>
      <c r="G544" s="15">
        <f>'fnd enro'!G544</f>
        <v>13</v>
      </c>
      <c r="H544" s="15">
        <f>'fnd enro'!H544</f>
        <v>14</v>
      </c>
      <c r="I544" s="15">
        <f>'fnd enro'!I544</f>
        <v>1.2375</v>
      </c>
      <c r="J544" s="15">
        <f>'fnd enro'!J544</f>
        <v>0</v>
      </c>
      <c r="K544" s="15">
        <f>'fnd enro'!K544</f>
        <v>0</v>
      </c>
      <c r="L544" s="15">
        <f>'fnd enro'!L544</f>
        <v>0</v>
      </c>
      <c r="M544" s="15">
        <f>'fnd enro'!M544</f>
        <v>0</v>
      </c>
      <c r="N544" s="15">
        <f>'fnd enro'!N544</f>
        <v>0</v>
      </c>
      <c r="O544" s="15">
        <f>'fnd enro'!O544</f>
        <v>11</v>
      </c>
      <c r="P544" s="15"/>
      <c r="Q544" s="15">
        <f>'fnd enro'!R544</f>
        <v>33</v>
      </c>
      <c r="R544" s="16">
        <f t="shared" si="92"/>
        <v>1.0349999999999999</v>
      </c>
      <c r="S544" s="15">
        <f>'fnd enro'!Q544</f>
        <v>8</v>
      </c>
      <c r="U544" s="1">
        <f>(($C544*'fnd base rates'!C$48)
+($D544*'fnd base rates'!C$49)
+($E544*'fnd base rates'!C$50)
+($F544*'fnd base rates'!C$51)
+($G544*'fnd base rates'!C$52)
+($H544*'fnd base rates'!C$53)
+($I544*'fnd base rates'!C$54)
+($J544*'fnd base rates'!C$55)
+($K544*'fnd base rates'!C$56)
+($L544*'fnd base rates'!C$57)
+($M544*'fnd base rates'!C$58)
+($N544*'fnd base rates'!C$59)
+($O544*VLOOKUP($S544+12,rate_basefnd,3)))
*$R544</f>
        <v>15823.862071874999</v>
      </c>
      <c r="V544" s="1">
        <f>(($C544*'fnd base rates'!D$48)
+($D544*'fnd base rates'!D$49)
+($E544*'fnd base rates'!D$50)
+($F544*'fnd base rates'!D$51)
+($G544*'fnd base rates'!D$52)
+($H544*'fnd base rates'!D$53)
+($I544*'fnd base rates'!D$54)
+($J544*'fnd base rates'!D$55)
+($K544*'fnd base rates'!D$56)
+($L544*'fnd base rates'!D$57)
+($M544*'fnd base rates'!D$58)
+($N544*'fnd base rates'!D$59)
+($O544*VLOOKUP($S544+12,rate_basefnd,4)))
*$R544</f>
        <v>22703.511600000002</v>
      </c>
      <c r="W544" s="1">
        <f>(($C544*'fnd base rates'!E$48)
+($D544*'fnd base rates'!E$49)
+($E544*'fnd base rates'!E$50)
+($F544*'fnd base rates'!E$51)
+($G544*'fnd base rates'!E$52)
+($H544*'fnd base rates'!E$53)
+($I544*'fnd base rates'!E$54)
+($J544*'fnd base rates'!E$55)
+($K544*'fnd base rates'!E$56)
+($L544*'fnd base rates'!E$57)
+($M544*'fnd base rates'!E$58)
+($N544*'fnd base rates'!E$59)
+($O544*VLOOKUP($S544+12,rate_basefnd,5)))
*$R544</f>
        <v>159432.24805312496</v>
      </c>
      <c r="X544" s="1">
        <f>(($C544*'fnd base rates'!F$48)
+($D544*'fnd base rates'!F$49)
+($E544*'fnd base rates'!F$50)
+($F544*'fnd base rates'!F$51)
+($G544*'fnd base rates'!F$52)
+($H544*'fnd base rates'!F$53)
+($I544*'fnd base rates'!F$54)
+($J544*'fnd base rates'!F$55)
+($K544*'fnd base rates'!F$56)
+($L544*'fnd base rates'!F$57)
+($M544*'fnd base rates'!F$58)
+($N544*'fnd base rates'!F$59)
+($O544*VLOOKUP($S544+12,rate_basefnd,6)))
*$R544</f>
        <v>29238.07699125</v>
      </c>
      <c r="Y544" s="1">
        <f>(($C544*'fnd base rates'!G$48)
+($D544*'fnd base rates'!G$49)
+($E544*'fnd base rates'!G$50)
+($F544*'fnd base rates'!G$51)
+($G544*'fnd base rates'!G$52)
+($H544*'fnd base rates'!G$53)
+($I544*'fnd base rates'!G$54)
+($J544*'fnd base rates'!G$55)
+($K544*'fnd base rates'!G$56)
+($L544*'fnd base rates'!G$57)
+($M544*'fnd base rates'!G$58)
+($N544*'fnd base rates'!G$59)
+($O544*VLOOKUP($S544+12,rate_basefnd,7)))
*$R544</f>
        <v>5667.24677625</v>
      </c>
      <c r="Z544" s="1">
        <f>(($C544*'fnd base rates'!H$48)
+($D544*'fnd base rates'!H$49)
+($E544*'fnd base rates'!H$50)
+($F544*'fnd base rates'!H$51)
+($G544*'fnd base rates'!H$52)
+($H544*'fnd base rates'!H$53)
+($I544*'fnd base rates'!H$54)
+($J544*'fnd base rates'!H$55)
+($K544*'fnd base rates'!H$56)
+($L544*'fnd base rates'!H$57)
+($M544*'fnd base rates'!H$58)
+($N544*'fnd base rates'!H$59)
+($O544*VLOOKUP($S544+12,rate_basefnd,8)))</f>
        <v>18700.488499999999</v>
      </c>
      <c r="AA544" s="1">
        <f>(($C544*'fnd base rates'!I$48)
+($D544*'fnd base rates'!I$49)
+($E544*'fnd base rates'!I$50)
+($F544*'fnd base rates'!I$51)
+($G544*'fnd base rates'!I$52)
+($H544*'fnd base rates'!I$53)
+($I544*'fnd base rates'!I$54)
+($J544*'fnd base rates'!I$55)
+($K544*'fnd base rates'!I$56)
+($L544*'fnd base rates'!I$57)
+($M544*'fnd base rates'!I$58)
+($N544*'fnd base rates'!I$59)
+($O544*VLOOKUP($S544+12,rate_basefnd,9)))
*$R544</f>
        <v>10712.09475</v>
      </c>
      <c r="AB544" s="1">
        <f>(($C544*'fnd base rates'!J$48)
+($D544*'fnd base rates'!J$49)
+($E544*'fnd base rates'!J$50)
+($F544*'fnd base rates'!J$51)
+($G544*'fnd base rates'!J$52)
+($H544*'fnd base rates'!J$53)
+($I544*'fnd base rates'!J$54)
+($J544*'fnd base rates'!J$55)
+($K544*'fnd base rates'!J$56)
+($L544*'fnd base rates'!J$57)
+($M544*'fnd base rates'!J$58)
+($N544*'fnd base rates'!J$59)
+($O544*VLOOKUP($S544+12,rate_basefnd,10)))
*$R544</f>
        <v>10953.8604</v>
      </c>
      <c r="AC544" s="1">
        <f>(($C544*'fnd base rates'!K$48)
+($D544*'fnd base rates'!K$49)
+($E544*'fnd base rates'!K$50)
+($F544*'fnd base rates'!K$51)
+($G544*'fnd base rates'!K$52)
+($H544*'fnd base rates'!K$53)
+($I544*'fnd base rates'!K$54)
+($J544*'fnd base rates'!K$55)
+($K544*'fnd base rates'!K$56)
+($L544*'fnd base rates'!K$57)
+($M544*'fnd base rates'!K$58)
+($N544*'fnd base rates'!K$59)
+($O544*VLOOKUP($S544+12,rate_basefnd,11)))
*$R544</f>
        <v>39769.366944374997</v>
      </c>
      <c r="AD544" s="1">
        <f>(($C544*'fnd base rates'!L$48)
+($D544*'fnd base rates'!L$49)
+($E544*'fnd base rates'!L$50)
+($F544*'fnd base rates'!L$51)
+($G544*'fnd base rates'!L$52)
+($H544*'fnd base rates'!L$53)
+($I544*'fnd base rates'!L$54)
+($J544*'fnd base rates'!L$55)
+($K544*'fnd base rates'!L$56)
+($L544*'fnd base rates'!L$57)
+($M544*'fnd base rates'!L$58)
+($N544*'fnd base rates'!L$59)
+($O544*VLOOKUP($S544+12,rate_basefnd,12)))</f>
        <v>35093.228264217891</v>
      </c>
      <c r="AE544" s="1">
        <f>(($C544*'fnd base rates'!M$48)
+($D544*'fnd base rates'!M$49)
+($E544*'fnd base rates'!M$50)
+($F544*'fnd base rates'!M$51)
+($G544*'fnd base rates'!M$52)
+($H544*'fnd base rates'!M$53)
+($I544*'fnd base rates'!M$54)
+($J544*'fnd base rates'!M$55)
+($K544*'fnd base rates'!M$56)
+($L544*'fnd base rates'!M$57)
+($M544*'fnd base rates'!M$58)
+($N544*'fnd base rates'!M$59)
+($O544*VLOOKUP($S544+12,rate_basefnd,13)))</f>
        <v>0</v>
      </c>
      <c r="AF544" s="4">
        <f t="shared" si="93"/>
        <v>348093.98435109289</v>
      </c>
      <c r="AG544" s="4"/>
      <c r="AH544" s="4">
        <f t="shared" si="94"/>
        <v>483239310</v>
      </c>
      <c r="AI544" s="4" t="str">
        <f t="shared" si="95"/>
        <v>483</v>
      </c>
      <c r="AJ544" s="2" t="str">
        <f t="shared" si="96"/>
        <v>239</v>
      </c>
      <c r="AK544" s="2" t="str">
        <f t="shared" si="97"/>
        <v>310</v>
      </c>
      <c r="AL544" s="4">
        <f t="shared" si="98"/>
        <v>1</v>
      </c>
      <c r="AM544" s="4">
        <f t="shared" si="91"/>
        <v>33</v>
      </c>
      <c r="AN544" s="4">
        <f t="shared" si="99"/>
        <v>348093.98435109289</v>
      </c>
      <c r="AO544" s="4">
        <f t="shared" si="100"/>
        <v>10548</v>
      </c>
      <c r="AP544" s="4">
        <f t="shared" si="101"/>
        <v>0</v>
      </c>
      <c r="AQ544" s="75">
        <v>10548</v>
      </c>
      <c r="AR544" s="4"/>
    </row>
    <row r="545" spans="1:44">
      <c r="A545" s="2">
        <v>483239625</v>
      </c>
      <c r="B545" s="382" t="s">
        <v>694</v>
      </c>
      <c r="C545" s="15">
        <f>'fnd enro'!C545</f>
        <v>0</v>
      </c>
      <c r="D545" s="15">
        <f>'fnd enro'!D545</f>
        <v>0</v>
      </c>
      <c r="E545" s="15">
        <f>'fnd enro'!E545</f>
        <v>0</v>
      </c>
      <c r="F545" s="15">
        <f>'fnd enro'!F545</f>
        <v>0</v>
      </c>
      <c r="G545" s="15">
        <f>'fnd enro'!G545</f>
        <v>0</v>
      </c>
      <c r="H545" s="15">
        <f>'fnd enro'!H545</f>
        <v>1</v>
      </c>
      <c r="I545" s="15">
        <f>'fnd enro'!I545</f>
        <v>3.7499999999999999E-2</v>
      </c>
      <c r="J545" s="15">
        <f>'fnd enro'!J545</f>
        <v>0</v>
      </c>
      <c r="K545" s="15">
        <f>'fnd enro'!K545</f>
        <v>0</v>
      </c>
      <c r="L545" s="15">
        <f>'fnd enro'!L545</f>
        <v>0</v>
      </c>
      <c r="M545" s="15">
        <f>'fnd enro'!M545</f>
        <v>0</v>
      </c>
      <c r="N545" s="15">
        <f>'fnd enro'!N545</f>
        <v>0</v>
      </c>
      <c r="O545" s="15">
        <f>'fnd enro'!O545</f>
        <v>0</v>
      </c>
      <c r="P545" s="15"/>
      <c r="Q545" s="15">
        <f>'fnd enro'!R545</f>
        <v>1</v>
      </c>
      <c r="R545" s="16">
        <f t="shared" si="92"/>
        <v>1.0349999999999999</v>
      </c>
      <c r="S545" s="15">
        <f>'fnd enro'!Q545</f>
        <v>1</v>
      </c>
      <c r="U545" s="1">
        <f>(($C545*'fnd base rates'!C$48)
+($D545*'fnd base rates'!C$49)
+($E545*'fnd base rates'!C$50)
+($F545*'fnd base rates'!C$51)
+($G545*'fnd base rates'!C$52)
+($H545*'fnd base rates'!C$53)
+($I545*'fnd base rates'!C$54)
+($J545*'fnd base rates'!C$55)
+($K545*'fnd base rates'!C$56)
+($L545*'fnd base rates'!C$57)
+($M545*'fnd base rates'!C$58)
+($N545*'fnd base rates'!C$59)
+($O545*VLOOKUP($S545+12,rate_basefnd,3)))
*$R545</f>
        <v>479.510971875</v>
      </c>
      <c r="V545" s="1">
        <f>(($C545*'fnd base rates'!D$48)
+($D545*'fnd base rates'!D$49)
+($E545*'fnd base rates'!D$50)
+($F545*'fnd base rates'!D$51)
+($G545*'fnd base rates'!D$52)
+($H545*'fnd base rates'!D$53)
+($I545*'fnd base rates'!D$54)
+($J545*'fnd base rates'!D$55)
+($K545*'fnd base rates'!D$56)
+($L545*'fnd base rates'!D$57)
+($M545*'fnd base rates'!D$58)
+($N545*'fnd base rates'!D$59)
+($O545*VLOOKUP($S545+12,rate_basefnd,4)))
*$R545</f>
        <v>687.98519999999996</v>
      </c>
      <c r="W545" s="1">
        <f>(($C545*'fnd base rates'!E$48)
+($D545*'fnd base rates'!E$49)
+($E545*'fnd base rates'!E$50)
+($F545*'fnd base rates'!E$51)
+($G545*'fnd base rates'!E$52)
+($H545*'fnd base rates'!E$53)
+($I545*'fnd base rates'!E$54)
+($J545*'fnd base rates'!E$55)
+($K545*'fnd base rates'!E$56)
+($L545*'fnd base rates'!E$57)
+($M545*'fnd base rates'!E$58)
+($N545*'fnd base rates'!E$59)
+($O545*VLOOKUP($S545+12,rate_basefnd,5)))
*$R545</f>
        <v>4407.7642031249989</v>
      </c>
      <c r="X545" s="1">
        <f>(($C545*'fnd base rates'!F$48)
+($D545*'fnd base rates'!F$49)
+($E545*'fnd base rates'!F$50)
+($F545*'fnd base rates'!F$51)
+($G545*'fnd base rates'!F$52)
+($H545*'fnd base rates'!F$53)
+($I545*'fnd base rates'!F$54)
+($J545*'fnd base rates'!F$55)
+($K545*'fnd base rates'!F$56)
+($L545*'fnd base rates'!F$57)
+($M545*'fnd base rates'!F$58)
+($N545*'fnd base rates'!F$59)
+($O545*VLOOKUP($S545+12,rate_basefnd,6)))
*$R545</f>
        <v>788.62420125000006</v>
      </c>
      <c r="Y545" s="1">
        <f>(($C545*'fnd base rates'!G$48)
+($D545*'fnd base rates'!G$49)
+($E545*'fnd base rates'!G$50)
+($F545*'fnd base rates'!G$51)
+($G545*'fnd base rates'!G$52)
+($H545*'fnd base rates'!G$53)
+($I545*'fnd base rates'!G$54)
+($J545*'fnd base rates'!G$55)
+($K545*'fnd base rates'!G$56)
+($L545*'fnd base rates'!G$57)
+($M545*'fnd base rates'!G$58)
+($N545*'fnd base rates'!G$59)
+($O545*VLOOKUP($S545+12,rate_basefnd,7)))
*$R545</f>
        <v>146.91074624999999</v>
      </c>
      <c r="Z545" s="1">
        <f>(($C545*'fnd base rates'!H$48)
+($D545*'fnd base rates'!H$49)
+($E545*'fnd base rates'!H$50)
+($F545*'fnd base rates'!H$51)
+($G545*'fnd base rates'!H$52)
+($H545*'fnd base rates'!H$53)
+($I545*'fnd base rates'!H$54)
+($J545*'fnd base rates'!H$55)
+($K545*'fnd base rates'!H$56)
+($L545*'fnd base rates'!H$57)
+($M545*'fnd base rates'!H$58)
+($N545*'fnd base rates'!H$59)
+($O545*VLOOKUP($S545+12,rate_basefnd,8)))</f>
        <v>719.08450000000005</v>
      </c>
      <c r="AA545" s="1">
        <f>(($C545*'fnd base rates'!I$48)
+($D545*'fnd base rates'!I$49)
+($E545*'fnd base rates'!I$50)
+($F545*'fnd base rates'!I$51)
+($G545*'fnd base rates'!I$52)
+($H545*'fnd base rates'!I$53)
+($I545*'fnd base rates'!I$54)
+($J545*'fnd base rates'!I$55)
+($K545*'fnd base rates'!I$56)
+($L545*'fnd base rates'!I$57)
+($M545*'fnd base rates'!I$58)
+($N545*'fnd base rates'!I$59)
+($O545*VLOOKUP($S545+12,rate_basefnd,9)))
*$R545</f>
        <v>383.03279999999995</v>
      </c>
      <c r="AB545" s="1">
        <f>(($C545*'fnd base rates'!J$48)
+($D545*'fnd base rates'!J$49)
+($E545*'fnd base rates'!J$50)
+($F545*'fnd base rates'!J$51)
+($G545*'fnd base rates'!J$52)
+($H545*'fnd base rates'!J$53)
+($I545*'fnd base rates'!J$54)
+($J545*'fnd base rates'!J$55)
+($K545*'fnd base rates'!J$56)
+($L545*'fnd base rates'!J$57)
+($M545*'fnd base rates'!J$58)
+($N545*'fnd base rates'!J$59)
+($O545*VLOOKUP($S545+12,rate_basefnd,10)))
*$R545</f>
        <v>515.94749999999999</v>
      </c>
      <c r="AC545" s="1">
        <f>(($C545*'fnd base rates'!K$48)
+($D545*'fnd base rates'!K$49)
+($E545*'fnd base rates'!K$50)
+($F545*'fnd base rates'!K$51)
+($G545*'fnd base rates'!K$52)
+($H545*'fnd base rates'!K$53)
+($I545*'fnd base rates'!K$54)
+($J545*'fnd base rates'!K$55)
+($K545*'fnd base rates'!K$56)
+($L545*'fnd base rates'!K$57)
+($M545*'fnd base rates'!K$58)
+($N545*'fnd base rates'!K$59)
+($O545*VLOOKUP($S545+12,rate_basefnd,11)))
*$R545</f>
        <v>1030.968804375</v>
      </c>
      <c r="AD545" s="1">
        <f>(($C545*'fnd base rates'!L$48)
+($D545*'fnd base rates'!L$49)
+($E545*'fnd base rates'!L$50)
+($F545*'fnd base rates'!L$51)
+($G545*'fnd base rates'!L$52)
+($H545*'fnd base rates'!L$53)
+($I545*'fnd base rates'!L$54)
+($J545*'fnd base rates'!L$55)
+($K545*'fnd base rates'!L$56)
+($L545*'fnd base rates'!L$57)
+($M545*'fnd base rates'!L$58)
+($N545*'fnd base rates'!L$59)
+($O545*VLOOKUP($S545+12,rate_basefnd,12)))</f>
        <v>919.25803935944157</v>
      </c>
      <c r="AE545" s="1">
        <f>(($C545*'fnd base rates'!M$48)
+($D545*'fnd base rates'!M$49)
+($E545*'fnd base rates'!M$50)
+($F545*'fnd base rates'!M$51)
+($G545*'fnd base rates'!M$52)
+($H545*'fnd base rates'!M$53)
+($I545*'fnd base rates'!M$54)
+($J545*'fnd base rates'!M$55)
+($K545*'fnd base rates'!M$56)
+($L545*'fnd base rates'!M$57)
+($M545*'fnd base rates'!M$58)
+($N545*'fnd base rates'!M$59)
+($O545*VLOOKUP($S545+12,rate_basefnd,13)))</f>
        <v>0</v>
      </c>
      <c r="AF545" s="4">
        <f t="shared" si="93"/>
        <v>10079.086966234439</v>
      </c>
      <c r="AG545" s="4"/>
      <c r="AH545" s="4">
        <f t="shared" si="94"/>
        <v>483239625</v>
      </c>
      <c r="AI545" s="4" t="str">
        <f t="shared" si="95"/>
        <v>483</v>
      </c>
      <c r="AJ545" s="2" t="str">
        <f t="shared" si="96"/>
        <v>239</v>
      </c>
      <c r="AK545" s="2" t="str">
        <f t="shared" si="97"/>
        <v>625</v>
      </c>
      <c r="AL545" s="4">
        <f t="shared" si="98"/>
        <v>1</v>
      </c>
      <c r="AM545" s="4">
        <f t="shared" si="91"/>
        <v>1</v>
      </c>
      <c r="AN545" s="4">
        <f t="shared" si="99"/>
        <v>10079.086966234439</v>
      </c>
      <c r="AO545" s="4">
        <f t="shared" si="100"/>
        <v>10079</v>
      </c>
      <c r="AP545" s="4">
        <f t="shared" si="101"/>
        <v>0</v>
      </c>
      <c r="AQ545" s="75">
        <v>10079</v>
      </c>
      <c r="AR545" s="4"/>
    </row>
    <row r="546" spans="1:44">
      <c r="A546" s="2">
        <v>483239665</v>
      </c>
      <c r="B546" s="382" t="s">
        <v>694</v>
      </c>
      <c r="C546" s="15">
        <f>'fnd enro'!C546</f>
        <v>0</v>
      </c>
      <c r="D546" s="15">
        <f>'fnd enro'!D546</f>
        <v>0</v>
      </c>
      <c r="E546" s="15">
        <f>'fnd enro'!E546</f>
        <v>0</v>
      </c>
      <c r="F546" s="15">
        <f>'fnd enro'!F546</f>
        <v>1</v>
      </c>
      <c r="G546" s="15">
        <f>'fnd enro'!G546</f>
        <v>4</v>
      </c>
      <c r="H546" s="15">
        <f>'fnd enro'!H546</f>
        <v>10</v>
      </c>
      <c r="I546" s="15">
        <f>'fnd enro'!I546</f>
        <v>0.5625</v>
      </c>
      <c r="J546" s="15">
        <f>'fnd enro'!J546</f>
        <v>0</v>
      </c>
      <c r="K546" s="15">
        <f>'fnd enro'!K546</f>
        <v>0</v>
      </c>
      <c r="L546" s="15">
        <f>'fnd enro'!L546</f>
        <v>0</v>
      </c>
      <c r="M546" s="15">
        <f>'fnd enro'!M546</f>
        <v>0</v>
      </c>
      <c r="N546" s="15">
        <f>'fnd enro'!N546</f>
        <v>0</v>
      </c>
      <c r="O546" s="15">
        <f>'fnd enro'!O546</f>
        <v>2</v>
      </c>
      <c r="P546" s="15"/>
      <c r="Q546" s="15">
        <f>'fnd enro'!R546</f>
        <v>15</v>
      </c>
      <c r="R546" s="16">
        <f t="shared" si="92"/>
        <v>1.0349999999999999</v>
      </c>
      <c r="S546" s="15">
        <f>'fnd enro'!Q546</f>
        <v>3</v>
      </c>
      <c r="U546" s="1">
        <f>(($C546*'fnd base rates'!C$48)
+($D546*'fnd base rates'!C$49)
+($E546*'fnd base rates'!C$50)
+($F546*'fnd base rates'!C$51)
+($G546*'fnd base rates'!C$52)
+($H546*'fnd base rates'!C$53)
+($I546*'fnd base rates'!C$54)
+($J546*'fnd base rates'!C$55)
+($K546*'fnd base rates'!C$56)
+($L546*'fnd base rates'!C$57)
+($M546*'fnd base rates'!C$58)
+($N546*'fnd base rates'!C$59)
+($O546*VLOOKUP($S546+12,rate_basefnd,3)))
*$R546</f>
        <v>7192.6645781249999</v>
      </c>
      <c r="V546" s="1">
        <f>(($C546*'fnd base rates'!D$48)
+($D546*'fnd base rates'!D$49)
+($E546*'fnd base rates'!D$50)
+($F546*'fnd base rates'!D$51)
+($G546*'fnd base rates'!D$52)
+($H546*'fnd base rates'!D$53)
+($I546*'fnd base rates'!D$54)
+($J546*'fnd base rates'!D$55)
+($K546*'fnd base rates'!D$56)
+($L546*'fnd base rates'!D$57)
+($M546*'fnd base rates'!D$58)
+($N546*'fnd base rates'!D$59)
+($O546*VLOOKUP($S546+12,rate_basefnd,4)))
*$R546</f>
        <v>10319.778</v>
      </c>
      <c r="W546" s="1">
        <f>(($C546*'fnd base rates'!E$48)
+($D546*'fnd base rates'!E$49)
+($E546*'fnd base rates'!E$50)
+($F546*'fnd base rates'!E$51)
+($G546*'fnd base rates'!E$52)
+($H546*'fnd base rates'!E$53)
+($I546*'fnd base rates'!E$54)
+($J546*'fnd base rates'!E$55)
+($K546*'fnd base rates'!E$56)
+($L546*'fnd base rates'!E$57)
+($M546*'fnd base rates'!E$58)
+($N546*'fnd base rates'!E$59)
+($O546*VLOOKUP($S546+12,rate_basefnd,5)))
*$R546</f>
        <v>66276.660346874996</v>
      </c>
      <c r="X546" s="1">
        <f>(($C546*'fnd base rates'!F$48)
+($D546*'fnd base rates'!F$49)
+($E546*'fnd base rates'!F$50)
+($F546*'fnd base rates'!F$51)
+($G546*'fnd base rates'!F$52)
+($H546*'fnd base rates'!F$53)
+($I546*'fnd base rates'!F$54)
+($J546*'fnd base rates'!F$55)
+($K546*'fnd base rates'!F$56)
+($L546*'fnd base rates'!F$57)
+($M546*'fnd base rates'!F$58)
+($N546*'fnd base rates'!F$59)
+($O546*VLOOKUP($S546+12,rate_basefnd,6)))
*$R546</f>
        <v>12543.782118749999</v>
      </c>
      <c r="Y546" s="1">
        <f>(($C546*'fnd base rates'!G$48)
+($D546*'fnd base rates'!G$49)
+($E546*'fnd base rates'!G$50)
+($F546*'fnd base rates'!G$51)
+($G546*'fnd base rates'!G$52)
+($H546*'fnd base rates'!G$53)
+($I546*'fnd base rates'!G$54)
+($J546*'fnd base rates'!G$55)
+($K546*'fnd base rates'!G$56)
+($L546*'fnd base rates'!G$57)
+($M546*'fnd base rates'!G$58)
+($N546*'fnd base rates'!G$59)
+($O546*VLOOKUP($S546+12,rate_basefnd,7)))
*$R546</f>
        <v>2352.7218937499997</v>
      </c>
      <c r="Z546" s="1">
        <f>(($C546*'fnd base rates'!H$48)
+($D546*'fnd base rates'!H$49)
+($E546*'fnd base rates'!H$50)
+($F546*'fnd base rates'!H$51)
+($G546*'fnd base rates'!H$52)
+($H546*'fnd base rates'!H$53)
+($I546*'fnd base rates'!H$54)
+($J546*'fnd base rates'!H$55)
+($K546*'fnd base rates'!H$56)
+($L546*'fnd base rates'!H$57)
+($M546*'fnd base rates'!H$58)
+($N546*'fnd base rates'!H$59)
+($O546*VLOOKUP($S546+12,rate_basefnd,8)))</f>
        <v>9462.7674999999999</v>
      </c>
      <c r="AA546" s="1">
        <f>(($C546*'fnd base rates'!I$48)
+($D546*'fnd base rates'!I$49)
+($E546*'fnd base rates'!I$50)
+($F546*'fnd base rates'!I$51)
+($G546*'fnd base rates'!I$52)
+($H546*'fnd base rates'!I$53)
+($I546*'fnd base rates'!I$54)
+($J546*'fnd base rates'!I$55)
+($K546*'fnd base rates'!I$56)
+($L546*'fnd base rates'!I$57)
+($M546*'fnd base rates'!I$58)
+($N546*'fnd base rates'!I$59)
+($O546*VLOOKUP($S546+12,rate_basefnd,9)))
*$R546</f>
        <v>5282.13285</v>
      </c>
      <c r="AB546" s="1">
        <f>(($C546*'fnd base rates'!J$48)
+($D546*'fnd base rates'!J$49)
+($E546*'fnd base rates'!J$50)
+($F546*'fnd base rates'!J$51)
+($G546*'fnd base rates'!J$52)
+($H546*'fnd base rates'!J$53)
+($I546*'fnd base rates'!J$54)
+($J546*'fnd base rates'!J$55)
+($K546*'fnd base rates'!J$56)
+($L546*'fnd base rates'!J$57)
+($M546*'fnd base rates'!J$58)
+($N546*'fnd base rates'!J$59)
+($O546*VLOOKUP($S546+12,rate_basefnd,10)))
*$R546</f>
        <v>6191.4424499999996</v>
      </c>
      <c r="AC546" s="1">
        <f>(($C546*'fnd base rates'!K$48)
+($D546*'fnd base rates'!K$49)
+($E546*'fnd base rates'!K$50)
+($F546*'fnd base rates'!K$51)
+($G546*'fnd base rates'!K$52)
+($H546*'fnd base rates'!K$53)
+($I546*'fnd base rates'!K$54)
+($J546*'fnd base rates'!K$55)
+($K546*'fnd base rates'!K$56)
+($L546*'fnd base rates'!K$57)
+($M546*'fnd base rates'!K$58)
+($N546*'fnd base rates'!K$59)
+($O546*VLOOKUP($S546+12,rate_basefnd,11)))
*$R546</f>
        <v>16510.233965625001</v>
      </c>
      <c r="AD546" s="1">
        <f>(($C546*'fnd base rates'!L$48)
+($D546*'fnd base rates'!L$49)
+($E546*'fnd base rates'!L$50)
+($F546*'fnd base rates'!L$51)
+($G546*'fnd base rates'!L$52)
+($H546*'fnd base rates'!L$53)
+($I546*'fnd base rates'!L$54)
+($J546*'fnd base rates'!L$55)
+($K546*'fnd base rates'!L$56)
+($L546*'fnd base rates'!L$57)
+($M546*'fnd base rates'!L$58)
+($N546*'fnd base rates'!L$59)
+($O546*VLOOKUP($S546+12,rate_basefnd,12)))</f>
        <v>14711.69091207456</v>
      </c>
      <c r="AE546" s="1">
        <f>(($C546*'fnd base rates'!M$48)
+($D546*'fnd base rates'!M$49)
+($E546*'fnd base rates'!M$50)
+($F546*'fnd base rates'!M$51)
+($G546*'fnd base rates'!M$52)
+($H546*'fnd base rates'!M$53)
+($I546*'fnd base rates'!M$54)
+($J546*'fnd base rates'!M$55)
+($K546*'fnd base rates'!M$56)
+($L546*'fnd base rates'!M$57)
+($M546*'fnd base rates'!M$58)
+($N546*'fnd base rates'!M$59)
+($O546*VLOOKUP($S546+12,rate_basefnd,13)))</f>
        <v>0</v>
      </c>
      <c r="AF546" s="4">
        <f t="shared" si="93"/>
        <v>150843.87461519954</v>
      </c>
      <c r="AG546" s="4"/>
      <c r="AH546" s="4">
        <f t="shared" si="94"/>
        <v>483239665</v>
      </c>
      <c r="AI546" s="4" t="str">
        <f t="shared" si="95"/>
        <v>483</v>
      </c>
      <c r="AJ546" s="2" t="str">
        <f t="shared" si="96"/>
        <v>239</v>
      </c>
      <c r="AK546" s="2" t="str">
        <f t="shared" si="97"/>
        <v>665</v>
      </c>
      <c r="AL546" s="4">
        <f t="shared" si="98"/>
        <v>1</v>
      </c>
      <c r="AM546" s="4">
        <f t="shared" si="91"/>
        <v>15</v>
      </c>
      <c r="AN546" s="4">
        <f t="shared" si="99"/>
        <v>150843.87461519954</v>
      </c>
      <c r="AO546" s="4">
        <f t="shared" si="100"/>
        <v>10056</v>
      </c>
      <c r="AP546" s="4">
        <f t="shared" si="101"/>
        <v>0</v>
      </c>
      <c r="AQ546" s="75">
        <v>10056</v>
      </c>
      <c r="AR546" s="4"/>
    </row>
    <row r="547" spans="1:44">
      <c r="A547" s="2">
        <v>483239740</v>
      </c>
      <c r="B547" s="382" t="s">
        <v>694</v>
      </c>
      <c r="C547" s="15">
        <f>'fnd enro'!C547</f>
        <v>0</v>
      </c>
      <c r="D547" s="15">
        <f>'fnd enro'!D547</f>
        <v>0</v>
      </c>
      <c r="E547" s="15">
        <f>'fnd enro'!E547</f>
        <v>0</v>
      </c>
      <c r="F547" s="15">
        <f>'fnd enro'!F547</f>
        <v>0</v>
      </c>
      <c r="G547" s="15">
        <f>'fnd enro'!G547</f>
        <v>0</v>
      </c>
      <c r="H547" s="15">
        <f>'fnd enro'!H547</f>
        <v>1</v>
      </c>
      <c r="I547" s="15">
        <f>'fnd enro'!I547</f>
        <v>3.7499999999999999E-2</v>
      </c>
      <c r="J547" s="15">
        <f>'fnd enro'!J547</f>
        <v>0</v>
      </c>
      <c r="K547" s="15">
        <f>'fnd enro'!K547</f>
        <v>0</v>
      </c>
      <c r="L547" s="15">
        <f>'fnd enro'!L547</f>
        <v>0</v>
      </c>
      <c r="M547" s="15">
        <f>'fnd enro'!M547</f>
        <v>0</v>
      </c>
      <c r="N547" s="15">
        <f>'fnd enro'!N547</f>
        <v>0</v>
      </c>
      <c r="O547" s="15">
        <f>'fnd enro'!O547</f>
        <v>0</v>
      </c>
      <c r="P547" s="15"/>
      <c r="Q547" s="15">
        <f>'fnd enro'!R547</f>
        <v>1</v>
      </c>
      <c r="R547" s="16">
        <f t="shared" si="92"/>
        <v>1.0349999999999999</v>
      </c>
      <c r="S547" s="15">
        <f>'fnd enro'!Q547</f>
        <v>1</v>
      </c>
      <c r="U547" s="1">
        <f>(($C547*'fnd base rates'!C$48)
+($D547*'fnd base rates'!C$49)
+($E547*'fnd base rates'!C$50)
+($F547*'fnd base rates'!C$51)
+($G547*'fnd base rates'!C$52)
+($H547*'fnd base rates'!C$53)
+($I547*'fnd base rates'!C$54)
+($J547*'fnd base rates'!C$55)
+($K547*'fnd base rates'!C$56)
+($L547*'fnd base rates'!C$57)
+($M547*'fnd base rates'!C$58)
+($N547*'fnd base rates'!C$59)
+($O547*VLOOKUP($S547+12,rate_basefnd,3)))
*$R547</f>
        <v>479.510971875</v>
      </c>
      <c r="V547" s="1">
        <f>(($C547*'fnd base rates'!D$48)
+($D547*'fnd base rates'!D$49)
+($E547*'fnd base rates'!D$50)
+($F547*'fnd base rates'!D$51)
+($G547*'fnd base rates'!D$52)
+($H547*'fnd base rates'!D$53)
+($I547*'fnd base rates'!D$54)
+($J547*'fnd base rates'!D$55)
+($K547*'fnd base rates'!D$56)
+($L547*'fnd base rates'!D$57)
+($M547*'fnd base rates'!D$58)
+($N547*'fnd base rates'!D$59)
+($O547*VLOOKUP($S547+12,rate_basefnd,4)))
*$R547</f>
        <v>687.98519999999996</v>
      </c>
      <c r="W547" s="1">
        <f>(($C547*'fnd base rates'!E$48)
+($D547*'fnd base rates'!E$49)
+($E547*'fnd base rates'!E$50)
+($F547*'fnd base rates'!E$51)
+($G547*'fnd base rates'!E$52)
+($H547*'fnd base rates'!E$53)
+($I547*'fnd base rates'!E$54)
+($J547*'fnd base rates'!E$55)
+($K547*'fnd base rates'!E$56)
+($L547*'fnd base rates'!E$57)
+($M547*'fnd base rates'!E$58)
+($N547*'fnd base rates'!E$59)
+($O547*VLOOKUP($S547+12,rate_basefnd,5)))
*$R547</f>
        <v>4407.7642031249989</v>
      </c>
      <c r="X547" s="1">
        <f>(($C547*'fnd base rates'!F$48)
+($D547*'fnd base rates'!F$49)
+($E547*'fnd base rates'!F$50)
+($F547*'fnd base rates'!F$51)
+($G547*'fnd base rates'!F$52)
+($H547*'fnd base rates'!F$53)
+($I547*'fnd base rates'!F$54)
+($J547*'fnd base rates'!F$55)
+($K547*'fnd base rates'!F$56)
+($L547*'fnd base rates'!F$57)
+($M547*'fnd base rates'!F$58)
+($N547*'fnd base rates'!F$59)
+($O547*VLOOKUP($S547+12,rate_basefnd,6)))
*$R547</f>
        <v>788.62420125000006</v>
      </c>
      <c r="Y547" s="1">
        <f>(($C547*'fnd base rates'!G$48)
+($D547*'fnd base rates'!G$49)
+($E547*'fnd base rates'!G$50)
+($F547*'fnd base rates'!G$51)
+($G547*'fnd base rates'!G$52)
+($H547*'fnd base rates'!G$53)
+($I547*'fnd base rates'!G$54)
+($J547*'fnd base rates'!G$55)
+($K547*'fnd base rates'!G$56)
+($L547*'fnd base rates'!G$57)
+($M547*'fnd base rates'!G$58)
+($N547*'fnd base rates'!G$59)
+($O547*VLOOKUP($S547+12,rate_basefnd,7)))
*$R547</f>
        <v>146.91074624999999</v>
      </c>
      <c r="Z547" s="1">
        <f>(($C547*'fnd base rates'!H$48)
+($D547*'fnd base rates'!H$49)
+($E547*'fnd base rates'!H$50)
+($F547*'fnd base rates'!H$51)
+($G547*'fnd base rates'!H$52)
+($H547*'fnd base rates'!H$53)
+($I547*'fnd base rates'!H$54)
+($J547*'fnd base rates'!H$55)
+($K547*'fnd base rates'!H$56)
+($L547*'fnd base rates'!H$57)
+($M547*'fnd base rates'!H$58)
+($N547*'fnd base rates'!H$59)
+($O547*VLOOKUP($S547+12,rate_basefnd,8)))</f>
        <v>719.08450000000005</v>
      </c>
      <c r="AA547" s="1">
        <f>(($C547*'fnd base rates'!I$48)
+($D547*'fnd base rates'!I$49)
+($E547*'fnd base rates'!I$50)
+($F547*'fnd base rates'!I$51)
+($G547*'fnd base rates'!I$52)
+($H547*'fnd base rates'!I$53)
+($I547*'fnd base rates'!I$54)
+($J547*'fnd base rates'!I$55)
+($K547*'fnd base rates'!I$56)
+($L547*'fnd base rates'!I$57)
+($M547*'fnd base rates'!I$58)
+($N547*'fnd base rates'!I$59)
+($O547*VLOOKUP($S547+12,rate_basefnd,9)))
*$R547</f>
        <v>383.03279999999995</v>
      </c>
      <c r="AB547" s="1">
        <f>(($C547*'fnd base rates'!J$48)
+($D547*'fnd base rates'!J$49)
+($E547*'fnd base rates'!J$50)
+($F547*'fnd base rates'!J$51)
+($G547*'fnd base rates'!J$52)
+($H547*'fnd base rates'!J$53)
+($I547*'fnd base rates'!J$54)
+($J547*'fnd base rates'!J$55)
+($K547*'fnd base rates'!J$56)
+($L547*'fnd base rates'!J$57)
+($M547*'fnd base rates'!J$58)
+($N547*'fnd base rates'!J$59)
+($O547*VLOOKUP($S547+12,rate_basefnd,10)))
*$R547</f>
        <v>515.94749999999999</v>
      </c>
      <c r="AC547" s="1">
        <f>(($C547*'fnd base rates'!K$48)
+($D547*'fnd base rates'!K$49)
+($E547*'fnd base rates'!K$50)
+($F547*'fnd base rates'!K$51)
+($G547*'fnd base rates'!K$52)
+($H547*'fnd base rates'!K$53)
+($I547*'fnd base rates'!K$54)
+($J547*'fnd base rates'!K$55)
+($K547*'fnd base rates'!K$56)
+($L547*'fnd base rates'!K$57)
+($M547*'fnd base rates'!K$58)
+($N547*'fnd base rates'!K$59)
+($O547*VLOOKUP($S547+12,rate_basefnd,11)))
*$R547</f>
        <v>1030.968804375</v>
      </c>
      <c r="AD547" s="1">
        <f>(($C547*'fnd base rates'!L$48)
+($D547*'fnd base rates'!L$49)
+($E547*'fnd base rates'!L$50)
+($F547*'fnd base rates'!L$51)
+($G547*'fnd base rates'!L$52)
+($H547*'fnd base rates'!L$53)
+($I547*'fnd base rates'!L$54)
+($J547*'fnd base rates'!L$55)
+($K547*'fnd base rates'!L$56)
+($L547*'fnd base rates'!L$57)
+($M547*'fnd base rates'!L$58)
+($N547*'fnd base rates'!L$59)
+($O547*VLOOKUP($S547+12,rate_basefnd,12)))</f>
        <v>919.25803935944157</v>
      </c>
      <c r="AE547" s="1">
        <f>(($C547*'fnd base rates'!M$48)
+($D547*'fnd base rates'!M$49)
+($E547*'fnd base rates'!M$50)
+($F547*'fnd base rates'!M$51)
+($G547*'fnd base rates'!M$52)
+($H547*'fnd base rates'!M$53)
+($I547*'fnd base rates'!M$54)
+($J547*'fnd base rates'!M$55)
+($K547*'fnd base rates'!M$56)
+($L547*'fnd base rates'!M$57)
+($M547*'fnd base rates'!M$58)
+($N547*'fnd base rates'!M$59)
+($O547*VLOOKUP($S547+12,rate_basefnd,13)))</f>
        <v>0</v>
      </c>
      <c r="AF547" s="4">
        <f t="shared" si="93"/>
        <v>10079.086966234439</v>
      </c>
      <c r="AG547" s="4"/>
      <c r="AH547" s="4">
        <f t="shared" si="94"/>
        <v>483239740</v>
      </c>
      <c r="AI547" s="4" t="str">
        <f t="shared" si="95"/>
        <v>483</v>
      </c>
      <c r="AJ547" s="2" t="str">
        <f t="shared" si="96"/>
        <v>239</v>
      </c>
      <c r="AK547" s="2" t="str">
        <f t="shared" si="97"/>
        <v>740</v>
      </c>
      <c r="AL547" s="4">
        <f t="shared" si="98"/>
        <v>1</v>
      </c>
      <c r="AM547" s="4">
        <f t="shared" si="91"/>
        <v>1</v>
      </c>
      <c r="AN547" s="4">
        <f t="shared" si="99"/>
        <v>10079.086966234439</v>
      </c>
      <c r="AO547" s="4">
        <f t="shared" si="100"/>
        <v>10079</v>
      </c>
      <c r="AP547" s="4">
        <f t="shared" si="101"/>
        <v>0</v>
      </c>
      <c r="AQ547" s="75">
        <v>10079</v>
      </c>
      <c r="AR547" s="4"/>
    </row>
    <row r="548" spans="1:44">
      <c r="A548" s="2">
        <v>483239760</v>
      </c>
      <c r="B548" s="382" t="s">
        <v>694</v>
      </c>
      <c r="C548" s="15">
        <f>'fnd enro'!C548</f>
        <v>0</v>
      </c>
      <c r="D548" s="15">
        <f>'fnd enro'!D548</f>
        <v>0</v>
      </c>
      <c r="E548" s="15">
        <f>'fnd enro'!E548</f>
        <v>0</v>
      </c>
      <c r="F548" s="15">
        <f>'fnd enro'!F548</f>
        <v>0</v>
      </c>
      <c r="G548" s="15">
        <f>'fnd enro'!G548</f>
        <v>17</v>
      </c>
      <c r="H548" s="15">
        <f>'fnd enro'!H548</f>
        <v>28</v>
      </c>
      <c r="I548" s="15">
        <f>'fnd enro'!I548</f>
        <v>1.6875</v>
      </c>
      <c r="J548" s="15">
        <f>'fnd enro'!J548</f>
        <v>0</v>
      </c>
      <c r="K548" s="15">
        <f>'fnd enro'!K548</f>
        <v>0</v>
      </c>
      <c r="L548" s="15">
        <f>'fnd enro'!L548</f>
        <v>0</v>
      </c>
      <c r="M548" s="15">
        <f>'fnd enro'!M548</f>
        <v>0</v>
      </c>
      <c r="N548" s="15">
        <f>'fnd enro'!N548</f>
        <v>0</v>
      </c>
      <c r="O548" s="15">
        <f>'fnd enro'!O548</f>
        <v>5</v>
      </c>
      <c r="P548" s="15"/>
      <c r="Q548" s="15">
        <f>'fnd enro'!R548</f>
        <v>45</v>
      </c>
      <c r="R548" s="16">
        <f t="shared" si="92"/>
        <v>1.0349999999999999</v>
      </c>
      <c r="S548" s="15">
        <f>'fnd enro'!Q548</f>
        <v>3</v>
      </c>
      <c r="U548" s="1">
        <f>(($C548*'fnd base rates'!C$48)
+($D548*'fnd base rates'!C$49)
+($E548*'fnd base rates'!C$50)
+($F548*'fnd base rates'!C$51)
+($G548*'fnd base rates'!C$52)
+($H548*'fnd base rates'!C$53)
+($I548*'fnd base rates'!C$54)
+($J548*'fnd base rates'!C$55)
+($K548*'fnd base rates'!C$56)
+($L548*'fnd base rates'!C$57)
+($M548*'fnd base rates'!C$58)
+($N548*'fnd base rates'!C$59)
+($O548*VLOOKUP($S548+12,rate_basefnd,3)))
*$R548</f>
        <v>21577.993734374999</v>
      </c>
      <c r="V548" s="1">
        <f>(($C548*'fnd base rates'!D$48)
+($D548*'fnd base rates'!D$49)
+($E548*'fnd base rates'!D$50)
+($F548*'fnd base rates'!D$51)
+($G548*'fnd base rates'!D$52)
+($H548*'fnd base rates'!D$53)
+($I548*'fnd base rates'!D$54)
+($J548*'fnd base rates'!D$55)
+($K548*'fnd base rates'!D$56)
+($L548*'fnd base rates'!D$57)
+($M548*'fnd base rates'!D$58)
+($N548*'fnd base rates'!D$59)
+($O548*VLOOKUP($S548+12,rate_basefnd,4)))
*$R548</f>
        <v>30959.333999999999</v>
      </c>
      <c r="W548" s="1">
        <f>(($C548*'fnd base rates'!E$48)
+($D548*'fnd base rates'!E$49)
+($E548*'fnd base rates'!E$50)
+($F548*'fnd base rates'!E$51)
+($G548*'fnd base rates'!E$52)
+($H548*'fnd base rates'!E$53)
+($I548*'fnd base rates'!E$54)
+($J548*'fnd base rates'!E$55)
+($K548*'fnd base rates'!E$56)
+($L548*'fnd base rates'!E$57)
+($M548*'fnd base rates'!E$58)
+($N548*'fnd base rates'!E$59)
+($O548*VLOOKUP($S548+12,rate_basefnd,5)))
*$R548</f>
        <v>191924.90609062501</v>
      </c>
      <c r="X548" s="1">
        <f>(($C548*'fnd base rates'!F$48)
+($D548*'fnd base rates'!F$49)
+($E548*'fnd base rates'!F$50)
+($F548*'fnd base rates'!F$51)
+($G548*'fnd base rates'!F$52)
+($H548*'fnd base rates'!F$53)
+($I548*'fnd base rates'!F$54)
+($J548*'fnd base rates'!F$55)
+($K548*'fnd base rates'!F$56)
+($L548*'fnd base rates'!F$57)
+($M548*'fnd base rates'!F$58)
+($N548*'fnd base rates'!F$59)
+($O548*VLOOKUP($S548+12,rate_basefnd,6)))
*$R548</f>
        <v>37146.41780625</v>
      </c>
      <c r="Y548" s="1">
        <f>(($C548*'fnd base rates'!G$48)
+($D548*'fnd base rates'!G$49)
+($E548*'fnd base rates'!G$50)
+($F548*'fnd base rates'!G$51)
+($G548*'fnd base rates'!G$52)
+($H548*'fnd base rates'!G$53)
+($I548*'fnd base rates'!G$54)
+($J548*'fnd base rates'!G$55)
+($K548*'fnd base rates'!G$56)
+($L548*'fnd base rates'!G$57)
+($M548*'fnd base rates'!G$58)
+($N548*'fnd base rates'!G$59)
+($O548*VLOOKUP($S548+12,rate_basefnd,7)))
*$R548</f>
        <v>7028.4094312499992</v>
      </c>
      <c r="Z548" s="1">
        <f>(($C548*'fnd base rates'!H$48)
+($D548*'fnd base rates'!H$49)
+($E548*'fnd base rates'!H$50)
+($F548*'fnd base rates'!H$51)
+($G548*'fnd base rates'!H$52)
+($H548*'fnd base rates'!H$53)
+($I548*'fnd base rates'!H$54)
+($J548*'fnd base rates'!H$55)
+($K548*'fnd base rates'!H$56)
+($L548*'fnd base rates'!H$57)
+($M548*'fnd base rates'!H$58)
+($N548*'fnd base rates'!H$59)
+($O548*VLOOKUP($S548+12,rate_basefnd,8)))</f>
        <v>27858.9025</v>
      </c>
      <c r="AA548" s="1">
        <f>(($C548*'fnd base rates'!I$48)
+($D548*'fnd base rates'!I$49)
+($E548*'fnd base rates'!I$50)
+($F548*'fnd base rates'!I$51)
+($G548*'fnd base rates'!I$52)
+($H548*'fnd base rates'!I$53)
+($I548*'fnd base rates'!I$54)
+($J548*'fnd base rates'!I$55)
+($K548*'fnd base rates'!I$56)
+($L548*'fnd base rates'!I$57)
+($M548*'fnd base rates'!I$58)
+($N548*'fnd base rates'!I$59)
+($O548*VLOOKUP($S548+12,rate_basefnd,9)))
*$R548</f>
        <v>15919.490249999999</v>
      </c>
      <c r="AB548" s="1">
        <f>(($C548*'fnd base rates'!J$48)
+($D548*'fnd base rates'!J$49)
+($E548*'fnd base rates'!J$50)
+($F548*'fnd base rates'!J$51)
+($G548*'fnd base rates'!J$52)
+($H548*'fnd base rates'!J$53)
+($I548*'fnd base rates'!J$54)
+($J548*'fnd base rates'!J$55)
+($K548*'fnd base rates'!J$56)
+($L548*'fnd base rates'!J$57)
+($M548*'fnd base rates'!J$58)
+($N548*'fnd base rates'!J$59)
+($O548*VLOOKUP($S548+12,rate_basefnd,10)))
*$R548</f>
        <v>18250.217100000002</v>
      </c>
      <c r="AC548" s="1">
        <f>(($C548*'fnd base rates'!K$48)
+($D548*'fnd base rates'!K$49)
+($E548*'fnd base rates'!K$50)
+($F548*'fnd base rates'!K$51)
+($G548*'fnd base rates'!K$52)
+($H548*'fnd base rates'!K$53)
+($I548*'fnd base rates'!K$54)
+($J548*'fnd base rates'!K$55)
+($K548*'fnd base rates'!K$56)
+($L548*'fnd base rates'!K$57)
+($M548*'fnd base rates'!K$58)
+($N548*'fnd base rates'!K$59)
+($O548*VLOOKUP($S548+12,rate_basefnd,11)))
*$R548</f>
        <v>49322.004496875001</v>
      </c>
      <c r="AD548" s="1">
        <f>(($C548*'fnd base rates'!L$48)
+($D548*'fnd base rates'!L$49)
+($E548*'fnd base rates'!L$50)
+($F548*'fnd base rates'!L$51)
+($G548*'fnd base rates'!L$52)
+($H548*'fnd base rates'!L$53)
+($I548*'fnd base rates'!L$54)
+($J548*'fnd base rates'!L$55)
+($K548*'fnd base rates'!L$56)
+($L548*'fnd base rates'!L$57)
+($M548*'fnd base rates'!L$58)
+($N548*'fnd base rates'!L$59)
+($O548*VLOOKUP($S548+12,rate_basefnd,12)))</f>
        <v>43913.561080320505</v>
      </c>
      <c r="AE548" s="1">
        <f>(($C548*'fnd base rates'!M$48)
+($D548*'fnd base rates'!M$49)
+($E548*'fnd base rates'!M$50)
+($F548*'fnd base rates'!M$51)
+($G548*'fnd base rates'!M$52)
+($H548*'fnd base rates'!M$53)
+($I548*'fnd base rates'!M$54)
+($J548*'fnd base rates'!M$55)
+($K548*'fnd base rates'!M$56)
+($L548*'fnd base rates'!M$57)
+($M548*'fnd base rates'!M$58)
+($N548*'fnd base rates'!M$59)
+($O548*VLOOKUP($S548+12,rate_basefnd,13)))</f>
        <v>0</v>
      </c>
      <c r="AF548" s="4">
        <f t="shared" si="93"/>
        <v>443901.2364896955</v>
      </c>
      <c r="AG548" s="4"/>
      <c r="AH548" s="4">
        <f t="shared" si="94"/>
        <v>483239760</v>
      </c>
      <c r="AI548" s="4" t="str">
        <f t="shared" si="95"/>
        <v>483</v>
      </c>
      <c r="AJ548" s="2" t="str">
        <f t="shared" si="96"/>
        <v>239</v>
      </c>
      <c r="AK548" s="2" t="str">
        <f t="shared" si="97"/>
        <v>760</v>
      </c>
      <c r="AL548" s="4">
        <f t="shared" si="98"/>
        <v>1</v>
      </c>
      <c r="AM548" s="4">
        <f t="shared" si="91"/>
        <v>45</v>
      </c>
      <c r="AN548" s="4">
        <f t="shared" si="99"/>
        <v>443901.2364896955</v>
      </c>
      <c r="AO548" s="4">
        <f t="shared" si="100"/>
        <v>9864</v>
      </c>
      <c r="AP548" s="4">
        <f t="shared" si="101"/>
        <v>0</v>
      </c>
      <c r="AQ548" s="75">
        <v>9864</v>
      </c>
      <c r="AR548" s="4"/>
    </row>
    <row r="549" spans="1:44">
      <c r="A549" s="2">
        <v>484035035</v>
      </c>
      <c r="B549" s="382" t="s">
        <v>124</v>
      </c>
      <c r="C549" s="15">
        <f>'fnd enro'!C549</f>
        <v>0</v>
      </c>
      <c r="D549" s="15">
        <f>'fnd enro'!D549</f>
        <v>0</v>
      </c>
      <c r="E549" s="15">
        <f>'fnd enro'!E549</f>
        <v>0</v>
      </c>
      <c r="F549" s="15">
        <f>'fnd enro'!F549</f>
        <v>151</v>
      </c>
      <c r="G549" s="15">
        <f>'fnd enro'!G549</f>
        <v>570</v>
      </c>
      <c r="H549" s="15">
        <f>'fnd enro'!H549</f>
        <v>292</v>
      </c>
      <c r="I549" s="15">
        <f>'fnd enro'!I549</f>
        <v>48.975000000000001</v>
      </c>
      <c r="J549" s="15">
        <f>'fnd enro'!J549</f>
        <v>0</v>
      </c>
      <c r="K549" s="15">
        <f>'fnd enro'!K549</f>
        <v>0</v>
      </c>
      <c r="L549" s="15">
        <f>'fnd enro'!L549</f>
        <v>0</v>
      </c>
      <c r="M549" s="15">
        <f>'fnd enro'!M549</f>
        <v>293</v>
      </c>
      <c r="N549" s="15">
        <f>'fnd enro'!N549</f>
        <v>0</v>
      </c>
      <c r="O549" s="15">
        <f>'fnd enro'!O549</f>
        <v>819</v>
      </c>
      <c r="P549" s="15"/>
      <c r="Q549" s="15">
        <f>'fnd enro'!R549</f>
        <v>1306</v>
      </c>
      <c r="R549" s="16">
        <f t="shared" si="92"/>
        <v>1.079</v>
      </c>
      <c r="S549" s="15">
        <f>'fnd enro'!Q549</f>
        <v>10</v>
      </c>
      <c r="U549" s="1">
        <f>(($C549*'fnd base rates'!C$48)
+($D549*'fnd base rates'!C$49)
+($E549*'fnd base rates'!C$50)
+($F549*'fnd base rates'!C$51)
+($G549*'fnd base rates'!C$52)
+($H549*'fnd base rates'!C$53)
+($I549*'fnd base rates'!C$54)
+($J549*'fnd base rates'!C$55)
+($K549*'fnd base rates'!C$56)
+($L549*'fnd base rates'!C$57)
+($M549*'fnd base rates'!C$58)
+($N549*'fnd base rates'!C$59)
+($O549*VLOOKUP($S549+12,rate_basefnd,3)))
*$R549</f>
        <v>652864.14906375005</v>
      </c>
      <c r="V549" s="1">
        <f>(($C549*'fnd base rates'!D$48)
+($D549*'fnd base rates'!D$49)
+($E549*'fnd base rates'!D$50)
+($F549*'fnd base rates'!D$51)
+($G549*'fnd base rates'!D$52)
+($H549*'fnd base rates'!D$53)
+($I549*'fnd base rates'!D$54)
+($J549*'fnd base rates'!D$55)
+($K549*'fnd base rates'!D$56)
+($L549*'fnd base rates'!D$57)
+($M549*'fnd base rates'!D$58)
+($N549*'fnd base rates'!D$59)
+($O549*VLOOKUP($S549+12,rate_basefnd,4)))
*$R549</f>
        <v>936706.14127999998</v>
      </c>
      <c r="W549" s="1">
        <f>(($C549*'fnd base rates'!E$48)
+($D549*'fnd base rates'!E$49)
+($E549*'fnd base rates'!E$50)
+($F549*'fnd base rates'!E$51)
+($G549*'fnd base rates'!E$52)
+($H549*'fnd base rates'!E$53)
+($I549*'fnd base rates'!E$54)
+($J549*'fnd base rates'!E$55)
+($K549*'fnd base rates'!E$56)
+($L549*'fnd base rates'!E$57)
+($M549*'fnd base rates'!E$58)
+($N549*'fnd base rates'!E$59)
+($O549*VLOOKUP($S549+12,rate_basefnd,5)))
*$R549</f>
        <v>8174193.6404862488</v>
      </c>
      <c r="X549" s="1">
        <f>(($C549*'fnd base rates'!F$48)
+($D549*'fnd base rates'!F$49)
+($E549*'fnd base rates'!F$50)
+($F549*'fnd base rates'!F$51)
+($G549*'fnd base rates'!F$52)
+($H549*'fnd base rates'!F$53)
+($I549*'fnd base rates'!F$54)
+($J549*'fnd base rates'!F$55)
+($K549*'fnd base rates'!F$56)
+($L549*'fnd base rates'!F$57)
+($M549*'fnd base rates'!F$58)
+($N549*'fnd base rates'!F$59)
+($O549*VLOOKUP($S549+12,rate_basefnd,6)))
*$R549</f>
        <v>1232242.5682905</v>
      </c>
      <c r="Y549" s="1">
        <f>(($C549*'fnd base rates'!G$48)
+($D549*'fnd base rates'!G$49)
+($E549*'fnd base rates'!G$50)
+($F549*'fnd base rates'!G$51)
+($G549*'fnd base rates'!G$52)
+($H549*'fnd base rates'!G$53)
+($I549*'fnd base rates'!G$54)
+($J549*'fnd base rates'!G$55)
+($K549*'fnd base rates'!G$56)
+($L549*'fnd base rates'!G$57)
+($M549*'fnd base rates'!G$58)
+($N549*'fnd base rates'!G$59)
+($O549*VLOOKUP($S549+12,rate_basefnd,7)))
*$R549</f>
        <v>276625.7241085</v>
      </c>
      <c r="Z549" s="1">
        <f>(($C549*'fnd base rates'!H$48)
+($D549*'fnd base rates'!H$49)
+($E549*'fnd base rates'!H$50)
+($F549*'fnd base rates'!H$51)
+($G549*'fnd base rates'!H$52)
+($H549*'fnd base rates'!H$53)
+($I549*'fnd base rates'!H$54)
+($J549*'fnd base rates'!H$55)
+($K549*'fnd base rates'!H$56)
+($L549*'fnd base rates'!H$57)
+($M549*'fnd base rates'!H$58)
+($N549*'fnd base rates'!H$59)
+($O549*VLOOKUP($S549+12,rate_basefnd,8)))</f>
        <v>670718.55700000003</v>
      </c>
      <c r="AA549" s="1">
        <f>(($C549*'fnd base rates'!I$48)
+($D549*'fnd base rates'!I$49)
+($E549*'fnd base rates'!I$50)
+($F549*'fnd base rates'!I$51)
+($G549*'fnd base rates'!I$52)
+($H549*'fnd base rates'!I$53)
+($I549*'fnd base rates'!I$54)
+($J549*'fnd base rates'!I$55)
+($K549*'fnd base rates'!I$56)
+($L549*'fnd base rates'!I$57)
+($M549*'fnd base rates'!I$58)
+($N549*'fnd base rates'!I$59)
+($O549*VLOOKUP($S549+12,rate_basefnd,9)))
*$R549</f>
        <v>427647.77406000003</v>
      </c>
      <c r="AB549" s="1">
        <f>(($C549*'fnd base rates'!J$48)
+($D549*'fnd base rates'!J$49)
+($E549*'fnd base rates'!J$50)
+($F549*'fnd base rates'!J$51)
+($G549*'fnd base rates'!J$52)
+($H549*'fnd base rates'!J$53)
+($I549*'fnd base rates'!J$54)
+($J549*'fnd base rates'!J$55)
+($K549*'fnd base rates'!J$56)
+($L549*'fnd base rates'!J$57)
+($M549*'fnd base rates'!J$58)
+($N549*'fnd base rates'!J$59)
+($O549*VLOOKUP($S549+12,rate_basefnd,10)))
*$R549</f>
        <v>353424.29199999996</v>
      </c>
      <c r="AC549" s="1">
        <f>(($C549*'fnd base rates'!K$48)
+($D549*'fnd base rates'!K$49)
+($E549*'fnd base rates'!K$50)
+($F549*'fnd base rates'!K$51)
+($G549*'fnd base rates'!K$52)
+($H549*'fnd base rates'!K$53)
+($I549*'fnd base rates'!K$54)
+($J549*'fnd base rates'!K$55)
+($K549*'fnd base rates'!K$56)
+($L549*'fnd base rates'!K$57)
+($M549*'fnd base rates'!K$58)
+($N549*'fnd base rates'!K$59)
+($O549*VLOOKUP($S549+12,rate_basefnd,11)))
*$R549</f>
        <v>1941256.5582767499</v>
      </c>
      <c r="AD549" s="1">
        <f>(($C549*'fnd base rates'!L$48)
+($D549*'fnd base rates'!L$49)
+($E549*'fnd base rates'!L$50)
+($F549*'fnd base rates'!L$51)
+($G549*'fnd base rates'!L$52)
+($H549*'fnd base rates'!L$53)
+($I549*'fnd base rates'!L$54)
+($J549*'fnd base rates'!L$55)
+($K549*'fnd base rates'!L$56)
+($L549*'fnd base rates'!L$57)
+($M549*'fnd base rates'!L$58)
+($N549*'fnd base rates'!L$59)
+($O549*VLOOKUP($S549+12,rate_basefnd,12)))</f>
        <v>1583743.1312538073</v>
      </c>
      <c r="AE549" s="1">
        <f>(($C549*'fnd base rates'!M$48)
+($D549*'fnd base rates'!M$49)
+($E549*'fnd base rates'!M$50)
+($F549*'fnd base rates'!M$51)
+($G549*'fnd base rates'!M$52)
+($H549*'fnd base rates'!M$53)
+($I549*'fnd base rates'!M$54)
+($J549*'fnd base rates'!M$55)
+($K549*'fnd base rates'!M$56)
+($L549*'fnd base rates'!M$57)
+($M549*'fnd base rates'!M$58)
+($N549*'fnd base rates'!M$59)
+($O549*VLOOKUP($S549+12,rate_basefnd,13)))</f>
        <v>0</v>
      </c>
      <c r="AF549" s="4">
        <f t="shared" si="93"/>
        <v>16249422.535819555</v>
      </c>
      <c r="AG549" s="4"/>
      <c r="AH549" s="4">
        <f t="shared" si="94"/>
        <v>484035035</v>
      </c>
      <c r="AI549" s="4" t="str">
        <f t="shared" si="95"/>
        <v>484</v>
      </c>
      <c r="AJ549" s="2" t="str">
        <f t="shared" si="96"/>
        <v>035</v>
      </c>
      <c r="AK549" s="2" t="str">
        <f t="shared" si="97"/>
        <v>035</v>
      </c>
      <c r="AL549" s="4">
        <f t="shared" si="98"/>
        <v>1</v>
      </c>
      <c r="AM549" s="4">
        <f t="shared" si="91"/>
        <v>1306</v>
      </c>
      <c r="AN549" s="4">
        <f t="shared" si="99"/>
        <v>16249422.535819555</v>
      </c>
      <c r="AO549" s="4">
        <f t="shared" si="100"/>
        <v>12442</v>
      </c>
      <c r="AP549" s="4">
        <f t="shared" si="101"/>
        <v>0</v>
      </c>
      <c r="AQ549" s="75">
        <v>12442</v>
      </c>
      <c r="AR549" s="4"/>
    </row>
    <row r="550" spans="1:44">
      <c r="A550" s="2">
        <v>485258030</v>
      </c>
      <c r="B550" s="382" t="s">
        <v>126</v>
      </c>
      <c r="C550" s="15">
        <f>'fnd enro'!C550</f>
        <v>0</v>
      </c>
      <c r="D550" s="15">
        <f>'fnd enro'!D550</f>
        <v>0</v>
      </c>
      <c r="E550" s="15">
        <f>'fnd enro'!E550</f>
        <v>0</v>
      </c>
      <c r="F550" s="15">
        <f>'fnd enro'!F550</f>
        <v>0</v>
      </c>
      <c r="G550" s="15">
        <f>'fnd enro'!G550</f>
        <v>0</v>
      </c>
      <c r="H550" s="15">
        <f>'fnd enro'!H550</f>
        <v>2</v>
      </c>
      <c r="I550" s="15">
        <f>'fnd enro'!I550</f>
        <v>7.4999999999999997E-2</v>
      </c>
      <c r="J550" s="15">
        <f>'fnd enro'!J550</f>
        <v>0</v>
      </c>
      <c r="K550" s="15">
        <f>'fnd enro'!K550</f>
        <v>0</v>
      </c>
      <c r="L550" s="15">
        <f>'fnd enro'!L550</f>
        <v>0</v>
      </c>
      <c r="M550" s="15">
        <f>'fnd enro'!M550</f>
        <v>0</v>
      </c>
      <c r="N550" s="15">
        <f>'fnd enro'!N550</f>
        <v>0</v>
      </c>
      <c r="O550" s="15">
        <f>'fnd enro'!O550</f>
        <v>0</v>
      </c>
      <c r="P550" s="15"/>
      <c r="Q550" s="15">
        <f>'fnd enro'!R550</f>
        <v>2</v>
      </c>
      <c r="R550" s="16">
        <f t="shared" si="92"/>
        <v>1</v>
      </c>
      <c r="S550" s="15">
        <f>'fnd enro'!Q550</f>
        <v>1</v>
      </c>
      <c r="U550" s="1">
        <f>(($C550*'fnd base rates'!C$48)
+($D550*'fnd base rates'!C$49)
+($E550*'fnd base rates'!C$50)
+($F550*'fnd base rates'!C$51)
+($G550*'fnd base rates'!C$52)
+($H550*'fnd base rates'!C$53)
+($I550*'fnd base rates'!C$54)
+($J550*'fnd base rates'!C$55)
+($K550*'fnd base rates'!C$56)
+($L550*'fnd base rates'!C$57)
+($M550*'fnd base rates'!C$58)
+($N550*'fnd base rates'!C$59)
+($O550*VLOOKUP($S550+12,rate_basefnd,3)))
*$R550</f>
        <v>926.59125000000006</v>
      </c>
      <c r="V550" s="1">
        <f>(($C550*'fnd base rates'!D$48)
+($D550*'fnd base rates'!D$49)
+($E550*'fnd base rates'!D$50)
+($F550*'fnd base rates'!D$51)
+($G550*'fnd base rates'!D$52)
+($H550*'fnd base rates'!D$53)
+($I550*'fnd base rates'!D$54)
+($J550*'fnd base rates'!D$55)
+($K550*'fnd base rates'!D$56)
+($L550*'fnd base rates'!D$57)
+($M550*'fnd base rates'!D$58)
+($N550*'fnd base rates'!D$59)
+($O550*VLOOKUP($S550+12,rate_basefnd,4)))
*$R550</f>
        <v>1329.44</v>
      </c>
      <c r="W550" s="1">
        <f>(($C550*'fnd base rates'!E$48)
+($D550*'fnd base rates'!E$49)
+($E550*'fnd base rates'!E$50)
+($F550*'fnd base rates'!E$51)
+($G550*'fnd base rates'!E$52)
+($H550*'fnd base rates'!E$53)
+($I550*'fnd base rates'!E$54)
+($J550*'fnd base rates'!E$55)
+($K550*'fnd base rates'!E$56)
+($L550*'fnd base rates'!E$57)
+($M550*'fnd base rates'!E$58)
+($N550*'fnd base rates'!E$59)
+($O550*VLOOKUP($S550+12,rate_basefnd,5)))
*$R550</f>
        <v>8517.4187499999989</v>
      </c>
      <c r="X550" s="1">
        <f>(($C550*'fnd base rates'!F$48)
+($D550*'fnd base rates'!F$49)
+($E550*'fnd base rates'!F$50)
+($F550*'fnd base rates'!F$51)
+($G550*'fnd base rates'!F$52)
+($H550*'fnd base rates'!F$53)
+($I550*'fnd base rates'!F$54)
+($J550*'fnd base rates'!F$55)
+($K550*'fnd base rates'!F$56)
+($L550*'fnd base rates'!F$57)
+($M550*'fnd base rates'!F$58)
+($N550*'fnd base rates'!F$59)
+($O550*VLOOKUP($S550+12,rate_basefnd,6)))
*$R550</f>
        <v>1523.9115000000002</v>
      </c>
      <c r="Y550" s="1">
        <f>(($C550*'fnd base rates'!G$48)
+($D550*'fnd base rates'!G$49)
+($E550*'fnd base rates'!G$50)
+($F550*'fnd base rates'!G$51)
+($G550*'fnd base rates'!G$52)
+($H550*'fnd base rates'!G$53)
+($I550*'fnd base rates'!G$54)
+($J550*'fnd base rates'!G$55)
+($K550*'fnd base rates'!G$56)
+($L550*'fnd base rates'!G$57)
+($M550*'fnd base rates'!G$58)
+($N550*'fnd base rates'!G$59)
+($O550*VLOOKUP($S550+12,rate_basefnd,7)))
*$R550</f>
        <v>283.88549999999998</v>
      </c>
      <c r="Z550" s="1">
        <f>(($C550*'fnd base rates'!H$48)
+($D550*'fnd base rates'!H$49)
+($E550*'fnd base rates'!H$50)
+($F550*'fnd base rates'!H$51)
+($G550*'fnd base rates'!H$52)
+($H550*'fnd base rates'!H$53)
+($I550*'fnd base rates'!H$54)
+($J550*'fnd base rates'!H$55)
+($K550*'fnd base rates'!H$56)
+($L550*'fnd base rates'!H$57)
+($M550*'fnd base rates'!H$58)
+($N550*'fnd base rates'!H$59)
+($O550*VLOOKUP($S550+12,rate_basefnd,8)))</f>
        <v>1438.1690000000001</v>
      </c>
      <c r="AA550" s="1">
        <f>(($C550*'fnd base rates'!I$48)
+($D550*'fnd base rates'!I$49)
+($E550*'fnd base rates'!I$50)
+($F550*'fnd base rates'!I$51)
+($G550*'fnd base rates'!I$52)
+($H550*'fnd base rates'!I$53)
+($I550*'fnd base rates'!I$54)
+($J550*'fnd base rates'!I$55)
+($K550*'fnd base rates'!I$56)
+($L550*'fnd base rates'!I$57)
+($M550*'fnd base rates'!I$58)
+($N550*'fnd base rates'!I$59)
+($O550*VLOOKUP($S550+12,rate_basefnd,9)))
*$R550</f>
        <v>740.16</v>
      </c>
      <c r="AB550" s="1">
        <f>(($C550*'fnd base rates'!J$48)
+($D550*'fnd base rates'!J$49)
+($E550*'fnd base rates'!J$50)
+($F550*'fnd base rates'!J$51)
+($G550*'fnd base rates'!J$52)
+($H550*'fnd base rates'!J$53)
+($I550*'fnd base rates'!J$54)
+($J550*'fnd base rates'!J$55)
+($K550*'fnd base rates'!J$56)
+($L550*'fnd base rates'!J$57)
+($M550*'fnd base rates'!J$58)
+($N550*'fnd base rates'!J$59)
+($O550*VLOOKUP($S550+12,rate_basefnd,10)))
*$R550</f>
        <v>997</v>
      </c>
      <c r="AC550" s="1">
        <f>(($C550*'fnd base rates'!K$48)
+($D550*'fnd base rates'!K$49)
+($E550*'fnd base rates'!K$50)
+($F550*'fnd base rates'!K$51)
+($G550*'fnd base rates'!K$52)
+($H550*'fnd base rates'!K$53)
+($I550*'fnd base rates'!K$54)
+($J550*'fnd base rates'!K$55)
+($K550*'fnd base rates'!K$56)
+($L550*'fnd base rates'!K$57)
+($M550*'fnd base rates'!K$58)
+($N550*'fnd base rates'!K$59)
+($O550*VLOOKUP($S550+12,rate_basefnd,11)))
*$R550</f>
        <v>1992.2102500000001</v>
      </c>
      <c r="AD550" s="1">
        <f>(($C550*'fnd base rates'!L$48)
+($D550*'fnd base rates'!L$49)
+($E550*'fnd base rates'!L$50)
+($F550*'fnd base rates'!L$51)
+($G550*'fnd base rates'!L$52)
+($H550*'fnd base rates'!L$53)
+($I550*'fnd base rates'!L$54)
+($J550*'fnd base rates'!L$55)
+($K550*'fnd base rates'!L$56)
+($L550*'fnd base rates'!L$57)
+($M550*'fnd base rates'!L$58)
+($N550*'fnd base rates'!L$59)
+($O550*VLOOKUP($S550+12,rate_basefnd,12)))</f>
        <v>1838.5160787188831</v>
      </c>
      <c r="AE550" s="1">
        <f>(($C550*'fnd base rates'!M$48)
+($D550*'fnd base rates'!M$49)
+($E550*'fnd base rates'!M$50)
+($F550*'fnd base rates'!M$51)
+($G550*'fnd base rates'!M$52)
+($H550*'fnd base rates'!M$53)
+($I550*'fnd base rates'!M$54)
+($J550*'fnd base rates'!M$55)
+($K550*'fnd base rates'!M$56)
+($L550*'fnd base rates'!M$57)
+($M550*'fnd base rates'!M$58)
+($N550*'fnd base rates'!M$59)
+($O550*VLOOKUP($S550+12,rate_basefnd,13)))</f>
        <v>0</v>
      </c>
      <c r="AF550" s="4">
        <f t="shared" si="93"/>
        <v>19587.302328718881</v>
      </c>
      <c r="AG550" s="4"/>
      <c r="AH550" s="4">
        <f t="shared" si="94"/>
        <v>485258030</v>
      </c>
      <c r="AI550" s="4" t="str">
        <f t="shared" si="95"/>
        <v>485</v>
      </c>
      <c r="AJ550" s="2" t="str">
        <f t="shared" si="96"/>
        <v>258</v>
      </c>
      <c r="AK550" s="2" t="str">
        <f t="shared" si="97"/>
        <v>030</v>
      </c>
      <c r="AL550" s="4">
        <f t="shared" si="98"/>
        <v>1</v>
      </c>
      <c r="AM550" s="4">
        <f t="shared" si="91"/>
        <v>2</v>
      </c>
      <c r="AN550" s="4">
        <f t="shared" si="99"/>
        <v>19587.302328718881</v>
      </c>
      <c r="AO550" s="4">
        <f t="shared" si="100"/>
        <v>9794</v>
      </c>
      <c r="AP550" s="4">
        <f t="shared" si="101"/>
        <v>0</v>
      </c>
      <c r="AQ550" s="75">
        <v>9794</v>
      </c>
      <c r="AR550" s="4"/>
    </row>
    <row r="551" spans="1:44">
      <c r="A551" s="2">
        <v>485258035</v>
      </c>
      <c r="B551" s="382" t="s">
        <v>126</v>
      </c>
      <c r="C551" s="15">
        <f>'fnd enro'!C551</f>
        <v>0</v>
      </c>
      <c r="D551" s="15">
        <f>'fnd enro'!D551</f>
        <v>0</v>
      </c>
      <c r="E551" s="15">
        <f>'fnd enro'!E551</f>
        <v>0</v>
      </c>
      <c r="F551" s="15">
        <f>'fnd enro'!F551</f>
        <v>0</v>
      </c>
      <c r="G551" s="15">
        <f>'fnd enro'!G551</f>
        <v>0</v>
      </c>
      <c r="H551" s="15">
        <f>'fnd enro'!H551</f>
        <v>2</v>
      </c>
      <c r="I551" s="15">
        <f>'fnd enro'!I551</f>
        <v>7.4999999999999997E-2</v>
      </c>
      <c r="J551" s="15">
        <f>'fnd enro'!J551</f>
        <v>0</v>
      </c>
      <c r="K551" s="15">
        <f>'fnd enro'!K551</f>
        <v>0</v>
      </c>
      <c r="L551" s="15">
        <f>'fnd enro'!L551</f>
        <v>0</v>
      </c>
      <c r="M551" s="15">
        <f>'fnd enro'!M551</f>
        <v>0</v>
      </c>
      <c r="N551" s="15">
        <f>'fnd enro'!N551</f>
        <v>0</v>
      </c>
      <c r="O551" s="15">
        <f>'fnd enro'!O551</f>
        <v>0</v>
      </c>
      <c r="P551" s="15"/>
      <c r="Q551" s="15">
        <f>'fnd enro'!R551</f>
        <v>2</v>
      </c>
      <c r="R551" s="16">
        <f t="shared" si="92"/>
        <v>1</v>
      </c>
      <c r="S551" s="15">
        <f>'fnd enro'!Q551</f>
        <v>1</v>
      </c>
      <c r="U551" s="1">
        <f>(($C551*'fnd base rates'!C$48)
+($D551*'fnd base rates'!C$49)
+($E551*'fnd base rates'!C$50)
+($F551*'fnd base rates'!C$51)
+($G551*'fnd base rates'!C$52)
+($H551*'fnd base rates'!C$53)
+($I551*'fnd base rates'!C$54)
+($J551*'fnd base rates'!C$55)
+($K551*'fnd base rates'!C$56)
+($L551*'fnd base rates'!C$57)
+($M551*'fnd base rates'!C$58)
+($N551*'fnd base rates'!C$59)
+($O551*VLOOKUP($S551+12,rate_basefnd,3)))
*$R551</f>
        <v>926.59125000000006</v>
      </c>
      <c r="V551" s="1">
        <f>(($C551*'fnd base rates'!D$48)
+($D551*'fnd base rates'!D$49)
+($E551*'fnd base rates'!D$50)
+($F551*'fnd base rates'!D$51)
+($G551*'fnd base rates'!D$52)
+($H551*'fnd base rates'!D$53)
+($I551*'fnd base rates'!D$54)
+($J551*'fnd base rates'!D$55)
+($K551*'fnd base rates'!D$56)
+($L551*'fnd base rates'!D$57)
+($M551*'fnd base rates'!D$58)
+($N551*'fnd base rates'!D$59)
+($O551*VLOOKUP($S551+12,rate_basefnd,4)))
*$R551</f>
        <v>1329.44</v>
      </c>
      <c r="W551" s="1">
        <f>(($C551*'fnd base rates'!E$48)
+($D551*'fnd base rates'!E$49)
+($E551*'fnd base rates'!E$50)
+($F551*'fnd base rates'!E$51)
+($G551*'fnd base rates'!E$52)
+($H551*'fnd base rates'!E$53)
+($I551*'fnd base rates'!E$54)
+($J551*'fnd base rates'!E$55)
+($K551*'fnd base rates'!E$56)
+($L551*'fnd base rates'!E$57)
+($M551*'fnd base rates'!E$58)
+($N551*'fnd base rates'!E$59)
+($O551*VLOOKUP($S551+12,rate_basefnd,5)))
*$R551</f>
        <v>8517.4187499999989</v>
      </c>
      <c r="X551" s="1">
        <f>(($C551*'fnd base rates'!F$48)
+($D551*'fnd base rates'!F$49)
+($E551*'fnd base rates'!F$50)
+($F551*'fnd base rates'!F$51)
+($G551*'fnd base rates'!F$52)
+($H551*'fnd base rates'!F$53)
+($I551*'fnd base rates'!F$54)
+($J551*'fnd base rates'!F$55)
+($K551*'fnd base rates'!F$56)
+($L551*'fnd base rates'!F$57)
+($M551*'fnd base rates'!F$58)
+($N551*'fnd base rates'!F$59)
+($O551*VLOOKUP($S551+12,rate_basefnd,6)))
*$R551</f>
        <v>1523.9115000000002</v>
      </c>
      <c r="Y551" s="1">
        <f>(($C551*'fnd base rates'!G$48)
+($D551*'fnd base rates'!G$49)
+($E551*'fnd base rates'!G$50)
+($F551*'fnd base rates'!G$51)
+($G551*'fnd base rates'!G$52)
+($H551*'fnd base rates'!G$53)
+($I551*'fnd base rates'!G$54)
+($J551*'fnd base rates'!G$55)
+($K551*'fnd base rates'!G$56)
+($L551*'fnd base rates'!G$57)
+($M551*'fnd base rates'!G$58)
+($N551*'fnd base rates'!G$59)
+($O551*VLOOKUP($S551+12,rate_basefnd,7)))
*$R551</f>
        <v>283.88549999999998</v>
      </c>
      <c r="Z551" s="1">
        <f>(($C551*'fnd base rates'!H$48)
+($D551*'fnd base rates'!H$49)
+($E551*'fnd base rates'!H$50)
+($F551*'fnd base rates'!H$51)
+($G551*'fnd base rates'!H$52)
+($H551*'fnd base rates'!H$53)
+($I551*'fnd base rates'!H$54)
+($J551*'fnd base rates'!H$55)
+($K551*'fnd base rates'!H$56)
+($L551*'fnd base rates'!H$57)
+($M551*'fnd base rates'!H$58)
+($N551*'fnd base rates'!H$59)
+($O551*VLOOKUP($S551+12,rate_basefnd,8)))</f>
        <v>1438.1690000000001</v>
      </c>
      <c r="AA551" s="1">
        <f>(($C551*'fnd base rates'!I$48)
+($D551*'fnd base rates'!I$49)
+($E551*'fnd base rates'!I$50)
+($F551*'fnd base rates'!I$51)
+($G551*'fnd base rates'!I$52)
+($H551*'fnd base rates'!I$53)
+($I551*'fnd base rates'!I$54)
+($J551*'fnd base rates'!I$55)
+($K551*'fnd base rates'!I$56)
+($L551*'fnd base rates'!I$57)
+($M551*'fnd base rates'!I$58)
+($N551*'fnd base rates'!I$59)
+($O551*VLOOKUP($S551+12,rate_basefnd,9)))
*$R551</f>
        <v>740.16</v>
      </c>
      <c r="AB551" s="1">
        <f>(($C551*'fnd base rates'!J$48)
+($D551*'fnd base rates'!J$49)
+($E551*'fnd base rates'!J$50)
+($F551*'fnd base rates'!J$51)
+($G551*'fnd base rates'!J$52)
+($H551*'fnd base rates'!J$53)
+($I551*'fnd base rates'!J$54)
+($J551*'fnd base rates'!J$55)
+($K551*'fnd base rates'!J$56)
+($L551*'fnd base rates'!J$57)
+($M551*'fnd base rates'!J$58)
+($N551*'fnd base rates'!J$59)
+($O551*VLOOKUP($S551+12,rate_basefnd,10)))
*$R551</f>
        <v>997</v>
      </c>
      <c r="AC551" s="1">
        <f>(($C551*'fnd base rates'!K$48)
+($D551*'fnd base rates'!K$49)
+($E551*'fnd base rates'!K$50)
+($F551*'fnd base rates'!K$51)
+($G551*'fnd base rates'!K$52)
+($H551*'fnd base rates'!K$53)
+($I551*'fnd base rates'!K$54)
+($J551*'fnd base rates'!K$55)
+($K551*'fnd base rates'!K$56)
+($L551*'fnd base rates'!K$57)
+($M551*'fnd base rates'!K$58)
+($N551*'fnd base rates'!K$59)
+($O551*VLOOKUP($S551+12,rate_basefnd,11)))
*$R551</f>
        <v>1992.2102500000001</v>
      </c>
      <c r="AD551" s="1">
        <f>(($C551*'fnd base rates'!L$48)
+($D551*'fnd base rates'!L$49)
+($E551*'fnd base rates'!L$50)
+($F551*'fnd base rates'!L$51)
+($G551*'fnd base rates'!L$52)
+($H551*'fnd base rates'!L$53)
+($I551*'fnd base rates'!L$54)
+($J551*'fnd base rates'!L$55)
+($K551*'fnd base rates'!L$56)
+($L551*'fnd base rates'!L$57)
+($M551*'fnd base rates'!L$58)
+($N551*'fnd base rates'!L$59)
+($O551*VLOOKUP($S551+12,rate_basefnd,12)))</f>
        <v>1838.5160787188831</v>
      </c>
      <c r="AE551" s="1">
        <f>(($C551*'fnd base rates'!M$48)
+($D551*'fnd base rates'!M$49)
+($E551*'fnd base rates'!M$50)
+($F551*'fnd base rates'!M$51)
+($G551*'fnd base rates'!M$52)
+($H551*'fnd base rates'!M$53)
+($I551*'fnd base rates'!M$54)
+($J551*'fnd base rates'!M$55)
+($K551*'fnd base rates'!M$56)
+($L551*'fnd base rates'!M$57)
+($M551*'fnd base rates'!M$58)
+($N551*'fnd base rates'!M$59)
+($O551*VLOOKUP($S551+12,rate_basefnd,13)))</f>
        <v>0</v>
      </c>
      <c r="AF551" s="4">
        <f t="shared" si="93"/>
        <v>19587.302328718881</v>
      </c>
      <c r="AG551" s="4"/>
      <c r="AH551" s="4">
        <f t="shared" si="94"/>
        <v>485258035</v>
      </c>
      <c r="AI551" s="4" t="str">
        <f t="shared" si="95"/>
        <v>485</v>
      </c>
      <c r="AJ551" s="2" t="str">
        <f t="shared" si="96"/>
        <v>258</v>
      </c>
      <c r="AK551" s="2" t="str">
        <f t="shared" si="97"/>
        <v>035</v>
      </c>
      <c r="AL551" s="4">
        <f t="shared" si="98"/>
        <v>1</v>
      </c>
      <c r="AM551" s="4">
        <f t="shared" si="91"/>
        <v>2</v>
      </c>
      <c r="AN551" s="4">
        <f t="shared" si="99"/>
        <v>19587.302328718881</v>
      </c>
      <c r="AO551" s="4">
        <f t="shared" si="100"/>
        <v>9794</v>
      </c>
      <c r="AP551" s="4">
        <f t="shared" si="101"/>
        <v>0</v>
      </c>
      <c r="AQ551" s="75">
        <v>9794</v>
      </c>
      <c r="AR551" s="4"/>
    </row>
    <row r="552" spans="1:44">
      <c r="A552" s="2">
        <v>485258071</v>
      </c>
      <c r="B552" s="382" t="s">
        <v>126</v>
      </c>
      <c r="C552" s="15">
        <f>'fnd enro'!C552</f>
        <v>0</v>
      </c>
      <c r="D552" s="15">
        <f>'fnd enro'!D552</f>
        <v>0</v>
      </c>
      <c r="E552" s="15">
        <f>'fnd enro'!E552</f>
        <v>0</v>
      </c>
      <c r="F552" s="15">
        <f>'fnd enro'!F552</f>
        <v>0</v>
      </c>
      <c r="G552" s="15">
        <f>'fnd enro'!G552</f>
        <v>1</v>
      </c>
      <c r="H552" s="15">
        <f>'fnd enro'!H552</f>
        <v>1</v>
      </c>
      <c r="I552" s="15">
        <f>'fnd enro'!I552</f>
        <v>7.4999999999999997E-2</v>
      </c>
      <c r="J552" s="15">
        <f>'fnd enro'!J552</f>
        <v>0</v>
      </c>
      <c r="K552" s="15">
        <f>'fnd enro'!K552</f>
        <v>0</v>
      </c>
      <c r="L552" s="15">
        <f>'fnd enro'!L552</f>
        <v>0</v>
      </c>
      <c r="M552" s="15">
        <f>'fnd enro'!M552</f>
        <v>0</v>
      </c>
      <c r="N552" s="15">
        <f>'fnd enro'!N552</f>
        <v>0</v>
      </c>
      <c r="O552" s="15">
        <f>'fnd enro'!O552</f>
        <v>1</v>
      </c>
      <c r="P552" s="15"/>
      <c r="Q552" s="15">
        <f>'fnd enro'!R552</f>
        <v>2</v>
      </c>
      <c r="R552" s="16">
        <f t="shared" si="92"/>
        <v>1</v>
      </c>
      <c r="S552" s="15">
        <f>'fnd enro'!Q552</f>
        <v>10</v>
      </c>
      <c r="U552" s="1">
        <f>(($C552*'fnd base rates'!C$48)
+($D552*'fnd base rates'!C$49)
+($E552*'fnd base rates'!C$50)
+($F552*'fnd base rates'!C$51)
+($G552*'fnd base rates'!C$52)
+($H552*'fnd base rates'!C$53)
+($I552*'fnd base rates'!C$54)
+($J552*'fnd base rates'!C$55)
+($K552*'fnd base rates'!C$56)
+($L552*'fnd base rates'!C$57)
+($M552*'fnd base rates'!C$58)
+($N552*'fnd base rates'!C$59)
+($O552*VLOOKUP($S552+12,rate_basefnd,3)))
*$R552</f>
        <v>926.59125000000006</v>
      </c>
      <c r="V552" s="1">
        <f>(($C552*'fnd base rates'!D$48)
+($D552*'fnd base rates'!D$49)
+($E552*'fnd base rates'!D$50)
+($F552*'fnd base rates'!D$51)
+($G552*'fnd base rates'!D$52)
+($H552*'fnd base rates'!D$53)
+($I552*'fnd base rates'!D$54)
+($J552*'fnd base rates'!D$55)
+($K552*'fnd base rates'!D$56)
+($L552*'fnd base rates'!D$57)
+($M552*'fnd base rates'!D$58)
+($N552*'fnd base rates'!D$59)
+($O552*VLOOKUP($S552+12,rate_basefnd,4)))
*$R552</f>
        <v>1329.44</v>
      </c>
      <c r="W552" s="1">
        <f>(($C552*'fnd base rates'!E$48)
+($D552*'fnd base rates'!E$49)
+($E552*'fnd base rates'!E$50)
+($F552*'fnd base rates'!E$51)
+($G552*'fnd base rates'!E$52)
+($H552*'fnd base rates'!E$53)
+($I552*'fnd base rates'!E$54)
+($J552*'fnd base rates'!E$55)
+($K552*'fnd base rates'!E$56)
+($L552*'fnd base rates'!E$57)
+($M552*'fnd base rates'!E$58)
+($N552*'fnd base rates'!E$59)
+($O552*VLOOKUP($S552+12,rate_basefnd,5)))
*$R552</f>
        <v>10526.768749999999</v>
      </c>
      <c r="X552" s="1">
        <f>(($C552*'fnd base rates'!F$48)
+($D552*'fnd base rates'!F$49)
+($E552*'fnd base rates'!F$50)
+($F552*'fnd base rates'!F$51)
+($G552*'fnd base rates'!F$52)
+($H552*'fnd base rates'!F$53)
+($I552*'fnd base rates'!F$54)
+($J552*'fnd base rates'!F$55)
+($K552*'fnd base rates'!F$56)
+($L552*'fnd base rates'!F$57)
+($M552*'fnd base rates'!F$58)
+($N552*'fnd base rates'!F$59)
+($O552*VLOOKUP($S552+12,rate_basefnd,6)))
*$R552</f>
        <v>1618.1615000000002</v>
      </c>
      <c r="Y552" s="1">
        <f>(($C552*'fnd base rates'!G$48)
+($D552*'fnd base rates'!G$49)
+($E552*'fnd base rates'!G$50)
+($F552*'fnd base rates'!G$51)
+($G552*'fnd base rates'!G$52)
+($H552*'fnd base rates'!G$53)
+($I552*'fnd base rates'!G$54)
+($J552*'fnd base rates'!G$55)
+($K552*'fnd base rates'!G$56)
+($L552*'fnd base rates'!G$57)
+($M552*'fnd base rates'!G$58)
+($N552*'fnd base rates'!G$59)
+($O552*VLOOKUP($S552+12,rate_basefnd,7)))
*$R552</f>
        <v>359.86549999999994</v>
      </c>
      <c r="Z552" s="1">
        <f>(($C552*'fnd base rates'!H$48)
+($D552*'fnd base rates'!H$49)
+($E552*'fnd base rates'!H$50)
+($F552*'fnd base rates'!H$51)
+($G552*'fnd base rates'!H$52)
+($H552*'fnd base rates'!H$53)
+($I552*'fnd base rates'!H$54)
+($J552*'fnd base rates'!H$55)
+($K552*'fnd base rates'!H$56)
+($L552*'fnd base rates'!H$57)
+($M552*'fnd base rates'!H$58)
+($N552*'fnd base rates'!H$59)
+($O552*VLOOKUP($S552+12,rate_basefnd,8)))</f>
        <v>1173.4690000000001</v>
      </c>
      <c r="AA552" s="1">
        <f>(($C552*'fnd base rates'!I$48)
+($D552*'fnd base rates'!I$49)
+($E552*'fnd base rates'!I$50)
+($F552*'fnd base rates'!I$51)
+($G552*'fnd base rates'!I$52)
+($H552*'fnd base rates'!I$53)
+($I552*'fnd base rates'!I$54)
+($J552*'fnd base rates'!I$55)
+($K552*'fnd base rates'!I$56)
+($L552*'fnd base rates'!I$57)
+($M552*'fnd base rates'!I$58)
+($N552*'fnd base rates'!I$59)
+($O552*VLOOKUP($S552+12,rate_basefnd,9)))
*$R552</f>
        <v>665.31</v>
      </c>
      <c r="AB552" s="1">
        <f>(($C552*'fnd base rates'!J$48)
+($D552*'fnd base rates'!J$49)
+($E552*'fnd base rates'!J$50)
+($F552*'fnd base rates'!J$51)
+($G552*'fnd base rates'!J$52)
+($H552*'fnd base rates'!J$53)
+($I552*'fnd base rates'!J$54)
+($J552*'fnd base rates'!J$55)
+($K552*'fnd base rates'!J$56)
+($L552*'fnd base rates'!J$57)
+($M552*'fnd base rates'!J$58)
+($N552*'fnd base rates'!J$59)
+($O552*VLOOKUP($S552+12,rate_basefnd,10)))
*$R552</f>
        <v>714.68000000000006</v>
      </c>
      <c r="AC552" s="1">
        <f>(($C552*'fnd base rates'!K$48)
+($D552*'fnd base rates'!K$49)
+($E552*'fnd base rates'!K$50)
+($F552*'fnd base rates'!K$51)
+($G552*'fnd base rates'!K$52)
+($H552*'fnd base rates'!K$53)
+($I552*'fnd base rates'!K$54)
+($J552*'fnd base rates'!K$55)
+($K552*'fnd base rates'!K$56)
+($L552*'fnd base rates'!K$57)
+($M552*'fnd base rates'!K$58)
+($N552*'fnd base rates'!K$59)
+($O552*VLOOKUP($S552+12,rate_basefnd,11)))
*$R552</f>
        <v>2525.3702499999999</v>
      </c>
      <c r="AD552" s="1">
        <f>(($C552*'fnd base rates'!L$48)
+($D552*'fnd base rates'!L$49)
+($E552*'fnd base rates'!L$50)
+($F552*'fnd base rates'!L$51)
+($G552*'fnd base rates'!L$52)
+($H552*'fnd base rates'!L$53)
+($I552*'fnd base rates'!L$54)
+($J552*'fnd base rates'!L$55)
+($K552*'fnd base rates'!L$56)
+($L552*'fnd base rates'!L$57)
+($M552*'fnd base rates'!L$58)
+($N552*'fnd base rates'!L$59)
+($O552*VLOOKUP($S552+12,rate_basefnd,12)))</f>
        <v>2229.3778027862736</v>
      </c>
      <c r="AE552" s="1">
        <f>(($C552*'fnd base rates'!M$48)
+($D552*'fnd base rates'!M$49)
+($E552*'fnd base rates'!M$50)
+($F552*'fnd base rates'!M$51)
+($G552*'fnd base rates'!M$52)
+($H552*'fnd base rates'!M$53)
+($I552*'fnd base rates'!M$54)
+($J552*'fnd base rates'!M$55)
+($K552*'fnd base rates'!M$56)
+($L552*'fnd base rates'!M$57)
+($M552*'fnd base rates'!M$58)
+($N552*'fnd base rates'!M$59)
+($O552*VLOOKUP($S552+12,rate_basefnd,13)))</f>
        <v>0</v>
      </c>
      <c r="AF552" s="4">
        <f t="shared" si="93"/>
        <v>22069.034052786272</v>
      </c>
      <c r="AG552" s="4"/>
      <c r="AH552" s="4">
        <f t="shared" si="94"/>
        <v>485258071</v>
      </c>
      <c r="AI552" s="4" t="str">
        <f t="shared" si="95"/>
        <v>485</v>
      </c>
      <c r="AJ552" s="2" t="str">
        <f t="shared" si="96"/>
        <v>258</v>
      </c>
      <c r="AK552" s="2" t="str">
        <f t="shared" si="97"/>
        <v>071</v>
      </c>
      <c r="AL552" s="4">
        <f t="shared" si="98"/>
        <v>1</v>
      </c>
      <c r="AM552" s="4">
        <f t="shared" si="91"/>
        <v>2</v>
      </c>
      <c r="AN552" s="4">
        <f t="shared" si="99"/>
        <v>22069.034052786272</v>
      </c>
      <c r="AO552" s="4">
        <f t="shared" si="100"/>
        <v>11035</v>
      </c>
      <c r="AP552" s="4">
        <f t="shared" si="101"/>
        <v>0</v>
      </c>
      <c r="AQ552" s="75">
        <v>11035</v>
      </c>
      <c r="AR552" s="4"/>
    </row>
    <row r="553" spans="1:44">
      <c r="A553" s="2">
        <v>485258163</v>
      </c>
      <c r="B553" s="382" t="s">
        <v>126</v>
      </c>
      <c r="C553" s="15">
        <f>'fnd enro'!C553</f>
        <v>0</v>
      </c>
      <c r="D553" s="15">
        <f>'fnd enro'!D553</f>
        <v>0</v>
      </c>
      <c r="E553" s="15">
        <f>'fnd enro'!E553</f>
        <v>0</v>
      </c>
      <c r="F553" s="15">
        <f>'fnd enro'!F553</f>
        <v>0</v>
      </c>
      <c r="G553" s="15">
        <f>'fnd enro'!G553</f>
        <v>1</v>
      </c>
      <c r="H553" s="15">
        <f>'fnd enro'!H553</f>
        <v>13</v>
      </c>
      <c r="I553" s="15">
        <f>'fnd enro'!I553</f>
        <v>0.6</v>
      </c>
      <c r="J553" s="15">
        <f>'fnd enro'!J553</f>
        <v>0</v>
      </c>
      <c r="K553" s="15">
        <f>'fnd enro'!K553</f>
        <v>0</v>
      </c>
      <c r="L553" s="15">
        <f>'fnd enro'!L553</f>
        <v>0</v>
      </c>
      <c r="M553" s="15">
        <f>'fnd enro'!M553</f>
        <v>2</v>
      </c>
      <c r="N553" s="15">
        <f>'fnd enro'!N553</f>
        <v>0</v>
      </c>
      <c r="O553" s="15">
        <f>'fnd enro'!O553</f>
        <v>6</v>
      </c>
      <c r="P553" s="15"/>
      <c r="Q553" s="15">
        <f>'fnd enro'!R553</f>
        <v>16</v>
      </c>
      <c r="R553" s="16">
        <f t="shared" si="92"/>
        <v>1</v>
      </c>
      <c r="S553" s="15">
        <f>'fnd enro'!Q553</f>
        <v>9</v>
      </c>
      <c r="U553" s="1">
        <f>(($C553*'fnd base rates'!C$48)
+($D553*'fnd base rates'!C$49)
+($E553*'fnd base rates'!C$50)
+($F553*'fnd base rates'!C$51)
+($G553*'fnd base rates'!C$52)
+($H553*'fnd base rates'!C$53)
+($I553*'fnd base rates'!C$54)
+($J553*'fnd base rates'!C$55)
+($K553*'fnd base rates'!C$56)
+($L553*'fnd base rates'!C$57)
+($M553*'fnd base rates'!C$58)
+($N553*'fnd base rates'!C$59)
+($O553*VLOOKUP($S553+12,rate_basefnd,3)))
*$R553</f>
        <v>7412.7300000000005</v>
      </c>
      <c r="V553" s="1">
        <f>(($C553*'fnd base rates'!D$48)
+($D553*'fnd base rates'!D$49)
+($E553*'fnd base rates'!D$50)
+($F553*'fnd base rates'!D$51)
+($G553*'fnd base rates'!D$52)
+($H553*'fnd base rates'!D$53)
+($I553*'fnd base rates'!D$54)
+($J553*'fnd base rates'!D$55)
+($K553*'fnd base rates'!D$56)
+($L553*'fnd base rates'!D$57)
+($M553*'fnd base rates'!D$58)
+($N553*'fnd base rates'!D$59)
+($O553*VLOOKUP($S553+12,rate_basefnd,4)))
*$R553</f>
        <v>10635.52</v>
      </c>
      <c r="W553" s="1">
        <f>(($C553*'fnd base rates'!E$48)
+($D553*'fnd base rates'!E$49)
+($E553*'fnd base rates'!E$50)
+($F553*'fnd base rates'!E$51)
+($G553*'fnd base rates'!E$52)
+($H553*'fnd base rates'!E$53)
+($I553*'fnd base rates'!E$54)
+($J553*'fnd base rates'!E$55)
+($K553*'fnd base rates'!E$56)
+($L553*'fnd base rates'!E$57)
+($M553*'fnd base rates'!E$58)
+($N553*'fnd base rates'!E$59)
+($O553*VLOOKUP($S553+12,rate_basefnd,5)))
*$R553</f>
        <v>87608.37999999999</v>
      </c>
      <c r="X553" s="1">
        <f>(($C553*'fnd base rates'!F$48)
+($D553*'fnd base rates'!F$49)
+($E553*'fnd base rates'!F$50)
+($F553*'fnd base rates'!F$51)
+($G553*'fnd base rates'!F$52)
+($H553*'fnd base rates'!F$53)
+($I553*'fnd base rates'!F$54)
+($J553*'fnd base rates'!F$55)
+($K553*'fnd base rates'!F$56)
+($L553*'fnd base rates'!F$57)
+($M553*'fnd base rates'!F$58)
+($N553*'fnd base rates'!F$59)
+($O553*VLOOKUP($S553+12,rate_basefnd,6)))
*$R553</f>
        <v>12598.741999999998</v>
      </c>
      <c r="Y553" s="1">
        <f>(($C553*'fnd base rates'!G$48)
+($D553*'fnd base rates'!G$49)
+($E553*'fnd base rates'!G$50)
+($F553*'fnd base rates'!G$51)
+($G553*'fnd base rates'!G$52)
+($H553*'fnd base rates'!G$53)
+($I553*'fnd base rates'!G$54)
+($J553*'fnd base rates'!G$55)
+($K553*'fnd base rates'!G$56)
+($L553*'fnd base rates'!G$57)
+($M553*'fnd base rates'!G$58)
+($N553*'fnd base rates'!G$59)
+($O553*VLOOKUP($S553+12,rate_basefnd,7)))
*$R553</f>
        <v>2775.8240000000005</v>
      </c>
      <c r="Z553" s="1">
        <f>(($C553*'fnd base rates'!H$48)
+($D553*'fnd base rates'!H$49)
+($E553*'fnd base rates'!H$50)
+($F553*'fnd base rates'!H$51)
+($G553*'fnd base rates'!H$52)
+($H553*'fnd base rates'!H$53)
+($I553*'fnd base rates'!H$54)
+($J553*'fnd base rates'!H$55)
+($K553*'fnd base rates'!H$56)
+($L553*'fnd base rates'!H$57)
+($M553*'fnd base rates'!H$58)
+($N553*'fnd base rates'!H$59)
+($O553*VLOOKUP($S553+12,rate_basefnd,8)))</f>
        <v>10711.252</v>
      </c>
      <c r="AA553" s="1">
        <f>(($C553*'fnd base rates'!I$48)
+($D553*'fnd base rates'!I$49)
+($E553*'fnd base rates'!I$50)
+($F553*'fnd base rates'!I$51)
+($G553*'fnd base rates'!I$52)
+($H553*'fnd base rates'!I$53)
+($I553*'fnd base rates'!I$54)
+($J553*'fnd base rates'!I$55)
+($K553*'fnd base rates'!I$56)
+($L553*'fnd base rates'!I$57)
+($M553*'fnd base rates'!I$58)
+($N553*'fnd base rates'!I$59)
+($O553*VLOOKUP($S553+12,rate_basefnd,9)))
*$R553</f>
        <v>5696.7300000000005</v>
      </c>
      <c r="AB553" s="1">
        <f>(($C553*'fnd base rates'!J$48)
+($D553*'fnd base rates'!J$49)
+($E553*'fnd base rates'!J$50)
+($F553*'fnd base rates'!J$51)
+($G553*'fnd base rates'!J$52)
+($H553*'fnd base rates'!J$53)
+($I553*'fnd base rates'!J$54)
+($J553*'fnd base rates'!J$55)
+($K553*'fnd base rates'!J$56)
+($L553*'fnd base rates'!J$57)
+($M553*'fnd base rates'!J$58)
+($N553*'fnd base rates'!J$59)
+($O553*VLOOKUP($S553+12,rate_basefnd,10)))
*$R553</f>
        <v>6961.38</v>
      </c>
      <c r="AC553" s="1">
        <f>(($C553*'fnd base rates'!K$48)
+($D553*'fnd base rates'!K$49)
+($E553*'fnd base rates'!K$50)
+($F553*'fnd base rates'!K$51)
+($G553*'fnd base rates'!K$52)
+($H553*'fnd base rates'!K$53)
+($I553*'fnd base rates'!K$54)
+($J553*'fnd base rates'!K$55)
+($K553*'fnd base rates'!K$56)
+($L553*'fnd base rates'!K$57)
+($M553*'fnd base rates'!K$58)
+($N553*'fnd base rates'!K$59)
+($O553*VLOOKUP($S553+12,rate_basefnd,11)))
*$R553</f>
        <v>19480.072</v>
      </c>
      <c r="AD553" s="1">
        <f>(($C553*'fnd base rates'!L$48)
+($D553*'fnd base rates'!L$49)
+($E553*'fnd base rates'!L$50)
+($F553*'fnd base rates'!L$51)
+($G553*'fnd base rates'!L$52)
+($H553*'fnd base rates'!L$53)
+($I553*'fnd base rates'!L$54)
+($J553*'fnd base rates'!L$55)
+($K553*'fnd base rates'!L$56)
+($L553*'fnd base rates'!L$57)
+($M553*'fnd base rates'!L$58)
+($N553*'fnd base rates'!L$59)
+($O553*VLOOKUP($S553+12,rate_basefnd,12)))</f>
        <v>17199.920946955277</v>
      </c>
      <c r="AE553" s="1">
        <f>(($C553*'fnd base rates'!M$48)
+($D553*'fnd base rates'!M$49)
+($E553*'fnd base rates'!M$50)
+($F553*'fnd base rates'!M$51)
+($G553*'fnd base rates'!M$52)
+($H553*'fnd base rates'!M$53)
+($I553*'fnd base rates'!M$54)
+($J553*'fnd base rates'!M$55)
+($K553*'fnd base rates'!M$56)
+($L553*'fnd base rates'!M$57)
+($M553*'fnd base rates'!M$58)
+($N553*'fnd base rates'!M$59)
+($O553*VLOOKUP($S553+12,rate_basefnd,13)))</f>
        <v>0</v>
      </c>
      <c r="AF553" s="4">
        <f t="shared" si="93"/>
        <v>181080.55094695528</v>
      </c>
      <c r="AG553" s="4"/>
      <c r="AH553" s="4">
        <f t="shared" si="94"/>
        <v>485258163</v>
      </c>
      <c r="AI553" s="4" t="str">
        <f t="shared" si="95"/>
        <v>485</v>
      </c>
      <c r="AJ553" s="2" t="str">
        <f t="shared" si="96"/>
        <v>258</v>
      </c>
      <c r="AK553" s="2" t="str">
        <f t="shared" si="97"/>
        <v>163</v>
      </c>
      <c r="AL553" s="4">
        <f t="shared" si="98"/>
        <v>1</v>
      </c>
      <c r="AM553" s="4">
        <f t="shared" si="91"/>
        <v>16</v>
      </c>
      <c r="AN553" s="4">
        <f t="shared" si="99"/>
        <v>181080.55094695528</v>
      </c>
      <c r="AO553" s="4">
        <f t="shared" si="100"/>
        <v>11318</v>
      </c>
      <c r="AP553" s="4">
        <f t="shared" si="101"/>
        <v>0</v>
      </c>
      <c r="AQ553" s="75">
        <v>11318</v>
      </c>
      <c r="AR553" s="4"/>
    </row>
    <row r="554" spans="1:44">
      <c r="A554" s="2">
        <v>485258168</v>
      </c>
      <c r="B554" s="382" t="s">
        <v>126</v>
      </c>
      <c r="C554" s="15">
        <f>'fnd enro'!C554</f>
        <v>0</v>
      </c>
      <c r="D554" s="15">
        <f>'fnd enro'!D554</f>
        <v>0</v>
      </c>
      <c r="E554" s="15">
        <f>'fnd enro'!E554</f>
        <v>0</v>
      </c>
      <c r="F554" s="15">
        <f>'fnd enro'!F554</f>
        <v>0</v>
      </c>
      <c r="G554" s="15">
        <f>'fnd enro'!G554</f>
        <v>1</v>
      </c>
      <c r="H554" s="15">
        <f>'fnd enro'!H554</f>
        <v>0</v>
      </c>
      <c r="I554" s="15">
        <f>'fnd enro'!I554</f>
        <v>7.4999999999999997E-2</v>
      </c>
      <c r="J554" s="15">
        <f>'fnd enro'!J554</f>
        <v>0</v>
      </c>
      <c r="K554" s="15">
        <f>'fnd enro'!K554</f>
        <v>0</v>
      </c>
      <c r="L554" s="15">
        <f>'fnd enro'!L554</f>
        <v>0</v>
      </c>
      <c r="M554" s="15">
        <f>'fnd enro'!M554</f>
        <v>1</v>
      </c>
      <c r="N554" s="15">
        <f>'fnd enro'!N554</f>
        <v>0</v>
      </c>
      <c r="O554" s="15">
        <f>'fnd enro'!O554</f>
        <v>2</v>
      </c>
      <c r="P554" s="15"/>
      <c r="Q554" s="15">
        <f>'fnd enro'!R554</f>
        <v>2</v>
      </c>
      <c r="R554" s="16">
        <f t="shared" si="92"/>
        <v>1</v>
      </c>
      <c r="S554" s="15">
        <f>'fnd enro'!Q554</f>
        <v>10</v>
      </c>
      <c r="U554" s="1">
        <f>(($C554*'fnd base rates'!C$48)
+($D554*'fnd base rates'!C$49)
+($E554*'fnd base rates'!C$50)
+($F554*'fnd base rates'!C$51)
+($G554*'fnd base rates'!C$52)
+($H554*'fnd base rates'!C$53)
+($I554*'fnd base rates'!C$54)
+($J554*'fnd base rates'!C$55)
+($K554*'fnd base rates'!C$56)
+($L554*'fnd base rates'!C$57)
+($M554*'fnd base rates'!C$58)
+($N554*'fnd base rates'!C$59)
+($O554*VLOOKUP($S554+12,rate_basefnd,3)))
*$R554</f>
        <v>926.59124999999995</v>
      </c>
      <c r="V554" s="1">
        <f>(($C554*'fnd base rates'!D$48)
+($D554*'fnd base rates'!D$49)
+($E554*'fnd base rates'!D$50)
+($F554*'fnd base rates'!D$51)
+($G554*'fnd base rates'!D$52)
+($H554*'fnd base rates'!D$53)
+($I554*'fnd base rates'!D$54)
+($J554*'fnd base rates'!D$55)
+($K554*'fnd base rates'!D$56)
+($L554*'fnd base rates'!D$57)
+($M554*'fnd base rates'!D$58)
+($N554*'fnd base rates'!D$59)
+($O554*VLOOKUP($S554+12,rate_basefnd,4)))
*$R554</f>
        <v>1329.44</v>
      </c>
      <c r="W554" s="1">
        <f>(($C554*'fnd base rates'!E$48)
+($D554*'fnd base rates'!E$49)
+($E554*'fnd base rates'!E$50)
+($F554*'fnd base rates'!E$51)
+($G554*'fnd base rates'!E$52)
+($H554*'fnd base rates'!E$53)
+($I554*'fnd base rates'!E$54)
+($J554*'fnd base rates'!E$55)
+($K554*'fnd base rates'!E$56)
+($L554*'fnd base rates'!E$57)
+($M554*'fnd base rates'!E$58)
+($N554*'fnd base rates'!E$59)
+($O554*VLOOKUP($S554+12,rate_basefnd,5)))
*$R554</f>
        <v>14444.248749999999</v>
      </c>
      <c r="X554" s="1">
        <f>(($C554*'fnd base rates'!F$48)
+($D554*'fnd base rates'!F$49)
+($E554*'fnd base rates'!F$50)
+($F554*'fnd base rates'!F$51)
+($G554*'fnd base rates'!F$52)
+($H554*'fnd base rates'!F$53)
+($I554*'fnd base rates'!F$54)
+($J554*'fnd base rates'!F$55)
+($K554*'fnd base rates'!F$56)
+($L554*'fnd base rates'!F$57)
+($M554*'fnd base rates'!F$58)
+($N554*'fnd base rates'!F$59)
+($O554*VLOOKUP($S554+12,rate_basefnd,6)))
*$R554</f>
        <v>1774.7615000000001</v>
      </c>
      <c r="Y554" s="1">
        <f>(($C554*'fnd base rates'!G$48)
+($D554*'fnd base rates'!G$49)
+($E554*'fnd base rates'!G$50)
+($F554*'fnd base rates'!G$51)
+($G554*'fnd base rates'!G$52)
+($H554*'fnd base rates'!G$53)
+($I554*'fnd base rates'!G$54)
+($J554*'fnd base rates'!G$55)
+($K554*'fnd base rates'!G$56)
+($L554*'fnd base rates'!G$57)
+($M554*'fnd base rates'!G$58)
+($N554*'fnd base rates'!G$59)
+($O554*VLOOKUP($S554+12,rate_basefnd,7)))
*$R554</f>
        <v>468.34550000000002</v>
      </c>
      <c r="Z554" s="1">
        <f>(($C554*'fnd base rates'!H$48)
+($D554*'fnd base rates'!H$49)
+($E554*'fnd base rates'!H$50)
+($F554*'fnd base rates'!H$51)
+($G554*'fnd base rates'!H$52)
+($H554*'fnd base rates'!H$53)
+($I554*'fnd base rates'!H$54)
+($J554*'fnd base rates'!H$55)
+($K554*'fnd base rates'!H$56)
+($L554*'fnd base rates'!H$57)
+($M554*'fnd base rates'!H$58)
+($N554*'fnd base rates'!H$59)
+($O554*VLOOKUP($S554+12,rate_basefnd,8)))</f>
        <v>908.76900000000001</v>
      </c>
      <c r="AA554" s="1">
        <f>(($C554*'fnd base rates'!I$48)
+($D554*'fnd base rates'!I$49)
+($E554*'fnd base rates'!I$50)
+($F554*'fnd base rates'!I$51)
+($G554*'fnd base rates'!I$52)
+($H554*'fnd base rates'!I$53)
+($I554*'fnd base rates'!I$54)
+($J554*'fnd base rates'!I$55)
+($K554*'fnd base rates'!I$56)
+($L554*'fnd base rates'!I$57)
+($M554*'fnd base rates'!I$58)
+($N554*'fnd base rates'!I$59)
+($O554*VLOOKUP($S554+12,rate_basefnd,9)))
*$R554</f>
        <v>590.46</v>
      </c>
      <c r="AB554" s="1">
        <f>(($C554*'fnd base rates'!J$48)
+($D554*'fnd base rates'!J$49)
+($E554*'fnd base rates'!J$50)
+($F554*'fnd base rates'!J$51)
+($G554*'fnd base rates'!J$52)
+($H554*'fnd base rates'!J$53)
+($I554*'fnd base rates'!J$54)
+($J554*'fnd base rates'!J$55)
+($K554*'fnd base rates'!J$56)
+($L554*'fnd base rates'!J$57)
+($M554*'fnd base rates'!J$58)
+($N554*'fnd base rates'!J$59)
+($O554*VLOOKUP($S554+12,rate_basefnd,10)))
*$R554</f>
        <v>348.53</v>
      </c>
      <c r="AC554" s="1">
        <f>(($C554*'fnd base rates'!K$48)
+($D554*'fnd base rates'!K$49)
+($E554*'fnd base rates'!K$50)
+($F554*'fnd base rates'!K$51)
+($G554*'fnd base rates'!K$52)
+($H554*'fnd base rates'!K$53)
+($I554*'fnd base rates'!K$54)
+($J554*'fnd base rates'!K$55)
+($K554*'fnd base rates'!K$56)
+($L554*'fnd base rates'!K$57)
+($M554*'fnd base rates'!K$58)
+($N554*'fnd base rates'!K$59)
+($O554*VLOOKUP($S554+12,rate_basefnd,11)))
*$R554</f>
        <v>3286.7502500000001</v>
      </c>
      <c r="AD554" s="1">
        <f>(($C554*'fnd base rates'!L$48)
+($D554*'fnd base rates'!L$49)
+($E554*'fnd base rates'!L$50)
+($F554*'fnd base rates'!L$51)
+($G554*'fnd base rates'!L$52)
+($H554*'fnd base rates'!L$53)
+($I554*'fnd base rates'!L$54)
+($J554*'fnd base rates'!L$55)
+($K554*'fnd base rates'!L$56)
+($L554*'fnd base rates'!L$57)
+($M554*'fnd base rates'!L$58)
+($N554*'fnd base rates'!L$59)
+($O554*VLOOKUP($S554+12,rate_basefnd,12)))</f>
        <v>2791.3530993546856</v>
      </c>
      <c r="AE554" s="1">
        <f>(($C554*'fnd base rates'!M$48)
+($D554*'fnd base rates'!M$49)
+($E554*'fnd base rates'!M$50)
+($F554*'fnd base rates'!M$51)
+($G554*'fnd base rates'!M$52)
+($H554*'fnd base rates'!M$53)
+($I554*'fnd base rates'!M$54)
+($J554*'fnd base rates'!M$55)
+($K554*'fnd base rates'!M$56)
+($L554*'fnd base rates'!M$57)
+($M554*'fnd base rates'!M$58)
+($N554*'fnd base rates'!M$59)
+($O554*VLOOKUP($S554+12,rate_basefnd,13)))</f>
        <v>0</v>
      </c>
      <c r="AF554" s="4">
        <f t="shared" si="93"/>
        <v>26869.249349354683</v>
      </c>
      <c r="AG554" s="4"/>
      <c r="AH554" s="4">
        <f t="shared" si="94"/>
        <v>485258168</v>
      </c>
      <c r="AI554" s="4" t="str">
        <f t="shared" si="95"/>
        <v>485</v>
      </c>
      <c r="AJ554" s="2" t="str">
        <f t="shared" si="96"/>
        <v>258</v>
      </c>
      <c r="AK554" s="2" t="str">
        <f t="shared" si="97"/>
        <v>168</v>
      </c>
      <c r="AL554" s="4">
        <f t="shared" si="98"/>
        <v>1</v>
      </c>
      <c r="AM554" s="4">
        <f t="shared" si="91"/>
        <v>2</v>
      </c>
      <c r="AN554" s="4">
        <f t="shared" si="99"/>
        <v>26869.249349354683</v>
      </c>
      <c r="AO554" s="4">
        <f t="shared" si="100"/>
        <v>13435</v>
      </c>
      <c r="AP554" s="4">
        <f t="shared" si="101"/>
        <v>0</v>
      </c>
      <c r="AQ554" s="75">
        <v>13435</v>
      </c>
      <c r="AR554" s="4"/>
    </row>
    <row r="555" spans="1:44">
      <c r="A555" s="2">
        <v>485258229</v>
      </c>
      <c r="B555" s="382" t="s">
        <v>126</v>
      </c>
      <c r="C555" s="15">
        <f>'fnd enro'!C555</f>
        <v>0</v>
      </c>
      <c r="D555" s="15">
        <f>'fnd enro'!D555</f>
        <v>0</v>
      </c>
      <c r="E555" s="15">
        <f>'fnd enro'!E555</f>
        <v>0</v>
      </c>
      <c r="F555" s="15">
        <f>'fnd enro'!F555</f>
        <v>0</v>
      </c>
      <c r="G555" s="15">
        <f>'fnd enro'!G555</f>
        <v>5</v>
      </c>
      <c r="H555" s="15">
        <f>'fnd enro'!H555</f>
        <v>5</v>
      </c>
      <c r="I555" s="15">
        <f>'fnd enro'!I555</f>
        <v>0.41249999999999998</v>
      </c>
      <c r="J555" s="15">
        <f>'fnd enro'!J555</f>
        <v>0</v>
      </c>
      <c r="K555" s="15">
        <f>'fnd enro'!K555</f>
        <v>0</v>
      </c>
      <c r="L555" s="15">
        <f>'fnd enro'!L555</f>
        <v>0</v>
      </c>
      <c r="M555" s="15">
        <f>'fnd enro'!M555</f>
        <v>1</v>
      </c>
      <c r="N555" s="15">
        <f>'fnd enro'!N555</f>
        <v>0</v>
      </c>
      <c r="O555" s="15">
        <f>'fnd enro'!O555</f>
        <v>4</v>
      </c>
      <c r="P555" s="15"/>
      <c r="Q555" s="15">
        <f>'fnd enro'!R555</f>
        <v>11</v>
      </c>
      <c r="R555" s="16">
        <f t="shared" si="92"/>
        <v>1</v>
      </c>
      <c r="S555" s="15">
        <f>'fnd enro'!Q555</f>
        <v>9</v>
      </c>
      <c r="U555" s="1">
        <f>(($C555*'fnd base rates'!C$48)
+($D555*'fnd base rates'!C$49)
+($E555*'fnd base rates'!C$50)
+($F555*'fnd base rates'!C$51)
+($G555*'fnd base rates'!C$52)
+($H555*'fnd base rates'!C$53)
+($I555*'fnd base rates'!C$54)
+($J555*'fnd base rates'!C$55)
+($K555*'fnd base rates'!C$56)
+($L555*'fnd base rates'!C$57)
+($M555*'fnd base rates'!C$58)
+($N555*'fnd base rates'!C$59)
+($O555*VLOOKUP($S555+12,rate_basefnd,3)))
*$R555</f>
        <v>5096.2518749999999</v>
      </c>
      <c r="V555" s="1">
        <f>(($C555*'fnd base rates'!D$48)
+($D555*'fnd base rates'!D$49)
+($E555*'fnd base rates'!D$50)
+($F555*'fnd base rates'!D$51)
+($G555*'fnd base rates'!D$52)
+($H555*'fnd base rates'!D$53)
+($I555*'fnd base rates'!D$54)
+($J555*'fnd base rates'!D$55)
+($K555*'fnd base rates'!D$56)
+($L555*'fnd base rates'!D$57)
+($M555*'fnd base rates'!D$58)
+($N555*'fnd base rates'!D$59)
+($O555*VLOOKUP($S555+12,rate_basefnd,4)))
*$R555</f>
        <v>7311.920000000001</v>
      </c>
      <c r="W555" s="1">
        <f>(($C555*'fnd base rates'!E$48)
+($D555*'fnd base rates'!E$49)
+($E555*'fnd base rates'!E$50)
+($F555*'fnd base rates'!E$51)
+($G555*'fnd base rates'!E$52)
+($H555*'fnd base rates'!E$53)
+($I555*'fnd base rates'!E$54)
+($J555*'fnd base rates'!E$55)
+($K555*'fnd base rates'!E$56)
+($L555*'fnd base rates'!E$57)
+($M555*'fnd base rates'!E$58)
+($N555*'fnd base rates'!E$59)
+($O555*VLOOKUP($S555+12,rate_basefnd,5)))
*$R555</f>
        <v>54140.353124999994</v>
      </c>
      <c r="X555" s="1">
        <f>(($C555*'fnd base rates'!F$48)
+($D555*'fnd base rates'!F$49)
+($E555*'fnd base rates'!F$50)
+($F555*'fnd base rates'!F$51)
+($G555*'fnd base rates'!F$52)
+($H555*'fnd base rates'!F$53)
+($I555*'fnd base rates'!F$54)
+($J555*'fnd base rates'!F$55)
+($K555*'fnd base rates'!F$56)
+($L555*'fnd base rates'!F$57)
+($M555*'fnd base rates'!F$58)
+($N555*'fnd base rates'!F$59)
+($O555*VLOOKUP($S555+12,rate_basefnd,6)))
*$R555</f>
        <v>9009.3632500000003</v>
      </c>
      <c r="Y555" s="1">
        <f>(($C555*'fnd base rates'!G$48)
+($D555*'fnd base rates'!G$49)
+($E555*'fnd base rates'!G$50)
+($F555*'fnd base rates'!G$51)
+($G555*'fnd base rates'!G$52)
+($H555*'fnd base rates'!G$53)
+($I555*'fnd base rates'!G$54)
+($J555*'fnd base rates'!G$55)
+($K555*'fnd base rates'!G$56)
+($L555*'fnd base rates'!G$57)
+($M555*'fnd base rates'!G$58)
+($N555*'fnd base rates'!G$59)
+($O555*VLOOKUP($S555+12,rate_basefnd,7)))
*$R555</f>
        <v>1902.9502499999999</v>
      </c>
      <c r="Z555" s="1">
        <f>(($C555*'fnd base rates'!H$48)
+($D555*'fnd base rates'!H$49)
+($E555*'fnd base rates'!H$50)
+($F555*'fnd base rates'!H$51)
+($G555*'fnd base rates'!H$52)
+($H555*'fnd base rates'!H$53)
+($I555*'fnd base rates'!H$54)
+($J555*'fnd base rates'!H$55)
+($K555*'fnd base rates'!H$56)
+($L555*'fnd base rates'!H$57)
+($M555*'fnd base rates'!H$58)
+($N555*'fnd base rates'!H$59)
+($O555*VLOOKUP($S555+12,rate_basefnd,8)))</f>
        <v>6321.7294999999995</v>
      </c>
      <c r="AA555" s="1">
        <f>(($C555*'fnd base rates'!I$48)
+($D555*'fnd base rates'!I$49)
+($E555*'fnd base rates'!I$50)
+($F555*'fnd base rates'!I$51)
+($G555*'fnd base rates'!I$52)
+($H555*'fnd base rates'!I$53)
+($I555*'fnd base rates'!I$54)
+($J555*'fnd base rates'!I$55)
+($K555*'fnd base rates'!I$56)
+($L555*'fnd base rates'!I$57)
+($M555*'fnd base rates'!I$58)
+($N555*'fnd base rates'!I$59)
+($O555*VLOOKUP($S555+12,rate_basefnd,9)))
*$R555</f>
        <v>3621.78</v>
      </c>
      <c r="AB555" s="1">
        <f>(($C555*'fnd base rates'!J$48)
+($D555*'fnd base rates'!J$49)
+($E555*'fnd base rates'!J$50)
+($F555*'fnd base rates'!J$51)
+($G555*'fnd base rates'!J$52)
+($H555*'fnd base rates'!J$53)
+($I555*'fnd base rates'!J$54)
+($J555*'fnd base rates'!J$55)
+($K555*'fnd base rates'!J$56)
+($L555*'fnd base rates'!J$57)
+($M555*'fnd base rates'!J$58)
+($N555*'fnd base rates'!J$59)
+($O555*VLOOKUP($S555+12,rate_basefnd,10)))
*$R555</f>
        <v>3705.75</v>
      </c>
      <c r="AC555" s="1">
        <f>(($C555*'fnd base rates'!K$48)
+($D555*'fnd base rates'!K$49)
+($E555*'fnd base rates'!K$50)
+($F555*'fnd base rates'!K$51)
+($G555*'fnd base rates'!K$52)
+($H555*'fnd base rates'!K$53)
+($I555*'fnd base rates'!K$54)
+($J555*'fnd base rates'!K$55)
+($K555*'fnd base rates'!K$56)
+($L555*'fnd base rates'!K$57)
+($M555*'fnd base rates'!K$58)
+($N555*'fnd base rates'!K$59)
+($O555*VLOOKUP($S555+12,rate_basefnd,11)))
*$R555</f>
        <v>13354.236375</v>
      </c>
      <c r="AD555" s="1">
        <f>(($C555*'fnd base rates'!L$48)
+($D555*'fnd base rates'!L$49)
+($E555*'fnd base rates'!L$50)
+($F555*'fnd base rates'!L$51)
+($G555*'fnd base rates'!L$52)
+($H555*'fnd base rates'!L$53)
+($I555*'fnd base rates'!L$54)
+($J555*'fnd base rates'!L$55)
+($K555*'fnd base rates'!L$56)
+($L555*'fnd base rates'!L$57)
+($M555*'fnd base rates'!L$58)
+($N555*'fnd base rates'!L$59)
+($O555*VLOOKUP($S555+12,rate_basefnd,12)))</f>
        <v>11951.042349859221</v>
      </c>
      <c r="AE555" s="1">
        <f>(($C555*'fnd base rates'!M$48)
+($D555*'fnd base rates'!M$49)
+($E555*'fnd base rates'!M$50)
+($F555*'fnd base rates'!M$51)
+($G555*'fnd base rates'!M$52)
+($H555*'fnd base rates'!M$53)
+($I555*'fnd base rates'!M$54)
+($J555*'fnd base rates'!M$55)
+($K555*'fnd base rates'!M$56)
+($L555*'fnd base rates'!M$57)
+($M555*'fnd base rates'!M$58)
+($N555*'fnd base rates'!M$59)
+($O555*VLOOKUP($S555+12,rate_basefnd,13)))</f>
        <v>0</v>
      </c>
      <c r="AF555" s="4">
        <f t="shared" si="93"/>
        <v>116415.3767248592</v>
      </c>
      <c r="AG555" s="4"/>
      <c r="AH555" s="4">
        <f t="shared" si="94"/>
        <v>485258229</v>
      </c>
      <c r="AI555" s="4" t="str">
        <f t="shared" si="95"/>
        <v>485</v>
      </c>
      <c r="AJ555" s="2" t="str">
        <f t="shared" si="96"/>
        <v>258</v>
      </c>
      <c r="AK555" s="2" t="str">
        <f t="shared" si="97"/>
        <v>229</v>
      </c>
      <c r="AL555" s="4">
        <f t="shared" si="98"/>
        <v>1</v>
      </c>
      <c r="AM555" s="4">
        <f t="shared" si="91"/>
        <v>11</v>
      </c>
      <c r="AN555" s="4">
        <f t="shared" si="99"/>
        <v>116415.3767248592</v>
      </c>
      <c r="AO555" s="4">
        <f t="shared" si="100"/>
        <v>10583</v>
      </c>
      <c r="AP555" s="4">
        <f t="shared" si="101"/>
        <v>0</v>
      </c>
      <c r="AQ555" s="75">
        <v>10583</v>
      </c>
      <c r="AR555" s="4"/>
    </row>
    <row r="556" spans="1:44">
      <c r="A556" s="2">
        <v>485258248</v>
      </c>
      <c r="B556" s="382" t="s">
        <v>126</v>
      </c>
      <c r="C556" s="15">
        <f>'fnd enro'!C556</f>
        <v>0</v>
      </c>
      <c r="D556" s="15">
        <f>'fnd enro'!D556</f>
        <v>0</v>
      </c>
      <c r="E556" s="15">
        <f>'fnd enro'!E556</f>
        <v>0</v>
      </c>
      <c r="F556" s="15">
        <f>'fnd enro'!F556</f>
        <v>0</v>
      </c>
      <c r="G556" s="15">
        <f>'fnd enro'!G556</f>
        <v>0</v>
      </c>
      <c r="H556" s="15">
        <f>'fnd enro'!H556</f>
        <v>1</v>
      </c>
      <c r="I556" s="15">
        <f>'fnd enro'!I556</f>
        <v>3.7499999999999999E-2</v>
      </c>
      <c r="J556" s="15">
        <f>'fnd enro'!J556</f>
        <v>0</v>
      </c>
      <c r="K556" s="15">
        <f>'fnd enro'!K556</f>
        <v>0</v>
      </c>
      <c r="L556" s="15">
        <f>'fnd enro'!L556</f>
        <v>0</v>
      </c>
      <c r="M556" s="15">
        <f>'fnd enro'!M556</f>
        <v>0</v>
      </c>
      <c r="N556" s="15">
        <f>'fnd enro'!N556</f>
        <v>0</v>
      </c>
      <c r="O556" s="15">
        <f>'fnd enro'!O556</f>
        <v>0</v>
      </c>
      <c r="P556" s="15"/>
      <c r="Q556" s="15">
        <f>'fnd enro'!R556</f>
        <v>1</v>
      </c>
      <c r="R556" s="16">
        <f t="shared" si="92"/>
        <v>1</v>
      </c>
      <c r="S556" s="15">
        <f>'fnd enro'!Q556</f>
        <v>1</v>
      </c>
      <c r="U556" s="1">
        <f>(($C556*'fnd base rates'!C$48)
+($D556*'fnd base rates'!C$49)
+($E556*'fnd base rates'!C$50)
+($F556*'fnd base rates'!C$51)
+($G556*'fnd base rates'!C$52)
+($H556*'fnd base rates'!C$53)
+($I556*'fnd base rates'!C$54)
+($J556*'fnd base rates'!C$55)
+($K556*'fnd base rates'!C$56)
+($L556*'fnd base rates'!C$57)
+($M556*'fnd base rates'!C$58)
+($N556*'fnd base rates'!C$59)
+($O556*VLOOKUP($S556+12,rate_basefnd,3)))
*$R556</f>
        <v>463.29562500000003</v>
      </c>
      <c r="V556" s="1">
        <f>(($C556*'fnd base rates'!D$48)
+($D556*'fnd base rates'!D$49)
+($E556*'fnd base rates'!D$50)
+($F556*'fnd base rates'!D$51)
+($G556*'fnd base rates'!D$52)
+($H556*'fnd base rates'!D$53)
+($I556*'fnd base rates'!D$54)
+($J556*'fnd base rates'!D$55)
+($K556*'fnd base rates'!D$56)
+($L556*'fnd base rates'!D$57)
+($M556*'fnd base rates'!D$58)
+($N556*'fnd base rates'!D$59)
+($O556*VLOOKUP($S556+12,rate_basefnd,4)))
*$R556</f>
        <v>664.72</v>
      </c>
      <c r="W556" s="1">
        <f>(($C556*'fnd base rates'!E$48)
+($D556*'fnd base rates'!E$49)
+($E556*'fnd base rates'!E$50)
+($F556*'fnd base rates'!E$51)
+($G556*'fnd base rates'!E$52)
+($H556*'fnd base rates'!E$53)
+($I556*'fnd base rates'!E$54)
+($J556*'fnd base rates'!E$55)
+($K556*'fnd base rates'!E$56)
+($L556*'fnd base rates'!E$57)
+($M556*'fnd base rates'!E$58)
+($N556*'fnd base rates'!E$59)
+($O556*VLOOKUP($S556+12,rate_basefnd,5)))
*$R556</f>
        <v>4258.7093749999995</v>
      </c>
      <c r="X556" s="1">
        <f>(($C556*'fnd base rates'!F$48)
+($D556*'fnd base rates'!F$49)
+($E556*'fnd base rates'!F$50)
+($F556*'fnd base rates'!F$51)
+($G556*'fnd base rates'!F$52)
+($H556*'fnd base rates'!F$53)
+($I556*'fnd base rates'!F$54)
+($J556*'fnd base rates'!F$55)
+($K556*'fnd base rates'!F$56)
+($L556*'fnd base rates'!F$57)
+($M556*'fnd base rates'!F$58)
+($N556*'fnd base rates'!F$59)
+($O556*VLOOKUP($S556+12,rate_basefnd,6)))
*$R556</f>
        <v>761.95575000000008</v>
      </c>
      <c r="Y556" s="1">
        <f>(($C556*'fnd base rates'!G$48)
+($D556*'fnd base rates'!G$49)
+($E556*'fnd base rates'!G$50)
+($F556*'fnd base rates'!G$51)
+($G556*'fnd base rates'!G$52)
+($H556*'fnd base rates'!G$53)
+($I556*'fnd base rates'!G$54)
+($J556*'fnd base rates'!G$55)
+($K556*'fnd base rates'!G$56)
+($L556*'fnd base rates'!G$57)
+($M556*'fnd base rates'!G$58)
+($N556*'fnd base rates'!G$59)
+($O556*VLOOKUP($S556+12,rate_basefnd,7)))
*$R556</f>
        <v>141.94274999999999</v>
      </c>
      <c r="Z556" s="1">
        <f>(($C556*'fnd base rates'!H$48)
+($D556*'fnd base rates'!H$49)
+($E556*'fnd base rates'!H$50)
+($F556*'fnd base rates'!H$51)
+($G556*'fnd base rates'!H$52)
+($H556*'fnd base rates'!H$53)
+($I556*'fnd base rates'!H$54)
+($J556*'fnd base rates'!H$55)
+($K556*'fnd base rates'!H$56)
+($L556*'fnd base rates'!H$57)
+($M556*'fnd base rates'!H$58)
+($N556*'fnd base rates'!H$59)
+($O556*VLOOKUP($S556+12,rate_basefnd,8)))</f>
        <v>719.08450000000005</v>
      </c>
      <c r="AA556" s="1">
        <f>(($C556*'fnd base rates'!I$48)
+($D556*'fnd base rates'!I$49)
+($E556*'fnd base rates'!I$50)
+($F556*'fnd base rates'!I$51)
+($G556*'fnd base rates'!I$52)
+($H556*'fnd base rates'!I$53)
+($I556*'fnd base rates'!I$54)
+($J556*'fnd base rates'!I$55)
+($K556*'fnd base rates'!I$56)
+($L556*'fnd base rates'!I$57)
+($M556*'fnd base rates'!I$58)
+($N556*'fnd base rates'!I$59)
+($O556*VLOOKUP($S556+12,rate_basefnd,9)))
*$R556</f>
        <v>370.08</v>
      </c>
      <c r="AB556" s="1">
        <f>(($C556*'fnd base rates'!J$48)
+($D556*'fnd base rates'!J$49)
+($E556*'fnd base rates'!J$50)
+($F556*'fnd base rates'!J$51)
+($G556*'fnd base rates'!J$52)
+($H556*'fnd base rates'!J$53)
+($I556*'fnd base rates'!J$54)
+($J556*'fnd base rates'!J$55)
+($K556*'fnd base rates'!J$56)
+($L556*'fnd base rates'!J$57)
+($M556*'fnd base rates'!J$58)
+($N556*'fnd base rates'!J$59)
+($O556*VLOOKUP($S556+12,rate_basefnd,10)))
*$R556</f>
        <v>498.5</v>
      </c>
      <c r="AC556" s="1">
        <f>(($C556*'fnd base rates'!K$48)
+($D556*'fnd base rates'!K$49)
+($E556*'fnd base rates'!K$50)
+($F556*'fnd base rates'!K$51)
+($G556*'fnd base rates'!K$52)
+($H556*'fnd base rates'!K$53)
+($I556*'fnd base rates'!K$54)
+($J556*'fnd base rates'!K$55)
+($K556*'fnd base rates'!K$56)
+($L556*'fnd base rates'!K$57)
+($M556*'fnd base rates'!K$58)
+($N556*'fnd base rates'!K$59)
+($O556*VLOOKUP($S556+12,rate_basefnd,11)))
*$R556</f>
        <v>996.10512500000004</v>
      </c>
      <c r="AD556" s="1">
        <f>(($C556*'fnd base rates'!L$48)
+($D556*'fnd base rates'!L$49)
+($E556*'fnd base rates'!L$50)
+($F556*'fnd base rates'!L$51)
+($G556*'fnd base rates'!L$52)
+($H556*'fnd base rates'!L$53)
+($I556*'fnd base rates'!L$54)
+($J556*'fnd base rates'!L$55)
+($K556*'fnd base rates'!L$56)
+($L556*'fnd base rates'!L$57)
+($M556*'fnd base rates'!L$58)
+($N556*'fnd base rates'!L$59)
+($O556*VLOOKUP($S556+12,rate_basefnd,12)))</f>
        <v>919.25803935944157</v>
      </c>
      <c r="AE556" s="1">
        <f>(($C556*'fnd base rates'!M$48)
+($D556*'fnd base rates'!M$49)
+($E556*'fnd base rates'!M$50)
+($F556*'fnd base rates'!M$51)
+($G556*'fnd base rates'!M$52)
+($H556*'fnd base rates'!M$53)
+($I556*'fnd base rates'!M$54)
+($J556*'fnd base rates'!M$55)
+($K556*'fnd base rates'!M$56)
+($L556*'fnd base rates'!M$57)
+($M556*'fnd base rates'!M$58)
+($N556*'fnd base rates'!M$59)
+($O556*VLOOKUP($S556+12,rate_basefnd,13)))</f>
        <v>0</v>
      </c>
      <c r="AF556" s="4">
        <f t="shared" si="93"/>
        <v>9793.6511643594404</v>
      </c>
      <c r="AG556" s="4"/>
      <c r="AH556" s="4">
        <f t="shared" si="94"/>
        <v>485258248</v>
      </c>
      <c r="AI556" s="4" t="str">
        <f t="shared" si="95"/>
        <v>485</v>
      </c>
      <c r="AJ556" s="2" t="str">
        <f t="shared" si="96"/>
        <v>258</v>
      </c>
      <c r="AK556" s="2" t="str">
        <f t="shared" si="97"/>
        <v>248</v>
      </c>
      <c r="AL556" s="4">
        <f t="shared" si="98"/>
        <v>1</v>
      </c>
      <c r="AM556" s="4">
        <f t="shared" si="91"/>
        <v>1</v>
      </c>
      <c r="AN556" s="4">
        <f t="shared" si="99"/>
        <v>9793.6511643594404</v>
      </c>
      <c r="AO556" s="4">
        <f t="shared" si="100"/>
        <v>9794</v>
      </c>
      <c r="AP556" s="4">
        <f t="shared" si="101"/>
        <v>0</v>
      </c>
      <c r="AQ556" s="75">
        <v>9794</v>
      </c>
      <c r="AR556" s="4"/>
    </row>
    <row r="557" spans="1:44">
      <c r="A557" s="2">
        <v>485258258</v>
      </c>
      <c r="B557" s="382" t="s">
        <v>126</v>
      </c>
      <c r="C557" s="15">
        <f>'fnd enro'!C557</f>
        <v>0</v>
      </c>
      <c r="D557" s="15">
        <f>'fnd enro'!D557</f>
        <v>0</v>
      </c>
      <c r="E557" s="15">
        <f>'fnd enro'!E557</f>
        <v>0</v>
      </c>
      <c r="F557" s="15">
        <f>'fnd enro'!F557</f>
        <v>0</v>
      </c>
      <c r="G557" s="15">
        <f>'fnd enro'!G557</f>
        <v>182</v>
      </c>
      <c r="H557" s="15">
        <f>'fnd enro'!H557</f>
        <v>182</v>
      </c>
      <c r="I557" s="15">
        <f>'fnd enro'!I557</f>
        <v>15.1875</v>
      </c>
      <c r="J557" s="15">
        <f>'fnd enro'!J557</f>
        <v>0</v>
      </c>
      <c r="K557" s="15">
        <f>'fnd enro'!K557</f>
        <v>0</v>
      </c>
      <c r="L557" s="15">
        <f>'fnd enro'!L557</f>
        <v>0</v>
      </c>
      <c r="M557" s="15">
        <f>'fnd enro'!M557</f>
        <v>41</v>
      </c>
      <c r="N557" s="15">
        <f>'fnd enro'!N557</f>
        <v>0</v>
      </c>
      <c r="O557" s="15">
        <f>'fnd enro'!O557</f>
        <v>140</v>
      </c>
      <c r="P557" s="15"/>
      <c r="Q557" s="15">
        <f>'fnd enro'!R557</f>
        <v>405</v>
      </c>
      <c r="R557" s="16">
        <f t="shared" si="92"/>
        <v>1</v>
      </c>
      <c r="S557" s="15">
        <f>'fnd enro'!Q557</f>
        <v>8</v>
      </c>
      <c r="U557" s="1">
        <f>(($C557*'fnd base rates'!C$48)
+($D557*'fnd base rates'!C$49)
+($E557*'fnd base rates'!C$50)
+($F557*'fnd base rates'!C$51)
+($G557*'fnd base rates'!C$52)
+($H557*'fnd base rates'!C$53)
+($I557*'fnd base rates'!C$54)
+($J557*'fnd base rates'!C$55)
+($K557*'fnd base rates'!C$56)
+($L557*'fnd base rates'!C$57)
+($M557*'fnd base rates'!C$58)
+($N557*'fnd base rates'!C$59)
+($O557*VLOOKUP($S557+12,rate_basefnd,3)))
*$R557</f>
        <v>187634.72812500002</v>
      </c>
      <c r="V557" s="1">
        <f>(($C557*'fnd base rates'!D$48)
+($D557*'fnd base rates'!D$49)
+($E557*'fnd base rates'!D$50)
+($F557*'fnd base rates'!D$51)
+($G557*'fnd base rates'!D$52)
+($H557*'fnd base rates'!D$53)
+($I557*'fnd base rates'!D$54)
+($J557*'fnd base rates'!D$55)
+($K557*'fnd base rates'!D$56)
+($L557*'fnd base rates'!D$57)
+($M557*'fnd base rates'!D$58)
+($N557*'fnd base rates'!D$59)
+($O557*VLOOKUP($S557+12,rate_basefnd,4)))
*$R557</f>
        <v>269211.60000000003</v>
      </c>
      <c r="W557" s="1">
        <f>(($C557*'fnd base rates'!E$48)
+($D557*'fnd base rates'!E$49)
+($E557*'fnd base rates'!E$50)
+($F557*'fnd base rates'!E$51)
+($G557*'fnd base rates'!E$52)
+($H557*'fnd base rates'!E$53)
+($I557*'fnd base rates'!E$54)
+($J557*'fnd base rates'!E$55)
+($K557*'fnd base rates'!E$56)
+($L557*'fnd base rates'!E$57)
+($M557*'fnd base rates'!E$58)
+($N557*'fnd base rates'!E$59)
+($O557*VLOOKUP($S557+12,rate_basefnd,5)))
*$R557</f>
        <v>1970695.8568750001</v>
      </c>
      <c r="X557" s="1">
        <f>(($C557*'fnd base rates'!F$48)
+($D557*'fnd base rates'!F$49)
+($E557*'fnd base rates'!F$50)
+($F557*'fnd base rates'!F$51)
+($G557*'fnd base rates'!F$52)
+($H557*'fnd base rates'!F$53)
+($I557*'fnd base rates'!F$54)
+($J557*'fnd base rates'!F$55)
+($K557*'fnd base rates'!F$56)
+($L557*'fnd base rates'!F$57)
+($M557*'fnd base rates'!F$58)
+($N557*'fnd base rates'!F$59)
+($O557*VLOOKUP($S557+12,rate_basefnd,6)))
*$R557</f>
        <v>332166.17875000002</v>
      </c>
      <c r="Y557" s="1">
        <f>(($C557*'fnd base rates'!G$48)
+($D557*'fnd base rates'!G$49)
+($E557*'fnd base rates'!G$50)
+($F557*'fnd base rates'!G$51)
+($G557*'fnd base rates'!G$52)
+($H557*'fnd base rates'!G$53)
+($I557*'fnd base rates'!G$54)
+($J557*'fnd base rates'!G$55)
+($K557*'fnd base rates'!G$56)
+($L557*'fnd base rates'!G$57)
+($M557*'fnd base rates'!G$58)
+($N557*'fnd base rates'!G$59)
+($O557*VLOOKUP($S557+12,rate_basefnd,7)))
*$R557</f>
        <v>69592.253749999989</v>
      </c>
      <c r="Z557" s="1">
        <f>(($C557*'fnd base rates'!H$48)
+($D557*'fnd base rates'!H$49)
+($E557*'fnd base rates'!H$50)
+($F557*'fnd base rates'!H$51)
+($G557*'fnd base rates'!H$52)
+($H557*'fnd base rates'!H$53)
+($I557*'fnd base rates'!H$54)
+($J557*'fnd base rates'!H$55)
+($K557*'fnd base rates'!H$56)
+($L557*'fnd base rates'!H$57)
+($M557*'fnd base rates'!H$58)
+($N557*'fnd base rates'!H$59)
+($O557*VLOOKUP($S557+12,rate_basefnd,8)))</f>
        <v>232201.1225</v>
      </c>
      <c r="AA557" s="1">
        <f>(($C557*'fnd base rates'!I$48)
+($D557*'fnd base rates'!I$49)
+($E557*'fnd base rates'!I$50)
+($F557*'fnd base rates'!I$51)
+($G557*'fnd base rates'!I$52)
+($H557*'fnd base rates'!I$53)
+($I557*'fnd base rates'!I$54)
+($J557*'fnd base rates'!I$55)
+($K557*'fnd base rates'!I$56)
+($L557*'fnd base rates'!I$57)
+($M557*'fnd base rates'!I$58)
+($N557*'fnd base rates'!I$59)
+($O557*VLOOKUP($S557+12,rate_basefnd,9)))
*$R557</f>
        <v>133190.85</v>
      </c>
      <c r="AB557" s="1">
        <f>(($C557*'fnd base rates'!J$48)
+($D557*'fnd base rates'!J$49)
+($E557*'fnd base rates'!J$50)
+($F557*'fnd base rates'!J$51)
+($G557*'fnd base rates'!J$52)
+($H557*'fnd base rates'!J$53)
+($I557*'fnd base rates'!J$54)
+($J557*'fnd base rates'!J$55)
+($K557*'fnd base rates'!J$56)
+($L557*'fnd base rates'!J$57)
+($M557*'fnd base rates'!J$58)
+($N557*'fnd base rates'!J$59)
+($O557*VLOOKUP($S557+12,rate_basefnd,10)))
*$R557</f>
        <v>135498.11000000002</v>
      </c>
      <c r="AC557" s="1">
        <f>(($C557*'fnd base rates'!K$48)
+($D557*'fnd base rates'!K$49)
+($E557*'fnd base rates'!K$50)
+($F557*'fnd base rates'!K$51)
+($G557*'fnd base rates'!K$52)
+($H557*'fnd base rates'!K$53)
+($I557*'fnd base rates'!K$54)
+($J557*'fnd base rates'!K$55)
+($K557*'fnd base rates'!K$56)
+($L557*'fnd base rates'!K$57)
+($M557*'fnd base rates'!K$58)
+($N557*'fnd base rates'!K$59)
+($O557*VLOOKUP($S557+12,rate_basefnd,11)))
*$R557</f>
        <v>488367.66562500002</v>
      </c>
      <c r="AD557" s="1">
        <f>(($C557*'fnd base rates'!L$48)
+($D557*'fnd base rates'!L$49)
+($E557*'fnd base rates'!L$50)
+($F557*'fnd base rates'!L$51)
+($G557*'fnd base rates'!L$52)
+($H557*'fnd base rates'!L$53)
+($I557*'fnd base rates'!L$54)
+($J557*'fnd base rates'!L$55)
+($K557*'fnd base rates'!L$56)
+($L557*'fnd base rates'!L$57)
+($M557*'fnd base rates'!L$58)
+($N557*'fnd base rates'!L$59)
+($O557*VLOOKUP($S557+12,rate_basefnd,12)))</f>
        <v>438012.82688014384</v>
      </c>
      <c r="AE557" s="1">
        <f>(($C557*'fnd base rates'!M$48)
+($D557*'fnd base rates'!M$49)
+($E557*'fnd base rates'!M$50)
+($F557*'fnd base rates'!M$51)
+($G557*'fnd base rates'!M$52)
+($H557*'fnd base rates'!M$53)
+($I557*'fnd base rates'!M$54)
+($J557*'fnd base rates'!M$55)
+($K557*'fnd base rates'!M$56)
+($L557*'fnd base rates'!M$57)
+($M557*'fnd base rates'!M$58)
+($N557*'fnd base rates'!M$59)
+($O557*VLOOKUP($S557+12,rate_basefnd,13)))</f>
        <v>0</v>
      </c>
      <c r="AF557" s="4">
        <f t="shared" si="93"/>
        <v>4256571.1925051436</v>
      </c>
      <c r="AG557" s="4"/>
      <c r="AH557" s="4">
        <f t="shared" si="94"/>
        <v>485258258</v>
      </c>
      <c r="AI557" s="4" t="str">
        <f t="shared" si="95"/>
        <v>485</v>
      </c>
      <c r="AJ557" s="2" t="str">
        <f t="shared" si="96"/>
        <v>258</v>
      </c>
      <c r="AK557" s="2" t="str">
        <f t="shared" si="97"/>
        <v>258</v>
      </c>
      <c r="AL557" s="4">
        <f t="shared" si="98"/>
        <v>1</v>
      </c>
      <c r="AM557" s="4">
        <f t="shared" si="91"/>
        <v>405</v>
      </c>
      <c r="AN557" s="4">
        <f t="shared" si="99"/>
        <v>4256571.1925051436</v>
      </c>
      <c r="AO557" s="4">
        <f t="shared" si="100"/>
        <v>10510</v>
      </c>
      <c r="AP557" s="4">
        <f t="shared" si="101"/>
        <v>0</v>
      </c>
      <c r="AQ557" s="75">
        <v>10510</v>
      </c>
      <c r="AR557" s="4"/>
    </row>
    <row r="558" spans="1:44">
      <c r="A558" s="2">
        <v>485258675</v>
      </c>
      <c r="B558" s="382" t="s">
        <v>126</v>
      </c>
      <c r="C558" s="15">
        <f>'fnd enro'!C558</f>
        <v>0</v>
      </c>
      <c r="D558" s="15">
        <f>'fnd enro'!D558</f>
        <v>0</v>
      </c>
      <c r="E558" s="15">
        <f>'fnd enro'!E558</f>
        <v>0</v>
      </c>
      <c r="F558" s="15">
        <f>'fnd enro'!F558</f>
        <v>0</v>
      </c>
      <c r="G558" s="15">
        <f>'fnd enro'!G558</f>
        <v>0</v>
      </c>
      <c r="H558" s="15">
        <f>'fnd enro'!H558</f>
        <v>1</v>
      </c>
      <c r="I558" s="15">
        <f>'fnd enro'!I558</f>
        <v>3.7499999999999999E-2</v>
      </c>
      <c r="J558" s="15">
        <f>'fnd enro'!J558</f>
        <v>0</v>
      </c>
      <c r="K558" s="15">
        <f>'fnd enro'!K558</f>
        <v>0</v>
      </c>
      <c r="L558" s="15">
        <f>'fnd enro'!L558</f>
        <v>0</v>
      </c>
      <c r="M558" s="15">
        <f>'fnd enro'!M558</f>
        <v>0</v>
      </c>
      <c r="N558" s="15">
        <f>'fnd enro'!N558</f>
        <v>0</v>
      </c>
      <c r="O558" s="15">
        <f>'fnd enro'!O558</f>
        <v>0</v>
      </c>
      <c r="P558" s="15"/>
      <c r="Q558" s="15">
        <f>'fnd enro'!R558</f>
        <v>1</v>
      </c>
      <c r="R558" s="16">
        <f t="shared" si="92"/>
        <v>1</v>
      </c>
      <c r="S558" s="15">
        <f>'fnd enro'!Q558</f>
        <v>1</v>
      </c>
      <c r="U558" s="1">
        <f>(($C558*'fnd base rates'!C$48)
+($D558*'fnd base rates'!C$49)
+($E558*'fnd base rates'!C$50)
+($F558*'fnd base rates'!C$51)
+($G558*'fnd base rates'!C$52)
+($H558*'fnd base rates'!C$53)
+($I558*'fnd base rates'!C$54)
+($J558*'fnd base rates'!C$55)
+($K558*'fnd base rates'!C$56)
+($L558*'fnd base rates'!C$57)
+($M558*'fnd base rates'!C$58)
+($N558*'fnd base rates'!C$59)
+($O558*VLOOKUP($S558+12,rate_basefnd,3)))
*$R558</f>
        <v>463.29562500000003</v>
      </c>
      <c r="V558" s="1">
        <f>(($C558*'fnd base rates'!D$48)
+($D558*'fnd base rates'!D$49)
+($E558*'fnd base rates'!D$50)
+($F558*'fnd base rates'!D$51)
+($G558*'fnd base rates'!D$52)
+($H558*'fnd base rates'!D$53)
+($I558*'fnd base rates'!D$54)
+($J558*'fnd base rates'!D$55)
+($K558*'fnd base rates'!D$56)
+($L558*'fnd base rates'!D$57)
+($M558*'fnd base rates'!D$58)
+($N558*'fnd base rates'!D$59)
+($O558*VLOOKUP($S558+12,rate_basefnd,4)))
*$R558</f>
        <v>664.72</v>
      </c>
      <c r="W558" s="1">
        <f>(($C558*'fnd base rates'!E$48)
+($D558*'fnd base rates'!E$49)
+($E558*'fnd base rates'!E$50)
+($F558*'fnd base rates'!E$51)
+($G558*'fnd base rates'!E$52)
+($H558*'fnd base rates'!E$53)
+($I558*'fnd base rates'!E$54)
+($J558*'fnd base rates'!E$55)
+($K558*'fnd base rates'!E$56)
+($L558*'fnd base rates'!E$57)
+($M558*'fnd base rates'!E$58)
+($N558*'fnd base rates'!E$59)
+($O558*VLOOKUP($S558+12,rate_basefnd,5)))
*$R558</f>
        <v>4258.7093749999995</v>
      </c>
      <c r="X558" s="1">
        <f>(($C558*'fnd base rates'!F$48)
+($D558*'fnd base rates'!F$49)
+($E558*'fnd base rates'!F$50)
+($F558*'fnd base rates'!F$51)
+($G558*'fnd base rates'!F$52)
+($H558*'fnd base rates'!F$53)
+($I558*'fnd base rates'!F$54)
+($J558*'fnd base rates'!F$55)
+($K558*'fnd base rates'!F$56)
+($L558*'fnd base rates'!F$57)
+($M558*'fnd base rates'!F$58)
+($N558*'fnd base rates'!F$59)
+($O558*VLOOKUP($S558+12,rate_basefnd,6)))
*$R558</f>
        <v>761.95575000000008</v>
      </c>
      <c r="Y558" s="1">
        <f>(($C558*'fnd base rates'!G$48)
+($D558*'fnd base rates'!G$49)
+($E558*'fnd base rates'!G$50)
+($F558*'fnd base rates'!G$51)
+($G558*'fnd base rates'!G$52)
+($H558*'fnd base rates'!G$53)
+($I558*'fnd base rates'!G$54)
+($J558*'fnd base rates'!G$55)
+($K558*'fnd base rates'!G$56)
+($L558*'fnd base rates'!G$57)
+($M558*'fnd base rates'!G$58)
+($N558*'fnd base rates'!G$59)
+($O558*VLOOKUP($S558+12,rate_basefnd,7)))
*$R558</f>
        <v>141.94274999999999</v>
      </c>
      <c r="Z558" s="1">
        <f>(($C558*'fnd base rates'!H$48)
+($D558*'fnd base rates'!H$49)
+($E558*'fnd base rates'!H$50)
+($F558*'fnd base rates'!H$51)
+($G558*'fnd base rates'!H$52)
+($H558*'fnd base rates'!H$53)
+($I558*'fnd base rates'!H$54)
+($J558*'fnd base rates'!H$55)
+($K558*'fnd base rates'!H$56)
+($L558*'fnd base rates'!H$57)
+($M558*'fnd base rates'!H$58)
+($N558*'fnd base rates'!H$59)
+($O558*VLOOKUP($S558+12,rate_basefnd,8)))</f>
        <v>719.08450000000005</v>
      </c>
      <c r="AA558" s="1">
        <f>(($C558*'fnd base rates'!I$48)
+($D558*'fnd base rates'!I$49)
+($E558*'fnd base rates'!I$50)
+($F558*'fnd base rates'!I$51)
+($G558*'fnd base rates'!I$52)
+($H558*'fnd base rates'!I$53)
+($I558*'fnd base rates'!I$54)
+($J558*'fnd base rates'!I$55)
+($K558*'fnd base rates'!I$56)
+($L558*'fnd base rates'!I$57)
+($M558*'fnd base rates'!I$58)
+($N558*'fnd base rates'!I$59)
+($O558*VLOOKUP($S558+12,rate_basefnd,9)))
*$R558</f>
        <v>370.08</v>
      </c>
      <c r="AB558" s="1">
        <f>(($C558*'fnd base rates'!J$48)
+($D558*'fnd base rates'!J$49)
+($E558*'fnd base rates'!J$50)
+($F558*'fnd base rates'!J$51)
+($G558*'fnd base rates'!J$52)
+($H558*'fnd base rates'!J$53)
+($I558*'fnd base rates'!J$54)
+($J558*'fnd base rates'!J$55)
+($K558*'fnd base rates'!J$56)
+($L558*'fnd base rates'!J$57)
+($M558*'fnd base rates'!J$58)
+($N558*'fnd base rates'!J$59)
+($O558*VLOOKUP($S558+12,rate_basefnd,10)))
*$R558</f>
        <v>498.5</v>
      </c>
      <c r="AC558" s="1">
        <f>(($C558*'fnd base rates'!K$48)
+($D558*'fnd base rates'!K$49)
+($E558*'fnd base rates'!K$50)
+($F558*'fnd base rates'!K$51)
+($G558*'fnd base rates'!K$52)
+($H558*'fnd base rates'!K$53)
+($I558*'fnd base rates'!K$54)
+($J558*'fnd base rates'!K$55)
+($K558*'fnd base rates'!K$56)
+($L558*'fnd base rates'!K$57)
+($M558*'fnd base rates'!K$58)
+($N558*'fnd base rates'!K$59)
+($O558*VLOOKUP($S558+12,rate_basefnd,11)))
*$R558</f>
        <v>996.10512500000004</v>
      </c>
      <c r="AD558" s="1">
        <f>(($C558*'fnd base rates'!L$48)
+($D558*'fnd base rates'!L$49)
+($E558*'fnd base rates'!L$50)
+($F558*'fnd base rates'!L$51)
+($G558*'fnd base rates'!L$52)
+($H558*'fnd base rates'!L$53)
+($I558*'fnd base rates'!L$54)
+($J558*'fnd base rates'!L$55)
+($K558*'fnd base rates'!L$56)
+($L558*'fnd base rates'!L$57)
+($M558*'fnd base rates'!L$58)
+($N558*'fnd base rates'!L$59)
+($O558*VLOOKUP($S558+12,rate_basefnd,12)))</f>
        <v>919.25803935944157</v>
      </c>
      <c r="AE558" s="1">
        <f>(($C558*'fnd base rates'!M$48)
+($D558*'fnd base rates'!M$49)
+($E558*'fnd base rates'!M$50)
+($F558*'fnd base rates'!M$51)
+($G558*'fnd base rates'!M$52)
+($H558*'fnd base rates'!M$53)
+($I558*'fnd base rates'!M$54)
+($J558*'fnd base rates'!M$55)
+($K558*'fnd base rates'!M$56)
+($L558*'fnd base rates'!M$57)
+($M558*'fnd base rates'!M$58)
+($N558*'fnd base rates'!M$59)
+($O558*VLOOKUP($S558+12,rate_basefnd,13)))</f>
        <v>0</v>
      </c>
      <c r="AF558" s="4">
        <f t="shared" si="93"/>
        <v>9793.6511643594404</v>
      </c>
      <c r="AG558" s="4"/>
      <c r="AH558" s="4">
        <f t="shared" si="94"/>
        <v>485258675</v>
      </c>
      <c r="AI558" s="4" t="str">
        <f t="shared" si="95"/>
        <v>485</v>
      </c>
      <c r="AJ558" s="2" t="str">
        <f t="shared" si="96"/>
        <v>258</v>
      </c>
      <c r="AK558" s="2" t="str">
        <f t="shared" si="97"/>
        <v>675</v>
      </c>
      <c r="AL558" s="4">
        <f t="shared" si="98"/>
        <v>1</v>
      </c>
      <c r="AM558" s="4">
        <f t="shared" si="91"/>
        <v>1</v>
      </c>
      <c r="AN558" s="4">
        <f t="shared" si="99"/>
        <v>9793.6511643594404</v>
      </c>
      <c r="AO558" s="4">
        <f t="shared" si="100"/>
        <v>9794</v>
      </c>
      <c r="AP558" s="4">
        <f t="shared" si="101"/>
        <v>0</v>
      </c>
      <c r="AQ558" s="75">
        <v>9794</v>
      </c>
      <c r="AR558" s="4"/>
    </row>
    <row r="559" spans="1:44">
      <c r="A559" s="2">
        <v>486348097</v>
      </c>
      <c r="B559" s="382" t="s">
        <v>695</v>
      </c>
      <c r="C559" s="15">
        <f>'fnd enro'!C559</f>
        <v>0</v>
      </c>
      <c r="D559" s="15">
        <f>'fnd enro'!D559</f>
        <v>0</v>
      </c>
      <c r="E559" s="15">
        <f>'fnd enro'!E559</f>
        <v>0</v>
      </c>
      <c r="F559" s="15">
        <f>'fnd enro'!F559</f>
        <v>1</v>
      </c>
      <c r="G559" s="15">
        <f>'fnd enro'!G559</f>
        <v>0</v>
      </c>
      <c r="H559" s="15">
        <f>'fnd enro'!H559</f>
        <v>0</v>
      </c>
      <c r="I559" s="15">
        <f>'fnd enro'!I559</f>
        <v>0.1125</v>
      </c>
      <c r="J559" s="15">
        <f>'fnd enro'!J559</f>
        <v>0</v>
      </c>
      <c r="K559" s="15">
        <f>'fnd enro'!K559</f>
        <v>0</v>
      </c>
      <c r="L559" s="15">
        <f>'fnd enro'!L559</f>
        <v>0</v>
      </c>
      <c r="M559" s="15">
        <f>'fnd enro'!M559</f>
        <v>2</v>
      </c>
      <c r="N559" s="15">
        <f>'fnd enro'!N559</f>
        <v>0</v>
      </c>
      <c r="O559" s="15">
        <f>'fnd enro'!O559</f>
        <v>0</v>
      </c>
      <c r="P559" s="15"/>
      <c r="Q559" s="15">
        <f>'fnd enro'!R559</f>
        <v>3</v>
      </c>
      <c r="R559" s="16">
        <f t="shared" si="92"/>
        <v>1</v>
      </c>
      <c r="S559" s="15">
        <f>'fnd enro'!Q559</f>
        <v>1</v>
      </c>
      <c r="U559" s="1">
        <f>(($C559*'fnd base rates'!C$48)
+($D559*'fnd base rates'!C$49)
+($E559*'fnd base rates'!C$50)
+($F559*'fnd base rates'!C$51)
+($G559*'fnd base rates'!C$52)
+($H559*'fnd base rates'!C$53)
+($I559*'fnd base rates'!C$54)
+($J559*'fnd base rates'!C$55)
+($K559*'fnd base rates'!C$56)
+($L559*'fnd base rates'!C$57)
+($M559*'fnd base rates'!C$58)
+($N559*'fnd base rates'!C$59)
+($O559*VLOOKUP($S559+12,rate_basefnd,3)))
*$R559</f>
        <v>1389.8868750000001</v>
      </c>
      <c r="V559" s="1">
        <f>(($C559*'fnd base rates'!D$48)
+($D559*'fnd base rates'!D$49)
+($E559*'fnd base rates'!D$50)
+($F559*'fnd base rates'!D$51)
+($G559*'fnd base rates'!D$52)
+($H559*'fnd base rates'!D$53)
+($I559*'fnd base rates'!D$54)
+($J559*'fnd base rates'!D$55)
+($K559*'fnd base rates'!D$56)
+($L559*'fnd base rates'!D$57)
+($M559*'fnd base rates'!D$58)
+($N559*'fnd base rates'!D$59)
+($O559*VLOOKUP($S559+12,rate_basefnd,4)))
*$R559</f>
        <v>1994.16</v>
      </c>
      <c r="W559" s="1">
        <f>(($C559*'fnd base rates'!E$48)
+($D559*'fnd base rates'!E$49)
+($E559*'fnd base rates'!E$50)
+($F559*'fnd base rates'!E$51)
+($G559*'fnd base rates'!E$52)
+($H559*'fnd base rates'!E$53)
+($I559*'fnd base rates'!E$54)
+($J559*'fnd base rates'!E$55)
+($K559*'fnd base rates'!E$56)
+($L559*'fnd base rates'!E$57)
+($M559*'fnd base rates'!E$58)
+($N559*'fnd base rates'!E$59)
+($O559*VLOOKUP($S559+12,rate_basefnd,5)))
*$R559</f>
        <v>13171.548124999999</v>
      </c>
      <c r="X559" s="1">
        <f>(($C559*'fnd base rates'!F$48)
+($D559*'fnd base rates'!F$49)
+($E559*'fnd base rates'!F$50)
+($F559*'fnd base rates'!F$51)
+($G559*'fnd base rates'!F$52)
+($H559*'fnd base rates'!F$53)
+($I559*'fnd base rates'!F$54)
+($J559*'fnd base rates'!F$55)
+($K559*'fnd base rates'!F$56)
+($L559*'fnd base rates'!F$57)
+($M559*'fnd base rates'!F$58)
+($N559*'fnd base rates'!F$59)
+($O559*VLOOKUP($S559+12,rate_basefnd,6)))
*$R559</f>
        <v>2912.3272500000003</v>
      </c>
      <c r="Y559" s="1">
        <f>(($C559*'fnd base rates'!G$48)
+($D559*'fnd base rates'!G$49)
+($E559*'fnd base rates'!G$50)
+($F559*'fnd base rates'!G$51)
+($G559*'fnd base rates'!G$52)
+($H559*'fnd base rates'!G$53)
+($I559*'fnd base rates'!G$54)
+($J559*'fnd base rates'!G$55)
+($K559*'fnd base rates'!G$56)
+($L559*'fnd base rates'!G$57)
+($M559*'fnd base rates'!G$58)
+($N559*'fnd base rates'!G$59)
+($O559*VLOOKUP($S559+12,rate_basefnd,7)))
*$R559</f>
        <v>492.62824999999998</v>
      </c>
      <c r="Z559" s="1">
        <f>(($C559*'fnd base rates'!H$48)
+($D559*'fnd base rates'!H$49)
+($E559*'fnd base rates'!H$50)
+($F559*'fnd base rates'!H$51)
+($G559*'fnd base rates'!H$52)
+($H559*'fnd base rates'!H$53)
+($I559*'fnd base rates'!H$54)
+($J559*'fnd base rates'!H$55)
+($K559*'fnd base rates'!H$56)
+($L559*'fnd base rates'!H$57)
+($M559*'fnd base rates'!H$58)
+($N559*'fnd base rates'!H$59)
+($O559*VLOOKUP($S559+12,rate_basefnd,8)))</f>
        <v>1363.1534999999999</v>
      </c>
      <c r="AA559" s="1">
        <f>(($C559*'fnd base rates'!I$48)
+($D559*'fnd base rates'!I$49)
+($E559*'fnd base rates'!I$50)
+($F559*'fnd base rates'!I$51)
+($G559*'fnd base rates'!I$52)
+($H559*'fnd base rates'!I$53)
+($I559*'fnd base rates'!I$54)
+($J559*'fnd base rates'!I$55)
+($K559*'fnd base rates'!I$56)
+($L559*'fnd base rates'!I$57)
+($M559*'fnd base rates'!I$58)
+($N559*'fnd base rates'!I$59)
+($O559*VLOOKUP($S559+12,rate_basefnd,9)))
*$R559</f>
        <v>812.25</v>
      </c>
      <c r="AB559" s="1">
        <f>(($C559*'fnd base rates'!J$48)
+($D559*'fnd base rates'!J$49)
+($E559*'fnd base rates'!J$50)
+($F559*'fnd base rates'!J$51)
+($G559*'fnd base rates'!J$52)
+($H559*'fnd base rates'!J$53)
+($I559*'fnd base rates'!J$54)
+($J559*'fnd base rates'!J$55)
+($K559*'fnd base rates'!J$56)
+($L559*'fnd base rates'!J$57)
+($M559*'fnd base rates'!J$58)
+($N559*'fnd base rates'!J$59)
+($O559*VLOOKUP($S559+12,rate_basefnd,10)))
*$R559</f>
        <v>397.04999999999995</v>
      </c>
      <c r="AC559" s="1">
        <f>(($C559*'fnd base rates'!K$48)
+($D559*'fnd base rates'!K$49)
+($E559*'fnd base rates'!K$50)
+($F559*'fnd base rates'!K$51)
+($G559*'fnd base rates'!K$52)
+($H559*'fnd base rates'!K$53)
+($I559*'fnd base rates'!K$54)
+($J559*'fnd base rates'!K$55)
+($K559*'fnd base rates'!K$56)
+($L559*'fnd base rates'!K$57)
+($M559*'fnd base rates'!K$58)
+($N559*'fnd base rates'!K$59)
+($O559*VLOOKUP($S559+12,rate_basefnd,11)))
*$R559</f>
        <v>3457.2153749999998</v>
      </c>
      <c r="AD559" s="1">
        <f>(($C559*'fnd base rates'!L$48)
+($D559*'fnd base rates'!L$49)
+($E559*'fnd base rates'!L$50)
+($F559*'fnd base rates'!L$51)
+($G559*'fnd base rates'!L$52)
+($H559*'fnd base rates'!L$53)
+($I559*'fnd base rates'!L$54)
+($J559*'fnd base rates'!L$55)
+($K559*'fnd base rates'!L$56)
+($L559*'fnd base rates'!L$57)
+($M559*'fnd base rates'!L$58)
+($N559*'fnd base rates'!L$59)
+($O559*VLOOKUP($S559+12,rate_basefnd,12)))</f>
        <v>3286.0981366285223</v>
      </c>
      <c r="AE559" s="1">
        <f>(($C559*'fnd base rates'!M$48)
+($D559*'fnd base rates'!M$49)
+($E559*'fnd base rates'!M$50)
+($F559*'fnd base rates'!M$51)
+($G559*'fnd base rates'!M$52)
+($H559*'fnd base rates'!M$53)
+($I559*'fnd base rates'!M$54)
+($J559*'fnd base rates'!M$55)
+($K559*'fnd base rates'!M$56)
+($L559*'fnd base rates'!M$57)
+($M559*'fnd base rates'!M$58)
+($N559*'fnd base rates'!M$59)
+($O559*VLOOKUP($S559+12,rate_basefnd,13)))</f>
        <v>0</v>
      </c>
      <c r="AF559" s="4">
        <f t="shared" si="93"/>
        <v>29276.317511628527</v>
      </c>
      <c r="AG559" s="4"/>
      <c r="AH559" s="4">
        <f t="shared" si="94"/>
        <v>486348097</v>
      </c>
      <c r="AI559" s="4" t="str">
        <f t="shared" si="95"/>
        <v>486</v>
      </c>
      <c r="AJ559" s="2" t="str">
        <f t="shared" si="96"/>
        <v>348</v>
      </c>
      <c r="AK559" s="2" t="str">
        <f t="shared" si="97"/>
        <v>097</v>
      </c>
      <c r="AL559" s="4">
        <f t="shared" si="98"/>
        <v>1</v>
      </c>
      <c r="AM559" s="4">
        <f t="shared" si="91"/>
        <v>3</v>
      </c>
      <c r="AN559" s="4">
        <f t="shared" si="99"/>
        <v>29276.317511628527</v>
      </c>
      <c r="AO559" s="4">
        <f t="shared" si="100"/>
        <v>9759</v>
      </c>
      <c r="AP559" s="4">
        <f t="shared" si="101"/>
        <v>0</v>
      </c>
      <c r="AQ559" s="75">
        <v>9759</v>
      </c>
      <c r="AR559" s="4"/>
    </row>
    <row r="560" spans="1:44">
      <c r="A560" s="2">
        <v>486348110</v>
      </c>
      <c r="B560" s="382" t="s">
        <v>695</v>
      </c>
      <c r="C560" s="15">
        <f>'fnd enro'!C560</f>
        <v>0</v>
      </c>
      <c r="D560" s="15">
        <f>'fnd enro'!D560</f>
        <v>0</v>
      </c>
      <c r="E560" s="15">
        <f>'fnd enro'!E560</f>
        <v>0</v>
      </c>
      <c r="F560" s="15">
        <f>'fnd enro'!F560</f>
        <v>0</v>
      </c>
      <c r="G560" s="15">
        <f>'fnd enro'!G560</f>
        <v>1</v>
      </c>
      <c r="H560" s="15">
        <f>'fnd enro'!H560</f>
        <v>0</v>
      </c>
      <c r="I560" s="15">
        <f>'fnd enro'!I560</f>
        <v>3.7499999999999999E-2</v>
      </c>
      <c r="J560" s="15">
        <f>'fnd enro'!J560</f>
        <v>0</v>
      </c>
      <c r="K560" s="15">
        <f>'fnd enro'!K560</f>
        <v>0</v>
      </c>
      <c r="L560" s="15">
        <f>'fnd enro'!L560</f>
        <v>0</v>
      </c>
      <c r="M560" s="15">
        <f>'fnd enro'!M560</f>
        <v>0</v>
      </c>
      <c r="N560" s="15">
        <f>'fnd enro'!N560</f>
        <v>0</v>
      </c>
      <c r="O560" s="15">
        <f>'fnd enro'!O560</f>
        <v>1</v>
      </c>
      <c r="P560" s="15"/>
      <c r="Q560" s="15">
        <f>'fnd enro'!R560</f>
        <v>1</v>
      </c>
      <c r="R560" s="16">
        <f t="shared" si="92"/>
        <v>1</v>
      </c>
      <c r="S560" s="15">
        <f>'fnd enro'!Q560</f>
        <v>10</v>
      </c>
      <c r="U560" s="1">
        <f>(($C560*'fnd base rates'!C$48)
+($D560*'fnd base rates'!C$49)
+($E560*'fnd base rates'!C$50)
+($F560*'fnd base rates'!C$51)
+($G560*'fnd base rates'!C$52)
+($H560*'fnd base rates'!C$53)
+($I560*'fnd base rates'!C$54)
+($J560*'fnd base rates'!C$55)
+($K560*'fnd base rates'!C$56)
+($L560*'fnd base rates'!C$57)
+($M560*'fnd base rates'!C$58)
+($N560*'fnd base rates'!C$59)
+($O560*VLOOKUP($S560+12,rate_basefnd,3)))
*$R560</f>
        <v>463.29562500000003</v>
      </c>
      <c r="V560" s="1">
        <f>(($C560*'fnd base rates'!D$48)
+($D560*'fnd base rates'!D$49)
+($E560*'fnd base rates'!D$50)
+($F560*'fnd base rates'!D$51)
+($G560*'fnd base rates'!D$52)
+($H560*'fnd base rates'!D$53)
+($I560*'fnd base rates'!D$54)
+($J560*'fnd base rates'!D$55)
+($K560*'fnd base rates'!D$56)
+($L560*'fnd base rates'!D$57)
+($M560*'fnd base rates'!D$58)
+($N560*'fnd base rates'!D$59)
+($O560*VLOOKUP($S560+12,rate_basefnd,4)))
*$R560</f>
        <v>664.72</v>
      </c>
      <c r="W560" s="1">
        <f>(($C560*'fnd base rates'!E$48)
+($D560*'fnd base rates'!E$49)
+($E560*'fnd base rates'!E$50)
+($F560*'fnd base rates'!E$51)
+($G560*'fnd base rates'!E$52)
+($H560*'fnd base rates'!E$53)
+($I560*'fnd base rates'!E$54)
+($J560*'fnd base rates'!E$55)
+($K560*'fnd base rates'!E$56)
+($L560*'fnd base rates'!E$57)
+($M560*'fnd base rates'!E$58)
+($N560*'fnd base rates'!E$59)
+($O560*VLOOKUP($S560+12,rate_basefnd,5)))
*$R560</f>
        <v>6268.0593749999998</v>
      </c>
      <c r="X560" s="1">
        <f>(($C560*'fnd base rates'!F$48)
+($D560*'fnd base rates'!F$49)
+($E560*'fnd base rates'!F$50)
+($F560*'fnd base rates'!F$51)
+($G560*'fnd base rates'!F$52)
+($H560*'fnd base rates'!F$53)
+($I560*'fnd base rates'!F$54)
+($J560*'fnd base rates'!F$55)
+($K560*'fnd base rates'!F$56)
+($L560*'fnd base rates'!F$57)
+($M560*'fnd base rates'!F$58)
+($N560*'fnd base rates'!F$59)
+($O560*VLOOKUP($S560+12,rate_basefnd,6)))
*$R560</f>
        <v>856.20575000000008</v>
      </c>
      <c r="Y560" s="1">
        <f>(($C560*'fnd base rates'!G$48)
+($D560*'fnd base rates'!G$49)
+($E560*'fnd base rates'!G$50)
+($F560*'fnd base rates'!G$51)
+($G560*'fnd base rates'!G$52)
+($H560*'fnd base rates'!G$53)
+($I560*'fnd base rates'!G$54)
+($J560*'fnd base rates'!G$55)
+($K560*'fnd base rates'!G$56)
+($L560*'fnd base rates'!G$57)
+($M560*'fnd base rates'!G$58)
+($N560*'fnd base rates'!G$59)
+($O560*VLOOKUP($S560+12,rate_basefnd,7)))
*$R560</f>
        <v>217.92274999999998</v>
      </c>
      <c r="Z560" s="1">
        <f>(($C560*'fnd base rates'!H$48)
+($D560*'fnd base rates'!H$49)
+($E560*'fnd base rates'!H$50)
+($F560*'fnd base rates'!H$51)
+($G560*'fnd base rates'!H$52)
+($H560*'fnd base rates'!H$53)
+($I560*'fnd base rates'!H$54)
+($J560*'fnd base rates'!H$55)
+($K560*'fnd base rates'!H$56)
+($L560*'fnd base rates'!H$57)
+($M560*'fnd base rates'!H$58)
+($N560*'fnd base rates'!H$59)
+($O560*VLOOKUP($S560+12,rate_basefnd,8)))</f>
        <v>454.3845</v>
      </c>
      <c r="AA560" s="1">
        <f>(($C560*'fnd base rates'!I$48)
+($D560*'fnd base rates'!I$49)
+($E560*'fnd base rates'!I$50)
+($F560*'fnd base rates'!I$51)
+($G560*'fnd base rates'!I$52)
+($H560*'fnd base rates'!I$53)
+($I560*'fnd base rates'!I$54)
+($J560*'fnd base rates'!I$55)
+($K560*'fnd base rates'!I$56)
+($L560*'fnd base rates'!I$57)
+($M560*'fnd base rates'!I$58)
+($N560*'fnd base rates'!I$59)
+($O560*VLOOKUP($S560+12,rate_basefnd,9)))
*$R560</f>
        <v>295.23</v>
      </c>
      <c r="AB560" s="1">
        <f>(($C560*'fnd base rates'!J$48)
+($D560*'fnd base rates'!J$49)
+($E560*'fnd base rates'!J$50)
+($F560*'fnd base rates'!J$51)
+($G560*'fnd base rates'!J$52)
+($H560*'fnd base rates'!J$53)
+($I560*'fnd base rates'!J$54)
+($J560*'fnd base rates'!J$55)
+($K560*'fnd base rates'!J$56)
+($L560*'fnd base rates'!J$57)
+($M560*'fnd base rates'!J$58)
+($N560*'fnd base rates'!J$59)
+($O560*VLOOKUP($S560+12,rate_basefnd,10)))
*$R560</f>
        <v>216.18</v>
      </c>
      <c r="AC560" s="1">
        <f>(($C560*'fnd base rates'!K$48)
+($D560*'fnd base rates'!K$49)
+($E560*'fnd base rates'!K$50)
+($F560*'fnd base rates'!K$51)
+($G560*'fnd base rates'!K$52)
+($H560*'fnd base rates'!K$53)
+($I560*'fnd base rates'!K$54)
+($J560*'fnd base rates'!K$55)
+($K560*'fnd base rates'!K$56)
+($L560*'fnd base rates'!K$57)
+($M560*'fnd base rates'!K$58)
+($N560*'fnd base rates'!K$59)
+($O560*VLOOKUP($S560+12,rate_basefnd,11)))
*$R560</f>
        <v>1529.2651249999999</v>
      </c>
      <c r="AD560" s="1">
        <f>(($C560*'fnd base rates'!L$48)
+($D560*'fnd base rates'!L$49)
+($E560*'fnd base rates'!L$50)
+($F560*'fnd base rates'!L$51)
+($G560*'fnd base rates'!L$52)
+($H560*'fnd base rates'!L$53)
+($I560*'fnd base rates'!L$54)
+($J560*'fnd base rates'!L$55)
+($K560*'fnd base rates'!L$56)
+($L560*'fnd base rates'!L$57)
+($M560*'fnd base rates'!L$58)
+($N560*'fnd base rates'!L$59)
+($O560*VLOOKUP($S560+12,rate_basefnd,12)))</f>
        <v>1310.1197634268322</v>
      </c>
      <c r="AE560" s="1">
        <f>(($C560*'fnd base rates'!M$48)
+($D560*'fnd base rates'!M$49)
+($E560*'fnd base rates'!M$50)
+($F560*'fnd base rates'!M$51)
+($G560*'fnd base rates'!M$52)
+($H560*'fnd base rates'!M$53)
+($I560*'fnd base rates'!M$54)
+($J560*'fnd base rates'!M$55)
+($K560*'fnd base rates'!M$56)
+($L560*'fnd base rates'!M$57)
+($M560*'fnd base rates'!M$58)
+($N560*'fnd base rates'!M$59)
+($O560*VLOOKUP($S560+12,rate_basefnd,13)))</f>
        <v>0</v>
      </c>
      <c r="AF560" s="4">
        <f t="shared" si="93"/>
        <v>12275.382888426831</v>
      </c>
      <c r="AG560" s="4"/>
      <c r="AH560" s="4">
        <f t="shared" si="94"/>
        <v>486348110</v>
      </c>
      <c r="AI560" s="4" t="str">
        <f t="shared" si="95"/>
        <v>486</v>
      </c>
      <c r="AJ560" s="2" t="str">
        <f t="shared" si="96"/>
        <v>348</v>
      </c>
      <c r="AK560" s="2" t="str">
        <f t="shared" si="97"/>
        <v>110</v>
      </c>
      <c r="AL560" s="4">
        <f t="shared" si="98"/>
        <v>1</v>
      </c>
      <c r="AM560" s="4">
        <f t="shared" si="91"/>
        <v>1</v>
      </c>
      <c r="AN560" s="4">
        <f t="shared" si="99"/>
        <v>12275.382888426831</v>
      </c>
      <c r="AO560" s="4">
        <f t="shared" si="100"/>
        <v>12275</v>
      </c>
      <c r="AP560" s="4">
        <f t="shared" si="101"/>
        <v>0</v>
      </c>
      <c r="AQ560" s="75">
        <v>12275</v>
      </c>
      <c r="AR560" s="4"/>
    </row>
    <row r="561" spans="1:44">
      <c r="A561" s="2">
        <v>486348151</v>
      </c>
      <c r="B561" s="382" t="s">
        <v>695</v>
      </c>
      <c r="C561" s="15">
        <f>'fnd enro'!C561</f>
        <v>0</v>
      </c>
      <c r="D561" s="15">
        <f>'fnd enro'!D561</f>
        <v>0</v>
      </c>
      <c r="E561" s="15">
        <f>'fnd enro'!E561</f>
        <v>0</v>
      </c>
      <c r="F561" s="15">
        <f>'fnd enro'!F561</f>
        <v>1</v>
      </c>
      <c r="G561" s="15">
        <f>'fnd enro'!G561</f>
        <v>0</v>
      </c>
      <c r="H561" s="15">
        <f>'fnd enro'!H561</f>
        <v>0</v>
      </c>
      <c r="I561" s="15">
        <f>'fnd enro'!I561</f>
        <v>7.4999999999999997E-2</v>
      </c>
      <c r="J561" s="15">
        <f>'fnd enro'!J561</f>
        <v>0</v>
      </c>
      <c r="K561" s="15">
        <f>'fnd enro'!K561</f>
        <v>0</v>
      </c>
      <c r="L561" s="15">
        <f>'fnd enro'!L561</f>
        <v>0</v>
      </c>
      <c r="M561" s="15">
        <f>'fnd enro'!M561</f>
        <v>1</v>
      </c>
      <c r="N561" s="15">
        <f>'fnd enro'!N561</f>
        <v>0</v>
      </c>
      <c r="O561" s="15">
        <f>'fnd enro'!O561</f>
        <v>0</v>
      </c>
      <c r="P561" s="15"/>
      <c r="Q561" s="15">
        <f>'fnd enro'!R561</f>
        <v>2</v>
      </c>
      <c r="R561" s="16">
        <f t="shared" si="92"/>
        <v>1</v>
      </c>
      <c r="S561" s="15">
        <f>'fnd enro'!Q561</f>
        <v>1</v>
      </c>
      <c r="U561" s="1">
        <f>(($C561*'fnd base rates'!C$48)
+($D561*'fnd base rates'!C$49)
+($E561*'fnd base rates'!C$50)
+($F561*'fnd base rates'!C$51)
+($G561*'fnd base rates'!C$52)
+($H561*'fnd base rates'!C$53)
+($I561*'fnd base rates'!C$54)
+($J561*'fnd base rates'!C$55)
+($K561*'fnd base rates'!C$56)
+($L561*'fnd base rates'!C$57)
+($M561*'fnd base rates'!C$58)
+($N561*'fnd base rates'!C$59)
+($O561*VLOOKUP($S561+12,rate_basefnd,3)))
*$R561</f>
        <v>926.59124999999995</v>
      </c>
      <c r="V561" s="1">
        <f>(($C561*'fnd base rates'!D$48)
+($D561*'fnd base rates'!D$49)
+($E561*'fnd base rates'!D$50)
+($F561*'fnd base rates'!D$51)
+($G561*'fnd base rates'!D$52)
+($H561*'fnd base rates'!D$53)
+($I561*'fnd base rates'!D$54)
+($J561*'fnd base rates'!D$55)
+($K561*'fnd base rates'!D$56)
+($L561*'fnd base rates'!D$57)
+($M561*'fnd base rates'!D$58)
+($N561*'fnd base rates'!D$59)
+($O561*VLOOKUP($S561+12,rate_basefnd,4)))
*$R561</f>
        <v>1329.44</v>
      </c>
      <c r="W561" s="1">
        <f>(($C561*'fnd base rates'!E$48)
+($D561*'fnd base rates'!E$49)
+($E561*'fnd base rates'!E$50)
+($F561*'fnd base rates'!E$51)
+($G561*'fnd base rates'!E$52)
+($H561*'fnd base rates'!E$53)
+($I561*'fnd base rates'!E$54)
+($J561*'fnd base rates'!E$55)
+($K561*'fnd base rates'!E$56)
+($L561*'fnd base rates'!E$57)
+($M561*'fnd base rates'!E$58)
+($N561*'fnd base rates'!E$59)
+($O561*VLOOKUP($S561+12,rate_basefnd,5)))
*$R561</f>
        <v>8266.8987500000003</v>
      </c>
      <c r="X561" s="1">
        <f>(($C561*'fnd base rates'!F$48)
+($D561*'fnd base rates'!F$49)
+($E561*'fnd base rates'!F$50)
+($F561*'fnd base rates'!F$51)
+($G561*'fnd base rates'!F$52)
+($H561*'fnd base rates'!F$53)
+($I561*'fnd base rates'!F$54)
+($J561*'fnd base rates'!F$55)
+($K561*'fnd base rates'!F$56)
+($L561*'fnd base rates'!F$57)
+($M561*'fnd base rates'!F$58)
+($N561*'fnd base rates'!F$59)
+($O561*VLOOKUP($S561+12,rate_basefnd,6)))
*$R561</f>
        <v>1993.7714999999998</v>
      </c>
      <c r="Y561" s="1">
        <f>(($C561*'fnd base rates'!G$48)
+($D561*'fnd base rates'!G$49)
+($E561*'fnd base rates'!G$50)
+($F561*'fnd base rates'!G$51)
+($G561*'fnd base rates'!G$52)
+($H561*'fnd base rates'!G$53)
+($I561*'fnd base rates'!G$54)
+($J561*'fnd base rates'!G$55)
+($K561*'fnd base rates'!G$56)
+($L561*'fnd base rates'!G$57)
+($M561*'fnd base rates'!G$58)
+($N561*'fnd base rates'!G$59)
+($O561*VLOOKUP($S561+12,rate_basefnd,7)))
*$R561</f>
        <v>314.20550000000003</v>
      </c>
      <c r="Z561" s="1">
        <f>(($C561*'fnd base rates'!H$48)
+($D561*'fnd base rates'!H$49)
+($E561*'fnd base rates'!H$50)
+($F561*'fnd base rates'!H$51)
+($G561*'fnd base rates'!H$52)
+($H561*'fnd base rates'!H$53)
+($I561*'fnd base rates'!H$54)
+($J561*'fnd base rates'!H$55)
+($K561*'fnd base rates'!H$56)
+($L561*'fnd base rates'!H$57)
+($M561*'fnd base rates'!H$58)
+($N561*'fnd base rates'!H$59)
+($O561*VLOOKUP($S561+12,rate_basefnd,8)))</f>
        <v>908.76900000000001</v>
      </c>
      <c r="AA561" s="1">
        <f>(($C561*'fnd base rates'!I$48)
+($D561*'fnd base rates'!I$49)
+($E561*'fnd base rates'!I$50)
+($F561*'fnd base rates'!I$51)
+($G561*'fnd base rates'!I$52)
+($H561*'fnd base rates'!I$53)
+($I561*'fnd base rates'!I$54)
+($J561*'fnd base rates'!I$55)
+($K561*'fnd base rates'!I$56)
+($L561*'fnd base rates'!I$57)
+($M561*'fnd base rates'!I$58)
+($N561*'fnd base rates'!I$59)
+($O561*VLOOKUP($S561+12,rate_basefnd,9)))
*$R561</f>
        <v>517.02</v>
      </c>
      <c r="AB561" s="1">
        <f>(($C561*'fnd base rates'!J$48)
+($D561*'fnd base rates'!J$49)
+($E561*'fnd base rates'!J$50)
+($F561*'fnd base rates'!J$51)
+($G561*'fnd base rates'!J$52)
+($H561*'fnd base rates'!J$53)
+($I561*'fnd base rates'!J$54)
+($J561*'fnd base rates'!J$55)
+($K561*'fnd base rates'!J$56)
+($L561*'fnd base rates'!J$57)
+($M561*'fnd base rates'!J$58)
+($N561*'fnd base rates'!J$59)
+($O561*VLOOKUP($S561+12,rate_basefnd,10)))
*$R561</f>
        <v>264.7</v>
      </c>
      <c r="AC561" s="1">
        <f>(($C561*'fnd base rates'!K$48)
+($D561*'fnd base rates'!K$49)
+($E561*'fnd base rates'!K$50)
+($F561*'fnd base rates'!K$51)
+($G561*'fnd base rates'!K$52)
+($H561*'fnd base rates'!K$53)
+($I561*'fnd base rates'!K$54)
+($J561*'fnd base rates'!K$55)
+($K561*'fnd base rates'!K$56)
+($L561*'fnd base rates'!K$57)
+($M561*'fnd base rates'!K$58)
+($N561*'fnd base rates'!K$59)
+($O561*VLOOKUP($S561+12,rate_basefnd,11)))
*$R561</f>
        <v>2205.0002500000001</v>
      </c>
      <c r="AD561" s="1">
        <f>(($C561*'fnd base rates'!L$48)
+($D561*'fnd base rates'!L$49)
+($E561*'fnd base rates'!L$50)
+($F561*'fnd base rates'!L$51)
+($G561*'fnd base rates'!L$52)
+($H561*'fnd base rates'!L$53)
+($I561*'fnd base rates'!L$54)
+($J561*'fnd base rates'!L$55)
+($K561*'fnd base rates'!L$56)
+($L561*'fnd base rates'!L$57)
+($M561*'fnd base rates'!L$58)
+($N561*'fnd base rates'!L$59)
+($O561*VLOOKUP($S561+12,rate_basefnd,12)))</f>
        <v>2136.964800700669</v>
      </c>
      <c r="AE561" s="1">
        <f>(($C561*'fnd base rates'!M$48)
+($D561*'fnd base rates'!M$49)
+($E561*'fnd base rates'!M$50)
+($F561*'fnd base rates'!M$51)
+($G561*'fnd base rates'!M$52)
+($H561*'fnd base rates'!M$53)
+($I561*'fnd base rates'!M$54)
+($J561*'fnd base rates'!M$55)
+($K561*'fnd base rates'!M$56)
+($L561*'fnd base rates'!M$57)
+($M561*'fnd base rates'!M$58)
+($N561*'fnd base rates'!M$59)
+($O561*VLOOKUP($S561+12,rate_basefnd,13)))</f>
        <v>0</v>
      </c>
      <c r="AF561" s="4">
        <f t="shared" si="93"/>
        <v>18863.361050700671</v>
      </c>
      <c r="AG561" s="4"/>
      <c r="AH561" s="4">
        <f t="shared" si="94"/>
        <v>486348151</v>
      </c>
      <c r="AI561" s="4" t="str">
        <f t="shared" si="95"/>
        <v>486</v>
      </c>
      <c r="AJ561" s="2" t="str">
        <f t="shared" si="96"/>
        <v>348</v>
      </c>
      <c r="AK561" s="2" t="str">
        <f t="shared" si="97"/>
        <v>151</v>
      </c>
      <c r="AL561" s="4">
        <f t="shared" si="98"/>
        <v>1</v>
      </c>
      <c r="AM561" s="4">
        <f t="shared" si="91"/>
        <v>2</v>
      </c>
      <c r="AN561" s="4">
        <f t="shared" si="99"/>
        <v>18863.361050700671</v>
      </c>
      <c r="AO561" s="4">
        <f t="shared" si="100"/>
        <v>9432</v>
      </c>
      <c r="AP561" s="4">
        <f t="shared" si="101"/>
        <v>0</v>
      </c>
      <c r="AQ561" s="75">
        <v>9432</v>
      </c>
      <c r="AR561" s="4"/>
    </row>
    <row r="562" spans="1:44">
      <c r="A562" s="2">
        <v>486348186</v>
      </c>
      <c r="B562" s="382" t="s">
        <v>695</v>
      </c>
      <c r="C562" s="15">
        <f>'fnd enro'!C562</f>
        <v>0</v>
      </c>
      <c r="D562" s="15">
        <f>'fnd enro'!D562</f>
        <v>0</v>
      </c>
      <c r="E562" s="15">
        <f>'fnd enro'!E562</f>
        <v>0</v>
      </c>
      <c r="F562" s="15">
        <f>'fnd enro'!F562</f>
        <v>0</v>
      </c>
      <c r="G562" s="15">
        <f>'fnd enro'!G562</f>
        <v>0</v>
      </c>
      <c r="H562" s="15">
        <f>'fnd enro'!H562</f>
        <v>0</v>
      </c>
      <c r="I562" s="15">
        <f>'fnd enro'!I562</f>
        <v>3.7499999999999999E-2</v>
      </c>
      <c r="J562" s="15">
        <f>'fnd enro'!J562</f>
        <v>0</v>
      </c>
      <c r="K562" s="15">
        <f>'fnd enro'!K562</f>
        <v>0</v>
      </c>
      <c r="L562" s="15">
        <f>'fnd enro'!L562</f>
        <v>0</v>
      </c>
      <c r="M562" s="15">
        <f>'fnd enro'!M562</f>
        <v>1</v>
      </c>
      <c r="N562" s="15">
        <f>'fnd enro'!N562</f>
        <v>0</v>
      </c>
      <c r="O562" s="15">
        <f>'fnd enro'!O562</f>
        <v>1</v>
      </c>
      <c r="P562" s="15"/>
      <c r="Q562" s="15">
        <f>'fnd enro'!R562</f>
        <v>1</v>
      </c>
      <c r="R562" s="16">
        <f t="shared" si="92"/>
        <v>1</v>
      </c>
      <c r="S562" s="15">
        <f>'fnd enro'!Q562</f>
        <v>10</v>
      </c>
      <c r="U562" s="1">
        <f>(($C562*'fnd base rates'!C$48)
+($D562*'fnd base rates'!C$49)
+($E562*'fnd base rates'!C$50)
+($F562*'fnd base rates'!C$51)
+($G562*'fnd base rates'!C$52)
+($H562*'fnd base rates'!C$53)
+($I562*'fnd base rates'!C$54)
+($J562*'fnd base rates'!C$55)
+($K562*'fnd base rates'!C$56)
+($L562*'fnd base rates'!C$57)
+($M562*'fnd base rates'!C$58)
+($N562*'fnd base rates'!C$59)
+($O562*VLOOKUP($S562+12,rate_basefnd,3)))
*$R562</f>
        <v>463.29562500000003</v>
      </c>
      <c r="V562" s="1">
        <f>(($C562*'fnd base rates'!D$48)
+($D562*'fnd base rates'!D$49)
+($E562*'fnd base rates'!D$50)
+($F562*'fnd base rates'!D$51)
+($G562*'fnd base rates'!D$52)
+($H562*'fnd base rates'!D$53)
+($I562*'fnd base rates'!D$54)
+($J562*'fnd base rates'!D$55)
+($K562*'fnd base rates'!D$56)
+($L562*'fnd base rates'!D$57)
+($M562*'fnd base rates'!D$58)
+($N562*'fnd base rates'!D$59)
+($O562*VLOOKUP($S562+12,rate_basefnd,4)))
*$R562</f>
        <v>664.72</v>
      </c>
      <c r="W562" s="1">
        <f>(($C562*'fnd base rates'!E$48)
+($D562*'fnd base rates'!E$49)
+($E562*'fnd base rates'!E$50)
+($F562*'fnd base rates'!E$51)
+($G562*'fnd base rates'!E$52)
+($H562*'fnd base rates'!E$53)
+($I562*'fnd base rates'!E$54)
+($J562*'fnd base rates'!E$55)
+($K562*'fnd base rates'!E$56)
+($L562*'fnd base rates'!E$57)
+($M562*'fnd base rates'!E$58)
+($N562*'fnd base rates'!E$59)
+($O562*VLOOKUP($S562+12,rate_basefnd,5)))
*$R562</f>
        <v>8176.1893749999999</v>
      </c>
      <c r="X562" s="1">
        <f>(($C562*'fnd base rates'!F$48)
+($D562*'fnd base rates'!F$49)
+($E562*'fnd base rates'!F$50)
+($F562*'fnd base rates'!F$51)
+($G562*'fnd base rates'!F$52)
+($H562*'fnd base rates'!F$53)
+($I562*'fnd base rates'!F$54)
+($J562*'fnd base rates'!F$55)
+($K562*'fnd base rates'!F$56)
+($L562*'fnd base rates'!F$57)
+($M562*'fnd base rates'!F$58)
+($N562*'fnd base rates'!F$59)
+($O562*VLOOKUP($S562+12,rate_basefnd,6)))
*$R562</f>
        <v>918.55574999999999</v>
      </c>
      <c r="Y562" s="1">
        <f>(($C562*'fnd base rates'!G$48)
+($D562*'fnd base rates'!G$49)
+($E562*'fnd base rates'!G$50)
+($F562*'fnd base rates'!G$51)
+($G562*'fnd base rates'!G$52)
+($H562*'fnd base rates'!G$53)
+($I562*'fnd base rates'!G$54)
+($J562*'fnd base rates'!G$55)
+($K562*'fnd base rates'!G$56)
+($L562*'fnd base rates'!G$57)
+($M562*'fnd base rates'!G$58)
+($N562*'fnd base rates'!G$59)
+($O562*VLOOKUP($S562+12,rate_basefnd,7)))
*$R562</f>
        <v>250.42274999999998</v>
      </c>
      <c r="Z562" s="1">
        <f>(($C562*'fnd base rates'!H$48)
+($D562*'fnd base rates'!H$49)
+($E562*'fnd base rates'!H$50)
+($F562*'fnd base rates'!H$51)
+($G562*'fnd base rates'!H$52)
+($H562*'fnd base rates'!H$53)
+($I562*'fnd base rates'!H$54)
+($J562*'fnd base rates'!H$55)
+($K562*'fnd base rates'!H$56)
+($L562*'fnd base rates'!H$57)
+($M562*'fnd base rates'!H$58)
+($N562*'fnd base rates'!H$59)
+($O562*VLOOKUP($S562+12,rate_basefnd,8)))</f>
        <v>454.3845</v>
      </c>
      <c r="AA562" s="1">
        <f>(($C562*'fnd base rates'!I$48)
+($D562*'fnd base rates'!I$49)
+($E562*'fnd base rates'!I$50)
+($F562*'fnd base rates'!I$51)
+($G562*'fnd base rates'!I$52)
+($H562*'fnd base rates'!I$53)
+($I562*'fnd base rates'!I$54)
+($J562*'fnd base rates'!I$55)
+($K562*'fnd base rates'!I$56)
+($L562*'fnd base rates'!I$57)
+($M562*'fnd base rates'!I$58)
+($N562*'fnd base rates'!I$59)
+($O562*VLOOKUP($S562+12,rate_basefnd,9)))
*$R562</f>
        <v>295.23</v>
      </c>
      <c r="AB562" s="1">
        <f>(($C562*'fnd base rates'!J$48)
+($D562*'fnd base rates'!J$49)
+($E562*'fnd base rates'!J$50)
+($F562*'fnd base rates'!J$51)
+($G562*'fnd base rates'!J$52)
+($H562*'fnd base rates'!J$53)
+($I562*'fnd base rates'!J$54)
+($J562*'fnd base rates'!J$55)
+($K562*'fnd base rates'!J$56)
+($L562*'fnd base rates'!J$57)
+($M562*'fnd base rates'!J$58)
+($N562*'fnd base rates'!J$59)
+($O562*VLOOKUP($S562+12,rate_basefnd,10)))
*$R562</f>
        <v>132.35</v>
      </c>
      <c r="AC562" s="1">
        <f>(($C562*'fnd base rates'!K$48)
+($D562*'fnd base rates'!K$49)
+($E562*'fnd base rates'!K$50)
+($F562*'fnd base rates'!K$51)
+($G562*'fnd base rates'!K$52)
+($H562*'fnd base rates'!K$53)
+($I562*'fnd base rates'!K$54)
+($J562*'fnd base rates'!K$55)
+($K562*'fnd base rates'!K$56)
+($L562*'fnd base rates'!K$57)
+($M562*'fnd base rates'!K$58)
+($N562*'fnd base rates'!K$59)
+($O562*VLOOKUP($S562+12,rate_basefnd,11)))
*$R562</f>
        <v>1757.4851249999999</v>
      </c>
      <c r="AD562" s="1">
        <f>(($C562*'fnd base rates'!L$48)
+($D562*'fnd base rates'!L$49)
+($E562*'fnd base rates'!L$50)
+($F562*'fnd base rates'!L$51)
+($G562*'fnd base rates'!L$52)
+($H562*'fnd base rates'!L$53)
+($I562*'fnd base rates'!L$54)
+($J562*'fnd base rates'!L$55)
+($K562*'fnd base rates'!L$56)
+($L562*'fnd base rates'!L$57)
+($M562*'fnd base rates'!L$58)
+($N562*'fnd base rates'!L$59)
+($O562*VLOOKUP($S562+12,rate_basefnd,12)))</f>
        <v>1481.2333359278532</v>
      </c>
      <c r="AE562" s="1">
        <f>(($C562*'fnd base rates'!M$48)
+($D562*'fnd base rates'!M$49)
+($E562*'fnd base rates'!M$50)
+($F562*'fnd base rates'!M$51)
+($G562*'fnd base rates'!M$52)
+($H562*'fnd base rates'!M$53)
+($I562*'fnd base rates'!M$54)
+($J562*'fnd base rates'!M$55)
+($K562*'fnd base rates'!M$56)
+($L562*'fnd base rates'!M$57)
+($M562*'fnd base rates'!M$58)
+($N562*'fnd base rates'!M$59)
+($O562*VLOOKUP($S562+12,rate_basefnd,13)))</f>
        <v>0</v>
      </c>
      <c r="AF562" s="4">
        <f t="shared" si="93"/>
        <v>14593.866460927851</v>
      </c>
      <c r="AG562" s="4"/>
      <c r="AH562" s="4">
        <f t="shared" si="94"/>
        <v>486348186</v>
      </c>
      <c r="AI562" s="4" t="str">
        <f t="shared" si="95"/>
        <v>486</v>
      </c>
      <c r="AJ562" s="2" t="str">
        <f t="shared" si="96"/>
        <v>348</v>
      </c>
      <c r="AK562" s="2" t="str">
        <f t="shared" si="97"/>
        <v>186</v>
      </c>
      <c r="AL562" s="4">
        <f t="shared" si="98"/>
        <v>1</v>
      </c>
      <c r="AM562" s="4">
        <f t="shared" si="91"/>
        <v>1</v>
      </c>
      <c r="AN562" s="4">
        <f t="shared" si="99"/>
        <v>14593.866460927851</v>
      </c>
      <c r="AO562" s="4">
        <f t="shared" si="100"/>
        <v>14594</v>
      </c>
      <c r="AP562" s="4">
        <f t="shared" si="101"/>
        <v>0</v>
      </c>
      <c r="AQ562" s="75">
        <v>14594</v>
      </c>
      <c r="AR562" s="4"/>
    </row>
    <row r="563" spans="1:44">
      <c r="A563" s="2">
        <v>486348214</v>
      </c>
      <c r="B563" s="382" t="s">
        <v>695</v>
      </c>
      <c r="C563" s="15">
        <f>'fnd enro'!C563</f>
        <v>0</v>
      </c>
      <c r="D563" s="15">
        <f>'fnd enro'!D563</f>
        <v>0</v>
      </c>
      <c r="E563" s="15">
        <f>'fnd enro'!E563</f>
        <v>0</v>
      </c>
      <c r="F563" s="15">
        <f>'fnd enro'!F563</f>
        <v>1</v>
      </c>
      <c r="G563" s="15">
        <f>'fnd enro'!G563</f>
        <v>0</v>
      </c>
      <c r="H563" s="15">
        <f>'fnd enro'!H563</f>
        <v>0</v>
      </c>
      <c r="I563" s="15">
        <f>'fnd enro'!I563</f>
        <v>3.7499999999999999E-2</v>
      </c>
      <c r="J563" s="15">
        <f>'fnd enro'!J563</f>
        <v>0</v>
      </c>
      <c r="K563" s="15">
        <f>'fnd enro'!K563</f>
        <v>0</v>
      </c>
      <c r="L563" s="15">
        <f>'fnd enro'!L563</f>
        <v>0</v>
      </c>
      <c r="M563" s="15">
        <f>'fnd enro'!M563</f>
        <v>0</v>
      </c>
      <c r="N563" s="15">
        <f>'fnd enro'!N563</f>
        <v>0</v>
      </c>
      <c r="O563" s="15">
        <f>'fnd enro'!O563</f>
        <v>0</v>
      </c>
      <c r="P563" s="15"/>
      <c r="Q563" s="15">
        <f>'fnd enro'!R563</f>
        <v>1</v>
      </c>
      <c r="R563" s="16">
        <f t="shared" si="92"/>
        <v>1</v>
      </c>
      <c r="S563" s="15">
        <f>'fnd enro'!Q563</f>
        <v>1</v>
      </c>
      <c r="U563" s="1">
        <f>(($C563*'fnd base rates'!C$48)
+($D563*'fnd base rates'!C$49)
+($E563*'fnd base rates'!C$50)
+($F563*'fnd base rates'!C$51)
+($G563*'fnd base rates'!C$52)
+($H563*'fnd base rates'!C$53)
+($I563*'fnd base rates'!C$54)
+($J563*'fnd base rates'!C$55)
+($K563*'fnd base rates'!C$56)
+($L563*'fnd base rates'!C$57)
+($M563*'fnd base rates'!C$58)
+($N563*'fnd base rates'!C$59)
+($O563*VLOOKUP($S563+12,rate_basefnd,3)))
*$R563</f>
        <v>463.29562500000003</v>
      </c>
      <c r="V563" s="1">
        <f>(($C563*'fnd base rates'!D$48)
+($D563*'fnd base rates'!D$49)
+($E563*'fnd base rates'!D$50)
+($F563*'fnd base rates'!D$51)
+($G563*'fnd base rates'!D$52)
+($H563*'fnd base rates'!D$53)
+($I563*'fnd base rates'!D$54)
+($J563*'fnd base rates'!D$55)
+($K563*'fnd base rates'!D$56)
+($L563*'fnd base rates'!D$57)
+($M563*'fnd base rates'!D$58)
+($N563*'fnd base rates'!D$59)
+($O563*VLOOKUP($S563+12,rate_basefnd,4)))
*$R563</f>
        <v>664.72</v>
      </c>
      <c r="W563" s="1">
        <f>(($C563*'fnd base rates'!E$48)
+($D563*'fnd base rates'!E$49)
+($E563*'fnd base rates'!E$50)
+($F563*'fnd base rates'!E$51)
+($G563*'fnd base rates'!E$52)
+($H563*'fnd base rates'!E$53)
+($I563*'fnd base rates'!E$54)
+($J563*'fnd base rates'!E$55)
+($K563*'fnd base rates'!E$56)
+($L563*'fnd base rates'!E$57)
+($M563*'fnd base rates'!E$58)
+($N563*'fnd base rates'!E$59)
+($O563*VLOOKUP($S563+12,rate_basefnd,5)))
*$R563</f>
        <v>3362.2493749999999</v>
      </c>
      <c r="X563" s="1">
        <f>(($C563*'fnd base rates'!F$48)
+($D563*'fnd base rates'!F$49)
+($E563*'fnd base rates'!F$50)
+($F563*'fnd base rates'!F$51)
+($G563*'fnd base rates'!F$52)
+($H563*'fnd base rates'!F$53)
+($I563*'fnd base rates'!F$54)
+($J563*'fnd base rates'!F$55)
+($K563*'fnd base rates'!F$56)
+($L563*'fnd base rates'!F$57)
+($M563*'fnd base rates'!F$58)
+($N563*'fnd base rates'!F$59)
+($O563*VLOOKUP($S563+12,rate_basefnd,6)))
*$R563</f>
        <v>1075.2157500000001</v>
      </c>
      <c r="Y563" s="1">
        <f>(($C563*'fnd base rates'!G$48)
+($D563*'fnd base rates'!G$49)
+($E563*'fnd base rates'!G$50)
+($F563*'fnd base rates'!G$51)
+($G563*'fnd base rates'!G$52)
+($H563*'fnd base rates'!G$53)
+($I563*'fnd base rates'!G$54)
+($J563*'fnd base rates'!G$55)
+($K563*'fnd base rates'!G$56)
+($L563*'fnd base rates'!G$57)
+($M563*'fnd base rates'!G$58)
+($N563*'fnd base rates'!G$59)
+($O563*VLOOKUP($S563+12,rate_basefnd,7)))
*$R563</f>
        <v>135.78274999999999</v>
      </c>
      <c r="Z563" s="1">
        <f>(($C563*'fnd base rates'!H$48)
+($D563*'fnd base rates'!H$49)
+($E563*'fnd base rates'!H$50)
+($F563*'fnd base rates'!H$51)
+($G563*'fnd base rates'!H$52)
+($H563*'fnd base rates'!H$53)
+($I563*'fnd base rates'!H$54)
+($J563*'fnd base rates'!H$55)
+($K563*'fnd base rates'!H$56)
+($L563*'fnd base rates'!H$57)
+($M563*'fnd base rates'!H$58)
+($N563*'fnd base rates'!H$59)
+($O563*VLOOKUP($S563+12,rate_basefnd,8)))</f>
        <v>454.3845</v>
      </c>
      <c r="AA563" s="1">
        <f>(($C563*'fnd base rates'!I$48)
+($D563*'fnd base rates'!I$49)
+($E563*'fnd base rates'!I$50)
+($F563*'fnd base rates'!I$51)
+($G563*'fnd base rates'!I$52)
+($H563*'fnd base rates'!I$53)
+($I563*'fnd base rates'!I$54)
+($J563*'fnd base rates'!I$55)
+($K563*'fnd base rates'!I$56)
+($L563*'fnd base rates'!I$57)
+($M563*'fnd base rates'!I$58)
+($N563*'fnd base rates'!I$59)
+($O563*VLOOKUP($S563+12,rate_basefnd,9)))
*$R563</f>
        <v>221.79</v>
      </c>
      <c r="AB563" s="1">
        <f>(($C563*'fnd base rates'!J$48)
+($D563*'fnd base rates'!J$49)
+($E563*'fnd base rates'!J$50)
+($F563*'fnd base rates'!J$51)
+($G563*'fnd base rates'!J$52)
+($H563*'fnd base rates'!J$53)
+($I563*'fnd base rates'!J$54)
+($J563*'fnd base rates'!J$55)
+($K563*'fnd base rates'!J$56)
+($L563*'fnd base rates'!J$57)
+($M563*'fnd base rates'!J$58)
+($N563*'fnd base rates'!J$59)
+($O563*VLOOKUP($S563+12,rate_basefnd,10)))
*$R563</f>
        <v>132.35</v>
      </c>
      <c r="AC563" s="1">
        <f>(($C563*'fnd base rates'!K$48)
+($D563*'fnd base rates'!K$49)
+($E563*'fnd base rates'!K$50)
+($F563*'fnd base rates'!K$51)
+($G563*'fnd base rates'!K$52)
+($H563*'fnd base rates'!K$53)
+($I563*'fnd base rates'!K$54)
+($J563*'fnd base rates'!K$55)
+($K563*'fnd base rates'!K$56)
+($L563*'fnd base rates'!K$57)
+($M563*'fnd base rates'!K$58)
+($N563*'fnd base rates'!K$59)
+($O563*VLOOKUP($S563+12,rate_basefnd,11)))
*$R563</f>
        <v>952.78512499999999</v>
      </c>
      <c r="AD563" s="1">
        <f>(($C563*'fnd base rates'!L$48)
+($D563*'fnd base rates'!L$49)
+($E563*'fnd base rates'!L$50)
+($F563*'fnd base rates'!L$51)
+($G563*'fnd base rates'!L$52)
+($H563*'fnd base rates'!L$53)
+($I563*'fnd base rates'!L$54)
+($J563*'fnd base rates'!L$55)
+($K563*'fnd base rates'!L$56)
+($L563*'fnd base rates'!L$57)
+($M563*'fnd base rates'!L$58)
+($N563*'fnd base rates'!L$59)
+($O563*VLOOKUP($S563+12,rate_basefnd,12)))</f>
        <v>987.83146477281571</v>
      </c>
      <c r="AE563" s="1">
        <f>(($C563*'fnd base rates'!M$48)
+($D563*'fnd base rates'!M$49)
+($E563*'fnd base rates'!M$50)
+($F563*'fnd base rates'!M$51)
+($G563*'fnd base rates'!M$52)
+($H563*'fnd base rates'!M$53)
+($I563*'fnd base rates'!M$54)
+($J563*'fnd base rates'!M$55)
+($K563*'fnd base rates'!M$56)
+($L563*'fnd base rates'!M$57)
+($M563*'fnd base rates'!M$58)
+($N563*'fnd base rates'!M$59)
+($O563*VLOOKUP($S563+12,rate_basefnd,13)))</f>
        <v>0</v>
      </c>
      <c r="AF563" s="4">
        <f t="shared" si="93"/>
        <v>8450.4045897728174</v>
      </c>
      <c r="AG563" s="4"/>
      <c r="AH563" s="4">
        <f t="shared" si="94"/>
        <v>486348214</v>
      </c>
      <c r="AI563" s="4" t="str">
        <f t="shared" si="95"/>
        <v>486</v>
      </c>
      <c r="AJ563" s="2" t="str">
        <f t="shared" si="96"/>
        <v>348</v>
      </c>
      <c r="AK563" s="2" t="str">
        <f t="shared" si="97"/>
        <v>214</v>
      </c>
      <c r="AL563" s="4">
        <f t="shared" si="98"/>
        <v>1</v>
      </c>
      <c r="AM563" s="4">
        <f t="shared" si="91"/>
        <v>1</v>
      </c>
      <c r="AN563" s="4">
        <f t="shared" si="99"/>
        <v>8450.4045897728174</v>
      </c>
      <c r="AO563" s="4">
        <f t="shared" si="100"/>
        <v>8450</v>
      </c>
      <c r="AP563" s="4">
        <f t="shared" si="101"/>
        <v>0</v>
      </c>
      <c r="AQ563" s="75">
        <v>8450</v>
      </c>
      <c r="AR563" s="4"/>
    </row>
    <row r="564" spans="1:44">
      <c r="A564" s="2">
        <v>486348316</v>
      </c>
      <c r="B564" s="382" t="s">
        <v>695</v>
      </c>
      <c r="C564" s="15">
        <f>'fnd enro'!C564</f>
        <v>0</v>
      </c>
      <c r="D564" s="15">
        <f>'fnd enro'!D564</f>
        <v>0</v>
      </c>
      <c r="E564" s="15">
        <f>'fnd enro'!E564</f>
        <v>0</v>
      </c>
      <c r="F564" s="15">
        <f>'fnd enro'!F564</f>
        <v>1</v>
      </c>
      <c r="G564" s="15">
        <f>'fnd enro'!G564</f>
        <v>0</v>
      </c>
      <c r="H564" s="15">
        <f>'fnd enro'!H564</f>
        <v>0</v>
      </c>
      <c r="I564" s="15">
        <f>'fnd enro'!I564</f>
        <v>3.7499999999999999E-2</v>
      </c>
      <c r="J564" s="15">
        <f>'fnd enro'!J564</f>
        <v>0</v>
      </c>
      <c r="K564" s="15">
        <f>'fnd enro'!K564</f>
        <v>0</v>
      </c>
      <c r="L564" s="15">
        <f>'fnd enro'!L564</f>
        <v>0</v>
      </c>
      <c r="M564" s="15">
        <f>'fnd enro'!M564</f>
        <v>0</v>
      </c>
      <c r="N564" s="15">
        <f>'fnd enro'!N564</f>
        <v>0</v>
      </c>
      <c r="O564" s="15">
        <f>'fnd enro'!O564</f>
        <v>0</v>
      </c>
      <c r="P564" s="15"/>
      <c r="Q564" s="15">
        <f>'fnd enro'!R564</f>
        <v>1</v>
      </c>
      <c r="R564" s="16">
        <f t="shared" si="92"/>
        <v>1</v>
      </c>
      <c r="S564" s="15">
        <f>'fnd enro'!Q564</f>
        <v>1</v>
      </c>
      <c r="U564" s="1">
        <f>(($C564*'fnd base rates'!C$48)
+($D564*'fnd base rates'!C$49)
+($E564*'fnd base rates'!C$50)
+($F564*'fnd base rates'!C$51)
+($G564*'fnd base rates'!C$52)
+($H564*'fnd base rates'!C$53)
+($I564*'fnd base rates'!C$54)
+($J564*'fnd base rates'!C$55)
+($K564*'fnd base rates'!C$56)
+($L564*'fnd base rates'!C$57)
+($M564*'fnd base rates'!C$58)
+($N564*'fnd base rates'!C$59)
+($O564*VLOOKUP($S564+12,rate_basefnd,3)))
*$R564</f>
        <v>463.29562500000003</v>
      </c>
      <c r="V564" s="1">
        <f>(($C564*'fnd base rates'!D$48)
+($D564*'fnd base rates'!D$49)
+($E564*'fnd base rates'!D$50)
+($F564*'fnd base rates'!D$51)
+($G564*'fnd base rates'!D$52)
+($H564*'fnd base rates'!D$53)
+($I564*'fnd base rates'!D$54)
+($J564*'fnd base rates'!D$55)
+($K564*'fnd base rates'!D$56)
+($L564*'fnd base rates'!D$57)
+($M564*'fnd base rates'!D$58)
+($N564*'fnd base rates'!D$59)
+($O564*VLOOKUP($S564+12,rate_basefnd,4)))
*$R564</f>
        <v>664.72</v>
      </c>
      <c r="W564" s="1">
        <f>(($C564*'fnd base rates'!E$48)
+($D564*'fnd base rates'!E$49)
+($E564*'fnd base rates'!E$50)
+($F564*'fnd base rates'!E$51)
+($G564*'fnd base rates'!E$52)
+($H564*'fnd base rates'!E$53)
+($I564*'fnd base rates'!E$54)
+($J564*'fnd base rates'!E$55)
+($K564*'fnd base rates'!E$56)
+($L564*'fnd base rates'!E$57)
+($M564*'fnd base rates'!E$58)
+($N564*'fnd base rates'!E$59)
+($O564*VLOOKUP($S564+12,rate_basefnd,5)))
*$R564</f>
        <v>3362.2493749999999</v>
      </c>
      <c r="X564" s="1">
        <f>(($C564*'fnd base rates'!F$48)
+($D564*'fnd base rates'!F$49)
+($E564*'fnd base rates'!F$50)
+($F564*'fnd base rates'!F$51)
+($G564*'fnd base rates'!F$52)
+($H564*'fnd base rates'!F$53)
+($I564*'fnd base rates'!F$54)
+($J564*'fnd base rates'!F$55)
+($K564*'fnd base rates'!F$56)
+($L564*'fnd base rates'!F$57)
+($M564*'fnd base rates'!F$58)
+($N564*'fnd base rates'!F$59)
+($O564*VLOOKUP($S564+12,rate_basefnd,6)))
*$R564</f>
        <v>1075.2157500000001</v>
      </c>
      <c r="Y564" s="1">
        <f>(($C564*'fnd base rates'!G$48)
+($D564*'fnd base rates'!G$49)
+($E564*'fnd base rates'!G$50)
+($F564*'fnd base rates'!G$51)
+($G564*'fnd base rates'!G$52)
+($H564*'fnd base rates'!G$53)
+($I564*'fnd base rates'!G$54)
+($J564*'fnd base rates'!G$55)
+($K564*'fnd base rates'!G$56)
+($L564*'fnd base rates'!G$57)
+($M564*'fnd base rates'!G$58)
+($N564*'fnd base rates'!G$59)
+($O564*VLOOKUP($S564+12,rate_basefnd,7)))
*$R564</f>
        <v>135.78274999999999</v>
      </c>
      <c r="Z564" s="1">
        <f>(($C564*'fnd base rates'!H$48)
+($D564*'fnd base rates'!H$49)
+($E564*'fnd base rates'!H$50)
+($F564*'fnd base rates'!H$51)
+($G564*'fnd base rates'!H$52)
+($H564*'fnd base rates'!H$53)
+($I564*'fnd base rates'!H$54)
+($J564*'fnd base rates'!H$55)
+($K564*'fnd base rates'!H$56)
+($L564*'fnd base rates'!H$57)
+($M564*'fnd base rates'!H$58)
+($N564*'fnd base rates'!H$59)
+($O564*VLOOKUP($S564+12,rate_basefnd,8)))</f>
        <v>454.3845</v>
      </c>
      <c r="AA564" s="1">
        <f>(($C564*'fnd base rates'!I$48)
+($D564*'fnd base rates'!I$49)
+($E564*'fnd base rates'!I$50)
+($F564*'fnd base rates'!I$51)
+($G564*'fnd base rates'!I$52)
+($H564*'fnd base rates'!I$53)
+($I564*'fnd base rates'!I$54)
+($J564*'fnd base rates'!I$55)
+($K564*'fnd base rates'!I$56)
+($L564*'fnd base rates'!I$57)
+($M564*'fnd base rates'!I$58)
+($N564*'fnd base rates'!I$59)
+($O564*VLOOKUP($S564+12,rate_basefnd,9)))
*$R564</f>
        <v>221.79</v>
      </c>
      <c r="AB564" s="1">
        <f>(($C564*'fnd base rates'!J$48)
+($D564*'fnd base rates'!J$49)
+($E564*'fnd base rates'!J$50)
+($F564*'fnd base rates'!J$51)
+($G564*'fnd base rates'!J$52)
+($H564*'fnd base rates'!J$53)
+($I564*'fnd base rates'!J$54)
+($J564*'fnd base rates'!J$55)
+($K564*'fnd base rates'!J$56)
+($L564*'fnd base rates'!J$57)
+($M564*'fnd base rates'!J$58)
+($N564*'fnd base rates'!J$59)
+($O564*VLOOKUP($S564+12,rate_basefnd,10)))
*$R564</f>
        <v>132.35</v>
      </c>
      <c r="AC564" s="1">
        <f>(($C564*'fnd base rates'!K$48)
+($D564*'fnd base rates'!K$49)
+($E564*'fnd base rates'!K$50)
+($F564*'fnd base rates'!K$51)
+($G564*'fnd base rates'!K$52)
+($H564*'fnd base rates'!K$53)
+($I564*'fnd base rates'!K$54)
+($J564*'fnd base rates'!K$55)
+($K564*'fnd base rates'!K$56)
+($L564*'fnd base rates'!K$57)
+($M564*'fnd base rates'!K$58)
+($N564*'fnd base rates'!K$59)
+($O564*VLOOKUP($S564+12,rate_basefnd,11)))
*$R564</f>
        <v>952.78512499999999</v>
      </c>
      <c r="AD564" s="1">
        <f>(($C564*'fnd base rates'!L$48)
+($D564*'fnd base rates'!L$49)
+($E564*'fnd base rates'!L$50)
+($F564*'fnd base rates'!L$51)
+($G564*'fnd base rates'!L$52)
+($H564*'fnd base rates'!L$53)
+($I564*'fnd base rates'!L$54)
+($J564*'fnd base rates'!L$55)
+($K564*'fnd base rates'!L$56)
+($L564*'fnd base rates'!L$57)
+($M564*'fnd base rates'!L$58)
+($N564*'fnd base rates'!L$59)
+($O564*VLOOKUP($S564+12,rate_basefnd,12)))</f>
        <v>987.83146477281571</v>
      </c>
      <c r="AE564" s="1">
        <f>(($C564*'fnd base rates'!M$48)
+($D564*'fnd base rates'!M$49)
+($E564*'fnd base rates'!M$50)
+($F564*'fnd base rates'!M$51)
+($G564*'fnd base rates'!M$52)
+($H564*'fnd base rates'!M$53)
+($I564*'fnd base rates'!M$54)
+($J564*'fnd base rates'!M$55)
+($K564*'fnd base rates'!M$56)
+($L564*'fnd base rates'!M$57)
+($M564*'fnd base rates'!M$58)
+($N564*'fnd base rates'!M$59)
+($O564*VLOOKUP($S564+12,rate_basefnd,13)))</f>
        <v>0</v>
      </c>
      <c r="AF564" s="4">
        <f t="shared" si="93"/>
        <v>8450.4045897728174</v>
      </c>
      <c r="AG564" s="4"/>
      <c r="AH564" s="4">
        <f t="shared" si="94"/>
        <v>486348316</v>
      </c>
      <c r="AI564" s="4" t="str">
        <f t="shared" si="95"/>
        <v>486</v>
      </c>
      <c r="AJ564" s="2" t="str">
        <f t="shared" si="96"/>
        <v>348</v>
      </c>
      <c r="AK564" s="2" t="str">
        <f t="shared" si="97"/>
        <v>316</v>
      </c>
      <c r="AL564" s="4">
        <f t="shared" si="98"/>
        <v>1</v>
      </c>
      <c r="AM564" s="4">
        <f t="shared" si="91"/>
        <v>1</v>
      </c>
      <c r="AN564" s="4">
        <f t="shared" si="99"/>
        <v>8450.4045897728174</v>
      </c>
      <c r="AO564" s="4">
        <f t="shared" si="100"/>
        <v>8450</v>
      </c>
      <c r="AP564" s="4">
        <f t="shared" si="101"/>
        <v>0</v>
      </c>
      <c r="AQ564" s="75">
        <v>8450</v>
      </c>
      <c r="AR564" s="4"/>
    </row>
    <row r="565" spans="1:44">
      <c r="A565" s="2">
        <v>486348348</v>
      </c>
      <c r="B565" s="382" t="s">
        <v>695</v>
      </c>
      <c r="C565" s="15">
        <f>'fnd enro'!C565</f>
        <v>0</v>
      </c>
      <c r="D565" s="15">
        <f>'fnd enro'!D565</f>
        <v>0</v>
      </c>
      <c r="E565" s="15">
        <f>'fnd enro'!E565</f>
        <v>29</v>
      </c>
      <c r="F565" s="15">
        <f>'fnd enro'!F565</f>
        <v>303</v>
      </c>
      <c r="G565" s="15">
        <f>'fnd enro'!G565</f>
        <v>153</v>
      </c>
      <c r="H565" s="15">
        <f>'fnd enro'!H565</f>
        <v>0</v>
      </c>
      <c r="I565" s="15">
        <f>'fnd enro'!I565</f>
        <v>24.5625</v>
      </c>
      <c r="J565" s="15">
        <f>'fnd enro'!J565</f>
        <v>0</v>
      </c>
      <c r="K565" s="15">
        <f>'fnd enro'!K565</f>
        <v>0</v>
      </c>
      <c r="L565" s="15">
        <f>'fnd enro'!L565</f>
        <v>0</v>
      </c>
      <c r="M565" s="15">
        <f>'fnd enro'!M565</f>
        <v>170</v>
      </c>
      <c r="N565" s="15">
        <f>'fnd enro'!N565</f>
        <v>0</v>
      </c>
      <c r="O565" s="15">
        <f>'fnd enro'!O565</f>
        <v>415</v>
      </c>
      <c r="P565" s="15"/>
      <c r="Q565" s="15">
        <f>'fnd enro'!R565</f>
        <v>655</v>
      </c>
      <c r="R565" s="16">
        <f t="shared" si="92"/>
        <v>1</v>
      </c>
      <c r="S565" s="15">
        <f>'fnd enro'!Q565</f>
        <v>10</v>
      </c>
      <c r="U565" s="1">
        <f>(($C565*'fnd base rates'!C$48)
+($D565*'fnd base rates'!C$49)
+($E565*'fnd base rates'!C$50)
+($F565*'fnd base rates'!C$51)
+($G565*'fnd base rates'!C$52)
+($H565*'fnd base rates'!C$53)
+($I565*'fnd base rates'!C$54)
+($J565*'fnd base rates'!C$55)
+($K565*'fnd base rates'!C$56)
+($L565*'fnd base rates'!C$57)
+($M565*'fnd base rates'!C$58)
+($N565*'fnd base rates'!C$59)
+($O565*VLOOKUP($S565+12,rate_basefnd,3)))
*$R565</f>
        <v>303458.63437500002</v>
      </c>
      <c r="V565" s="1">
        <f>(($C565*'fnd base rates'!D$48)
+($D565*'fnd base rates'!D$49)
+($E565*'fnd base rates'!D$50)
+($F565*'fnd base rates'!D$51)
+($G565*'fnd base rates'!D$52)
+($H565*'fnd base rates'!D$53)
+($I565*'fnd base rates'!D$54)
+($J565*'fnd base rates'!D$55)
+($K565*'fnd base rates'!D$56)
+($L565*'fnd base rates'!D$57)
+($M565*'fnd base rates'!D$58)
+($N565*'fnd base rates'!D$59)
+($O565*VLOOKUP($S565+12,rate_basefnd,4)))
*$R565</f>
        <v>435391.60000000003</v>
      </c>
      <c r="W565" s="1">
        <f>(($C565*'fnd base rates'!E$48)
+($D565*'fnd base rates'!E$49)
+($E565*'fnd base rates'!E$50)
+($F565*'fnd base rates'!E$51)
+($G565*'fnd base rates'!E$52)
+($H565*'fnd base rates'!E$53)
+($I565*'fnd base rates'!E$54)
+($J565*'fnd base rates'!E$55)
+($K565*'fnd base rates'!E$56)
+($L565*'fnd base rates'!E$57)
+($M565*'fnd base rates'!E$58)
+($N565*'fnd base rates'!E$59)
+($O565*VLOOKUP($S565+12,rate_basefnd,5)))
*$R565</f>
        <v>3766214.910625</v>
      </c>
      <c r="X565" s="1">
        <f>(($C565*'fnd base rates'!F$48)
+($D565*'fnd base rates'!F$49)
+($E565*'fnd base rates'!F$50)
+($F565*'fnd base rates'!F$51)
+($G565*'fnd base rates'!F$52)
+($H565*'fnd base rates'!F$53)
+($I565*'fnd base rates'!F$54)
+($J565*'fnd base rates'!F$55)
+($K565*'fnd base rates'!F$56)
+($L565*'fnd base rates'!F$57)
+($M565*'fnd base rates'!F$58)
+($N565*'fnd base rates'!F$59)
+($O565*VLOOKUP($S565+12,rate_basefnd,6)))
*$R565</f>
        <v>644125.58625000005</v>
      </c>
      <c r="Y565" s="1">
        <f>(($C565*'fnd base rates'!G$48)
+($D565*'fnd base rates'!G$49)
+($E565*'fnd base rates'!G$50)
+($F565*'fnd base rates'!G$51)
+($G565*'fnd base rates'!G$52)
+($H565*'fnd base rates'!G$53)
+($I565*'fnd base rates'!G$54)
+($J565*'fnd base rates'!G$55)
+($K565*'fnd base rates'!G$56)
+($L565*'fnd base rates'!G$57)
+($M565*'fnd base rates'!G$58)
+($N565*'fnd base rates'!G$59)
+($O565*VLOOKUP($S565+12,rate_basefnd,7)))
*$R565</f>
        <v>127617.34125</v>
      </c>
      <c r="Z565" s="1">
        <f>(($C565*'fnd base rates'!H$48)
+($D565*'fnd base rates'!H$49)
+($E565*'fnd base rates'!H$50)
+($F565*'fnd base rates'!H$51)
+($G565*'fnd base rates'!H$52)
+($H565*'fnd base rates'!H$53)
+($I565*'fnd base rates'!H$54)
+($J565*'fnd base rates'!H$55)
+($K565*'fnd base rates'!H$56)
+($L565*'fnd base rates'!H$57)
+($M565*'fnd base rates'!H$58)
+($N565*'fnd base rates'!H$59)
+($O565*VLOOKUP($S565+12,rate_basefnd,8)))</f>
        <v>297621.84750000003</v>
      </c>
      <c r="AA565" s="1">
        <f>(($C565*'fnd base rates'!I$48)
+($D565*'fnd base rates'!I$49)
+($E565*'fnd base rates'!I$50)
+($F565*'fnd base rates'!I$51)
+($G565*'fnd base rates'!I$52)
+($H565*'fnd base rates'!I$53)
+($I565*'fnd base rates'!I$54)
+($J565*'fnd base rates'!I$55)
+($K565*'fnd base rates'!I$56)
+($L565*'fnd base rates'!I$57)
+($M565*'fnd base rates'!I$58)
+($N565*'fnd base rates'!I$59)
+($O565*VLOOKUP($S565+12,rate_basefnd,9)))
*$R565</f>
        <v>168993.57</v>
      </c>
      <c r="AB565" s="1">
        <f>(($C565*'fnd base rates'!J$48)
+($D565*'fnd base rates'!J$49)
+($E565*'fnd base rates'!J$50)
+($F565*'fnd base rates'!J$51)
+($G565*'fnd base rates'!J$52)
+($H565*'fnd base rates'!J$53)
+($I565*'fnd base rates'!J$54)
+($J565*'fnd base rates'!J$55)
+($K565*'fnd base rates'!J$56)
+($L565*'fnd base rates'!J$57)
+($M565*'fnd base rates'!J$58)
+($N565*'fnd base rates'!J$59)
+($O565*VLOOKUP($S565+12,rate_basefnd,10)))
*$R565</f>
        <v>98236.049999999988</v>
      </c>
      <c r="AC565" s="1">
        <f>(($C565*'fnd base rates'!K$48)
+($D565*'fnd base rates'!K$49)
+($E565*'fnd base rates'!K$50)
+($F565*'fnd base rates'!K$51)
+($G565*'fnd base rates'!K$52)
+($H565*'fnd base rates'!K$53)
+($I565*'fnd base rates'!K$54)
+($J565*'fnd base rates'!K$55)
+($K565*'fnd base rates'!K$56)
+($L565*'fnd base rates'!K$57)
+($M565*'fnd base rates'!K$58)
+($N565*'fnd base rates'!K$59)
+($O565*VLOOKUP($S565+12,rate_basefnd,11)))
*$R565</f>
        <v>895559.53687499999</v>
      </c>
      <c r="AD565" s="1">
        <f>(($C565*'fnd base rates'!L$48)
+($D565*'fnd base rates'!L$49)
+($E565*'fnd base rates'!L$50)
+($F565*'fnd base rates'!L$51)
+($G565*'fnd base rates'!L$52)
+($H565*'fnd base rates'!L$53)
+($I565*'fnd base rates'!L$54)
+($J565*'fnd base rates'!L$55)
+($K565*'fnd base rates'!L$56)
+($L565*'fnd base rates'!L$57)
+($M565*'fnd base rates'!L$58)
+($N565*'fnd base rates'!L$59)
+($O565*VLOOKUP($S565+12,rate_basefnd,12)))</f>
        <v>810770.00471661519</v>
      </c>
      <c r="AE565" s="1">
        <f>(($C565*'fnd base rates'!M$48)
+($D565*'fnd base rates'!M$49)
+($E565*'fnd base rates'!M$50)
+($F565*'fnd base rates'!M$51)
+($G565*'fnd base rates'!M$52)
+($H565*'fnd base rates'!M$53)
+($I565*'fnd base rates'!M$54)
+($J565*'fnd base rates'!M$55)
+($K565*'fnd base rates'!M$56)
+($L565*'fnd base rates'!M$57)
+($M565*'fnd base rates'!M$58)
+($N565*'fnd base rates'!M$59)
+($O565*VLOOKUP($S565+12,rate_basefnd,13)))</f>
        <v>0</v>
      </c>
      <c r="AF565" s="4">
        <f t="shared" si="93"/>
        <v>7547989.0815916145</v>
      </c>
      <c r="AG565" s="4"/>
      <c r="AH565" s="4">
        <f t="shared" si="94"/>
        <v>486348348</v>
      </c>
      <c r="AI565" s="4" t="str">
        <f t="shared" si="95"/>
        <v>486</v>
      </c>
      <c r="AJ565" s="2" t="str">
        <f t="shared" si="96"/>
        <v>348</v>
      </c>
      <c r="AK565" s="2" t="str">
        <f t="shared" si="97"/>
        <v>348</v>
      </c>
      <c r="AL565" s="4">
        <f t="shared" si="98"/>
        <v>1</v>
      </c>
      <c r="AM565" s="4">
        <f t="shared" si="91"/>
        <v>655</v>
      </c>
      <c r="AN565" s="4">
        <f t="shared" si="99"/>
        <v>7547989.0815916145</v>
      </c>
      <c r="AO565" s="4">
        <f t="shared" si="100"/>
        <v>11524</v>
      </c>
      <c r="AP565" s="4">
        <f t="shared" si="101"/>
        <v>0</v>
      </c>
      <c r="AQ565" s="75">
        <v>11524</v>
      </c>
      <c r="AR565" s="4"/>
    </row>
    <row r="566" spans="1:44">
      <c r="A566" s="2">
        <v>486348767</v>
      </c>
      <c r="B566" s="382" t="s">
        <v>695</v>
      </c>
      <c r="C566" s="15">
        <f>'fnd enro'!C566</f>
        <v>0</v>
      </c>
      <c r="D566" s="15">
        <f>'fnd enro'!D566</f>
        <v>0</v>
      </c>
      <c r="E566" s="15">
        <f>'fnd enro'!E566</f>
        <v>0</v>
      </c>
      <c r="F566" s="15">
        <f>'fnd enro'!F566</f>
        <v>1</v>
      </c>
      <c r="G566" s="15">
        <f>'fnd enro'!G566</f>
        <v>2</v>
      </c>
      <c r="H566" s="15">
        <f>'fnd enro'!H566</f>
        <v>0</v>
      </c>
      <c r="I566" s="15">
        <f>'fnd enro'!I566</f>
        <v>0.1125</v>
      </c>
      <c r="J566" s="15">
        <f>'fnd enro'!J566</f>
        <v>0</v>
      </c>
      <c r="K566" s="15">
        <f>'fnd enro'!K566</f>
        <v>0</v>
      </c>
      <c r="L566" s="15">
        <f>'fnd enro'!L566</f>
        <v>0</v>
      </c>
      <c r="M566" s="15">
        <f>'fnd enro'!M566</f>
        <v>0</v>
      </c>
      <c r="N566" s="15">
        <f>'fnd enro'!N566</f>
        <v>0</v>
      </c>
      <c r="O566" s="15">
        <f>'fnd enro'!O566</f>
        <v>3</v>
      </c>
      <c r="P566" s="15"/>
      <c r="Q566" s="15">
        <f>'fnd enro'!R566</f>
        <v>3</v>
      </c>
      <c r="R566" s="16">
        <f t="shared" si="92"/>
        <v>1</v>
      </c>
      <c r="S566" s="15">
        <f>'fnd enro'!Q566</f>
        <v>10</v>
      </c>
      <c r="U566" s="1">
        <f>(($C566*'fnd base rates'!C$48)
+($D566*'fnd base rates'!C$49)
+($E566*'fnd base rates'!C$50)
+($F566*'fnd base rates'!C$51)
+($G566*'fnd base rates'!C$52)
+($H566*'fnd base rates'!C$53)
+($I566*'fnd base rates'!C$54)
+($J566*'fnd base rates'!C$55)
+($K566*'fnd base rates'!C$56)
+($L566*'fnd base rates'!C$57)
+($M566*'fnd base rates'!C$58)
+($N566*'fnd base rates'!C$59)
+($O566*VLOOKUP($S566+12,rate_basefnd,3)))
*$R566</f>
        <v>1389.8868750000001</v>
      </c>
      <c r="V566" s="1">
        <f>(($C566*'fnd base rates'!D$48)
+($D566*'fnd base rates'!D$49)
+($E566*'fnd base rates'!D$50)
+($F566*'fnd base rates'!D$51)
+($G566*'fnd base rates'!D$52)
+($H566*'fnd base rates'!D$53)
+($I566*'fnd base rates'!D$54)
+($J566*'fnd base rates'!D$55)
+($K566*'fnd base rates'!D$56)
+($L566*'fnd base rates'!D$57)
+($M566*'fnd base rates'!D$58)
+($N566*'fnd base rates'!D$59)
+($O566*VLOOKUP($S566+12,rate_basefnd,4)))
*$R566</f>
        <v>1994.16</v>
      </c>
      <c r="W566" s="1">
        <f>(($C566*'fnd base rates'!E$48)
+($D566*'fnd base rates'!E$49)
+($E566*'fnd base rates'!E$50)
+($F566*'fnd base rates'!E$51)
+($G566*'fnd base rates'!E$52)
+($H566*'fnd base rates'!E$53)
+($I566*'fnd base rates'!E$54)
+($J566*'fnd base rates'!E$55)
+($K566*'fnd base rates'!E$56)
+($L566*'fnd base rates'!E$57)
+($M566*'fnd base rates'!E$58)
+($N566*'fnd base rates'!E$59)
+($O566*VLOOKUP($S566+12,rate_basefnd,5)))
*$R566</f>
        <v>19169.908124999998</v>
      </c>
      <c r="X566" s="1">
        <f>(($C566*'fnd base rates'!F$48)
+($D566*'fnd base rates'!F$49)
+($E566*'fnd base rates'!F$50)
+($F566*'fnd base rates'!F$51)
+($G566*'fnd base rates'!F$52)
+($H566*'fnd base rates'!F$53)
+($I566*'fnd base rates'!F$54)
+($J566*'fnd base rates'!F$55)
+($K566*'fnd base rates'!F$56)
+($L566*'fnd base rates'!F$57)
+($M566*'fnd base rates'!F$58)
+($N566*'fnd base rates'!F$59)
+($O566*VLOOKUP($S566+12,rate_basefnd,6)))
*$R566</f>
        <v>2787.62725</v>
      </c>
      <c r="Y566" s="1">
        <f>(($C566*'fnd base rates'!G$48)
+($D566*'fnd base rates'!G$49)
+($E566*'fnd base rates'!G$50)
+($F566*'fnd base rates'!G$51)
+($G566*'fnd base rates'!G$52)
+($H566*'fnd base rates'!G$53)
+($I566*'fnd base rates'!G$54)
+($J566*'fnd base rates'!G$55)
+($K566*'fnd base rates'!G$56)
+($L566*'fnd base rates'!G$57)
+($M566*'fnd base rates'!G$58)
+($N566*'fnd base rates'!G$59)
+($O566*VLOOKUP($S566+12,rate_basefnd,7)))
*$R566</f>
        <v>643.62824999999998</v>
      </c>
      <c r="Z566" s="1">
        <f>(($C566*'fnd base rates'!H$48)
+($D566*'fnd base rates'!H$49)
+($E566*'fnd base rates'!H$50)
+($F566*'fnd base rates'!H$51)
+($G566*'fnd base rates'!H$52)
+($H566*'fnd base rates'!H$53)
+($I566*'fnd base rates'!H$54)
+($J566*'fnd base rates'!H$55)
+($K566*'fnd base rates'!H$56)
+($L566*'fnd base rates'!H$57)
+($M566*'fnd base rates'!H$58)
+($N566*'fnd base rates'!H$59)
+($O566*VLOOKUP($S566+12,rate_basefnd,8)))</f>
        <v>1363.1534999999999</v>
      </c>
      <c r="AA566" s="1">
        <f>(($C566*'fnd base rates'!I$48)
+($D566*'fnd base rates'!I$49)
+($E566*'fnd base rates'!I$50)
+($F566*'fnd base rates'!I$51)
+($G566*'fnd base rates'!I$52)
+($H566*'fnd base rates'!I$53)
+($I566*'fnd base rates'!I$54)
+($J566*'fnd base rates'!I$55)
+($K566*'fnd base rates'!I$56)
+($L566*'fnd base rates'!I$57)
+($M566*'fnd base rates'!I$58)
+($N566*'fnd base rates'!I$59)
+($O566*VLOOKUP($S566+12,rate_basefnd,9)))
*$R566</f>
        <v>812.25</v>
      </c>
      <c r="AB566" s="1">
        <f>(($C566*'fnd base rates'!J$48)
+($D566*'fnd base rates'!J$49)
+($E566*'fnd base rates'!J$50)
+($F566*'fnd base rates'!J$51)
+($G566*'fnd base rates'!J$52)
+($H566*'fnd base rates'!J$53)
+($I566*'fnd base rates'!J$54)
+($J566*'fnd base rates'!J$55)
+($K566*'fnd base rates'!J$56)
+($L566*'fnd base rates'!J$57)
+($M566*'fnd base rates'!J$58)
+($N566*'fnd base rates'!J$59)
+($O566*VLOOKUP($S566+12,rate_basefnd,10)))
*$R566</f>
        <v>564.71</v>
      </c>
      <c r="AC566" s="1">
        <f>(($C566*'fnd base rates'!K$48)
+($D566*'fnd base rates'!K$49)
+($E566*'fnd base rates'!K$50)
+($F566*'fnd base rates'!K$51)
+($G566*'fnd base rates'!K$52)
+($H566*'fnd base rates'!K$53)
+($I566*'fnd base rates'!K$54)
+($J566*'fnd base rates'!K$55)
+($K566*'fnd base rates'!K$56)
+($L566*'fnd base rates'!K$57)
+($M566*'fnd base rates'!K$58)
+($N566*'fnd base rates'!K$59)
+($O566*VLOOKUP($S566+12,rate_basefnd,11)))
*$R566</f>
        <v>4516.5853750000006</v>
      </c>
      <c r="AD566" s="1">
        <f>(($C566*'fnd base rates'!L$48)
+($D566*'fnd base rates'!L$49)
+($E566*'fnd base rates'!L$50)
+($F566*'fnd base rates'!L$51)
+($G566*'fnd base rates'!L$52)
+($H566*'fnd base rates'!L$53)
+($I566*'fnd base rates'!L$54)
+($J566*'fnd base rates'!L$55)
+($K566*'fnd base rates'!L$56)
+($L566*'fnd base rates'!L$57)
+($M566*'fnd base rates'!L$58)
+($N566*'fnd base rates'!L$59)
+($O566*VLOOKUP($S566+12,rate_basefnd,12)))</f>
        <v>3940.1709916264799</v>
      </c>
      <c r="AE566" s="1">
        <f>(($C566*'fnd base rates'!M$48)
+($D566*'fnd base rates'!M$49)
+($E566*'fnd base rates'!M$50)
+($F566*'fnd base rates'!M$51)
+($G566*'fnd base rates'!M$52)
+($H566*'fnd base rates'!M$53)
+($I566*'fnd base rates'!M$54)
+($J566*'fnd base rates'!M$55)
+($K566*'fnd base rates'!M$56)
+($L566*'fnd base rates'!M$57)
+($M566*'fnd base rates'!M$58)
+($N566*'fnd base rates'!M$59)
+($O566*VLOOKUP($S566+12,rate_basefnd,13)))</f>
        <v>0</v>
      </c>
      <c r="AF566" s="4">
        <f t="shared" si="93"/>
        <v>37182.080366626484</v>
      </c>
      <c r="AG566" s="4"/>
      <c r="AH566" s="4">
        <f t="shared" si="94"/>
        <v>486348767</v>
      </c>
      <c r="AI566" s="4" t="str">
        <f t="shared" si="95"/>
        <v>486</v>
      </c>
      <c r="AJ566" s="2" t="str">
        <f t="shared" si="96"/>
        <v>348</v>
      </c>
      <c r="AK566" s="2" t="str">
        <f t="shared" si="97"/>
        <v>767</v>
      </c>
      <c r="AL566" s="4">
        <f t="shared" si="98"/>
        <v>1</v>
      </c>
      <c r="AM566" s="4">
        <f t="shared" si="91"/>
        <v>3</v>
      </c>
      <c r="AN566" s="4">
        <f t="shared" si="99"/>
        <v>37182.080366626484</v>
      </c>
      <c r="AO566" s="4">
        <f t="shared" si="100"/>
        <v>12394</v>
      </c>
      <c r="AP566" s="4">
        <f t="shared" si="101"/>
        <v>0</v>
      </c>
      <c r="AQ566" s="75">
        <v>12394</v>
      </c>
      <c r="AR566" s="4"/>
    </row>
    <row r="567" spans="1:44">
      <c r="A567" s="2">
        <v>487049031</v>
      </c>
      <c r="B567" s="382" t="s">
        <v>129</v>
      </c>
      <c r="C567" s="15">
        <f>'fnd enro'!C567</f>
        <v>0</v>
      </c>
      <c r="D567" s="15">
        <f>'fnd enro'!D567</f>
        <v>0</v>
      </c>
      <c r="E567" s="15">
        <f>'fnd enro'!E567</f>
        <v>0</v>
      </c>
      <c r="F567" s="15">
        <f>'fnd enro'!F567</f>
        <v>0</v>
      </c>
      <c r="G567" s="15">
        <f>'fnd enro'!G567</f>
        <v>2</v>
      </c>
      <c r="H567" s="15">
        <f>'fnd enro'!H567</f>
        <v>2</v>
      </c>
      <c r="I567" s="15">
        <f>'fnd enro'!I567</f>
        <v>0.15</v>
      </c>
      <c r="J567" s="15">
        <f>'fnd enro'!J567</f>
        <v>0</v>
      </c>
      <c r="K567" s="15">
        <f>'fnd enro'!K567</f>
        <v>0</v>
      </c>
      <c r="L567" s="15">
        <f>'fnd enro'!L567</f>
        <v>0</v>
      </c>
      <c r="M567" s="15">
        <f>'fnd enro'!M567</f>
        <v>0</v>
      </c>
      <c r="N567" s="15">
        <f>'fnd enro'!N567</f>
        <v>0</v>
      </c>
      <c r="O567" s="15">
        <f>'fnd enro'!O567</f>
        <v>0</v>
      </c>
      <c r="P567" s="15"/>
      <c r="Q567" s="15">
        <f>'fnd enro'!R567</f>
        <v>4</v>
      </c>
      <c r="R567" s="16">
        <f t="shared" si="92"/>
        <v>1.0980000000000001</v>
      </c>
      <c r="S567" s="15">
        <f>'fnd enro'!Q567</f>
        <v>1</v>
      </c>
      <c r="U567" s="1">
        <f>(($C567*'fnd base rates'!C$48)
+($D567*'fnd base rates'!C$49)
+($E567*'fnd base rates'!C$50)
+($F567*'fnd base rates'!C$51)
+($G567*'fnd base rates'!C$52)
+($H567*'fnd base rates'!C$53)
+($I567*'fnd base rates'!C$54)
+($J567*'fnd base rates'!C$55)
+($K567*'fnd base rates'!C$56)
+($L567*'fnd base rates'!C$57)
+($M567*'fnd base rates'!C$58)
+($N567*'fnd base rates'!C$59)
+($O567*VLOOKUP($S567+12,rate_basefnd,3)))
*$R567</f>
        <v>2034.7943850000004</v>
      </c>
      <c r="V567" s="1">
        <f>(($C567*'fnd base rates'!D$48)
+($D567*'fnd base rates'!D$49)
+($E567*'fnd base rates'!D$50)
+($F567*'fnd base rates'!D$51)
+($G567*'fnd base rates'!D$52)
+($H567*'fnd base rates'!D$53)
+($I567*'fnd base rates'!D$54)
+($J567*'fnd base rates'!D$55)
+($K567*'fnd base rates'!D$56)
+($L567*'fnd base rates'!D$57)
+($M567*'fnd base rates'!D$58)
+($N567*'fnd base rates'!D$59)
+($O567*VLOOKUP($S567+12,rate_basefnd,4)))
*$R567</f>
        <v>2919.4502400000006</v>
      </c>
      <c r="W567" s="1">
        <f>(($C567*'fnd base rates'!E$48)
+($D567*'fnd base rates'!E$49)
+($E567*'fnd base rates'!E$50)
+($F567*'fnd base rates'!E$51)
+($G567*'fnd base rates'!E$52)
+($H567*'fnd base rates'!E$53)
+($I567*'fnd base rates'!E$54)
+($J567*'fnd base rates'!E$55)
+($K567*'fnd base rates'!E$56)
+($L567*'fnd base rates'!E$57)
+($M567*'fnd base rates'!E$58)
+($N567*'fnd base rates'!E$59)
+($O567*VLOOKUP($S567+12,rate_basefnd,5)))
*$R567</f>
        <v>15932.482335000002</v>
      </c>
      <c r="X567" s="1">
        <f>(($C567*'fnd base rates'!F$48)
+($D567*'fnd base rates'!F$49)
+($E567*'fnd base rates'!F$50)
+($F567*'fnd base rates'!F$51)
+($G567*'fnd base rates'!F$52)
+($H567*'fnd base rates'!F$53)
+($I567*'fnd base rates'!F$54)
+($J567*'fnd base rates'!F$55)
+($K567*'fnd base rates'!F$56)
+($L567*'fnd base rates'!F$57)
+($M567*'fnd base rates'!F$58)
+($N567*'fnd base rates'!F$59)
+($O567*VLOOKUP($S567+12,rate_basefnd,6)))
*$R567</f>
        <v>3553.4826540000008</v>
      </c>
      <c r="Y567" s="1">
        <f>(($C567*'fnd base rates'!G$48)
+($D567*'fnd base rates'!G$49)
+($E567*'fnd base rates'!G$50)
+($F567*'fnd base rates'!G$51)
+($G567*'fnd base rates'!G$52)
+($H567*'fnd base rates'!G$53)
+($I567*'fnd base rates'!G$54)
+($J567*'fnd base rates'!G$55)
+($K567*'fnd base rates'!G$56)
+($L567*'fnd base rates'!G$57)
+($M567*'fnd base rates'!G$58)
+($N567*'fnd base rates'!G$59)
+($O567*VLOOKUP($S567+12,rate_basefnd,7)))
*$R567</f>
        <v>632.15263799999991</v>
      </c>
      <c r="Z567" s="1">
        <f>(($C567*'fnd base rates'!H$48)
+($D567*'fnd base rates'!H$49)
+($E567*'fnd base rates'!H$50)
+($F567*'fnd base rates'!H$51)
+($G567*'fnd base rates'!H$52)
+($H567*'fnd base rates'!H$53)
+($I567*'fnd base rates'!H$54)
+($J567*'fnd base rates'!H$55)
+($K567*'fnd base rates'!H$56)
+($L567*'fnd base rates'!H$57)
+($M567*'fnd base rates'!H$58)
+($N567*'fnd base rates'!H$59)
+($O567*VLOOKUP($S567+12,rate_basefnd,8)))</f>
        <v>2346.9380000000001</v>
      </c>
      <c r="AA567" s="1">
        <f>(($C567*'fnd base rates'!I$48)
+($D567*'fnd base rates'!I$49)
+($E567*'fnd base rates'!I$50)
+($F567*'fnd base rates'!I$51)
+($G567*'fnd base rates'!I$52)
+($H567*'fnd base rates'!I$53)
+($I567*'fnd base rates'!I$54)
+($J567*'fnd base rates'!I$55)
+($K567*'fnd base rates'!I$56)
+($L567*'fnd base rates'!I$57)
+($M567*'fnd base rates'!I$58)
+($N567*'fnd base rates'!I$59)
+($O567*VLOOKUP($S567+12,rate_basefnd,9)))
*$R567</f>
        <v>1461.0207600000001</v>
      </c>
      <c r="AB567" s="1">
        <f>(($C567*'fnd base rates'!J$48)
+($D567*'fnd base rates'!J$49)
+($E567*'fnd base rates'!J$50)
+($F567*'fnd base rates'!J$51)
+($G567*'fnd base rates'!J$52)
+($H567*'fnd base rates'!J$53)
+($I567*'fnd base rates'!J$54)
+($J567*'fnd base rates'!J$55)
+($K567*'fnd base rates'!J$56)
+($L567*'fnd base rates'!J$57)
+($M567*'fnd base rates'!J$58)
+($N567*'fnd base rates'!J$59)
+($O567*VLOOKUP($S567+12,rate_basefnd,10)))
*$R567</f>
        <v>1569.4372800000003</v>
      </c>
      <c r="AC567" s="1">
        <f>(($C567*'fnd base rates'!K$48)
+($D567*'fnd base rates'!K$49)
+($E567*'fnd base rates'!K$50)
+($F567*'fnd base rates'!K$51)
+($G567*'fnd base rates'!K$52)
+($H567*'fnd base rates'!K$53)
+($I567*'fnd base rates'!K$54)
+($J567*'fnd base rates'!K$55)
+($K567*'fnd base rates'!K$56)
+($L567*'fnd base rates'!K$57)
+($M567*'fnd base rates'!K$58)
+($N567*'fnd base rates'!K$59)
+($O567*VLOOKUP($S567+12,rate_basefnd,11)))
*$R567</f>
        <v>4436.1401489999998</v>
      </c>
      <c r="AD567" s="1">
        <f>(($C567*'fnd base rates'!L$48)
+($D567*'fnd base rates'!L$49)
+($E567*'fnd base rates'!L$50)
+($F567*'fnd base rates'!L$51)
+($G567*'fnd base rates'!L$52)
+($H567*'fnd base rates'!L$53)
+($I567*'fnd base rates'!L$54)
+($J567*'fnd base rates'!L$55)
+($K567*'fnd base rates'!L$56)
+($L567*'fnd base rates'!L$57)
+($M567*'fnd base rates'!L$58)
+($N567*'fnd base rates'!L$59)
+($O567*VLOOKUP($S567+12,rate_basefnd,12)))</f>
        <v>3794.5556055725474</v>
      </c>
      <c r="AE567" s="1">
        <f>(($C567*'fnd base rates'!M$48)
+($D567*'fnd base rates'!M$49)
+($E567*'fnd base rates'!M$50)
+($F567*'fnd base rates'!M$51)
+($G567*'fnd base rates'!M$52)
+($H567*'fnd base rates'!M$53)
+($I567*'fnd base rates'!M$54)
+($J567*'fnd base rates'!M$55)
+($K567*'fnd base rates'!M$56)
+($L567*'fnd base rates'!M$57)
+($M567*'fnd base rates'!M$58)
+($N567*'fnd base rates'!M$59)
+($O567*VLOOKUP($S567+12,rate_basefnd,13)))</f>
        <v>0</v>
      </c>
      <c r="AF567" s="4">
        <f t="shared" si="93"/>
        <v>38680.454046572551</v>
      </c>
      <c r="AG567" s="4"/>
      <c r="AH567" s="4">
        <f t="shared" si="94"/>
        <v>487049031</v>
      </c>
      <c r="AI567" s="4" t="str">
        <f t="shared" si="95"/>
        <v>487</v>
      </c>
      <c r="AJ567" s="2" t="str">
        <f t="shared" si="96"/>
        <v>049</v>
      </c>
      <c r="AK567" s="2" t="str">
        <f t="shared" si="97"/>
        <v>031</v>
      </c>
      <c r="AL567" s="4">
        <f t="shared" si="98"/>
        <v>1</v>
      </c>
      <c r="AM567" s="4">
        <f t="shared" si="91"/>
        <v>4</v>
      </c>
      <c r="AN567" s="4">
        <f t="shared" si="99"/>
        <v>38680.454046572551</v>
      </c>
      <c r="AO567" s="4">
        <f t="shared" si="100"/>
        <v>9670</v>
      </c>
      <c r="AP567" s="4">
        <f t="shared" si="101"/>
        <v>0</v>
      </c>
      <c r="AQ567" s="75">
        <v>9670</v>
      </c>
      <c r="AR567" s="4"/>
    </row>
    <row r="568" spans="1:44">
      <c r="A568" s="2">
        <v>487049035</v>
      </c>
      <c r="B568" s="382" t="s">
        <v>129</v>
      </c>
      <c r="C568" s="15">
        <f>'fnd enro'!C568</f>
        <v>0</v>
      </c>
      <c r="D568" s="15">
        <f>'fnd enro'!D568</f>
        <v>0</v>
      </c>
      <c r="E568" s="15">
        <f>'fnd enro'!E568</f>
        <v>0</v>
      </c>
      <c r="F568" s="15">
        <f>'fnd enro'!F568</f>
        <v>0</v>
      </c>
      <c r="G568" s="15">
        <f>'fnd enro'!G568</f>
        <v>13</v>
      </c>
      <c r="H568" s="15">
        <f>'fnd enro'!H568</f>
        <v>17</v>
      </c>
      <c r="I568" s="15">
        <f>'fnd enro'!I568</f>
        <v>1.125</v>
      </c>
      <c r="J568" s="15">
        <f>'fnd enro'!J568</f>
        <v>0</v>
      </c>
      <c r="K568" s="15">
        <f>'fnd enro'!K568</f>
        <v>0</v>
      </c>
      <c r="L568" s="15">
        <f>'fnd enro'!L568</f>
        <v>0</v>
      </c>
      <c r="M568" s="15">
        <f>'fnd enro'!M568</f>
        <v>0</v>
      </c>
      <c r="N568" s="15">
        <f>'fnd enro'!N568</f>
        <v>0</v>
      </c>
      <c r="O568" s="15">
        <f>'fnd enro'!O568</f>
        <v>18</v>
      </c>
      <c r="P568" s="15"/>
      <c r="Q568" s="15">
        <f>'fnd enro'!R568</f>
        <v>30</v>
      </c>
      <c r="R568" s="16">
        <f t="shared" si="92"/>
        <v>1.0980000000000001</v>
      </c>
      <c r="S568" s="15">
        <f>'fnd enro'!Q568</f>
        <v>10</v>
      </c>
      <c r="U568" s="1">
        <f>(($C568*'fnd base rates'!C$48)
+($D568*'fnd base rates'!C$49)
+($E568*'fnd base rates'!C$50)
+($F568*'fnd base rates'!C$51)
+($G568*'fnd base rates'!C$52)
+($H568*'fnd base rates'!C$53)
+($I568*'fnd base rates'!C$54)
+($J568*'fnd base rates'!C$55)
+($K568*'fnd base rates'!C$56)
+($L568*'fnd base rates'!C$57)
+($M568*'fnd base rates'!C$58)
+($N568*'fnd base rates'!C$59)
+($O568*VLOOKUP($S568+12,rate_basefnd,3)))
*$R568</f>
        <v>15260.957887500002</v>
      </c>
      <c r="V568" s="1">
        <f>(($C568*'fnd base rates'!D$48)
+($D568*'fnd base rates'!D$49)
+($E568*'fnd base rates'!D$50)
+($F568*'fnd base rates'!D$51)
+($G568*'fnd base rates'!D$52)
+($H568*'fnd base rates'!D$53)
+($I568*'fnd base rates'!D$54)
+($J568*'fnd base rates'!D$55)
+($K568*'fnd base rates'!D$56)
+($L568*'fnd base rates'!D$57)
+($M568*'fnd base rates'!D$58)
+($N568*'fnd base rates'!D$59)
+($O568*VLOOKUP($S568+12,rate_basefnd,4)))
*$R568</f>
        <v>21895.876800000002</v>
      </c>
      <c r="W568" s="1">
        <f>(($C568*'fnd base rates'!E$48)
+($D568*'fnd base rates'!E$49)
+($E568*'fnd base rates'!E$50)
+($F568*'fnd base rates'!E$51)
+($G568*'fnd base rates'!E$52)
+($H568*'fnd base rates'!E$53)
+($I568*'fnd base rates'!E$54)
+($J568*'fnd base rates'!E$55)
+($K568*'fnd base rates'!E$56)
+($L568*'fnd base rates'!E$57)
+($M568*'fnd base rates'!E$58)
+($N568*'fnd base rates'!E$59)
+($O568*VLOOKUP($S568+12,rate_basefnd,5)))
*$R568</f>
        <v>186924.10331250002</v>
      </c>
      <c r="X568" s="1">
        <f>(($C568*'fnd base rates'!F$48)
+($D568*'fnd base rates'!F$49)
+($E568*'fnd base rates'!F$50)
+($F568*'fnd base rates'!F$51)
+($G568*'fnd base rates'!F$52)
+($H568*'fnd base rates'!F$53)
+($I568*'fnd base rates'!F$54)
+($J568*'fnd base rates'!F$55)
+($K568*'fnd base rates'!F$56)
+($L568*'fnd base rates'!F$57)
+($M568*'fnd base rates'!F$58)
+($N568*'fnd base rates'!F$59)
+($O568*VLOOKUP($S568+12,rate_basefnd,6)))
*$R568</f>
        <v>26444.146905000001</v>
      </c>
      <c r="Y568" s="1">
        <f>(($C568*'fnd base rates'!G$48)
+($D568*'fnd base rates'!G$49)
+($E568*'fnd base rates'!G$50)
+($F568*'fnd base rates'!G$51)
+($G568*'fnd base rates'!G$52)
+($H568*'fnd base rates'!G$53)
+($I568*'fnd base rates'!G$54)
+($J568*'fnd base rates'!G$55)
+($K568*'fnd base rates'!G$56)
+($L568*'fnd base rates'!G$57)
+($M568*'fnd base rates'!G$58)
+($N568*'fnd base rates'!G$59)
+($O568*VLOOKUP($S568+12,rate_basefnd,7)))
*$R568</f>
        <v>6155.4127050000006</v>
      </c>
      <c r="Z568" s="1">
        <f>(($C568*'fnd base rates'!H$48)
+($D568*'fnd base rates'!H$49)
+($E568*'fnd base rates'!H$50)
+($F568*'fnd base rates'!H$51)
+($G568*'fnd base rates'!H$52)
+($H568*'fnd base rates'!H$53)
+($I568*'fnd base rates'!H$54)
+($J568*'fnd base rates'!H$55)
+($K568*'fnd base rates'!H$56)
+($L568*'fnd base rates'!H$57)
+($M568*'fnd base rates'!H$58)
+($N568*'fnd base rates'!H$59)
+($O568*VLOOKUP($S568+12,rate_basefnd,8)))</f>
        <v>18131.435000000001</v>
      </c>
      <c r="AA568" s="1">
        <f>(($C568*'fnd base rates'!I$48)
+($D568*'fnd base rates'!I$49)
+($E568*'fnd base rates'!I$50)
+($F568*'fnd base rates'!I$51)
+($G568*'fnd base rates'!I$52)
+($H568*'fnd base rates'!I$53)
+($I568*'fnd base rates'!I$54)
+($J568*'fnd base rates'!I$55)
+($K568*'fnd base rates'!I$56)
+($L568*'fnd base rates'!I$57)
+($M568*'fnd base rates'!I$58)
+($N568*'fnd base rates'!I$59)
+($O568*VLOOKUP($S568+12,rate_basefnd,9)))
*$R568</f>
        <v>11122.026300000001</v>
      </c>
      <c r="AB568" s="1">
        <f>(($C568*'fnd base rates'!J$48)
+($D568*'fnd base rates'!J$49)
+($E568*'fnd base rates'!J$50)
+($F568*'fnd base rates'!J$51)
+($G568*'fnd base rates'!J$52)
+($H568*'fnd base rates'!J$53)
+($I568*'fnd base rates'!J$54)
+($J568*'fnd base rates'!J$55)
+($K568*'fnd base rates'!J$56)
+($L568*'fnd base rates'!J$57)
+($M568*'fnd base rates'!J$58)
+($N568*'fnd base rates'!J$59)
+($O568*VLOOKUP($S568+12,rate_basefnd,10)))
*$R568</f>
        <v>12390.754320000002</v>
      </c>
      <c r="AC568" s="1">
        <f>(($C568*'fnd base rates'!K$48)
+($D568*'fnd base rates'!K$49)
+($E568*'fnd base rates'!K$50)
+($F568*'fnd base rates'!K$51)
+($G568*'fnd base rates'!K$52)
+($H568*'fnd base rates'!K$53)
+($I568*'fnd base rates'!K$54)
+($J568*'fnd base rates'!K$55)
+($K568*'fnd base rates'!K$56)
+($L568*'fnd base rates'!K$57)
+($M568*'fnd base rates'!K$58)
+($N568*'fnd base rates'!K$59)
+($O568*VLOOKUP($S568+12,rate_basefnd,11)))
*$R568</f>
        <v>43195.960957500007</v>
      </c>
      <c r="AD568" s="1">
        <f>(($C568*'fnd base rates'!L$48)
+($D568*'fnd base rates'!L$49)
+($E568*'fnd base rates'!L$50)
+($F568*'fnd base rates'!L$51)
+($G568*'fnd base rates'!L$52)
+($H568*'fnd base rates'!L$53)
+($I568*'fnd base rates'!L$54)
+($J568*'fnd base rates'!L$55)
+($K568*'fnd base rates'!L$56)
+($L568*'fnd base rates'!L$57)
+($M568*'fnd base rates'!L$58)
+($N568*'fnd base rates'!L$59)
+($O568*VLOOKUP($S568+12,rate_basefnd,12)))</f>
        <v>34319.443593659329</v>
      </c>
      <c r="AE568" s="1">
        <f>(($C568*'fnd base rates'!M$48)
+($D568*'fnd base rates'!M$49)
+($E568*'fnd base rates'!M$50)
+($F568*'fnd base rates'!M$51)
+($G568*'fnd base rates'!M$52)
+($H568*'fnd base rates'!M$53)
+($I568*'fnd base rates'!M$54)
+($J568*'fnd base rates'!M$55)
+($K568*'fnd base rates'!M$56)
+($L568*'fnd base rates'!M$57)
+($M568*'fnd base rates'!M$58)
+($N568*'fnd base rates'!M$59)
+($O568*VLOOKUP($S568+12,rate_basefnd,13)))</f>
        <v>0</v>
      </c>
      <c r="AF568" s="4">
        <f t="shared" si="93"/>
        <v>375840.11778115935</v>
      </c>
      <c r="AG568" s="4"/>
      <c r="AH568" s="4">
        <f t="shared" si="94"/>
        <v>487049035</v>
      </c>
      <c r="AI568" s="4" t="str">
        <f t="shared" si="95"/>
        <v>487</v>
      </c>
      <c r="AJ568" s="2" t="str">
        <f t="shared" si="96"/>
        <v>049</v>
      </c>
      <c r="AK568" s="2" t="str">
        <f t="shared" si="97"/>
        <v>035</v>
      </c>
      <c r="AL568" s="4">
        <f t="shared" si="98"/>
        <v>1</v>
      </c>
      <c r="AM568" s="4">
        <f t="shared" si="91"/>
        <v>30</v>
      </c>
      <c r="AN568" s="4">
        <f t="shared" si="99"/>
        <v>375840.11778115935</v>
      </c>
      <c r="AO568" s="4">
        <f t="shared" si="100"/>
        <v>12528</v>
      </c>
      <c r="AP568" s="4">
        <f t="shared" si="101"/>
        <v>0</v>
      </c>
      <c r="AQ568" s="75">
        <v>12528</v>
      </c>
      <c r="AR568" s="4"/>
    </row>
    <row r="569" spans="1:44">
      <c r="A569" s="2">
        <v>487049044</v>
      </c>
      <c r="B569" s="382" t="s">
        <v>129</v>
      </c>
      <c r="C569" s="15">
        <f>'fnd enro'!C569</f>
        <v>0</v>
      </c>
      <c r="D569" s="15">
        <f>'fnd enro'!D569</f>
        <v>0</v>
      </c>
      <c r="E569" s="15">
        <f>'fnd enro'!E569</f>
        <v>0</v>
      </c>
      <c r="F569" s="15">
        <f>'fnd enro'!F569</f>
        <v>0</v>
      </c>
      <c r="G569" s="15">
        <f>'fnd enro'!G569</f>
        <v>1</v>
      </c>
      <c r="H569" s="15">
        <f>'fnd enro'!H569</f>
        <v>1</v>
      </c>
      <c r="I569" s="15">
        <f>'fnd enro'!I569</f>
        <v>7.4999999999999997E-2</v>
      </c>
      <c r="J569" s="15">
        <f>'fnd enro'!J569</f>
        <v>0</v>
      </c>
      <c r="K569" s="15">
        <f>'fnd enro'!K569</f>
        <v>0</v>
      </c>
      <c r="L569" s="15">
        <f>'fnd enro'!L569</f>
        <v>0</v>
      </c>
      <c r="M569" s="15">
        <f>'fnd enro'!M569</f>
        <v>0</v>
      </c>
      <c r="N569" s="15">
        <f>'fnd enro'!N569</f>
        <v>0</v>
      </c>
      <c r="O569" s="15">
        <f>'fnd enro'!O569</f>
        <v>0</v>
      </c>
      <c r="P569" s="15"/>
      <c r="Q569" s="15">
        <f>'fnd enro'!R569</f>
        <v>2</v>
      </c>
      <c r="R569" s="16">
        <f t="shared" si="92"/>
        <v>1.0980000000000001</v>
      </c>
      <c r="S569" s="15">
        <f>'fnd enro'!Q569</f>
        <v>1</v>
      </c>
      <c r="U569" s="1">
        <f>(($C569*'fnd base rates'!C$48)
+($D569*'fnd base rates'!C$49)
+($E569*'fnd base rates'!C$50)
+($F569*'fnd base rates'!C$51)
+($G569*'fnd base rates'!C$52)
+($H569*'fnd base rates'!C$53)
+($I569*'fnd base rates'!C$54)
+($J569*'fnd base rates'!C$55)
+($K569*'fnd base rates'!C$56)
+($L569*'fnd base rates'!C$57)
+($M569*'fnd base rates'!C$58)
+($N569*'fnd base rates'!C$59)
+($O569*VLOOKUP($S569+12,rate_basefnd,3)))
*$R569</f>
        <v>1017.3971925000002</v>
      </c>
      <c r="V569" s="1">
        <f>(($C569*'fnd base rates'!D$48)
+($D569*'fnd base rates'!D$49)
+($E569*'fnd base rates'!D$50)
+($F569*'fnd base rates'!D$51)
+($G569*'fnd base rates'!D$52)
+($H569*'fnd base rates'!D$53)
+($I569*'fnd base rates'!D$54)
+($J569*'fnd base rates'!D$55)
+($K569*'fnd base rates'!D$56)
+($L569*'fnd base rates'!D$57)
+($M569*'fnd base rates'!D$58)
+($N569*'fnd base rates'!D$59)
+($O569*VLOOKUP($S569+12,rate_basefnd,4)))
*$R569</f>
        <v>1459.7251200000003</v>
      </c>
      <c r="W569" s="1">
        <f>(($C569*'fnd base rates'!E$48)
+($D569*'fnd base rates'!E$49)
+($E569*'fnd base rates'!E$50)
+($F569*'fnd base rates'!E$51)
+($G569*'fnd base rates'!E$52)
+($H569*'fnd base rates'!E$53)
+($I569*'fnd base rates'!E$54)
+($J569*'fnd base rates'!E$55)
+($K569*'fnd base rates'!E$56)
+($L569*'fnd base rates'!E$57)
+($M569*'fnd base rates'!E$58)
+($N569*'fnd base rates'!E$59)
+($O569*VLOOKUP($S569+12,rate_basefnd,5)))
*$R569</f>
        <v>7966.2411675000012</v>
      </c>
      <c r="X569" s="1">
        <f>(($C569*'fnd base rates'!F$48)
+($D569*'fnd base rates'!F$49)
+($E569*'fnd base rates'!F$50)
+($F569*'fnd base rates'!F$51)
+($G569*'fnd base rates'!F$52)
+($H569*'fnd base rates'!F$53)
+($I569*'fnd base rates'!F$54)
+($J569*'fnd base rates'!F$55)
+($K569*'fnd base rates'!F$56)
+($L569*'fnd base rates'!F$57)
+($M569*'fnd base rates'!F$58)
+($N569*'fnd base rates'!F$59)
+($O569*VLOOKUP($S569+12,rate_basefnd,6)))
*$R569</f>
        <v>1776.7413270000004</v>
      </c>
      <c r="Y569" s="1">
        <f>(($C569*'fnd base rates'!G$48)
+($D569*'fnd base rates'!G$49)
+($E569*'fnd base rates'!G$50)
+($F569*'fnd base rates'!G$51)
+($G569*'fnd base rates'!G$52)
+($H569*'fnd base rates'!G$53)
+($I569*'fnd base rates'!G$54)
+($J569*'fnd base rates'!G$55)
+($K569*'fnd base rates'!G$56)
+($L569*'fnd base rates'!G$57)
+($M569*'fnd base rates'!G$58)
+($N569*'fnd base rates'!G$59)
+($O569*VLOOKUP($S569+12,rate_basefnd,7)))
*$R569</f>
        <v>316.07631899999996</v>
      </c>
      <c r="Z569" s="1">
        <f>(($C569*'fnd base rates'!H$48)
+($D569*'fnd base rates'!H$49)
+($E569*'fnd base rates'!H$50)
+($F569*'fnd base rates'!H$51)
+($G569*'fnd base rates'!H$52)
+($H569*'fnd base rates'!H$53)
+($I569*'fnd base rates'!H$54)
+($J569*'fnd base rates'!H$55)
+($K569*'fnd base rates'!H$56)
+($L569*'fnd base rates'!H$57)
+($M569*'fnd base rates'!H$58)
+($N569*'fnd base rates'!H$59)
+($O569*VLOOKUP($S569+12,rate_basefnd,8)))</f>
        <v>1173.4690000000001</v>
      </c>
      <c r="AA569" s="1">
        <f>(($C569*'fnd base rates'!I$48)
+($D569*'fnd base rates'!I$49)
+($E569*'fnd base rates'!I$50)
+($F569*'fnd base rates'!I$51)
+($G569*'fnd base rates'!I$52)
+($H569*'fnd base rates'!I$53)
+($I569*'fnd base rates'!I$54)
+($J569*'fnd base rates'!I$55)
+($K569*'fnd base rates'!I$56)
+($L569*'fnd base rates'!I$57)
+($M569*'fnd base rates'!I$58)
+($N569*'fnd base rates'!I$59)
+($O569*VLOOKUP($S569+12,rate_basefnd,9)))
*$R569</f>
        <v>730.51038000000005</v>
      </c>
      <c r="AB569" s="1">
        <f>(($C569*'fnd base rates'!J$48)
+($D569*'fnd base rates'!J$49)
+($E569*'fnd base rates'!J$50)
+($F569*'fnd base rates'!J$51)
+($G569*'fnd base rates'!J$52)
+($H569*'fnd base rates'!J$53)
+($I569*'fnd base rates'!J$54)
+($J569*'fnd base rates'!J$55)
+($K569*'fnd base rates'!J$56)
+($L569*'fnd base rates'!J$57)
+($M569*'fnd base rates'!J$58)
+($N569*'fnd base rates'!J$59)
+($O569*VLOOKUP($S569+12,rate_basefnd,10)))
*$R569</f>
        <v>784.71864000000016</v>
      </c>
      <c r="AC569" s="1">
        <f>(($C569*'fnd base rates'!K$48)
+($D569*'fnd base rates'!K$49)
+($E569*'fnd base rates'!K$50)
+($F569*'fnd base rates'!K$51)
+($G569*'fnd base rates'!K$52)
+($H569*'fnd base rates'!K$53)
+($I569*'fnd base rates'!K$54)
+($J569*'fnd base rates'!K$55)
+($K569*'fnd base rates'!K$56)
+($L569*'fnd base rates'!K$57)
+($M569*'fnd base rates'!K$58)
+($N569*'fnd base rates'!K$59)
+($O569*VLOOKUP($S569+12,rate_basefnd,11)))
*$R569</f>
        <v>2218.0700744999999</v>
      </c>
      <c r="AD569" s="1">
        <f>(($C569*'fnd base rates'!L$48)
+($D569*'fnd base rates'!L$49)
+($E569*'fnd base rates'!L$50)
+($F569*'fnd base rates'!L$51)
+($G569*'fnd base rates'!L$52)
+($H569*'fnd base rates'!L$53)
+($I569*'fnd base rates'!L$54)
+($J569*'fnd base rates'!L$55)
+($K569*'fnd base rates'!L$56)
+($L569*'fnd base rates'!L$57)
+($M569*'fnd base rates'!L$58)
+($N569*'fnd base rates'!L$59)
+($O569*VLOOKUP($S569+12,rate_basefnd,12)))</f>
        <v>1897.2778027862737</v>
      </c>
      <c r="AE569" s="1">
        <f>(($C569*'fnd base rates'!M$48)
+($D569*'fnd base rates'!M$49)
+($E569*'fnd base rates'!M$50)
+($F569*'fnd base rates'!M$51)
+($G569*'fnd base rates'!M$52)
+($H569*'fnd base rates'!M$53)
+($I569*'fnd base rates'!M$54)
+($J569*'fnd base rates'!M$55)
+($K569*'fnd base rates'!M$56)
+($L569*'fnd base rates'!M$57)
+($M569*'fnd base rates'!M$58)
+($N569*'fnd base rates'!M$59)
+($O569*VLOOKUP($S569+12,rate_basefnd,13)))</f>
        <v>0</v>
      </c>
      <c r="AF569" s="4">
        <f t="shared" si="93"/>
        <v>19340.227023286276</v>
      </c>
      <c r="AG569" s="4"/>
      <c r="AH569" s="4">
        <f t="shared" si="94"/>
        <v>487049044</v>
      </c>
      <c r="AI569" s="4" t="str">
        <f t="shared" si="95"/>
        <v>487</v>
      </c>
      <c r="AJ569" s="2" t="str">
        <f t="shared" si="96"/>
        <v>049</v>
      </c>
      <c r="AK569" s="2" t="str">
        <f t="shared" si="97"/>
        <v>044</v>
      </c>
      <c r="AL569" s="4">
        <f t="shared" si="98"/>
        <v>1</v>
      </c>
      <c r="AM569" s="4">
        <f t="shared" si="91"/>
        <v>2</v>
      </c>
      <c r="AN569" s="4">
        <f t="shared" si="99"/>
        <v>19340.227023286276</v>
      </c>
      <c r="AO569" s="4">
        <f t="shared" si="100"/>
        <v>9670</v>
      </c>
      <c r="AP569" s="4">
        <f t="shared" si="101"/>
        <v>0</v>
      </c>
      <c r="AQ569" s="75">
        <v>9670</v>
      </c>
      <c r="AR569" s="4"/>
    </row>
    <row r="570" spans="1:44">
      <c r="A570" s="2">
        <v>487049049</v>
      </c>
      <c r="B570" s="382" t="s">
        <v>129</v>
      </c>
      <c r="C570" s="15">
        <f>'fnd enro'!C570</f>
        <v>0</v>
      </c>
      <c r="D570" s="15">
        <f>'fnd enro'!D570</f>
        <v>0</v>
      </c>
      <c r="E570" s="15">
        <f>'fnd enro'!E570</f>
        <v>0</v>
      </c>
      <c r="F570" s="15">
        <f>'fnd enro'!F570</f>
        <v>0</v>
      </c>
      <c r="G570" s="15">
        <f>'fnd enro'!G570</f>
        <v>35</v>
      </c>
      <c r="H570" s="15">
        <f>'fnd enro'!H570</f>
        <v>31</v>
      </c>
      <c r="I570" s="15">
        <f>'fnd enro'!I570</f>
        <v>2.5125000000000002</v>
      </c>
      <c r="J570" s="15">
        <f>'fnd enro'!J570</f>
        <v>0</v>
      </c>
      <c r="K570" s="15">
        <f>'fnd enro'!K570</f>
        <v>0</v>
      </c>
      <c r="L570" s="15">
        <f>'fnd enro'!L570</f>
        <v>0</v>
      </c>
      <c r="M570" s="15">
        <f>'fnd enro'!M570</f>
        <v>1</v>
      </c>
      <c r="N570" s="15">
        <f>'fnd enro'!N570</f>
        <v>0</v>
      </c>
      <c r="O570" s="15">
        <f>'fnd enro'!O570</f>
        <v>38</v>
      </c>
      <c r="P570" s="15"/>
      <c r="Q570" s="15">
        <f>'fnd enro'!R570</f>
        <v>67</v>
      </c>
      <c r="R570" s="16">
        <f t="shared" si="92"/>
        <v>1.0980000000000001</v>
      </c>
      <c r="S570" s="15">
        <f>'fnd enro'!Q570</f>
        <v>10</v>
      </c>
      <c r="U570" s="1">
        <f>(($C570*'fnd base rates'!C$48)
+($D570*'fnd base rates'!C$49)
+($E570*'fnd base rates'!C$50)
+($F570*'fnd base rates'!C$51)
+($G570*'fnd base rates'!C$52)
+($H570*'fnd base rates'!C$53)
+($I570*'fnd base rates'!C$54)
+($J570*'fnd base rates'!C$55)
+($K570*'fnd base rates'!C$56)
+($L570*'fnd base rates'!C$57)
+($M570*'fnd base rates'!C$58)
+($N570*'fnd base rates'!C$59)
+($O570*VLOOKUP($S570+12,rate_basefnd,3)))
*$R570</f>
        <v>34082.805948750007</v>
      </c>
      <c r="V570" s="1">
        <f>(($C570*'fnd base rates'!D$48)
+($D570*'fnd base rates'!D$49)
+($E570*'fnd base rates'!D$50)
+($F570*'fnd base rates'!D$51)
+($G570*'fnd base rates'!D$52)
+($H570*'fnd base rates'!D$53)
+($I570*'fnd base rates'!D$54)
+($J570*'fnd base rates'!D$55)
+($K570*'fnd base rates'!D$56)
+($L570*'fnd base rates'!D$57)
+($M570*'fnd base rates'!D$58)
+($N570*'fnd base rates'!D$59)
+($O570*VLOOKUP($S570+12,rate_basefnd,4)))
*$R570</f>
        <v>48900.791520000006</v>
      </c>
      <c r="W570" s="1">
        <f>(($C570*'fnd base rates'!E$48)
+($D570*'fnd base rates'!E$49)
+($E570*'fnd base rates'!E$50)
+($F570*'fnd base rates'!E$51)
+($G570*'fnd base rates'!E$52)
+($H570*'fnd base rates'!E$53)
+($I570*'fnd base rates'!E$54)
+($J570*'fnd base rates'!E$55)
+($K570*'fnd base rates'!E$56)
+($L570*'fnd base rates'!E$57)
+($M570*'fnd base rates'!E$58)
+($N570*'fnd base rates'!E$59)
+($O570*VLOOKUP($S570+12,rate_basefnd,5)))
*$R570</f>
        <v>402001.22926125006</v>
      </c>
      <c r="X570" s="1">
        <f>(($C570*'fnd base rates'!F$48)
+($D570*'fnd base rates'!F$49)
+($E570*'fnd base rates'!F$50)
+($F570*'fnd base rates'!F$51)
+($G570*'fnd base rates'!F$52)
+($H570*'fnd base rates'!F$53)
+($I570*'fnd base rates'!F$54)
+($J570*'fnd base rates'!F$55)
+($K570*'fnd base rates'!F$56)
+($L570*'fnd base rates'!F$57)
+($M570*'fnd base rates'!F$58)
+($N570*'fnd base rates'!F$59)
+($O570*VLOOKUP($S570+12,rate_basefnd,6)))
*$R570</f>
        <v>59848.011004500011</v>
      </c>
      <c r="Y570" s="1">
        <f>(($C570*'fnd base rates'!G$48)
+($D570*'fnd base rates'!G$49)
+($E570*'fnd base rates'!G$50)
+($F570*'fnd base rates'!G$51)
+($G570*'fnd base rates'!G$52)
+($H570*'fnd base rates'!G$53)
+($I570*'fnd base rates'!G$54)
+($J570*'fnd base rates'!G$55)
+($K570*'fnd base rates'!G$56)
+($L570*'fnd base rates'!G$57)
+($M570*'fnd base rates'!G$58)
+($N570*'fnd base rates'!G$59)
+($O570*VLOOKUP($S570+12,rate_basefnd,7)))
*$R570</f>
        <v>13639.294786499999</v>
      </c>
      <c r="Z570" s="1">
        <f>(($C570*'fnd base rates'!H$48)
+($D570*'fnd base rates'!H$49)
+($E570*'fnd base rates'!H$50)
+($F570*'fnd base rates'!H$51)
+($G570*'fnd base rates'!H$52)
+($H570*'fnd base rates'!H$53)
+($I570*'fnd base rates'!H$54)
+($J570*'fnd base rates'!H$55)
+($K570*'fnd base rates'!H$56)
+($L570*'fnd base rates'!H$57)
+($M570*'fnd base rates'!H$58)
+($N570*'fnd base rates'!H$59)
+($O570*VLOOKUP($S570+12,rate_basefnd,8)))</f>
        <v>38649.461500000005</v>
      </c>
      <c r="AA570" s="1">
        <f>(($C570*'fnd base rates'!I$48)
+($D570*'fnd base rates'!I$49)
+($E570*'fnd base rates'!I$50)
+($F570*'fnd base rates'!I$51)
+($G570*'fnd base rates'!I$52)
+($H570*'fnd base rates'!I$53)
+($I570*'fnd base rates'!I$54)
+($J570*'fnd base rates'!I$55)
+($K570*'fnd base rates'!I$56)
+($L570*'fnd base rates'!I$57)
+($M570*'fnd base rates'!I$58)
+($N570*'fnd base rates'!I$59)
+($O570*VLOOKUP($S570+12,rate_basefnd,9)))
*$R570</f>
        <v>24266.634480000001</v>
      </c>
      <c r="AB570" s="1">
        <f>(($C570*'fnd base rates'!J$48)
+($D570*'fnd base rates'!J$49)
+($E570*'fnd base rates'!J$50)
+($F570*'fnd base rates'!J$51)
+($G570*'fnd base rates'!J$52)
+($H570*'fnd base rates'!J$53)
+($I570*'fnd base rates'!J$54)
+($J570*'fnd base rates'!J$55)
+($K570*'fnd base rates'!J$56)
+($L570*'fnd base rates'!J$57)
+($M570*'fnd base rates'!J$58)
+($N570*'fnd base rates'!J$59)
+($O570*VLOOKUP($S570+12,rate_basefnd,10)))
*$R570</f>
        <v>25421.060699999998</v>
      </c>
      <c r="AC570" s="1">
        <f>(($C570*'fnd base rates'!K$48)
+($D570*'fnd base rates'!K$49)
+($E570*'fnd base rates'!K$50)
+($F570*'fnd base rates'!K$51)
+($G570*'fnd base rates'!K$52)
+($H570*'fnd base rates'!K$53)
+($I570*'fnd base rates'!K$54)
+($J570*'fnd base rates'!K$55)
+($K570*'fnd base rates'!K$56)
+($L570*'fnd base rates'!K$57)
+($M570*'fnd base rates'!K$58)
+($N570*'fnd base rates'!K$59)
+($O570*VLOOKUP($S570+12,rate_basefnd,11)))
*$R570</f>
        <v>95714.376585750011</v>
      </c>
      <c r="AD570" s="1">
        <f>(($C570*'fnd base rates'!L$48)
+($D570*'fnd base rates'!L$49)
+($E570*'fnd base rates'!L$50)
+($F570*'fnd base rates'!L$51)
+($G570*'fnd base rates'!L$52)
+($H570*'fnd base rates'!L$53)
+($I570*'fnd base rates'!L$54)
+($J570*'fnd base rates'!L$55)
+($K570*'fnd base rates'!L$56)
+($L570*'fnd base rates'!L$57)
+($M570*'fnd base rates'!L$58)
+($N570*'fnd base rates'!L$59)
+($O570*VLOOKUP($S570+12,rate_basefnd,12)))</f>
        <v>76496.624276009665</v>
      </c>
      <c r="AE570" s="1">
        <f>(($C570*'fnd base rates'!M$48)
+($D570*'fnd base rates'!M$49)
+($E570*'fnd base rates'!M$50)
+($F570*'fnd base rates'!M$51)
+($G570*'fnd base rates'!M$52)
+($H570*'fnd base rates'!M$53)
+($I570*'fnd base rates'!M$54)
+($J570*'fnd base rates'!M$55)
+($K570*'fnd base rates'!M$56)
+($L570*'fnd base rates'!M$57)
+($M570*'fnd base rates'!M$58)
+($N570*'fnd base rates'!M$59)
+($O570*VLOOKUP($S570+12,rate_basefnd,13)))</f>
        <v>0</v>
      </c>
      <c r="AF570" s="4">
        <f t="shared" si="93"/>
        <v>819020.29006275977</v>
      </c>
      <c r="AG570" s="4"/>
      <c r="AH570" s="4">
        <f t="shared" si="94"/>
        <v>487049049</v>
      </c>
      <c r="AI570" s="4" t="str">
        <f t="shared" si="95"/>
        <v>487</v>
      </c>
      <c r="AJ570" s="2" t="str">
        <f t="shared" si="96"/>
        <v>049</v>
      </c>
      <c r="AK570" s="2" t="str">
        <f t="shared" si="97"/>
        <v>049</v>
      </c>
      <c r="AL570" s="4">
        <f t="shared" si="98"/>
        <v>1</v>
      </c>
      <c r="AM570" s="4">
        <f t="shared" si="91"/>
        <v>67</v>
      </c>
      <c r="AN570" s="4">
        <f t="shared" si="99"/>
        <v>819020.29006275977</v>
      </c>
      <c r="AO570" s="4">
        <f t="shared" si="100"/>
        <v>12224</v>
      </c>
      <c r="AP570" s="4">
        <f t="shared" si="101"/>
        <v>0</v>
      </c>
      <c r="AQ570" s="75">
        <v>12224</v>
      </c>
      <c r="AR570" s="4"/>
    </row>
    <row r="571" spans="1:44">
      <c r="A571" s="2">
        <v>487049057</v>
      </c>
      <c r="B571" s="382" t="s">
        <v>129</v>
      </c>
      <c r="C571" s="15">
        <f>'fnd enro'!C571</f>
        <v>0</v>
      </c>
      <c r="D571" s="15">
        <f>'fnd enro'!D571</f>
        <v>0</v>
      </c>
      <c r="E571" s="15">
        <f>'fnd enro'!E571</f>
        <v>0</v>
      </c>
      <c r="F571" s="15">
        <f>'fnd enro'!F571</f>
        <v>0</v>
      </c>
      <c r="G571" s="15">
        <f>'fnd enro'!G571</f>
        <v>2</v>
      </c>
      <c r="H571" s="15">
        <f>'fnd enro'!H571</f>
        <v>8</v>
      </c>
      <c r="I571" s="15">
        <f>'fnd enro'!I571</f>
        <v>0.375</v>
      </c>
      <c r="J571" s="15">
        <f>'fnd enro'!J571</f>
        <v>0</v>
      </c>
      <c r="K571" s="15">
        <f>'fnd enro'!K571</f>
        <v>0</v>
      </c>
      <c r="L571" s="15">
        <f>'fnd enro'!L571</f>
        <v>0</v>
      </c>
      <c r="M571" s="15">
        <f>'fnd enro'!M571</f>
        <v>0</v>
      </c>
      <c r="N571" s="15">
        <f>'fnd enro'!N571</f>
        <v>0</v>
      </c>
      <c r="O571" s="15">
        <f>'fnd enro'!O571</f>
        <v>1</v>
      </c>
      <c r="P571" s="15"/>
      <c r="Q571" s="15">
        <f>'fnd enro'!R571</f>
        <v>10</v>
      </c>
      <c r="R571" s="16">
        <f t="shared" si="92"/>
        <v>1.0980000000000001</v>
      </c>
      <c r="S571" s="15">
        <f>'fnd enro'!Q571</f>
        <v>2</v>
      </c>
      <c r="U571" s="1">
        <f>(($C571*'fnd base rates'!C$48)
+($D571*'fnd base rates'!C$49)
+($E571*'fnd base rates'!C$50)
+($F571*'fnd base rates'!C$51)
+($G571*'fnd base rates'!C$52)
+($H571*'fnd base rates'!C$53)
+($I571*'fnd base rates'!C$54)
+($J571*'fnd base rates'!C$55)
+($K571*'fnd base rates'!C$56)
+($L571*'fnd base rates'!C$57)
+($M571*'fnd base rates'!C$58)
+($N571*'fnd base rates'!C$59)
+($O571*VLOOKUP($S571+12,rate_basefnd,3)))
*$R571</f>
        <v>5086.9859625000008</v>
      </c>
      <c r="V571" s="1">
        <f>(($C571*'fnd base rates'!D$48)
+($D571*'fnd base rates'!D$49)
+($E571*'fnd base rates'!D$50)
+($F571*'fnd base rates'!D$51)
+($G571*'fnd base rates'!D$52)
+($H571*'fnd base rates'!D$53)
+($I571*'fnd base rates'!D$54)
+($J571*'fnd base rates'!D$55)
+($K571*'fnd base rates'!D$56)
+($L571*'fnd base rates'!D$57)
+($M571*'fnd base rates'!D$58)
+($N571*'fnd base rates'!D$59)
+($O571*VLOOKUP($S571+12,rate_basefnd,4)))
*$R571</f>
        <v>7298.6256000000012</v>
      </c>
      <c r="W571" s="1">
        <f>(($C571*'fnd base rates'!E$48)
+($D571*'fnd base rates'!E$49)
+($E571*'fnd base rates'!E$50)
+($F571*'fnd base rates'!E$51)
+($G571*'fnd base rates'!E$52)
+($H571*'fnd base rates'!E$53)
+($I571*'fnd base rates'!E$54)
+($J571*'fnd base rates'!E$55)
+($K571*'fnd base rates'!E$56)
+($L571*'fnd base rates'!E$57)
+($M571*'fnd base rates'!E$58)
+($N571*'fnd base rates'!E$59)
+($O571*VLOOKUP($S571+12,rate_basefnd,5)))
*$R571</f>
        <v>47303.018977499996</v>
      </c>
      <c r="X571" s="1">
        <f>(($C571*'fnd base rates'!F$48)
+($D571*'fnd base rates'!F$49)
+($E571*'fnd base rates'!F$50)
+($F571*'fnd base rates'!F$51)
+($G571*'fnd base rates'!F$52)
+($H571*'fnd base rates'!F$53)
+($I571*'fnd base rates'!F$54)
+($J571*'fnd base rates'!F$55)
+($K571*'fnd base rates'!F$56)
+($L571*'fnd base rates'!F$57)
+($M571*'fnd base rates'!F$58)
+($N571*'fnd base rates'!F$59)
+($O571*VLOOKUP($S571+12,rate_basefnd,6)))
*$R571</f>
        <v>8573.2471350000014</v>
      </c>
      <c r="Y571" s="1">
        <f>(($C571*'fnd base rates'!G$48)
+($D571*'fnd base rates'!G$49)
+($E571*'fnd base rates'!G$50)
+($F571*'fnd base rates'!G$51)
+($G571*'fnd base rates'!G$52)
+($H571*'fnd base rates'!G$53)
+($I571*'fnd base rates'!G$54)
+($J571*'fnd base rates'!G$55)
+($K571*'fnd base rates'!G$56)
+($L571*'fnd base rates'!G$57)
+($M571*'fnd base rates'!G$58)
+($N571*'fnd base rates'!G$59)
+($O571*VLOOKUP($S571+12,rate_basefnd,7)))
*$R571</f>
        <v>1640.2116150000002</v>
      </c>
      <c r="Z571" s="1">
        <f>(($C571*'fnd base rates'!H$48)
+($D571*'fnd base rates'!H$49)
+($E571*'fnd base rates'!H$50)
+($F571*'fnd base rates'!H$51)
+($G571*'fnd base rates'!H$52)
+($H571*'fnd base rates'!H$53)
+($I571*'fnd base rates'!H$54)
+($J571*'fnd base rates'!H$55)
+($K571*'fnd base rates'!H$56)
+($L571*'fnd base rates'!H$57)
+($M571*'fnd base rates'!H$58)
+($N571*'fnd base rates'!H$59)
+($O571*VLOOKUP($S571+12,rate_basefnd,8)))</f>
        <v>6661.4450000000006</v>
      </c>
      <c r="AA571" s="1">
        <f>(($C571*'fnd base rates'!I$48)
+($D571*'fnd base rates'!I$49)
+($E571*'fnd base rates'!I$50)
+($F571*'fnd base rates'!I$51)
+($G571*'fnd base rates'!I$52)
+($H571*'fnd base rates'!I$53)
+($I571*'fnd base rates'!I$54)
+($J571*'fnd base rates'!I$55)
+($K571*'fnd base rates'!I$56)
+($L571*'fnd base rates'!I$57)
+($M571*'fnd base rates'!I$58)
+($N571*'fnd base rates'!I$59)
+($O571*VLOOKUP($S571+12,rate_basefnd,9)))
*$R571</f>
        <v>3899.1078000000002</v>
      </c>
      <c r="AB571" s="1">
        <f>(($C571*'fnd base rates'!J$48)
+($D571*'fnd base rates'!J$49)
+($E571*'fnd base rates'!J$50)
+($F571*'fnd base rates'!J$51)
+($G571*'fnd base rates'!J$52)
+($H571*'fnd base rates'!J$53)
+($I571*'fnd base rates'!J$54)
+($J571*'fnd base rates'!J$55)
+($K571*'fnd base rates'!J$56)
+($L571*'fnd base rates'!J$57)
+($M571*'fnd base rates'!J$58)
+($N571*'fnd base rates'!J$59)
+($O571*VLOOKUP($S571+12,rate_basefnd,10)))
*$R571</f>
        <v>4853.5552799999996</v>
      </c>
      <c r="AC571" s="1">
        <f>(($C571*'fnd base rates'!K$48)
+($D571*'fnd base rates'!K$49)
+($E571*'fnd base rates'!K$50)
+($F571*'fnd base rates'!K$51)
+($G571*'fnd base rates'!K$52)
+($H571*'fnd base rates'!K$53)
+($I571*'fnd base rates'!K$54)
+($J571*'fnd base rates'!K$55)
+($K571*'fnd base rates'!K$56)
+($L571*'fnd base rates'!K$57)
+($M571*'fnd base rates'!K$58)
+($N571*'fnd base rates'!K$59)
+($O571*VLOOKUP($S571+12,rate_basefnd,11)))
*$R571</f>
        <v>11510.335372500002</v>
      </c>
      <c r="AD571" s="1">
        <f>(($C571*'fnd base rates'!L$48)
+($D571*'fnd base rates'!L$49)
+($E571*'fnd base rates'!L$50)
+($F571*'fnd base rates'!L$51)
+($G571*'fnd base rates'!L$52)
+($H571*'fnd base rates'!L$53)
+($I571*'fnd base rates'!L$54)
+($J571*'fnd base rates'!L$55)
+($K571*'fnd base rates'!L$56)
+($L571*'fnd base rates'!L$57)
+($M571*'fnd base rates'!L$58)
+($N571*'fnd base rates'!L$59)
+($O571*VLOOKUP($S571+12,rate_basefnd,12)))</f>
        <v>9616.493841729196</v>
      </c>
      <c r="AE571" s="1">
        <f>(($C571*'fnd base rates'!M$48)
+($D571*'fnd base rates'!M$49)
+($E571*'fnd base rates'!M$50)
+($F571*'fnd base rates'!M$51)
+($G571*'fnd base rates'!M$52)
+($H571*'fnd base rates'!M$53)
+($I571*'fnd base rates'!M$54)
+($J571*'fnd base rates'!M$55)
+($K571*'fnd base rates'!M$56)
+($L571*'fnd base rates'!M$57)
+($M571*'fnd base rates'!M$58)
+($N571*'fnd base rates'!M$59)
+($O571*VLOOKUP($S571+12,rate_basefnd,13)))</f>
        <v>0</v>
      </c>
      <c r="AF571" s="4">
        <f t="shared" si="93"/>
        <v>106443.02658422921</v>
      </c>
      <c r="AG571" s="4"/>
      <c r="AH571" s="4">
        <f t="shared" si="94"/>
        <v>487049057</v>
      </c>
      <c r="AI571" s="4" t="str">
        <f t="shared" si="95"/>
        <v>487</v>
      </c>
      <c r="AJ571" s="2" t="str">
        <f t="shared" si="96"/>
        <v>049</v>
      </c>
      <c r="AK571" s="2" t="str">
        <f t="shared" si="97"/>
        <v>057</v>
      </c>
      <c r="AL571" s="4">
        <f t="shared" si="98"/>
        <v>1</v>
      </c>
      <c r="AM571" s="4">
        <f t="shared" si="91"/>
        <v>10</v>
      </c>
      <c r="AN571" s="4">
        <f t="shared" si="99"/>
        <v>106443.02658422921</v>
      </c>
      <c r="AO571" s="4">
        <f t="shared" si="100"/>
        <v>10644</v>
      </c>
      <c r="AP571" s="4">
        <f t="shared" si="101"/>
        <v>0</v>
      </c>
      <c r="AQ571" s="75">
        <v>10644</v>
      </c>
      <c r="AR571" s="4"/>
    </row>
    <row r="572" spans="1:44">
      <c r="A572" s="2">
        <v>487049093</v>
      </c>
      <c r="B572" s="382" t="s">
        <v>129</v>
      </c>
      <c r="C572" s="15">
        <f>'fnd enro'!C572</f>
        <v>0</v>
      </c>
      <c r="D572" s="15">
        <f>'fnd enro'!D572</f>
        <v>0</v>
      </c>
      <c r="E572" s="15">
        <f>'fnd enro'!E572</f>
        <v>0</v>
      </c>
      <c r="F572" s="15">
        <f>'fnd enro'!F572</f>
        <v>0</v>
      </c>
      <c r="G572" s="15">
        <f>'fnd enro'!G572</f>
        <v>19</v>
      </c>
      <c r="H572" s="15">
        <f>'fnd enro'!H572</f>
        <v>39</v>
      </c>
      <c r="I572" s="15">
        <f>'fnd enro'!I572</f>
        <v>2.3250000000000002</v>
      </c>
      <c r="J572" s="15">
        <f>'fnd enro'!J572</f>
        <v>0</v>
      </c>
      <c r="K572" s="15">
        <f>'fnd enro'!K572</f>
        <v>0</v>
      </c>
      <c r="L572" s="15">
        <f>'fnd enro'!L572</f>
        <v>0</v>
      </c>
      <c r="M572" s="15">
        <f>'fnd enro'!M572</f>
        <v>4</v>
      </c>
      <c r="N572" s="15">
        <f>'fnd enro'!N572</f>
        <v>0</v>
      </c>
      <c r="O572" s="15">
        <f>'fnd enro'!O572</f>
        <v>20</v>
      </c>
      <c r="P572" s="15"/>
      <c r="Q572" s="15">
        <f>'fnd enro'!R572</f>
        <v>62</v>
      </c>
      <c r="R572" s="16">
        <f t="shared" si="92"/>
        <v>1.0980000000000001</v>
      </c>
      <c r="S572" s="15">
        <f>'fnd enro'!Q572</f>
        <v>8</v>
      </c>
      <c r="U572" s="1">
        <f>(($C572*'fnd base rates'!C$48)
+($D572*'fnd base rates'!C$49)
+($E572*'fnd base rates'!C$50)
+($F572*'fnd base rates'!C$51)
+($G572*'fnd base rates'!C$52)
+($H572*'fnd base rates'!C$53)
+($I572*'fnd base rates'!C$54)
+($J572*'fnd base rates'!C$55)
+($K572*'fnd base rates'!C$56)
+($L572*'fnd base rates'!C$57)
+($M572*'fnd base rates'!C$58)
+($N572*'fnd base rates'!C$59)
+($O572*VLOOKUP($S572+12,rate_basefnd,3)))
*$R572</f>
        <v>31539.312967500002</v>
      </c>
      <c r="V572" s="1">
        <f>(($C572*'fnd base rates'!D$48)
+($D572*'fnd base rates'!D$49)
+($E572*'fnd base rates'!D$50)
+($F572*'fnd base rates'!D$51)
+($G572*'fnd base rates'!D$52)
+($H572*'fnd base rates'!D$53)
+($I572*'fnd base rates'!D$54)
+($J572*'fnd base rates'!D$55)
+($K572*'fnd base rates'!D$56)
+($L572*'fnd base rates'!D$57)
+($M572*'fnd base rates'!D$58)
+($N572*'fnd base rates'!D$59)
+($O572*VLOOKUP($S572+12,rate_basefnd,4)))
*$R572</f>
        <v>45251.478720000006</v>
      </c>
      <c r="W572" s="1">
        <f>(($C572*'fnd base rates'!E$48)
+($D572*'fnd base rates'!E$49)
+($E572*'fnd base rates'!E$50)
+($F572*'fnd base rates'!E$51)
+($G572*'fnd base rates'!E$52)
+($H572*'fnd base rates'!E$53)
+($I572*'fnd base rates'!E$54)
+($J572*'fnd base rates'!E$55)
+($K572*'fnd base rates'!E$56)
+($L572*'fnd base rates'!E$57)
+($M572*'fnd base rates'!E$58)
+($N572*'fnd base rates'!E$59)
+($O572*VLOOKUP($S572+12,rate_basefnd,5)))
*$R572</f>
        <v>336874.01051250001</v>
      </c>
      <c r="X572" s="1">
        <f>(($C572*'fnd base rates'!F$48)
+($D572*'fnd base rates'!F$49)
+($E572*'fnd base rates'!F$50)
+($F572*'fnd base rates'!F$51)
+($G572*'fnd base rates'!F$52)
+($H572*'fnd base rates'!F$53)
+($I572*'fnd base rates'!F$54)
+($J572*'fnd base rates'!F$55)
+($K572*'fnd base rates'!F$56)
+($L572*'fnd base rates'!F$57)
+($M572*'fnd base rates'!F$58)
+($N572*'fnd base rates'!F$59)
+($O572*VLOOKUP($S572+12,rate_basefnd,6)))
*$R572</f>
        <v>54524.930337000013</v>
      </c>
      <c r="Y572" s="1">
        <f>(($C572*'fnd base rates'!G$48)
+($D572*'fnd base rates'!G$49)
+($E572*'fnd base rates'!G$50)
+($F572*'fnd base rates'!G$51)
+($G572*'fnd base rates'!G$52)
+($H572*'fnd base rates'!G$53)
+($I572*'fnd base rates'!G$54)
+($J572*'fnd base rates'!G$55)
+($K572*'fnd base rates'!G$56)
+($L572*'fnd base rates'!G$57)
+($M572*'fnd base rates'!G$58)
+($N572*'fnd base rates'!G$59)
+($O572*VLOOKUP($S572+12,rate_basefnd,7)))
*$R572</f>
        <v>11456.741169000001</v>
      </c>
      <c r="Z572" s="1">
        <f>(($C572*'fnd base rates'!H$48)
+($D572*'fnd base rates'!H$49)
+($E572*'fnd base rates'!H$50)
+($F572*'fnd base rates'!H$51)
+($G572*'fnd base rates'!H$52)
+($H572*'fnd base rates'!H$53)
+($I572*'fnd base rates'!H$54)
+($J572*'fnd base rates'!H$55)
+($K572*'fnd base rates'!H$56)
+($L572*'fnd base rates'!H$57)
+($M572*'fnd base rates'!H$58)
+($N572*'fnd base rates'!H$59)
+($O572*VLOOKUP($S572+12,rate_basefnd,8)))</f>
        <v>38495.138999999996</v>
      </c>
      <c r="AA572" s="1">
        <f>(($C572*'fnd base rates'!I$48)
+($D572*'fnd base rates'!I$49)
+($E572*'fnd base rates'!I$50)
+($F572*'fnd base rates'!I$51)
+($G572*'fnd base rates'!I$52)
+($H572*'fnd base rates'!I$53)
+($I572*'fnd base rates'!I$54)
+($J572*'fnd base rates'!I$55)
+($K572*'fnd base rates'!I$56)
+($L572*'fnd base rates'!I$57)
+($M572*'fnd base rates'!I$58)
+($N572*'fnd base rates'!I$59)
+($O572*VLOOKUP($S572+12,rate_basefnd,9)))
*$R572</f>
        <v>23303.304179999999</v>
      </c>
      <c r="AB572" s="1">
        <f>(($C572*'fnd base rates'!J$48)
+($D572*'fnd base rates'!J$49)
+($E572*'fnd base rates'!J$50)
+($F572*'fnd base rates'!J$51)
+($G572*'fnd base rates'!J$52)
+($H572*'fnd base rates'!J$53)
+($I572*'fnd base rates'!J$54)
+($J572*'fnd base rates'!J$55)
+($K572*'fnd base rates'!J$56)
+($L572*'fnd base rates'!J$57)
+($M572*'fnd base rates'!J$58)
+($N572*'fnd base rates'!J$59)
+($O572*VLOOKUP($S572+12,rate_basefnd,10)))
*$R572</f>
        <v>26437.995360000001</v>
      </c>
      <c r="AC572" s="1">
        <f>(($C572*'fnd base rates'!K$48)
+($D572*'fnd base rates'!K$49)
+($E572*'fnd base rates'!K$50)
+($F572*'fnd base rates'!K$51)
+($G572*'fnd base rates'!K$52)
+($H572*'fnd base rates'!K$53)
+($I572*'fnd base rates'!K$54)
+($J572*'fnd base rates'!K$55)
+($K572*'fnd base rates'!K$56)
+($L572*'fnd base rates'!K$57)
+($M572*'fnd base rates'!K$58)
+($N572*'fnd base rates'!K$59)
+($O572*VLOOKUP($S572+12,rate_basefnd,11)))
*$R572</f>
        <v>80398.489189500004</v>
      </c>
      <c r="AD572" s="1">
        <f>(($C572*'fnd base rates'!L$48)
+($D572*'fnd base rates'!L$49)
+($E572*'fnd base rates'!L$50)
+($F572*'fnd base rates'!L$51)
+($G572*'fnd base rates'!L$52)
+($H572*'fnd base rates'!L$53)
+($I572*'fnd base rates'!L$54)
+($J572*'fnd base rates'!L$55)
+($K572*'fnd base rates'!L$56)
+($L572*'fnd base rates'!L$57)
+($M572*'fnd base rates'!L$58)
+($N572*'fnd base rates'!L$59)
+($O572*VLOOKUP($S572+12,rate_basefnd,12)))</f>
        <v>65543.372383839436</v>
      </c>
      <c r="AE572" s="1">
        <f>(($C572*'fnd base rates'!M$48)
+($D572*'fnd base rates'!M$49)
+($E572*'fnd base rates'!M$50)
+($F572*'fnd base rates'!M$51)
+($G572*'fnd base rates'!M$52)
+($H572*'fnd base rates'!M$53)
+($I572*'fnd base rates'!M$54)
+($J572*'fnd base rates'!M$55)
+($K572*'fnd base rates'!M$56)
+($L572*'fnd base rates'!M$57)
+($M572*'fnd base rates'!M$58)
+($N572*'fnd base rates'!M$59)
+($O572*VLOOKUP($S572+12,rate_basefnd,13)))</f>
        <v>0</v>
      </c>
      <c r="AF572" s="4">
        <f t="shared" si="93"/>
        <v>713824.77381933946</v>
      </c>
      <c r="AG572" s="4"/>
      <c r="AH572" s="4">
        <f t="shared" si="94"/>
        <v>487049093</v>
      </c>
      <c r="AI572" s="4" t="str">
        <f t="shared" si="95"/>
        <v>487</v>
      </c>
      <c r="AJ572" s="2" t="str">
        <f t="shared" si="96"/>
        <v>049</v>
      </c>
      <c r="AK572" s="2" t="str">
        <f t="shared" si="97"/>
        <v>093</v>
      </c>
      <c r="AL572" s="4">
        <f t="shared" si="98"/>
        <v>1</v>
      </c>
      <c r="AM572" s="4">
        <f t="shared" si="91"/>
        <v>62</v>
      </c>
      <c r="AN572" s="4">
        <f t="shared" si="99"/>
        <v>713824.77381933946</v>
      </c>
      <c r="AO572" s="4">
        <f t="shared" si="100"/>
        <v>11513</v>
      </c>
      <c r="AP572" s="4">
        <f t="shared" si="101"/>
        <v>0</v>
      </c>
      <c r="AQ572" s="75">
        <v>11513</v>
      </c>
      <c r="AR572" s="4"/>
    </row>
    <row r="573" spans="1:44">
      <c r="A573" s="2">
        <v>487049128</v>
      </c>
      <c r="B573" s="382" t="s">
        <v>129</v>
      </c>
      <c r="C573" s="15">
        <f>'fnd enro'!C573</f>
        <v>0</v>
      </c>
      <c r="D573" s="15">
        <f>'fnd enro'!D573</f>
        <v>0</v>
      </c>
      <c r="E573" s="15">
        <f>'fnd enro'!E573</f>
        <v>0</v>
      </c>
      <c r="F573" s="15">
        <f>'fnd enro'!F573</f>
        <v>0</v>
      </c>
      <c r="G573" s="15">
        <f>'fnd enro'!G573</f>
        <v>1</v>
      </c>
      <c r="H573" s="15">
        <f>'fnd enro'!H573</f>
        <v>0</v>
      </c>
      <c r="I573" s="15">
        <f>'fnd enro'!I573</f>
        <v>3.7499999999999999E-2</v>
      </c>
      <c r="J573" s="15">
        <f>'fnd enro'!J573</f>
        <v>0</v>
      </c>
      <c r="K573" s="15">
        <f>'fnd enro'!K573</f>
        <v>0</v>
      </c>
      <c r="L573" s="15">
        <f>'fnd enro'!L573</f>
        <v>0</v>
      </c>
      <c r="M573" s="15">
        <f>'fnd enro'!M573</f>
        <v>0</v>
      </c>
      <c r="N573" s="15">
        <f>'fnd enro'!N573</f>
        <v>0</v>
      </c>
      <c r="O573" s="15">
        <f>'fnd enro'!O573</f>
        <v>0</v>
      </c>
      <c r="P573" s="15"/>
      <c r="Q573" s="15">
        <f>'fnd enro'!R573</f>
        <v>1</v>
      </c>
      <c r="R573" s="16">
        <f t="shared" si="92"/>
        <v>1.0980000000000001</v>
      </c>
      <c r="S573" s="15">
        <f>'fnd enro'!Q573</f>
        <v>1</v>
      </c>
      <c r="U573" s="1">
        <f>(($C573*'fnd base rates'!C$48)
+($D573*'fnd base rates'!C$49)
+($E573*'fnd base rates'!C$50)
+($F573*'fnd base rates'!C$51)
+($G573*'fnd base rates'!C$52)
+($H573*'fnd base rates'!C$53)
+($I573*'fnd base rates'!C$54)
+($J573*'fnd base rates'!C$55)
+($K573*'fnd base rates'!C$56)
+($L573*'fnd base rates'!C$57)
+($M573*'fnd base rates'!C$58)
+($N573*'fnd base rates'!C$59)
+($O573*VLOOKUP($S573+12,rate_basefnd,3)))
*$R573</f>
        <v>508.69859625000009</v>
      </c>
      <c r="V573" s="1">
        <f>(($C573*'fnd base rates'!D$48)
+($D573*'fnd base rates'!D$49)
+($E573*'fnd base rates'!D$50)
+($F573*'fnd base rates'!D$51)
+($G573*'fnd base rates'!D$52)
+($H573*'fnd base rates'!D$53)
+($I573*'fnd base rates'!D$54)
+($J573*'fnd base rates'!D$55)
+($K573*'fnd base rates'!D$56)
+($L573*'fnd base rates'!D$57)
+($M573*'fnd base rates'!D$58)
+($N573*'fnd base rates'!D$59)
+($O573*VLOOKUP($S573+12,rate_basefnd,4)))
*$R573</f>
        <v>729.86256000000014</v>
      </c>
      <c r="W573" s="1">
        <f>(($C573*'fnd base rates'!E$48)
+($D573*'fnd base rates'!E$49)
+($E573*'fnd base rates'!E$50)
+($F573*'fnd base rates'!E$51)
+($G573*'fnd base rates'!E$52)
+($H573*'fnd base rates'!E$53)
+($I573*'fnd base rates'!E$54)
+($J573*'fnd base rates'!E$55)
+($K573*'fnd base rates'!E$56)
+($L573*'fnd base rates'!E$57)
+($M573*'fnd base rates'!E$58)
+($N573*'fnd base rates'!E$59)
+($O573*VLOOKUP($S573+12,rate_basefnd,5)))
*$R573</f>
        <v>3290.1782737500002</v>
      </c>
      <c r="X573" s="1">
        <f>(($C573*'fnd base rates'!F$48)
+($D573*'fnd base rates'!F$49)
+($E573*'fnd base rates'!F$50)
+($F573*'fnd base rates'!F$51)
+($G573*'fnd base rates'!F$52)
+($H573*'fnd base rates'!F$53)
+($I573*'fnd base rates'!F$54)
+($J573*'fnd base rates'!F$55)
+($K573*'fnd base rates'!F$56)
+($L573*'fnd base rates'!F$57)
+($M573*'fnd base rates'!F$58)
+($N573*'fnd base rates'!F$59)
+($O573*VLOOKUP($S573+12,rate_basefnd,6)))
*$R573</f>
        <v>940.11391350000019</v>
      </c>
      <c r="Y573" s="1">
        <f>(($C573*'fnd base rates'!G$48)
+($D573*'fnd base rates'!G$49)
+($E573*'fnd base rates'!G$50)
+($F573*'fnd base rates'!G$51)
+($G573*'fnd base rates'!G$52)
+($H573*'fnd base rates'!G$53)
+($I573*'fnd base rates'!G$54)
+($J573*'fnd base rates'!G$55)
+($K573*'fnd base rates'!G$56)
+($L573*'fnd base rates'!G$57)
+($M573*'fnd base rates'!G$58)
+($N573*'fnd base rates'!G$59)
+($O573*VLOOKUP($S573+12,rate_basefnd,7)))
*$R573</f>
        <v>160.22317949999999</v>
      </c>
      <c r="Z573" s="1">
        <f>(($C573*'fnd base rates'!H$48)
+($D573*'fnd base rates'!H$49)
+($E573*'fnd base rates'!H$50)
+($F573*'fnd base rates'!H$51)
+($G573*'fnd base rates'!H$52)
+($H573*'fnd base rates'!H$53)
+($I573*'fnd base rates'!H$54)
+($J573*'fnd base rates'!H$55)
+($K573*'fnd base rates'!H$56)
+($L573*'fnd base rates'!H$57)
+($M573*'fnd base rates'!H$58)
+($N573*'fnd base rates'!H$59)
+($O573*VLOOKUP($S573+12,rate_basefnd,8)))</f>
        <v>454.3845</v>
      </c>
      <c r="AA573" s="1">
        <f>(($C573*'fnd base rates'!I$48)
+($D573*'fnd base rates'!I$49)
+($E573*'fnd base rates'!I$50)
+($F573*'fnd base rates'!I$51)
+($G573*'fnd base rates'!I$52)
+($H573*'fnd base rates'!I$53)
+($I573*'fnd base rates'!I$54)
+($J573*'fnd base rates'!I$55)
+($K573*'fnd base rates'!I$56)
+($L573*'fnd base rates'!I$57)
+($M573*'fnd base rates'!I$58)
+($N573*'fnd base rates'!I$59)
+($O573*VLOOKUP($S573+12,rate_basefnd,9)))
*$R573</f>
        <v>324.16254000000004</v>
      </c>
      <c r="AB573" s="1">
        <f>(($C573*'fnd base rates'!J$48)
+($D573*'fnd base rates'!J$49)
+($E573*'fnd base rates'!J$50)
+($F573*'fnd base rates'!J$51)
+($G573*'fnd base rates'!J$52)
+($H573*'fnd base rates'!J$53)
+($I573*'fnd base rates'!J$54)
+($J573*'fnd base rates'!J$55)
+($K573*'fnd base rates'!J$56)
+($L573*'fnd base rates'!J$57)
+($M573*'fnd base rates'!J$58)
+($N573*'fnd base rates'!J$59)
+($O573*VLOOKUP($S573+12,rate_basefnd,10)))
*$R573</f>
        <v>237.36564000000001</v>
      </c>
      <c r="AC573" s="1">
        <f>(($C573*'fnd base rates'!K$48)
+($D573*'fnd base rates'!K$49)
+($E573*'fnd base rates'!K$50)
+($F573*'fnd base rates'!K$51)
+($G573*'fnd base rates'!K$52)
+($H573*'fnd base rates'!K$53)
+($I573*'fnd base rates'!K$54)
+($J573*'fnd base rates'!K$55)
+($K573*'fnd base rates'!K$56)
+($L573*'fnd base rates'!K$57)
+($M573*'fnd base rates'!K$58)
+($N573*'fnd base rates'!K$59)
+($O573*VLOOKUP($S573+12,rate_basefnd,11)))
*$R573</f>
        <v>1124.3466472500002</v>
      </c>
      <c r="AD573" s="1">
        <f>(($C573*'fnd base rates'!L$48)
+($D573*'fnd base rates'!L$49)
+($E573*'fnd base rates'!L$50)
+($F573*'fnd base rates'!L$51)
+($G573*'fnd base rates'!L$52)
+($H573*'fnd base rates'!L$53)
+($I573*'fnd base rates'!L$54)
+($J573*'fnd base rates'!L$55)
+($K573*'fnd base rates'!L$56)
+($L573*'fnd base rates'!L$57)
+($M573*'fnd base rates'!L$58)
+($N573*'fnd base rates'!L$59)
+($O573*VLOOKUP($S573+12,rate_basefnd,12)))</f>
        <v>978.01976342683213</v>
      </c>
      <c r="AE573" s="1">
        <f>(($C573*'fnd base rates'!M$48)
+($D573*'fnd base rates'!M$49)
+($E573*'fnd base rates'!M$50)
+($F573*'fnd base rates'!M$51)
+($G573*'fnd base rates'!M$52)
+($H573*'fnd base rates'!M$53)
+($I573*'fnd base rates'!M$54)
+($J573*'fnd base rates'!M$55)
+($K573*'fnd base rates'!M$56)
+($L573*'fnd base rates'!M$57)
+($M573*'fnd base rates'!M$58)
+($N573*'fnd base rates'!M$59)
+($O573*VLOOKUP($S573+12,rate_basefnd,13)))</f>
        <v>0</v>
      </c>
      <c r="AF573" s="4">
        <f t="shared" si="93"/>
        <v>8747.3556136768329</v>
      </c>
      <c r="AG573" s="4"/>
      <c r="AH573" s="4">
        <f t="shared" si="94"/>
        <v>487049128</v>
      </c>
      <c r="AI573" s="4" t="str">
        <f t="shared" si="95"/>
        <v>487</v>
      </c>
      <c r="AJ573" s="2" t="str">
        <f t="shared" si="96"/>
        <v>049</v>
      </c>
      <c r="AK573" s="2" t="str">
        <f t="shared" si="97"/>
        <v>128</v>
      </c>
      <c r="AL573" s="4">
        <f t="shared" si="98"/>
        <v>1</v>
      </c>
      <c r="AM573" s="4">
        <f t="shared" si="91"/>
        <v>1</v>
      </c>
      <c r="AN573" s="4">
        <f t="shared" si="99"/>
        <v>8747.3556136768329</v>
      </c>
      <c r="AO573" s="4">
        <f t="shared" si="100"/>
        <v>8747</v>
      </c>
      <c r="AP573" s="4">
        <f t="shared" si="101"/>
        <v>0</v>
      </c>
      <c r="AQ573" s="75">
        <v>8747</v>
      </c>
      <c r="AR573" s="4"/>
    </row>
    <row r="574" spans="1:44">
      <c r="A574" s="2">
        <v>487049149</v>
      </c>
      <c r="B574" s="382" t="s">
        <v>129</v>
      </c>
      <c r="C574" s="15">
        <f>'fnd enro'!C574</f>
        <v>0</v>
      </c>
      <c r="D574" s="15">
        <f>'fnd enro'!D574</f>
        <v>0</v>
      </c>
      <c r="E574" s="15">
        <f>'fnd enro'!E574</f>
        <v>0</v>
      </c>
      <c r="F574" s="15">
        <f>'fnd enro'!F574</f>
        <v>0</v>
      </c>
      <c r="G574" s="15">
        <f>'fnd enro'!G574</f>
        <v>1</v>
      </c>
      <c r="H574" s="15">
        <f>'fnd enro'!H574</f>
        <v>0</v>
      </c>
      <c r="I574" s="15">
        <f>'fnd enro'!I574</f>
        <v>3.7499999999999999E-2</v>
      </c>
      <c r="J574" s="15">
        <f>'fnd enro'!J574</f>
        <v>0</v>
      </c>
      <c r="K574" s="15">
        <f>'fnd enro'!K574</f>
        <v>0</v>
      </c>
      <c r="L574" s="15">
        <f>'fnd enro'!L574</f>
        <v>0</v>
      </c>
      <c r="M574" s="15">
        <f>'fnd enro'!M574</f>
        <v>0</v>
      </c>
      <c r="N574" s="15">
        <f>'fnd enro'!N574</f>
        <v>0</v>
      </c>
      <c r="O574" s="15">
        <f>'fnd enro'!O574</f>
        <v>0</v>
      </c>
      <c r="P574" s="15"/>
      <c r="Q574" s="15">
        <f>'fnd enro'!R574</f>
        <v>1</v>
      </c>
      <c r="R574" s="16">
        <f t="shared" si="92"/>
        <v>1.0980000000000001</v>
      </c>
      <c r="S574" s="15">
        <f>'fnd enro'!Q574</f>
        <v>1</v>
      </c>
      <c r="U574" s="1">
        <f>(($C574*'fnd base rates'!C$48)
+($D574*'fnd base rates'!C$49)
+($E574*'fnd base rates'!C$50)
+($F574*'fnd base rates'!C$51)
+($G574*'fnd base rates'!C$52)
+($H574*'fnd base rates'!C$53)
+($I574*'fnd base rates'!C$54)
+($J574*'fnd base rates'!C$55)
+($K574*'fnd base rates'!C$56)
+($L574*'fnd base rates'!C$57)
+($M574*'fnd base rates'!C$58)
+($N574*'fnd base rates'!C$59)
+($O574*VLOOKUP($S574+12,rate_basefnd,3)))
*$R574</f>
        <v>508.69859625000009</v>
      </c>
      <c r="V574" s="1">
        <f>(($C574*'fnd base rates'!D$48)
+($D574*'fnd base rates'!D$49)
+($E574*'fnd base rates'!D$50)
+($F574*'fnd base rates'!D$51)
+($G574*'fnd base rates'!D$52)
+($H574*'fnd base rates'!D$53)
+($I574*'fnd base rates'!D$54)
+($J574*'fnd base rates'!D$55)
+($K574*'fnd base rates'!D$56)
+($L574*'fnd base rates'!D$57)
+($M574*'fnd base rates'!D$58)
+($N574*'fnd base rates'!D$59)
+($O574*VLOOKUP($S574+12,rate_basefnd,4)))
*$R574</f>
        <v>729.86256000000014</v>
      </c>
      <c r="W574" s="1">
        <f>(($C574*'fnd base rates'!E$48)
+($D574*'fnd base rates'!E$49)
+($E574*'fnd base rates'!E$50)
+($F574*'fnd base rates'!E$51)
+($G574*'fnd base rates'!E$52)
+($H574*'fnd base rates'!E$53)
+($I574*'fnd base rates'!E$54)
+($J574*'fnd base rates'!E$55)
+($K574*'fnd base rates'!E$56)
+($L574*'fnd base rates'!E$57)
+($M574*'fnd base rates'!E$58)
+($N574*'fnd base rates'!E$59)
+($O574*VLOOKUP($S574+12,rate_basefnd,5)))
*$R574</f>
        <v>3290.1782737500002</v>
      </c>
      <c r="X574" s="1">
        <f>(($C574*'fnd base rates'!F$48)
+($D574*'fnd base rates'!F$49)
+($E574*'fnd base rates'!F$50)
+($F574*'fnd base rates'!F$51)
+($G574*'fnd base rates'!F$52)
+($H574*'fnd base rates'!F$53)
+($I574*'fnd base rates'!F$54)
+($J574*'fnd base rates'!F$55)
+($K574*'fnd base rates'!F$56)
+($L574*'fnd base rates'!F$57)
+($M574*'fnd base rates'!F$58)
+($N574*'fnd base rates'!F$59)
+($O574*VLOOKUP($S574+12,rate_basefnd,6)))
*$R574</f>
        <v>940.11391350000019</v>
      </c>
      <c r="Y574" s="1">
        <f>(($C574*'fnd base rates'!G$48)
+($D574*'fnd base rates'!G$49)
+($E574*'fnd base rates'!G$50)
+($F574*'fnd base rates'!G$51)
+($G574*'fnd base rates'!G$52)
+($H574*'fnd base rates'!G$53)
+($I574*'fnd base rates'!G$54)
+($J574*'fnd base rates'!G$55)
+($K574*'fnd base rates'!G$56)
+($L574*'fnd base rates'!G$57)
+($M574*'fnd base rates'!G$58)
+($N574*'fnd base rates'!G$59)
+($O574*VLOOKUP($S574+12,rate_basefnd,7)))
*$R574</f>
        <v>160.22317949999999</v>
      </c>
      <c r="Z574" s="1">
        <f>(($C574*'fnd base rates'!H$48)
+($D574*'fnd base rates'!H$49)
+($E574*'fnd base rates'!H$50)
+($F574*'fnd base rates'!H$51)
+($G574*'fnd base rates'!H$52)
+($H574*'fnd base rates'!H$53)
+($I574*'fnd base rates'!H$54)
+($J574*'fnd base rates'!H$55)
+($K574*'fnd base rates'!H$56)
+($L574*'fnd base rates'!H$57)
+($M574*'fnd base rates'!H$58)
+($N574*'fnd base rates'!H$59)
+($O574*VLOOKUP($S574+12,rate_basefnd,8)))</f>
        <v>454.3845</v>
      </c>
      <c r="AA574" s="1">
        <f>(($C574*'fnd base rates'!I$48)
+($D574*'fnd base rates'!I$49)
+($E574*'fnd base rates'!I$50)
+($F574*'fnd base rates'!I$51)
+($G574*'fnd base rates'!I$52)
+($H574*'fnd base rates'!I$53)
+($I574*'fnd base rates'!I$54)
+($J574*'fnd base rates'!I$55)
+($K574*'fnd base rates'!I$56)
+($L574*'fnd base rates'!I$57)
+($M574*'fnd base rates'!I$58)
+($N574*'fnd base rates'!I$59)
+($O574*VLOOKUP($S574+12,rate_basefnd,9)))
*$R574</f>
        <v>324.16254000000004</v>
      </c>
      <c r="AB574" s="1">
        <f>(($C574*'fnd base rates'!J$48)
+($D574*'fnd base rates'!J$49)
+($E574*'fnd base rates'!J$50)
+($F574*'fnd base rates'!J$51)
+($G574*'fnd base rates'!J$52)
+($H574*'fnd base rates'!J$53)
+($I574*'fnd base rates'!J$54)
+($J574*'fnd base rates'!J$55)
+($K574*'fnd base rates'!J$56)
+($L574*'fnd base rates'!J$57)
+($M574*'fnd base rates'!J$58)
+($N574*'fnd base rates'!J$59)
+($O574*VLOOKUP($S574+12,rate_basefnd,10)))
*$R574</f>
        <v>237.36564000000001</v>
      </c>
      <c r="AC574" s="1">
        <f>(($C574*'fnd base rates'!K$48)
+($D574*'fnd base rates'!K$49)
+($E574*'fnd base rates'!K$50)
+($F574*'fnd base rates'!K$51)
+($G574*'fnd base rates'!K$52)
+($H574*'fnd base rates'!K$53)
+($I574*'fnd base rates'!K$54)
+($J574*'fnd base rates'!K$55)
+($K574*'fnd base rates'!K$56)
+($L574*'fnd base rates'!K$57)
+($M574*'fnd base rates'!K$58)
+($N574*'fnd base rates'!K$59)
+($O574*VLOOKUP($S574+12,rate_basefnd,11)))
*$R574</f>
        <v>1124.3466472500002</v>
      </c>
      <c r="AD574" s="1">
        <f>(($C574*'fnd base rates'!L$48)
+($D574*'fnd base rates'!L$49)
+($E574*'fnd base rates'!L$50)
+($F574*'fnd base rates'!L$51)
+($G574*'fnd base rates'!L$52)
+($H574*'fnd base rates'!L$53)
+($I574*'fnd base rates'!L$54)
+($J574*'fnd base rates'!L$55)
+($K574*'fnd base rates'!L$56)
+($L574*'fnd base rates'!L$57)
+($M574*'fnd base rates'!L$58)
+($N574*'fnd base rates'!L$59)
+($O574*VLOOKUP($S574+12,rate_basefnd,12)))</f>
        <v>978.01976342683213</v>
      </c>
      <c r="AE574" s="1">
        <f>(($C574*'fnd base rates'!M$48)
+($D574*'fnd base rates'!M$49)
+($E574*'fnd base rates'!M$50)
+($F574*'fnd base rates'!M$51)
+($G574*'fnd base rates'!M$52)
+($H574*'fnd base rates'!M$53)
+($I574*'fnd base rates'!M$54)
+($J574*'fnd base rates'!M$55)
+($K574*'fnd base rates'!M$56)
+($L574*'fnd base rates'!M$57)
+($M574*'fnd base rates'!M$58)
+($N574*'fnd base rates'!M$59)
+($O574*VLOOKUP($S574+12,rate_basefnd,13)))</f>
        <v>0</v>
      </c>
      <c r="AF574" s="4">
        <f t="shared" si="93"/>
        <v>8747.3556136768329</v>
      </c>
      <c r="AG574" s="4"/>
      <c r="AH574" s="4">
        <f t="shared" si="94"/>
        <v>487049149</v>
      </c>
      <c r="AI574" s="4" t="str">
        <f t="shared" si="95"/>
        <v>487</v>
      </c>
      <c r="AJ574" s="2" t="str">
        <f t="shared" si="96"/>
        <v>049</v>
      </c>
      <c r="AK574" s="2" t="str">
        <f t="shared" si="97"/>
        <v>149</v>
      </c>
      <c r="AL574" s="4">
        <f t="shared" si="98"/>
        <v>1</v>
      </c>
      <c r="AM574" s="4">
        <f t="shared" si="91"/>
        <v>1</v>
      </c>
      <c r="AN574" s="4">
        <f t="shared" si="99"/>
        <v>8747.3556136768329</v>
      </c>
      <c r="AO574" s="4">
        <f t="shared" si="100"/>
        <v>8747</v>
      </c>
      <c r="AP574" s="4">
        <f t="shared" si="101"/>
        <v>0</v>
      </c>
      <c r="AQ574" s="75">
        <v>8747</v>
      </c>
      <c r="AR574" s="4"/>
    </row>
    <row r="575" spans="1:44">
      <c r="A575" s="2">
        <v>487049153</v>
      </c>
      <c r="B575" s="382" t="s">
        <v>129</v>
      </c>
      <c r="C575" s="15">
        <f>'fnd enro'!C575</f>
        <v>0</v>
      </c>
      <c r="D575" s="15">
        <f>'fnd enro'!D575</f>
        <v>0</v>
      </c>
      <c r="E575" s="15">
        <f>'fnd enro'!E575</f>
        <v>0</v>
      </c>
      <c r="F575" s="15">
        <f>'fnd enro'!F575</f>
        <v>0</v>
      </c>
      <c r="G575" s="15">
        <f>'fnd enro'!G575</f>
        <v>0</v>
      </c>
      <c r="H575" s="15">
        <f>'fnd enro'!H575</f>
        <v>1</v>
      </c>
      <c r="I575" s="15">
        <f>'fnd enro'!I575</f>
        <v>3.7499999999999999E-2</v>
      </c>
      <c r="J575" s="15">
        <f>'fnd enro'!J575</f>
        <v>0</v>
      </c>
      <c r="K575" s="15">
        <f>'fnd enro'!K575</f>
        <v>0</v>
      </c>
      <c r="L575" s="15">
        <f>'fnd enro'!L575</f>
        <v>0</v>
      </c>
      <c r="M575" s="15">
        <f>'fnd enro'!M575</f>
        <v>0</v>
      </c>
      <c r="N575" s="15">
        <f>'fnd enro'!N575</f>
        <v>0</v>
      </c>
      <c r="O575" s="15">
        <f>'fnd enro'!O575</f>
        <v>0</v>
      </c>
      <c r="P575" s="15"/>
      <c r="Q575" s="15">
        <f>'fnd enro'!R575</f>
        <v>1</v>
      </c>
      <c r="R575" s="16">
        <f t="shared" si="92"/>
        <v>1.0980000000000001</v>
      </c>
      <c r="S575" s="15">
        <f>'fnd enro'!Q575</f>
        <v>1</v>
      </c>
      <c r="U575" s="1">
        <f>(($C575*'fnd base rates'!C$48)
+($D575*'fnd base rates'!C$49)
+($E575*'fnd base rates'!C$50)
+($F575*'fnd base rates'!C$51)
+($G575*'fnd base rates'!C$52)
+($H575*'fnd base rates'!C$53)
+($I575*'fnd base rates'!C$54)
+($J575*'fnd base rates'!C$55)
+($K575*'fnd base rates'!C$56)
+($L575*'fnd base rates'!C$57)
+($M575*'fnd base rates'!C$58)
+($N575*'fnd base rates'!C$59)
+($O575*VLOOKUP($S575+12,rate_basefnd,3)))
*$R575</f>
        <v>508.69859625000009</v>
      </c>
      <c r="V575" s="1">
        <f>(($C575*'fnd base rates'!D$48)
+($D575*'fnd base rates'!D$49)
+($E575*'fnd base rates'!D$50)
+($F575*'fnd base rates'!D$51)
+($G575*'fnd base rates'!D$52)
+($H575*'fnd base rates'!D$53)
+($I575*'fnd base rates'!D$54)
+($J575*'fnd base rates'!D$55)
+($K575*'fnd base rates'!D$56)
+($L575*'fnd base rates'!D$57)
+($M575*'fnd base rates'!D$58)
+($N575*'fnd base rates'!D$59)
+($O575*VLOOKUP($S575+12,rate_basefnd,4)))
*$R575</f>
        <v>729.86256000000014</v>
      </c>
      <c r="W575" s="1">
        <f>(($C575*'fnd base rates'!E$48)
+($D575*'fnd base rates'!E$49)
+($E575*'fnd base rates'!E$50)
+($F575*'fnd base rates'!E$51)
+($G575*'fnd base rates'!E$52)
+($H575*'fnd base rates'!E$53)
+($I575*'fnd base rates'!E$54)
+($J575*'fnd base rates'!E$55)
+($K575*'fnd base rates'!E$56)
+($L575*'fnd base rates'!E$57)
+($M575*'fnd base rates'!E$58)
+($N575*'fnd base rates'!E$59)
+($O575*VLOOKUP($S575+12,rate_basefnd,5)))
*$R575</f>
        <v>4676.0628937499996</v>
      </c>
      <c r="X575" s="1">
        <f>(($C575*'fnd base rates'!F$48)
+($D575*'fnd base rates'!F$49)
+($E575*'fnd base rates'!F$50)
+($F575*'fnd base rates'!F$51)
+($G575*'fnd base rates'!F$52)
+($H575*'fnd base rates'!F$53)
+($I575*'fnd base rates'!F$54)
+($J575*'fnd base rates'!F$55)
+($K575*'fnd base rates'!F$56)
+($L575*'fnd base rates'!F$57)
+($M575*'fnd base rates'!F$58)
+($N575*'fnd base rates'!F$59)
+($O575*VLOOKUP($S575+12,rate_basefnd,6)))
*$R575</f>
        <v>836.6274135000001</v>
      </c>
      <c r="Y575" s="1">
        <f>(($C575*'fnd base rates'!G$48)
+($D575*'fnd base rates'!G$49)
+($E575*'fnd base rates'!G$50)
+($F575*'fnd base rates'!G$51)
+($G575*'fnd base rates'!G$52)
+($H575*'fnd base rates'!G$53)
+($I575*'fnd base rates'!G$54)
+($J575*'fnd base rates'!G$55)
+($K575*'fnd base rates'!G$56)
+($L575*'fnd base rates'!G$57)
+($M575*'fnd base rates'!G$58)
+($N575*'fnd base rates'!G$59)
+($O575*VLOOKUP($S575+12,rate_basefnd,7)))
*$R575</f>
        <v>155.8531395</v>
      </c>
      <c r="Z575" s="1">
        <f>(($C575*'fnd base rates'!H$48)
+($D575*'fnd base rates'!H$49)
+($E575*'fnd base rates'!H$50)
+($F575*'fnd base rates'!H$51)
+($G575*'fnd base rates'!H$52)
+($H575*'fnd base rates'!H$53)
+($I575*'fnd base rates'!H$54)
+($J575*'fnd base rates'!H$55)
+($K575*'fnd base rates'!H$56)
+($L575*'fnd base rates'!H$57)
+($M575*'fnd base rates'!H$58)
+($N575*'fnd base rates'!H$59)
+($O575*VLOOKUP($S575+12,rate_basefnd,8)))</f>
        <v>719.08450000000005</v>
      </c>
      <c r="AA575" s="1">
        <f>(($C575*'fnd base rates'!I$48)
+($D575*'fnd base rates'!I$49)
+($E575*'fnd base rates'!I$50)
+($F575*'fnd base rates'!I$51)
+($G575*'fnd base rates'!I$52)
+($H575*'fnd base rates'!I$53)
+($I575*'fnd base rates'!I$54)
+($J575*'fnd base rates'!I$55)
+($K575*'fnd base rates'!I$56)
+($L575*'fnd base rates'!I$57)
+($M575*'fnd base rates'!I$58)
+($N575*'fnd base rates'!I$59)
+($O575*VLOOKUP($S575+12,rate_basefnd,9)))
*$R575</f>
        <v>406.34784000000002</v>
      </c>
      <c r="AB575" s="1">
        <f>(($C575*'fnd base rates'!J$48)
+($D575*'fnd base rates'!J$49)
+($E575*'fnd base rates'!J$50)
+($F575*'fnd base rates'!J$51)
+($G575*'fnd base rates'!J$52)
+($H575*'fnd base rates'!J$53)
+($I575*'fnd base rates'!J$54)
+($J575*'fnd base rates'!J$55)
+($K575*'fnd base rates'!J$56)
+($L575*'fnd base rates'!J$57)
+($M575*'fnd base rates'!J$58)
+($N575*'fnd base rates'!J$59)
+($O575*VLOOKUP($S575+12,rate_basefnd,10)))
*$R575</f>
        <v>547.35300000000007</v>
      </c>
      <c r="AC575" s="1">
        <f>(($C575*'fnd base rates'!K$48)
+($D575*'fnd base rates'!K$49)
+($E575*'fnd base rates'!K$50)
+($F575*'fnd base rates'!K$51)
+($G575*'fnd base rates'!K$52)
+($H575*'fnd base rates'!K$53)
+($I575*'fnd base rates'!K$54)
+($J575*'fnd base rates'!K$55)
+($K575*'fnd base rates'!K$56)
+($L575*'fnd base rates'!K$57)
+($M575*'fnd base rates'!K$58)
+($N575*'fnd base rates'!K$59)
+($O575*VLOOKUP($S575+12,rate_basefnd,11)))
*$R575</f>
        <v>1093.7234272500002</v>
      </c>
      <c r="AD575" s="1">
        <f>(($C575*'fnd base rates'!L$48)
+($D575*'fnd base rates'!L$49)
+($E575*'fnd base rates'!L$50)
+($F575*'fnd base rates'!L$51)
+($G575*'fnd base rates'!L$52)
+($H575*'fnd base rates'!L$53)
+($I575*'fnd base rates'!L$54)
+($J575*'fnd base rates'!L$55)
+($K575*'fnd base rates'!L$56)
+($L575*'fnd base rates'!L$57)
+($M575*'fnd base rates'!L$58)
+($N575*'fnd base rates'!L$59)
+($O575*VLOOKUP($S575+12,rate_basefnd,12)))</f>
        <v>919.25803935944157</v>
      </c>
      <c r="AE575" s="1">
        <f>(($C575*'fnd base rates'!M$48)
+($D575*'fnd base rates'!M$49)
+($E575*'fnd base rates'!M$50)
+($F575*'fnd base rates'!M$51)
+($G575*'fnd base rates'!M$52)
+($H575*'fnd base rates'!M$53)
+($I575*'fnd base rates'!M$54)
+($J575*'fnd base rates'!M$55)
+($K575*'fnd base rates'!M$56)
+($L575*'fnd base rates'!M$57)
+($M575*'fnd base rates'!M$58)
+($N575*'fnd base rates'!M$59)
+($O575*VLOOKUP($S575+12,rate_basefnd,13)))</f>
        <v>0</v>
      </c>
      <c r="AF575" s="4">
        <f t="shared" si="93"/>
        <v>10592.871409609445</v>
      </c>
      <c r="AG575" s="4"/>
      <c r="AH575" s="4">
        <f t="shared" si="94"/>
        <v>487049153</v>
      </c>
      <c r="AI575" s="4" t="str">
        <f t="shared" si="95"/>
        <v>487</v>
      </c>
      <c r="AJ575" s="2" t="str">
        <f t="shared" si="96"/>
        <v>049</v>
      </c>
      <c r="AK575" s="2" t="str">
        <f t="shared" si="97"/>
        <v>153</v>
      </c>
      <c r="AL575" s="4">
        <f t="shared" si="98"/>
        <v>1</v>
      </c>
      <c r="AM575" s="4">
        <f t="shared" si="91"/>
        <v>1</v>
      </c>
      <c r="AN575" s="4">
        <f t="shared" si="99"/>
        <v>10592.871409609445</v>
      </c>
      <c r="AO575" s="4">
        <f t="shared" si="100"/>
        <v>10593</v>
      </c>
      <c r="AP575" s="4">
        <f t="shared" si="101"/>
        <v>0</v>
      </c>
      <c r="AQ575" s="75">
        <v>10593</v>
      </c>
      <c r="AR575" s="4"/>
    </row>
    <row r="576" spans="1:44">
      <c r="A576" s="2">
        <v>487049163</v>
      </c>
      <c r="B576" s="382" t="s">
        <v>129</v>
      </c>
      <c r="C576" s="15">
        <f>'fnd enro'!C576</f>
        <v>0</v>
      </c>
      <c r="D576" s="15">
        <f>'fnd enro'!D576</f>
        <v>0</v>
      </c>
      <c r="E576" s="15">
        <f>'fnd enro'!E576</f>
        <v>0</v>
      </c>
      <c r="F576" s="15">
        <f>'fnd enro'!F576</f>
        <v>0</v>
      </c>
      <c r="G576" s="15">
        <f>'fnd enro'!G576</f>
        <v>4</v>
      </c>
      <c r="H576" s="15">
        <f>'fnd enro'!H576</f>
        <v>8</v>
      </c>
      <c r="I576" s="15">
        <f>'fnd enro'!I576</f>
        <v>0.48749999999999999</v>
      </c>
      <c r="J576" s="15">
        <f>'fnd enro'!J576</f>
        <v>0</v>
      </c>
      <c r="K576" s="15">
        <f>'fnd enro'!K576</f>
        <v>0</v>
      </c>
      <c r="L576" s="15">
        <f>'fnd enro'!L576</f>
        <v>0</v>
      </c>
      <c r="M576" s="15">
        <f>'fnd enro'!M576</f>
        <v>1</v>
      </c>
      <c r="N576" s="15">
        <f>'fnd enro'!N576</f>
        <v>0</v>
      </c>
      <c r="O576" s="15">
        <f>'fnd enro'!O576</f>
        <v>4</v>
      </c>
      <c r="P576" s="15"/>
      <c r="Q576" s="15">
        <f>'fnd enro'!R576</f>
        <v>13</v>
      </c>
      <c r="R576" s="16">
        <f t="shared" si="92"/>
        <v>1.0980000000000001</v>
      </c>
      <c r="S576" s="15">
        <f>'fnd enro'!Q576</f>
        <v>8</v>
      </c>
      <c r="U576" s="1">
        <f>(($C576*'fnd base rates'!C$48)
+($D576*'fnd base rates'!C$49)
+($E576*'fnd base rates'!C$50)
+($F576*'fnd base rates'!C$51)
+($G576*'fnd base rates'!C$52)
+($H576*'fnd base rates'!C$53)
+($I576*'fnd base rates'!C$54)
+($J576*'fnd base rates'!C$55)
+($K576*'fnd base rates'!C$56)
+($L576*'fnd base rates'!C$57)
+($M576*'fnd base rates'!C$58)
+($N576*'fnd base rates'!C$59)
+($O576*VLOOKUP($S576+12,rate_basefnd,3)))
*$R576</f>
        <v>6613.0817512500007</v>
      </c>
      <c r="V576" s="1">
        <f>(($C576*'fnd base rates'!D$48)
+($D576*'fnd base rates'!D$49)
+($E576*'fnd base rates'!D$50)
+($F576*'fnd base rates'!D$51)
+($G576*'fnd base rates'!D$52)
+($H576*'fnd base rates'!D$53)
+($I576*'fnd base rates'!D$54)
+($J576*'fnd base rates'!D$55)
+($K576*'fnd base rates'!D$56)
+($L576*'fnd base rates'!D$57)
+($M576*'fnd base rates'!D$58)
+($N576*'fnd base rates'!D$59)
+($O576*VLOOKUP($S576+12,rate_basefnd,4)))
*$R576</f>
        <v>9488.2132800000018</v>
      </c>
      <c r="W576" s="1">
        <f>(($C576*'fnd base rates'!E$48)
+($D576*'fnd base rates'!E$49)
+($E576*'fnd base rates'!E$50)
+($F576*'fnd base rates'!E$51)
+($G576*'fnd base rates'!E$52)
+($H576*'fnd base rates'!E$53)
+($I576*'fnd base rates'!E$54)
+($J576*'fnd base rates'!E$55)
+($K576*'fnd base rates'!E$56)
+($L576*'fnd base rates'!E$57)
+($M576*'fnd base rates'!E$58)
+($N576*'fnd base rates'!E$59)
+($O576*VLOOKUP($S576+12,rate_basefnd,5)))
*$R576</f>
        <v>70045.111338750008</v>
      </c>
      <c r="X576" s="1">
        <f>(($C576*'fnd base rates'!F$48)
+($D576*'fnd base rates'!F$49)
+($E576*'fnd base rates'!F$50)
+($F576*'fnd base rates'!F$51)
+($G576*'fnd base rates'!F$52)
+($H576*'fnd base rates'!F$53)
+($I576*'fnd base rates'!F$54)
+($J576*'fnd base rates'!F$55)
+($K576*'fnd base rates'!F$56)
+($L576*'fnd base rates'!F$57)
+($M576*'fnd base rates'!F$58)
+($N576*'fnd base rates'!F$59)
+($O576*VLOOKUP($S576+12,rate_basefnd,6)))
*$R576</f>
        <v>11462.049175500002</v>
      </c>
      <c r="Y576" s="1">
        <f>(($C576*'fnd base rates'!G$48)
+($D576*'fnd base rates'!G$49)
+($E576*'fnd base rates'!G$50)
+($F576*'fnd base rates'!G$51)
+($G576*'fnd base rates'!G$52)
+($H576*'fnd base rates'!G$53)
+($I576*'fnd base rates'!G$54)
+($J576*'fnd base rates'!G$55)
+($K576*'fnd base rates'!G$56)
+($L576*'fnd base rates'!G$57)
+($M576*'fnd base rates'!G$58)
+($N576*'fnd base rates'!G$59)
+($O576*VLOOKUP($S576+12,rate_basefnd,7)))
*$R576</f>
        <v>2393.7451335000001</v>
      </c>
      <c r="Z576" s="1">
        <f>(($C576*'fnd base rates'!H$48)
+($D576*'fnd base rates'!H$49)
+($E576*'fnd base rates'!H$50)
+($F576*'fnd base rates'!H$51)
+($G576*'fnd base rates'!H$52)
+($H576*'fnd base rates'!H$53)
+($I576*'fnd base rates'!H$54)
+($J576*'fnd base rates'!H$55)
+($K576*'fnd base rates'!H$56)
+($L576*'fnd base rates'!H$57)
+($M576*'fnd base rates'!H$58)
+($N576*'fnd base rates'!H$59)
+($O576*VLOOKUP($S576+12,rate_basefnd,8)))</f>
        <v>8024.5984999999991</v>
      </c>
      <c r="AA576" s="1">
        <f>(($C576*'fnd base rates'!I$48)
+($D576*'fnd base rates'!I$49)
+($E576*'fnd base rates'!I$50)
+($F576*'fnd base rates'!I$51)
+($G576*'fnd base rates'!I$52)
+($H576*'fnd base rates'!I$53)
+($I576*'fnd base rates'!I$54)
+($J576*'fnd base rates'!I$55)
+($K576*'fnd base rates'!I$56)
+($L576*'fnd base rates'!I$57)
+($M576*'fnd base rates'!I$58)
+($N576*'fnd base rates'!I$59)
+($O576*VLOOKUP($S576+12,rate_basefnd,9)))
*$R576</f>
        <v>4871.5954199999996</v>
      </c>
      <c r="AB576" s="1">
        <f>(($C576*'fnd base rates'!J$48)
+($D576*'fnd base rates'!J$49)
+($E576*'fnd base rates'!J$50)
+($F576*'fnd base rates'!J$51)
+($G576*'fnd base rates'!J$52)
+($H576*'fnd base rates'!J$53)
+($I576*'fnd base rates'!J$54)
+($J576*'fnd base rates'!J$55)
+($K576*'fnd base rates'!J$56)
+($L576*'fnd base rates'!J$57)
+($M576*'fnd base rates'!J$58)
+($N576*'fnd base rates'!J$59)
+($O576*VLOOKUP($S576+12,rate_basefnd,10)))
*$R576</f>
        <v>5473.6068600000008</v>
      </c>
      <c r="AC576" s="1">
        <f>(($C576*'fnd base rates'!K$48)
+($D576*'fnd base rates'!K$49)
+($E576*'fnd base rates'!K$50)
+($F576*'fnd base rates'!K$51)
+($G576*'fnd base rates'!K$52)
+($H576*'fnd base rates'!K$53)
+($I576*'fnd base rates'!K$54)
+($J576*'fnd base rates'!K$55)
+($K576*'fnd base rates'!K$56)
+($L576*'fnd base rates'!K$57)
+($M576*'fnd base rates'!K$58)
+($N576*'fnd base rates'!K$59)
+($O576*VLOOKUP($S576+12,rate_basefnd,11)))
*$R576</f>
        <v>16798.298294250002</v>
      </c>
      <c r="AD576" s="1">
        <f>(($C576*'fnd base rates'!L$48)
+($D576*'fnd base rates'!L$49)
+($E576*'fnd base rates'!L$50)
+($F576*'fnd base rates'!L$51)
+($G576*'fnd base rates'!L$52)
+($H576*'fnd base rates'!L$53)
+($I576*'fnd base rates'!L$54)
+($J576*'fnd base rates'!L$55)
+($K576*'fnd base rates'!L$56)
+($L576*'fnd base rates'!L$57)
+($M576*'fnd base rates'!L$58)
+($N576*'fnd base rates'!L$59)
+($O576*VLOOKUP($S576+12,rate_basefnd,12)))</f>
        <v>13717.956704510712</v>
      </c>
      <c r="AE576" s="1">
        <f>(($C576*'fnd base rates'!M$48)
+($D576*'fnd base rates'!M$49)
+($E576*'fnd base rates'!M$50)
+($F576*'fnd base rates'!M$51)
+($G576*'fnd base rates'!M$52)
+($H576*'fnd base rates'!M$53)
+($I576*'fnd base rates'!M$54)
+($J576*'fnd base rates'!M$55)
+($K576*'fnd base rates'!M$56)
+($L576*'fnd base rates'!M$57)
+($M576*'fnd base rates'!M$58)
+($N576*'fnd base rates'!M$59)
+($O576*VLOOKUP($S576+12,rate_basefnd,13)))</f>
        <v>0</v>
      </c>
      <c r="AF576" s="4">
        <f t="shared" si="93"/>
        <v>148888.25645776073</v>
      </c>
      <c r="AG576" s="4"/>
      <c r="AH576" s="4">
        <f t="shared" si="94"/>
        <v>487049163</v>
      </c>
      <c r="AI576" s="4" t="str">
        <f t="shared" si="95"/>
        <v>487</v>
      </c>
      <c r="AJ576" s="2" t="str">
        <f t="shared" si="96"/>
        <v>049</v>
      </c>
      <c r="AK576" s="2" t="str">
        <f t="shared" si="97"/>
        <v>163</v>
      </c>
      <c r="AL576" s="4">
        <f t="shared" si="98"/>
        <v>1</v>
      </c>
      <c r="AM576" s="4">
        <f t="shared" si="91"/>
        <v>13</v>
      </c>
      <c r="AN576" s="4">
        <f t="shared" si="99"/>
        <v>148888.25645776073</v>
      </c>
      <c r="AO576" s="4">
        <f t="shared" si="100"/>
        <v>11453</v>
      </c>
      <c r="AP576" s="4">
        <f t="shared" si="101"/>
        <v>0</v>
      </c>
      <c r="AQ576" s="75">
        <v>11453</v>
      </c>
      <c r="AR576" s="4"/>
    </row>
    <row r="577" spans="1:44">
      <c r="A577" s="2">
        <v>487049165</v>
      </c>
      <c r="B577" s="382" t="s">
        <v>129</v>
      </c>
      <c r="C577" s="15">
        <f>'fnd enro'!C577</f>
        <v>0</v>
      </c>
      <c r="D577" s="15">
        <f>'fnd enro'!D577</f>
        <v>0</v>
      </c>
      <c r="E577" s="15">
        <f>'fnd enro'!E577</f>
        <v>0</v>
      </c>
      <c r="F577" s="15">
        <f>'fnd enro'!F577</f>
        <v>0</v>
      </c>
      <c r="G577" s="15">
        <f>'fnd enro'!G577</f>
        <v>11</v>
      </c>
      <c r="H577" s="15">
        <f>'fnd enro'!H577</f>
        <v>30</v>
      </c>
      <c r="I577" s="15">
        <f>'fnd enro'!I577</f>
        <v>1.575</v>
      </c>
      <c r="J577" s="15">
        <f>'fnd enro'!J577</f>
        <v>0</v>
      </c>
      <c r="K577" s="15">
        <f>'fnd enro'!K577</f>
        <v>0</v>
      </c>
      <c r="L577" s="15">
        <f>'fnd enro'!L577</f>
        <v>0</v>
      </c>
      <c r="M577" s="15">
        <f>'fnd enro'!M577</f>
        <v>1</v>
      </c>
      <c r="N577" s="15">
        <f>'fnd enro'!N577</f>
        <v>0</v>
      </c>
      <c r="O577" s="15">
        <f>'fnd enro'!O577</f>
        <v>12</v>
      </c>
      <c r="P577" s="15"/>
      <c r="Q577" s="15">
        <f>'fnd enro'!R577</f>
        <v>42</v>
      </c>
      <c r="R577" s="16">
        <f t="shared" si="92"/>
        <v>1.0980000000000001</v>
      </c>
      <c r="S577" s="15">
        <f>'fnd enro'!Q577</f>
        <v>7</v>
      </c>
      <c r="U577" s="1">
        <f>(($C577*'fnd base rates'!C$48)
+($D577*'fnd base rates'!C$49)
+($E577*'fnd base rates'!C$50)
+($F577*'fnd base rates'!C$51)
+($G577*'fnd base rates'!C$52)
+($H577*'fnd base rates'!C$53)
+($I577*'fnd base rates'!C$54)
+($J577*'fnd base rates'!C$55)
+($K577*'fnd base rates'!C$56)
+($L577*'fnd base rates'!C$57)
+($M577*'fnd base rates'!C$58)
+($N577*'fnd base rates'!C$59)
+($O577*VLOOKUP($S577+12,rate_basefnd,3)))
*$R577</f>
        <v>21365.341042500004</v>
      </c>
      <c r="V577" s="1">
        <f>(($C577*'fnd base rates'!D$48)
+($D577*'fnd base rates'!D$49)
+($E577*'fnd base rates'!D$50)
+($F577*'fnd base rates'!D$51)
+($G577*'fnd base rates'!D$52)
+($H577*'fnd base rates'!D$53)
+($I577*'fnd base rates'!D$54)
+($J577*'fnd base rates'!D$55)
+($K577*'fnd base rates'!D$56)
+($L577*'fnd base rates'!D$57)
+($M577*'fnd base rates'!D$58)
+($N577*'fnd base rates'!D$59)
+($O577*VLOOKUP($S577+12,rate_basefnd,4)))
*$R577</f>
        <v>30654.227520000008</v>
      </c>
      <c r="W577" s="1">
        <f>(($C577*'fnd base rates'!E$48)
+($D577*'fnd base rates'!E$49)
+($E577*'fnd base rates'!E$50)
+($F577*'fnd base rates'!E$51)
+($G577*'fnd base rates'!E$52)
+($H577*'fnd base rates'!E$53)
+($I577*'fnd base rates'!E$54)
+($J577*'fnd base rates'!E$55)
+($K577*'fnd base rates'!E$56)
+($L577*'fnd base rates'!E$57)
+($M577*'fnd base rates'!E$58)
+($N577*'fnd base rates'!E$59)
+($O577*VLOOKUP($S577+12,rate_basefnd,5)))
*$R577</f>
        <v>223713.90267750001</v>
      </c>
      <c r="X577" s="1">
        <f>(($C577*'fnd base rates'!F$48)
+($D577*'fnd base rates'!F$49)
+($E577*'fnd base rates'!F$50)
+($F577*'fnd base rates'!F$51)
+($G577*'fnd base rates'!F$52)
+($H577*'fnd base rates'!F$53)
+($I577*'fnd base rates'!F$54)
+($J577*'fnd base rates'!F$55)
+($K577*'fnd base rates'!F$56)
+($L577*'fnd base rates'!F$57)
+($M577*'fnd base rates'!F$58)
+($N577*'fnd base rates'!F$59)
+($O577*VLOOKUP($S577+12,rate_basefnd,6)))
*$R577</f>
        <v>36448.649667000005</v>
      </c>
      <c r="Y577" s="1">
        <f>(($C577*'fnd base rates'!G$48)
+($D577*'fnd base rates'!G$49)
+($E577*'fnd base rates'!G$50)
+($F577*'fnd base rates'!G$51)
+($G577*'fnd base rates'!G$52)
+($H577*'fnd base rates'!G$53)
+($I577*'fnd base rates'!G$54)
+($J577*'fnd base rates'!G$55)
+($K577*'fnd base rates'!G$56)
+($L577*'fnd base rates'!G$57)
+($M577*'fnd base rates'!G$58)
+($N577*'fnd base rates'!G$59)
+($O577*VLOOKUP($S577+12,rate_basefnd,7)))
*$R577</f>
        <v>7555.091499000001</v>
      </c>
      <c r="Z577" s="1">
        <f>(($C577*'fnd base rates'!H$48)
+($D577*'fnd base rates'!H$49)
+($E577*'fnd base rates'!H$50)
+($F577*'fnd base rates'!H$51)
+($G577*'fnd base rates'!H$52)
+($H577*'fnd base rates'!H$53)
+($I577*'fnd base rates'!H$54)
+($J577*'fnd base rates'!H$55)
+($K577*'fnd base rates'!H$56)
+($L577*'fnd base rates'!H$57)
+($M577*'fnd base rates'!H$58)
+($N577*'fnd base rates'!H$59)
+($O577*VLOOKUP($S577+12,rate_basefnd,8)))</f>
        <v>27025.149000000001</v>
      </c>
      <c r="AA577" s="1">
        <f>(($C577*'fnd base rates'!I$48)
+($D577*'fnd base rates'!I$49)
+($E577*'fnd base rates'!I$50)
+($F577*'fnd base rates'!I$51)
+($G577*'fnd base rates'!I$52)
+($H577*'fnd base rates'!I$53)
+($I577*'fnd base rates'!I$54)
+($J577*'fnd base rates'!I$55)
+($K577*'fnd base rates'!I$56)
+($L577*'fnd base rates'!I$57)
+($M577*'fnd base rates'!I$58)
+($N577*'fnd base rates'!I$59)
+($O577*VLOOKUP($S577+12,rate_basefnd,9)))
*$R577</f>
        <v>16080.385680000001</v>
      </c>
      <c r="AB577" s="1">
        <f>(($C577*'fnd base rates'!J$48)
+($D577*'fnd base rates'!J$49)
+($E577*'fnd base rates'!J$50)
+($F577*'fnd base rates'!J$51)
+($G577*'fnd base rates'!J$52)
+($H577*'fnd base rates'!J$53)
+($I577*'fnd base rates'!J$54)
+($J577*'fnd base rates'!J$55)
+($K577*'fnd base rates'!J$56)
+($L577*'fnd base rates'!J$57)
+($M577*'fnd base rates'!J$58)
+($N577*'fnd base rates'!J$59)
+($O577*VLOOKUP($S577+12,rate_basefnd,10)))
*$R577</f>
        <v>19176.932339999999</v>
      </c>
      <c r="AC577" s="1">
        <f>(($C577*'fnd base rates'!K$48)
+($D577*'fnd base rates'!K$49)
+($E577*'fnd base rates'!K$50)
+($F577*'fnd base rates'!K$51)
+($G577*'fnd base rates'!K$52)
+($H577*'fnd base rates'!K$53)
+($I577*'fnd base rates'!K$54)
+($J577*'fnd base rates'!K$55)
+($K577*'fnd base rates'!K$56)
+($L577*'fnd base rates'!K$57)
+($M577*'fnd base rates'!K$58)
+($N577*'fnd base rates'!K$59)
+($O577*VLOOKUP($S577+12,rate_basefnd,11)))
*$R577</f>
        <v>53018.725504499998</v>
      </c>
      <c r="AD577" s="1">
        <f>(($C577*'fnd base rates'!L$48)
+($D577*'fnd base rates'!L$49)
+($E577*'fnd base rates'!L$50)
+($F577*'fnd base rates'!L$51)
+($G577*'fnd base rates'!L$52)
+($H577*'fnd base rates'!L$53)
+($I577*'fnd base rates'!L$54)
+($J577*'fnd base rates'!L$55)
+($K577*'fnd base rates'!L$56)
+($L577*'fnd base rates'!L$57)
+($M577*'fnd base rates'!L$58)
+($N577*'fnd base rates'!L$59)
+($O577*VLOOKUP($S577+12,rate_basefnd,12)))</f>
        <v>43354.491914406251</v>
      </c>
      <c r="AE577" s="1">
        <f>(($C577*'fnd base rates'!M$48)
+($D577*'fnd base rates'!M$49)
+($E577*'fnd base rates'!M$50)
+($F577*'fnd base rates'!M$51)
+($G577*'fnd base rates'!M$52)
+($H577*'fnd base rates'!M$53)
+($I577*'fnd base rates'!M$54)
+($J577*'fnd base rates'!M$55)
+($K577*'fnd base rates'!M$56)
+($L577*'fnd base rates'!M$57)
+($M577*'fnd base rates'!M$58)
+($N577*'fnd base rates'!M$59)
+($O577*VLOOKUP($S577+12,rate_basefnd,13)))</f>
        <v>0</v>
      </c>
      <c r="AF577" s="4">
        <f t="shared" si="93"/>
        <v>478392.89684490621</v>
      </c>
      <c r="AG577" s="4"/>
      <c r="AH577" s="4">
        <f t="shared" si="94"/>
        <v>487049165</v>
      </c>
      <c r="AI577" s="4" t="str">
        <f t="shared" si="95"/>
        <v>487</v>
      </c>
      <c r="AJ577" s="2" t="str">
        <f t="shared" si="96"/>
        <v>049</v>
      </c>
      <c r="AK577" s="2" t="str">
        <f t="shared" si="97"/>
        <v>165</v>
      </c>
      <c r="AL577" s="4">
        <f t="shared" si="98"/>
        <v>1</v>
      </c>
      <c r="AM577" s="4">
        <f t="shared" si="91"/>
        <v>42</v>
      </c>
      <c r="AN577" s="4">
        <f t="shared" si="99"/>
        <v>478392.89684490621</v>
      </c>
      <c r="AO577" s="4">
        <f t="shared" si="100"/>
        <v>11390</v>
      </c>
      <c r="AP577" s="4">
        <f t="shared" si="101"/>
        <v>0</v>
      </c>
      <c r="AQ577" s="75">
        <v>11390</v>
      </c>
      <c r="AR577" s="4"/>
    </row>
    <row r="578" spans="1:44">
      <c r="A578" s="2">
        <v>487049176</v>
      </c>
      <c r="B578" s="382" t="s">
        <v>129</v>
      </c>
      <c r="C578" s="15">
        <f>'fnd enro'!C578</f>
        <v>0</v>
      </c>
      <c r="D578" s="15">
        <f>'fnd enro'!D578</f>
        <v>0</v>
      </c>
      <c r="E578" s="15">
        <f>'fnd enro'!E578</f>
        <v>0</v>
      </c>
      <c r="F578" s="15">
        <f>'fnd enro'!F578</f>
        <v>0</v>
      </c>
      <c r="G578" s="15">
        <f>'fnd enro'!G578</f>
        <v>20</v>
      </c>
      <c r="H578" s="15">
        <f>'fnd enro'!H578</f>
        <v>28</v>
      </c>
      <c r="I578" s="15">
        <f>'fnd enro'!I578</f>
        <v>1.9125000000000001</v>
      </c>
      <c r="J578" s="15">
        <f>'fnd enro'!J578</f>
        <v>0</v>
      </c>
      <c r="K578" s="15">
        <f>'fnd enro'!K578</f>
        <v>0</v>
      </c>
      <c r="L578" s="15">
        <f>'fnd enro'!L578</f>
        <v>0</v>
      </c>
      <c r="M578" s="15">
        <f>'fnd enro'!M578</f>
        <v>3</v>
      </c>
      <c r="N578" s="15">
        <f>'fnd enro'!N578</f>
        <v>0</v>
      </c>
      <c r="O578" s="15">
        <f>'fnd enro'!O578</f>
        <v>19</v>
      </c>
      <c r="P578" s="15"/>
      <c r="Q578" s="15">
        <f>'fnd enro'!R578</f>
        <v>51</v>
      </c>
      <c r="R578" s="16">
        <f t="shared" si="92"/>
        <v>1.0980000000000001</v>
      </c>
      <c r="S578" s="15">
        <f>'fnd enro'!Q578</f>
        <v>9</v>
      </c>
      <c r="U578" s="1">
        <f>(($C578*'fnd base rates'!C$48)
+($D578*'fnd base rates'!C$49)
+($E578*'fnd base rates'!C$50)
+($F578*'fnd base rates'!C$51)
+($G578*'fnd base rates'!C$52)
+($H578*'fnd base rates'!C$53)
+($I578*'fnd base rates'!C$54)
+($J578*'fnd base rates'!C$55)
+($K578*'fnd base rates'!C$56)
+($L578*'fnd base rates'!C$57)
+($M578*'fnd base rates'!C$58)
+($N578*'fnd base rates'!C$59)
+($O578*VLOOKUP($S578+12,rate_basefnd,3)))
*$R578</f>
        <v>25943.628408750006</v>
      </c>
      <c r="V578" s="1">
        <f>(($C578*'fnd base rates'!D$48)
+($D578*'fnd base rates'!D$49)
+($E578*'fnd base rates'!D$50)
+($F578*'fnd base rates'!D$51)
+($G578*'fnd base rates'!D$52)
+($H578*'fnd base rates'!D$53)
+($I578*'fnd base rates'!D$54)
+($J578*'fnd base rates'!D$55)
+($K578*'fnd base rates'!D$56)
+($L578*'fnd base rates'!D$57)
+($M578*'fnd base rates'!D$58)
+($N578*'fnd base rates'!D$59)
+($O578*VLOOKUP($S578+12,rate_basefnd,4)))
*$R578</f>
        <v>37222.990560000006</v>
      </c>
      <c r="W578" s="1">
        <f>(($C578*'fnd base rates'!E$48)
+($D578*'fnd base rates'!E$49)
+($E578*'fnd base rates'!E$50)
+($F578*'fnd base rates'!E$51)
+($G578*'fnd base rates'!E$52)
+($H578*'fnd base rates'!E$53)
+($I578*'fnd base rates'!E$54)
+($J578*'fnd base rates'!E$55)
+($K578*'fnd base rates'!E$56)
+($L578*'fnd base rates'!E$57)
+($M578*'fnd base rates'!E$58)
+($N578*'fnd base rates'!E$59)
+($O578*VLOOKUP($S578+12,rate_basefnd,5)))
*$R578</f>
        <v>280479.82672124996</v>
      </c>
      <c r="X578" s="1">
        <f>(($C578*'fnd base rates'!F$48)
+($D578*'fnd base rates'!F$49)
+($E578*'fnd base rates'!F$50)
+($F578*'fnd base rates'!F$51)
+($G578*'fnd base rates'!F$52)
+($H578*'fnd base rates'!F$53)
+($I578*'fnd base rates'!F$54)
+($J578*'fnd base rates'!F$55)
+($K578*'fnd base rates'!F$56)
+($L578*'fnd base rates'!F$57)
+($M578*'fnd base rates'!F$58)
+($N578*'fnd base rates'!F$59)
+($O578*VLOOKUP($S578+12,rate_basefnd,6)))
*$R578</f>
        <v>45253.568488500008</v>
      </c>
      <c r="Y578" s="1">
        <f>(($C578*'fnd base rates'!G$48)
+($D578*'fnd base rates'!G$49)
+($E578*'fnd base rates'!G$50)
+($F578*'fnd base rates'!G$51)
+($G578*'fnd base rates'!G$52)
+($H578*'fnd base rates'!G$53)
+($I578*'fnd base rates'!G$54)
+($J578*'fnd base rates'!G$55)
+($K578*'fnd base rates'!G$56)
+($L578*'fnd base rates'!G$57)
+($M578*'fnd base rates'!G$58)
+($N578*'fnd base rates'!G$59)
+($O578*VLOOKUP($S578+12,rate_basefnd,7)))
*$R578</f>
        <v>9643.536634500002</v>
      </c>
      <c r="Z578" s="1">
        <f>(($C578*'fnd base rates'!H$48)
+($D578*'fnd base rates'!H$49)
+($E578*'fnd base rates'!H$50)
+($F578*'fnd base rates'!H$51)
+($G578*'fnd base rates'!H$52)
+($H578*'fnd base rates'!H$53)
+($I578*'fnd base rates'!H$54)
+($J578*'fnd base rates'!H$55)
+($K578*'fnd base rates'!H$56)
+($L578*'fnd base rates'!H$57)
+($M578*'fnd base rates'!H$58)
+($N578*'fnd base rates'!H$59)
+($O578*VLOOKUP($S578+12,rate_basefnd,8)))</f>
        <v>30585.209500000001</v>
      </c>
      <c r="AA578" s="1">
        <f>(($C578*'fnd base rates'!I$48)
+($D578*'fnd base rates'!I$49)
+($E578*'fnd base rates'!I$50)
+($F578*'fnd base rates'!I$51)
+($G578*'fnd base rates'!I$52)
+($H578*'fnd base rates'!I$53)
+($I578*'fnd base rates'!I$54)
+($J578*'fnd base rates'!I$55)
+($K578*'fnd base rates'!I$56)
+($L578*'fnd base rates'!I$57)
+($M578*'fnd base rates'!I$58)
+($N578*'fnd base rates'!I$59)
+($O578*VLOOKUP($S578+12,rate_basefnd,9)))
*$R578</f>
        <v>18833.477940000001</v>
      </c>
      <c r="AB578" s="1">
        <f>(($C578*'fnd base rates'!J$48)
+($D578*'fnd base rates'!J$49)
+($E578*'fnd base rates'!J$50)
+($F578*'fnd base rates'!J$51)
+($G578*'fnd base rates'!J$52)
+($H578*'fnd base rates'!J$53)
+($I578*'fnd base rates'!J$54)
+($J578*'fnd base rates'!J$55)
+($K578*'fnd base rates'!J$56)
+($L578*'fnd base rates'!J$57)
+($M578*'fnd base rates'!J$58)
+($N578*'fnd base rates'!J$59)
+($O578*VLOOKUP($S578+12,rate_basefnd,10)))
*$R578</f>
        <v>20509.1577</v>
      </c>
      <c r="AC578" s="1">
        <f>(($C578*'fnd base rates'!K$48)
+($D578*'fnd base rates'!K$49)
+($E578*'fnd base rates'!K$50)
+($F578*'fnd base rates'!K$51)
+($G578*'fnd base rates'!K$52)
+($H578*'fnd base rates'!K$53)
+($I578*'fnd base rates'!K$54)
+($J578*'fnd base rates'!K$55)
+($K578*'fnd base rates'!K$56)
+($L578*'fnd base rates'!K$57)
+($M578*'fnd base rates'!K$58)
+($N578*'fnd base rates'!K$59)
+($O578*VLOOKUP($S578+12,rate_basefnd,11)))
*$R578</f>
        <v>67674.913089750014</v>
      </c>
      <c r="AD578" s="1">
        <f>(($C578*'fnd base rates'!L$48)
+($D578*'fnd base rates'!L$49)
+($E578*'fnd base rates'!L$50)
+($F578*'fnd base rates'!L$51)
+($G578*'fnd base rates'!L$52)
+($H578*'fnd base rates'!L$53)
+($I578*'fnd base rates'!L$54)
+($J578*'fnd base rates'!L$55)
+($K578*'fnd base rates'!L$56)
+($L578*'fnd base rates'!L$57)
+($M578*'fnd base rates'!L$58)
+($N578*'fnd base rates'!L$59)
+($O578*VLOOKUP($S578+12,rate_basefnd,12)))</f>
        <v>54995.740378384558</v>
      </c>
      <c r="AE578" s="1">
        <f>(($C578*'fnd base rates'!M$48)
+($D578*'fnd base rates'!M$49)
+($E578*'fnd base rates'!M$50)
+($F578*'fnd base rates'!M$51)
+($G578*'fnd base rates'!M$52)
+($H578*'fnd base rates'!M$53)
+($I578*'fnd base rates'!M$54)
+($J578*'fnd base rates'!M$55)
+($K578*'fnd base rates'!M$56)
+($L578*'fnd base rates'!M$57)
+($M578*'fnd base rates'!M$58)
+($N578*'fnd base rates'!M$59)
+($O578*VLOOKUP($S578+12,rate_basefnd,13)))</f>
        <v>0</v>
      </c>
      <c r="AF578" s="4">
        <f t="shared" si="93"/>
        <v>591142.04942113464</v>
      </c>
      <c r="AG578" s="4"/>
      <c r="AH578" s="4">
        <f t="shared" si="94"/>
        <v>487049176</v>
      </c>
      <c r="AI578" s="4" t="str">
        <f t="shared" si="95"/>
        <v>487</v>
      </c>
      <c r="AJ578" s="2" t="str">
        <f t="shared" si="96"/>
        <v>049</v>
      </c>
      <c r="AK578" s="2" t="str">
        <f t="shared" si="97"/>
        <v>176</v>
      </c>
      <c r="AL578" s="4">
        <f t="shared" si="98"/>
        <v>1</v>
      </c>
      <c r="AM578" s="4">
        <f t="shared" si="91"/>
        <v>51</v>
      </c>
      <c r="AN578" s="4">
        <f t="shared" si="99"/>
        <v>591142.04942113464</v>
      </c>
      <c r="AO578" s="4">
        <f t="shared" si="100"/>
        <v>11591</v>
      </c>
      <c r="AP578" s="4">
        <f t="shared" si="101"/>
        <v>0</v>
      </c>
      <c r="AQ578" s="75">
        <v>11591</v>
      </c>
      <c r="AR578" s="4"/>
    </row>
    <row r="579" spans="1:44">
      <c r="A579" s="2">
        <v>487049181</v>
      </c>
      <c r="B579" s="382" t="s">
        <v>129</v>
      </c>
      <c r="C579" s="15">
        <f>'fnd enro'!C579</f>
        <v>0</v>
      </c>
      <c r="D579" s="15">
        <f>'fnd enro'!D579</f>
        <v>0</v>
      </c>
      <c r="E579" s="15">
        <f>'fnd enro'!E579</f>
        <v>0</v>
      </c>
      <c r="F579" s="15">
        <f>'fnd enro'!F579</f>
        <v>0</v>
      </c>
      <c r="G579" s="15">
        <f>'fnd enro'!G579</f>
        <v>0</v>
      </c>
      <c r="H579" s="15">
        <f>'fnd enro'!H579</f>
        <v>1</v>
      </c>
      <c r="I579" s="15">
        <f>'fnd enro'!I579</f>
        <v>3.7499999999999999E-2</v>
      </c>
      <c r="J579" s="15">
        <f>'fnd enro'!J579</f>
        <v>0</v>
      </c>
      <c r="K579" s="15">
        <f>'fnd enro'!K579</f>
        <v>0</v>
      </c>
      <c r="L579" s="15">
        <f>'fnd enro'!L579</f>
        <v>0</v>
      </c>
      <c r="M579" s="15">
        <f>'fnd enro'!M579</f>
        <v>0</v>
      </c>
      <c r="N579" s="15">
        <f>'fnd enro'!N579</f>
        <v>0</v>
      </c>
      <c r="O579" s="15">
        <f>'fnd enro'!O579</f>
        <v>0</v>
      </c>
      <c r="P579" s="15"/>
      <c r="Q579" s="15">
        <f>'fnd enro'!R579</f>
        <v>1</v>
      </c>
      <c r="R579" s="16">
        <f t="shared" si="92"/>
        <v>1.0980000000000001</v>
      </c>
      <c r="S579" s="15">
        <f>'fnd enro'!Q579</f>
        <v>1</v>
      </c>
      <c r="U579" s="1">
        <f>(($C579*'fnd base rates'!C$48)
+($D579*'fnd base rates'!C$49)
+($E579*'fnd base rates'!C$50)
+($F579*'fnd base rates'!C$51)
+($G579*'fnd base rates'!C$52)
+($H579*'fnd base rates'!C$53)
+($I579*'fnd base rates'!C$54)
+($J579*'fnd base rates'!C$55)
+($K579*'fnd base rates'!C$56)
+($L579*'fnd base rates'!C$57)
+($M579*'fnd base rates'!C$58)
+($N579*'fnd base rates'!C$59)
+($O579*VLOOKUP($S579+12,rate_basefnd,3)))
*$R579</f>
        <v>508.69859625000009</v>
      </c>
      <c r="V579" s="1">
        <f>(($C579*'fnd base rates'!D$48)
+($D579*'fnd base rates'!D$49)
+($E579*'fnd base rates'!D$50)
+($F579*'fnd base rates'!D$51)
+($G579*'fnd base rates'!D$52)
+($H579*'fnd base rates'!D$53)
+($I579*'fnd base rates'!D$54)
+($J579*'fnd base rates'!D$55)
+($K579*'fnd base rates'!D$56)
+($L579*'fnd base rates'!D$57)
+($M579*'fnd base rates'!D$58)
+($N579*'fnd base rates'!D$59)
+($O579*VLOOKUP($S579+12,rate_basefnd,4)))
*$R579</f>
        <v>729.86256000000014</v>
      </c>
      <c r="W579" s="1">
        <f>(($C579*'fnd base rates'!E$48)
+($D579*'fnd base rates'!E$49)
+($E579*'fnd base rates'!E$50)
+($F579*'fnd base rates'!E$51)
+($G579*'fnd base rates'!E$52)
+($H579*'fnd base rates'!E$53)
+($I579*'fnd base rates'!E$54)
+($J579*'fnd base rates'!E$55)
+($K579*'fnd base rates'!E$56)
+($L579*'fnd base rates'!E$57)
+($M579*'fnd base rates'!E$58)
+($N579*'fnd base rates'!E$59)
+($O579*VLOOKUP($S579+12,rate_basefnd,5)))
*$R579</f>
        <v>4676.0628937499996</v>
      </c>
      <c r="X579" s="1">
        <f>(($C579*'fnd base rates'!F$48)
+($D579*'fnd base rates'!F$49)
+($E579*'fnd base rates'!F$50)
+($F579*'fnd base rates'!F$51)
+($G579*'fnd base rates'!F$52)
+($H579*'fnd base rates'!F$53)
+($I579*'fnd base rates'!F$54)
+($J579*'fnd base rates'!F$55)
+($K579*'fnd base rates'!F$56)
+($L579*'fnd base rates'!F$57)
+($M579*'fnd base rates'!F$58)
+($N579*'fnd base rates'!F$59)
+($O579*VLOOKUP($S579+12,rate_basefnd,6)))
*$R579</f>
        <v>836.6274135000001</v>
      </c>
      <c r="Y579" s="1">
        <f>(($C579*'fnd base rates'!G$48)
+($D579*'fnd base rates'!G$49)
+($E579*'fnd base rates'!G$50)
+($F579*'fnd base rates'!G$51)
+($G579*'fnd base rates'!G$52)
+($H579*'fnd base rates'!G$53)
+($I579*'fnd base rates'!G$54)
+($J579*'fnd base rates'!G$55)
+($K579*'fnd base rates'!G$56)
+($L579*'fnd base rates'!G$57)
+($M579*'fnd base rates'!G$58)
+($N579*'fnd base rates'!G$59)
+($O579*VLOOKUP($S579+12,rate_basefnd,7)))
*$R579</f>
        <v>155.8531395</v>
      </c>
      <c r="Z579" s="1">
        <f>(($C579*'fnd base rates'!H$48)
+($D579*'fnd base rates'!H$49)
+($E579*'fnd base rates'!H$50)
+($F579*'fnd base rates'!H$51)
+($G579*'fnd base rates'!H$52)
+($H579*'fnd base rates'!H$53)
+($I579*'fnd base rates'!H$54)
+($J579*'fnd base rates'!H$55)
+($K579*'fnd base rates'!H$56)
+($L579*'fnd base rates'!H$57)
+($M579*'fnd base rates'!H$58)
+($N579*'fnd base rates'!H$59)
+($O579*VLOOKUP($S579+12,rate_basefnd,8)))</f>
        <v>719.08450000000005</v>
      </c>
      <c r="AA579" s="1">
        <f>(($C579*'fnd base rates'!I$48)
+($D579*'fnd base rates'!I$49)
+($E579*'fnd base rates'!I$50)
+($F579*'fnd base rates'!I$51)
+($G579*'fnd base rates'!I$52)
+($H579*'fnd base rates'!I$53)
+($I579*'fnd base rates'!I$54)
+($J579*'fnd base rates'!I$55)
+($K579*'fnd base rates'!I$56)
+($L579*'fnd base rates'!I$57)
+($M579*'fnd base rates'!I$58)
+($N579*'fnd base rates'!I$59)
+($O579*VLOOKUP($S579+12,rate_basefnd,9)))
*$R579</f>
        <v>406.34784000000002</v>
      </c>
      <c r="AB579" s="1">
        <f>(($C579*'fnd base rates'!J$48)
+($D579*'fnd base rates'!J$49)
+($E579*'fnd base rates'!J$50)
+($F579*'fnd base rates'!J$51)
+($G579*'fnd base rates'!J$52)
+($H579*'fnd base rates'!J$53)
+($I579*'fnd base rates'!J$54)
+($J579*'fnd base rates'!J$55)
+($K579*'fnd base rates'!J$56)
+($L579*'fnd base rates'!J$57)
+($M579*'fnd base rates'!J$58)
+($N579*'fnd base rates'!J$59)
+($O579*VLOOKUP($S579+12,rate_basefnd,10)))
*$R579</f>
        <v>547.35300000000007</v>
      </c>
      <c r="AC579" s="1">
        <f>(($C579*'fnd base rates'!K$48)
+($D579*'fnd base rates'!K$49)
+($E579*'fnd base rates'!K$50)
+($F579*'fnd base rates'!K$51)
+($G579*'fnd base rates'!K$52)
+($H579*'fnd base rates'!K$53)
+($I579*'fnd base rates'!K$54)
+($J579*'fnd base rates'!K$55)
+($K579*'fnd base rates'!K$56)
+($L579*'fnd base rates'!K$57)
+($M579*'fnd base rates'!K$58)
+($N579*'fnd base rates'!K$59)
+($O579*VLOOKUP($S579+12,rate_basefnd,11)))
*$R579</f>
        <v>1093.7234272500002</v>
      </c>
      <c r="AD579" s="1">
        <f>(($C579*'fnd base rates'!L$48)
+($D579*'fnd base rates'!L$49)
+($E579*'fnd base rates'!L$50)
+($F579*'fnd base rates'!L$51)
+($G579*'fnd base rates'!L$52)
+($H579*'fnd base rates'!L$53)
+($I579*'fnd base rates'!L$54)
+($J579*'fnd base rates'!L$55)
+($K579*'fnd base rates'!L$56)
+($L579*'fnd base rates'!L$57)
+($M579*'fnd base rates'!L$58)
+($N579*'fnd base rates'!L$59)
+($O579*VLOOKUP($S579+12,rate_basefnd,12)))</f>
        <v>919.25803935944157</v>
      </c>
      <c r="AE579" s="1">
        <f>(($C579*'fnd base rates'!M$48)
+($D579*'fnd base rates'!M$49)
+($E579*'fnd base rates'!M$50)
+($F579*'fnd base rates'!M$51)
+($G579*'fnd base rates'!M$52)
+($H579*'fnd base rates'!M$53)
+($I579*'fnd base rates'!M$54)
+($J579*'fnd base rates'!M$55)
+($K579*'fnd base rates'!M$56)
+($L579*'fnd base rates'!M$57)
+($M579*'fnd base rates'!M$58)
+($N579*'fnd base rates'!M$59)
+($O579*VLOOKUP($S579+12,rate_basefnd,13)))</f>
        <v>0</v>
      </c>
      <c r="AF579" s="4">
        <f t="shared" si="93"/>
        <v>10592.871409609445</v>
      </c>
      <c r="AG579" s="4"/>
      <c r="AH579" s="4">
        <f t="shared" si="94"/>
        <v>487049181</v>
      </c>
      <c r="AI579" s="4" t="str">
        <f t="shared" si="95"/>
        <v>487</v>
      </c>
      <c r="AJ579" s="2" t="str">
        <f t="shared" si="96"/>
        <v>049</v>
      </c>
      <c r="AK579" s="2" t="str">
        <f t="shared" si="97"/>
        <v>181</v>
      </c>
      <c r="AL579" s="4">
        <f t="shared" si="98"/>
        <v>1</v>
      </c>
      <c r="AM579" s="4">
        <f t="shared" si="91"/>
        <v>1</v>
      </c>
      <c r="AN579" s="4">
        <f t="shared" si="99"/>
        <v>10592.871409609445</v>
      </c>
      <c r="AO579" s="4">
        <f t="shared" si="100"/>
        <v>10593</v>
      </c>
      <c r="AP579" s="4">
        <f t="shared" si="101"/>
        <v>0</v>
      </c>
      <c r="AQ579" s="75">
        <v>10593</v>
      </c>
      <c r="AR579" s="4"/>
    </row>
    <row r="580" spans="1:44">
      <c r="A580" s="2">
        <v>487049244</v>
      </c>
      <c r="B580" s="382" t="s">
        <v>129</v>
      </c>
      <c r="C580" s="15">
        <f>'fnd enro'!C580</f>
        <v>0</v>
      </c>
      <c r="D580" s="15">
        <f>'fnd enro'!D580</f>
        <v>0</v>
      </c>
      <c r="E580" s="15">
        <f>'fnd enro'!E580</f>
        <v>0</v>
      </c>
      <c r="F580" s="15">
        <f>'fnd enro'!F580</f>
        <v>0</v>
      </c>
      <c r="G580" s="15">
        <f>'fnd enro'!G580</f>
        <v>6</v>
      </c>
      <c r="H580" s="15">
        <f>'fnd enro'!H580</f>
        <v>4</v>
      </c>
      <c r="I580" s="15">
        <f>'fnd enro'!I580</f>
        <v>0.375</v>
      </c>
      <c r="J580" s="15">
        <f>'fnd enro'!J580</f>
        <v>0</v>
      </c>
      <c r="K580" s="15">
        <f>'fnd enro'!K580</f>
        <v>0</v>
      </c>
      <c r="L580" s="15">
        <f>'fnd enro'!L580</f>
        <v>0</v>
      </c>
      <c r="M580" s="15">
        <f>'fnd enro'!M580</f>
        <v>0</v>
      </c>
      <c r="N580" s="15">
        <f>'fnd enro'!N580</f>
        <v>0</v>
      </c>
      <c r="O580" s="15">
        <f>'fnd enro'!O580</f>
        <v>1</v>
      </c>
      <c r="P580" s="15"/>
      <c r="Q580" s="15">
        <f>'fnd enro'!R580</f>
        <v>10</v>
      </c>
      <c r="R580" s="16">
        <f t="shared" si="92"/>
        <v>1.0980000000000001</v>
      </c>
      <c r="S580" s="15">
        <f>'fnd enro'!Q580</f>
        <v>2</v>
      </c>
      <c r="U580" s="1">
        <f>(($C580*'fnd base rates'!C$48)
+($D580*'fnd base rates'!C$49)
+($E580*'fnd base rates'!C$50)
+($F580*'fnd base rates'!C$51)
+($G580*'fnd base rates'!C$52)
+($H580*'fnd base rates'!C$53)
+($I580*'fnd base rates'!C$54)
+($J580*'fnd base rates'!C$55)
+($K580*'fnd base rates'!C$56)
+($L580*'fnd base rates'!C$57)
+($M580*'fnd base rates'!C$58)
+($N580*'fnd base rates'!C$59)
+($O580*VLOOKUP($S580+12,rate_basefnd,3)))
*$R580</f>
        <v>5086.9859625000017</v>
      </c>
      <c r="V580" s="1">
        <f>(($C580*'fnd base rates'!D$48)
+($D580*'fnd base rates'!D$49)
+($E580*'fnd base rates'!D$50)
+($F580*'fnd base rates'!D$51)
+($G580*'fnd base rates'!D$52)
+($H580*'fnd base rates'!D$53)
+($I580*'fnd base rates'!D$54)
+($J580*'fnd base rates'!D$55)
+($K580*'fnd base rates'!D$56)
+($L580*'fnd base rates'!D$57)
+($M580*'fnd base rates'!D$58)
+($N580*'fnd base rates'!D$59)
+($O580*VLOOKUP($S580+12,rate_basefnd,4)))
*$R580</f>
        <v>7298.6256000000012</v>
      </c>
      <c r="W580" s="1">
        <f>(($C580*'fnd base rates'!E$48)
+($D580*'fnd base rates'!E$49)
+($E580*'fnd base rates'!E$50)
+($F580*'fnd base rates'!E$51)
+($G580*'fnd base rates'!E$52)
+($H580*'fnd base rates'!E$53)
+($I580*'fnd base rates'!E$54)
+($J580*'fnd base rates'!E$55)
+($K580*'fnd base rates'!E$56)
+($L580*'fnd base rates'!E$57)
+($M580*'fnd base rates'!E$58)
+($N580*'fnd base rates'!E$59)
+($O580*VLOOKUP($S580+12,rate_basefnd,5)))
*$R580</f>
        <v>41759.480497500008</v>
      </c>
      <c r="X580" s="1">
        <f>(($C580*'fnd base rates'!F$48)
+($D580*'fnd base rates'!F$49)
+($E580*'fnd base rates'!F$50)
+($F580*'fnd base rates'!F$51)
+($G580*'fnd base rates'!F$52)
+($H580*'fnd base rates'!F$53)
+($I580*'fnd base rates'!F$54)
+($J580*'fnd base rates'!F$55)
+($K580*'fnd base rates'!F$56)
+($L580*'fnd base rates'!F$57)
+($M580*'fnd base rates'!F$58)
+($N580*'fnd base rates'!F$59)
+($O580*VLOOKUP($S580+12,rate_basefnd,6)))
*$R580</f>
        <v>8987.1931350000013</v>
      </c>
      <c r="Y580" s="1">
        <f>(($C580*'fnd base rates'!G$48)
+($D580*'fnd base rates'!G$49)
+($E580*'fnd base rates'!G$50)
+($F580*'fnd base rates'!G$51)
+($G580*'fnd base rates'!G$52)
+($H580*'fnd base rates'!G$53)
+($I580*'fnd base rates'!G$54)
+($J580*'fnd base rates'!G$55)
+($K580*'fnd base rates'!G$56)
+($L580*'fnd base rates'!G$57)
+($M580*'fnd base rates'!G$58)
+($N580*'fnd base rates'!G$59)
+($O580*VLOOKUP($S580+12,rate_basefnd,7)))
*$R580</f>
        <v>1657.691775</v>
      </c>
      <c r="Z580" s="1">
        <f>(($C580*'fnd base rates'!H$48)
+($D580*'fnd base rates'!H$49)
+($E580*'fnd base rates'!H$50)
+($F580*'fnd base rates'!H$51)
+($G580*'fnd base rates'!H$52)
+($H580*'fnd base rates'!H$53)
+($I580*'fnd base rates'!H$54)
+($J580*'fnd base rates'!H$55)
+($K580*'fnd base rates'!H$56)
+($L580*'fnd base rates'!H$57)
+($M580*'fnd base rates'!H$58)
+($N580*'fnd base rates'!H$59)
+($O580*VLOOKUP($S580+12,rate_basefnd,8)))</f>
        <v>5602.6449999999995</v>
      </c>
      <c r="AA580" s="1">
        <f>(($C580*'fnd base rates'!I$48)
+($D580*'fnd base rates'!I$49)
+($E580*'fnd base rates'!I$50)
+($F580*'fnd base rates'!I$51)
+($G580*'fnd base rates'!I$52)
+($H580*'fnd base rates'!I$53)
+($I580*'fnd base rates'!I$54)
+($J580*'fnd base rates'!I$55)
+($K580*'fnd base rates'!I$56)
+($L580*'fnd base rates'!I$57)
+($M580*'fnd base rates'!I$58)
+($N580*'fnd base rates'!I$59)
+($O580*VLOOKUP($S580+12,rate_basefnd,9)))
*$R580</f>
        <v>3570.3666000000003</v>
      </c>
      <c r="AB580" s="1">
        <f>(($C580*'fnd base rates'!J$48)
+($D580*'fnd base rates'!J$49)
+($E580*'fnd base rates'!J$50)
+($F580*'fnd base rates'!J$51)
+($G580*'fnd base rates'!J$52)
+($H580*'fnd base rates'!J$53)
+($I580*'fnd base rates'!J$54)
+($J580*'fnd base rates'!J$55)
+($K580*'fnd base rates'!J$56)
+($L580*'fnd base rates'!J$57)
+($M580*'fnd base rates'!J$58)
+($N580*'fnd base rates'!J$59)
+($O580*VLOOKUP($S580+12,rate_basefnd,10)))
*$R580</f>
        <v>3613.6058400000002</v>
      </c>
      <c r="AC580" s="1">
        <f>(($C580*'fnd base rates'!K$48)
+($D580*'fnd base rates'!K$49)
+($E580*'fnd base rates'!K$50)
+($F580*'fnd base rates'!K$51)
+($G580*'fnd base rates'!K$52)
+($H580*'fnd base rates'!K$53)
+($I580*'fnd base rates'!K$54)
+($J580*'fnd base rates'!K$55)
+($K580*'fnd base rates'!K$56)
+($L580*'fnd base rates'!K$57)
+($M580*'fnd base rates'!K$58)
+($N580*'fnd base rates'!K$59)
+($O580*VLOOKUP($S580+12,rate_basefnd,11)))
*$R580</f>
        <v>11632.828252500001</v>
      </c>
      <c r="AD580" s="1">
        <f>(($C580*'fnd base rates'!L$48)
+($D580*'fnd base rates'!L$49)
+($E580*'fnd base rates'!L$50)
+($F580*'fnd base rates'!L$51)
+($G580*'fnd base rates'!L$52)
+($H580*'fnd base rates'!L$53)
+($I580*'fnd base rates'!L$54)
+($J580*'fnd base rates'!L$55)
+($K580*'fnd base rates'!L$56)
+($L580*'fnd base rates'!L$57)
+($M580*'fnd base rates'!L$58)
+($N580*'fnd base rates'!L$59)
+($O580*VLOOKUP($S580+12,rate_basefnd,12)))</f>
        <v>9851.5407379987591</v>
      </c>
      <c r="AE580" s="1">
        <f>(($C580*'fnd base rates'!M$48)
+($D580*'fnd base rates'!M$49)
+($E580*'fnd base rates'!M$50)
+($F580*'fnd base rates'!M$51)
+($G580*'fnd base rates'!M$52)
+($H580*'fnd base rates'!M$53)
+($I580*'fnd base rates'!M$54)
+($J580*'fnd base rates'!M$55)
+($K580*'fnd base rates'!M$56)
+($L580*'fnd base rates'!M$57)
+($M580*'fnd base rates'!M$58)
+($N580*'fnd base rates'!M$59)
+($O580*VLOOKUP($S580+12,rate_basefnd,13)))</f>
        <v>0</v>
      </c>
      <c r="AF580" s="4">
        <f t="shared" si="93"/>
        <v>99060.96340049876</v>
      </c>
      <c r="AG580" s="4"/>
      <c r="AH580" s="4">
        <f t="shared" si="94"/>
        <v>487049244</v>
      </c>
      <c r="AI580" s="4" t="str">
        <f t="shared" si="95"/>
        <v>487</v>
      </c>
      <c r="AJ580" s="2" t="str">
        <f t="shared" si="96"/>
        <v>049</v>
      </c>
      <c r="AK580" s="2" t="str">
        <f t="shared" si="97"/>
        <v>244</v>
      </c>
      <c r="AL580" s="4">
        <f t="shared" si="98"/>
        <v>1</v>
      </c>
      <c r="AM580" s="4">
        <f t="shared" si="91"/>
        <v>10</v>
      </c>
      <c r="AN580" s="4">
        <f t="shared" si="99"/>
        <v>99060.96340049876</v>
      </c>
      <c r="AO580" s="4">
        <f t="shared" si="100"/>
        <v>9906</v>
      </c>
      <c r="AP580" s="4">
        <f t="shared" si="101"/>
        <v>0</v>
      </c>
      <c r="AQ580" s="75">
        <v>9906</v>
      </c>
      <c r="AR580" s="4"/>
    </row>
    <row r="581" spans="1:44">
      <c r="A581" s="2">
        <v>487049248</v>
      </c>
      <c r="B581" s="382" t="s">
        <v>129</v>
      </c>
      <c r="C581" s="15">
        <f>'fnd enro'!C581</f>
        <v>0</v>
      </c>
      <c r="D581" s="15">
        <f>'fnd enro'!D581</f>
        <v>0</v>
      </c>
      <c r="E581" s="15">
        <f>'fnd enro'!E581</f>
        <v>0</v>
      </c>
      <c r="F581" s="15">
        <f>'fnd enro'!F581</f>
        <v>0</v>
      </c>
      <c r="G581" s="15">
        <f>'fnd enro'!G581</f>
        <v>2</v>
      </c>
      <c r="H581" s="15">
        <f>'fnd enro'!H581</f>
        <v>5</v>
      </c>
      <c r="I581" s="15">
        <f>'fnd enro'!I581</f>
        <v>0.26250000000000001</v>
      </c>
      <c r="J581" s="15">
        <f>'fnd enro'!J581</f>
        <v>0</v>
      </c>
      <c r="K581" s="15">
        <f>'fnd enro'!K581</f>
        <v>0</v>
      </c>
      <c r="L581" s="15">
        <f>'fnd enro'!L581</f>
        <v>0</v>
      </c>
      <c r="M581" s="15">
        <f>'fnd enro'!M581</f>
        <v>0</v>
      </c>
      <c r="N581" s="15">
        <f>'fnd enro'!N581</f>
        <v>0</v>
      </c>
      <c r="O581" s="15">
        <f>'fnd enro'!O581</f>
        <v>2</v>
      </c>
      <c r="P581" s="15"/>
      <c r="Q581" s="15">
        <f>'fnd enro'!R581</f>
        <v>7</v>
      </c>
      <c r="R581" s="16">
        <f t="shared" si="92"/>
        <v>1.0980000000000001</v>
      </c>
      <c r="S581" s="15">
        <f>'fnd enro'!Q581</f>
        <v>7</v>
      </c>
      <c r="U581" s="1">
        <f>(($C581*'fnd base rates'!C$48)
+($D581*'fnd base rates'!C$49)
+($E581*'fnd base rates'!C$50)
+($F581*'fnd base rates'!C$51)
+($G581*'fnd base rates'!C$52)
+($H581*'fnd base rates'!C$53)
+($I581*'fnd base rates'!C$54)
+($J581*'fnd base rates'!C$55)
+($K581*'fnd base rates'!C$56)
+($L581*'fnd base rates'!C$57)
+($M581*'fnd base rates'!C$58)
+($N581*'fnd base rates'!C$59)
+($O581*VLOOKUP($S581+12,rate_basefnd,3)))
*$R581</f>
        <v>3560.8901737500005</v>
      </c>
      <c r="V581" s="1">
        <f>(($C581*'fnd base rates'!D$48)
+($D581*'fnd base rates'!D$49)
+($E581*'fnd base rates'!D$50)
+($F581*'fnd base rates'!D$51)
+($G581*'fnd base rates'!D$52)
+($H581*'fnd base rates'!D$53)
+($I581*'fnd base rates'!D$54)
+($J581*'fnd base rates'!D$55)
+($K581*'fnd base rates'!D$56)
+($L581*'fnd base rates'!D$57)
+($M581*'fnd base rates'!D$58)
+($N581*'fnd base rates'!D$59)
+($O581*VLOOKUP($S581+12,rate_basefnd,4)))
*$R581</f>
        <v>5109.0379200000016</v>
      </c>
      <c r="W581" s="1">
        <f>(($C581*'fnd base rates'!E$48)
+($D581*'fnd base rates'!E$49)
+($E581*'fnd base rates'!E$50)
+($F581*'fnd base rates'!E$51)
+($G581*'fnd base rates'!E$52)
+($H581*'fnd base rates'!E$53)
+($I581*'fnd base rates'!E$54)
+($J581*'fnd base rates'!E$55)
+($K581*'fnd base rates'!E$56)
+($L581*'fnd base rates'!E$57)
+($M581*'fnd base rates'!E$58)
+($N581*'fnd base rates'!E$59)
+($O581*VLOOKUP($S581+12,rate_basefnd,5)))
*$R581</f>
        <v>36936.462656250005</v>
      </c>
      <c r="X581" s="1">
        <f>(($C581*'fnd base rates'!F$48)
+($D581*'fnd base rates'!F$49)
+($E581*'fnd base rates'!F$50)
+($F581*'fnd base rates'!F$51)
+($G581*'fnd base rates'!F$52)
+($H581*'fnd base rates'!F$53)
+($I581*'fnd base rates'!F$54)
+($J581*'fnd base rates'!F$55)
+($K581*'fnd base rates'!F$56)
+($L581*'fnd base rates'!F$57)
+($M581*'fnd base rates'!F$58)
+($N581*'fnd base rates'!F$59)
+($O581*VLOOKUP($S581+12,rate_basefnd,6)))
*$R581</f>
        <v>6063.3648945000004</v>
      </c>
      <c r="Y581" s="1">
        <f>(($C581*'fnd base rates'!G$48)
+($D581*'fnd base rates'!G$49)
+($E581*'fnd base rates'!G$50)
+($F581*'fnd base rates'!G$51)
+($G581*'fnd base rates'!G$52)
+($H581*'fnd base rates'!G$53)
+($I581*'fnd base rates'!G$54)
+($J581*'fnd base rates'!G$55)
+($K581*'fnd base rates'!G$56)
+($L581*'fnd base rates'!G$57)
+($M581*'fnd base rates'!G$58)
+($N581*'fnd base rates'!G$59)
+($O581*VLOOKUP($S581+12,rate_basefnd,7)))
*$R581</f>
        <v>1253.2344165</v>
      </c>
      <c r="Z581" s="1">
        <f>(($C581*'fnd base rates'!H$48)
+($D581*'fnd base rates'!H$49)
+($E581*'fnd base rates'!H$50)
+($F581*'fnd base rates'!H$51)
+($G581*'fnd base rates'!H$52)
+($H581*'fnd base rates'!H$53)
+($I581*'fnd base rates'!H$54)
+($J581*'fnd base rates'!H$55)
+($K581*'fnd base rates'!H$56)
+($L581*'fnd base rates'!H$57)
+($M581*'fnd base rates'!H$58)
+($N581*'fnd base rates'!H$59)
+($O581*VLOOKUP($S581+12,rate_basefnd,8)))</f>
        <v>4504.1914999999999</v>
      </c>
      <c r="AA581" s="1">
        <f>(($C581*'fnd base rates'!I$48)
+($D581*'fnd base rates'!I$49)
+($E581*'fnd base rates'!I$50)
+($F581*'fnd base rates'!I$51)
+($G581*'fnd base rates'!I$52)
+($H581*'fnd base rates'!I$53)
+($I581*'fnd base rates'!I$54)
+($J581*'fnd base rates'!I$55)
+($K581*'fnd base rates'!I$56)
+($L581*'fnd base rates'!I$57)
+($M581*'fnd base rates'!I$58)
+($N581*'fnd base rates'!I$59)
+($O581*VLOOKUP($S581+12,rate_basefnd,9)))
*$R581</f>
        <v>2680.0642800000001</v>
      </c>
      <c r="AB581" s="1">
        <f>(($C581*'fnd base rates'!J$48)
+($D581*'fnd base rates'!J$49)
+($E581*'fnd base rates'!J$50)
+($F581*'fnd base rates'!J$51)
+($G581*'fnd base rates'!J$52)
+($H581*'fnd base rates'!J$53)
+($I581*'fnd base rates'!J$54)
+($J581*'fnd base rates'!J$55)
+($K581*'fnd base rates'!J$56)
+($L581*'fnd base rates'!J$57)
+($M581*'fnd base rates'!J$58)
+($N581*'fnd base rates'!J$59)
+($O581*VLOOKUP($S581+12,rate_basefnd,10)))
*$R581</f>
        <v>3211.4962800000003</v>
      </c>
      <c r="AC581" s="1">
        <f>(($C581*'fnd base rates'!K$48)
+($D581*'fnd base rates'!K$49)
+($E581*'fnd base rates'!K$50)
+($F581*'fnd base rates'!K$51)
+($G581*'fnd base rates'!K$52)
+($H581*'fnd base rates'!K$53)
+($I581*'fnd base rates'!K$54)
+($J581*'fnd base rates'!K$55)
+($K581*'fnd base rates'!K$56)
+($L581*'fnd base rates'!K$57)
+($M581*'fnd base rates'!K$58)
+($N581*'fnd base rates'!K$59)
+($O581*VLOOKUP($S581+12,rate_basefnd,11)))
*$R581</f>
        <v>8794.689990750001</v>
      </c>
      <c r="AD581" s="1">
        <f>(($C581*'fnd base rates'!L$48)
+($D581*'fnd base rates'!L$49)
+($E581*'fnd base rates'!L$50)
+($F581*'fnd base rates'!L$51)
+($G581*'fnd base rates'!L$52)
+($H581*'fnd base rates'!L$53)
+($I581*'fnd base rates'!L$54)
+($J581*'fnd base rates'!L$55)
+($K581*'fnd base rates'!L$56)
+($L581*'fnd base rates'!L$57)
+($M581*'fnd base rates'!L$58)
+($N581*'fnd base rates'!L$59)
+($O581*VLOOKUP($S581+12,rate_basefnd,12)))</f>
        <v>7197.2297236508721</v>
      </c>
      <c r="AE581" s="1">
        <f>(($C581*'fnd base rates'!M$48)
+($D581*'fnd base rates'!M$49)
+($E581*'fnd base rates'!M$50)
+($F581*'fnd base rates'!M$51)
+($G581*'fnd base rates'!M$52)
+($H581*'fnd base rates'!M$53)
+($I581*'fnd base rates'!M$54)
+($J581*'fnd base rates'!M$55)
+($K581*'fnd base rates'!M$56)
+($L581*'fnd base rates'!M$57)
+($M581*'fnd base rates'!M$58)
+($N581*'fnd base rates'!M$59)
+($O581*VLOOKUP($S581+12,rate_basefnd,13)))</f>
        <v>0</v>
      </c>
      <c r="AF581" s="4">
        <f t="shared" si="93"/>
        <v>79310.661835400882</v>
      </c>
      <c r="AG581" s="4"/>
      <c r="AH581" s="4">
        <f t="shared" si="94"/>
        <v>487049248</v>
      </c>
      <c r="AI581" s="4" t="str">
        <f t="shared" si="95"/>
        <v>487</v>
      </c>
      <c r="AJ581" s="2" t="str">
        <f t="shared" si="96"/>
        <v>049</v>
      </c>
      <c r="AK581" s="2" t="str">
        <f t="shared" si="97"/>
        <v>248</v>
      </c>
      <c r="AL581" s="4">
        <f t="shared" si="98"/>
        <v>1</v>
      </c>
      <c r="AM581" s="4">
        <f t="shared" si="91"/>
        <v>7</v>
      </c>
      <c r="AN581" s="4">
        <f t="shared" si="99"/>
        <v>79310.661835400882</v>
      </c>
      <c r="AO581" s="4">
        <f t="shared" si="100"/>
        <v>11330</v>
      </c>
      <c r="AP581" s="4">
        <f t="shared" si="101"/>
        <v>0</v>
      </c>
      <c r="AQ581" s="75">
        <v>11330</v>
      </c>
      <c r="AR581" s="4"/>
    </row>
    <row r="582" spans="1:44">
      <c r="A582" s="2">
        <v>487049262</v>
      </c>
      <c r="B582" s="382" t="s">
        <v>129</v>
      </c>
      <c r="C582" s="15">
        <f>'fnd enro'!C582</f>
        <v>0</v>
      </c>
      <c r="D582" s="15">
        <f>'fnd enro'!D582</f>
        <v>0</v>
      </c>
      <c r="E582" s="15">
        <f>'fnd enro'!E582</f>
        <v>0</v>
      </c>
      <c r="F582" s="15">
        <f>'fnd enro'!F582</f>
        <v>0</v>
      </c>
      <c r="G582" s="15">
        <f>'fnd enro'!G582</f>
        <v>2</v>
      </c>
      <c r="H582" s="15">
        <f>'fnd enro'!H582</f>
        <v>5</v>
      </c>
      <c r="I582" s="15">
        <f>'fnd enro'!I582</f>
        <v>0.26250000000000001</v>
      </c>
      <c r="J582" s="15">
        <f>'fnd enro'!J582</f>
        <v>0</v>
      </c>
      <c r="K582" s="15">
        <f>'fnd enro'!K582</f>
        <v>0</v>
      </c>
      <c r="L582" s="15">
        <f>'fnd enro'!L582</f>
        <v>0</v>
      </c>
      <c r="M582" s="15">
        <f>'fnd enro'!M582</f>
        <v>0</v>
      </c>
      <c r="N582" s="15">
        <f>'fnd enro'!N582</f>
        <v>0</v>
      </c>
      <c r="O582" s="15">
        <f>'fnd enro'!O582</f>
        <v>4</v>
      </c>
      <c r="P582" s="15"/>
      <c r="Q582" s="15">
        <f>'fnd enro'!R582</f>
        <v>7</v>
      </c>
      <c r="R582" s="16">
        <f t="shared" si="92"/>
        <v>1.0980000000000001</v>
      </c>
      <c r="S582" s="15">
        <f>'fnd enro'!Q582</f>
        <v>10</v>
      </c>
      <c r="U582" s="1">
        <f>(($C582*'fnd base rates'!C$48)
+($D582*'fnd base rates'!C$49)
+($E582*'fnd base rates'!C$50)
+($F582*'fnd base rates'!C$51)
+($G582*'fnd base rates'!C$52)
+($H582*'fnd base rates'!C$53)
+($I582*'fnd base rates'!C$54)
+($J582*'fnd base rates'!C$55)
+($K582*'fnd base rates'!C$56)
+($L582*'fnd base rates'!C$57)
+($M582*'fnd base rates'!C$58)
+($N582*'fnd base rates'!C$59)
+($O582*VLOOKUP($S582+12,rate_basefnd,3)))
*$R582</f>
        <v>3560.8901737500005</v>
      </c>
      <c r="V582" s="1">
        <f>(($C582*'fnd base rates'!D$48)
+($D582*'fnd base rates'!D$49)
+($E582*'fnd base rates'!D$50)
+($F582*'fnd base rates'!D$51)
+($G582*'fnd base rates'!D$52)
+($H582*'fnd base rates'!D$53)
+($I582*'fnd base rates'!D$54)
+($J582*'fnd base rates'!D$55)
+($K582*'fnd base rates'!D$56)
+($L582*'fnd base rates'!D$57)
+($M582*'fnd base rates'!D$58)
+($N582*'fnd base rates'!D$59)
+($O582*VLOOKUP($S582+12,rate_basefnd,4)))
*$R582</f>
        <v>5109.0379200000016</v>
      </c>
      <c r="W582" s="1">
        <f>(($C582*'fnd base rates'!E$48)
+($D582*'fnd base rates'!E$49)
+($E582*'fnd base rates'!E$50)
+($F582*'fnd base rates'!E$51)
+($G582*'fnd base rates'!E$52)
+($H582*'fnd base rates'!E$53)
+($I582*'fnd base rates'!E$54)
+($J582*'fnd base rates'!E$55)
+($K582*'fnd base rates'!E$56)
+($L582*'fnd base rates'!E$57)
+($M582*'fnd base rates'!E$58)
+($N582*'fnd base rates'!E$59)
+($O582*VLOOKUP($S582+12,rate_basefnd,5)))
*$R582</f>
        <v>44329.274696250002</v>
      </c>
      <c r="X582" s="1">
        <f>(($C582*'fnd base rates'!F$48)
+($D582*'fnd base rates'!F$49)
+($E582*'fnd base rates'!F$50)
+($F582*'fnd base rates'!F$51)
+($G582*'fnd base rates'!F$52)
+($H582*'fnd base rates'!F$53)
+($I582*'fnd base rates'!F$54)
+($J582*'fnd base rates'!F$55)
+($K582*'fnd base rates'!F$56)
+($L582*'fnd base rates'!F$57)
+($M582*'fnd base rates'!F$58)
+($N582*'fnd base rates'!F$59)
+($O582*VLOOKUP($S582+12,rate_basefnd,6)))
*$R582</f>
        <v>6063.3648945000004</v>
      </c>
      <c r="Y582" s="1">
        <f>(($C582*'fnd base rates'!G$48)
+($D582*'fnd base rates'!G$49)
+($E582*'fnd base rates'!G$50)
+($F582*'fnd base rates'!G$51)
+($G582*'fnd base rates'!G$52)
+($H582*'fnd base rates'!G$53)
+($I582*'fnd base rates'!G$54)
+($J582*'fnd base rates'!G$55)
+($K582*'fnd base rates'!G$56)
+($L582*'fnd base rates'!G$57)
+($M582*'fnd base rates'!G$58)
+($N582*'fnd base rates'!G$59)
+($O582*VLOOKUP($S582+12,rate_basefnd,7)))
*$R582</f>
        <v>1415.9360565000002</v>
      </c>
      <c r="Z582" s="1">
        <f>(($C582*'fnd base rates'!H$48)
+($D582*'fnd base rates'!H$49)
+($E582*'fnd base rates'!H$50)
+($F582*'fnd base rates'!H$51)
+($G582*'fnd base rates'!H$52)
+($H582*'fnd base rates'!H$53)
+($I582*'fnd base rates'!H$54)
+($J582*'fnd base rates'!H$55)
+($K582*'fnd base rates'!H$56)
+($L582*'fnd base rates'!H$57)
+($M582*'fnd base rates'!H$58)
+($N582*'fnd base rates'!H$59)
+($O582*VLOOKUP($S582+12,rate_basefnd,8)))</f>
        <v>4504.1914999999999</v>
      </c>
      <c r="AA582" s="1">
        <f>(($C582*'fnd base rates'!I$48)
+($D582*'fnd base rates'!I$49)
+($E582*'fnd base rates'!I$50)
+($F582*'fnd base rates'!I$51)
+($G582*'fnd base rates'!I$52)
+($H582*'fnd base rates'!I$53)
+($I582*'fnd base rates'!I$54)
+($J582*'fnd base rates'!I$55)
+($K582*'fnd base rates'!I$56)
+($L582*'fnd base rates'!I$57)
+($M582*'fnd base rates'!I$58)
+($N582*'fnd base rates'!I$59)
+($O582*VLOOKUP($S582+12,rate_basefnd,9)))
*$R582</f>
        <v>2680.0642800000001</v>
      </c>
      <c r="AB582" s="1">
        <f>(($C582*'fnd base rates'!J$48)
+($D582*'fnd base rates'!J$49)
+($E582*'fnd base rates'!J$50)
+($F582*'fnd base rates'!J$51)
+($G582*'fnd base rates'!J$52)
+($H582*'fnd base rates'!J$53)
+($I582*'fnd base rates'!J$54)
+($J582*'fnd base rates'!J$55)
+($K582*'fnd base rates'!J$56)
+($L582*'fnd base rates'!J$57)
+($M582*'fnd base rates'!J$58)
+($N582*'fnd base rates'!J$59)
+($O582*VLOOKUP($S582+12,rate_basefnd,10)))
*$R582</f>
        <v>3211.4962800000003</v>
      </c>
      <c r="AC582" s="1">
        <f>(($C582*'fnd base rates'!K$48)
+($D582*'fnd base rates'!K$49)
+($E582*'fnd base rates'!K$50)
+($F582*'fnd base rates'!K$51)
+($G582*'fnd base rates'!K$52)
+($H582*'fnd base rates'!K$53)
+($I582*'fnd base rates'!K$54)
+($J582*'fnd base rates'!K$55)
+($K582*'fnd base rates'!K$56)
+($L582*'fnd base rates'!K$57)
+($M582*'fnd base rates'!K$58)
+($N582*'fnd base rates'!K$59)
+($O582*VLOOKUP($S582+12,rate_basefnd,11)))
*$R582</f>
        <v>9936.456270749999</v>
      </c>
      <c r="AD582" s="1">
        <f>(($C582*'fnd base rates'!L$48)
+($D582*'fnd base rates'!L$49)
+($E582*'fnd base rates'!L$50)
+($F582*'fnd base rates'!L$51)
+($G582*'fnd base rates'!L$52)
+($H582*'fnd base rates'!L$53)
+($I582*'fnd base rates'!L$54)
+($J582*'fnd base rates'!L$55)
+($K582*'fnd base rates'!L$56)
+($L582*'fnd base rates'!L$57)
+($M582*'fnd base rates'!L$58)
+($N582*'fnd base rates'!L$59)
+($O582*VLOOKUP($S582+12,rate_basefnd,12)))</f>
        <v>7880.729723650873</v>
      </c>
      <c r="AE582" s="1">
        <f>(($C582*'fnd base rates'!M$48)
+($D582*'fnd base rates'!M$49)
+($E582*'fnd base rates'!M$50)
+($F582*'fnd base rates'!M$51)
+($G582*'fnd base rates'!M$52)
+($H582*'fnd base rates'!M$53)
+($I582*'fnd base rates'!M$54)
+($J582*'fnd base rates'!M$55)
+($K582*'fnd base rates'!M$56)
+($L582*'fnd base rates'!M$57)
+($M582*'fnd base rates'!M$58)
+($N582*'fnd base rates'!M$59)
+($O582*VLOOKUP($S582+12,rate_basefnd,13)))</f>
        <v>0</v>
      </c>
      <c r="AF582" s="4">
        <f t="shared" si="93"/>
        <v>88691.441795400897</v>
      </c>
      <c r="AG582" s="4"/>
      <c r="AH582" s="4">
        <f t="shared" si="94"/>
        <v>487049262</v>
      </c>
      <c r="AI582" s="4" t="str">
        <f t="shared" si="95"/>
        <v>487</v>
      </c>
      <c r="AJ582" s="2" t="str">
        <f t="shared" si="96"/>
        <v>049</v>
      </c>
      <c r="AK582" s="2" t="str">
        <f t="shared" si="97"/>
        <v>262</v>
      </c>
      <c r="AL582" s="4">
        <f t="shared" si="98"/>
        <v>1</v>
      </c>
      <c r="AM582" s="4">
        <f t="shared" si="91"/>
        <v>7</v>
      </c>
      <c r="AN582" s="4">
        <f t="shared" si="99"/>
        <v>88691.441795400897</v>
      </c>
      <c r="AO582" s="4">
        <f t="shared" si="100"/>
        <v>12670</v>
      </c>
      <c r="AP582" s="4">
        <f t="shared" si="101"/>
        <v>0</v>
      </c>
      <c r="AQ582" s="75">
        <v>12670</v>
      </c>
      <c r="AR582" s="4"/>
    </row>
    <row r="583" spans="1:44">
      <c r="A583" s="2">
        <v>487049274</v>
      </c>
      <c r="B583" s="382" t="s">
        <v>129</v>
      </c>
      <c r="C583" s="15">
        <f>'fnd enro'!C583</f>
        <v>0</v>
      </c>
      <c r="D583" s="15">
        <f>'fnd enro'!D583</f>
        <v>0</v>
      </c>
      <c r="E583" s="15">
        <f>'fnd enro'!E583</f>
        <v>0</v>
      </c>
      <c r="F583" s="15">
        <f>'fnd enro'!F583</f>
        <v>0</v>
      </c>
      <c r="G583" s="15">
        <f>'fnd enro'!G583</f>
        <v>62</v>
      </c>
      <c r="H583" s="15">
        <f>'fnd enro'!H583</f>
        <v>115</v>
      </c>
      <c r="I583" s="15">
        <f>'fnd enro'!I583</f>
        <v>6.9375</v>
      </c>
      <c r="J583" s="15">
        <f>'fnd enro'!J583</f>
        <v>0</v>
      </c>
      <c r="K583" s="15">
        <f>'fnd enro'!K583</f>
        <v>0</v>
      </c>
      <c r="L583" s="15">
        <f>'fnd enro'!L583</f>
        <v>0</v>
      </c>
      <c r="M583" s="15">
        <f>'fnd enro'!M583</f>
        <v>8</v>
      </c>
      <c r="N583" s="15">
        <f>'fnd enro'!N583</f>
        <v>0</v>
      </c>
      <c r="O583" s="15">
        <f>'fnd enro'!O583</f>
        <v>79</v>
      </c>
      <c r="P583" s="15"/>
      <c r="Q583" s="15">
        <f>'fnd enro'!R583</f>
        <v>185</v>
      </c>
      <c r="R583" s="16">
        <f t="shared" si="92"/>
        <v>1.0980000000000001</v>
      </c>
      <c r="S583" s="15">
        <f>'fnd enro'!Q583</f>
        <v>9</v>
      </c>
      <c r="U583" s="1">
        <f>(($C583*'fnd base rates'!C$48)
+($D583*'fnd base rates'!C$49)
+($E583*'fnd base rates'!C$50)
+($F583*'fnd base rates'!C$51)
+($G583*'fnd base rates'!C$52)
+($H583*'fnd base rates'!C$53)
+($I583*'fnd base rates'!C$54)
+($J583*'fnd base rates'!C$55)
+($K583*'fnd base rates'!C$56)
+($L583*'fnd base rates'!C$57)
+($M583*'fnd base rates'!C$58)
+($N583*'fnd base rates'!C$59)
+($O583*VLOOKUP($S583+12,rate_basefnd,3)))
*$R583</f>
        <v>94109.240306250023</v>
      </c>
      <c r="V583" s="1">
        <f>(($C583*'fnd base rates'!D$48)
+($D583*'fnd base rates'!D$49)
+($E583*'fnd base rates'!D$50)
+($F583*'fnd base rates'!D$51)
+($G583*'fnd base rates'!D$52)
+($H583*'fnd base rates'!D$53)
+($I583*'fnd base rates'!D$54)
+($J583*'fnd base rates'!D$55)
+($K583*'fnd base rates'!D$56)
+($L583*'fnd base rates'!D$57)
+($M583*'fnd base rates'!D$58)
+($N583*'fnd base rates'!D$59)
+($O583*VLOOKUP($S583+12,rate_basefnd,4)))
*$R583</f>
        <v>135024.5736</v>
      </c>
      <c r="W583" s="1">
        <f>(($C583*'fnd base rates'!E$48)
+($D583*'fnd base rates'!E$49)
+($E583*'fnd base rates'!E$50)
+($F583*'fnd base rates'!E$51)
+($G583*'fnd base rates'!E$52)
+($H583*'fnd base rates'!E$53)
+($I583*'fnd base rates'!E$54)
+($J583*'fnd base rates'!E$55)
+($K583*'fnd base rates'!E$56)
+($L583*'fnd base rates'!E$57)
+($M583*'fnd base rates'!E$58)
+($N583*'fnd base rates'!E$59)
+($O583*VLOOKUP($S583+12,rate_basefnd,5)))
*$R583</f>
        <v>1065855.2642437501</v>
      </c>
      <c r="X583" s="1">
        <f>(($C583*'fnd base rates'!F$48)
+($D583*'fnd base rates'!F$49)
+($E583*'fnd base rates'!F$50)
+($F583*'fnd base rates'!F$51)
+($G583*'fnd base rates'!F$52)
+($H583*'fnd base rates'!F$53)
+($I583*'fnd base rates'!F$54)
+($J583*'fnd base rates'!F$55)
+($K583*'fnd base rates'!F$56)
+($L583*'fnd base rates'!F$57)
+($M583*'fnd base rates'!F$58)
+($N583*'fnd base rates'!F$59)
+($O583*VLOOKUP($S583+12,rate_basefnd,6)))
*$R583</f>
        <v>162567.80889750004</v>
      </c>
      <c r="Y583" s="1">
        <f>(($C583*'fnd base rates'!G$48)
+($D583*'fnd base rates'!G$49)
+($E583*'fnd base rates'!G$50)
+($F583*'fnd base rates'!G$51)
+($G583*'fnd base rates'!G$52)
+($H583*'fnd base rates'!G$53)
+($I583*'fnd base rates'!G$54)
+($J583*'fnd base rates'!G$55)
+($K583*'fnd base rates'!G$56)
+($L583*'fnd base rates'!G$57)
+($M583*'fnd base rates'!G$58)
+($N583*'fnd base rates'!G$59)
+($O583*VLOOKUP($S583+12,rate_basefnd,7)))
*$R583</f>
        <v>35608.918207500006</v>
      </c>
      <c r="Z583" s="1">
        <f>(($C583*'fnd base rates'!H$48)
+($D583*'fnd base rates'!H$49)
+($E583*'fnd base rates'!H$50)
+($F583*'fnd base rates'!H$51)
+($G583*'fnd base rates'!H$52)
+($H583*'fnd base rates'!H$53)
+($I583*'fnd base rates'!H$54)
+($J583*'fnd base rates'!H$55)
+($K583*'fnd base rates'!H$56)
+($L583*'fnd base rates'!H$57)
+($M583*'fnd base rates'!H$58)
+($N583*'fnd base rates'!H$59)
+($O583*VLOOKUP($S583+12,rate_basefnd,8)))</f>
        <v>114501.63250000001</v>
      </c>
      <c r="AA583" s="1">
        <f>(($C583*'fnd base rates'!I$48)
+($D583*'fnd base rates'!I$49)
+($E583*'fnd base rates'!I$50)
+($F583*'fnd base rates'!I$51)
+($G583*'fnd base rates'!I$52)
+($H583*'fnd base rates'!I$53)
+($I583*'fnd base rates'!I$54)
+($J583*'fnd base rates'!I$55)
+($K583*'fnd base rates'!I$56)
+($L583*'fnd base rates'!I$57)
+($M583*'fnd base rates'!I$58)
+($N583*'fnd base rates'!I$59)
+($O583*VLOOKUP($S583+12,rate_basefnd,9)))
*$R583</f>
        <v>69421.379400000005</v>
      </c>
      <c r="AB583" s="1">
        <f>(($C583*'fnd base rates'!J$48)
+($D583*'fnd base rates'!J$49)
+($E583*'fnd base rates'!J$50)
+($F583*'fnd base rates'!J$51)
+($G583*'fnd base rates'!J$52)
+($H583*'fnd base rates'!J$53)
+($I583*'fnd base rates'!J$54)
+($J583*'fnd base rates'!J$55)
+($K583*'fnd base rates'!J$56)
+($L583*'fnd base rates'!J$57)
+($M583*'fnd base rates'!J$58)
+($N583*'fnd base rates'!J$59)
+($O583*VLOOKUP($S583+12,rate_basefnd,10)))
*$R583</f>
        <v>78824.827080000017</v>
      </c>
      <c r="AC583" s="1">
        <f>(($C583*'fnd base rates'!K$48)
+($D583*'fnd base rates'!K$49)
+($E583*'fnd base rates'!K$50)
+($F583*'fnd base rates'!K$51)
+($G583*'fnd base rates'!K$52)
+($H583*'fnd base rates'!K$53)
+($I583*'fnd base rates'!K$54)
+($J583*'fnd base rates'!K$55)
+($K583*'fnd base rates'!K$56)
+($L583*'fnd base rates'!K$57)
+($M583*'fnd base rates'!K$58)
+($N583*'fnd base rates'!K$59)
+($O583*VLOOKUP($S583+12,rate_basefnd,11)))
*$R583</f>
        <v>249891.10588125003</v>
      </c>
      <c r="AD583" s="1">
        <f>(($C583*'fnd base rates'!L$48)
+($D583*'fnd base rates'!L$49)
+($E583*'fnd base rates'!L$50)
+($F583*'fnd base rates'!L$51)
+($G583*'fnd base rates'!L$52)
+($H583*'fnd base rates'!L$53)
+($I583*'fnd base rates'!L$54)
+($J583*'fnd base rates'!L$55)
+($K583*'fnd base rates'!L$56)
+($L583*'fnd base rates'!L$57)
+($M583*'fnd base rates'!L$58)
+($N583*'fnd base rates'!L$59)
+($O583*VLOOKUP($S583+12,rate_basefnd,12)))</f>
        <v>201526.48654622221</v>
      </c>
      <c r="AE583" s="1">
        <f>(($C583*'fnd base rates'!M$48)
+($D583*'fnd base rates'!M$49)
+($E583*'fnd base rates'!M$50)
+($F583*'fnd base rates'!M$51)
+($G583*'fnd base rates'!M$52)
+($H583*'fnd base rates'!M$53)
+($I583*'fnd base rates'!M$54)
+($J583*'fnd base rates'!M$55)
+($K583*'fnd base rates'!M$56)
+($L583*'fnd base rates'!M$57)
+($M583*'fnd base rates'!M$58)
+($N583*'fnd base rates'!M$59)
+($O583*VLOOKUP($S583+12,rate_basefnd,13)))</f>
        <v>0</v>
      </c>
      <c r="AF583" s="4">
        <f t="shared" si="93"/>
        <v>2207331.2366624726</v>
      </c>
      <c r="AG583" s="4"/>
      <c r="AH583" s="4">
        <f t="shared" si="94"/>
        <v>487049274</v>
      </c>
      <c r="AI583" s="4" t="str">
        <f t="shared" si="95"/>
        <v>487</v>
      </c>
      <c r="AJ583" s="2" t="str">
        <f t="shared" si="96"/>
        <v>049</v>
      </c>
      <c r="AK583" s="2" t="str">
        <f t="shared" si="97"/>
        <v>274</v>
      </c>
      <c r="AL583" s="4">
        <f t="shared" si="98"/>
        <v>1</v>
      </c>
      <c r="AM583" s="4">
        <f t="shared" si="91"/>
        <v>185</v>
      </c>
      <c r="AN583" s="4">
        <f t="shared" si="99"/>
        <v>2207331.2366624726</v>
      </c>
      <c r="AO583" s="4">
        <f t="shared" si="100"/>
        <v>11932</v>
      </c>
      <c r="AP583" s="4">
        <f t="shared" si="101"/>
        <v>0</v>
      </c>
      <c r="AQ583" s="75">
        <v>11932</v>
      </c>
      <c r="AR583" s="4"/>
    </row>
    <row r="584" spans="1:44">
      <c r="A584" s="2">
        <v>487049284</v>
      </c>
      <c r="B584" s="382" t="s">
        <v>129</v>
      </c>
      <c r="C584" s="15">
        <f>'fnd enro'!C584</f>
        <v>0</v>
      </c>
      <c r="D584" s="15">
        <f>'fnd enro'!D584</f>
        <v>0</v>
      </c>
      <c r="E584" s="15">
        <f>'fnd enro'!E584</f>
        <v>0</v>
      </c>
      <c r="F584" s="15">
        <f>'fnd enro'!F584</f>
        <v>0</v>
      </c>
      <c r="G584" s="15">
        <f>'fnd enro'!G584</f>
        <v>0</v>
      </c>
      <c r="H584" s="15">
        <f>'fnd enro'!H584</f>
        <v>2</v>
      </c>
      <c r="I584" s="15">
        <f>'fnd enro'!I584</f>
        <v>7.4999999999999997E-2</v>
      </c>
      <c r="J584" s="15">
        <f>'fnd enro'!J584</f>
        <v>0</v>
      </c>
      <c r="K584" s="15">
        <f>'fnd enro'!K584</f>
        <v>0</v>
      </c>
      <c r="L584" s="15">
        <f>'fnd enro'!L584</f>
        <v>0</v>
      </c>
      <c r="M584" s="15">
        <f>'fnd enro'!M584</f>
        <v>0</v>
      </c>
      <c r="N584" s="15">
        <f>'fnd enro'!N584</f>
        <v>0</v>
      </c>
      <c r="O584" s="15">
        <f>'fnd enro'!O584</f>
        <v>0</v>
      </c>
      <c r="P584" s="15"/>
      <c r="Q584" s="15">
        <f>'fnd enro'!R584</f>
        <v>2</v>
      </c>
      <c r="R584" s="16">
        <f t="shared" si="92"/>
        <v>1.0980000000000001</v>
      </c>
      <c r="S584" s="15">
        <f>'fnd enro'!Q584</f>
        <v>1</v>
      </c>
      <c r="U584" s="1">
        <f>(($C584*'fnd base rates'!C$48)
+($D584*'fnd base rates'!C$49)
+($E584*'fnd base rates'!C$50)
+($F584*'fnd base rates'!C$51)
+($G584*'fnd base rates'!C$52)
+($H584*'fnd base rates'!C$53)
+($I584*'fnd base rates'!C$54)
+($J584*'fnd base rates'!C$55)
+($K584*'fnd base rates'!C$56)
+($L584*'fnd base rates'!C$57)
+($M584*'fnd base rates'!C$58)
+($N584*'fnd base rates'!C$59)
+($O584*VLOOKUP($S584+12,rate_basefnd,3)))
*$R584</f>
        <v>1017.3971925000002</v>
      </c>
      <c r="V584" s="1">
        <f>(($C584*'fnd base rates'!D$48)
+($D584*'fnd base rates'!D$49)
+($E584*'fnd base rates'!D$50)
+($F584*'fnd base rates'!D$51)
+($G584*'fnd base rates'!D$52)
+($H584*'fnd base rates'!D$53)
+($I584*'fnd base rates'!D$54)
+($J584*'fnd base rates'!D$55)
+($K584*'fnd base rates'!D$56)
+($L584*'fnd base rates'!D$57)
+($M584*'fnd base rates'!D$58)
+($N584*'fnd base rates'!D$59)
+($O584*VLOOKUP($S584+12,rate_basefnd,4)))
*$R584</f>
        <v>1459.7251200000003</v>
      </c>
      <c r="W584" s="1">
        <f>(($C584*'fnd base rates'!E$48)
+($D584*'fnd base rates'!E$49)
+($E584*'fnd base rates'!E$50)
+($F584*'fnd base rates'!E$51)
+($G584*'fnd base rates'!E$52)
+($H584*'fnd base rates'!E$53)
+($I584*'fnd base rates'!E$54)
+($J584*'fnd base rates'!E$55)
+($K584*'fnd base rates'!E$56)
+($L584*'fnd base rates'!E$57)
+($M584*'fnd base rates'!E$58)
+($N584*'fnd base rates'!E$59)
+($O584*VLOOKUP($S584+12,rate_basefnd,5)))
*$R584</f>
        <v>9352.1257874999992</v>
      </c>
      <c r="X584" s="1">
        <f>(($C584*'fnd base rates'!F$48)
+($D584*'fnd base rates'!F$49)
+($E584*'fnd base rates'!F$50)
+($F584*'fnd base rates'!F$51)
+($G584*'fnd base rates'!F$52)
+($H584*'fnd base rates'!F$53)
+($I584*'fnd base rates'!F$54)
+($J584*'fnd base rates'!F$55)
+($K584*'fnd base rates'!F$56)
+($L584*'fnd base rates'!F$57)
+($M584*'fnd base rates'!F$58)
+($N584*'fnd base rates'!F$59)
+($O584*VLOOKUP($S584+12,rate_basefnd,6)))
*$R584</f>
        <v>1673.2548270000002</v>
      </c>
      <c r="Y584" s="1">
        <f>(($C584*'fnd base rates'!G$48)
+($D584*'fnd base rates'!G$49)
+($E584*'fnd base rates'!G$50)
+($F584*'fnd base rates'!G$51)
+($G584*'fnd base rates'!G$52)
+($H584*'fnd base rates'!G$53)
+($I584*'fnd base rates'!G$54)
+($J584*'fnd base rates'!G$55)
+($K584*'fnd base rates'!G$56)
+($L584*'fnd base rates'!G$57)
+($M584*'fnd base rates'!G$58)
+($N584*'fnd base rates'!G$59)
+($O584*VLOOKUP($S584+12,rate_basefnd,7)))
*$R584</f>
        <v>311.70627899999999</v>
      </c>
      <c r="Z584" s="1">
        <f>(($C584*'fnd base rates'!H$48)
+($D584*'fnd base rates'!H$49)
+($E584*'fnd base rates'!H$50)
+($F584*'fnd base rates'!H$51)
+($G584*'fnd base rates'!H$52)
+($H584*'fnd base rates'!H$53)
+($I584*'fnd base rates'!H$54)
+($J584*'fnd base rates'!H$55)
+($K584*'fnd base rates'!H$56)
+($L584*'fnd base rates'!H$57)
+($M584*'fnd base rates'!H$58)
+($N584*'fnd base rates'!H$59)
+($O584*VLOOKUP($S584+12,rate_basefnd,8)))</f>
        <v>1438.1690000000001</v>
      </c>
      <c r="AA584" s="1">
        <f>(($C584*'fnd base rates'!I$48)
+($D584*'fnd base rates'!I$49)
+($E584*'fnd base rates'!I$50)
+($F584*'fnd base rates'!I$51)
+($G584*'fnd base rates'!I$52)
+($H584*'fnd base rates'!I$53)
+($I584*'fnd base rates'!I$54)
+($J584*'fnd base rates'!I$55)
+($K584*'fnd base rates'!I$56)
+($L584*'fnd base rates'!I$57)
+($M584*'fnd base rates'!I$58)
+($N584*'fnd base rates'!I$59)
+($O584*VLOOKUP($S584+12,rate_basefnd,9)))
*$R584</f>
        <v>812.69568000000004</v>
      </c>
      <c r="AB584" s="1">
        <f>(($C584*'fnd base rates'!J$48)
+($D584*'fnd base rates'!J$49)
+($E584*'fnd base rates'!J$50)
+($F584*'fnd base rates'!J$51)
+($G584*'fnd base rates'!J$52)
+($H584*'fnd base rates'!J$53)
+($I584*'fnd base rates'!J$54)
+($J584*'fnd base rates'!J$55)
+($K584*'fnd base rates'!J$56)
+($L584*'fnd base rates'!J$57)
+($M584*'fnd base rates'!J$58)
+($N584*'fnd base rates'!J$59)
+($O584*VLOOKUP($S584+12,rate_basefnd,10)))
*$R584</f>
        <v>1094.7060000000001</v>
      </c>
      <c r="AC584" s="1">
        <f>(($C584*'fnd base rates'!K$48)
+($D584*'fnd base rates'!K$49)
+($E584*'fnd base rates'!K$50)
+($F584*'fnd base rates'!K$51)
+($G584*'fnd base rates'!K$52)
+($H584*'fnd base rates'!K$53)
+($I584*'fnd base rates'!K$54)
+($J584*'fnd base rates'!K$55)
+($K584*'fnd base rates'!K$56)
+($L584*'fnd base rates'!K$57)
+($M584*'fnd base rates'!K$58)
+($N584*'fnd base rates'!K$59)
+($O584*VLOOKUP($S584+12,rate_basefnd,11)))
*$R584</f>
        <v>2187.4468545000004</v>
      </c>
      <c r="AD584" s="1">
        <f>(($C584*'fnd base rates'!L$48)
+($D584*'fnd base rates'!L$49)
+($E584*'fnd base rates'!L$50)
+($F584*'fnd base rates'!L$51)
+($G584*'fnd base rates'!L$52)
+($H584*'fnd base rates'!L$53)
+($I584*'fnd base rates'!L$54)
+($J584*'fnd base rates'!L$55)
+($K584*'fnd base rates'!L$56)
+($L584*'fnd base rates'!L$57)
+($M584*'fnd base rates'!L$58)
+($N584*'fnd base rates'!L$59)
+($O584*VLOOKUP($S584+12,rate_basefnd,12)))</f>
        <v>1838.5160787188831</v>
      </c>
      <c r="AE584" s="1">
        <f>(($C584*'fnd base rates'!M$48)
+($D584*'fnd base rates'!M$49)
+($E584*'fnd base rates'!M$50)
+($F584*'fnd base rates'!M$51)
+($G584*'fnd base rates'!M$52)
+($H584*'fnd base rates'!M$53)
+($I584*'fnd base rates'!M$54)
+($J584*'fnd base rates'!M$55)
+($K584*'fnd base rates'!M$56)
+($L584*'fnd base rates'!M$57)
+($M584*'fnd base rates'!M$58)
+($N584*'fnd base rates'!M$59)
+($O584*VLOOKUP($S584+12,rate_basefnd,13)))</f>
        <v>0</v>
      </c>
      <c r="AF584" s="4">
        <f t="shared" si="93"/>
        <v>21185.742819218889</v>
      </c>
      <c r="AG584" s="4"/>
      <c r="AH584" s="4">
        <f t="shared" si="94"/>
        <v>487049284</v>
      </c>
      <c r="AI584" s="4" t="str">
        <f t="shared" si="95"/>
        <v>487</v>
      </c>
      <c r="AJ584" s="2" t="str">
        <f t="shared" si="96"/>
        <v>049</v>
      </c>
      <c r="AK584" s="2" t="str">
        <f t="shared" si="97"/>
        <v>284</v>
      </c>
      <c r="AL584" s="4">
        <f t="shared" si="98"/>
        <v>1</v>
      </c>
      <c r="AM584" s="4">
        <f t="shared" si="91"/>
        <v>2</v>
      </c>
      <c r="AN584" s="4">
        <f t="shared" si="99"/>
        <v>21185.742819218889</v>
      </c>
      <c r="AO584" s="4">
        <f t="shared" si="100"/>
        <v>10593</v>
      </c>
      <c r="AP584" s="4">
        <f t="shared" si="101"/>
        <v>0</v>
      </c>
      <c r="AQ584" s="75">
        <v>10593</v>
      </c>
      <c r="AR584" s="4"/>
    </row>
    <row r="585" spans="1:44">
      <c r="A585" s="2">
        <v>487049308</v>
      </c>
      <c r="B585" s="382" t="s">
        <v>129</v>
      </c>
      <c r="C585" s="15">
        <f>'fnd enro'!C585</f>
        <v>0</v>
      </c>
      <c r="D585" s="15">
        <f>'fnd enro'!D585</f>
        <v>0</v>
      </c>
      <c r="E585" s="15">
        <f>'fnd enro'!E585</f>
        <v>0</v>
      </c>
      <c r="F585" s="15">
        <f>'fnd enro'!F585</f>
        <v>0</v>
      </c>
      <c r="G585" s="15">
        <f>'fnd enro'!G585</f>
        <v>2</v>
      </c>
      <c r="H585" s="15">
        <f>'fnd enro'!H585</f>
        <v>3</v>
      </c>
      <c r="I585" s="15">
        <f>'fnd enro'!I585</f>
        <v>0.1875</v>
      </c>
      <c r="J585" s="15">
        <f>'fnd enro'!J585</f>
        <v>0</v>
      </c>
      <c r="K585" s="15">
        <f>'fnd enro'!K585</f>
        <v>0</v>
      </c>
      <c r="L585" s="15">
        <f>'fnd enro'!L585</f>
        <v>0</v>
      </c>
      <c r="M585" s="15">
        <f>'fnd enro'!M585</f>
        <v>0</v>
      </c>
      <c r="N585" s="15">
        <f>'fnd enro'!N585</f>
        <v>0</v>
      </c>
      <c r="O585" s="15">
        <f>'fnd enro'!O585</f>
        <v>2</v>
      </c>
      <c r="P585" s="15"/>
      <c r="Q585" s="15">
        <f>'fnd enro'!R585</f>
        <v>5</v>
      </c>
      <c r="R585" s="16">
        <f t="shared" si="92"/>
        <v>1.0980000000000001</v>
      </c>
      <c r="S585" s="15">
        <f>'fnd enro'!Q585</f>
        <v>9</v>
      </c>
      <c r="U585" s="1">
        <f>(($C585*'fnd base rates'!C$48)
+($D585*'fnd base rates'!C$49)
+($E585*'fnd base rates'!C$50)
+($F585*'fnd base rates'!C$51)
+($G585*'fnd base rates'!C$52)
+($H585*'fnd base rates'!C$53)
+($I585*'fnd base rates'!C$54)
+($J585*'fnd base rates'!C$55)
+($K585*'fnd base rates'!C$56)
+($L585*'fnd base rates'!C$57)
+($M585*'fnd base rates'!C$58)
+($N585*'fnd base rates'!C$59)
+($O585*VLOOKUP($S585+12,rate_basefnd,3)))
*$R585</f>
        <v>2543.4929812500009</v>
      </c>
      <c r="V585" s="1">
        <f>(($C585*'fnd base rates'!D$48)
+($D585*'fnd base rates'!D$49)
+($E585*'fnd base rates'!D$50)
+($F585*'fnd base rates'!D$51)
+($G585*'fnd base rates'!D$52)
+($H585*'fnd base rates'!D$53)
+($I585*'fnd base rates'!D$54)
+($J585*'fnd base rates'!D$55)
+($K585*'fnd base rates'!D$56)
+($L585*'fnd base rates'!D$57)
+($M585*'fnd base rates'!D$58)
+($N585*'fnd base rates'!D$59)
+($O585*VLOOKUP($S585+12,rate_basefnd,4)))
*$R585</f>
        <v>3649.3128000000006</v>
      </c>
      <c r="W585" s="1">
        <f>(($C585*'fnd base rates'!E$48)
+($D585*'fnd base rates'!E$49)
+($E585*'fnd base rates'!E$50)
+($F585*'fnd base rates'!E$51)
+($G585*'fnd base rates'!E$52)
+($H585*'fnd base rates'!E$53)
+($I585*'fnd base rates'!E$54)
+($J585*'fnd base rates'!E$55)
+($K585*'fnd base rates'!E$56)
+($L585*'fnd base rates'!E$57)
+($M585*'fnd base rates'!E$58)
+($N585*'fnd base rates'!E$59)
+($O585*VLOOKUP($S585+12,rate_basefnd,5)))
*$R585</f>
        <v>27723.34366875</v>
      </c>
      <c r="X585" s="1">
        <f>(($C585*'fnd base rates'!F$48)
+($D585*'fnd base rates'!F$49)
+($E585*'fnd base rates'!F$50)
+($F585*'fnd base rates'!F$51)
+($G585*'fnd base rates'!F$52)
+($H585*'fnd base rates'!F$53)
+($I585*'fnd base rates'!F$54)
+($J585*'fnd base rates'!F$55)
+($K585*'fnd base rates'!F$56)
+($L585*'fnd base rates'!F$57)
+($M585*'fnd base rates'!F$58)
+($N585*'fnd base rates'!F$59)
+($O585*VLOOKUP($S585+12,rate_basefnd,6)))
*$R585</f>
        <v>4390.1100675000007</v>
      </c>
      <c r="Y585" s="1">
        <f>(($C585*'fnd base rates'!G$48)
+($D585*'fnd base rates'!G$49)
+($E585*'fnd base rates'!G$50)
+($F585*'fnd base rates'!G$51)
+($G585*'fnd base rates'!G$52)
+($H585*'fnd base rates'!G$53)
+($I585*'fnd base rates'!G$54)
+($J585*'fnd base rates'!G$55)
+($K585*'fnd base rates'!G$56)
+($L585*'fnd base rates'!G$57)
+($M585*'fnd base rates'!G$58)
+($N585*'fnd base rates'!G$59)
+($O585*VLOOKUP($S585+12,rate_basefnd,7)))
*$R585</f>
        <v>944.58057750000012</v>
      </c>
      <c r="Z585" s="1">
        <f>(($C585*'fnd base rates'!H$48)
+($D585*'fnd base rates'!H$49)
+($E585*'fnd base rates'!H$50)
+($F585*'fnd base rates'!H$51)
+($G585*'fnd base rates'!H$52)
+($H585*'fnd base rates'!H$53)
+($I585*'fnd base rates'!H$54)
+($J585*'fnd base rates'!H$55)
+($K585*'fnd base rates'!H$56)
+($L585*'fnd base rates'!H$57)
+($M585*'fnd base rates'!H$58)
+($N585*'fnd base rates'!H$59)
+($O585*VLOOKUP($S585+12,rate_basefnd,8)))</f>
        <v>3066.0225000000005</v>
      </c>
      <c r="AA585" s="1">
        <f>(($C585*'fnd base rates'!I$48)
+($D585*'fnd base rates'!I$49)
+($E585*'fnd base rates'!I$50)
+($F585*'fnd base rates'!I$51)
+($G585*'fnd base rates'!I$52)
+($H585*'fnd base rates'!I$53)
+($I585*'fnd base rates'!I$54)
+($J585*'fnd base rates'!I$55)
+($K585*'fnd base rates'!I$56)
+($L585*'fnd base rates'!I$57)
+($M585*'fnd base rates'!I$58)
+($N585*'fnd base rates'!I$59)
+($O585*VLOOKUP($S585+12,rate_basefnd,9)))
*$R585</f>
        <v>1867.3686000000002</v>
      </c>
      <c r="AB585" s="1">
        <f>(($C585*'fnd base rates'!J$48)
+($D585*'fnd base rates'!J$49)
+($E585*'fnd base rates'!J$50)
+($F585*'fnd base rates'!J$51)
+($G585*'fnd base rates'!J$52)
+($H585*'fnd base rates'!J$53)
+($I585*'fnd base rates'!J$54)
+($J585*'fnd base rates'!J$55)
+($K585*'fnd base rates'!J$56)
+($L585*'fnd base rates'!J$57)
+($M585*'fnd base rates'!J$58)
+($N585*'fnd base rates'!J$59)
+($O585*VLOOKUP($S585+12,rate_basefnd,10)))
*$R585</f>
        <v>2116.7902800000002</v>
      </c>
      <c r="AC585" s="1">
        <f>(($C585*'fnd base rates'!K$48)
+($D585*'fnd base rates'!K$49)
+($E585*'fnd base rates'!K$50)
+($F585*'fnd base rates'!K$51)
+($G585*'fnd base rates'!K$52)
+($H585*'fnd base rates'!K$53)
+($I585*'fnd base rates'!K$54)
+($J585*'fnd base rates'!K$55)
+($K585*'fnd base rates'!K$56)
+($L585*'fnd base rates'!K$57)
+($M585*'fnd base rates'!K$58)
+($N585*'fnd base rates'!K$59)
+($O585*VLOOKUP($S585+12,rate_basefnd,11)))
*$R585</f>
        <v>6628.6980562500021</v>
      </c>
      <c r="AD585" s="1">
        <f>(($C585*'fnd base rates'!L$48)
+($D585*'fnd base rates'!L$49)
+($E585*'fnd base rates'!L$50)
+($F585*'fnd base rates'!L$51)
+($G585*'fnd base rates'!L$52)
+($H585*'fnd base rates'!L$53)
+($I585*'fnd base rates'!L$54)
+($J585*'fnd base rates'!L$55)
+($K585*'fnd base rates'!L$56)
+($L585*'fnd base rates'!L$57)
+($M585*'fnd base rates'!L$58)
+($N585*'fnd base rates'!L$59)
+($O585*VLOOKUP($S585+12,rate_basefnd,12)))</f>
        <v>5371.5736449319893</v>
      </c>
      <c r="AE585" s="1">
        <f>(($C585*'fnd base rates'!M$48)
+($D585*'fnd base rates'!M$49)
+($E585*'fnd base rates'!M$50)
+($F585*'fnd base rates'!M$51)
+($G585*'fnd base rates'!M$52)
+($H585*'fnd base rates'!M$53)
+($I585*'fnd base rates'!M$54)
+($J585*'fnd base rates'!M$55)
+($K585*'fnd base rates'!M$56)
+($L585*'fnd base rates'!M$57)
+($M585*'fnd base rates'!M$58)
+($N585*'fnd base rates'!M$59)
+($O585*VLOOKUP($S585+12,rate_basefnd,13)))</f>
        <v>0</v>
      </c>
      <c r="AF585" s="4">
        <f t="shared" si="93"/>
        <v>58301.293176181985</v>
      </c>
      <c r="AG585" s="4"/>
      <c r="AH585" s="4">
        <f t="shared" si="94"/>
        <v>487049308</v>
      </c>
      <c r="AI585" s="4" t="str">
        <f t="shared" si="95"/>
        <v>487</v>
      </c>
      <c r="AJ585" s="2" t="str">
        <f t="shared" si="96"/>
        <v>049</v>
      </c>
      <c r="AK585" s="2" t="str">
        <f t="shared" si="97"/>
        <v>308</v>
      </c>
      <c r="AL585" s="4">
        <f t="shared" si="98"/>
        <v>1</v>
      </c>
      <c r="AM585" s="4">
        <f t="shared" si="91"/>
        <v>5</v>
      </c>
      <c r="AN585" s="4">
        <f t="shared" si="99"/>
        <v>58301.293176181985</v>
      </c>
      <c r="AO585" s="4">
        <f t="shared" si="100"/>
        <v>11660</v>
      </c>
      <c r="AP585" s="4">
        <f t="shared" si="101"/>
        <v>0</v>
      </c>
      <c r="AQ585" s="75">
        <v>11660</v>
      </c>
      <c r="AR585" s="4"/>
    </row>
    <row r="586" spans="1:44">
      <c r="A586" s="2">
        <v>487049314</v>
      </c>
      <c r="B586" s="382" t="s">
        <v>129</v>
      </c>
      <c r="C586" s="15">
        <f>'fnd enro'!C586</f>
        <v>0</v>
      </c>
      <c r="D586" s="15">
        <f>'fnd enro'!D586</f>
        <v>0</v>
      </c>
      <c r="E586" s="15">
        <f>'fnd enro'!E586</f>
        <v>0</v>
      </c>
      <c r="F586" s="15">
        <f>'fnd enro'!F586</f>
        <v>0</v>
      </c>
      <c r="G586" s="15">
        <f>'fnd enro'!G586</f>
        <v>1</v>
      </c>
      <c r="H586" s="15">
        <f>'fnd enro'!H586</f>
        <v>4</v>
      </c>
      <c r="I586" s="15">
        <f>'fnd enro'!I586</f>
        <v>0.1875</v>
      </c>
      <c r="J586" s="15">
        <f>'fnd enro'!J586</f>
        <v>0</v>
      </c>
      <c r="K586" s="15">
        <f>'fnd enro'!K586</f>
        <v>0</v>
      </c>
      <c r="L586" s="15">
        <f>'fnd enro'!L586</f>
        <v>0</v>
      </c>
      <c r="M586" s="15">
        <f>'fnd enro'!M586</f>
        <v>0</v>
      </c>
      <c r="N586" s="15">
        <f>'fnd enro'!N586</f>
        <v>0</v>
      </c>
      <c r="O586" s="15">
        <f>'fnd enro'!O586</f>
        <v>1</v>
      </c>
      <c r="P586" s="15"/>
      <c r="Q586" s="15">
        <f>'fnd enro'!R586</f>
        <v>5</v>
      </c>
      <c r="R586" s="16">
        <f t="shared" si="92"/>
        <v>1.0980000000000001</v>
      </c>
      <c r="S586" s="15">
        <f>'fnd enro'!Q586</f>
        <v>5</v>
      </c>
      <c r="U586" s="1">
        <f>(($C586*'fnd base rates'!C$48)
+($D586*'fnd base rates'!C$49)
+($E586*'fnd base rates'!C$50)
+($F586*'fnd base rates'!C$51)
+($G586*'fnd base rates'!C$52)
+($H586*'fnd base rates'!C$53)
+($I586*'fnd base rates'!C$54)
+($J586*'fnd base rates'!C$55)
+($K586*'fnd base rates'!C$56)
+($L586*'fnd base rates'!C$57)
+($M586*'fnd base rates'!C$58)
+($N586*'fnd base rates'!C$59)
+($O586*VLOOKUP($S586+12,rate_basefnd,3)))
*$R586</f>
        <v>2543.4929812500004</v>
      </c>
      <c r="V586" s="1">
        <f>(($C586*'fnd base rates'!D$48)
+($D586*'fnd base rates'!D$49)
+($E586*'fnd base rates'!D$50)
+($F586*'fnd base rates'!D$51)
+($G586*'fnd base rates'!D$52)
+($H586*'fnd base rates'!D$53)
+($I586*'fnd base rates'!D$54)
+($J586*'fnd base rates'!D$55)
+($K586*'fnd base rates'!D$56)
+($L586*'fnd base rates'!D$57)
+($M586*'fnd base rates'!D$58)
+($N586*'fnd base rates'!D$59)
+($O586*VLOOKUP($S586+12,rate_basefnd,4)))
*$R586</f>
        <v>3649.3128000000006</v>
      </c>
      <c r="W586" s="1">
        <f>(($C586*'fnd base rates'!E$48)
+($D586*'fnd base rates'!E$49)
+($E586*'fnd base rates'!E$50)
+($F586*'fnd base rates'!E$51)
+($G586*'fnd base rates'!E$52)
+($H586*'fnd base rates'!E$53)
+($I586*'fnd base rates'!E$54)
+($J586*'fnd base rates'!E$55)
+($K586*'fnd base rates'!E$56)
+($L586*'fnd base rates'!E$57)
+($M586*'fnd base rates'!E$58)
+($N586*'fnd base rates'!E$59)
+($O586*VLOOKUP($S586+12,rate_basefnd,5)))
*$R586</f>
        <v>25412.833248749997</v>
      </c>
      <c r="X586" s="1">
        <f>(($C586*'fnd base rates'!F$48)
+($D586*'fnd base rates'!F$49)
+($E586*'fnd base rates'!F$50)
+($F586*'fnd base rates'!F$51)
+($G586*'fnd base rates'!F$52)
+($H586*'fnd base rates'!F$53)
+($I586*'fnd base rates'!F$54)
+($J586*'fnd base rates'!F$55)
+($K586*'fnd base rates'!F$56)
+($L586*'fnd base rates'!F$57)
+($M586*'fnd base rates'!F$58)
+($N586*'fnd base rates'!F$59)
+($O586*VLOOKUP($S586+12,rate_basefnd,6)))
*$R586</f>
        <v>4286.6235675000007</v>
      </c>
      <c r="Y586" s="1">
        <f>(($C586*'fnd base rates'!G$48)
+($D586*'fnd base rates'!G$49)
+($E586*'fnd base rates'!G$50)
+($F586*'fnd base rates'!G$51)
+($G586*'fnd base rates'!G$52)
+($H586*'fnd base rates'!G$53)
+($I586*'fnd base rates'!G$54)
+($J586*'fnd base rates'!G$55)
+($K586*'fnd base rates'!G$56)
+($L586*'fnd base rates'!G$57)
+($M586*'fnd base rates'!G$58)
+($N586*'fnd base rates'!G$59)
+($O586*VLOOKUP($S586+12,rate_basefnd,7)))
*$R586</f>
        <v>858.87069750000012</v>
      </c>
      <c r="Z586" s="1">
        <f>(($C586*'fnd base rates'!H$48)
+($D586*'fnd base rates'!H$49)
+($E586*'fnd base rates'!H$50)
+($F586*'fnd base rates'!H$51)
+($G586*'fnd base rates'!H$52)
+($H586*'fnd base rates'!H$53)
+($I586*'fnd base rates'!H$54)
+($J586*'fnd base rates'!H$55)
+($K586*'fnd base rates'!H$56)
+($L586*'fnd base rates'!H$57)
+($M586*'fnd base rates'!H$58)
+($N586*'fnd base rates'!H$59)
+($O586*VLOOKUP($S586+12,rate_basefnd,8)))</f>
        <v>3330.7225000000003</v>
      </c>
      <c r="AA586" s="1">
        <f>(($C586*'fnd base rates'!I$48)
+($D586*'fnd base rates'!I$49)
+($E586*'fnd base rates'!I$50)
+($F586*'fnd base rates'!I$51)
+($G586*'fnd base rates'!I$52)
+($H586*'fnd base rates'!I$53)
+($I586*'fnd base rates'!I$54)
+($J586*'fnd base rates'!I$55)
+($K586*'fnd base rates'!I$56)
+($L586*'fnd base rates'!I$57)
+($M586*'fnd base rates'!I$58)
+($N586*'fnd base rates'!I$59)
+($O586*VLOOKUP($S586+12,rate_basefnd,9)))
*$R586</f>
        <v>1949.5539000000001</v>
      </c>
      <c r="AB586" s="1">
        <f>(($C586*'fnd base rates'!J$48)
+($D586*'fnd base rates'!J$49)
+($E586*'fnd base rates'!J$50)
+($F586*'fnd base rates'!J$51)
+($G586*'fnd base rates'!J$52)
+($H586*'fnd base rates'!J$53)
+($I586*'fnd base rates'!J$54)
+($J586*'fnd base rates'!J$55)
+($K586*'fnd base rates'!J$56)
+($L586*'fnd base rates'!J$57)
+($M586*'fnd base rates'!J$58)
+($N586*'fnd base rates'!J$59)
+($O586*VLOOKUP($S586+12,rate_basefnd,10)))
*$R586</f>
        <v>2426.7776399999998</v>
      </c>
      <c r="AC586" s="1">
        <f>(($C586*'fnd base rates'!K$48)
+($D586*'fnd base rates'!K$49)
+($E586*'fnd base rates'!K$50)
+($F586*'fnd base rates'!K$51)
+($G586*'fnd base rates'!K$52)
+($H586*'fnd base rates'!K$53)
+($I586*'fnd base rates'!K$54)
+($J586*'fnd base rates'!K$55)
+($K586*'fnd base rates'!K$56)
+($L586*'fnd base rates'!K$57)
+($M586*'fnd base rates'!K$58)
+($N586*'fnd base rates'!K$59)
+($O586*VLOOKUP($S586+12,rate_basefnd,11)))
*$R586</f>
        <v>6027.1916962500009</v>
      </c>
      <c r="AD586" s="1">
        <f>(($C586*'fnd base rates'!L$48)
+($D586*'fnd base rates'!L$49)
+($E586*'fnd base rates'!L$50)
+($F586*'fnd base rates'!L$51)
+($G586*'fnd base rates'!L$52)
+($H586*'fnd base rates'!L$53)
+($I586*'fnd base rates'!L$54)
+($J586*'fnd base rates'!L$55)
+($K586*'fnd base rates'!L$56)
+($L586*'fnd base rates'!L$57)
+($M586*'fnd base rates'!L$58)
+($N586*'fnd base rates'!L$59)
+($O586*VLOOKUP($S586+12,rate_basefnd,12)))</f>
        <v>4971.081920864598</v>
      </c>
      <c r="AE586" s="1">
        <f>(($C586*'fnd base rates'!M$48)
+($D586*'fnd base rates'!M$49)
+($E586*'fnd base rates'!M$50)
+($F586*'fnd base rates'!M$51)
+($G586*'fnd base rates'!M$52)
+($H586*'fnd base rates'!M$53)
+($I586*'fnd base rates'!M$54)
+($J586*'fnd base rates'!M$55)
+($K586*'fnd base rates'!M$56)
+($L586*'fnd base rates'!M$57)
+($M586*'fnd base rates'!M$58)
+($N586*'fnd base rates'!M$59)
+($O586*VLOOKUP($S586+12,rate_basefnd,13)))</f>
        <v>0</v>
      </c>
      <c r="AF586" s="4">
        <f t="shared" si="93"/>
        <v>55456.460952114605</v>
      </c>
      <c r="AG586" s="4"/>
      <c r="AH586" s="4">
        <f t="shared" si="94"/>
        <v>487049314</v>
      </c>
      <c r="AI586" s="4" t="str">
        <f t="shared" si="95"/>
        <v>487</v>
      </c>
      <c r="AJ586" s="2" t="str">
        <f t="shared" si="96"/>
        <v>049</v>
      </c>
      <c r="AK586" s="2" t="str">
        <f t="shared" si="97"/>
        <v>314</v>
      </c>
      <c r="AL586" s="4">
        <f t="shared" si="98"/>
        <v>1</v>
      </c>
      <c r="AM586" s="4">
        <f t="shared" ref="AM586:AM649" si="102">enro</f>
        <v>5</v>
      </c>
      <c r="AN586" s="4">
        <f t="shared" si="99"/>
        <v>55456.460952114605</v>
      </c>
      <c r="AO586" s="4">
        <f t="shared" si="100"/>
        <v>11091</v>
      </c>
      <c r="AP586" s="4">
        <f t="shared" si="101"/>
        <v>0</v>
      </c>
      <c r="AQ586" s="75">
        <v>11091</v>
      </c>
      <c r="AR586" s="4"/>
    </row>
    <row r="587" spans="1:44">
      <c r="A587" s="2">
        <v>487274031</v>
      </c>
      <c r="B587" s="382" t="s">
        <v>129</v>
      </c>
      <c r="C587" s="15">
        <f>'fnd enro'!C587</f>
        <v>0</v>
      </c>
      <c r="D587" s="15">
        <f>'fnd enro'!D587</f>
        <v>0</v>
      </c>
      <c r="E587" s="15">
        <f>'fnd enro'!E587</f>
        <v>0</v>
      </c>
      <c r="F587" s="15">
        <f>'fnd enro'!F587</f>
        <v>1</v>
      </c>
      <c r="G587" s="15">
        <f>'fnd enro'!G587</f>
        <v>0</v>
      </c>
      <c r="H587" s="15">
        <f>'fnd enro'!H587</f>
        <v>0</v>
      </c>
      <c r="I587" s="15">
        <f>'fnd enro'!I587</f>
        <v>3.7499999999999999E-2</v>
      </c>
      <c r="J587" s="15">
        <f>'fnd enro'!J587</f>
        <v>0</v>
      </c>
      <c r="K587" s="15">
        <f>'fnd enro'!K587</f>
        <v>0</v>
      </c>
      <c r="L587" s="15">
        <f>'fnd enro'!L587</f>
        <v>0</v>
      </c>
      <c r="M587" s="15">
        <f>'fnd enro'!M587</f>
        <v>0</v>
      </c>
      <c r="N587" s="15">
        <f>'fnd enro'!N587</f>
        <v>0</v>
      </c>
      <c r="O587" s="15">
        <f>'fnd enro'!O587</f>
        <v>0</v>
      </c>
      <c r="P587" s="15"/>
      <c r="Q587" s="15">
        <f>'fnd enro'!R587</f>
        <v>1</v>
      </c>
      <c r="R587" s="16">
        <f t="shared" ref="R587:R650" si="103">VLOOKUP(A587,charterinfo_b,6)</f>
        <v>1.034</v>
      </c>
      <c r="S587" s="15">
        <f>'fnd enro'!Q587</f>
        <v>1</v>
      </c>
      <c r="U587" s="1">
        <f>(($C587*'fnd base rates'!C$48)
+($D587*'fnd base rates'!C$49)
+($E587*'fnd base rates'!C$50)
+($F587*'fnd base rates'!C$51)
+($G587*'fnd base rates'!C$52)
+($H587*'fnd base rates'!C$53)
+($I587*'fnd base rates'!C$54)
+($J587*'fnd base rates'!C$55)
+($K587*'fnd base rates'!C$56)
+($L587*'fnd base rates'!C$57)
+($M587*'fnd base rates'!C$58)
+($N587*'fnd base rates'!C$59)
+($O587*VLOOKUP($S587+12,rate_basefnd,3)))
*$R587</f>
        <v>479.04767625000005</v>
      </c>
      <c r="V587" s="1">
        <f>(($C587*'fnd base rates'!D$48)
+($D587*'fnd base rates'!D$49)
+($E587*'fnd base rates'!D$50)
+($F587*'fnd base rates'!D$51)
+($G587*'fnd base rates'!D$52)
+($H587*'fnd base rates'!D$53)
+($I587*'fnd base rates'!D$54)
+($J587*'fnd base rates'!D$55)
+($K587*'fnd base rates'!D$56)
+($L587*'fnd base rates'!D$57)
+($M587*'fnd base rates'!D$58)
+($N587*'fnd base rates'!D$59)
+($O587*VLOOKUP($S587+12,rate_basefnd,4)))
*$R587</f>
        <v>687.32048000000009</v>
      </c>
      <c r="W587" s="1">
        <f>(($C587*'fnd base rates'!E$48)
+($D587*'fnd base rates'!E$49)
+($E587*'fnd base rates'!E$50)
+($F587*'fnd base rates'!E$51)
+($G587*'fnd base rates'!E$52)
+($H587*'fnd base rates'!E$53)
+($I587*'fnd base rates'!E$54)
+($J587*'fnd base rates'!E$55)
+($K587*'fnd base rates'!E$56)
+($L587*'fnd base rates'!E$57)
+($M587*'fnd base rates'!E$58)
+($N587*'fnd base rates'!E$59)
+($O587*VLOOKUP($S587+12,rate_basefnd,5)))
*$R587</f>
        <v>3476.5658537499999</v>
      </c>
      <c r="X587" s="1">
        <f>(($C587*'fnd base rates'!F$48)
+($D587*'fnd base rates'!F$49)
+($E587*'fnd base rates'!F$50)
+($F587*'fnd base rates'!F$51)
+($G587*'fnd base rates'!F$52)
+($H587*'fnd base rates'!F$53)
+($I587*'fnd base rates'!F$54)
+($J587*'fnd base rates'!F$55)
+($K587*'fnd base rates'!F$56)
+($L587*'fnd base rates'!F$57)
+($M587*'fnd base rates'!F$58)
+($N587*'fnd base rates'!F$59)
+($O587*VLOOKUP($S587+12,rate_basefnd,6)))
*$R587</f>
        <v>1111.7730855000002</v>
      </c>
      <c r="Y587" s="1">
        <f>(($C587*'fnd base rates'!G$48)
+($D587*'fnd base rates'!G$49)
+($E587*'fnd base rates'!G$50)
+($F587*'fnd base rates'!G$51)
+($G587*'fnd base rates'!G$52)
+($H587*'fnd base rates'!G$53)
+($I587*'fnd base rates'!G$54)
+($J587*'fnd base rates'!G$55)
+($K587*'fnd base rates'!G$56)
+($L587*'fnd base rates'!G$57)
+($M587*'fnd base rates'!G$58)
+($N587*'fnd base rates'!G$59)
+($O587*VLOOKUP($S587+12,rate_basefnd,7)))
*$R587</f>
        <v>140.39936349999999</v>
      </c>
      <c r="Z587" s="1">
        <f>(($C587*'fnd base rates'!H$48)
+($D587*'fnd base rates'!H$49)
+($E587*'fnd base rates'!H$50)
+($F587*'fnd base rates'!H$51)
+($G587*'fnd base rates'!H$52)
+($H587*'fnd base rates'!H$53)
+($I587*'fnd base rates'!H$54)
+($J587*'fnd base rates'!H$55)
+($K587*'fnd base rates'!H$56)
+($L587*'fnd base rates'!H$57)
+($M587*'fnd base rates'!H$58)
+($N587*'fnd base rates'!H$59)
+($O587*VLOOKUP($S587+12,rate_basefnd,8)))</f>
        <v>454.3845</v>
      </c>
      <c r="AA587" s="1">
        <f>(($C587*'fnd base rates'!I$48)
+($D587*'fnd base rates'!I$49)
+($E587*'fnd base rates'!I$50)
+($F587*'fnd base rates'!I$51)
+($G587*'fnd base rates'!I$52)
+($H587*'fnd base rates'!I$53)
+($I587*'fnd base rates'!I$54)
+($J587*'fnd base rates'!I$55)
+($K587*'fnd base rates'!I$56)
+($L587*'fnd base rates'!I$57)
+($M587*'fnd base rates'!I$58)
+($N587*'fnd base rates'!I$59)
+($O587*VLOOKUP($S587+12,rate_basefnd,9)))
*$R587</f>
        <v>229.33086</v>
      </c>
      <c r="AB587" s="1">
        <f>(($C587*'fnd base rates'!J$48)
+($D587*'fnd base rates'!J$49)
+($E587*'fnd base rates'!J$50)
+($F587*'fnd base rates'!J$51)
+($G587*'fnd base rates'!J$52)
+($H587*'fnd base rates'!J$53)
+($I587*'fnd base rates'!J$54)
+($J587*'fnd base rates'!J$55)
+($K587*'fnd base rates'!J$56)
+($L587*'fnd base rates'!J$57)
+($M587*'fnd base rates'!J$58)
+($N587*'fnd base rates'!J$59)
+($O587*VLOOKUP($S587+12,rate_basefnd,10)))
*$R587</f>
        <v>136.84989999999999</v>
      </c>
      <c r="AC587" s="1">
        <f>(($C587*'fnd base rates'!K$48)
+($D587*'fnd base rates'!K$49)
+($E587*'fnd base rates'!K$50)
+($F587*'fnd base rates'!K$51)
+($G587*'fnd base rates'!K$52)
+($H587*'fnd base rates'!K$53)
+($I587*'fnd base rates'!K$54)
+($J587*'fnd base rates'!K$55)
+($K587*'fnd base rates'!K$56)
+($L587*'fnd base rates'!K$57)
+($M587*'fnd base rates'!K$58)
+($N587*'fnd base rates'!K$59)
+($O587*VLOOKUP($S587+12,rate_basefnd,11)))
*$R587</f>
        <v>985.17981925000004</v>
      </c>
      <c r="AD587" s="1">
        <f>(($C587*'fnd base rates'!L$48)
+($D587*'fnd base rates'!L$49)
+($E587*'fnd base rates'!L$50)
+($F587*'fnd base rates'!L$51)
+($G587*'fnd base rates'!L$52)
+($H587*'fnd base rates'!L$53)
+($I587*'fnd base rates'!L$54)
+($J587*'fnd base rates'!L$55)
+($K587*'fnd base rates'!L$56)
+($L587*'fnd base rates'!L$57)
+($M587*'fnd base rates'!L$58)
+($N587*'fnd base rates'!L$59)
+($O587*VLOOKUP($S587+12,rate_basefnd,12)))</f>
        <v>987.83146477281571</v>
      </c>
      <c r="AE587" s="1">
        <f>(($C587*'fnd base rates'!M$48)
+($D587*'fnd base rates'!M$49)
+($E587*'fnd base rates'!M$50)
+($F587*'fnd base rates'!M$51)
+($G587*'fnd base rates'!M$52)
+($H587*'fnd base rates'!M$53)
+($I587*'fnd base rates'!M$54)
+($J587*'fnd base rates'!M$55)
+($K587*'fnd base rates'!M$56)
+($L587*'fnd base rates'!M$57)
+($M587*'fnd base rates'!M$58)
+($N587*'fnd base rates'!M$59)
+($O587*VLOOKUP($S587+12,rate_basefnd,13)))</f>
        <v>0</v>
      </c>
      <c r="AF587" s="4">
        <f t="shared" ref="AF587:AF650" si="104">SUM(U587:AE587)</f>
        <v>8688.6830030228157</v>
      </c>
      <c r="AG587" s="4"/>
      <c r="AH587" s="4">
        <f t="shared" ref="AH587:AH650" si="105">A587</f>
        <v>487274031</v>
      </c>
      <c r="AI587" s="4" t="str">
        <f t="shared" ref="AI587:AI650" si="106">IF($A587&lt;499999999,MID($A587,1,3),MID($A587,1,4))</f>
        <v>487</v>
      </c>
      <c r="AJ587" s="2" t="str">
        <f t="shared" ref="AJ587:AJ650" si="107">IF($A587&lt;499999999,MID($A587,4,3),MID($A587,5,3))</f>
        <v>274</v>
      </c>
      <c r="AK587" s="2" t="str">
        <f t="shared" ref="AK587:AK650" si="108">IF($A587&lt;499999999,MID($A587,7,3),MID($A587,8,3))</f>
        <v>031</v>
      </c>
      <c r="AL587" s="4">
        <f t="shared" ref="AL587:AL650" si="109">IF(VLOOKUP(VALUE(IF(AH587&lt;499999999,MID(AH587,4,3),MID(AH587,5,3))),distinfo,4)=R587,1,0)</f>
        <v>1</v>
      </c>
      <c r="AM587" s="4">
        <f t="shared" si="102"/>
        <v>1</v>
      </c>
      <c r="AN587" s="4">
        <f t="shared" ref="AN587:AN650" si="110">AF587</f>
        <v>8688.6830030228157</v>
      </c>
      <c r="AO587" s="4">
        <f t="shared" ref="AO587:AO650" si="111">IF(OR(AF587=0,AM587=0),0,ROUND(AN587/AM587,0))</f>
        <v>8689</v>
      </c>
      <c r="AP587" s="4">
        <f t="shared" ref="AP587:AP650" si="112">AQ587-AO587</f>
        <v>0</v>
      </c>
      <c r="AQ587" s="75">
        <v>8689</v>
      </c>
      <c r="AR587" s="4"/>
    </row>
    <row r="588" spans="1:44">
      <c r="A588" s="2">
        <v>487274035</v>
      </c>
      <c r="B588" s="382" t="s">
        <v>129</v>
      </c>
      <c r="C588" s="15">
        <f>'fnd enro'!C588</f>
        <v>0</v>
      </c>
      <c r="D588" s="15">
        <f>'fnd enro'!D588</f>
        <v>0</v>
      </c>
      <c r="E588" s="15">
        <f>'fnd enro'!E588</f>
        <v>2</v>
      </c>
      <c r="F588" s="15">
        <f>'fnd enro'!F588</f>
        <v>13</v>
      </c>
      <c r="G588" s="15">
        <f>'fnd enro'!G588</f>
        <v>5</v>
      </c>
      <c r="H588" s="15">
        <f>'fnd enro'!H588</f>
        <v>0</v>
      </c>
      <c r="I588" s="15">
        <f>'fnd enro'!I588</f>
        <v>0.75</v>
      </c>
      <c r="J588" s="15">
        <f>'fnd enro'!J588</f>
        <v>0</v>
      </c>
      <c r="K588" s="15">
        <f>'fnd enro'!K588</f>
        <v>0</v>
      </c>
      <c r="L588" s="15">
        <f>'fnd enro'!L588</f>
        <v>0</v>
      </c>
      <c r="M588" s="15">
        <f>'fnd enro'!M588</f>
        <v>0</v>
      </c>
      <c r="N588" s="15">
        <f>'fnd enro'!N588</f>
        <v>0</v>
      </c>
      <c r="O588" s="15">
        <f>'fnd enro'!O588</f>
        <v>10</v>
      </c>
      <c r="P588" s="15"/>
      <c r="Q588" s="15">
        <f>'fnd enro'!R588</f>
        <v>20</v>
      </c>
      <c r="R588" s="16">
        <f t="shared" si="103"/>
        <v>1.034</v>
      </c>
      <c r="S588" s="15">
        <f>'fnd enro'!Q588</f>
        <v>10</v>
      </c>
      <c r="U588" s="1">
        <f>(($C588*'fnd base rates'!C$48)
+($D588*'fnd base rates'!C$49)
+($E588*'fnd base rates'!C$50)
+($F588*'fnd base rates'!C$51)
+($G588*'fnd base rates'!C$52)
+($H588*'fnd base rates'!C$53)
+($I588*'fnd base rates'!C$54)
+($J588*'fnd base rates'!C$55)
+($K588*'fnd base rates'!C$56)
+($L588*'fnd base rates'!C$57)
+($M588*'fnd base rates'!C$58)
+($N588*'fnd base rates'!C$59)
+($O588*VLOOKUP($S588+12,rate_basefnd,3)))
*$R588</f>
        <v>9580.9535250000008</v>
      </c>
      <c r="V588" s="1">
        <f>(($C588*'fnd base rates'!D$48)
+($D588*'fnd base rates'!D$49)
+($E588*'fnd base rates'!D$50)
+($F588*'fnd base rates'!D$51)
+($G588*'fnd base rates'!D$52)
+($H588*'fnd base rates'!D$53)
+($I588*'fnd base rates'!D$54)
+($J588*'fnd base rates'!D$55)
+($K588*'fnd base rates'!D$56)
+($L588*'fnd base rates'!D$57)
+($M588*'fnd base rates'!D$58)
+($N588*'fnd base rates'!D$59)
+($O588*VLOOKUP($S588+12,rate_basefnd,4)))
*$R588</f>
        <v>13746.409600000003</v>
      </c>
      <c r="W588" s="1">
        <f>(($C588*'fnd base rates'!E$48)
+($D588*'fnd base rates'!E$49)
+($E588*'fnd base rates'!E$50)
+($F588*'fnd base rates'!E$51)
+($G588*'fnd base rates'!E$52)
+($H588*'fnd base rates'!E$53)
+($I588*'fnd base rates'!E$54)
+($J588*'fnd base rates'!E$55)
+($K588*'fnd base rates'!E$56)
+($L588*'fnd base rates'!E$57)
+($M588*'fnd base rates'!E$58)
+($N588*'fnd base rates'!E$59)
+($O588*VLOOKUP($S588+12,rate_basefnd,5)))
*$R588</f>
        <v>101468.299295</v>
      </c>
      <c r="X588" s="1">
        <f>(($C588*'fnd base rates'!F$48)
+($D588*'fnd base rates'!F$49)
+($E588*'fnd base rates'!F$50)
+($F588*'fnd base rates'!F$51)
+($G588*'fnd base rates'!F$52)
+($H588*'fnd base rates'!F$53)
+($I588*'fnd base rates'!F$54)
+($J588*'fnd base rates'!F$55)
+($K588*'fnd base rates'!F$56)
+($L588*'fnd base rates'!F$57)
+($M588*'fnd base rates'!F$58)
+($N588*'fnd base rates'!F$59)
+($O588*VLOOKUP($S588+12,rate_basefnd,6)))
*$R588</f>
        <v>21103.18001</v>
      </c>
      <c r="Y588" s="1">
        <f>(($C588*'fnd base rates'!G$48)
+($D588*'fnd base rates'!G$49)
+($E588*'fnd base rates'!G$50)
+($F588*'fnd base rates'!G$51)
+($G588*'fnd base rates'!G$52)
+($H588*'fnd base rates'!G$53)
+($I588*'fnd base rates'!G$54)
+($J588*'fnd base rates'!G$55)
+($K588*'fnd base rates'!G$56)
+($L588*'fnd base rates'!G$57)
+($M588*'fnd base rates'!G$58)
+($N588*'fnd base rates'!G$59)
+($O588*VLOOKUP($S588+12,rate_basefnd,7)))
*$R588</f>
        <v>3604.84971</v>
      </c>
      <c r="Z588" s="1">
        <f>(($C588*'fnd base rates'!H$48)
+($D588*'fnd base rates'!H$49)
+($E588*'fnd base rates'!H$50)
+($F588*'fnd base rates'!H$51)
+($G588*'fnd base rates'!H$52)
+($H588*'fnd base rates'!H$53)
+($I588*'fnd base rates'!H$54)
+($J588*'fnd base rates'!H$55)
+($K588*'fnd base rates'!H$56)
+($L588*'fnd base rates'!H$57)
+($M588*'fnd base rates'!H$58)
+($N588*'fnd base rates'!H$59)
+($O588*VLOOKUP($S588+12,rate_basefnd,8)))</f>
        <v>9087.69</v>
      </c>
      <c r="AA588" s="1">
        <f>(($C588*'fnd base rates'!I$48)
+($D588*'fnd base rates'!I$49)
+($E588*'fnd base rates'!I$50)
+($F588*'fnd base rates'!I$51)
+($G588*'fnd base rates'!I$52)
+($H588*'fnd base rates'!I$53)
+($I588*'fnd base rates'!I$54)
+($J588*'fnd base rates'!I$55)
+($K588*'fnd base rates'!I$56)
+($L588*'fnd base rates'!I$57)
+($M588*'fnd base rates'!I$58)
+($N588*'fnd base rates'!I$59)
+($O588*VLOOKUP($S588+12,rate_basefnd,9)))
*$R588</f>
        <v>4966.3020000000006</v>
      </c>
      <c r="AB588" s="1">
        <f>(($C588*'fnd base rates'!J$48)
+($D588*'fnd base rates'!J$49)
+($E588*'fnd base rates'!J$50)
+($F588*'fnd base rates'!J$51)
+($G588*'fnd base rates'!J$52)
+($H588*'fnd base rates'!J$53)
+($I588*'fnd base rates'!J$54)
+($J588*'fnd base rates'!J$55)
+($K588*'fnd base rates'!J$56)
+($L588*'fnd base rates'!J$57)
+($M588*'fnd base rates'!J$58)
+($N588*'fnd base rates'!J$59)
+($O588*VLOOKUP($S588+12,rate_basefnd,10)))
*$R588</f>
        <v>3079.1796200000003</v>
      </c>
      <c r="AC588" s="1">
        <f>(($C588*'fnd base rates'!K$48)
+($D588*'fnd base rates'!K$49)
+($E588*'fnd base rates'!K$50)
+($F588*'fnd base rates'!K$51)
+($G588*'fnd base rates'!K$52)
+($H588*'fnd base rates'!K$53)
+($I588*'fnd base rates'!K$54)
+($J588*'fnd base rates'!K$55)
+($K588*'fnd base rates'!K$56)
+($L588*'fnd base rates'!K$57)
+($M588*'fnd base rates'!K$58)
+($N588*'fnd base rates'!K$59)
+($O588*VLOOKUP($S588+12,rate_basefnd,11)))
*$R588</f>
        <v>25296.243885000004</v>
      </c>
      <c r="AD588" s="1">
        <f>(($C588*'fnd base rates'!L$48)
+($D588*'fnd base rates'!L$49)
+($E588*'fnd base rates'!L$50)
+($F588*'fnd base rates'!L$51)
+($G588*'fnd base rates'!L$52)
+($H588*'fnd base rates'!L$53)
+($I588*'fnd base rates'!L$54)
+($J588*'fnd base rates'!L$55)
+($K588*'fnd base rates'!L$56)
+($L588*'fnd base rates'!L$57)
+($M588*'fnd base rates'!L$58)
+($N588*'fnd base rates'!L$59)
+($O588*VLOOKUP($S588+12,rate_basefnd,12)))</f>
        <v>23028.485788726397</v>
      </c>
      <c r="AE588" s="1">
        <f>(($C588*'fnd base rates'!M$48)
+($D588*'fnd base rates'!M$49)
+($E588*'fnd base rates'!M$50)
+($F588*'fnd base rates'!M$51)
+($G588*'fnd base rates'!M$52)
+($H588*'fnd base rates'!M$53)
+($I588*'fnd base rates'!M$54)
+($J588*'fnd base rates'!M$55)
+($K588*'fnd base rates'!M$56)
+($L588*'fnd base rates'!M$57)
+($M588*'fnd base rates'!M$58)
+($N588*'fnd base rates'!M$59)
+($O588*VLOOKUP($S588+12,rate_basefnd,13)))</f>
        <v>0</v>
      </c>
      <c r="AF588" s="4">
        <f t="shared" si="104"/>
        <v>214961.59343372643</v>
      </c>
      <c r="AG588" s="4"/>
      <c r="AH588" s="4">
        <f t="shared" si="105"/>
        <v>487274035</v>
      </c>
      <c r="AI588" s="4" t="str">
        <f t="shared" si="106"/>
        <v>487</v>
      </c>
      <c r="AJ588" s="2" t="str">
        <f t="shared" si="107"/>
        <v>274</v>
      </c>
      <c r="AK588" s="2" t="str">
        <f t="shared" si="108"/>
        <v>035</v>
      </c>
      <c r="AL588" s="4">
        <f t="shared" si="109"/>
        <v>1</v>
      </c>
      <c r="AM588" s="4">
        <f t="shared" si="102"/>
        <v>20</v>
      </c>
      <c r="AN588" s="4">
        <f t="shared" si="110"/>
        <v>214961.59343372643</v>
      </c>
      <c r="AO588" s="4">
        <f t="shared" si="111"/>
        <v>10748</v>
      </c>
      <c r="AP588" s="4">
        <f t="shared" si="112"/>
        <v>0</v>
      </c>
      <c r="AQ588" s="75">
        <v>10748</v>
      </c>
      <c r="AR588" s="4"/>
    </row>
    <row r="589" spans="1:44">
      <c r="A589" s="2">
        <v>487274044</v>
      </c>
      <c r="B589" s="382" t="s">
        <v>129</v>
      </c>
      <c r="C589" s="15">
        <f>'fnd enro'!C589</f>
        <v>0</v>
      </c>
      <c r="D589" s="15">
        <f>'fnd enro'!D589</f>
        <v>0</v>
      </c>
      <c r="E589" s="15">
        <f>'fnd enro'!E589</f>
        <v>0</v>
      </c>
      <c r="F589" s="15">
        <f>'fnd enro'!F589</f>
        <v>1</v>
      </c>
      <c r="G589" s="15">
        <f>'fnd enro'!G589</f>
        <v>0</v>
      </c>
      <c r="H589" s="15">
        <f>'fnd enro'!H589</f>
        <v>0</v>
      </c>
      <c r="I589" s="15">
        <f>'fnd enro'!I589</f>
        <v>3.7499999999999999E-2</v>
      </c>
      <c r="J589" s="15">
        <f>'fnd enro'!J589</f>
        <v>0</v>
      </c>
      <c r="K589" s="15">
        <f>'fnd enro'!K589</f>
        <v>0</v>
      </c>
      <c r="L589" s="15">
        <f>'fnd enro'!L589</f>
        <v>0</v>
      </c>
      <c r="M589" s="15">
        <f>'fnd enro'!M589</f>
        <v>0</v>
      </c>
      <c r="N589" s="15">
        <f>'fnd enro'!N589</f>
        <v>0</v>
      </c>
      <c r="O589" s="15">
        <f>'fnd enro'!O589</f>
        <v>0</v>
      </c>
      <c r="P589" s="15"/>
      <c r="Q589" s="15">
        <f>'fnd enro'!R589</f>
        <v>1</v>
      </c>
      <c r="R589" s="16">
        <f t="shared" si="103"/>
        <v>1.034</v>
      </c>
      <c r="S589" s="15">
        <f>'fnd enro'!Q589</f>
        <v>1</v>
      </c>
      <c r="U589" s="1">
        <f>(($C589*'fnd base rates'!C$48)
+($D589*'fnd base rates'!C$49)
+($E589*'fnd base rates'!C$50)
+($F589*'fnd base rates'!C$51)
+($G589*'fnd base rates'!C$52)
+($H589*'fnd base rates'!C$53)
+($I589*'fnd base rates'!C$54)
+($J589*'fnd base rates'!C$55)
+($K589*'fnd base rates'!C$56)
+($L589*'fnd base rates'!C$57)
+($M589*'fnd base rates'!C$58)
+($N589*'fnd base rates'!C$59)
+($O589*VLOOKUP($S589+12,rate_basefnd,3)))
*$R589</f>
        <v>479.04767625000005</v>
      </c>
      <c r="V589" s="1">
        <f>(($C589*'fnd base rates'!D$48)
+($D589*'fnd base rates'!D$49)
+($E589*'fnd base rates'!D$50)
+($F589*'fnd base rates'!D$51)
+($G589*'fnd base rates'!D$52)
+($H589*'fnd base rates'!D$53)
+($I589*'fnd base rates'!D$54)
+($J589*'fnd base rates'!D$55)
+($K589*'fnd base rates'!D$56)
+($L589*'fnd base rates'!D$57)
+($M589*'fnd base rates'!D$58)
+($N589*'fnd base rates'!D$59)
+($O589*VLOOKUP($S589+12,rate_basefnd,4)))
*$R589</f>
        <v>687.32048000000009</v>
      </c>
      <c r="W589" s="1">
        <f>(($C589*'fnd base rates'!E$48)
+($D589*'fnd base rates'!E$49)
+($E589*'fnd base rates'!E$50)
+($F589*'fnd base rates'!E$51)
+($G589*'fnd base rates'!E$52)
+($H589*'fnd base rates'!E$53)
+($I589*'fnd base rates'!E$54)
+($J589*'fnd base rates'!E$55)
+($K589*'fnd base rates'!E$56)
+($L589*'fnd base rates'!E$57)
+($M589*'fnd base rates'!E$58)
+($N589*'fnd base rates'!E$59)
+($O589*VLOOKUP($S589+12,rate_basefnd,5)))
*$R589</f>
        <v>3476.5658537499999</v>
      </c>
      <c r="X589" s="1">
        <f>(($C589*'fnd base rates'!F$48)
+($D589*'fnd base rates'!F$49)
+($E589*'fnd base rates'!F$50)
+($F589*'fnd base rates'!F$51)
+($G589*'fnd base rates'!F$52)
+($H589*'fnd base rates'!F$53)
+($I589*'fnd base rates'!F$54)
+($J589*'fnd base rates'!F$55)
+($K589*'fnd base rates'!F$56)
+($L589*'fnd base rates'!F$57)
+($M589*'fnd base rates'!F$58)
+($N589*'fnd base rates'!F$59)
+($O589*VLOOKUP($S589+12,rate_basefnd,6)))
*$R589</f>
        <v>1111.7730855000002</v>
      </c>
      <c r="Y589" s="1">
        <f>(($C589*'fnd base rates'!G$48)
+($D589*'fnd base rates'!G$49)
+($E589*'fnd base rates'!G$50)
+($F589*'fnd base rates'!G$51)
+($G589*'fnd base rates'!G$52)
+($H589*'fnd base rates'!G$53)
+($I589*'fnd base rates'!G$54)
+($J589*'fnd base rates'!G$55)
+($K589*'fnd base rates'!G$56)
+($L589*'fnd base rates'!G$57)
+($M589*'fnd base rates'!G$58)
+($N589*'fnd base rates'!G$59)
+($O589*VLOOKUP($S589+12,rate_basefnd,7)))
*$R589</f>
        <v>140.39936349999999</v>
      </c>
      <c r="Z589" s="1">
        <f>(($C589*'fnd base rates'!H$48)
+($D589*'fnd base rates'!H$49)
+($E589*'fnd base rates'!H$50)
+($F589*'fnd base rates'!H$51)
+($G589*'fnd base rates'!H$52)
+($H589*'fnd base rates'!H$53)
+($I589*'fnd base rates'!H$54)
+($J589*'fnd base rates'!H$55)
+($K589*'fnd base rates'!H$56)
+($L589*'fnd base rates'!H$57)
+($M589*'fnd base rates'!H$58)
+($N589*'fnd base rates'!H$59)
+($O589*VLOOKUP($S589+12,rate_basefnd,8)))</f>
        <v>454.3845</v>
      </c>
      <c r="AA589" s="1">
        <f>(($C589*'fnd base rates'!I$48)
+($D589*'fnd base rates'!I$49)
+($E589*'fnd base rates'!I$50)
+($F589*'fnd base rates'!I$51)
+($G589*'fnd base rates'!I$52)
+($H589*'fnd base rates'!I$53)
+($I589*'fnd base rates'!I$54)
+($J589*'fnd base rates'!I$55)
+($K589*'fnd base rates'!I$56)
+($L589*'fnd base rates'!I$57)
+($M589*'fnd base rates'!I$58)
+($N589*'fnd base rates'!I$59)
+($O589*VLOOKUP($S589+12,rate_basefnd,9)))
*$R589</f>
        <v>229.33086</v>
      </c>
      <c r="AB589" s="1">
        <f>(($C589*'fnd base rates'!J$48)
+($D589*'fnd base rates'!J$49)
+($E589*'fnd base rates'!J$50)
+($F589*'fnd base rates'!J$51)
+($G589*'fnd base rates'!J$52)
+($H589*'fnd base rates'!J$53)
+($I589*'fnd base rates'!J$54)
+($J589*'fnd base rates'!J$55)
+($K589*'fnd base rates'!J$56)
+($L589*'fnd base rates'!J$57)
+($M589*'fnd base rates'!J$58)
+($N589*'fnd base rates'!J$59)
+($O589*VLOOKUP($S589+12,rate_basefnd,10)))
*$R589</f>
        <v>136.84989999999999</v>
      </c>
      <c r="AC589" s="1">
        <f>(($C589*'fnd base rates'!K$48)
+($D589*'fnd base rates'!K$49)
+($E589*'fnd base rates'!K$50)
+($F589*'fnd base rates'!K$51)
+($G589*'fnd base rates'!K$52)
+($H589*'fnd base rates'!K$53)
+($I589*'fnd base rates'!K$54)
+($J589*'fnd base rates'!K$55)
+($K589*'fnd base rates'!K$56)
+($L589*'fnd base rates'!K$57)
+($M589*'fnd base rates'!K$58)
+($N589*'fnd base rates'!K$59)
+($O589*VLOOKUP($S589+12,rate_basefnd,11)))
*$R589</f>
        <v>985.17981925000004</v>
      </c>
      <c r="AD589" s="1">
        <f>(($C589*'fnd base rates'!L$48)
+($D589*'fnd base rates'!L$49)
+($E589*'fnd base rates'!L$50)
+($F589*'fnd base rates'!L$51)
+($G589*'fnd base rates'!L$52)
+($H589*'fnd base rates'!L$53)
+($I589*'fnd base rates'!L$54)
+($J589*'fnd base rates'!L$55)
+($K589*'fnd base rates'!L$56)
+($L589*'fnd base rates'!L$57)
+($M589*'fnd base rates'!L$58)
+($N589*'fnd base rates'!L$59)
+($O589*VLOOKUP($S589+12,rate_basefnd,12)))</f>
        <v>987.83146477281571</v>
      </c>
      <c r="AE589" s="1">
        <f>(($C589*'fnd base rates'!M$48)
+($D589*'fnd base rates'!M$49)
+($E589*'fnd base rates'!M$50)
+($F589*'fnd base rates'!M$51)
+($G589*'fnd base rates'!M$52)
+($H589*'fnd base rates'!M$53)
+($I589*'fnd base rates'!M$54)
+($J589*'fnd base rates'!M$55)
+($K589*'fnd base rates'!M$56)
+($L589*'fnd base rates'!M$57)
+($M589*'fnd base rates'!M$58)
+($N589*'fnd base rates'!M$59)
+($O589*VLOOKUP($S589+12,rate_basefnd,13)))</f>
        <v>0</v>
      </c>
      <c r="AF589" s="4">
        <f t="shared" si="104"/>
        <v>8688.6830030228157</v>
      </c>
      <c r="AG589" s="4"/>
      <c r="AH589" s="4">
        <f t="shared" si="105"/>
        <v>487274044</v>
      </c>
      <c r="AI589" s="4" t="str">
        <f t="shared" si="106"/>
        <v>487</v>
      </c>
      <c r="AJ589" s="2" t="str">
        <f t="shared" si="107"/>
        <v>274</v>
      </c>
      <c r="AK589" s="2" t="str">
        <f t="shared" si="108"/>
        <v>044</v>
      </c>
      <c r="AL589" s="4">
        <f t="shared" si="109"/>
        <v>1</v>
      </c>
      <c r="AM589" s="4">
        <f t="shared" si="102"/>
        <v>1</v>
      </c>
      <c r="AN589" s="4">
        <f t="shared" si="110"/>
        <v>8688.6830030228157</v>
      </c>
      <c r="AO589" s="4">
        <f t="shared" si="111"/>
        <v>8689</v>
      </c>
      <c r="AP589" s="4">
        <f t="shared" si="112"/>
        <v>0</v>
      </c>
      <c r="AQ589" s="75">
        <v>8689</v>
      </c>
      <c r="AR589" s="4"/>
    </row>
    <row r="590" spans="1:44">
      <c r="A590" s="2">
        <v>487274046</v>
      </c>
      <c r="B590" s="382" t="s">
        <v>129</v>
      </c>
      <c r="C590" s="15">
        <f>'fnd enro'!C590</f>
        <v>0</v>
      </c>
      <c r="D590" s="15">
        <f>'fnd enro'!D590</f>
        <v>0</v>
      </c>
      <c r="E590" s="15">
        <f>'fnd enro'!E590</f>
        <v>0</v>
      </c>
      <c r="F590" s="15">
        <f>'fnd enro'!F590</f>
        <v>1</v>
      </c>
      <c r="G590" s="15">
        <f>'fnd enro'!G590</f>
        <v>1</v>
      </c>
      <c r="H590" s="15">
        <f>'fnd enro'!H590</f>
        <v>0</v>
      </c>
      <c r="I590" s="15">
        <f>'fnd enro'!I590</f>
        <v>7.4999999999999997E-2</v>
      </c>
      <c r="J590" s="15">
        <f>'fnd enro'!J590</f>
        <v>0</v>
      </c>
      <c r="K590" s="15">
        <f>'fnd enro'!K590</f>
        <v>0</v>
      </c>
      <c r="L590" s="15">
        <f>'fnd enro'!L590</f>
        <v>0</v>
      </c>
      <c r="M590" s="15">
        <f>'fnd enro'!M590</f>
        <v>0</v>
      </c>
      <c r="N590" s="15">
        <f>'fnd enro'!N590</f>
        <v>0</v>
      </c>
      <c r="O590" s="15">
        <f>'fnd enro'!O590</f>
        <v>2</v>
      </c>
      <c r="P590" s="15"/>
      <c r="Q590" s="15">
        <f>'fnd enro'!R590</f>
        <v>2</v>
      </c>
      <c r="R590" s="16">
        <f t="shared" si="103"/>
        <v>1.034</v>
      </c>
      <c r="S590" s="15">
        <f>'fnd enro'!Q590</f>
        <v>10</v>
      </c>
      <c r="U590" s="1">
        <f>(($C590*'fnd base rates'!C$48)
+($D590*'fnd base rates'!C$49)
+($E590*'fnd base rates'!C$50)
+($F590*'fnd base rates'!C$51)
+($G590*'fnd base rates'!C$52)
+($H590*'fnd base rates'!C$53)
+($I590*'fnd base rates'!C$54)
+($J590*'fnd base rates'!C$55)
+($K590*'fnd base rates'!C$56)
+($L590*'fnd base rates'!C$57)
+($M590*'fnd base rates'!C$58)
+($N590*'fnd base rates'!C$59)
+($O590*VLOOKUP($S590+12,rate_basefnd,3)))
*$R590</f>
        <v>958.0953525000001</v>
      </c>
      <c r="V590" s="1">
        <f>(($C590*'fnd base rates'!D$48)
+($D590*'fnd base rates'!D$49)
+($E590*'fnd base rates'!D$50)
+($F590*'fnd base rates'!D$51)
+($G590*'fnd base rates'!D$52)
+($H590*'fnd base rates'!D$53)
+($I590*'fnd base rates'!D$54)
+($J590*'fnd base rates'!D$55)
+($K590*'fnd base rates'!D$56)
+($L590*'fnd base rates'!D$57)
+($M590*'fnd base rates'!D$58)
+($N590*'fnd base rates'!D$59)
+($O590*VLOOKUP($S590+12,rate_basefnd,4)))
*$R590</f>
        <v>1374.6409600000002</v>
      </c>
      <c r="W590" s="1">
        <f>(($C590*'fnd base rates'!E$48)
+($D590*'fnd base rates'!E$49)
+($E590*'fnd base rates'!E$50)
+($F590*'fnd base rates'!E$51)
+($G590*'fnd base rates'!E$52)
+($H590*'fnd base rates'!E$53)
+($I590*'fnd base rates'!E$54)
+($J590*'fnd base rates'!E$55)
+($K590*'fnd base rates'!E$56)
+($L590*'fnd base rates'!E$57)
+($M590*'fnd base rates'!E$58)
+($N590*'fnd base rates'!E$59)
+($O590*VLOOKUP($S590+12,rate_basefnd,5)))
*$R590</f>
        <v>13340.511607499999</v>
      </c>
      <c r="X590" s="1">
        <f>(($C590*'fnd base rates'!F$48)
+($D590*'fnd base rates'!F$49)
+($E590*'fnd base rates'!F$50)
+($F590*'fnd base rates'!F$51)
+($G590*'fnd base rates'!F$52)
+($H590*'fnd base rates'!F$53)
+($I590*'fnd base rates'!F$54)
+($J590*'fnd base rates'!F$55)
+($K590*'fnd base rates'!F$56)
+($L590*'fnd base rates'!F$57)
+($M590*'fnd base rates'!F$58)
+($N590*'fnd base rates'!F$59)
+($O590*VLOOKUP($S590+12,rate_basefnd,6)))
*$R590</f>
        <v>1997.089831</v>
      </c>
      <c r="Y590" s="1">
        <f>(($C590*'fnd base rates'!G$48)
+($D590*'fnd base rates'!G$49)
+($E590*'fnd base rates'!G$50)
+($F590*'fnd base rates'!G$51)
+($G590*'fnd base rates'!G$52)
+($H590*'fnd base rates'!G$53)
+($I590*'fnd base rates'!G$54)
+($J590*'fnd base rates'!G$55)
+($K590*'fnd base rates'!G$56)
+($L590*'fnd base rates'!G$57)
+($M590*'fnd base rates'!G$58)
+($N590*'fnd base rates'!G$59)
+($O590*VLOOKUP($S590+12,rate_basefnd,7)))
*$R590</f>
        <v>440.17948699999999</v>
      </c>
      <c r="Z590" s="1">
        <f>(($C590*'fnd base rates'!H$48)
+($D590*'fnd base rates'!H$49)
+($E590*'fnd base rates'!H$50)
+($F590*'fnd base rates'!H$51)
+($G590*'fnd base rates'!H$52)
+($H590*'fnd base rates'!H$53)
+($I590*'fnd base rates'!H$54)
+($J590*'fnd base rates'!H$55)
+($K590*'fnd base rates'!H$56)
+($L590*'fnd base rates'!H$57)
+($M590*'fnd base rates'!H$58)
+($N590*'fnd base rates'!H$59)
+($O590*VLOOKUP($S590+12,rate_basefnd,8)))</f>
        <v>908.76900000000001</v>
      </c>
      <c r="AA590" s="1">
        <f>(($C590*'fnd base rates'!I$48)
+($D590*'fnd base rates'!I$49)
+($E590*'fnd base rates'!I$50)
+($F590*'fnd base rates'!I$51)
+($G590*'fnd base rates'!I$52)
+($H590*'fnd base rates'!I$53)
+($I590*'fnd base rates'!I$54)
+($J590*'fnd base rates'!I$55)
+($K590*'fnd base rates'!I$56)
+($L590*'fnd base rates'!I$57)
+($M590*'fnd base rates'!I$58)
+($N590*'fnd base rates'!I$59)
+($O590*VLOOKUP($S590+12,rate_basefnd,9)))
*$R590</f>
        <v>534.59867999999994</v>
      </c>
      <c r="AB590" s="1">
        <f>(($C590*'fnd base rates'!J$48)
+($D590*'fnd base rates'!J$49)
+($E590*'fnd base rates'!J$50)
+($F590*'fnd base rates'!J$51)
+($G590*'fnd base rates'!J$52)
+($H590*'fnd base rates'!J$53)
+($I590*'fnd base rates'!J$54)
+($J590*'fnd base rates'!J$55)
+($K590*'fnd base rates'!J$56)
+($L590*'fnd base rates'!J$57)
+($M590*'fnd base rates'!J$58)
+($N590*'fnd base rates'!J$59)
+($O590*VLOOKUP($S590+12,rate_basefnd,10)))
*$R590</f>
        <v>360.38002</v>
      </c>
      <c r="AC590" s="1">
        <f>(($C590*'fnd base rates'!K$48)
+($D590*'fnd base rates'!K$49)
+($E590*'fnd base rates'!K$50)
+($F590*'fnd base rates'!K$51)
+($G590*'fnd base rates'!K$52)
+($H590*'fnd base rates'!K$53)
+($I590*'fnd base rates'!K$54)
+($J590*'fnd base rates'!K$55)
+($K590*'fnd base rates'!K$56)
+($L590*'fnd base rates'!K$57)
+($M590*'fnd base rates'!K$58)
+($N590*'fnd base rates'!K$59)
+($O590*VLOOKUP($S590+12,rate_basefnd,11)))
*$R590</f>
        <v>3088.8891384999997</v>
      </c>
      <c r="AD590" s="1">
        <f>(($C590*'fnd base rates'!L$48)
+($D590*'fnd base rates'!L$49)
+($E590*'fnd base rates'!L$50)
+($F590*'fnd base rates'!L$51)
+($G590*'fnd base rates'!L$52)
+($H590*'fnd base rates'!L$53)
+($I590*'fnd base rates'!L$54)
+($J590*'fnd base rates'!L$55)
+($K590*'fnd base rates'!L$56)
+($L590*'fnd base rates'!L$57)
+($M590*'fnd base rates'!L$58)
+($N590*'fnd base rates'!L$59)
+($O590*VLOOKUP($S590+12,rate_basefnd,12)))</f>
        <v>2630.051228199648</v>
      </c>
      <c r="AE590" s="1">
        <f>(($C590*'fnd base rates'!M$48)
+($D590*'fnd base rates'!M$49)
+($E590*'fnd base rates'!M$50)
+($F590*'fnd base rates'!M$51)
+($G590*'fnd base rates'!M$52)
+($H590*'fnd base rates'!M$53)
+($I590*'fnd base rates'!M$54)
+($J590*'fnd base rates'!M$55)
+($K590*'fnd base rates'!M$56)
+($L590*'fnd base rates'!M$57)
+($M590*'fnd base rates'!M$58)
+($N590*'fnd base rates'!M$59)
+($O590*VLOOKUP($S590+12,rate_basefnd,13)))</f>
        <v>0</v>
      </c>
      <c r="AF590" s="4">
        <f t="shared" si="104"/>
        <v>25633.205304699648</v>
      </c>
      <c r="AG590" s="4"/>
      <c r="AH590" s="4">
        <f t="shared" si="105"/>
        <v>487274046</v>
      </c>
      <c r="AI590" s="4" t="str">
        <f t="shared" si="106"/>
        <v>487</v>
      </c>
      <c r="AJ590" s="2" t="str">
        <f t="shared" si="107"/>
        <v>274</v>
      </c>
      <c r="AK590" s="2" t="str">
        <f t="shared" si="108"/>
        <v>046</v>
      </c>
      <c r="AL590" s="4">
        <f t="shared" si="109"/>
        <v>1</v>
      </c>
      <c r="AM590" s="4">
        <f t="shared" si="102"/>
        <v>2</v>
      </c>
      <c r="AN590" s="4">
        <f t="shared" si="110"/>
        <v>25633.205304699648</v>
      </c>
      <c r="AO590" s="4">
        <f t="shared" si="111"/>
        <v>12817</v>
      </c>
      <c r="AP590" s="4">
        <f t="shared" si="112"/>
        <v>0</v>
      </c>
      <c r="AQ590" s="75">
        <v>12817</v>
      </c>
      <c r="AR590" s="4"/>
    </row>
    <row r="591" spans="1:44">
      <c r="A591" s="2">
        <v>487274048</v>
      </c>
      <c r="B591" s="382" t="s">
        <v>129</v>
      </c>
      <c r="C591" s="15">
        <f>'fnd enro'!C591</f>
        <v>0</v>
      </c>
      <c r="D591" s="15">
        <f>'fnd enro'!D591</f>
        <v>0</v>
      </c>
      <c r="E591" s="15">
        <f>'fnd enro'!E591</f>
        <v>0</v>
      </c>
      <c r="F591" s="15">
        <f>'fnd enro'!F591</f>
        <v>1</v>
      </c>
      <c r="G591" s="15">
        <f>'fnd enro'!G591</f>
        <v>0</v>
      </c>
      <c r="H591" s="15">
        <f>'fnd enro'!H591</f>
        <v>0</v>
      </c>
      <c r="I591" s="15">
        <f>'fnd enro'!I591</f>
        <v>3.7499999999999999E-2</v>
      </c>
      <c r="J591" s="15">
        <f>'fnd enro'!J591</f>
        <v>0</v>
      </c>
      <c r="K591" s="15">
        <f>'fnd enro'!K591</f>
        <v>0</v>
      </c>
      <c r="L591" s="15">
        <f>'fnd enro'!L591</f>
        <v>0</v>
      </c>
      <c r="M591" s="15">
        <f>'fnd enro'!M591</f>
        <v>0</v>
      </c>
      <c r="N591" s="15">
        <f>'fnd enro'!N591</f>
        <v>0</v>
      </c>
      <c r="O591" s="15">
        <f>'fnd enro'!O591</f>
        <v>0</v>
      </c>
      <c r="P591" s="15"/>
      <c r="Q591" s="15">
        <f>'fnd enro'!R591</f>
        <v>1</v>
      </c>
      <c r="R591" s="16">
        <f t="shared" si="103"/>
        <v>1.034</v>
      </c>
      <c r="S591" s="15">
        <f>'fnd enro'!Q591</f>
        <v>1</v>
      </c>
      <c r="U591" s="1">
        <f>(($C591*'fnd base rates'!C$48)
+($D591*'fnd base rates'!C$49)
+($E591*'fnd base rates'!C$50)
+($F591*'fnd base rates'!C$51)
+($G591*'fnd base rates'!C$52)
+($H591*'fnd base rates'!C$53)
+($I591*'fnd base rates'!C$54)
+($J591*'fnd base rates'!C$55)
+($K591*'fnd base rates'!C$56)
+($L591*'fnd base rates'!C$57)
+($M591*'fnd base rates'!C$58)
+($N591*'fnd base rates'!C$59)
+($O591*VLOOKUP($S591+12,rate_basefnd,3)))
*$R591</f>
        <v>479.04767625000005</v>
      </c>
      <c r="V591" s="1">
        <f>(($C591*'fnd base rates'!D$48)
+($D591*'fnd base rates'!D$49)
+($E591*'fnd base rates'!D$50)
+($F591*'fnd base rates'!D$51)
+($G591*'fnd base rates'!D$52)
+($H591*'fnd base rates'!D$53)
+($I591*'fnd base rates'!D$54)
+($J591*'fnd base rates'!D$55)
+($K591*'fnd base rates'!D$56)
+($L591*'fnd base rates'!D$57)
+($M591*'fnd base rates'!D$58)
+($N591*'fnd base rates'!D$59)
+($O591*VLOOKUP($S591+12,rate_basefnd,4)))
*$R591</f>
        <v>687.32048000000009</v>
      </c>
      <c r="W591" s="1">
        <f>(($C591*'fnd base rates'!E$48)
+($D591*'fnd base rates'!E$49)
+($E591*'fnd base rates'!E$50)
+($F591*'fnd base rates'!E$51)
+($G591*'fnd base rates'!E$52)
+($H591*'fnd base rates'!E$53)
+($I591*'fnd base rates'!E$54)
+($J591*'fnd base rates'!E$55)
+($K591*'fnd base rates'!E$56)
+($L591*'fnd base rates'!E$57)
+($M591*'fnd base rates'!E$58)
+($N591*'fnd base rates'!E$59)
+($O591*VLOOKUP($S591+12,rate_basefnd,5)))
*$R591</f>
        <v>3476.5658537499999</v>
      </c>
      <c r="X591" s="1">
        <f>(($C591*'fnd base rates'!F$48)
+($D591*'fnd base rates'!F$49)
+($E591*'fnd base rates'!F$50)
+($F591*'fnd base rates'!F$51)
+($G591*'fnd base rates'!F$52)
+($H591*'fnd base rates'!F$53)
+($I591*'fnd base rates'!F$54)
+($J591*'fnd base rates'!F$55)
+($K591*'fnd base rates'!F$56)
+($L591*'fnd base rates'!F$57)
+($M591*'fnd base rates'!F$58)
+($N591*'fnd base rates'!F$59)
+($O591*VLOOKUP($S591+12,rate_basefnd,6)))
*$R591</f>
        <v>1111.7730855000002</v>
      </c>
      <c r="Y591" s="1">
        <f>(($C591*'fnd base rates'!G$48)
+($D591*'fnd base rates'!G$49)
+($E591*'fnd base rates'!G$50)
+($F591*'fnd base rates'!G$51)
+($G591*'fnd base rates'!G$52)
+($H591*'fnd base rates'!G$53)
+($I591*'fnd base rates'!G$54)
+($J591*'fnd base rates'!G$55)
+($K591*'fnd base rates'!G$56)
+($L591*'fnd base rates'!G$57)
+($M591*'fnd base rates'!G$58)
+($N591*'fnd base rates'!G$59)
+($O591*VLOOKUP($S591+12,rate_basefnd,7)))
*$R591</f>
        <v>140.39936349999999</v>
      </c>
      <c r="Z591" s="1">
        <f>(($C591*'fnd base rates'!H$48)
+($D591*'fnd base rates'!H$49)
+($E591*'fnd base rates'!H$50)
+($F591*'fnd base rates'!H$51)
+($G591*'fnd base rates'!H$52)
+($H591*'fnd base rates'!H$53)
+($I591*'fnd base rates'!H$54)
+($J591*'fnd base rates'!H$55)
+($K591*'fnd base rates'!H$56)
+($L591*'fnd base rates'!H$57)
+($M591*'fnd base rates'!H$58)
+($N591*'fnd base rates'!H$59)
+($O591*VLOOKUP($S591+12,rate_basefnd,8)))</f>
        <v>454.3845</v>
      </c>
      <c r="AA591" s="1">
        <f>(($C591*'fnd base rates'!I$48)
+($D591*'fnd base rates'!I$49)
+($E591*'fnd base rates'!I$50)
+($F591*'fnd base rates'!I$51)
+($G591*'fnd base rates'!I$52)
+($H591*'fnd base rates'!I$53)
+($I591*'fnd base rates'!I$54)
+($J591*'fnd base rates'!I$55)
+($K591*'fnd base rates'!I$56)
+($L591*'fnd base rates'!I$57)
+($M591*'fnd base rates'!I$58)
+($N591*'fnd base rates'!I$59)
+($O591*VLOOKUP($S591+12,rate_basefnd,9)))
*$R591</f>
        <v>229.33086</v>
      </c>
      <c r="AB591" s="1">
        <f>(($C591*'fnd base rates'!J$48)
+($D591*'fnd base rates'!J$49)
+($E591*'fnd base rates'!J$50)
+($F591*'fnd base rates'!J$51)
+($G591*'fnd base rates'!J$52)
+($H591*'fnd base rates'!J$53)
+($I591*'fnd base rates'!J$54)
+($J591*'fnd base rates'!J$55)
+($K591*'fnd base rates'!J$56)
+($L591*'fnd base rates'!J$57)
+($M591*'fnd base rates'!J$58)
+($N591*'fnd base rates'!J$59)
+($O591*VLOOKUP($S591+12,rate_basefnd,10)))
*$R591</f>
        <v>136.84989999999999</v>
      </c>
      <c r="AC591" s="1">
        <f>(($C591*'fnd base rates'!K$48)
+($D591*'fnd base rates'!K$49)
+($E591*'fnd base rates'!K$50)
+($F591*'fnd base rates'!K$51)
+($G591*'fnd base rates'!K$52)
+($H591*'fnd base rates'!K$53)
+($I591*'fnd base rates'!K$54)
+($J591*'fnd base rates'!K$55)
+($K591*'fnd base rates'!K$56)
+($L591*'fnd base rates'!K$57)
+($M591*'fnd base rates'!K$58)
+($N591*'fnd base rates'!K$59)
+($O591*VLOOKUP($S591+12,rate_basefnd,11)))
*$R591</f>
        <v>985.17981925000004</v>
      </c>
      <c r="AD591" s="1">
        <f>(($C591*'fnd base rates'!L$48)
+($D591*'fnd base rates'!L$49)
+($E591*'fnd base rates'!L$50)
+($F591*'fnd base rates'!L$51)
+($G591*'fnd base rates'!L$52)
+($H591*'fnd base rates'!L$53)
+($I591*'fnd base rates'!L$54)
+($J591*'fnd base rates'!L$55)
+($K591*'fnd base rates'!L$56)
+($L591*'fnd base rates'!L$57)
+($M591*'fnd base rates'!L$58)
+($N591*'fnd base rates'!L$59)
+($O591*VLOOKUP($S591+12,rate_basefnd,12)))</f>
        <v>987.83146477281571</v>
      </c>
      <c r="AE591" s="1">
        <f>(($C591*'fnd base rates'!M$48)
+($D591*'fnd base rates'!M$49)
+($E591*'fnd base rates'!M$50)
+($F591*'fnd base rates'!M$51)
+($G591*'fnd base rates'!M$52)
+($H591*'fnd base rates'!M$53)
+($I591*'fnd base rates'!M$54)
+($J591*'fnd base rates'!M$55)
+($K591*'fnd base rates'!M$56)
+($L591*'fnd base rates'!M$57)
+($M591*'fnd base rates'!M$58)
+($N591*'fnd base rates'!M$59)
+($O591*VLOOKUP($S591+12,rate_basefnd,13)))</f>
        <v>0</v>
      </c>
      <c r="AF591" s="4">
        <f t="shared" si="104"/>
        <v>8688.6830030228157</v>
      </c>
      <c r="AG591" s="4"/>
      <c r="AH591" s="4">
        <f t="shared" si="105"/>
        <v>487274048</v>
      </c>
      <c r="AI591" s="4" t="str">
        <f t="shared" si="106"/>
        <v>487</v>
      </c>
      <c r="AJ591" s="2" t="str">
        <f t="shared" si="107"/>
        <v>274</v>
      </c>
      <c r="AK591" s="2" t="str">
        <f t="shared" si="108"/>
        <v>048</v>
      </c>
      <c r="AL591" s="4">
        <f t="shared" si="109"/>
        <v>1</v>
      </c>
      <c r="AM591" s="4">
        <f t="shared" si="102"/>
        <v>1</v>
      </c>
      <c r="AN591" s="4">
        <f t="shared" si="110"/>
        <v>8688.6830030228157</v>
      </c>
      <c r="AO591" s="4">
        <f t="shared" si="111"/>
        <v>8689</v>
      </c>
      <c r="AP591" s="4">
        <f t="shared" si="112"/>
        <v>0</v>
      </c>
      <c r="AQ591" s="75">
        <v>8689</v>
      </c>
      <c r="AR591" s="4"/>
    </row>
    <row r="592" spans="1:44">
      <c r="A592" s="2">
        <v>487274049</v>
      </c>
      <c r="B592" s="382" t="s">
        <v>129</v>
      </c>
      <c r="C592" s="15">
        <f>'fnd enro'!C592</f>
        <v>0</v>
      </c>
      <c r="D592" s="15">
        <f>'fnd enro'!D592</f>
        <v>0</v>
      </c>
      <c r="E592" s="15">
        <f>'fnd enro'!E592</f>
        <v>17</v>
      </c>
      <c r="F592" s="15">
        <f>'fnd enro'!F592</f>
        <v>59</v>
      </c>
      <c r="G592" s="15">
        <f>'fnd enro'!G592</f>
        <v>11</v>
      </c>
      <c r="H592" s="15">
        <f>'fnd enro'!H592</f>
        <v>0</v>
      </c>
      <c r="I592" s="15">
        <f>'fnd enro'!I592</f>
        <v>3.8624999999999998</v>
      </c>
      <c r="J592" s="15">
        <f>'fnd enro'!J592</f>
        <v>0</v>
      </c>
      <c r="K592" s="15">
        <f>'fnd enro'!K592</f>
        <v>0</v>
      </c>
      <c r="L592" s="15">
        <f>'fnd enro'!L592</f>
        <v>0</v>
      </c>
      <c r="M592" s="15">
        <f>'fnd enro'!M592</f>
        <v>16</v>
      </c>
      <c r="N592" s="15">
        <f>'fnd enro'!N592</f>
        <v>0</v>
      </c>
      <c r="O592" s="15">
        <f>'fnd enro'!O592</f>
        <v>63</v>
      </c>
      <c r="P592" s="15"/>
      <c r="Q592" s="15">
        <f>'fnd enro'!R592</f>
        <v>103</v>
      </c>
      <c r="R592" s="16">
        <f t="shared" si="103"/>
        <v>1.034</v>
      </c>
      <c r="S592" s="15">
        <f>'fnd enro'!Q592</f>
        <v>10</v>
      </c>
      <c r="U592" s="1">
        <f>(($C592*'fnd base rates'!C$48)
+($D592*'fnd base rates'!C$49)
+($E592*'fnd base rates'!C$50)
+($F592*'fnd base rates'!C$51)
+($G592*'fnd base rates'!C$52)
+($H592*'fnd base rates'!C$53)
+($I592*'fnd base rates'!C$54)
+($J592*'fnd base rates'!C$55)
+($K592*'fnd base rates'!C$56)
+($L592*'fnd base rates'!C$57)
+($M592*'fnd base rates'!C$58)
+($N592*'fnd base rates'!C$59)
+($O592*VLOOKUP($S592+12,rate_basefnd,3)))
*$R592</f>
        <v>49341.910653749997</v>
      </c>
      <c r="V592" s="1">
        <f>(($C592*'fnd base rates'!D$48)
+($D592*'fnd base rates'!D$49)
+($E592*'fnd base rates'!D$50)
+($F592*'fnd base rates'!D$51)
+($G592*'fnd base rates'!D$52)
+($H592*'fnd base rates'!D$53)
+($I592*'fnd base rates'!D$54)
+($J592*'fnd base rates'!D$55)
+($K592*'fnd base rates'!D$56)
+($L592*'fnd base rates'!D$57)
+($M592*'fnd base rates'!D$58)
+($N592*'fnd base rates'!D$59)
+($O592*VLOOKUP($S592+12,rate_basefnd,4)))
*$R592</f>
        <v>70794.009440000009</v>
      </c>
      <c r="W592" s="1">
        <f>(($C592*'fnd base rates'!E$48)
+($D592*'fnd base rates'!E$49)
+($E592*'fnd base rates'!E$50)
+($F592*'fnd base rates'!E$51)
+($G592*'fnd base rates'!E$52)
+($H592*'fnd base rates'!E$53)
+($I592*'fnd base rates'!E$54)
+($J592*'fnd base rates'!E$55)
+($K592*'fnd base rates'!E$56)
+($L592*'fnd base rates'!E$57)
+($M592*'fnd base rates'!E$58)
+($N592*'fnd base rates'!E$59)
+($O592*VLOOKUP($S592+12,rate_basefnd,5)))
*$R592</f>
        <v>592559.29731625004</v>
      </c>
      <c r="X592" s="1">
        <f>(($C592*'fnd base rates'!F$48)
+($D592*'fnd base rates'!F$49)
+($E592*'fnd base rates'!F$50)
+($F592*'fnd base rates'!F$51)
+($G592*'fnd base rates'!F$52)
+($H592*'fnd base rates'!F$53)
+($I592*'fnd base rates'!F$54)
+($J592*'fnd base rates'!F$55)
+($K592*'fnd base rates'!F$56)
+($L592*'fnd base rates'!F$57)
+($M592*'fnd base rates'!F$58)
+($N592*'fnd base rates'!F$59)
+($O592*VLOOKUP($S592+12,rate_basefnd,6)))
*$R592</f>
        <v>109429.82502650001</v>
      </c>
      <c r="Y592" s="1">
        <f>(($C592*'fnd base rates'!G$48)
+($D592*'fnd base rates'!G$49)
+($E592*'fnd base rates'!G$50)
+($F592*'fnd base rates'!G$51)
+($G592*'fnd base rates'!G$52)
+($H592*'fnd base rates'!G$53)
+($I592*'fnd base rates'!G$54)
+($J592*'fnd base rates'!G$55)
+($K592*'fnd base rates'!G$56)
+($L592*'fnd base rates'!G$57)
+($M592*'fnd base rates'!G$58)
+($N592*'fnd base rates'!G$59)
+($O592*VLOOKUP($S592+12,rate_basefnd,7)))
*$R592</f>
        <v>19971.775400499999</v>
      </c>
      <c r="Z592" s="1">
        <f>(($C592*'fnd base rates'!H$48)
+($D592*'fnd base rates'!H$49)
+($E592*'fnd base rates'!H$50)
+($F592*'fnd base rates'!H$51)
+($G592*'fnd base rates'!H$52)
+($H592*'fnd base rates'!H$53)
+($I592*'fnd base rates'!H$54)
+($J592*'fnd base rates'!H$55)
+($K592*'fnd base rates'!H$56)
+($L592*'fnd base rates'!H$57)
+($M592*'fnd base rates'!H$58)
+($N592*'fnd base rates'!H$59)
+($O592*VLOOKUP($S592+12,rate_basefnd,8)))</f>
        <v>46801.603499999997</v>
      </c>
      <c r="AA592" s="1">
        <f>(($C592*'fnd base rates'!I$48)
+($D592*'fnd base rates'!I$49)
+($E592*'fnd base rates'!I$50)
+($F592*'fnd base rates'!I$51)
+($G592*'fnd base rates'!I$52)
+($H592*'fnd base rates'!I$53)
+($I592*'fnd base rates'!I$54)
+($J592*'fnd base rates'!I$55)
+($K592*'fnd base rates'!I$56)
+($L592*'fnd base rates'!I$57)
+($M592*'fnd base rates'!I$58)
+($N592*'fnd base rates'!I$59)
+($O592*VLOOKUP($S592+12,rate_basefnd,9)))
*$R592</f>
        <v>25671.376499999998</v>
      </c>
      <c r="AB592" s="1">
        <f>(($C592*'fnd base rates'!J$48)
+($D592*'fnd base rates'!J$49)
+($E592*'fnd base rates'!J$50)
+($F592*'fnd base rates'!J$51)
+($G592*'fnd base rates'!J$52)
+($H592*'fnd base rates'!J$53)
+($I592*'fnd base rates'!J$54)
+($J592*'fnd base rates'!J$55)
+($K592*'fnd base rates'!J$56)
+($L592*'fnd base rates'!J$57)
+($M592*'fnd base rates'!J$58)
+($N592*'fnd base rates'!J$59)
+($O592*VLOOKUP($S592+12,rate_basefnd,10)))
*$R592</f>
        <v>14273.65654</v>
      </c>
      <c r="AC592" s="1">
        <f>(($C592*'fnd base rates'!K$48)
+($D592*'fnd base rates'!K$49)
+($E592*'fnd base rates'!K$50)
+($F592*'fnd base rates'!K$51)
+($G592*'fnd base rates'!K$52)
+($H592*'fnd base rates'!K$53)
+($I592*'fnd base rates'!K$54)
+($J592*'fnd base rates'!K$55)
+($K592*'fnd base rates'!K$56)
+($L592*'fnd base rates'!K$57)
+($M592*'fnd base rates'!K$58)
+($N592*'fnd base rates'!K$59)
+($O592*VLOOKUP($S592+12,rate_basefnd,11)))
*$R592</f>
        <v>140151.53218275</v>
      </c>
      <c r="AD592" s="1">
        <f>(($C592*'fnd base rates'!L$48)
+($D592*'fnd base rates'!L$49)
+($E592*'fnd base rates'!L$50)
+($F592*'fnd base rates'!L$51)
+($G592*'fnd base rates'!L$52)
+($H592*'fnd base rates'!L$53)
+($I592*'fnd base rates'!L$54)
+($J592*'fnd base rates'!L$55)
+($K592*'fnd base rates'!L$56)
+($L592*'fnd base rates'!L$57)
+($M592*'fnd base rates'!L$58)
+($N592*'fnd base rates'!L$59)
+($O592*VLOOKUP($S592+12,rate_basefnd,12)))</f>
        <v>125141.11959527478</v>
      </c>
      <c r="AE592" s="1">
        <f>(($C592*'fnd base rates'!M$48)
+($D592*'fnd base rates'!M$49)
+($E592*'fnd base rates'!M$50)
+($F592*'fnd base rates'!M$51)
+($G592*'fnd base rates'!M$52)
+($H592*'fnd base rates'!M$53)
+($I592*'fnd base rates'!M$54)
+($J592*'fnd base rates'!M$55)
+($K592*'fnd base rates'!M$56)
+($L592*'fnd base rates'!M$57)
+($M592*'fnd base rates'!M$58)
+($N592*'fnd base rates'!M$59)
+($O592*VLOOKUP($S592+12,rate_basefnd,13)))</f>
        <v>0</v>
      </c>
      <c r="AF592" s="4">
        <f t="shared" si="104"/>
        <v>1194136.1061550248</v>
      </c>
      <c r="AG592" s="4"/>
      <c r="AH592" s="4">
        <f t="shared" si="105"/>
        <v>487274049</v>
      </c>
      <c r="AI592" s="4" t="str">
        <f t="shared" si="106"/>
        <v>487</v>
      </c>
      <c r="AJ592" s="2" t="str">
        <f t="shared" si="107"/>
        <v>274</v>
      </c>
      <c r="AK592" s="2" t="str">
        <f t="shared" si="108"/>
        <v>049</v>
      </c>
      <c r="AL592" s="4">
        <f t="shared" si="109"/>
        <v>1</v>
      </c>
      <c r="AM592" s="4">
        <f t="shared" si="102"/>
        <v>103</v>
      </c>
      <c r="AN592" s="4">
        <f t="shared" si="110"/>
        <v>1194136.1061550248</v>
      </c>
      <c r="AO592" s="4">
        <f t="shared" si="111"/>
        <v>11594</v>
      </c>
      <c r="AP592" s="4">
        <f t="shared" si="112"/>
        <v>0</v>
      </c>
      <c r="AQ592" s="75">
        <v>11594</v>
      </c>
      <c r="AR592" s="4"/>
    </row>
    <row r="593" spans="1:44">
      <c r="A593" s="2">
        <v>487274057</v>
      </c>
      <c r="B593" s="382" t="s">
        <v>129</v>
      </c>
      <c r="C593" s="15">
        <f>'fnd enro'!C593</f>
        <v>0</v>
      </c>
      <c r="D593" s="15">
        <f>'fnd enro'!D593</f>
        <v>0</v>
      </c>
      <c r="E593" s="15">
        <f>'fnd enro'!E593</f>
        <v>1</v>
      </c>
      <c r="F593" s="15">
        <f>'fnd enro'!F593</f>
        <v>4</v>
      </c>
      <c r="G593" s="15">
        <f>'fnd enro'!G593</f>
        <v>2</v>
      </c>
      <c r="H593" s="15">
        <f>'fnd enro'!H593</f>
        <v>0</v>
      </c>
      <c r="I593" s="15">
        <f>'fnd enro'!I593</f>
        <v>0.33750000000000002</v>
      </c>
      <c r="J593" s="15">
        <f>'fnd enro'!J593</f>
        <v>0</v>
      </c>
      <c r="K593" s="15">
        <f>'fnd enro'!K593</f>
        <v>0</v>
      </c>
      <c r="L593" s="15">
        <f>'fnd enro'!L593</f>
        <v>0</v>
      </c>
      <c r="M593" s="15">
        <f>'fnd enro'!M593</f>
        <v>2</v>
      </c>
      <c r="N593" s="15">
        <f>'fnd enro'!N593</f>
        <v>0</v>
      </c>
      <c r="O593" s="15">
        <f>'fnd enro'!O593</f>
        <v>6</v>
      </c>
      <c r="P593" s="15"/>
      <c r="Q593" s="15">
        <f>'fnd enro'!R593</f>
        <v>9</v>
      </c>
      <c r="R593" s="16">
        <f t="shared" si="103"/>
        <v>1.034</v>
      </c>
      <c r="S593" s="15">
        <f>'fnd enro'!Q593</f>
        <v>10</v>
      </c>
      <c r="U593" s="1">
        <f>(($C593*'fnd base rates'!C$48)
+($D593*'fnd base rates'!C$49)
+($E593*'fnd base rates'!C$50)
+($F593*'fnd base rates'!C$51)
+($G593*'fnd base rates'!C$52)
+($H593*'fnd base rates'!C$53)
+($I593*'fnd base rates'!C$54)
+($J593*'fnd base rates'!C$55)
+($K593*'fnd base rates'!C$56)
+($L593*'fnd base rates'!C$57)
+($M593*'fnd base rates'!C$58)
+($N593*'fnd base rates'!C$59)
+($O593*VLOOKUP($S593+12,rate_basefnd,3)))
*$R593</f>
        <v>4311.4290862500002</v>
      </c>
      <c r="V593" s="1">
        <f>(($C593*'fnd base rates'!D$48)
+($D593*'fnd base rates'!D$49)
+($E593*'fnd base rates'!D$50)
+($F593*'fnd base rates'!D$51)
+($G593*'fnd base rates'!D$52)
+($H593*'fnd base rates'!D$53)
+($I593*'fnd base rates'!D$54)
+($J593*'fnd base rates'!D$55)
+($K593*'fnd base rates'!D$56)
+($L593*'fnd base rates'!D$57)
+($M593*'fnd base rates'!D$58)
+($N593*'fnd base rates'!D$59)
+($O593*VLOOKUP($S593+12,rate_basefnd,4)))
*$R593</f>
        <v>6185.8843200000019</v>
      </c>
      <c r="W593" s="1">
        <f>(($C593*'fnd base rates'!E$48)
+($D593*'fnd base rates'!E$49)
+($E593*'fnd base rates'!E$50)
+($F593*'fnd base rates'!E$51)
+($G593*'fnd base rates'!E$52)
+($H593*'fnd base rates'!E$53)
+($I593*'fnd base rates'!E$54)
+($J593*'fnd base rates'!E$55)
+($K593*'fnd base rates'!E$56)
+($L593*'fnd base rates'!E$57)
+($M593*'fnd base rates'!E$58)
+($N593*'fnd base rates'!E$59)
+($O593*VLOOKUP($S593+12,rate_basefnd,5)))
*$R593</f>
        <v>54019.121763749994</v>
      </c>
      <c r="X593" s="1">
        <f>(($C593*'fnd base rates'!F$48)
+($D593*'fnd base rates'!F$49)
+($E593*'fnd base rates'!F$50)
+($F593*'fnd base rates'!F$51)
+($G593*'fnd base rates'!F$52)
+($H593*'fnd base rates'!F$53)
+($I593*'fnd base rates'!F$54)
+($J593*'fnd base rates'!F$55)
+($K593*'fnd base rates'!F$56)
+($L593*'fnd base rates'!F$57)
+($M593*'fnd base rates'!F$58)
+($N593*'fnd base rates'!F$59)
+($O593*VLOOKUP($S593+12,rate_basefnd,6)))
*$R593</f>
        <v>9229.0722095000001</v>
      </c>
      <c r="Y593" s="1">
        <f>(($C593*'fnd base rates'!G$48)
+($D593*'fnd base rates'!G$49)
+($E593*'fnd base rates'!G$50)
+($F593*'fnd base rates'!G$51)
+($G593*'fnd base rates'!G$52)
+($H593*'fnd base rates'!G$53)
+($I593*'fnd base rates'!G$54)
+($J593*'fnd base rates'!G$55)
+($K593*'fnd base rates'!G$56)
+($L593*'fnd base rates'!G$57)
+($M593*'fnd base rates'!G$58)
+($N593*'fnd base rates'!G$59)
+($O593*VLOOKUP($S593+12,rate_basefnd,7)))
*$R593</f>
        <v>1819.4106315000001</v>
      </c>
      <c r="Z593" s="1">
        <f>(($C593*'fnd base rates'!H$48)
+($D593*'fnd base rates'!H$49)
+($E593*'fnd base rates'!H$50)
+($F593*'fnd base rates'!H$51)
+($G593*'fnd base rates'!H$52)
+($H593*'fnd base rates'!H$53)
+($I593*'fnd base rates'!H$54)
+($J593*'fnd base rates'!H$55)
+($K593*'fnd base rates'!H$56)
+($L593*'fnd base rates'!H$57)
+($M593*'fnd base rates'!H$58)
+($N593*'fnd base rates'!H$59)
+($O593*VLOOKUP($S593+12,rate_basefnd,8)))</f>
        <v>4089.4605000000001</v>
      </c>
      <c r="AA593" s="1">
        <f>(($C593*'fnd base rates'!I$48)
+($D593*'fnd base rates'!I$49)
+($E593*'fnd base rates'!I$50)
+($F593*'fnd base rates'!I$51)
+($G593*'fnd base rates'!I$52)
+($H593*'fnd base rates'!I$53)
+($I593*'fnd base rates'!I$54)
+($J593*'fnd base rates'!I$55)
+($K593*'fnd base rates'!I$56)
+($L593*'fnd base rates'!I$57)
+($M593*'fnd base rates'!I$58)
+($N593*'fnd base rates'!I$59)
+($O593*VLOOKUP($S593+12,rate_basefnd,9)))
*$R593</f>
        <v>2367.7255799999998</v>
      </c>
      <c r="AB593" s="1">
        <f>(($C593*'fnd base rates'!J$48)
+($D593*'fnd base rates'!J$49)
+($E593*'fnd base rates'!J$50)
+($F593*'fnd base rates'!J$51)
+($G593*'fnd base rates'!J$52)
+($H593*'fnd base rates'!J$53)
+($I593*'fnd base rates'!J$54)
+($J593*'fnd base rates'!J$55)
+($K593*'fnd base rates'!J$56)
+($L593*'fnd base rates'!J$57)
+($M593*'fnd base rates'!J$58)
+($N593*'fnd base rates'!J$59)
+($O593*VLOOKUP($S593+12,rate_basefnd,10)))
*$R593</f>
        <v>1359.3998000000001</v>
      </c>
      <c r="AC593" s="1">
        <f>(($C593*'fnd base rates'!K$48)
+($D593*'fnd base rates'!K$49)
+($E593*'fnd base rates'!K$50)
+($F593*'fnd base rates'!K$51)
+($G593*'fnd base rates'!K$52)
+($H593*'fnd base rates'!K$53)
+($I593*'fnd base rates'!K$54)
+($J593*'fnd base rates'!K$55)
+($K593*'fnd base rates'!K$56)
+($L593*'fnd base rates'!K$57)
+($M593*'fnd base rates'!K$58)
+($N593*'fnd base rates'!K$59)
+($O593*VLOOKUP($S593+12,rate_basefnd,11)))
*$R593</f>
        <v>12767.796973249999</v>
      </c>
      <c r="AD593" s="1">
        <f>(($C593*'fnd base rates'!L$48)
+($D593*'fnd base rates'!L$49)
+($E593*'fnd base rates'!L$50)
+($F593*'fnd base rates'!L$51)
+($G593*'fnd base rates'!L$52)
+($H593*'fnd base rates'!L$53)
+($I593*'fnd base rates'!L$54)
+($J593*'fnd base rates'!L$55)
+($K593*'fnd base rates'!L$56)
+($L593*'fnd base rates'!L$57)
+($M593*'fnd base rates'!L$58)
+($N593*'fnd base rates'!L$59)
+($O593*VLOOKUP($S593+12,rate_basefnd,12)))</f>
        <v>11186.02102257345</v>
      </c>
      <c r="AE593" s="1">
        <f>(($C593*'fnd base rates'!M$48)
+($D593*'fnd base rates'!M$49)
+($E593*'fnd base rates'!M$50)
+($F593*'fnd base rates'!M$51)
+($G593*'fnd base rates'!M$52)
+($H593*'fnd base rates'!M$53)
+($I593*'fnd base rates'!M$54)
+($J593*'fnd base rates'!M$55)
+($K593*'fnd base rates'!M$56)
+($L593*'fnd base rates'!M$57)
+($M593*'fnd base rates'!M$58)
+($N593*'fnd base rates'!M$59)
+($O593*VLOOKUP($S593+12,rate_basefnd,13)))</f>
        <v>0</v>
      </c>
      <c r="AF593" s="4">
        <f t="shared" si="104"/>
        <v>107335.32188682344</v>
      </c>
      <c r="AG593" s="4"/>
      <c r="AH593" s="4">
        <f t="shared" si="105"/>
        <v>487274057</v>
      </c>
      <c r="AI593" s="4" t="str">
        <f t="shared" si="106"/>
        <v>487</v>
      </c>
      <c r="AJ593" s="2" t="str">
        <f t="shared" si="107"/>
        <v>274</v>
      </c>
      <c r="AK593" s="2" t="str">
        <f t="shared" si="108"/>
        <v>057</v>
      </c>
      <c r="AL593" s="4">
        <f t="shared" si="109"/>
        <v>1</v>
      </c>
      <c r="AM593" s="4">
        <f t="shared" si="102"/>
        <v>9</v>
      </c>
      <c r="AN593" s="4">
        <f t="shared" si="110"/>
        <v>107335.32188682344</v>
      </c>
      <c r="AO593" s="4">
        <f t="shared" si="111"/>
        <v>11926</v>
      </c>
      <c r="AP593" s="4">
        <f t="shared" si="112"/>
        <v>0</v>
      </c>
      <c r="AQ593" s="75">
        <v>11926</v>
      </c>
      <c r="AR593" s="4"/>
    </row>
    <row r="594" spans="1:44">
      <c r="A594" s="2">
        <v>487274093</v>
      </c>
      <c r="B594" s="382" t="s">
        <v>129</v>
      </c>
      <c r="C594" s="15">
        <f>'fnd enro'!C594</f>
        <v>0</v>
      </c>
      <c r="D594" s="15">
        <f>'fnd enro'!D594</f>
        <v>0</v>
      </c>
      <c r="E594" s="15">
        <f>'fnd enro'!E594</f>
        <v>4</v>
      </c>
      <c r="F594" s="15">
        <f>'fnd enro'!F594</f>
        <v>26</v>
      </c>
      <c r="G594" s="15">
        <f>'fnd enro'!G594</f>
        <v>8</v>
      </c>
      <c r="H594" s="15">
        <f>'fnd enro'!H594</f>
        <v>0</v>
      </c>
      <c r="I594" s="15">
        <f>'fnd enro'!I594</f>
        <v>1.9125000000000001</v>
      </c>
      <c r="J594" s="15">
        <f>'fnd enro'!J594</f>
        <v>0</v>
      </c>
      <c r="K594" s="15">
        <f>'fnd enro'!K594</f>
        <v>0</v>
      </c>
      <c r="L594" s="15">
        <f>'fnd enro'!L594</f>
        <v>0</v>
      </c>
      <c r="M594" s="15">
        <f>'fnd enro'!M594</f>
        <v>13</v>
      </c>
      <c r="N594" s="15">
        <f>'fnd enro'!N594</f>
        <v>0</v>
      </c>
      <c r="O594" s="15">
        <f>'fnd enro'!O594</f>
        <v>26</v>
      </c>
      <c r="P594" s="15"/>
      <c r="Q594" s="15">
        <f>'fnd enro'!R594</f>
        <v>51</v>
      </c>
      <c r="R594" s="16">
        <f t="shared" si="103"/>
        <v>1.034</v>
      </c>
      <c r="S594" s="15">
        <f>'fnd enro'!Q594</f>
        <v>10</v>
      </c>
      <c r="U594" s="1">
        <f>(($C594*'fnd base rates'!C$48)
+($D594*'fnd base rates'!C$49)
+($E594*'fnd base rates'!C$50)
+($F594*'fnd base rates'!C$51)
+($G594*'fnd base rates'!C$52)
+($H594*'fnd base rates'!C$53)
+($I594*'fnd base rates'!C$54)
+($J594*'fnd base rates'!C$55)
+($K594*'fnd base rates'!C$56)
+($L594*'fnd base rates'!C$57)
+($M594*'fnd base rates'!C$58)
+($N594*'fnd base rates'!C$59)
+($O594*VLOOKUP($S594+12,rate_basefnd,3)))
*$R594</f>
        <v>24431.431488750004</v>
      </c>
      <c r="V594" s="1">
        <f>(($C594*'fnd base rates'!D$48)
+($D594*'fnd base rates'!D$49)
+($E594*'fnd base rates'!D$50)
+($F594*'fnd base rates'!D$51)
+($G594*'fnd base rates'!D$52)
+($H594*'fnd base rates'!D$53)
+($I594*'fnd base rates'!D$54)
+($J594*'fnd base rates'!D$55)
+($K594*'fnd base rates'!D$56)
+($L594*'fnd base rates'!D$57)
+($M594*'fnd base rates'!D$58)
+($N594*'fnd base rates'!D$59)
+($O594*VLOOKUP($S594+12,rate_basefnd,4)))
*$R594</f>
        <v>35053.34448</v>
      </c>
      <c r="W594" s="1">
        <f>(($C594*'fnd base rates'!E$48)
+($D594*'fnd base rates'!E$49)
+($E594*'fnd base rates'!E$50)
+($F594*'fnd base rates'!E$51)
+($G594*'fnd base rates'!E$52)
+($H594*'fnd base rates'!E$53)
+($I594*'fnd base rates'!E$54)
+($J594*'fnd base rates'!E$55)
+($K594*'fnd base rates'!E$56)
+($L594*'fnd base rates'!E$57)
+($M594*'fnd base rates'!E$58)
+($N594*'fnd base rates'!E$59)
+($O594*VLOOKUP($S594+12,rate_basefnd,5)))
*$R594</f>
        <v>282964.72758125002</v>
      </c>
      <c r="X594" s="1">
        <f>(($C594*'fnd base rates'!F$48)
+($D594*'fnd base rates'!F$49)
+($E594*'fnd base rates'!F$50)
+($F594*'fnd base rates'!F$51)
+($G594*'fnd base rates'!F$52)
+($H594*'fnd base rates'!F$53)
+($I594*'fnd base rates'!F$54)
+($J594*'fnd base rates'!F$55)
+($K594*'fnd base rates'!F$56)
+($L594*'fnd base rates'!F$57)
+($M594*'fnd base rates'!F$58)
+($N594*'fnd base rates'!F$59)
+($O594*VLOOKUP($S594+12,rate_basefnd,6)))
*$R594</f>
        <v>52782.952920500007</v>
      </c>
      <c r="Y594" s="1">
        <f>(($C594*'fnd base rates'!G$48)
+($D594*'fnd base rates'!G$49)
+($E594*'fnd base rates'!G$50)
+($F594*'fnd base rates'!G$51)
+($G594*'fnd base rates'!G$52)
+($H594*'fnd base rates'!G$53)
+($I594*'fnd base rates'!G$54)
+($J594*'fnd base rates'!G$55)
+($K594*'fnd base rates'!G$56)
+($L594*'fnd base rates'!G$57)
+($M594*'fnd base rates'!G$58)
+($N594*'fnd base rates'!G$59)
+($O594*VLOOKUP($S594+12,rate_basefnd,7)))
*$R594</f>
        <v>9752.9777785000006</v>
      </c>
      <c r="Z594" s="1">
        <f>(($C594*'fnd base rates'!H$48)
+($D594*'fnd base rates'!H$49)
+($E594*'fnd base rates'!H$50)
+($F594*'fnd base rates'!H$51)
+($G594*'fnd base rates'!H$52)
+($H594*'fnd base rates'!H$53)
+($I594*'fnd base rates'!H$54)
+($J594*'fnd base rates'!H$55)
+($K594*'fnd base rates'!H$56)
+($L594*'fnd base rates'!H$57)
+($M594*'fnd base rates'!H$58)
+($N594*'fnd base rates'!H$59)
+($O594*VLOOKUP($S594+12,rate_basefnd,8)))</f>
        <v>23173.609500000002</v>
      </c>
      <c r="AA594" s="1">
        <f>(($C594*'fnd base rates'!I$48)
+($D594*'fnd base rates'!I$49)
+($E594*'fnd base rates'!I$50)
+($F594*'fnd base rates'!I$51)
+($G594*'fnd base rates'!I$52)
+($H594*'fnd base rates'!I$53)
+($I594*'fnd base rates'!I$54)
+($J594*'fnd base rates'!I$55)
+($K594*'fnd base rates'!I$56)
+($L594*'fnd base rates'!I$57)
+($M594*'fnd base rates'!I$58)
+($N594*'fnd base rates'!I$59)
+($O594*VLOOKUP($S594+12,rate_basefnd,9)))
*$R594</f>
        <v>13290.550020000001</v>
      </c>
      <c r="AB594" s="1">
        <f>(($C594*'fnd base rates'!J$48)
+($D594*'fnd base rates'!J$49)
+($E594*'fnd base rates'!J$50)
+($F594*'fnd base rates'!J$51)
+($G594*'fnd base rates'!J$52)
+($H594*'fnd base rates'!J$53)
+($I594*'fnd base rates'!J$54)
+($J594*'fnd base rates'!J$55)
+($K594*'fnd base rates'!J$56)
+($L594*'fnd base rates'!J$57)
+($M594*'fnd base rates'!J$58)
+($N594*'fnd base rates'!J$59)
+($O594*VLOOKUP($S594+12,rate_basefnd,10)))
*$R594</f>
        <v>7490.3477000000003</v>
      </c>
      <c r="AC594" s="1">
        <f>(($C594*'fnd base rates'!K$48)
+($D594*'fnd base rates'!K$49)
+($E594*'fnd base rates'!K$50)
+($F594*'fnd base rates'!K$51)
+($G594*'fnd base rates'!K$52)
+($H594*'fnd base rates'!K$53)
+($I594*'fnd base rates'!K$54)
+($J594*'fnd base rates'!K$55)
+($K594*'fnd base rates'!K$56)
+($L594*'fnd base rates'!K$57)
+($M594*'fnd base rates'!K$58)
+($N594*'fnd base rates'!K$59)
+($O594*VLOOKUP($S594+12,rate_basefnd,11)))
*$R594</f>
        <v>68441.836641750007</v>
      </c>
      <c r="AD594" s="1">
        <f>(($C594*'fnd base rates'!L$48)
+($D594*'fnd base rates'!L$49)
+($E594*'fnd base rates'!L$50)
+($F594*'fnd base rates'!L$51)
+($G594*'fnd base rates'!L$52)
+($H594*'fnd base rates'!L$53)
+($I594*'fnd base rates'!L$54)
+($J594*'fnd base rates'!L$55)
+($K594*'fnd base rates'!L$56)
+($L594*'fnd base rates'!L$57)
+($M594*'fnd base rates'!L$58)
+($N594*'fnd base rates'!L$59)
+($O594*VLOOKUP($S594+12,rate_basefnd,12)))</f>
        <v>61032.265417661212</v>
      </c>
      <c r="AE594" s="1">
        <f>(($C594*'fnd base rates'!M$48)
+($D594*'fnd base rates'!M$49)
+($E594*'fnd base rates'!M$50)
+($F594*'fnd base rates'!M$51)
+($G594*'fnd base rates'!M$52)
+($H594*'fnd base rates'!M$53)
+($I594*'fnd base rates'!M$54)
+($J594*'fnd base rates'!M$55)
+($K594*'fnd base rates'!M$56)
+($L594*'fnd base rates'!M$57)
+($M594*'fnd base rates'!M$58)
+($N594*'fnd base rates'!M$59)
+($O594*VLOOKUP($S594+12,rate_basefnd,13)))</f>
        <v>0</v>
      </c>
      <c r="AF594" s="4">
        <f t="shared" si="104"/>
        <v>578414.0435284113</v>
      </c>
      <c r="AG594" s="4"/>
      <c r="AH594" s="4">
        <f t="shared" si="105"/>
        <v>487274093</v>
      </c>
      <c r="AI594" s="4" t="str">
        <f t="shared" si="106"/>
        <v>487</v>
      </c>
      <c r="AJ594" s="2" t="str">
        <f t="shared" si="107"/>
        <v>274</v>
      </c>
      <c r="AK594" s="2" t="str">
        <f t="shared" si="108"/>
        <v>093</v>
      </c>
      <c r="AL594" s="4">
        <f t="shared" si="109"/>
        <v>1</v>
      </c>
      <c r="AM594" s="4">
        <f t="shared" si="102"/>
        <v>51</v>
      </c>
      <c r="AN594" s="4">
        <f t="shared" si="110"/>
        <v>578414.0435284113</v>
      </c>
      <c r="AO594" s="4">
        <f t="shared" si="111"/>
        <v>11341</v>
      </c>
      <c r="AP594" s="4">
        <f t="shared" si="112"/>
        <v>0</v>
      </c>
      <c r="AQ594" s="75">
        <v>11341</v>
      </c>
      <c r="AR594" s="4"/>
    </row>
    <row r="595" spans="1:44">
      <c r="A595" s="2">
        <v>487274128</v>
      </c>
      <c r="B595" s="382" t="s">
        <v>129</v>
      </c>
      <c r="C595" s="15">
        <f>'fnd enro'!C595</f>
        <v>0</v>
      </c>
      <c r="D595" s="15">
        <f>'fnd enro'!D595</f>
        <v>0</v>
      </c>
      <c r="E595" s="15">
        <f>'fnd enro'!E595</f>
        <v>0</v>
      </c>
      <c r="F595" s="15">
        <f>'fnd enro'!F595</f>
        <v>2</v>
      </c>
      <c r="G595" s="15">
        <f>'fnd enro'!G595</f>
        <v>0</v>
      </c>
      <c r="H595" s="15">
        <f>'fnd enro'!H595</f>
        <v>0</v>
      </c>
      <c r="I595" s="15">
        <f>'fnd enro'!I595</f>
        <v>7.4999999999999997E-2</v>
      </c>
      <c r="J595" s="15">
        <f>'fnd enro'!J595</f>
        <v>0</v>
      </c>
      <c r="K595" s="15">
        <f>'fnd enro'!K595</f>
        <v>0</v>
      </c>
      <c r="L595" s="15">
        <f>'fnd enro'!L595</f>
        <v>0</v>
      </c>
      <c r="M595" s="15">
        <f>'fnd enro'!M595</f>
        <v>0</v>
      </c>
      <c r="N595" s="15">
        <f>'fnd enro'!N595</f>
        <v>0</v>
      </c>
      <c r="O595" s="15">
        <f>'fnd enro'!O595</f>
        <v>0</v>
      </c>
      <c r="P595" s="15"/>
      <c r="Q595" s="15">
        <f>'fnd enro'!R595</f>
        <v>2</v>
      </c>
      <c r="R595" s="16">
        <f t="shared" si="103"/>
        <v>1.034</v>
      </c>
      <c r="S595" s="15">
        <f>'fnd enro'!Q595</f>
        <v>1</v>
      </c>
      <c r="U595" s="1">
        <f>(($C595*'fnd base rates'!C$48)
+($D595*'fnd base rates'!C$49)
+($E595*'fnd base rates'!C$50)
+($F595*'fnd base rates'!C$51)
+($G595*'fnd base rates'!C$52)
+($H595*'fnd base rates'!C$53)
+($I595*'fnd base rates'!C$54)
+($J595*'fnd base rates'!C$55)
+($K595*'fnd base rates'!C$56)
+($L595*'fnd base rates'!C$57)
+($M595*'fnd base rates'!C$58)
+($N595*'fnd base rates'!C$59)
+($O595*VLOOKUP($S595+12,rate_basefnd,3)))
*$R595</f>
        <v>958.0953525000001</v>
      </c>
      <c r="V595" s="1">
        <f>(($C595*'fnd base rates'!D$48)
+($D595*'fnd base rates'!D$49)
+($E595*'fnd base rates'!D$50)
+($F595*'fnd base rates'!D$51)
+($G595*'fnd base rates'!D$52)
+($H595*'fnd base rates'!D$53)
+($I595*'fnd base rates'!D$54)
+($J595*'fnd base rates'!D$55)
+($K595*'fnd base rates'!D$56)
+($L595*'fnd base rates'!D$57)
+($M595*'fnd base rates'!D$58)
+($N595*'fnd base rates'!D$59)
+($O595*VLOOKUP($S595+12,rate_basefnd,4)))
*$R595</f>
        <v>1374.6409600000002</v>
      </c>
      <c r="W595" s="1">
        <f>(($C595*'fnd base rates'!E$48)
+($D595*'fnd base rates'!E$49)
+($E595*'fnd base rates'!E$50)
+($F595*'fnd base rates'!E$51)
+($G595*'fnd base rates'!E$52)
+($H595*'fnd base rates'!E$53)
+($I595*'fnd base rates'!E$54)
+($J595*'fnd base rates'!E$55)
+($K595*'fnd base rates'!E$56)
+($L595*'fnd base rates'!E$57)
+($M595*'fnd base rates'!E$58)
+($N595*'fnd base rates'!E$59)
+($O595*VLOOKUP($S595+12,rate_basefnd,5)))
*$R595</f>
        <v>6953.1317074999997</v>
      </c>
      <c r="X595" s="1">
        <f>(($C595*'fnd base rates'!F$48)
+($D595*'fnd base rates'!F$49)
+($E595*'fnd base rates'!F$50)
+($F595*'fnd base rates'!F$51)
+($G595*'fnd base rates'!F$52)
+($H595*'fnd base rates'!F$53)
+($I595*'fnd base rates'!F$54)
+($J595*'fnd base rates'!F$55)
+($K595*'fnd base rates'!F$56)
+($L595*'fnd base rates'!F$57)
+($M595*'fnd base rates'!F$58)
+($N595*'fnd base rates'!F$59)
+($O595*VLOOKUP($S595+12,rate_basefnd,6)))
*$R595</f>
        <v>2223.5461710000004</v>
      </c>
      <c r="Y595" s="1">
        <f>(($C595*'fnd base rates'!G$48)
+($D595*'fnd base rates'!G$49)
+($E595*'fnd base rates'!G$50)
+($F595*'fnd base rates'!G$51)
+($G595*'fnd base rates'!G$52)
+($H595*'fnd base rates'!G$53)
+($I595*'fnd base rates'!G$54)
+($J595*'fnd base rates'!G$55)
+($K595*'fnd base rates'!G$56)
+($L595*'fnd base rates'!G$57)
+($M595*'fnd base rates'!G$58)
+($N595*'fnd base rates'!G$59)
+($O595*VLOOKUP($S595+12,rate_basefnd,7)))
*$R595</f>
        <v>280.79872699999999</v>
      </c>
      <c r="Z595" s="1">
        <f>(($C595*'fnd base rates'!H$48)
+($D595*'fnd base rates'!H$49)
+($E595*'fnd base rates'!H$50)
+($F595*'fnd base rates'!H$51)
+($G595*'fnd base rates'!H$52)
+($H595*'fnd base rates'!H$53)
+($I595*'fnd base rates'!H$54)
+($J595*'fnd base rates'!H$55)
+($K595*'fnd base rates'!H$56)
+($L595*'fnd base rates'!H$57)
+($M595*'fnd base rates'!H$58)
+($N595*'fnd base rates'!H$59)
+($O595*VLOOKUP($S595+12,rate_basefnd,8)))</f>
        <v>908.76900000000001</v>
      </c>
      <c r="AA595" s="1">
        <f>(($C595*'fnd base rates'!I$48)
+($D595*'fnd base rates'!I$49)
+($E595*'fnd base rates'!I$50)
+($F595*'fnd base rates'!I$51)
+($G595*'fnd base rates'!I$52)
+($H595*'fnd base rates'!I$53)
+($I595*'fnd base rates'!I$54)
+($J595*'fnd base rates'!I$55)
+($K595*'fnd base rates'!I$56)
+($L595*'fnd base rates'!I$57)
+($M595*'fnd base rates'!I$58)
+($N595*'fnd base rates'!I$59)
+($O595*VLOOKUP($S595+12,rate_basefnd,9)))
*$R595</f>
        <v>458.66172</v>
      </c>
      <c r="AB595" s="1">
        <f>(($C595*'fnd base rates'!J$48)
+($D595*'fnd base rates'!J$49)
+($E595*'fnd base rates'!J$50)
+($F595*'fnd base rates'!J$51)
+($G595*'fnd base rates'!J$52)
+($H595*'fnd base rates'!J$53)
+($I595*'fnd base rates'!J$54)
+($J595*'fnd base rates'!J$55)
+($K595*'fnd base rates'!J$56)
+($L595*'fnd base rates'!J$57)
+($M595*'fnd base rates'!J$58)
+($N595*'fnd base rates'!J$59)
+($O595*VLOOKUP($S595+12,rate_basefnd,10)))
*$R595</f>
        <v>273.69979999999998</v>
      </c>
      <c r="AC595" s="1">
        <f>(($C595*'fnd base rates'!K$48)
+($D595*'fnd base rates'!K$49)
+($E595*'fnd base rates'!K$50)
+($F595*'fnd base rates'!K$51)
+($G595*'fnd base rates'!K$52)
+($H595*'fnd base rates'!K$53)
+($I595*'fnd base rates'!K$54)
+($J595*'fnd base rates'!K$55)
+($K595*'fnd base rates'!K$56)
+($L595*'fnd base rates'!K$57)
+($M595*'fnd base rates'!K$58)
+($N595*'fnd base rates'!K$59)
+($O595*VLOOKUP($S595+12,rate_basefnd,11)))
*$R595</f>
        <v>1970.3596385000001</v>
      </c>
      <c r="AD595" s="1">
        <f>(($C595*'fnd base rates'!L$48)
+($D595*'fnd base rates'!L$49)
+($E595*'fnd base rates'!L$50)
+($F595*'fnd base rates'!L$51)
+($G595*'fnd base rates'!L$52)
+($H595*'fnd base rates'!L$53)
+($I595*'fnd base rates'!L$54)
+($J595*'fnd base rates'!L$55)
+($K595*'fnd base rates'!L$56)
+($L595*'fnd base rates'!L$57)
+($M595*'fnd base rates'!L$58)
+($N595*'fnd base rates'!L$59)
+($O595*VLOOKUP($S595+12,rate_basefnd,12)))</f>
        <v>1975.6629295456314</v>
      </c>
      <c r="AE595" s="1">
        <f>(($C595*'fnd base rates'!M$48)
+($D595*'fnd base rates'!M$49)
+($E595*'fnd base rates'!M$50)
+($F595*'fnd base rates'!M$51)
+($G595*'fnd base rates'!M$52)
+($H595*'fnd base rates'!M$53)
+($I595*'fnd base rates'!M$54)
+($J595*'fnd base rates'!M$55)
+($K595*'fnd base rates'!M$56)
+($L595*'fnd base rates'!M$57)
+($M595*'fnd base rates'!M$58)
+($N595*'fnd base rates'!M$59)
+($O595*VLOOKUP($S595+12,rate_basefnd,13)))</f>
        <v>0</v>
      </c>
      <c r="AF595" s="4">
        <f t="shared" si="104"/>
        <v>17377.366006045631</v>
      </c>
      <c r="AG595" s="4"/>
      <c r="AH595" s="4">
        <f t="shared" si="105"/>
        <v>487274128</v>
      </c>
      <c r="AI595" s="4" t="str">
        <f t="shared" si="106"/>
        <v>487</v>
      </c>
      <c r="AJ595" s="2" t="str">
        <f t="shared" si="107"/>
        <v>274</v>
      </c>
      <c r="AK595" s="2" t="str">
        <f t="shared" si="108"/>
        <v>128</v>
      </c>
      <c r="AL595" s="4">
        <f t="shared" si="109"/>
        <v>1</v>
      </c>
      <c r="AM595" s="4">
        <f t="shared" si="102"/>
        <v>2</v>
      </c>
      <c r="AN595" s="4">
        <f t="shared" si="110"/>
        <v>17377.366006045631</v>
      </c>
      <c r="AO595" s="4">
        <f t="shared" si="111"/>
        <v>8689</v>
      </c>
      <c r="AP595" s="4">
        <f t="shared" si="112"/>
        <v>0</v>
      </c>
      <c r="AQ595" s="75">
        <v>8689</v>
      </c>
      <c r="AR595" s="4"/>
    </row>
    <row r="596" spans="1:44">
      <c r="A596" s="2">
        <v>487274149</v>
      </c>
      <c r="B596" s="382" t="s">
        <v>129</v>
      </c>
      <c r="C596" s="15">
        <f>'fnd enro'!C596</f>
        <v>0</v>
      </c>
      <c r="D596" s="15">
        <f>'fnd enro'!D596</f>
        <v>0</v>
      </c>
      <c r="E596" s="15">
        <f>'fnd enro'!E596</f>
        <v>0</v>
      </c>
      <c r="F596" s="15">
        <f>'fnd enro'!F596</f>
        <v>1</v>
      </c>
      <c r="G596" s="15">
        <f>'fnd enro'!G596</f>
        <v>1</v>
      </c>
      <c r="H596" s="15">
        <f>'fnd enro'!H596</f>
        <v>0</v>
      </c>
      <c r="I596" s="15">
        <f>'fnd enro'!I596</f>
        <v>7.4999999999999997E-2</v>
      </c>
      <c r="J596" s="15">
        <f>'fnd enro'!J596</f>
        <v>0</v>
      </c>
      <c r="K596" s="15">
        <f>'fnd enro'!K596</f>
        <v>0</v>
      </c>
      <c r="L596" s="15">
        <f>'fnd enro'!L596</f>
        <v>0</v>
      </c>
      <c r="M596" s="15">
        <f>'fnd enro'!M596</f>
        <v>0</v>
      </c>
      <c r="N596" s="15">
        <f>'fnd enro'!N596</f>
        <v>0</v>
      </c>
      <c r="O596" s="15">
        <f>'fnd enro'!O596</f>
        <v>0</v>
      </c>
      <c r="P596" s="15"/>
      <c r="Q596" s="15">
        <f>'fnd enro'!R596</f>
        <v>2</v>
      </c>
      <c r="R596" s="16">
        <f t="shared" si="103"/>
        <v>1.034</v>
      </c>
      <c r="S596" s="15">
        <f>'fnd enro'!Q596</f>
        <v>1</v>
      </c>
      <c r="U596" s="1">
        <f>(($C596*'fnd base rates'!C$48)
+($D596*'fnd base rates'!C$49)
+($E596*'fnd base rates'!C$50)
+($F596*'fnd base rates'!C$51)
+($G596*'fnd base rates'!C$52)
+($H596*'fnd base rates'!C$53)
+($I596*'fnd base rates'!C$54)
+($J596*'fnd base rates'!C$55)
+($K596*'fnd base rates'!C$56)
+($L596*'fnd base rates'!C$57)
+($M596*'fnd base rates'!C$58)
+($N596*'fnd base rates'!C$59)
+($O596*VLOOKUP($S596+12,rate_basefnd,3)))
*$R596</f>
        <v>958.0953525000001</v>
      </c>
      <c r="V596" s="1">
        <f>(($C596*'fnd base rates'!D$48)
+($D596*'fnd base rates'!D$49)
+($E596*'fnd base rates'!D$50)
+($F596*'fnd base rates'!D$51)
+($G596*'fnd base rates'!D$52)
+($H596*'fnd base rates'!D$53)
+($I596*'fnd base rates'!D$54)
+($J596*'fnd base rates'!D$55)
+($K596*'fnd base rates'!D$56)
+($L596*'fnd base rates'!D$57)
+($M596*'fnd base rates'!D$58)
+($N596*'fnd base rates'!D$59)
+($O596*VLOOKUP($S596+12,rate_basefnd,4)))
*$R596</f>
        <v>1374.6409600000002</v>
      </c>
      <c r="W596" s="1">
        <f>(($C596*'fnd base rates'!E$48)
+($D596*'fnd base rates'!E$49)
+($E596*'fnd base rates'!E$50)
+($F596*'fnd base rates'!E$51)
+($G596*'fnd base rates'!E$52)
+($H596*'fnd base rates'!E$53)
+($I596*'fnd base rates'!E$54)
+($J596*'fnd base rates'!E$55)
+($K596*'fnd base rates'!E$56)
+($L596*'fnd base rates'!E$57)
+($M596*'fnd base rates'!E$58)
+($N596*'fnd base rates'!E$59)
+($O596*VLOOKUP($S596+12,rate_basefnd,5)))
*$R596</f>
        <v>6574.9668874999998</v>
      </c>
      <c r="X596" s="1">
        <f>(($C596*'fnd base rates'!F$48)
+($D596*'fnd base rates'!F$49)
+($E596*'fnd base rates'!F$50)
+($F596*'fnd base rates'!F$51)
+($G596*'fnd base rates'!F$52)
+($H596*'fnd base rates'!F$53)
+($I596*'fnd base rates'!F$54)
+($J596*'fnd base rates'!F$55)
+($K596*'fnd base rates'!F$56)
+($L596*'fnd base rates'!F$57)
+($M596*'fnd base rates'!F$58)
+($N596*'fnd base rates'!F$59)
+($O596*VLOOKUP($S596+12,rate_basefnd,6)))
*$R596</f>
        <v>1997.089831</v>
      </c>
      <c r="Y596" s="1">
        <f>(($C596*'fnd base rates'!G$48)
+($D596*'fnd base rates'!G$49)
+($E596*'fnd base rates'!G$50)
+($F596*'fnd base rates'!G$51)
+($G596*'fnd base rates'!G$52)
+($H596*'fnd base rates'!G$53)
+($I596*'fnd base rates'!G$54)
+($J596*'fnd base rates'!G$55)
+($K596*'fnd base rates'!G$56)
+($L596*'fnd base rates'!G$57)
+($M596*'fnd base rates'!G$58)
+($N596*'fnd base rates'!G$59)
+($O596*VLOOKUP($S596+12,rate_basefnd,7)))
*$R596</f>
        <v>291.28348699999998</v>
      </c>
      <c r="Z596" s="1">
        <f>(($C596*'fnd base rates'!H$48)
+($D596*'fnd base rates'!H$49)
+($E596*'fnd base rates'!H$50)
+($F596*'fnd base rates'!H$51)
+($G596*'fnd base rates'!H$52)
+($H596*'fnd base rates'!H$53)
+($I596*'fnd base rates'!H$54)
+($J596*'fnd base rates'!H$55)
+($K596*'fnd base rates'!H$56)
+($L596*'fnd base rates'!H$57)
+($M596*'fnd base rates'!H$58)
+($N596*'fnd base rates'!H$59)
+($O596*VLOOKUP($S596+12,rate_basefnd,8)))</f>
        <v>908.76900000000001</v>
      </c>
      <c r="AA596" s="1">
        <f>(($C596*'fnd base rates'!I$48)
+($D596*'fnd base rates'!I$49)
+($E596*'fnd base rates'!I$50)
+($F596*'fnd base rates'!I$51)
+($G596*'fnd base rates'!I$52)
+($H596*'fnd base rates'!I$53)
+($I596*'fnd base rates'!I$54)
+($J596*'fnd base rates'!I$55)
+($K596*'fnd base rates'!I$56)
+($L596*'fnd base rates'!I$57)
+($M596*'fnd base rates'!I$58)
+($N596*'fnd base rates'!I$59)
+($O596*VLOOKUP($S596+12,rate_basefnd,9)))
*$R596</f>
        <v>534.59867999999994</v>
      </c>
      <c r="AB596" s="1">
        <f>(($C596*'fnd base rates'!J$48)
+($D596*'fnd base rates'!J$49)
+($E596*'fnd base rates'!J$50)
+($F596*'fnd base rates'!J$51)
+($G596*'fnd base rates'!J$52)
+($H596*'fnd base rates'!J$53)
+($I596*'fnd base rates'!J$54)
+($J596*'fnd base rates'!J$55)
+($K596*'fnd base rates'!J$56)
+($L596*'fnd base rates'!J$57)
+($M596*'fnd base rates'!J$58)
+($N596*'fnd base rates'!J$59)
+($O596*VLOOKUP($S596+12,rate_basefnd,10)))
*$R596</f>
        <v>360.38002</v>
      </c>
      <c r="AC596" s="1">
        <f>(($C596*'fnd base rates'!K$48)
+($D596*'fnd base rates'!K$49)
+($E596*'fnd base rates'!K$50)
+($F596*'fnd base rates'!K$51)
+($G596*'fnd base rates'!K$52)
+($H596*'fnd base rates'!K$53)
+($I596*'fnd base rates'!K$54)
+($J596*'fnd base rates'!K$55)
+($K596*'fnd base rates'!K$56)
+($L596*'fnd base rates'!K$57)
+($M596*'fnd base rates'!K$58)
+($N596*'fnd base rates'!K$59)
+($O596*VLOOKUP($S596+12,rate_basefnd,11)))
*$R596</f>
        <v>2043.9907785</v>
      </c>
      <c r="AD596" s="1">
        <f>(($C596*'fnd base rates'!L$48)
+($D596*'fnd base rates'!L$49)
+($E596*'fnd base rates'!L$50)
+($F596*'fnd base rates'!L$51)
+($G596*'fnd base rates'!L$52)
+($H596*'fnd base rates'!L$53)
+($I596*'fnd base rates'!L$54)
+($J596*'fnd base rates'!L$55)
+($K596*'fnd base rates'!L$56)
+($L596*'fnd base rates'!L$57)
+($M596*'fnd base rates'!L$58)
+($N596*'fnd base rates'!L$59)
+($O596*VLOOKUP($S596+12,rate_basefnd,12)))</f>
        <v>1965.8512281996479</v>
      </c>
      <c r="AE596" s="1">
        <f>(($C596*'fnd base rates'!M$48)
+($D596*'fnd base rates'!M$49)
+($E596*'fnd base rates'!M$50)
+($F596*'fnd base rates'!M$51)
+($G596*'fnd base rates'!M$52)
+($H596*'fnd base rates'!M$53)
+($I596*'fnd base rates'!M$54)
+($J596*'fnd base rates'!M$55)
+($K596*'fnd base rates'!M$56)
+($L596*'fnd base rates'!M$57)
+($M596*'fnd base rates'!M$58)
+($N596*'fnd base rates'!M$59)
+($O596*VLOOKUP($S596+12,rate_basefnd,13)))</f>
        <v>0</v>
      </c>
      <c r="AF596" s="4">
        <f t="shared" si="104"/>
        <v>17009.666224699646</v>
      </c>
      <c r="AG596" s="4"/>
      <c r="AH596" s="4">
        <f t="shared" si="105"/>
        <v>487274149</v>
      </c>
      <c r="AI596" s="4" t="str">
        <f t="shared" si="106"/>
        <v>487</v>
      </c>
      <c r="AJ596" s="2" t="str">
        <f t="shared" si="107"/>
        <v>274</v>
      </c>
      <c r="AK596" s="2" t="str">
        <f t="shared" si="108"/>
        <v>149</v>
      </c>
      <c r="AL596" s="4">
        <f t="shared" si="109"/>
        <v>1</v>
      </c>
      <c r="AM596" s="4">
        <f t="shared" si="102"/>
        <v>2</v>
      </c>
      <c r="AN596" s="4">
        <f t="shared" si="110"/>
        <v>17009.666224699646</v>
      </c>
      <c r="AO596" s="4">
        <f t="shared" si="111"/>
        <v>8505</v>
      </c>
      <c r="AP596" s="4">
        <f t="shared" si="112"/>
        <v>0</v>
      </c>
      <c r="AQ596" s="75">
        <v>8505</v>
      </c>
      <c r="AR596" s="4"/>
    </row>
    <row r="597" spans="1:44">
      <c r="A597" s="2">
        <v>487274160</v>
      </c>
      <c r="B597" s="382" t="s">
        <v>129</v>
      </c>
      <c r="C597" s="15">
        <f>'fnd enro'!C597</f>
        <v>0</v>
      </c>
      <c r="D597" s="15">
        <f>'fnd enro'!D597</f>
        <v>0</v>
      </c>
      <c r="E597" s="15">
        <f>'fnd enro'!E597</f>
        <v>0</v>
      </c>
      <c r="F597" s="15">
        <f>'fnd enro'!F597</f>
        <v>1</v>
      </c>
      <c r="G597" s="15">
        <f>'fnd enro'!G597</f>
        <v>0</v>
      </c>
      <c r="H597" s="15">
        <f>'fnd enro'!H597</f>
        <v>0</v>
      </c>
      <c r="I597" s="15">
        <f>'fnd enro'!I597</f>
        <v>3.7499999999999999E-2</v>
      </c>
      <c r="J597" s="15">
        <f>'fnd enro'!J597</f>
        <v>0</v>
      </c>
      <c r="K597" s="15">
        <f>'fnd enro'!K597</f>
        <v>0</v>
      </c>
      <c r="L597" s="15">
        <f>'fnd enro'!L597</f>
        <v>0</v>
      </c>
      <c r="M597" s="15">
        <f>'fnd enro'!M597</f>
        <v>0</v>
      </c>
      <c r="N597" s="15">
        <f>'fnd enro'!N597</f>
        <v>0</v>
      </c>
      <c r="O597" s="15">
        <f>'fnd enro'!O597</f>
        <v>0</v>
      </c>
      <c r="P597" s="15"/>
      <c r="Q597" s="15">
        <f>'fnd enro'!R597</f>
        <v>1</v>
      </c>
      <c r="R597" s="16">
        <f t="shared" si="103"/>
        <v>1.034</v>
      </c>
      <c r="S597" s="15">
        <f>'fnd enro'!Q597</f>
        <v>1</v>
      </c>
      <c r="U597" s="1">
        <f>(($C597*'fnd base rates'!C$48)
+($D597*'fnd base rates'!C$49)
+($E597*'fnd base rates'!C$50)
+($F597*'fnd base rates'!C$51)
+($G597*'fnd base rates'!C$52)
+($H597*'fnd base rates'!C$53)
+($I597*'fnd base rates'!C$54)
+($J597*'fnd base rates'!C$55)
+($K597*'fnd base rates'!C$56)
+($L597*'fnd base rates'!C$57)
+($M597*'fnd base rates'!C$58)
+($N597*'fnd base rates'!C$59)
+($O597*VLOOKUP($S597+12,rate_basefnd,3)))
*$R597</f>
        <v>479.04767625000005</v>
      </c>
      <c r="V597" s="1">
        <f>(($C597*'fnd base rates'!D$48)
+($D597*'fnd base rates'!D$49)
+($E597*'fnd base rates'!D$50)
+($F597*'fnd base rates'!D$51)
+($G597*'fnd base rates'!D$52)
+($H597*'fnd base rates'!D$53)
+($I597*'fnd base rates'!D$54)
+($J597*'fnd base rates'!D$55)
+($K597*'fnd base rates'!D$56)
+($L597*'fnd base rates'!D$57)
+($M597*'fnd base rates'!D$58)
+($N597*'fnd base rates'!D$59)
+($O597*VLOOKUP($S597+12,rate_basefnd,4)))
*$R597</f>
        <v>687.32048000000009</v>
      </c>
      <c r="W597" s="1">
        <f>(($C597*'fnd base rates'!E$48)
+($D597*'fnd base rates'!E$49)
+($E597*'fnd base rates'!E$50)
+($F597*'fnd base rates'!E$51)
+($G597*'fnd base rates'!E$52)
+($H597*'fnd base rates'!E$53)
+($I597*'fnd base rates'!E$54)
+($J597*'fnd base rates'!E$55)
+($K597*'fnd base rates'!E$56)
+($L597*'fnd base rates'!E$57)
+($M597*'fnd base rates'!E$58)
+($N597*'fnd base rates'!E$59)
+($O597*VLOOKUP($S597+12,rate_basefnd,5)))
*$R597</f>
        <v>3476.5658537499999</v>
      </c>
      <c r="X597" s="1">
        <f>(($C597*'fnd base rates'!F$48)
+($D597*'fnd base rates'!F$49)
+($E597*'fnd base rates'!F$50)
+($F597*'fnd base rates'!F$51)
+($G597*'fnd base rates'!F$52)
+($H597*'fnd base rates'!F$53)
+($I597*'fnd base rates'!F$54)
+($J597*'fnd base rates'!F$55)
+($K597*'fnd base rates'!F$56)
+($L597*'fnd base rates'!F$57)
+($M597*'fnd base rates'!F$58)
+($N597*'fnd base rates'!F$59)
+($O597*VLOOKUP($S597+12,rate_basefnd,6)))
*$R597</f>
        <v>1111.7730855000002</v>
      </c>
      <c r="Y597" s="1">
        <f>(($C597*'fnd base rates'!G$48)
+($D597*'fnd base rates'!G$49)
+($E597*'fnd base rates'!G$50)
+($F597*'fnd base rates'!G$51)
+($G597*'fnd base rates'!G$52)
+($H597*'fnd base rates'!G$53)
+($I597*'fnd base rates'!G$54)
+($J597*'fnd base rates'!G$55)
+($K597*'fnd base rates'!G$56)
+($L597*'fnd base rates'!G$57)
+($M597*'fnd base rates'!G$58)
+($N597*'fnd base rates'!G$59)
+($O597*VLOOKUP($S597+12,rate_basefnd,7)))
*$R597</f>
        <v>140.39936349999999</v>
      </c>
      <c r="Z597" s="1">
        <f>(($C597*'fnd base rates'!H$48)
+($D597*'fnd base rates'!H$49)
+($E597*'fnd base rates'!H$50)
+($F597*'fnd base rates'!H$51)
+($G597*'fnd base rates'!H$52)
+($H597*'fnd base rates'!H$53)
+($I597*'fnd base rates'!H$54)
+($J597*'fnd base rates'!H$55)
+($K597*'fnd base rates'!H$56)
+($L597*'fnd base rates'!H$57)
+($M597*'fnd base rates'!H$58)
+($N597*'fnd base rates'!H$59)
+($O597*VLOOKUP($S597+12,rate_basefnd,8)))</f>
        <v>454.3845</v>
      </c>
      <c r="AA597" s="1">
        <f>(($C597*'fnd base rates'!I$48)
+($D597*'fnd base rates'!I$49)
+($E597*'fnd base rates'!I$50)
+($F597*'fnd base rates'!I$51)
+($G597*'fnd base rates'!I$52)
+($H597*'fnd base rates'!I$53)
+($I597*'fnd base rates'!I$54)
+($J597*'fnd base rates'!I$55)
+($K597*'fnd base rates'!I$56)
+($L597*'fnd base rates'!I$57)
+($M597*'fnd base rates'!I$58)
+($N597*'fnd base rates'!I$59)
+($O597*VLOOKUP($S597+12,rate_basefnd,9)))
*$R597</f>
        <v>229.33086</v>
      </c>
      <c r="AB597" s="1">
        <f>(($C597*'fnd base rates'!J$48)
+($D597*'fnd base rates'!J$49)
+($E597*'fnd base rates'!J$50)
+($F597*'fnd base rates'!J$51)
+($G597*'fnd base rates'!J$52)
+($H597*'fnd base rates'!J$53)
+($I597*'fnd base rates'!J$54)
+($J597*'fnd base rates'!J$55)
+($K597*'fnd base rates'!J$56)
+($L597*'fnd base rates'!J$57)
+($M597*'fnd base rates'!J$58)
+($N597*'fnd base rates'!J$59)
+($O597*VLOOKUP($S597+12,rate_basefnd,10)))
*$R597</f>
        <v>136.84989999999999</v>
      </c>
      <c r="AC597" s="1">
        <f>(($C597*'fnd base rates'!K$48)
+($D597*'fnd base rates'!K$49)
+($E597*'fnd base rates'!K$50)
+($F597*'fnd base rates'!K$51)
+($G597*'fnd base rates'!K$52)
+($H597*'fnd base rates'!K$53)
+($I597*'fnd base rates'!K$54)
+($J597*'fnd base rates'!K$55)
+($K597*'fnd base rates'!K$56)
+($L597*'fnd base rates'!K$57)
+($M597*'fnd base rates'!K$58)
+($N597*'fnd base rates'!K$59)
+($O597*VLOOKUP($S597+12,rate_basefnd,11)))
*$R597</f>
        <v>985.17981925000004</v>
      </c>
      <c r="AD597" s="1">
        <f>(($C597*'fnd base rates'!L$48)
+($D597*'fnd base rates'!L$49)
+($E597*'fnd base rates'!L$50)
+($F597*'fnd base rates'!L$51)
+($G597*'fnd base rates'!L$52)
+($H597*'fnd base rates'!L$53)
+($I597*'fnd base rates'!L$54)
+($J597*'fnd base rates'!L$55)
+($K597*'fnd base rates'!L$56)
+($L597*'fnd base rates'!L$57)
+($M597*'fnd base rates'!L$58)
+($N597*'fnd base rates'!L$59)
+($O597*VLOOKUP($S597+12,rate_basefnd,12)))</f>
        <v>987.83146477281571</v>
      </c>
      <c r="AE597" s="1">
        <f>(($C597*'fnd base rates'!M$48)
+($D597*'fnd base rates'!M$49)
+($E597*'fnd base rates'!M$50)
+($F597*'fnd base rates'!M$51)
+($G597*'fnd base rates'!M$52)
+($H597*'fnd base rates'!M$53)
+($I597*'fnd base rates'!M$54)
+($J597*'fnd base rates'!M$55)
+($K597*'fnd base rates'!M$56)
+($L597*'fnd base rates'!M$57)
+($M597*'fnd base rates'!M$58)
+($N597*'fnd base rates'!M$59)
+($O597*VLOOKUP($S597+12,rate_basefnd,13)))</f>
        <v>0</v>
      </c>
      <c r="AF597" s="4">
        <f t="shared" si="104"/>
        <v>8688.6830030228157</v>
      </c>
      <c r="AG597" s="4"/>
      <c r="AH597" s="4">
        <f t="shared" si="105"/>
        <v>487274160</v>
      </c>
      <c r="AI597" s="4" t="str">
        <f t="shared" si="106"/>
        <v>487</v>
      </c>
      <c r="AJ597" s="2" t="str">
        <f t="shared" si="107"/>
        <v>274</v>
      </c>
      <c r="AK597" s="2" t="str">
        <f t="shared" si="108"/>
        <v>160</v>
      </c>
      <c r="AL597" s="4">
        <f t="shared" si="109"/>
        <v>1</v>
      </c>
      <c r="AM597" s="4">
        <f t="shared" si="102"/>
        <v>1</v>
      </c>
      <c r="AN597" s="4">
        <f t="shared" si="110"/>
        <v>8688.6830030228157</v>
      </c>
      <c r="AO597" s="4">
        <f t="shared" si="111"/>
        <v>8689</v>
      </c>
      <c r="AP597" s="4">
        <f t="shared" si="112"/>
        <v>0</v>
      </c>
      <c r="AQ597" s="75">
        <v>8689</v>
      </c>
      <c r="AR597" s="4"/>
    </row>
    <row r="598" spans="1:44">
      <c r="A598" s="2">
        <v>487274163</v>
      </c>
      <c r="B598" s="382" t="s">
        <v>129</v>
      </c>
      <c r="C598" s="15">
        <f>'fnd enro'!C598</f>
        <v>0</v>
      </c>
      <c r="D598" s="15">
        <f>'fnd enro'!D598</f>
        <v>0</v>
      </c>
      <c r="E598" s="15">
        <f>'fnd enro'!E598</f>
        <v>0</v>
      </c>
      <c r="F598" s="15">
        <f>'fnd enro'!F598</f>
        <v>4</v>
      </c>
      <c r="G598" s="15">
        <f>'fnd enro'!G598</f>
        <v>1</v>
      </c>
      <c r="H598" s="15">
        <f>'fnd enro'!H598</f>
        <v>0</v>
      </c>
      <c r="I598" s="15">
        <f>'fnd enro'!I598</f>
        <v>0.33750000000000002</v>
      </c>
      <c r="J598" s="15">
        <f>'fnd enro'!J598</f>
        <v>0</v>
      </c>
      <c r="K598" s="15">
        <f>'fnd enro'!K598</f>
        <v>0</v>
      </c>
      <c r="L598" s="15">
        <f>'fnd enro'!L598</f>
        <v>0</v>
      </c>
      <c r="M598" s="15">
        <f>'fnd enro'!M598</f>
        <v>4</v>
      </c>
      <c r="N598" s="15">
        <f>'fnd enro'!N598</f>
        <v>0</v>
      </c>
      <c r="O598" s="15">
        <f>'fnd enro'!O598</f>
        <v>4</v>
      </c>
      <c r="P598" s="15"/>
      <c r="Q598" s="15">
        <f>'fnd enro'!R598</f>
        <v>9</v>
      </c>
      <c r="R598" s="16">
        <f t="shared" si="103"/>
        <v>1.034</v>
      </c>
      <c r="S598" s="15">
        <f>'fnd enro'!Q598</f>
        <v>9</v>
      </c>
      <c r="U598" s="1">
        <f>(($C598*'fnd base rates'!C$48)
+($D598*'fnd base rates'!C$49)
+($E598*'fnd base rates'!C$50)
+($F598*'fnd base rates'!C$51)
+($G598*'fnd base rates'!C$52)
+($H598*'fnd base rates'!C$53)
+($I598*'fnd base rates'!C$54)
+($J598*'fnd base rates'!C$55)
+($K598*'fnd base rates'!C$56)
+($L598*'fnd base rates'!C$57)
+($M598*'fnd base rates'!C$58)
+($N598*'fnd base rates'!C$59)
+($O598*VLOOKUP($S598+12,rate_basefnd,3)))
*$R598</f>
        <v>4311.4290862500002</v>
      </c>
      <c r="V598" s="1">
        <f>(($C598*'fnd base rates'!D$48)
+($D598*'fnd base rates'!D$49)
+($E598*'fnd base rates'!D$50)
+($F598*'fnd base rates'!D$51)
+($G598*'fnd base rates'!D$52)
+($H598*'fnd base rates'!D$53)
+($I598*'fnd base rates'!D$54)
+($J598*'fnd base rates'!D$55)
+($K598*'fnd base rates'!D$56)
+($L598*'fnd base rates'!D$57)
+($M598*'fnd base rates'!D$58)
+($N598*'fnd base rates'!D$59)
+($O598*VLOOKUP($S598+12,rate_basefnd,4)))
*$R598</f>
        <v>6185.884320000001</v>
      </c>
      <c r="W598" s="1">
        <f>(($C598*'fnd base rates'!E$48)
+($D598*'fnd base rates'!E$49)
+($E598*'fnd base rates'!E$50)
+($F598*'fnd base rates'!E$51)
+($G598*'fnd base rates'!E$52)
+($H598*'fnd base rates'!E$53)
+($I598*'fnd base rates'!E$54)
+($J598*'fnd base rates'!E$55)
+($K598*'fnd base rates'!E$56)
+($L598*'fnd base rates'!E$57)
+($M598*'fnd base rates'!E$58)
+($N598*'fnd base rates'!E$59)
+($O598*VLOOKUP($S598+12,rate_basefnd,5)))
*$R598</f>
        <v>50690.479303749999</v>
      </c>
      <c r="X598" s="1">
        <f>(($C598*'fnd base rates'!F$48)
+($D598*'fnd base rates'!F$49)
+($E598*'fnd base rates'!F$50)
+($F598*'fnd base rates'!F$51)
+($G598*'fnd base rates'!F$52)
+($H598*'fnd base rates'!F$53)
+($I598*'fnd base rates'!F$54)
+($J598*'fnd base rates'!F$55)
+($K598*'fnd base rates'!F$56)
+($L598*'fnd base rates'!F$57)
+($M598*'fnd base rates'!F$58)
+($N598*'fnd base rates'!F$59)
+($O598*VLOOKUP($S598+12,rate_basefnd,6)))
*$R598</f>
        <v>9131.5556695000014</v>
      </c>
      <c r="Y598" s="1">
        <f>(($C598*'fnd base rates'!G$48)
+($D598*'fnd base rates'!G$49)
+($E598*'fnd base rates'!G$50)
+($F598*'fnd base rates'!G$51)
+($G598*'fnd base rates'!G$52)
+($H598*'fnd base rates'!G$53)
+($I598*'fnd base rates'!G$54)
+($J598*'fnd base rates'!G$55)
+($K598*'fnd base rates'!G$56)
+($L598*'fnd base rates'!G$57)
+($M598*'fnd base rates'!G$58)
+($N598*'fnd base rates'!G$59)
+($O598*VLOOKUP($S598+12,rate_basefnd,7)))
*$R598</f>
        <v>1745.3348715</v>
      </c>
      <c r="Z598" s="1">
        <f>(($C598*'fnd base rates'!H$48)
+($D598*'fnd base rates'!H$49)
+($E598*'fnd base rates'!H$50)
+($F598*'fnd base rates'!H$51)
+($G598*'fnd base rates'!H$52)
+($H598*'fnd base rates'!H$53)
+($I598*'fnd base rates'!H$54)
+($J598*'fnd base rates'!H$55)
+($K598*'fnd base rates'!H$56)
+($L598*'fnd base rates'!H$57)
+($M598*'fnd base rates'!H$58)
+($N598*'fnd base rates'!H$59)
+($O598*VLOOKUP($S598+12,rate_basefnd,8)))</f>
        <v>4089.4605000000001</v>
      </c>
      <c r="AA598" s="1">
        <f>(($C598*'fnd base rates'!I$48)
+($D598*'fnd base rates'!I$49)
+($E598*'fnd base rates'!I$50)
+($F598*'fnd base rates'!I$51)
+($G598*'fnd base rates'!I$52)
+($H598*'fnd base rates'!I$53)
+($I598*'fnd base rates'!I$54)
+($J598*'fnd base rates'!I$55)
+($K598*'fnd base rates'!I$56)
+($L598*'fnd base rates'!I$57)
+($M598*'fnd base rates'!I$58)
+($N598*'fnd base rates'!I$59)
+($O598*VLOOKUP($S598+12,rate_basefnd,9)))
*$R598</f>
        <v>2443.6625399999998</v>
      </c>
      <c r="AB598" s="1">
        <f>(($C598*'fnd base rates'!J$48)
+($D598*'fnd base rates'!J$49)
+($E598*'fnd base rates'!J$50)
+($F598*'fnd base rates'!J$51)
+($G598*'fnd base rates'!J$52)
+($H598*'fnd base rates'!J$53)
+($I598*'fnd base rates'!J$54)
+($J598*'fnd base rates'!J$55)
+($K598*'fnd base rates'!J$56)
+($L598*'fnd base rates'!J$57)
+($M598*'fnd base rates'!J$58)
+($N598*'fnd base rates'!J$59)
+($O598*VLOOKUP($S598+12,rate_basefnd,10)))
*$R598</f>
        <v>1318.3293200000001</v>
      </c>
      <c r="AC598" s="1">
        <f>(($C598*'fnd base rates'!K$48)
+($D598*'fnd base rates'!K$49)
+($E598*'fnd base rates'!K$50)
+($F598*'fnd base rates'!K$51)
+($G598*'fnd base rates'!K$52)
+($H598*'fnd base rates'!K$53)
+($I598*'fnd base rates'!K$54)
+($J598*'fnd base rates'!K$55)
+($K598*'fnd base rates'!K$56)
+($L598*'fnd base rates'!K$57)
+($M598*'fnd base rates'!K$58)
+($N598*'fnd base rates'!K$59)
+($O598*VLOOKUP($S598+12,rate_basefnd,11)))
*$R598</f>
        <v>12248.26367325</v>
      </c>
      <c r="AD598" s="1">
        <f>(($C598*'fnd base rates'!L$48)
+($D598*'fnd base rates'!L$49)
+($E598*'fnd base rates'!L$50)
+($F598*'fnd base rates'!L$51)
+($G598*'fnd base rates'!L$52)
+($H598*'fnd base rates'!L$53)
+($I598*'fnd base rates'!L$54)
+($J598*'fnd base rates'!L$55)
+($K598*'fnd base rates'!L$56)
+($L598*'fnd base rates'!L$57)
+($M598*'fnd base rates'!L$58)
+($N598*'fnd base rates'!L$59)
+($O598*VLOOKUP($S598+12,rate_basefnd,12)))</f>
        <v>10841.398966229508</v>
      </c>
      <c r="AE598" s="1">
        <f>(($C598*'fnd base rates'!M$48)
+($D598*'fnd base rates'!M$49)
+($E598*'fnd base rates'!M$50)
+($F598*'fnd base rates'!M$51)
+($G598*'fnd base rates'!M$52)
+($H598*'fnd base rates'!M$53)
+($I598*'fnd base rates'!M$54)
+($J598*'fnd base rates'!M$55)
+($K598*'fnd base rates'!M$56)
+($L598*'fnd base rates'!M$57)
+($M598*'fnd base rates'!M$58)
+($N598*'fnd base rates'!M$59)
+($O598*VLOOKUP($S598+12,rate_basefnd,13)))</f>
        <v>0</v>
      </c>
      <c r="AF598" s="4">
        <f t="shared" si="104"/>
        <v>103005.79825047952</v>
      </c>
      <c r="AG598" s="4"/>
      <c r="AH598" s="4">
        <f t="shared" si="105"/>
        <v>487274163</v>
      </c>
      <c r="AI598" s="4" t="str">
        <f t="shared" si="106"/>
        <v>487</v>
      </c>
      <c r="AJ598" s="2" t="str">
        <f t="shared" si="107"/>
        <v>274</v>
      </c>
      <c r="AK598" s="2" t="str">
        <f t="shared" si="108"/>
        <v>163</v>
      </c>
      <c r="AL598" s="4">
        <f t="shared" si="109"/>
        <v>1</v>
      </c>
      <c r="AM598" s="4">
        <f t="shared" si="102"/>
        <v>9</v>
      </c>
      <c r="AN598" s="4">
        <f t="shared" si="110"/>
        <v>103005.79825047952</v>
      </c>
      <c r="AO598" s="4">
        <f t="shared" si="111"/>
        <v>11445</v>
      </c>
      <c r="AP598" s="4">
        <f t="shared" si="112"/>
        <v>0</v>
      </c>
      <c r="AQ598" s="75">
        <v>11445</v>
      </c>
      <c r="AR598" s="4"/>
    </row>
    <row r="599" spans="1:44">
      <c r="A599" s="2">
        <v>487274165</v>
      </c>
      <c r="B599" s="382" t="s">
        <v>129</v>
      </c>
      <c r="C599" s="15">
        <f>'fnd enro'!C599</f>
        <v>0</v>
      </c>
      <c r="D599" s="15">
        <f>'fnd enro'!D599</f>
        <v>0</v>
      </c>
      <c r="E599" s="15">
        <f>'fnd enro'!E599</f>
        <v>4</v>
      </c>
      <c r="F599" s="15">
        <f>'fnd enro'!F599</f>
        <v>32</v>
      </c>
      <c r="G599" s="15">
        <f>'fnd enro'!G599</f>
        <v>14</v>
      </c>
      <c r="H599" s="15">
        <f>'fnd enro'!H599</f>
        <v>0</v>
      </c>
      <c r="I599" s="15">
        <f>'fnd enro'!I599</f>
        <v>2.1375000000000002</v>
      </c>
      <c r="J599" s="15">
        <f>'fnd enro'!J599</f>
        <v>0</v>
      </c>
      <c r="K599" s="15">
        <f>'fnd enro'!K599</f>
        <v>0</v>
      </c>
      <c r="L599" s="15">
        <f>'fnd enro'!L599</f>
        <v>0</v>
      </c>
      <c r="M599" s="15">
        <f>'fnd enro'!M599</f>
        <v>7</v>
      </c>
      <c r="N599" s="15">
        <f>'fnd enro'!N599</f>
        <v>0</v>
      </c>
      <c r="O599" s="15">
        <f>'fnd enro'!O599</f>
        <v>22</v>
      </c>
      <c r="P599" s="15"/>
      <c r="Q599" s="15">
        <f>'fnd enro'!R599</f>
        <v>57</v>
      </c>
      <c r="R599" s="16">
        <f t="shared" si="103"/>
        <v>1.034</v>
      </c>
      <c r="S599" s="15">
        <f>'fnd enro'!Q599</f>
        <v>9</v>
      </c>
      <c r="U599" s="1">
        <f>(($C599*'fnd base rates'!C$48)
+($D599*'fnd base rates'!C$49)
+($E599*'fnd base rates'!C$50)
+($F599*'fnd base rates'!C$51)
+($G599*'fnd base rates'!C$52)
+($H599*'fnd base rates'!C$53)
+($I599*'fnd base rates'!C$54)
+($J599*'fnd base rates'!C$55)
+($K599*'fnd base rates'!C$56)
+($L599*'fnd base rates'!C$57)
+($M599*'fnd base rates'!C$58)
+($N599*'fnd base rates'!C$59)
+($O599*VLOOKUP($S599+12,rate_basefnd,3)))
*$R599</f>
        <v>27305.717546249998</v>
      </c>
      <c r="V599" s="1">
        <f>(($C599*'fnd base rates'!D$48)
+($D599*'fnd base rates'!D$49)
+($E599*'fnd base rates'!D$50)
+($F599*'fnd base rates'!D$51)
+($G599*'fnd base rates'!D$52)
+($H599*'fnd base rates'!D$53)
+($I599*'fnd base rates'!D$54)
+($J599*'fnd base rates'!D$55)
+($K599*'fnd base rates'!D$56)
+($L599*'fnd base rates'!D$57)
+($M599*'fnd base rates'!D$58)
+($N599*'fnd base rates'!D$59)
+($O599*VLOOKUP($S599+12,rate_basefnd,4)))
*$R599</f>
        <v>39177.267360000005</v>
      </c>
      <c r="W599" s="1">
        <f>(($C599*'fnd base rates'!E$48)
+($D599*'fnd base rates'!E$49)
+($E599*'fnd base rates'!E$50)
+($F599*'fnd base rates'!E$51)
+($G599*'fnd base rates'!E$52)
+($H599*'fnd base rates'!E$53)
+($I599*'fnd base rates'!E$54)
+($J599*'fnd base rates'!E$55)
+($K599*'fnd base rates'!E$56)
+($L599*'fnd base rates'!E$57)
+($M599*'fnd base rates'!E$58)
+($N599*'fnd base rates'!E$59)
+($O599*VLOOKUP($S599+12,rate_basefnd,5)))
*$R599</f>
        <v>277735.02054374997</v>
      </c>
      <c r="X599" s="1">
        <f>(($C599*'fnd base rates'!F$48)
+($D599*'fnd base rates'!F$49)
+($E599*'fnd base rates'!F$50)
+($F599*'fnd base rates'!F$51)
+($G599*'fnd base rates'!F$52)
+($H599*'fnd base rates'!F$53)
+($I599*'fnd base rates'!F$54)
+($J599*'fnd base rates'!F$55)
+($K599*'fnd base rates'!F$56)
+($L599*'fnd base rates'!F$57)
+($M599*'fnd base rates'!F$58)
+($N599*'fnd base rates'!F$59)
+($O599*VLOOKUP($S599+12,rate_basefnd,6)))
*$R599</f>
        <v>59066.772033500005</v>
      </c>
      <c r="Y599" s="1">
        <f>(($C599*'fnd base rates'!G$48)
+($D599*'fnd base rates'!G$49)
+($E599*'fnd base rates'!G$50)
+($F599*'fnd base rates'!G$51)
+($G599*'fnd base rates'!G$52)
+($H599*'fnd base rates'!G$53)
+($I599*'fnd base rates'!G$54)
+($J599*'fnd base rates'!G$55)
+($K599*'fnd base rates'!G$56)
+($L599*'fnd base rates'!G$57)
+($M599*'fnd base rates'!G$58)
+($N599*'fnd base rates'!G$59)
+($O599*VLOOKUP($S599+12,rate_basefnd,7)))
*$R599</f>
        <v>10080.028359499998</v>
      </c>
      <c r="Z599" s="1">
        <f>(($C599*'fnd base rates'!H$48)
+($D599*'fnd base rates'!H$49)
+($E599*'fnd base rates'!H$50)
+($F599*'fnd base rates'!H$51)
+($G599*'fnd base rates'!H$52)
+($H599*'fnd base rates'!H$53)
+($I599*'fnd base rates'!H$54)
+($J599*'fnd base rates'!H$55)
+($K599*'fnd base rates'!H$56)
+($L599*'fnd base rates'!H$57)
+($M599*'fnd base rates'!H$58)
+($N599*'fnd base rates'!H$59)
+($O599*VLOOKUP($S599+12,rate_basefnd,8)))</f>
        <v>25899.916499999999</v>
      </c>
      <c r="AA599" s="1">
        <f>(($C599*'fnd base rates'!I$48)
+($D599*'fnd base rates'!I$49)
+($E599*'fnd base rates'!I$50)
+($F599*'fnd base rates'!I$51)
+($G599*'fnd base rates'!I$52)
+($H599*'fnd base rates'!I$53)
+($I599*'fnd base rates'!I$54)
+($J599*'fnd base rates'!I$55)
+($K599*'fnd base rates'!I$56)
+($L599*'fnd base rates'!I$57)
+($M599*'fnd base rates'!I$58)
+($N599*'fnd base rates'!I$59)
+($O599*VLOOKUP($S599+12,rate_basefnd,9)))
*$R599</f>
        <v>14666.535180000001</v>
      </c>
      <c r="AB599" s="1">
        <f>(($C599*'fnd base rates'!J$48)
+($D599*'fnd base rates'!J$49)
+($E599*'fnd base rates'!J$50)
+($F599*'fnd base rates'!J$51)
+($G599*'fnd base rates'!J$52)
+($H599*'fnd base rates'!J$53)
+($I599*'fnd base rates'!J$54)
+($J599*'fnd base rates'!J$55)
+($K599*'fnd base rates'!J$56)
+($L599*'fnd base rates'!J$57)
+($M599*'fnd base rates'!J$58)
+($N599*'fnd base rates'!J$59)
+($O599*VLOOKUP($S599+12,rate_basefnd,10)))
*$R599</f>
        <v>8831.5284200000006</v>
      </c>
      <c r="AC599" s="1">
        <f>(($C599*'fnd base rates'!K$48)
+($D599*'fnd base rates'!K$49)
+($E599*'fnd base rates'!K$50)
+($F599*'fnd base rates'!K$51)
+($G599*'fnd base rates'!K$52)
+($H599*'fnd base rates'!K$53)
+($I599*'fnd base rates'!K$54)
+($J599*'fnd base rates'!K$55)
+($K599*'fnd base rates'!K$56)
+($L599*'fnd base rates'!K$57)
+($M599*'fnd base rates'!K$58)
+($N599*'fnd base rates'!K$59)
+($O599*VLOOKUP($S599+12,rate_basefnd,11)))
*$R599</f>
        <v>70736.004237250003</v>
      </c>
      <c r="AD599" s="1">
        <f>(($C599*'fnd base rates'!L$48)
+($D599*'fnd base rates'!L$49)
+($E599*'fnd base rates'!L$50)
+($F599*'fnd base rates'!L$51)
+($G599*'fnd base rates'!L$52)
+($H599*'fnd base rates'!L$53)
+($I599*'fnd base rates'!L$54)
+($J599*'fnd base rates'!L$55)
+($K599*'fnd base rates'!L$56)
+($L599*'fnd base rates'!L$57)
+($M599*'fnd base rates'!L$58)
+($N599*'fnd base rates'!L$59)
+($O599*VLOOKUP($S599+12,rate_basefnd,12)))</f>
        <v>64533.332771291993</v>
      </c>
      <c r="AE599" s="1">
        <f>(($C599*'fnd base rates'!M$48)
+($D599*'fnd base rates'!M$49)
+($E599*'fnd base rates'!M$50)
+($F599*'fnd base rates'!M$51)
+($G599*'fnd base rates'!M$52)
+($H599*'fnd base rates'!M$53)
+($I599*'fnd base rates'!M$54)
+($J599*'fnd base rates'!M$55)
+($K599*'fnd base rates'!M$56)
+($L599*'fnd base rates'!M$57)
+($M599*'fnd base rates'!M$58)
+($N599*'fnd base rates'!M$59)
+($O599*VLOOKUP($S599+12,rate_basefnd,13)))</f>
        <v>0</v>
      </c>
      <c r="AF599" s="4">
        <f t="shared" si="104"/>
        <v>598032.12295154191</v>
      </c>
      <c r="AG599" s="4"/>
      <c r="AH599" s="4">
        <f t="shared" si="105"/>
        <v>487274165</v>
      </c>
      <c r="AI599" s="4" t="str">
        <f t="shared" si="106"/>
        <v>487</v>
      </c>
      <c r="AJ599" s="2" t="str">
        <f t="shared" si="107"/>
        <v>274</v>
      </c>
      <c r="AK599" s="2" t="str">
        <f t="shared" si="108"/>
        <v>165</v>
      </c>
      <c r="AL599" s="4">
        <f t="shared" si="109"/>
        <v>1</v>
      </c>
      <c r="AM599" s="4">
        <f t="shared" si="102"/>
        <v>57</v>
      </c>
      <c r="AN599" s="4">
        <f t="shared" si="110"/>
        <v>598032.12295154191</v>
      </c>
      <c r="AO599" s="4">
        <f t="shared" si="111"/>
        <v>10492</v>
      </c>
      <c r="AP599" s="4">
        <f t="shared" si="112"/>
        <v>0</v>
      </c>
      <c r="AQ599" s="75">
        <v>10492</v>
      </c>
      <c r="AR599" s="4"/>
    </row>
    <row r="600" spans="1:44">
      <c r="A600" s="2">
        <v>487274176</v>
      </c>
      <c r="B600" s="382" t="s">
        <v>129</v>
      </c>
      <c r="C600" s="15">
        <f>'fnd enro'!C600</f>
        <v>0</v>
      </c>
      <c r="D600" s="15">
        <f>'fnd enro'!D600</f>
        <v>0</v>
      </c>
      <c r="E600" s="15">
        <f>'fnd enro'!E600</f>
        <v>6</v>
      </c>
      <c r="F600" s="15">
        <f>'fnd enro'!F600</f>
        <v>23</v>
      </c>
      <c r="G600" s="15">
        <f>'fnd enro'!G600</f>
        <v>7</v>
      </c>
      <c r="H600" s="15">
        <f>'fnd enro'!H600</f>
        <v>0</v>
      </c>
      <c r="I600" s="15">
        <f>'fnd enro'!I600</f>
        <v>1.6125</v>
      </c>
      <c r="J600" s="15">
        <f>'fnd enro'!J600</f>
        <v>0</v>
      </c>
      <c r="K600" s="15">
        <f>'fnd enro'!K600</f>
        <v>0</v>
      </c>
      <c r="L600" s="15">
        <f>'fnd enro'!L600</f>
        <v>0</v>
      </c>
      <c r="M600" s="15">
        <f>'fnd enro'!M600</f>
        <v>7</v>
      </c>
      <c r="N600" s="15">
        <f>'fnd enro'!N600</f>
        <v>0</v>
      </c>
      <c r="O600" s="15">
        <f>'fnd enro'!O600</f>
        <v>22</v>
      </c>
      <c r="P600" s="15"/>
      <c r="Q600" s="15">
        <f>'fnd enro'!R600</f>
        <v>43</v>
      </c>
      <c r="R600" s="16">
        <f t="shared" si="103"/>
        <v>1.034</v>
      </c>
      <c r="S600" s="15">
        <f>'fnd enro'!Q600</f>
        <v>10</v>
      </c>
      <c r="U600" s="1">
        <f>(($C600*'fnd base rates'!C$48)
+($D600*'fnd base rates'!C$49)
+($E600*'fnd base rates'!C$50)
+($F600*'fnd base rates'!C$51)
+($G600*'fnd base rates'!C$52)
+($H600*'fnd base rates'!C$53)
+($I600*'fnd base rates'!C$54)
+($J600*'fnd base rates'!C$55)
+($K600*'fnd base rates'!C$56)
+($L600*'fnd base rates'!C$57)
+($M600*'fnd base rates'!C$58)
+($N600*'fnd base rates'!C$59)
+($O600*VLOOKUP($S600+12,rate_basefnd,3)))
*$R600</f>
        <v>20599.050078750002</v>
      </c>
      <c r="V600" s="1">
        <f>(($C600*'fnd base rates'!D$48)
+($D600*'fnd base rates'!D$49)
+($E600*'fnd base rates'!D$50)
+($F600*'fnd base rates'!D$51)
+($G600*'fnd base rates'!D$52)
+($H600*'fnd base rates'!D$53)
+($I600*'fnd base rates'!D$54)
+($J600*'fnd base rates'!D$55)
+($K600*'fnd base rates'!D$56)
+($L600*'fnd base rates'!D$57)
+($M600*'fnd base rates'!D$58)
+($N600*'fnd base rates'!D$59)
+($O600*VLOOKUP($S600+12,rate_basefnd,4)))
*$R600</f>
        <v>29554.780640000004</v>
      </c>
      <c r="W600" s="1">
        <f>(($C600*'fnd base rates'!E$48)
+($D600*'fnd base rates'!E$49)
+($E600*'fnd base rates'!E$50)
+($F600*'fnd base rates'!E$51)
+($G600*'fnd base rates'!E$52)
+($H600*'fnd base rates'!E$53)
+($I600*'fnd base rates'!E$54)
+($J600*'fnd base rates'!E$55)
+($K600*'fnd base rates'!E$56)
+($L600*'fnd base rates'!E$57)
+($M600*'fnd base rates'!E$58)
+($N600*'fnd base rates'!E$59)
+($O600*VLOOKUP($S600+12,rate_basefnd,5)))
*$R600</f>
        <v>232430.30925125</v>
      </c>
      <c r="X600" s="1">
        <f>(($C600*'fnd base rates'!F$48)
+($D600*'fnd base rates'!F$49)
+($E600*'fnd base rates'!F$50)
+($F600*'fnd base rates'!F$51)
+($G600*'fnd base rates'!F$52)
+($H600*'fnd base rates'!F$53)
+($I600*'fnd base rates'!F$54)
+($J600*'fnd base rates'!F$55)
+($K600*'fnd base rates'!F$56)
+($L600*'fnd base rates'!F$57)
+($M600*'fnd base rates'!F$58)
+($N600*'fnd base rates'!F$59)
+($O600*VLOOKUP($S600+12,rate_basefnd,6)))
*$R600</f>
        <v>45087.143216500001</v>
      </c>
      <c r="Y600" s="1">
        <f>(($C600*'fnd base rates'!G$48)
+($D600*'fnd base rates'!G$49)
+($E600*'fnd base rates'!G$50)
+($F600*'fnd base rates'!G$51)
+($G600*'fnd base rates'!G$52)
+($H600*'fnd base rates'!G$53)
+($I600*'fnd base rates'!G$54)
+($J600*'fnd base rates'!G$55)
+($K600*'fnd base rates'!G$56)
+($L600*'fnd base rates'!G$57)
+($M600*'fnd base rates'!G$58)
+($N600*'fnd base rates'!G$59)
+($O600*VLOOKUP($S600+12,rate_basefnd,7)))
*$R600</f>
        <v>8056.9261905000003</v>
      </c>
      <c r="Z600" s="1">
        <f>(($C600*'fnd base rates'!H$48)
+($D600*'fnd base rates'!H$49)
+($E600*'fnd base rates'!H$50)
+($F600*'fnd base rates'!H$51)
+($G600*'fnd base rates'!H$52)
+($H600*'fnd base rates'!H$53)
+($I600*'fnd base rates'!H$54)
+($J600*'fnd base rates'!H$55)
+($K600*'fnd base rates'!H$56)
+($L600*'fnd base rates'!H$57)
+($M600*'fnd base rates'!H$58)
+($N600*'fnd base rates'!H$59)
+($O600*VLOOKUP($S600+12,rate_basefnd,8)))</f>
        <v>19538.533499999998</v>
      </c>
      <c r="AA600" s="1">
        <f>(($C600*'fnd base rates'!I$48)
+($D600*'fnd base rates'!I$49)
+($E600*'fnd base rates'!I$50)
+($F600*'fnd base rates'!I$51)
+($G600*'fnd base rates'!I$52)
+($H600*'fnd base rates'!I$53)
+($I600*'fnd base rates'!I$54)
+($J600*'fnd base rates'!I$55)
+($K600*'fnd base rates'!I$56)
+($L600*'fnd base rates'!I$57)
+($M600*'fnd base rates'!I$58)
+($N600*'fnd base rates'!I$59)
+($O600*VLOOKUP($S600+12,rate_basefnd,9)))
*$R600</f>
        <v>10924.344420000001</v>
      </c>
      <c r="AB600" s="1">
        <f>(($C600*'fnd base rates'!J$48)
+($D600*'fnd base rates'!J$49)
+($E600*'fnd base rates'!J$50)
+($F600*'fnd base rates'!J$51)
+($G600*'fnd base rates'!J$52)
+($H600*'fnd base rates'!J$53)
+($I600*'fnd base rates'!J$54)
+($J600*'fnd base rates'!J$55)
+($K600*'fnd base rates'!J$56)
+($L600*'fnd base rates'!J$57)
+($M600*'fnd base rates'!J$58)
+($N600*'fnd base rates'!J$59)
+($O600*VLOOKUP($S600+12,rate_basefnd,10)))
*$R600</f>
        <v>6217.6487999999999</v>
      </c>
      <c r="AC600" s="1">
        <f>(($C600*'fnd base rates'!K$48)
+($D600*'fnd base rates'!K$49)
+($E600*'fnd base rates'!K$50)
+($F600*'fnd base rates'!K$51)
+($G600*'fnd base rates'!K$52)
+($H600*'fnd base rates'!K$53)
+($I600*'fnd base rates'!K$54)
+($J600*'fnd base rates'!K$55)
+($K600*'fnd base rates'!K$56)
+($L600*'fnd base rates'!K$57)
+($M600*'fnd base rates'!K$58)
+($N600*'fnd base rates'!K$59)
+($O600*VLOOKUP($S600+12,rate_basefnd,11)))
*$R600</f>
        <v>56539.30650775</v>
      </c>
      <c r="AD600" s="1">
        <f>(($C600*'fnd base rates'!L$48)
+($D600*'fnd base rates'!L$49)
+($E600*'fnd base rates'!L$50)
+($F600*'fnd base rates'!L$51)
+($G600*'fnd base rates'!L$52)
+($H600*'fnd base rates'!L$53)
+($I600*'fnd base rates'!L$54)
+($J600*'fnd base rates'!L$55)
+($K600*'fnd base rates'!L$56)
+($L600*'fnd base rates'!L$57)
+($M600*'fnd base rates'!L$58)
+($N600*'fnd base rates'!L$59)
+($O600*VLOOKUP($S600+12,rate_basefnd,12)))</f>
        <v>50843.129173894456</v>
      </c>
      <c r="AE600" s="1">
        <f>(($C600*'fnd base rates'!M$48)
+($D600*'fnd base rates'!M$49)
+($E600*'fnd base rates'!M$50)
+($F600*'fnd base rates'!M$51)
+($G600*'fnd base rates'!M$52)
+($H600*'fnd base rates'!M$53)
+($I600*'fnd base rates'!M$54)
+($J600*'fnd base rates'!M$55)
+($K600*'fnd base rates'!M$56)
+($L600*'fnd base rates'!M$57)
+($M600*'fnd base rates'!M$58)
+($N600*'fnd base rates'!M$59)
+($O600*VLOOKUP($S600+12,rate_basefnd,13)))</f>
        <v>0</v>
      </c>
      <c r="AF600" s="4">
        <f t="shared" si="104"/>
        <v>479791.17177864449</v>
      </c>
      <c r="AG600" s="4"/>
      <c r="AH600" s="4">
        <f t="shared" si="105"/>
        <v>487274176</v>
      </c>
      <c r="AI600" s="4" t="str">
        <f t="shared" si="106"/>
        <v>487</v>
      </c>
      <c r="AJ600" s="2" t="str">
        <f t="shared" si="107"/>
        <v>274</v>
      </c>
      <c r="AK600" s="2" t="str">
        <f t="shared" si="108"/>
        <v>176</v>
      </c>
      <c r="AL600" s="4">
        <f t="shared" si="109"/>
        <v>1</v>
      </c>
      <c r="AM600" s="4">
        <f t="shared" si="102"/>
        <v>43</v>
      </c>
      <c r="AN600" s="4">
        <f t="shared" si="110"/>
        <v>479791.17177864449</v>
      </c>
      <c r="AO600" s="4">
        <f t="shared" si="111"/>
        <v>11158</v>
      </c>
      <c r="AP600" s="4">
        <f t="shared" si="112"/>
        <v>0</v>
      </c>
      <c r="AQ600" s="75">
        <v>11158</v>
      </c>
      <c r="AR600" s="4"/>
    </row>
    <row r="601" spans="1:44">
      <c r="A601" s="2">
        <v>487274178</v>
      </c>
      <c r="B601" s="382" t="s">
        <v>129</v>
      </c>
      <c r="C601" s="15">
        <f>'fnd enro'!C601</f>
        <v>0</v>
      </c>
      <c r="D601" s="15">
        <f>'fnd enro'!D601</f>
        <v>0</v>
      </c>
      <c r="E601" s="15">
        <f>'fnd enro'!E601</f>
        <v>0</v>
      </c>
      <c r="F601" s="15">
        <f>'fnd enro'!F601</f>
        <v>1</v>
      </c>
      <c r="G601" s="15">
        <f>'fnd enro'!G601</f>
        <v>0</v>
      </c>
      <c r="H601" s="15">
        <f>'fnd enro'!H601</f>
        <v>0</v>
      </c>
      <c r="I601" s="15">
        <f>'fnd enro'!I601</f>
        <v>3.7499999999999999E-2</v>
      </c>
      <c r="J601" s="15">
        <f>'fnd enro'!J601</f>
        <v>0</v>
      </c>
      <c r="K601" s="15">
        <f>'fnd enro'!K601</f>
        <v>0</v>
      </c>
      <c r="L601" s="15">
        <f>'fnd enro'!L601</f>
        <v>0</v>
      </c>
      <c r="M601" s="15">
        <f>'fnd enro'!M601</f>
        <v>0</v>
      </c>
      <c r="N601" s="15">
        <f>'fnd enro'!N601</f>
        <v>0</v>
      </c>
      <c r="O601" s="15">
        <f>'fnd enro'!O601</f>
        <v>0</v>
      </c>
      <c r="P601" s="15"/>
      <c r="Q601" s="15">
        <f>'fnd enro'!R601</f>
        <v>1</v>
      </c>
      <c r="R601" s="16">
        <f t="shared" si="103"/>
        <v>1.034</v>
      </c>
      <c r="S601" s="15">
        <f>'fnd enro'!Q601</f>
        <v>1</v>
      </c>
      <c r="U601" s="1">
        <f>(($C601*'fnd base rates'!C$48)
+($D601*'fnd base rates'!C$49)
+($E601*'fnd base rates'!C$50)
+($F601*'fnd base rates'!C$51)
+($G601*'fnd base rates'!C$52)
+($H601*'fnd base rates'!C$53)
+($I601*'fnd base rates'!C$54)
+($J601*'fnd base rates'!C$55)
+($K601*'fnd base rates'!C$56)
+($L601*'fnd base rates'!C$57)
+($M601*'fnd base rates'!C$58)
+($N601*'fnd base rates'!C$59)
+($O601*VLOOKUP($S601+12,rate_basefnd,3)))
*$R601</f>
        <v>479.04767625000005</v>
      </c>
      <c r="V601" s="1">
        <f>(($C601*'fnd base rates'!D$48)
+($D601*'fnd base rates'!D$49)
+($E601*'fnd base rates'!D$50)
+($F601*'fnd base rates'!D$51)
+($G601*'fnd base rates'!D$52)
+($H601*'fnd base rates'!D$53)
+($I601*'fnd base rates'!D$54)
+($J601*'fnd base rates'!D$55)
+($K601*'fnd base rates'!D$56)
+($L601*'fnd base rates'!D$57)
+($M601*'fnd base rates'!D$58)
+($N601*'fnd base rates'!D$59)
+($O601*VLOOKUP($S601+12,rate_basefnd,4)))
*$R601</f>
        <v>687.32048000000009</v>
      </c>
      <c r="W601" s="1">
        <f>(($C601*'fnd base rates'!E$48)
+($D601*'fnd base rates'!E$49)
+($E601*'fnd base rates'!E$50)
+($F601*'fnd base rates'!E$51)
+($G601*'fnd base rates'!E$52)
+($H601*'fnd base rates'!E$53)
+($I601*'fnd base rates'!E$54)
+($J601*'fnd base rates'!E$55)
+($K601*'fnd base rates'!E$56)
+($L601*'fnd base rates'!E$57)
+($M601*'fnd base rates'!E$58)
+($N601*'fnd base rates'!E$59)
+($O601*VLOOKUP($S601+12,rate_basefnd,5)))
*$R601</f>
        <v>3476.5658537499999</v>
      </c>
      <c r="X601" s="1">
        <f>(($C601*'fnd base rates'!F$48)
+($D601*'fnd base rates'!F$49)
+($E601*'fnd base rates'!F$50)
+($F601*'fnd base rates'!F$51)
+($G601*'fnd base rates'!F$52)
+($H601*'fnd base rates'!F$53)
+($I601*'fnd base rates'!F$54)
+($J601*'fnd base rates'!F$55)
+($K601*'fnd base rates'!F$56)
+($L601*'fnd base rates'!F$57)
+($M601*'fnd base rates'!F$58)
+($N601*'fnd base rates'!F$59)
+($O601*VLOOKUP($S601+12,rate_basefnd,6)))
*$R601</f>
        <v>1111.7730855000002</v>
      </c>
      <c r="Y601" s="1">
        <f>(($C601*'fnd base rates'!G$48)
+($D601*'fnd base rates'!G$49)
+($E601*'fnd base rates'!G$50)
+($F601*'fnd base rates'!G$51)
+($G601*'fnd base rates'!G$52)
+($H601*'fnd base rates'!G$53)
+($I601*'fnd base rates'!G$54)
+($J601*'fnd base rates'!G$55)
+($K601*'fnd base rates'!G$56)
+($L601*'fnd base rates'!G$57)
+($M601*'fnd base rates'!G$58)
+($N601*'fnd base rates'!G$59)
+($O601*VLOOKUP($S601+12,rate_basefnd,7)))
*$R601</f>
        <v>140.39936349999999</v>
      </c>
      <c r="Z601" s="1">
        <f>(($C601*'fnd base rates'!H$48)
+($D601*'fnd base rates'!H$49)
+($E601*'fnd base rates'!H$50)
+($F601*'fnd base rates'!H$51)
+($G601*'fnd base rates'!H$52)
+($H601*'fnd base rates'!H$53)
+($I601*'fnd base rates'!H$54)
+($J601*'fnd base rates'!H$55)
+($K601*'fnd base rates'!H$56)
+($L601*'fnd base rates'!H$57)
+($M601*'fnd base rates'!H$58)
+($N601*'fnd base rates'!H$59)
+($O601*VLOOKUP($S601+12,rate_basefnd,8)))</f>
        <v>454.3845</v>
      </c>
      <c r="AA601" s="1">
        <f>(($C601*'fnd base rates'!I$48)
+($D601*'fnd base rates'!I$49)
+($E601*'fnd base rates'!I$50)
+($F601*'fnd base rates'!I$51)
+($G601*'fnd base rates'!I$52)
+($H601*'fnd base rates'!I$53)
+($I601*'fnd base rates'!I$54)
+($J601*'fnd base rates'!I$55)
+($K601*'fnd base rates'!I$56)
+($L601*'fnd base rates'!I$57)
+($M601*'fnd base rates'!I$58)
+($N601*'fnd base rates'!I$59)
+($O601*VLOOKUP($S601+12,rate_basefnd,9)))
*$R601</f>
        <v>229.33086</v>
      </c>
      <c r="AB601" s="1">
        <f>(($C601*'fnd base rates'!J$48)
+($D601*'fnd base rates'!J$49)
+($E601*'fnd base rates'!J$50)
+($F601*'fnd base rates'!J$51)
+($G601*'fnd base rates'!J$52)
+($H601*'fnd base rates'!J$53)
+($I601*'fnd base rates'!J$54)
+($J601*'fnd base rates'!J$55)
+($K601*'fnd base rates'!J$56)
+($L601*'fnd base rates'!J$57)
+($M601*'fnd base rates'!J$58)
+($N601*'fnd base rates'!J$59)
+($O601*VLOOKUP($S601+12,rate_basefnd,10)))
*$R601</f>
        <v>136.84989999999999</v>
      </c>
      <c r="AC601" s="1">
        <f>(($C601*'fnd base rates'!K$48)
+($D601*'fnd base rates'!K$49)
+($E601*'fnd base rates'!K$50)
+($F601*'fnd base rates'!K$51)
+($G601*'fnd base rates'!K$52)
+($H601*'fnd base rates'!K$53)
+($I601*'fnd base rates'!K$54)
+($J601*'fnd base rates'!K$55)
+($K601*'fnd base rates'!K$56)
+($L601*'fnd base rates'!K$57)
+($M601*'fnd base rates'!K$58)
+($N601*'fnd base rates'!K$59)
+($O601*VLOOKUP($S601+12,rate_basefnd,11)))
*$R601</f>
        <v>985.17981925000004</v>
      </c>
      <c r="AD601" s="1">
        <f>(($C601*'fnd base rates'!L$48)
+($D601*'fnd base rates'!L$49)
+($E601*'fnd base rates'!L$50)
+($F601*'fnd base rates'!L$51)
+($G601*'fnd base rates'!L$52)
+($H601*'fnd base rates'!L$53)
+($I601*'fnd base rates'!L$54)
+($J601*'fnd base rates'!L$55)
+($K601*'fnd base rates'!L$56)
+($L601*'fnd base rates'!L$57)
+($M601*'fnd base rates'!L$58)
+($N601*'fnd base rates'!L$59)
+($O601*VLOOKUP($S601+12,rate_basefnd,12)))</f>
        <v>987.83146477281571</v>
      </c>
      <c r="AE601" s="1">
        <f>(($C601*'fnd base rates'!M$48)
+($D601*'fnd base rates'!M$49)
+($E601*'fnd base rates'!M$50)
+($F601*'fnd base rates'!M$51)
+($G601*'fnd base rates'!M$52)
+($H601*'fnd base rates'!M$53)
+($I601*'fnd base rates'!M$54)
+($J601*'fnd base rates'!M$55)
+($K601*'fnd base rates'!M$56)
+($L601*'fnd base rates'!M$57)
+($M601*'fnd base rates'!M$58)
+($N601*'fnd base rates'!M$59)
+($O601*VLOOKUP($S601+12,rate_basefnd,13)))</f>
        <v>0</v>
      </c>
      <c r="AF601" s="4">
        <f t="shared" si="104"/>
        <v>8688.6830030228157</v>
      </c>
      <c r="AG601" s="4"/>
      <c r="AH601" s="4">
        <f t="shared" si="105"/>
        <v>487274178</v>
      </c>
      <c r="AI601" s="4" t="str">
        <f t="shared" si="106"/>
        <v>487</v>
      </c>
      <c r="AJ601" s="2" t="str">
        <f t="shared" si="107"/>
        <v>274</v>
      </c>
      <c r="AK601" s="2" t="str">
        <f t="shared" si="108"/>
        <v>178</v>
      </c>
      <c r="AL601" s="4">
        <f t="shared" si="109"/>
        <v>1</v>
      </c>
      <c r="AM601" s="4">
        <f t="shared" si="102"/>
        <v>1</v>
      </c>
      <c r="AN601" s="4">
        <f t="shared" si="110"/>
        <v>8688.6830030228157</v>
      </c>
      <c r="AO601" s="4">
        <f t="shared" si="111"/>
        <v>8689</v>
      </c>
      <c r="AP601" s="4">
        <f t="shared" si="112"/>
        <v>0</v>
      </c>
      <c r="AQ601" s="75">
        <v>8689</v>
      </c>
      <c r="AR601" s="4"/>
    </row>
    <row r="602" spans="1:44">
      <c r="A602" s="2">
        <v>487274181</v>
      </c>
      <c r="B602" s="382" t="s">
        <v>129</v>
      </c>
      <c r="C602" s="15">
        <f>'fnd enro'!C602</f>
        <v>0</v>
      </c>
      <c r="D602" s="15">
        <f>'fnd enro'!D602</f>
        <v>0</v>
      </c>
      <c r="E602" s="15">
        <f>'fnd enro'!E602</f>
        <v>0</v>
      </c>
      <c r="F602" s="15">
        <f>'fnd enro'!F602</f>
        <v>1</v>
      </c>
      <c r="G602" s="15">
        <f>'fnd enro'!G602</f>
        <v>0</v>
      </c>
      <c r="H602" s="15">
        <f>'fnd enro'!H602</f>
        <v>0</v>
      </c>
      <c r="I602" s="15">
        <f>'fnd enro'!I602</f>
        <v>3.7499999999999999E-2</v>
      </c>
      <c r="J602" s="15">
        <f>'fnd enro'!J602</f>
        <v>0</v>
      </c>
      <c r="K602" s="15">
        <f>'fnd enro'!K602</f>
        <v>0</v>
      </c>
      <c r="L602" s="15">
        <f>'fnd enro'!L602</f>
        <v>0</v>
      </c>
      <c r="M602" s="15">
        <f>'fnd enro'!M602</f>
        <v>0</v>
      </c>
      <c r="N602" s="15">
        <f>'fnd enro'!N602</f>
        <v>0</v>
      </c>
      <c r="O602" s="15">
        <f>'fnd enro'!O602</f>
        <v>1</v>
      </c>
      <c r="P602" s="15"/>
      <c r="Q602" s="15">
        <f>'fnd enro'!R602</f>
        <v>1</v>
      </c>
      <c r="R602" s="16">
        <f t="shared" si="103"/>
        <v>1.034</v>
      </c>
      <c r="S602" s="15">
        <f>'fnd enro'!Q602</f>
        <v>10</v>
      </c>
      <c r="U602" s="1">
        <f>(($C602*'fnd base rates'!C$48)
+($D602*'fnd base rates'!C$49)
+($E602*'fnd base rates'!C$50)
+($F602*'fnd base rates'!C$51)
+($G602*'fnd base rates'!C$52)
+($H602*'fnd base rates'!C$53)
+($I602*'fnd base rates'!C$54)
+($J602*'fnd base rates'!C$55)
+($K602*'fnd base rates'!C$56)
+($L602*'fnd base rates'!C$57)
+($M602*'fnd base rates'!C$58)
+($N602*'fnd base rates'!C$59)
+($O602*VLOOKUP($S602+12,rate_basefnd,3)))
*$R602</f>
        <v>479.04767625000005</v>
      </c>
      <c r="V602" s="1">
        <f>(($C602*'fnd base rates'!D$48)
+($D602*'fnd base rates'!D$49)
+($E602*'fnd base rates'!D$50)
+($F602*'fnd base rates'!D$51)
+($G602*'fnd base rates'!D$52)
+($H602*'fnd base rates'!D$53)
+($I602*'fnd base rates'!D$54)
+($J602*'fnd base rates'!D$55)
+($K602*'fnd base rates'!D$56)
+($L602*'fnd base rates'!D$57)
+($M602*'fnd base rates'!D$58)
+($N602*'fnd base rates'!D$59)
+($O602*VLOOKUP($S602+12,rate_basefnd,4)))
*$R602</f>
        <v>687.32048000000009</v>
      </c>
      <c r="W602" s="1">
        <f>(($C602*'fnd base rates'!E$48)
+($D602*'fnd base rates'!E$49)
+($E602*'fnd base rates'!E$50)
+($F602*'fnd base rates'!E$51)
+($G602*'fnd base rates'!E$52)
+($H602*'fnd base rates'!E$53)
+($I602*'fnd base rates'!E$54)
+($J602*'fnd base rates'!E$55)
+($K602*'fnd base rates'!E$56)
+($L602*'fnd base rates'!E$57)
+($M602*'fnd base rates'!E$58)
+($N602*'fnd base rates'!E$59)
+($O602*VLOOKUP($S602+12,rate_basefnd,5)))
*$R602</f>
        <v>6859.3382137500003</v>
      </c>
      <c r="X602" s="1">
        <f>(($C602*'fnd base rates'!F$48)
+($D602*'fnd base rates'!F$49)
+($E602*'fnd base rates'!F$50)
+($F602*'fnd base rates'!F$51)
+($G602*'fnd base rates'!F$52)
+($H602*'fnd base rates'!F$53)
+($I602*'fnd base rates'!F$54)
+($J602*'fnd base rates'!F$55)
+($K602*'fnd base rates'!F$56)
+($L602*'fnd base rates'!F$57)
+($M602*'fnd base rates'!F$58)
+($N602*'fnd base rates'!F$59)
+($O602*VLOOKUP($S602+12,rate_basefnd,6)))
*$R602</f>
        <v>1111.7730855000002</v>
      </c>
      <c r="Y602" s="1">
        <f>(($C602*'fnd base rates'!G$48)
+($D602*'fnd base rates'!G$49)
+($E602*'fnd base rates'!G$50)
+($F602*'fnd base rates'!G$51)
+($G602*'fnd base rates'!G$52)
+($H602*'fnd base rates'!G$53)
+($I602*'fnd base rates'!G$54)
+($J602*'fnd base rates'!G$55)
+($K602*'fnd base rates'!G$56)
+($L602*'fnd base rates'!G$57)
+($M602*'fnd base rates'!G$58)
+($N602*'fnd base rates'!G$59)
+($O602*VLOOKUP($S602+12,rate_basefnd,7)))
*$R602</f>
        <v>214.8473635</v>
      </c>
      <c r="Z602" s="1">
        <f>(($C602*'fnd base rates'!H$48)
+($D602*'fnd base rates'!H$49)
+($E602*'fnd base rates'!H$50)
+($F602*'fnd base rates'!H$51)
+($G602*'fnd base rates'!H$52)
+($H602*'fnd base rates'!H$53)
+($I602*'fnd base rates'!H$54)
+($J602*'fnd base rates'!H$55)
+($K602*'fnd base rates'!H$56)
+($L602*'fnd base rates'!H$57)
+($M602*'fnd base rates'!H$58)
+($N602*'fnd base rates'!H$59)
+($O602*VLOOKUP($S602+12,rate_basefnd,8)))</f>
        <v>454.3845</v>
      </c>
      <c r="AA602" s="1">
        <f>(($C602*'fnd base rates'!I$48)
+($D602*'fnd base rates'!I$49)
+($E602*'fnd base rates'!I$50)
+($F602*'fnd base rates'!I$51)
+($G602*'fnd base rates'!I$52)
+($H602*'fnd base rates'!I$53)
+($I602*'fnd base rates'!I$54)
+($J602*'fnd base rates'!I$55)
+($K602*'fnd base rates'!I$56)
+($L602*'fnd base rates'!I$57)
+($M602*'fnd base rates'!I$58)
+($N602*'fnd base rates'!I$59)
+($O602*VLOOKUP($S602+12,rate_basefnd,9)))
*$R602</f>
        <v>229.33086</v>
      </c>
      <c r="AB602" s="1">
        <f>(($C602*'fnd base rates'!J$48)
+($D602*'fnd base rates'!J$49)
+($E602*'fnd base rates'!J$50)
+($F602*'fnd base rates'!J$51)
+($G602*'fnd base rates'!J$52)
+($H602*'fnd base rates'!J$53)
+($I602*'fnd base rates'!J$54)
+($J602*'fnd base rates'!J$55)
+($K602*'fnd base rates'!J$56)
+($L602*'fnd base rates'!J$57)
+($M602*'fnd base rates'!J$58)
+($N602*'fnd base rates'!J$59)
+($O602*VLOOKUP($S602+12,rate_basefnd,10)))
*$R602</f>
        <v>136.84989999999999</v>
      </c>
      <c r="AC602" s="1">
        <f>(($C602*'fnd base rates'!K$48)
+($D602*'fnd base rates'!K$49)
+($E602*'fnd base rates'!K$50)
+($F602*'fnd base rates'!K$51)
+($G602*'fnd base rates'!K$52)
+($H602*'fnd base rates'!K$53)
+($I602*'fnd base rates'!K$54)
+($J602*'fnd base rates'!K$55)
+($K602*'fnd base rates'!K$56)
+($L602*'fnd base rates'!K$57)
+($M602*'fnd base rates'!K$58)
+($N602*'fnd base rates'!K$59)
+($O602*VLOOKUP($S602+12,rate_basefnd,11)))
*$R602</f>
        <v>1507.6289992499999</v>
      </c>
      <c r="AD602" s="1">
        <f>(($C602*'fnd base rates'!L$48)
+($D602*'fnd base rates'!L$49)
+($E602*'fnd base rates'!L$50)
+($F602*'fnd base rates'!L$51)
+($G602*'fnd base rates'!L$52)
+($H602*'fnd base rates'!L$53)
+($I602*'fnd base rates'!L$54)
+($J602*'fnd base rates'!L$55)
+($K602*'fnd base rates'!L$56)
+($L602*'fnd base rates'!L$57)
+($M602*'fnd base rates'!L$58)
+($N602*'fnd base rates'!L$59)
+($O602*VLOOKUP($S602+12,rate_basefnd,12)))</f>
        <v>1319.9314647728156</v>
      </c>
      <c r="AE602" s="1">
        <f>(($C602*'fnd base rates'!M$48)
+($D602*'fnd base rates'!M$49)
+($E602*'fnd base rates'!M$50)
+($F602*'fnd base rates'!M$51)
+($G602*'fnd base rates'!M$52)
+($H602*'fnd base rates'!M$53)
+($I602*'fnd base rates'!M$54)
+($J602*'fnd base rates'!M$55)
+($K602*'fnd base rates'!M$56)
+($L602*'fnd base rates'!M$57)
+($M602*'fnd base rates'!M$58)
+($N602*'fnd base rates'!M$59)
+($O602*VLOOKUP($S602+12,rate_basefnd,13)))</f>
        <v>0</v>
      </c>
      <c r="AF602" s="4">
        <f t="shared" si="104"/>
        <v>13000.452543022815</v>
      </c>
      <c r="AG602" s="4"/>
      <c r="AH602" s="4">
        <f t="shared" si="105"/>
        <v>487274181</v>
      </c>
      <c r="AI602" s="4" t="str">
        <f t="shared" si="106"/>
        <v>487</v>
      </c>
      <c r="AJ602" s="2" t="str">
        <f t="shared" si="107"/>
        <v>274</v>
      </c>
      <c r="AK602" s="2" t="str">
        <f t="shared" si="108"/>
        <v>181</v>
      </c>
      <c r="AL602" s="4">
        <f t="shared" si="109"/>
        <v>1</v>
      </c>
      <c r="AM602" s="4">
        <f t="shared" si="102"/>
        <v>1</v>
      </c>
      <c r="AN602" s="4">
        <f t="shared" si="110"/>
        <v>13000.452543022815</v>
      </c>
      <c r="AO602" s="4">
        <f t="shared" si="111"/>
        <v>13000</v>
      </c>
      <c r="AP602" s="4">
        <f t="shared" si="112"/>
        <v>0</v>
      </c>
      <c r="AQ602" s="75">
        <v>13000</v>
      </c>
      <c r="AR602" s="4"/>
    </row>
    <row r="603" spans="1:44">
      <c r="A603" s="2">
        <v>487274207</v>
      </c>
      <c r="B603" s="382" t="s">
        <v>129</v>
      </c>
      <c r="C603" s="15">
        <f>'fnd enro'!C603</f>
        <v>0</v>
      </c>
      <c r="D603" s="15">
        <f>'fnd enro'!D603</f>
        <v>0</v>
      </c>
      <c r="E603" s="15">
        <f>'fnd enro'!E603</f>
        <v>0</v>
      </c>
      <c r="F603" s="15">
        <f>'fnd enro'!F603</f>
        <v>2</v>
      </c>
      <c r="G603" s="15">
        <f>'fnd enro'!G603</f>
        <v>0</v>
      </c>
      <c r="H603" s="15">
        <f>'fnd enro'!H603</f>
        <v>0</v>
      </c>
      <c r="I603" s="15">
        <f>'fnd enro'!I603</f>
        <v>7.4999999999999997E-2</v>
      </c>
      <c r="J603" s="15">
        <f>'fnd enro'!J603</f>
        <v>0</v>
      </c>
      <c r="K603" s="15">
        <f>'fnd enro'!K603</f>
        <v>0</v>
      </c>
      <c r="L603" s="15">
        <f>'fnd enro'!L603</f>
        <v>0</v>
      </c>
      <c r="M603" s="15">
        <f>'fnd enro'!M603</f>
        <v>0</v>
      </c>
      <c r="N603" s="15">
        <f>'fnd enro'!N603</f>
        <v>0</v>
      </c>
      <c r="O603" s="15">
        <f>'fnd enro'!O603</f>
        <v>1</v>
      </c>
      <c r="P603" s="15"/>
      <c r="Q603" s="15">
        <f>'fnd enro'!R603</f>
        <v>2</v>
      </c>
      <c r="R603" s="16">
        <f t="shared" si="103"/>
        <v>1.034</v>
      </c>
      <c r="S603" s="15">
        <f>'fnd enro'!Q603</f>
        <v>10</v>
      </c>
      <c r="U603" s="1">
        <f>(($C603*'fnd base rates'!C$48)
+($D603*'fnd base rates'!C$49)
+($E603*'fnd base rates'!C$50)
+($F603*'fnd base rates'!C$51)
+($G603*'fnd base rates'!C$52)
+($H603*'fnd base rates'!C$53)
+($I603*'fnd base rates'!C$54)
+($J603*'fnd base rates'!C$55)
+($K603*'fnd base rates'!C$56)
+($L603*'fnd base rates'!C$57)
+($M603*'fnd base rates'!C$58)
+($N603*'fnd base rates'!C$59)
+($O603*VLOOKUP($S603+12,rate_basefnd,3)))
*$R603</f>
        <v>958.0953525000001</v>
      </c>
      <c r="V603" s="1">
        <f>(($C603*'fnd base rates'!D$48)
+($D603*'fnd base rates'!D$49)
+($E603*'fnd base rates'!D$50)
+($F603*'fnd base rates'!D$51)
+($G603*'fnd base rates'!D$52)
+($H603*'fnd base rates'!D$53)
+($I603*'fnd base rates'!D$54)
+($J603*'fnd base rates'!D$55)
+($K603*'fnd base rates'!D$56)
+($L603*'fnd base rates'!D$57)
+($M603*'fnd base rates'!D$58)
+($N603*'fnd base rates'!D$59)
+($O603*VLOOKUP($S603+12,rate_basefnd,4)))
*$R603</f>
        <v>1374.6409600000002</v>
      </c>
      <c r="W603" s="1">
        <f>(($C603*'fnd base rates'!E$48)
+($D603*'fnd base rates'!E$49)
+($E603*'fnd base rates'!E$50)
+($F603*'fnd base rates'!E$51)
+($G603*'fnd base rates'!E$52)
+($H603*'fnd base rates'!E$53)
+($I603*'fnd base rates'!E$54)
+($J603*'fnd base rates'!E$55)
+($K603*'fnd base rates'!E$56)
+($L603*'fnd base rates'!E$57)
+($M603*'fnd base rates'!E$58)
+($N603*'fnd base rates'!E$59)
+($O603*VLOOKUP($S603+12,rate_basefnd,5)))
*$R603</f>
        <v>10335.9040675</v>
      </c>
      <c r="X603" s="1">
        <f>(($C603*'fnd base rates'!F$48)
+($D603*'fnd base rates'!F$49)
+($E603*'fnd base rates'!F$50)
+($F603*'fnd base rates'!F$51)
+($G603*'fnd base rates'!F$52)
+($H603*'fnd base rates'!F$53)
+($I603*'fnd base rates'!F$54)
+($J603*'fnd base rates'!F$55)
+($K603*'fnd base rates'!F$56)
+($L603*'fnd base rates'!F$57)
+($M603*'fnd base rates'!F$58)
+($N603*'fnd base rates'!F$59)
+($O603*VLOOKUP($S603+12,rate_basefnd,6)))
*$R603</f>
        <v>2223.5461710000004</v>
      </c>
      <c r="Y603" s="1">
        <f>(($C603*'fnd base rates'!G$48)
+($D603*'fnd base rates'!G$49)
+($E603*'fnd base rates'!G$50)
+($F603*'fnd base rates'!G$51)
+($G603*'fnd base rates'!G$52)
+($H603*'fnd base rates'!G$53)
+($I603*'fnd base rates'!G$54)
+($J603*'fnd base rates'!G$55)
+($K603*'fnd base rates'!G$56)
+($L603*'fnd base rates'!G$57)
+($M603*'fnd base rates'!G$58)
+($N603*'fnd base rates'!G$59)
+($O603*VLOOKUP($S603+12,rate_basefnd,7)))
*$R603</f>
        <v>355.24672700000002</v>
      </c>
      <c r="Z603" s="1">
        <f>(($C603*'fnd base rates'!H$48)
+($D603*'fnd base rates'!H$49)
+($E603*'fnd base rates'!H$50)
+($F603*'fnd base rates'!H$51)
+($G603*'fnd base rates'!H$52)
+($H603*'fnd base rates'!H$53)
+($I603*'fnd base rates'!H$54)
+($J603*'fnd base rates'!H$55)
+($K603*'fnd base rates'!H$56)
+($L603*'fnd base rates'!H$57)
+($M603*'fnd base rates'!H$58)
+($N603*'fnd base rates'!H$59)
+($O603*VLOOKUP($S603+12,rate_basefnd,8)))</f>
        <v>908.76900000000001</v>
      </c>
      <c r="AA603" s="1">
        <f>(($C603*'fnd base rates'!I$48)
+($D603*'fnd base rates'!I$49)
+($E603*'fnd base rates'!I$50)
+($F603*'fnd base rates'!I$51)
+($G603*'fnd base rates'!I$52)
+($H603*'fnd base rates'!I$53)
+($I603*'fnd base rates'!I$54)
+($J603*'fnd base rates'!I$55)
+($K603*'fnd base rates'!I$56)
+($L603*'fnd base rates'!I$57)
+($M603*'fnd base rates'!I$58)
+($N603*'fnd base rates'!I$59)
+($O603*VLOOKUP($S603+12,rate_basefnd,9)))
*$R603</f>
        <v>458.66172</v>
      </c>
      <c r="AB603" s="1">
        <f>(($C603*'fnd base rates'!J$48)
+($D603*'fnd base rates'!J$49)
+($E603*'fnd base rates'!J$50)
+($F603*'fnd base rates'!J$51)
+($G603*'fnd base rates'!J$52)
+($H603*'fnd base rates'!J$53)
+($I603*'fnd base rates'!J$54)
+($J603*'fnd base rates'!J$55)
+($K603*'fnd base rates'!J$56)
+($L603*'fnd base rates'!J$57)
+($M603*'fnd base rates'!J$58)
+($N603*'fnd base rates'!J$59)
+($O603*VLOOKUP($S603+12,rate_basefnd,10)))
*$R603</f>
        <v>273.69979999999998</v>
      </c>
      <c r="AC603" s="1">
        <f>(($C603*'fnd base rates'!K$48)
+($D603*'fnd base rates'!K$49)
+($E603*'fnd base rates'!K$50)
+($F603*'fnd base rates'!K$51)
+($G603*'fnd base rates'!K$52)
+($H603*'fnd base rates'!K$53)
+($I603*'fnd base rates'!K$54)
+($J603*'fnd base rates'!K$55)
+($K603*'fnd base rates'!K$56)
+($L603*'fnd base rates'!K$57)
+($M603*'fnd base rates'!K$58)
+($N603*'fnd base rates'!K$59)
+($O603*VLOOKUP($S603+12,rate_basefnd,11)))
*$R603</f>
        <v>2492.8088185000001</v>
      </c>
      <c r="AD603" s="1">
        <f>(($C603*'fnd base rates'!L$48)
+($D603*'fnd base rates'!L$49)
+($E603*'fnd base rates'!L$50)
+($F603*'fnd base rates'!L$51)
+($G603*'fnd base rates'!L$52)
+($H603*'fnd base rates'!L$53)
+($I603*'fnd base rates'!L$54)
+($J603*'fnd base rates'!L$55)
+($K603*'fnd base rates'!L$56)
+($L603*'fnd base rates'!L$57)
+($M603*'fnd base rates'!L$58)
+($N603*'fnd base rates'!L$59)
+($O603*VLOOKUP($S603+12,rate_basefnd,12)))</f>
        <v>2307.7629295456313</v>
      </c>
      <c r="AE603" s="1">
        <f>(($C603*'fnd base rates'!M$48)
+($D603*'fnd base rates'!M$49)
+($E603*'fnd base rates'!M$50)
+($F603*'fnd base rates'!M$51)
+($G603*'fnd base rates'!M$52)
+($H603*'fnd base rates'!M$53)
+($I603*'fnd base rates'!M$54)
+($J603*'fnd base rates'!M$55)
+($K603*'fnd base rates'!M$56)
+($L603*'fnd base rates'!M$57)
+($M603*'fnd base rates'!M$58)
+($N603*'fnd base rates'!M$59)
+($O603*VLOOKUP($S603+12,rate_basefnd,13)))</f>
        <v>0</v>
      </c>
      <c r="AF603" s="4">
        <f t="shared" si="104"/>
        <v>21689.135546045633</v>
      </c>
      <c r="AG603" s="4"/>
      <c r="AH603" s="4">
        <f t="shared" si="105"/>
        <v>487274207</v>
      </c>
      <c r="AI603" s="4" t="str">
        <f t="shared" si="106"/>
        <v>487</v>
      </c>
      <c r="AJ603" s="2" t="str">
        <f t="shared" si="107"/>
        <v>274</v>
      </c>
      <c r="AK603" s="2" t="str">
        <f t="shared" si="108"/>
        <v>207</v>
      </c>
      <c r="AL603" s="4">
        <f t="shared" si="109"/>
        <v>1</v>
      </c>
      <c r="AM603" s="4">
        <f t="shared" si="102"/>
        <v>2</v>
      </c>
      <c r="AN603" s="4">
        <f t="shared" si="110"/>
        <v>21689.135546045633</v>
      </c>
      <c r="AO603" s="4">
        <f t="shared" si="111"/>
        <v>10845</v>
      </c>
      <c r="AP603" s="4">
        <f t="shared" si="112"/>
        <v>0</v>
      </c>
      <c r="AQ603" s="75">
        <v>10845</v>
      </c>
      <c r="AR603" s="4"/>
    </row>
    <row r="604" spans="1:44">
      <c r="A604" s="2">
        <v>487274229</v>
      </c>
      <c r="B604" s="382" t="s">
        <v>129</v>
      </c>
      <c r="C604" s="15">
        <f>'fnd enro'!C604</f>
        <v>0</v>
      </c>
      <c r="D604" s="15">
        <f>'fnd enro'!D604</f>
        <v>0</v>
      </c>
      <c r="E604" s="15">
        <f>'fnd enro'!E604</f>
        <v>0</v>
      </c>
      <c r="F604" s="15">
        <f>'fnd enro'!F604</f>
        <v>2</v>
      </c>
      <c r="G604" s="15">
        <f>'fnd enro'!G604</f>
        <v>0</v>
      </c>
      <c r="H604" s="15">
        <f>'fnd enro'!H604</f>
        <v>0</v>
      </c>
      <c r="I604" s="15">
        <f>'fnd enro'!I604</f>
        <v>7.4999999999999997E-2</v>
      </c>
      <c r="J604" s="15">
        <f>'fnd enro'!J604</f>
        <v>0</v>
      </c>
      <c r="K604" s="15">
        <f>'fnd enro'!K604</f>
        <v>0</v>
      </c>
      <c r="L604" s="15">
        <f>'fnd enro'!L604</f>
        <v>0</v>
      </c>
      <c r="M604" s="15">
        <f>'fnd enro'!M604</f>
        <v>0</v>
      </c>
      <c r="N604" s="15">
        <f>'fnd enro'!N604</f>
        <v>0</v>
      </c>
      <c r="O604" s="15">
        <f>'fnd enro'!O604</f>
        <v>1</v>
      </c>
      <c r="P604" s="15"/>
      <c r="Q604" s="15">
        <f>'fnd enro'!R604</f>
        <v>2</v>
      </c>
      <c r="R604" s="16">
        <f t="shared" si="103"/>
        <v>1.034</v>
      </c>
      <c r="S604" s="15">
        <f>'fnd enro'!Q604</f>
        <v>10</v>
      </c>
      <c r="U604" s="1">
        <f>(($C604*'fnd base rates'!C$48)
+($D604*'fnd base rates'!C$49)
+($E604*'fnd base rates'!C$50)
+($F604*'fnd base rates'!C$51)
+($G604*'fnd base rates'!C$52)
+($H604*'fnd base rates'!C$53)
+($I604*'fnd base rates'!C$54)
+($J604*'fnd base rates'!C$55)
+($K604*'fnd base rates'!C$56)
+($L604*'fnd base rates'!C$57)
+($M604*'fnd base rates'!C$58)
+($N604*'fnd base rates'!C$59)
+($O604*VLOOKUP($S604+12,rate_basefnd,3)))
*$R604</f>
        <v>958.0953525000001</v>
      </c>
      <c r="V604" s="1">
        <f>(($C604*'fnd base rates'!D$48)
+($D604*'fnd base rates'!D$49)
+($E604*'fnd base rates'!D$50)
+($F604*'fnd base rates'!D$51)
+($G604*'fnd base rates'!D$52)
+($H604*'fnd base rates'!D$53)
+($I604*'fnd base rates'!D$54)
+($J604*'fnd base rates'!D$55)
+($K604*'fnd base rates'!D$56)
+($L604*'fnd base rates'!D$57)
+($M604*'fnd base rates'!D$58)
+($N604*'fnd base rates'!D$59)
+($O604*VLOOKUP($S604+12,rate_basefnd,4)))
*$R604</f>
        <v>1374.6409600000002</v>
      </c>
      <c r="W604" s="1">
        <f>(($C604*'fnd base rates'!E$48)
+($D604*'fnd base rates'!E$49)
+($E604*'fnd base rates'!E$50)
+($F604*'fnd base rates'!E$51)
+($G604*'fnd base rates'!E$52)
+($H604*'fnd base rates'!E$53)
+($I604*'fnd base rates'!E$54)
+($J604*'fnd base rates'!E$55)
+($K604*'fnd base rates'!E$56)
+($L604*'fnd base rates'!E$57)
+($M604*'fnd base rates'!E$58)
+($N604*'fnd base rates'!E$59)
+($O604*VLOOKUP($S604+12,rate_basefnd,5)))
*$R604</f>
        <v>10335.9040675</v>
      </c>
      <c r="X604" s="1">
        <f>(($C604*'fnd base rates'!F$48)
+($D604*'fnd base rates'!F$49)
+($E604*'fnd base rates'!F$50)
+($F604*'fnd base rates'!F$51)
+($G604*'fnd base rates'!F$52)
+($H604*'fnd base rates'!F$53)
+($I604*'fnd base rates'!F$54)
+($J604*'fnd base rates'!F$55)
+($K604*'fnd base rates'!F$56)
+($L604*'fnd base rates'!F$57)
+($M604*'fnd base rates'!F$58)
+($N604*'fnd base rates'!F$59)
+($O604*VLOOKUP($S604+12,rate_basefnd,6)))
*$R604</f>
        <v>2223.5461710000004</v>
      </c>
      <c r="Y604" s="1">
        <f>(($C604*'fnd base rates'!G$48)
+($D604*'fnd base rates'!G$49)
+($E604*'fnd base rates'!G$50)
+($F604*'fnd base rates'!G$51)
+($G604*'fnd base rates'!G$52)
+($H604*'fnd base rates'!G$53)
+($I604*'fnd base rates'!G$54)
+($J604*'fnd base rates'!G$55)
+($K604*'fnd base rates'!G$56)
+($L604*'fnd base rates'!G$57)
+($M604*'fnd base rates'!G$58)
+($N604*'fnd base rates'!G$59)
+($O604*VLOOKUP($S604+12,rate_basefnd,7)))
*$R604</f>
        <v>355.24672700000002</v>
      </c>
      <c r="Z604" s="1">
        <f>(($C604*'fnd base rates'!H$48)
+($D604*'fnd base rates'!H$49)
+($E604*'fnd base rates'!H$50)
+($F604*'fnd base rates'!H$51)
+($G604*'fnd base rates'!H$52)
+($H604*'fnd base rates'!H$53)
+($I604*'fnd base rates'!H$54)
+($J604*'fnd base rates'!H$55)
+($K604*'fnd base rates'!H$56)
+($L604*'fnd base rates'!H$57)
+($M604*'fnd base rates'!H$58)
+($N604*'fnd base rates'!H$59)
+($O604*VLOOKUP($S604+12,rate_basefnd,8)))</f>
        <v>908.76900000000001</v>
      </c>
      <c r="AA604" s="1">
        <f>(($C604*'fnd base rates'!I$48)
+($D604*'fnd base rates'!I$49)
+($E604*'fnd base rates'!I$50)
+($F604*'fnd base rates'!I$51)
+($G604*'fnd base rates'!I$52)
+($H604*'fnd base rates'!I$53)
+($I604*'fnd base rates'!I$54)
+($J604*'fnd base rates'!I$55)
+($K604*'fnd base rates'!I$56)
+($L604*'fnd base rates'!I$57)
+($M604*'fnd base rates'!I$58)
+($N604*'fnd base rates'!I$59)
+($O604*VLOOKUP($S604+12,rate_basefnd,9)))
*$R604</f>
        <v>458.66172</v>
      </c>
      <c r="AB604" s="1">
        <f>(($C604*'fnd base rates'!J$48)
+($D604*'fnd base rates'!J$49)
+($E604*'fnd base rates'!J$50)
+($F604*'fnd base rates'!J$51)
+($G604*'fnd base rates'!J$52)
+($H604*'fnd base rates'!J$53)
+($I604*'fnd base rates'!J$54)
+($J604*'fnd base rates'!J$55)
+($K604*'fnd base rates'!J$56)
+($L604*'fnd base rates'!J$57)
+($M604*'fnd base rates'!J$58)
+($N604*'fnd base rates'!J$59)
+($O604*VLOOKUP($S604+12,rate_basefnd,10)))
*$R604</f>
        <v>273.69979999999998</v>
      </c>
      <c r="AC604" s="1">
        <f>(($C604*'fnd base rates'!K$48)
+($D604*'fnd base rates'!K$49)
+($E604*'fnd base rates'!K$50)
+($F604*'fnd base rates'!K$51)
+($G604*'fnd base rates'!K$52)
+($H604*'fnd base rates'!K$53)
+($I604*'fnd base rates'!K$54)
+($J604*'fnd base rates'!K$55)
+($K604*'fnd base rates'!K$56)
+($L604*'fnd base rates'!K$57)
+($M604*'fnd base rates'!K$58)
+($N604*'fnd base rates'!K$59)
+($O604*VLOOKUP($S604+12,rate_basefnd,11)))
*$R604</f>
        <v>2492.8088185000001</v>
      </c>
      <c r="AD604" s="1">
        <f>(($C604*'fnd base rates'!L$48)
+($D604*'fnd base rates'!L$49)
+($E604*'fnd base rates'!L$50)
+($F604*'fnd base rates'!L$51)
+($G604*'fnd base rates'!L$52)
+($H604*'fnd base rates'!L$53)
+($I604*'fnd base rates'!L$54)
+($J604*'fnd base rates'!L$55)
+($K604*'fnd base rates'!L$56)
+($L604*'fnd base rates'!L$57)
+($M604*'fnd base rates'!L$58)
+($N604*'fnd base rates'!L$59)
+($O604*VLOOKUP($S604+12,rate_basefnd,12)))</f>
        <v>2307.7629295456313</v>
      </c>
      <c r="AE604" s="1">
        <f>(($C604*'fnd base rates'!M$48)
+($D604*'fnd base rates'!M$49)
+($E604*'fnd base rates'!M$50)
+($F604*'fnd base rates'!M$51)
+($G604*'fnd base rates'!M$52)
+($H604*'fnd base rates'!M$53)
+($I604*'fnd base rates'!M$54)
+($J604*'fnd base rates'!M$55)
+($K604*'fnd base rates'!M$56)
+($L604*'fnd base rates'!M$57)
+($M604*'fnd base rates'!M$58)
+($N604*'fnd base rates'!M$59)
+($O604*VLOOKUP($S604+12,rate_basefnd,13)))</f>
        <v>0</v>
      </c>
      <c r="AF604" s="4">
        <f t="shared" si="104"/>
        <v>21689.135546045633</v>
      </c>
      <c r="AG604" s="4"/>
      <c r="AH604" s="4">
        <f t="shared" si="105"/>
        <v>487274229</v>
      </c>
      <c r="AI604" s="4" t="str">
        <f t="shared" si="106"/>
        <v>487</v>
      </c>
      <c r="AJ604" s="2" t="str">
        <f t="shared" si="107"/>
        <v>274</v>
      </c>
      <c r="AK604" s="2" t="str">
        <f t="shared" si="108"/>
        <v>229</v>
      </c>
      <c r="AL604" s="4">
        <f t="shared" si="109"/>
        <v>1</v>
      </c>
      <c r="AM604" s="4">
        <f t="shared" si="102"/>
        <v>2</v>
      </c>
      <c r="AN604" s="4">
        <f t="shared" si="110"/>
        <v>21689.135546045633</v>
      </c>
      <c r="AO604" s="4">
        <f t="shared" si="111"/>
        <v>10845</v>
      </c>
      <c r="AP604" s="4">
        <f t="shared" si="112"/>
        <v>0</v>
      </c>
      <c r="AQ604" s="75">
        <v>10845</v>
      </c>
      <c r="AR604" s="4"/>
    </row>
    <row r="605" spans="1:44">
      <c r="A605" s="2">
        <v>487274244</v>
      </c>
      <c r="B605" s="382" t="s">
        <v>129</v>
      </c>
      <c r="C605" s="15">
        <f>'fnd enro'!C605</f>
        <v>0</v>
      </c>
      <c r="D605" s="15">
        <f>'fnd enro'!D605</f>
        <v>0</v>
      </c>
      <c r="E605" s="15">
        <f>'fnd enro'!E605</f>
        <v>1</v>
      </c>
      <c r="F605" s="15">
        <f>'fnd enro'!F605</f>
        <v>7</v>
      </c>
      <c r="G605" s="15">
        <f>'fnd enro'!G605</f>
        <v>1</v>
      </c>
      <c r="H605" s="15">
        <f>'fnd enro'!H605</f>
        <v>0</v>
      </c>
      <c r="I605" s="15">
        <f>'fnd enro'!I605</f>
        <v>0.33750000000000002</v>
      </c>
      <c r="J605" s="15">
        <f>'fnd enro'!J605</f>
        <v>0</v>
      </c>
      <c r="K605" s="15">
        <f>'fnd enro'!K605</f>
        <v>0</v>
      </c>
      <c r="L605" s="15">
        <f>'fnd enro'!L605</f>
        <v>0</v>
      </c>
      <c r="M605" s="15">
        <f>'fnd enro'!M605</f>
        <v>0</v>
      </c>
      <c r="N605" s="15">
        <f>'fnd enro'!N605</f>
        <v>0</v>
      </c>
      <c r="O605" s="15">
        <f>'fnd enro'!O605</f>
        <v>5</v>
      </c>
      <c r="P605" s="15"/>
      <c r="Q605" s="15">
        <f>'fnd enro'!R605</f>
        <v>9</v>
      </c>
      <c r="R605" s="16">
        <f t="shared" si="103"/>
        <v>1.034</v>
      </c>
      <c r="S605" s="15">
        <f>'fnd enro'!Q605</f>
        <v>10</v>
      </c>
      <c r="U605" s="1">
        <f>(($C605*'fnd base rates'!C$48)
+($D605*'fnd base rates'!C$49)
+($E605*'fnd base rates'!C$50)
+($F605*'fnd base rates'!C$51)
+($G605*'fnd base rates'!C$52)
+($H605*'fnd base rates'!C$53)
+($I605*'fnd base rates'!C$54)
+($J605*'fnd base rates'!C$55)
+($K605*'fnd base rates'!C$56)
+($L605*'fnd base rates'!C$57)
+($M605*'fnd base rates'!C$58)
+($N605*'fnd base rates'!C$59)
+($O605*VLOOKUP($S605+12,rate_basefnd,3)))
*$R605</f>
        <v>4311.4290862500002</v>
      </c>
      <c r="V605" s="1">
        <f>(($C605*'fnd base rates'!D$48)
+($D605*'fnd base rates'!D$49)
+($E605*'fnd base rates'!D$50)
+($F605*'fnd base rates'!D$51)
+($G605*'fnd base rates'!D$52)
+($H605*'fnd base rates'!D$53)
+($I605*'fnd base rates'!D$54)
+($J605*'fnd base rates'!D$55)
+($K605*'fnd base rates'!D$56)
+($L605*'fnd base rates'!D$57)
+($M605*'fnd base rates'!D$58)
+($N605*'fnd base rates'!D$59)
+($O605*VLOOKUP($S605+12,rate_basefnd,4)))
*$R605</f>
        <v>6185.884320000001</v>
      </c>
      <c r="W605" s="1">
        <f>(($C605*'fnd base rates'!E$48)
+($D605*'fnd base rates'!E$49)
+($E605*'fnd base rates'!E$50)
+($F605*'fnd base rates'!E$51)
+($G605*'fnd base rates'!E$52)
+($H605*'fnd base rates'!E$53)
+($I605*'fnd base rates'!E$54)
+($J605*'fnd base rates'!E$55)
+($K605*'fnd base rates'!E$56)
+($L605*'fnd base rates'!E$57)
+($M605*'fnd base rates'!E$58)
+($N605*'fnd base rates'!E$59)
+($O605*VLOOKUP($S605+12,rate_basefnd,5)))
*$R605</f>
        <v>47824.831023750005</v>
      </c>
      <c r="X605" s="1">
        <f>(($C605*'fnd base rates'!F$48)
+($D605*'fnd base rates'!F$49)
+($E605*'fnd base rates'!F$50)
+($F605*'fnd base rates'!F$51)
+($G605*'fnd base rates'!F$52)
+($H605*'fnd base rates'!F$53)
+($I605*'fnd base rates'!F$54)
+($J605*'fnd base rates'!F$55)
+($K605*'fnd base rates'!F$56)
+($L605*'fnd base rates'!F$57)
+($M605*'fnd base rates'!F$58)
+($N605*'fnd base rates'!F$59)
+($O605*VLOOKUP($S605+12,rate_basefnd,6)))
*$R605</f>
        <v>9779.5014295000001</v>
      </c>
      <c r="Y605" s="1">
        <f>(($C605*'fnd base rates'!G$48)
+($D605*'fnd base rates'!G$49)
+($E605*'fnd base rates'!G$50)
+($F605*'fnd base rates'!G$51)
+($G605*'fnd base rates'!G$52)
+($H605*'fnd base rates'!G$53)
+($I605*'fnd base rates'!G$54)
+($J605*'fnd base rates'!G$55)
+($K605*'fnd base rates'!G$56)
+($L605*'fnd base rates'!G$57)
+($M605*'fnd base rates'!G$58)
+($N605*'fnd base rates'!G$59)
+($O605*VLOOKUP($S605+12,rate_basefnd,7)))
*$R605</f>
        <v>1646.2983515000001</v>
      </c>
      <c r="Z605" s="1">
        <f>(($C605*'fnd base rates'!H$48)
+($D605*'fnd base rates'!H$49)
+($E605*'fnd base rates'!H$50)
+($F605*'fnd base rates'!H$51)
+($G605*'fnd base rates'!H$52)
+($H605*'fnd base rates'!H$53)
+($I605*'fnd base rates'!H$54)
+($J605*'fnd base rates'!H$55)
+($K605*'fnd base rates'!H$56)
+($L605*'fnd base rates'!H$57)
+($M605*'fnd base rates'!H$58)
+($N605*'fnd base rates'!H$59)
+($O605*VLOOKUP($S605+12,rate_basefnd,8)))</f>
        <v>4089.4605000000001</v>
      </c>
      <c r="AA605" s="1">
        <f>(($C605*'fnd base rates'!I$48)
+($D605*'fnd base rates'!I$49)
+($E605*'fnd base rates'!I$50)
+($F605*'fnd base rates'!I$51)
+($G605*'fnd base rates'!I$52)
+($H605*'fnd base rates'!I$53)
+($I605*'fnd base rates'!I$54)
+($J605*'fnd base rates'!I$55)
+($K605*'fnd base rates'!I$56)
+($L605*'fnd base rates'!I$57)
+($M605*'fnd base rates'!I$58)
+($N605*'fnd base rates'!I$59)
+($O605*VLOOKUP($S605+12,rate_basefnd,9)))
*$R605</f>
        <v>2139.9147000000003</v>
      </c>
      <c r="AB605" s="1">
        <f>(($C605*'fnd base rates'!J$48)
+($D605*'fnd base rates'!J$49)
+($E605*'fnd base rates'!J$50)
+($F605*'fnd base rates'!J$51)
+($G605*'fnd base rates'!J$52)
+($H605*'fnd base rates'!J$53)
+($I605*'fnd base rates'!J$54)
+($J605*'fnd base rates'!J$55)
+($K605*'fnd base rates'!J$56)
+($L605*'fnd base rates'!J$57)
+($M605*'fnd base rates'!J$58)
+($N605*'fnd base rates'!J$59)
+($O605*VLOOKUP($S605+12,rate_basefnd,10)))
*$R605</f>
        <v>1272.71958</v>
      </c>
      <c r="AC605" s="1">
        <f>(($C605*'fnd base rates'!K$48)
+($D605*'fnd base rates'!K$49)
+($E605*'fnd base rates'!K$50)
+($F605*'fnd base rates'!K$51)
+($G605*'fnd base rates'!K$52)
+($H605*'fnd base rates'!K$53)
+($I605*'fnd base rates'!K$54)
+($J605*'fnd base rates'!K$55)
+($K605*'fnd base rates'!K$56)
+($L605*'fnd base rates'!K$57)
+($M605*'fnd base rates'!K$58)
+($N605*'fnd base rates'!K$59)
+($O605*VLOOKUP($S605+12,rate_basefnd,11)))
*$R605</f>
        <v>11552.495413250001</v>
      </c>
      <c r="AD605" s="1">
        <f>(($C605*'fnd base rates'!L$48)
+($D605*'fnd base rates'!L$49)
+($E605*'fnd base rates'!L$50)
+($F605*'fnd base rates'!L$51)
+($G605*'fnd base rates'!L$52)
+($H605*'fnd base rates'!L$53)
+($I605*'fnd base rates'!L$54)
+($J605*'fnd base rates'!L$55)
+($K605*'fnd base rates'!L$56)
+($L605*'fnd base rates'!L$57)
+($M605*'fnd base rates'!L$58)
+($N605*'fnd base rates'!L$59)
+($O605*VLOOKUP($S605+12,rate_basefnd,12)))</f>
        <v>10541.128981609358</v>
      </c>
      <c r="AE605" s="1">
        <f>(($C605*'fnd base rates'!M$48)
+($D605*'fnd base rates'!M$49)
+($E605*'fnd base rates'!M$50)
+($F605*'fnd base rates'!M$51)
+($G605*'fnd base rates'!M$52)
+($H605*'fnd base rates'!M$53)
+($I605*'fnd base rates'!M$54)
+($J605*'fnd base rates'!M$55)
+($K605*'fnd base rates'!M$56)
+($L605*'fnd base rates'!M$57)
+($M605*'fnd base rates'!M$58)
+($N605*'fnd base rates'!M$59)
+($O605*VLOOKUP($S605+12,rate_basefnd,13)))</f>
        <v>0</v>
      </c>
      <c r="AF605" s="4">
        <f t="shared" si="104"/>
        <v>99343.66338585937</v>
      </c>
      <c r="AG605" s="4"/>
      <c r="AH605" s="4">
        <f t="shared" si="105"/>
        <v>487274244</v>
      </c>
      <c r="AI605" s="4" t="str">
        <f t="shared" si="106"/>
        <v>487</v>
      </c>
      <c r="AJ605" s="2" t="str">
        <f t="shared" si="107"/>
        <v>274</v>
      </c>
      <c r="AK605" s="2" t="str">
        <f t="shared" si="108"/>
        <v>244</v>
      </c>
      <c r="AL605" s="4">
        <f t="shared" si="109"/>
        <v>1</v>
      </c>
      <c r="AM605" s="4">
        <f t="shared" si="102"/>
        <v>9</v>
      </c>
      <c r="AN605" s="4">
        <f t="shared" si="110"/>
        <v>99343.66338585937</v>
      </c>
      <c r="AO605" s="4">
        <f t="shared" si="111"/>
        <v>11038</v>
      </c>
      <c r="AP605" s="4">
        <f t="shared" si="112"/>
        <v>0</v>
      </c>
      <c r="AQ605" s="75">
        <v>11038</v>
      </c>
      <c r="AR605" s="4"/>
    </row>
    <row r="606" spans="1:44">
      <c r="A606" s="2">
        <v>487274246</v>
      </c>
      <c r="B606" s="382" t="s">
        <v>129</v>
      </c>
      <c r="C606" s="15">
        <f>'fnd enro'!C606</f>
        <v>0</v>
      </c>
      <c r="D606" s="15">
        <f>'fnd enro'!D606</f>
        <v>0</v>
      </c>
      <c r="E606" s="15">
        <f>'fnd enro'!E606</f>
        <v>0</v>
      </c>
      <c r="F606" s="15">
        <f>'fnd enro'!F606</f>
        <v>0</v>
      </c>
      <c r="G606" s="15">
        <f>'fnd enro'!G606</f>
        <v>1</v>
      </c>
      <c r="H606" s="15">
        <f>'fnd enro'!H606</f>
        <v>0</v>
      </c>
      <c r="I606" s="15">
        <f>'fnd enro'!I606</f>
        <v>3.7499999999999999E-2</v>
      </c>
      <c r="J606" s="15">
        <f>'fnd enro'!J606</f>
        <v>0</v>
      </c>
      <c r="K606" s="15">
        <f>'fnd enro'!K606</f>
        <v>0</v>
      </c>
      <c r="L606" s="15">
        <f>'fnd enro'!L606</f>
        <v>0</v>
      </c>
      <c r="M606" s="15">
        <f>'fnd enro'!M606</f>
        <v>0</v>
      </c>
      <c r="N606" s="15">
        <f>'fnd enro'!N606</f>
        <v>0</v>
      </c>
      <c r="O606" s="15">
        <f>'fnd enro'!O606</f>
        <v>1</v>
      </c>
      <c r="P606" s="15"/>
      <c r="Q606" s="15">
        <f>'fnd enro'!R606</f>
        <v>1</v>
      </c>
      <c r="R606" s="16">
        <f t="shared" si="103"/>
        <v>1.034</v>
      </c>
      <c r="S606" s="15">
        <f>'fnd enro'!Q606</f>
        <v>10</v>
      </c>
      <c r="U606" s="1">
        <f>(($C606*'fnd base rates'!C$48)
+($D606*'fnd base rates'!C$49)
+($E606*'fnd base rates'!C$50)
+($F606*'fnd base rates'!C$51)
+($G606*'fnd base rates'!C$52)
+($H606*'fnd base rates'!C$53)
+($I606*'fnd base rates'!C$54)
+($J606*'fnd base rates'!C$55)
+($K606*'fnd base rates'!C$56)
+($L606*'fnd base rates'!C$57)
+($M606*'fnd base rates'!C$58)
+($N606*'fnd base rates'!C$59)
+($O606*VLOOKUP($S606+12,rate_basefnd,3)))
*$R606</f>
        <v>479.04767625000005</v>
      </c>
      <c r="V606" s="1">
        <f>(($C606*'fnd base rates'!D$48)
+($D606*'fnd base rates'!D$49)
+($E606*'fnd base rates'!D$50)
+($F606*'fnd base rates'!D$51)
+($G606*'fnd base rates'!D$52)
+($H606*'fnd base rates'!D$53)
+($I606*'fnd base rates'!D$54)
+($J606*'fnd base rates'!D$55)
+($K606*'fnd base rates'!D$56)
+($L606*'fnd base rates'!D$57)
+($M606*'fnd base rates'!D$58)
+($N606*'fnd base rates'!D$59)
+($O606*VLOOKUP($S606+12,rate_basefnd,4)))
*$R606</f>
        <v>687.32048000000009</v>
      </c>
      <c r="W606" s="1">
        <f>(($C606*'fnd base rates'!E$48)
+($D606*'fnd base rates'!E$49)
+($E606*'fnd base rates'!E$50)
+($F606*'fnd base rates'!E$51)
+($G606*'fnd base rates'!E$52)
+($H606*'fnd base rates'!E$53)
+($I606*'fnd base rates'!E$54)
+($J606*'fnd base rates'!E$55)
+($K606*'fnd base rates'!E$56)
+($L606*'fnd base rates'!E$57)
+($M606*'fnd base rates'!E$58)
+($N606*'fnd base rates'!E$59)
+($O606*VLOOKUP($S606+12,rate_basefnd,5)))
*$R606</f>
        <v>6481.1733937500003</v>
      </c>
      <c r="X606" s="1">
        <f>(($C606*'fnd base rates'!F$48)
+($D606*'fnd base rates'!F$49)
+($E606*'fnd base rates'!F$50)
+($F606*'fnd base rates'!F$51)
+($G606*'fnd base rates'!F$52)
+($H606*'fnd base rates'!F$53)
+($I606*'fnd base rates'!F$54)
+($J606*'fnd base rates'!F$55)
+($K606*'fnd base rates'!F$56)
+($L606*'fnd base rates'!F$57)
+($M606*'fnd base rates'!F$58)
+($N606*'fnd base rates'!F$59)
+($O606*VLOOKUP($S606+12,rate_basefnd,6)))
*$R606</f>
        <v>885.31674550000014</v>
      </c>
      <c r="Y606" s="1">
        <f>(($C606*'fnd base rates'!G$48)
+($D606*'fnd base rates'!G$49)
+($E606*'fnd base rates'!G$50)
+($F606*'fnd base rates'!G$51)
+($G606*'fnd base rates'!G$52)
+($H606*'fnd base rates'!G$53)
+($I606*'fnd base rates'!G$54)
+($J606*'fnd base rates'!G$55)
+($K606*'fnd base rates'!G$56)
+($L606*'fnd base rates'!G$57)
+($M606*'fnd base rates'!G$58)
+($N606*'fnd base rates'!G$59)
+($O606*VLOOKUP($S606+12,rate_basefnd,7)))
*$R606</f>
        <v>225.33212349999999</v>
      </c>
      <c r="Z606" s="1">
        <f>(($C606*'fnd base rates'!H$48)
+($D606*'fnd base rates'!H$49)
+($E606*'fnd base rates'!H$50)
+($F606*'fnd base rates'!H$51)
+($G606*'fnd base rates'!H$52)
+($H606*'fnd base rates'!H$53)
+($I606*'fnd base rates'!H$54)
+($J606*'fnd base rates'!H$55)
+($K606*'fnd base rates'!H$56)
+($L606*'fnd base rates'!H$57)
+($M606*'fnd base rates'!H$58)
+($N606*'fnd base rates'!H$59)
+($O606*VLOOKUP($S606+12,rate_basefnd,8)))</f>
        <v>454.3845</v>
      </c>
      <c r="AA606" s="1">
        <f>(($C606*'fnd base rates'!I$48)
+($D606*'fnd base rates'!I$49)
+($E606*'fnd base rates'!I$50)
+($F606*'fnd base rates'!I$51)
+($G606*'fnd base rates'!I$52)
+($H606*'fnd base rates'!I$53)
+($I606*'fnd base rates'!I$54)
+($J606*'fnd base rates'!I$55)
+($K606*'fnd base rates'!I$56)
+($L606*'fnd base rates'!I$57)
+($M606*'fnd base rates'!I$58)
+($N606*'fnd base rates'!I$59)
+($O606*VLOOKUP($S606+12,rate_basefnd,9)))
*$R606</f>
        <v>305.26782000000003</v>
      </c>
      <c r="AB606" s="1">
        <f>(($C606*'fnd base rates'!J$48)
+($D606*'fnd base rates'!J$49)
+($E606*'fnd base rates'!J$50)
+($F606*'fnd base rates'!J$51)
+($G606*'fnd base rates'!J$52)
+($H606*'fnd base rates'!J$53)
+($I606*'fnd base rates'!J$54)
+($J606*'fnd base rates'!J$55)
+($K606*'fnd base rates'!J$56)
+($L606*'fnd base rates'!J$57)
+($M606*'fnd base rates'!J$58)
+($N606*'fnd base rates'!J$59)
+($O606*VLOOKUP($S606+12,rate_basefnd,10)))
*$R606</f>
        <v>223.53012000000001</v>
      </c>
      <c r="AC606" s="1">
        <f>(($C606*'fnd base rates'!K$48)
+($D606*'fnd base rates'!K$49)
+($E606*'fnd base rates'!K$50)
+($F606*'fnd base rates'!K$51)
+($G606*'fnd base rates'!K$52)
+($H606*'fnd base rates'!K$53)
+($I606*'fnd base rates'!K$54)
+($J606*'fnd base rates'!K$55)
+($K606*'fnd base rates'!K$56)
+($L606*'fnd base rates'!K$57)
+($M606*'fnd base rates'!K$58)
+($N606*'fnd base rates'!K$59)
+($O606*VLOOKUP($S606+12,rate_basefnd,11)))
*$R606</f>
        <v>1581.2601392499998</v>
      </c>
      <c r="AD606" s="1">
        <f>(($C606*'fnd base rates'!L$48)
+($D606*'fnd base rates'!L$49)
+($E606*'fnd base rates'!L$50)
+($F606*'fnd base rates'!L$51)
+($G606*'fnd base rates'!L$52)
+($H606*'fnd base rates'!L$53)
+($I606*'fnd base rates'!L$54)
+($J606*'fnd base rates'!L$55)
+($K606*'fnd base rates'!L$56)
+($L606*'fnd base rates'!L$57)
+($M606*'fnd base rates'!L$58)
+($N606*'fnd base rates'!L$59)
+($O606*VLOOKUP($S606+12,rate_basefnd,12)))</f>
        <v>1310.1197634268322</v>
      </c>
      <c r="AE606" s="1">
        <f>(($C606*'fnd base rates'!M$48)
+($D606*'fnd base rates'!M$49)
+($E606*'fnd base rates'!M$50)
+($F606*'fnd base rates'!M$51)
+($G606*'fnd base rates'!M$52)
+($H606*'fnd base rates'!M$53)
+($I606*'fnd base rates'!M$54)
+($J606*'fnd base rates'!M$55)
+($K606*'fnd base rates'!M$56)
+($L606*'fnd base rates'!M$57)
+($M606*'fnd base rates'!M$58)
+($N606*'fnd base rates'!M$59)
+($O606*VLOOKUP($S606+12,rate_basefnd,13)))</f>
        <v>0</v>
      </c>
      <c r="AF606" s="4">
        <f t="shared" si="104"/>
        <v>12632.752761676831</v>
      </c>
      <c r="AG606" s="4"/>
      <c r="AH606" s="4">
        <f t="shared" si="105"/>
        <v>487274246</v>
      </c>
      <c r="AI606" s="4" t="str">
        <f t="shared" si="106"/>
        <v>487</v>
      </c>
      <c r="AJ606" s="2" t="str">
        <f t="shared" si="107"/>
        <v>274</v>
      </c>
      <c r="AK606" s="2" t="str">
        <f t="shared" si="108"/>
        <v>246</v>
      </c>
      <c r="AL606" s="4">
        <f t="shared" si="109"/>
        <v>1</v>
      </c>
      <c r="AM606" s="4">
        <f t="shared" si="102"/>
        <v>1</v>
      </c>
      <c r="AN606" s="4">
        <f t="shared" si="110"/>
        <v>12632.752761676831</v>
      </c>
      <c r="AO606" s="4">
        <f t="shared" si="111"/>
        <v>12633</v>
      </c>
      <c r="AP606" s="4">
        <f t="shared" si="112"/>
        <v>0</v>
      </c>
      <c r="AQ606" s="75">
        <v>12633</v>
      </c>
      <c r="AR606" s="4"/>
    </row>
    <row r="607" spans="1:44">
      <c r="A607" s="2">
        <v>487274248</v>
      </c>
      <c r="B607" s="382" t="s">
        <v>129</v>
      </c>
      <c r="C607" s="15">
        <f>'fnd enro'!C607</f>
        <v>0</v>
      </c>
      <c r="D607" s="15">
        <f>'fnd enro'!D607</f>
        <v>0</v>
      </c>
      <c r="E607" s="15">
        <f>'fnd enro'!E607</f>
        <v>2</v>
      </c>
      <c r="F607" s="15">
        <f>'fnd enro'!F607</f>
        <v>2</v>
      </c>
      <c r="G607" s="15">
        <f>'fnd enro'!G607</f>
        <v>0</v>
      </c>
      <c r="H607" s="15">
        <f>'fnd enro'!H607</f>
        <v>0</v>
      </c>
      <c r="I607" s="15">
        <f>'fnd enro'!I607</f>
        <v>0.1875</v>
      </c>
      <c r="J607" s="15">
        <f>'fnd enro'!J607</f>
        <v>0</v>
      </c>
      <c r="K607" s="15">
        <f>'fnd enro'!K607</f>
        <v>0</v>
      </c>
      <c r="L607" s="15">
        <f>'fnd enro'!L607</f>
        <v>0</v>
      </c>
      <c r="M607" s="15">
        <f>'fnd enro'!M607</f>
        <v>1</v>
      </c>
      <c r="N607" s="15">
        <f>'fnd enro'!N607</f>
        <v>0</v>
      </c>
      <c r="O607" s="15">
        <f>'fnd enro'!O607</f>
        <v>2</v>
      </c>
      <c r="P607" s="15"/>
      <c r="Q607" s="15">
        <f>'fnd enro'!R607</f>
        <v>5</v>
      </c>
      <c r="R607" s="16">
        <f t="shared" si="103"/>
        <v>1.034</v>
      </c>
      <c r="S607" s="15">
        <f>'fnd enro'!Q607</f>
        <v>9</v>
      </c>
      <c r="U607" s="1">
        <f>(($C607*'fnd base rates'!C$48)
+($D607*'fnd base rates'!C$49)
+($E607*'fnd base rates'!C$50)
+($F607*'fnd base rates'!C$51)
+($G607*'fnd base rates'!C$52)
+($H607*'fnd base rates'!C$53)
+($I607*'fnd base rates'!C$54)
+($J607*'fnd base rates'!C$55)
+($K607*'fnd base rates'!C$56)
+($L607*'fnd base rates'!C$57)
+($M607*'fnd base rates'!C$58)
+($N607*'fnd base rates'!C$59)
+($O607*VLOOKUP($S607+12,rate_basefnd,3)))
*$R607</f>
        <v>2395.2383812500002</v>
      </c>
      <c r="V607" s="1">
        <f>(($C607*'fnd base rates'!D$48)
+($D607*'fnd base rates'!D$49)
+($E607*'fnd base rates'!D$50)
+($F607*'fnd base rates'!D$51)
+($G607*'fnd base rates'!D$52)
+($H607*'fnd base rates'!D$53)
+($I607*'fnd base rates'!D$54)
+($J607*'fnd base rates'!D$55)
+($K607*'fnd base rates'!D$56)
+($L607*'fnd base rates'!D$57)
+($M607*'fnd base rates'!D$58)
+($N607*'fnd base rates'!D$59)
+($O607*VLOOKUP($S607+12,rate_basefnd,4)))
*$R607</f>
        <v>3436.6024000000007</v>
      </c>
      <c r="W607" s="1">
        <f>(($C607*'fnd base rates'!E$48)
+($D607*'fnd base rates'!E$49)
+($E607*'fnd base rates'!E$50)
+($F607*'fnd base rates'!E$51)
+($G607*'fnd base rates'!E$52)
+($H607*'fnd base rates'!E$53)
+($I607*'fnd base rates'!E$54)
+($J607*'fnd base rates'!E$55)
+($K607*'fnd base rates'!E$56)
+($L607*'fnd base rates'!E$57)
+($M607*'fnd base rates'!E$58)
+($N607*'fnd base rates'!E$59)
+($O607*VLOOKUP($S607+12,rate_basefnd,5)))
*$R607</f>
        <v>25677.84610875</v>
      </c>
      <c r="X607" s="1">
        <f>(($C607*'fnd base rates'!F$48)
+($D607*'fnd base rates'!F$49)
+($E607*'fnd base rates'!F$50)
+($F607*'fnd base rates'!F$51)
+($G607*'fnd base rates'!F$52)
+($H607*'fnd base rates'!F$53)
+($I607*'fnd base rates'!F$54)
+($J607*'fnd base rates'!F$55)
+($K607*'fnd base rates'!F$56)
+($L607*'fnd base rates'!F$57)
+($M607*'fnd base rates'!F$58)
+($N607*'fnd base rates'!F$59)
+($O607*VLOOKUP($S607+12,rate_basefnd,6)))
*$R607</f>
        <v>5396.8789875000002</v>
      </c>
      <c r="Y607" s="1">
        <f>(($C607*'fnd base rates'!G$48)
+($D607*'fnd base rates'!G$49)
+($E607*'fnd base rates'!G$50)
+($F607*'fnd base rates'!G$51)
+($G607*'fnd base rates'!G$52)
+($H607*'fnd base rates'!G$53)
+($I607*'fnd base rates'!G$54)
+($J607*'fnd base rates'!G$55)
+($K607*'fnd base rates'!G$56)
+($L607*'fnd base rates'!G$57)
+($M607*'fnd base rates'!G$58)
+($N607*'fnd base rates'!G$59)
+($O607*VLOOKUP($S607+12,rate_basefnd,7)))
*$R607</f>
        <v>893.49361750000003</v>
      </c>
      <c r="Z607" s="1">
        <f>(($C607*'fnd base rates'!H$48)
+($D607*'fnd base rates'!H$49)
+($E607*'fnd base rates'!H$50)
+($F607*'fnd base rates'!H$51)
+($G607*'fnd base rates'!H$52)
+($H607*'fnd base rates'!H$53)
+($I607*'fnd base rates'!H$54)
+($J607*'fnd base rates'!H$55)
+($K607*'fnd base rates'!H$56)
+($L607*'fnd base rates'!H$57)
+($M607*'fnd base rates'!H$58)
+($N607*'fnd base rates'!H$59)
+($O607*VLOOKUP($S607+12,rate_basefnd,8)))</f>
        <v>2271.9224999999997</v>
      </c>
      <c r="AA607" s="1">
        <f>(($C607*'fnd base rates'!I$48)
+($D607*'fnd base rates'!I$49)
+($E607*'fnd base rates'!I$50)
+($F607*'fnd base rates'!I$51)
+($G607*'fnd base rates'!I$52)
+($H607*'fnd base rates'!I$53)
+($I607*'fnd base rates'!I$54)
+($J607*'fnd base rates'!I$55)
+($K607*'fnd base rates'!I$56)
+($L607*'fnd base rates'!I$57)
+($M607*'fnd base rates'!I$58)
+($N607*'fnd base rates'!I$59)
+($O607*VLOOKUP($S607+12,rate_basefnd,9)))
*$R607</f>
        <v>1222.5912599999999</v>
      </c>
      <c r="AB607" s="1">
        <f>(($C607*'fnd base rates'!J$48)
+($D607*'fnd base rates'!J$49)
+($E607*'fnd base rates'!J$50)
+($F607*'fnd base rates'!J$51)
+($G607*'fnd base rates'!J$52)
+($H607*'fnd base rates'!J$53)
+($I607*'fnd base rates'!J$54)
+($J607*'fnd base rates'!J$55)
+($K607*'fnd base rates'!J$56)
+($L607*'fnd base rates'!J$57)
+($M607*'fnd base rates'!J$58)
+($N607*'fnd base rates'!J$59)
+($O607*VLOOKUP($S607+12,rate_basefnd,10)))
*$R607</f>
        <v>593.03002000000004</v>
      </c>
      <c r="AC607" s="1">
        <f>(($C607*'fnd base rates'!K$48)
+($D607*'fnd base rates'!K$49)
+($E607*'fnd base rates'!K$50)
+($F607*'fnd base rates'!K$51)
+($G607*'fnd base rates'!K$52)
+($H607*'fnd base rates'!K$53)
+($I607*'fnd base rates'!K$54)
+($J607*'fnd base rates'!K$55)
+($K607*'fnd base rates'!K$56)
+($L607*'fnd base rates'!K$57)
+($M607*'fnd base rates'!K$58)
+($N607*'fnd base rates'!K$59)
+($O607*VLOOKUP($S607+12,rate_basefnd,11)))
*$R607</f>
        <v>6270.2955562500001</v>
      </c>
      <c r="AD607" s="1">
        <f>(($C607*'fnd base rates'!L$48)
+($D607*'fnd base rates'!L$49)
+($E607*'fnd base rates'!L$50)
+($F607*'fnd base rates'!L$51)
+($G607*'fnd base rates'!L$52)
+($H607*'fnd base rates'!L$53)
+($I607*'fnd base rates'!L$54)
+($J607*'fnd base rates'!L$55)
+($K607*'fnd base rates'!L$56)
+($L607*'fnd base rates'!L$57)
+($M607*'fnd base rates'!L$58)
+($N607*'fnd base rates'!L$59)
+($O607*VLOOKUP($S607+12,rate_basefnd,12)))</f>
        <v>5758.1341950191163</v>
      </c>
      <c r="AE607" s="1">
        <f>(($C607*'fnd base rates'!M$48)
+($D607*'fnd base rates'!M$49)
+($E607*'fnd base rates'!M$50)
+($F607*'fnd base rates'!M$51)
+($G607*'fnd base rates'!M$52)
+($H607*'fnd base rates'!M$53)
+($I607*'fnd base rates'!M$54)
+($J607*'fnd base rates'!M$55)
+($K607*'fnd base rates'!M$56)
+($L607*'fnd base rates'!M$57)
+($M607*'fnd base rates'!M$58)
+($N607*'fnd base rates'!M$59)
+($O607*VLOOKUP($S607+12,rate_basefnd,13)))</f>
        <v>0</v>
      </c>
      <c r="AF607" s="4">
        <f t="shared" si="104"/>
        <v>53916.033026269113</v>
      </c>
      <c r="AG607" s="4"/>
      <c r="AH607" s="4">
        <f t="shared" si="105"/>
        <v>487274248</v>
      </c>
      <c r="AI607" s="4" t="str">
        <f t="shared" si="106"/>
        <v>487</v>
      </c>
      <c r="AJ607" s="2" t="str">
        <f t="shared" si="107"/>
        <v>274</v>
      </c>
      <c r="AK607" s="2" t="str">
        <f t="shared" si="108"/>
        <v>248</v>
      </c>
      <c r="AL607" s="4">
        <f t="shared" si="109"/>
        <v>1</v>
      </c>
      <c r="AM607" s="4">
        <f t="shared" si="102"/>
        <v>5</v>
      </c>
      <c r="AN607" s="4">
        <f t="shared" si="110"/>
        <v>53916.033026269113</v>
      </c>
      <c r="AO607" s="4">
        <f t="shared" si="111"/>
        <v>10783</v>
      </c>
      <c r="AP607" s="4">
        <f t="shared" si="112"/>
        <v>0</v>
      </c>
      <c r="AQ607" s="75">
        <v>10783</v>
      </c>
      <c r="AR607" s="4"/>
    </row>
    <row r="608" spans="1:44">
      <c r="A608" s="2">
        <v>487274262</v>
      </c>
      <c r="B608" s="382" t="s">
        <v>129</v>
      </c>
      <c r="C608" s="15">
        <f>'fnd enro'!C608</f>
        <v>0</v>
      </c>
      <c r="D608" s="15">
        <f>'fnd enro'!D608</f>
        <v>0</v>
      </c>
      <c r="E608" s="15">
        <f>'fnd enro'!E608</f>
        <v>2</v>
      </c>
      <c r="F608" s="15">
        <f>'fnd enro'!F608</f>
        <v>2</v>
      </c>
      <c r="G608" s="15">
        <f>'fnd enro'!G608</f>
        <v>2</v>
      </c>
      <c r="H608" s="15">
        <f>'fnd enro'!H608</f>
        <v>0</v>
      </c>
      <c r="I608" s="15">
        <f>'fnd enro'!I608</f>
        <v>0.26250000000000001</v>
      </c>
      <c r="J608" s="15">
        <f>'fnd enro'!J608</f>
        <v>0</v>
      </c>
      <c r="K608" s="15">
        <f>'fnd enro'!K608</f>
        <v>0</v>
      </c>
      <c r="L608" s="15">
        <f>'fnd enro'!L608</f>
        <v>0</v>
      </c>
      <c r="M608" s="15">
        <f>'fnd enro'!M608</f>
        <v>1</v>
      </c>
      <c r="N608" s="15">
        <f>'fnd enro'!N608</f>
        <v>0</v>
      </c>
      <c r="O608" s="15">
        <f>'fnd enro'!O608</f>
        <v>2</v>
      </c>
      <c r="P608" s="15"/>
      <c r="Q608" s="15">
        <f>'fnd enro'!R608</f>
        <v>7</v>
      </c>
      <c r="R608" s="16">
        <f t="shared" si="103"/>
        <v>1.034</v>
      </c>
      <c r="S608" s="15">
        <f>'fnd enro'!Q608</f>
        <v>7</v>
      </c>
      <c r="U608" s="1">
        <f>(($C608*'fnd base rates'!C$48)
+($D608*'fnd base rates'!C$49)
+($E608*'fnd base rates'!C$50)
+($F608*'fnd base rates'!C$51)
+($G608*'fnd base rates'!C$52)
+($H608*'fnd base rates'!C$53)
+($I608*'fnd base rates'!C$54)
+($J608*'fnd base rates'!C$55)
+($K608*'fnd base rates'!C$56)
+($L608*'fnd base rates'!C$57)
+($M608*'fnd base rates'!C$58)
+($N608*'fnd base rates'!C$59)
+($O608*VLOOKUP($S608+12,rate_basefnd,3)))
*$R608</f>
        <v>3353.3337337500002</v>
      </c>
      <c r="V608" s="1">
        <f>(($C608*'fnd base rates'!D$48)
+($D608*'fnd base rates'!D$49)
+($E608*'fnd base rates'!D$50)
+($F608*'fnd base rates'!D$51)
+($G608*'fnd base rates'!D$52)
+($H608*'fnd base rates'!D$53)
+($I608*'fnd base rates'!D$54)
+($J608*'fnd base rates'!D$55)
+($K608*'fnd base rates'!D$56)
+($L608*'fnd base rates'!D$57)
+($M608*'fnd base rates'!D$58)
+($N608*'fnd base rates'!D$59)
+($O608*VLOOKUP($S608+12,rate_basefnd,4)))
*$R608</f>
        <v>4811.2433600000004</v>
      </c>
      <c r="W608" s="1">
        <f>(($C608*'fnd base rates'!E$48)
+($D608*'fnd base rates'!E$49)
+($E608*'fnd base rates'!E$50)
+($F608*'fnd base rates'!E$51)
+($G608*'fnd base rates'!E$52)
+($H608*'fnd base rates'!E$53)
+($I608*'fnd base rates'!E$54)
+($J608*'fnd base rates'!E$55)
+($K608*'fnd base rates'!E$56)
+($L608*'fnd base rates'!E$57)
+($M608*'fnd base rates'!E$58)
+($N608*'fnd base rates'!E$59)
+($O608*VLOOKUP($S608+12,rate_basefnd,5)))
*$R608</f>
        <v>31743.743776250001</v>
      </c>
      <c r="X608" s="1">
        <f>(($C608*'fnd base rates'!F$48)
+($D608*'fnd base rates'!F$49)
+($E608*'fnd base rates'!F$50)
+($F608*'fnd base rates'!F$51)
+($G608*'fnd base rates'!F$52)
+($H608*'fnd base rates'!F$53)
+($I608*'fnd base rates'!F$54)
+($J608*'fnd base rates'!F$55)
+($K608*'fnd base rates'!F$56)
+($L608*'fnd base rates'!F$57)
+($M608*'fnd base rates'!F$58)
+($N608*'fnd base rates'!F$59)
+($O608*VLOOKUP($S608+12,rate_basefnd,6)))
*$R608</f>
        <v>7167.5124784999998</v>
      </c>
      <c r="Y608" s="1">
        <f>(($C608*'fnd base rates'!G$48)
+($D608*'fnd base rates'!G$49)
+($E608*'fnd base rates'!G$50)
+($F608*'fnd base rates'!G$51)
+($G608*'fnd base rates'!G$52)
+($H608*'fnd base rates'!G$53)
+($I608*'fnd base rates'!G$54)
+($J608*'fnd base rates'!G$55)
+($K608*'fnd base rates'!G$56)
+($L608*'fnd base rates'!G$57)
+($M608*'fnd base rates'!G$58)
+($N608*'fnd base rates'!G$59)
+($O608*VLOOKUP($S608+12,rate_basefnd,7)))
*$R608</f>
        <v>1192.3873444999999</v>
      </c>
      <c r="Z608" s="1">
        <f>(($C608*'fnd base rates'!H$48)
+($D608*'fnd base rates'!H$49)
+($E608*'fnd base rates'!H$50)
+($F608*'fnd base rates'!H$51)
+($G608*'fnd base rates'!H$52)
+($H608*'fnd base rates'!H$53)
+($I608*'fnd base rates'!H$54)
+($J608*'fnd base rates'!H$55)
+($K608*'fnd base rates'!H$56)
+($L608*'fnd base rates'!H$57)
+($M608*'fnd base rates'!H$58)
+($N608*'fnd base rates'!H$59)
+($O608*VLOOKUP($S608+12,rate_basefnd,8)))</f>
        <v>3180.6914999999999</v>
      </c>
      <c r="AA608" s="1">
        <f>(($C608*'fnd base rates'!I$48)
+($D608*'fnd base rates'!I$49)
+($E608*'fnd base rates'!I$50)
+($F608*'fnd base rates'!I$51)
+($G608*'fnd base rates'!I$52)
+($H608*'fnd base rates'!I$53)
+($I608*'fnd base rates'!I$54)
+($J608*'fnd base rates'!I$55)
+($K608*'fnd base rates'!I$56)
+($L608*'fnd base rates'!I$57)
+($M608*'fnd base rates'!I$58)
+($N608*'fnd base rates'!I$59)
+($O608*VLOOKUP($S608+12,rate_basefnd,9)))
*$R608</f>
        <v>1833.1269</v>
      </c>
      <c r="AB608" s="1">
        <f>(($C608*'fnd base rates'!J$48)
+($D608*'fnd base rates'!J$49)
+($E608*'fnd base rates'!J$50)
+($F608*'fnd base rates'!J$51)
+($G608*'fnd base rates'!J$52)
+($H608*'fnd base rates'!J$53)
+($I608*'fnd base rates'!J$54)
+($J608*'fnd base rates'!J$55)
+($K608*'fnd base rates'!J$56)
+($L608*'fnd base rates'!J$57)
+($M608*'fnd base rates'!J$58)
+($N608*'fnd base rates'!J$59)
+($O608*VLOOKUP($S608+12,rate_basefnd,10)))
*$R608</f>
        <v>1040.0902599999999</v>
      </c>
      <c r="AC608" s="1">
        <f>(($C608*'fnd base rates'!K$48)
+($D608*'fnd base rates'!K$49)
+($E608*'fnd base rates'!K$50)
+($F608*'fnd base rates'!K$51)
+($G608*'fnd base rates'!K$52)
+($H608*'fnd base rates'!K$53)
+($I608*'fnd base rates'!K$54)
+($J608*'fnd base rates'!K$55)
+($K608*'fnd base rates'!K$56)
+($L608*'fnd base rates'!K$57)
+($M608*'fnd base rates'!K$58)
+($N608*'fnd base rates'!K$59)
+($O608*VLOOKUP($S608+12,rate_basefnd,11)))
*$R608</f>
        <v>8367.7131147500004</v>
      </c>
      <c r="AD608" s="1">
        <f>(($C608*'fnd base rates'!L$48)
+($D608*'fnd base rates'!L$49)
+($E608*'fnd base rates'!L$50)
+($F608*'fnd base rates'!L$51)
+($G608*'fnd base rates'!L$52)
+($H608*'fnd base rates'!L$53)
+($I608*'fnd base rates'!L$54)
+($J608*'fnd base rates'!L$55)
+($K608*'fnd base rates'!L$56)
+($L608*'fnd base rates'!L$57)
+($M608*'fnd base rates'!L$58)
+($N608*'fnd base rates'!L$59)
+($O608*VLOOKUP($S608+12,rate_basefnd,12)))</f>
        <v>7701.3137218727807</v>
      </c>
      <c r="AE608" s="1">
        <f>(($C608*'fnd base rates'!M$48)
+($D608*'fnd base rates'!M$49)
+($E608*'fnd base rates'!M$50)
+($F608*'fnd base rates'!M$51)
+($G608*'fnd base rates'!M$52)
+($H608*'fnd base rates'!M$53)
+($I608*'fnd base rates'!M$54)
+($J608*'fnd base rates'!M$55)
+($K608*'fnd base rates'!M$56)
+($L608*'fnd base rates'!M$57)
+($M608*'fnd base rates'!M$58)
+($N608*'fnd base rates'!M$59)
+($O608*VLOOKUP($S608+12,rate_basefnd,13)))</f>
        <v>0</v>
      </c>
      <c r="AF608" s="4">
        <f t="shared" si="104"/>
        <v>70391.156189622779</v>
      </c>
      <c r="AG608" s="4"/>
      <c r="AH608" s="4">
        <f t="shared" si="105"/>
        <v>487274262</v>
      </c>
      <c r="AI608" s="4" t="str">
        <f t="shared" si="106"/>
        <v>487</v>
      </c>
      <c r="AJ608" s="2" t="str">
        <f t="shared" si="107"/>
        <v>274</v>
      </c>
      <c r="AK608" s="2" t="str">
        <f t="shared" si="108"/>
        <v>262</v>
      </c>
      <c r="AL608" s="4">
        <f t="shared" si="109"/>
        <v>1</v>
      </c>
      <c r="AM608" s="4">
        <f t="shared" si="102"/>
        <v>7</v>
      </c>
      <c r="AN608" s="4">
        <f t="shared" si="110"/>
        <v>70391.156189622779</v>
      </c>
      <c r="AO608" s="4">
        <f t="shared" si="111"/>
        <v>10056</v>
      </c>
      <c r="AP608" s="4">
        <f t="shared" si="112"/>
        <v>0</v>
      </c>
      <c r="AQ608" s="75">
        <v>10056</v>
      </c>
      <c r="AR608" s="4"/>
    </row>
    <row r="609" spans="1:44">
      <c r="A609" s="2">
        <v>487274274</v>
      </c>
      <c r="B609" s="382" t="s">
        <v>129</v>
      </c>
      <c r="C609" s="15">
        <f>'fnd enro'!C609</f>
        <v>0</v>
      </c>
      <c r="D609" s="15">
        <f>'fnd enro'!D609</f>
        <v>0</v>
      </c>
      <c r="E609" s="15">
        <f>'fnd enro'!E609</f>
        <v>23</v>
      </c>
      <c r="F609" s="15">
        <f>'fnd enro'!F609</f>
        <v>167</v>
      </c>
      <c r="G609" s="15">
        <f>'fnd enro'!G609</f>
        <v>25</v>
      </c>
      <c r="H609" s="15">
        <f>'fnd enro'!H609</f>
        <v>0</v>
      </c>
      <c r="I609" s="15">
        <f>'fnd enro'!I609</f>
        <v>10.6875</v>
      </c>
      <c r="J609" s="15">
        <f>'fnd enro'!J609</f>
        <v>0</v>
      </c>
      <c r="K609" s="15">
        <f>'fnd enro'!K609</f>
        <v>0</v>
      </c>
      <c r="L609" s="15">
        <f>'fnd enro'!L609</f>
        <v>0</v>
      </c>
      <c r="M609" s="15">
        <f>'fnd enro'!M609</f>
        <v>70</v>
      </c>
      <c r="N609" s="15">
        <f>'fnd enro'!N609</f>
        <v>0</v>
      </c>
      <c r="O609" s="15">
        <f>'fnd enro'!O609</f>
        <v>158</v>
      </c>
      <c r="P609" s="15"/>
      <c r="Q609" s="15">
        <f>'fnd enro'!R609</f>
        <v>285</v>
      </c>
      <c r="R609" s="16">
        <f t="shared" si="103"/>
        <v>1.034</v>
      </c>
      <c r="S609" s="15">
        <f>'fnd enro'!Q609</f>
        <v>10</v>
      </c>
      <c r="U609" s="1">
        <f>(($C609*'fnd base rates'!C$48)
+($D609*'fnd base rates'!C$49)
+($E609*'fnd base rates'!C$50)
+($F609*'fnd base rates'!C$51)
+($G609*'fnd base rates'!C$52)
+($H609*'fnd base rates'!C$53)
+($I609*'fnd base rates'!C$54)
+($J609*'fnd base rates'!C$55)
+($K609*'fnd base rates'!C$56)
+($L609*'fnd base rates'!C$57)
+($M609*'fnd base rates'!C$58)
+($N609*'fnd base rates'!C$59)
+($O609*VLOOKUP($S609+12,rate_basefnd,3)))
*$R609</f>
        <v>136528.58773124998</v>
      </c>
      <c r="V609" s="1">
        <f>(($C609*'fnd base rates'!D$48)
+($D609*'fnd base rates'!D$49)
+($E609*'fnd base rates'!D$50)
+($F609*'fnd base rates'!D$51)
+($G609*'fnd base rates'!D$52)
+($H609*'fnd base rates'!D$53)
+($I609*'fnd base rates'!D$54)
+($J609*'fnd base rates'!D$55)
+($K609*'fnd base rates'!D$56)
+($L609*'fnd base rates'!D$57)
+($M609*'fnd base rates'!D$58)
+($N609*'fnd base rates'!D$59)
+($O609*VLOOKUP($S609+12,rate_basefnd,4)))
*$R609</f>
        <v>195886.33679999999</v>
      </c>
      <c r="W609" s="1">
        <f>(($C609*'fnd base rates'!E$48)
+($D609*'fnd base rates'!E$49)
+($E609*'fnd base rates'!E$50)
+($F609*'fnd base rates'!E$51)
+($G609*'fnd base rates'!E$52)
+($H609*'fnd base rates'!E$53)
+($I609*'fnd base rates'!E$54)
+($J609*'fnd base rates'!E$55)
+($K609*'fnd base rates'!E$56)
+($L609*'fnd base rates'!E$57)
+($M609*'fnd base rates'!E$58)
+($N609*'fnd base rates'!E$59)
+($O609*VLOOKUP($S609+12,rate_basefnd,5)))
*$R609</f>
        <v>1627485.04397875</v>
      </c>
      <c r="X609" s="1">
        <f>(($C609*'fnd base rates'!F$48)
+($D609*'fnd base rates'!F$49)
+($E609*'fnd base rates'!F$50)
+($F609*'fnd base rates'!F$51)
+($G609*'fnd base rates'!F$52)
+($H609*'fnd base rates'!F$53)
+($I609*'fnd base rates'!F$54)
+($J609*'fnd base rates'!F$55)
+($K609*'fnd base rates'!F$56)
+($L609*'fnd base rates'!F$57)
+($M609*'fnd base rates'!F$58)
+($N609*'fnd base rates'!F$59)
+($O609*VLOOKUP($S609+12,rate_basefnd,6)))
*$R609</f>
        <v>299854.8700675001</v>
      </c>
      <c r="Y609" s="1">
        <f>(($C609*'fnd base rates'!G$48)
+($D609*'fnd base rates'!G$49)
+($E609*'fnd base rates'!G$50)
+($F609*'fnd base rates'!G$51)
+($G609*'fnd base rates'!G$52)
+($H609*'fnd base rates'!G$53)
+($I609*'fnd base rates'!G$54)
+($J609*'fnd base rates'!G$55)
+($K609*'fnd base rates'!G$56)
+($L609*'fnd base rates'!G$57)
+($M609*'fnd base rates'!G$58)
+($N609*'fnd base rates'!G$59)
+($O609*VLOOKUP($S609+12,rate_basefnd,7)))
*$R609</f>
        <v>55124.529157500001</v>
      </c>
      <c r="Z609" s="1">
        <f>(($C609*'fnd base rates'!H$48)
+($D609*'fnd base rates'!H$49)
+($E609*'fnd base rates'!H$50)
+($F609*'fnd base rates'!H$51)
+($G609*'fnd base rates'!H$52)
+($H609*'fnd base rates'!H$53)
+($I609*'fnd base rates'!H$54)
+($J609*'fnd base rates'!H$55)
+($K609*'fnd base rates'!H$56)
+($L609*'fnd base rates'!H$57)
+($M609*'fnd base rates'!H$58)
+($N609*'fnd base rates'!H$59)
+($O609*VLOOKUP($S609+12,rate_basefnd,8)))</f>
        <v>129499.5825</v>
      </c>
      <c r="AA609" s="1">
        <f>(($C609*'fnd base rates'!I$48)
+($D609*'fnd base rates'!I$49)
+($E609*'fnd base rates'!I$50)
+($F609*'fnd base rates'!I$51)
+($G609*'fnd base rates'!I$52)
+($H609*'fnd base rates'!I$53)
+($I609*'fnd base rates'!I$54)
+($J609*'fnd base rates'!I$55)
+($K609*'fnd base rates'!I$56)
+($L609*'fnd base rates'!I$57)
+($M609*'fnd base rates'!I$58)
+($N609*'fnd base rates'!I$59)
+($O609*VLOOKUP($S609+12,rate_basefnd,9)))
*$R609</f>
        <v>72573.306299999997</v>
      </c>
      <c r="AB609" s="1">
        <f>(($C609*'fnd base rates'!J$48)
+($D609*'fnd base rates'!J$49)
+($E609*'fnd base rates'!J$50)
+($F609*'fnd base rates'!J$51)
+($G609*'fnd base rates'!J$52)
+($H609*'fnd base rates'!J$53)
+($I609*'fnd base rates'!J$54)
+($J609*'fnd base rates'!J$55)
+($K609*'fnd base rates'!J$56)
+($L609*'fnd base rates'!J$57)
+($M609*'fnd base rates'!J$58)
+($N609*'fnd base rates'!J$59)
+($O609*VLOOKUP($S609+12,rate_basefnd,10)))
*$R609</f>
        <v>40120.202980000002</v>
      </c>
      <c r="AC609" s="1">
        <f>(($C609*'fnd base rates'!K$48)
+($D609*'fnd base rates'!K$49)
+($E609*'fnd base rates'!K$50)
+($F609*'fnd base rates'!K$51)
+($G609*'fnd base rates'!K$52)
+($H609*'fnd base rates'!K$53)
+($I609*'fnd base rates'!K$54)
+($J609*'fnd base rates'!K$55)
+($K609*'fnd base rates'!K$56)
+($L609*'fnd base rates'!K$57)
+($M609*'fnd base rates'!K$58)
+($N609*'fnd base rates'!K$59)
+($O609*VLOOKUP($S609+12,rate_basefnd,11)))
*$R609</f>
        <v>386836.74082625</v>
      </c>
      <c r="AD609" s="1">
        <f>(($C609*'fnd base rates'!L$48)
+($D609*'fnd base rates'!L$49)
+($E609*'fnd base rates'!L$50)
+($F609*'fnd base rates'!L$51)
+($G609*'fnd base rates'!L$52)
+($H609*'fnd base rates'!L$53)
+($I609*'fnd base rates'!L$54)
+($J609*'fnd base rates'!L$55)
+($K609*'fnd base rates'!L$56)
+($L609*'fnd base rates'!L$57)
+($M609*'fnd base rates'!L$58)
+($N609*'fnd base rates'!L$59)
+($O609*VLOOKUP($S609+12,rate_basefnd,12)))</f>
        <v>345048.62840745552</v>
      </c>
      <c r="AE609" s="1">
        <f>(($C609*'fnd base rates'!M$48)
+($D609*'fnd base rates'!M$49)
+($E609*'fnd base rates'!M$50)
+($F609*'fnd base rates'!M$51)
+($G609*'fnd base rates'!M$52)
+($H609*'fnd base rates'!M$53)
+($I609*'fnd base rates'!M$54)
+($J609*'fnd base rates'!M$55)
+($K609*'fnd base rates'!M$56)
+($L609*'fnd base rates'!M$57)
+($M609*'fnd base rates'!M$58)
+($N609*'fnd base rates'!M$59)
+($O609*VLOOKUP($S609+12,rate_basefnd,13)))</f>
        <v>0</v>
      </c>
      <c r="AF609" s="4">
        <f t="shared" si="104"/>
        <v>3288957.8287487053</v>
      </c>
      <c r="AG609" s="4"/>
      <c r="AH609" s="4">
        <f t="shared" si="105"/>
        <v>487274274</v>
      </c>
      <c r="AI609" s="4" t="str">
        <f t="shared" si="106"/>
        <v>487</v>
      </c>
      <c r="AJ609" s="2" t="str">
        <f t="shared" si="107"/>
        <v>274</v>
      </c>
      <c r="AK609" s="2" t="str">
        <f t="shared" si="108"/>
        <v>274</v>
      </c>
      <c r="AL609" s="4">
        <f t="shared" si="109"/>
        <v>1</v>
      </c>
      <c r="AM609" s="4">
        <f t="shared" si="102"/>
        <v>285</v>
      </c>
      <c r="AN609" s="4">
        <f t="shared" si="110"/>
        <v>3288957.8287487053</v>
      </c>
      <c r="AO609" s="4">
        <f t="shared" si="111"/>
        <v>11540</v>
      </c>
      <c r="AP609" s="4">
        <f t="shared" si="112"/>
        <v>0</v>
      </c>
      <c r="AQ609" s="75">
        <v>11540</v>
      </c>
      <c r="AR609" s="4"/>
    </row>
    <row r="610" spans="1:44">
      <c r="A610" s="2">
        <v>487274284</v>
      </c>
      <c r="B610" s="382" t="s">
        <v>129</v>
      </c>
      <c r="C610" s="15">
        <f>'fnd enro'!C610</f>
        <v>0</v>
      </c>
      <c r="D610" s="15">
        <f>'fnd enro'!D610</f>
        <v>0</v>
      </c>
      <c r="E610" s="15">
        <f>'fnd enro'!E610</f>
        <v>0</v>
      </c>
      <c r="F610" s="15">
        <f>'fnd enro'!F610</f>
        <v>1</v>
      </c>
      <c r="G610" s="15">
        <f>'fnd enro'!G610</f>
        <v>0</v>
      </c>
      <c r="H610" s="15">
        <f>'fnd enro'!H610</f>
        <v>0</v>
      </c>
      <c r="I610" s="15">
        <f>'fnd enro'!I610</f>
        <v>3.7499999999999999E-2</v>
      </c>
      <c r="J610" s="15">
        <f>'fnd enro'!J610</f>
        <v>0</v>
      </c>
      <c r="K610" s="15">
        <f>'fnd enro'!K610</f>
        <v>0</v>
      </c>
      <c r="L610" s="15">
        <f>'fnd enro'!L610</f>
        <v>0</v>
      </c>
      <c r="M610" s="15">
        <f>'fnd enro'!M610</f>
        <v>0</v>
      </c>
      <c r="N610" s="15">
        <f>'fnd enro'!N610</f>
        <v>0</v>
      </c>
      <c r="O610" s="15">
        <f>'fnd enro'!O610</f>
        <v>0</v>
      </c>
      <c r="P610" s="15"/>
      <c r="Q610" s="15">
        <f>'fnd enro'!R610</f>
        <v>1</v>
      </c>
      <c r="R610" s="16">
        <f t="shared" si="103"/>
        <v>1.034</v>
      </c>
      <c r="S610" s="15">
        <f>'fnd enro'!Q610</f>
        <v>1</v>
      </c>
      <c r="U610" s="1">
        <f>(($C610*'fnd base rates'!C$48)
+($D610*'fnd base rates'!C$49)
+($E610*'fnd base rates'!C$50)
+($F610*'fnd base rates'!C$51)
+($G610*'fnd base rates'!C$52)
+($H610*'fnd base rates'!C$53)
+($I610*'fnd base rates'!C$54)
+($J610*'fnd base rates'!C$55)
+($K610*'fnd base rates'!C$56)
+($L610*'fnd base rates'!C$57)
+($M610*'fnd base rates'!C$58)
+($N610*'fnd base rates'!C$59)
+($O610*VLOOKUP($S610+12,rate_basefnd,3)))
*$R610</f>
        <v>479.04767625000005</v>
      </c>
      <c r="V610" s="1">
        <f>(($C610*'fnd base rates'!D$48)
+($D610*'fnd base rates'!D$49)
+($E610*'fnd base rates'!D$50)
+($F610*'fnd base rates'!D$51)
+($G610*'fnd base rates'!D$52)
+($H610*'fnd base rates'!D$53)
+($I610*'fnd base rates'!D$54)
+($J610*'fnd base rates'!D$55)
+($K610*'fnd base rates'!D$56)
+($L610*'fnd base rates'!D$57)
+($M610*'fnd base rates'!D$58)
+($N610*'fnd base rates'!D$59)
+($O610*VLOOKUP($S610+12,rate_basefnd,4)))
*$R610</f>
        <v>687.32048000000009</v>
      </c>
      <c r="W610" s="1">
        <f>(($C610*'fnd base rates'!E$48)
+($D610*'fnd base rates'!E$49)
+($E610*'fnd base rates'!E$50)
+($F610*'fnd base rates'!E$51)
+($G610*'fnd base rates'!E$52)
+($H610*'fnd base rates'!E$53)
+($I610*'fnd base rates'!E$54)
+($J610*'fnd base rates'!E$55)
+($K610*'fnd base rates'!E$56)
+($L610*'fnd base rates'!E$57)
+($M610*'fnd base rates'!E$58)
+($N610*'fnd base rates'!E$59)
+($O610*VLOOKUP($S610+12,rate_basefnd,5)))
*$R610</f>
        <v>3476.5658537499999</v>
      </c>
      <c r="X610" s="1">
        <f>(($C610*'fnd base rates'!F$48)
+($D610*'fnd base rates'!F$49)
+($E610*'fnd base rates'!F$50)
+($F610*'fnd base rates'!F$51)
+($G610*'fnd base rates'!F$52)
+($H610*'fnd base rates'!F$53)
+($I610*'fnd base rates'!F$54)
+($J610*'fnd base rates'!F$55)
+($K610*'fnd base rates'!F$56)
+($L610*'fnd base rates'!F$57)
+($M610*'fnd base rates'!F$58)
+($N610*'fnd base rates'!F$59)
+($O610*VLOOKUP($S610+12,rate_basefnd,6)))
*$R610</f>
        <v>1111.7730855000002</v>
      </c>
      <c r="Y610" s="1">
        <f>(($C610*'fnd base rates'!G$48)
+($D610*'fnd base rates'!G$49)
+($E610*'fnd base rates'!G$50)
+($F610*'fnd base rates'!G$51)
+($G610*'fnd base rates'!G$52)
+($H610*'fnd base rates'!G$53)
+($I610*'fnd base rates'!G$54)
+($J610*'fnd base rates'!G$55)
+($K610*'fnd base rates'!G$56)
+($L610*'fnd base rates'!G$57)
+($M610*'fnd base rates'!G$58)
+($N610*'fnd base rates'!G$59)
+($O610*VLOOKUP($S610+12,rate_basefnd,7)))
*$R610</f>
        <v>140.39936349999999</v>
      </c>
      <c r="Z610" s="1">
        <f>(($C610*'fnd base rates'!H$48)
+($D610*'fnd base rates'!H$49)
+($E610*'fnd base rates'!H$50)
+($F610*'fnd base rates'!H$51)
+($G610*'fnd base rates'!H$52)
+($H610*'fnd base rates'!H$53)
+($I610*'fnd base rates'!H$54)
+($J610*'fnd base rates'!H$55)
+($K610*'fnd base rates'!H$56)
+($L610*'fnd base rates'!H$57)
+($M610*'fnd base rates'!H$58)
+($N610*'fnd base rates'!H$59)
+($O610*VLOOKUP($S610+12,rate_basefnd,8)))</f>
        <v>454.3845</v>
      </c>
      <c r="AA610" s="1">
        <f>(($C610*'fnd base rates'!I$48)
+($D610*'fnd base rates'!I$49)
+($E610*'fnd base rates'!I$50)
+($F610*'fnd base rates'!I$51)
+($G610*'fnd base rates'!I$52)
+($H610*'fnd base rates'!I$53)
+($I610*'fnd base rates'!I$54)
+($J610*'fnd base rates'!I$55)
+($K610*'fnd base rates'!I$56)
+($L610*'fnd base rates'!I$57)
+($M610*'fnd base rates'!I$58)
+($N610*'fnd base rates'!I$59)
+($O610*VLOOKUP($S610+12,rate_basefnd,9)))
*$R610</f>
        <v>229.33086</v>
      </c>
      <c r="AB610" s="1">
        <f>(($C610*'fnd base rates'!J$48)
+($D610*'fnd base rates'!J$49)
+($E610*'fnd base rates'!J$50)
+($F610*'fnd base rates'!J$51)
+($G610*'fnd base rates'!J$52)
+($H610*'fnd base rates'!J$53)
+($I610*'fnd base rates'!J$54)
+($J610*'fnd base rates'!J$55)
+($K610*'fnd base rates'!J$56)
+($L610*'fnd base rates'!J$57)
+($M610*'fnd base rates'!J$58)
+($N610*'fnd base rates'!J$59)
+($O610*VLOOKUP($S610+12,rate_basefnd,10)))
*$R610</f>
        <v>136.84989999999999</v>
      </c>
      <c r="AC610" s="1">
        <f>(($C610*'fnd base rates'!K$48)
+($D610*'fnd base rates'!K$49)
+($E610*'fnd base rates'!K$50)
+($F610*'fnd base rates'!K$51)
+($G610*'fnd base rates'!K$52)
+($H610*'fnd base rates'!K$53)
+($I610*'fnd base rates'!K$54)
+($J610*'fnd base rates'!K$55)
+($K610*'fnd base rates'!K$56)
+($L610*'fnd base rates'!K$57)
+($M610*'fnd base rates'!K$58)
+($N610*'fnd base rates'!K$59)
+($O610*VLOOKUP($S610+12,rate_basefnd,11)))
*$R610</f>
        <v>985.17981925000004</v>
      </c>
      <c r="AD610" s="1">
        <f>(($C610*'fnd base rates'!L$48)
+($D610*'fnd base rates'!L$49)
+($E610*'fnd base rates'!L$50)
+($F610*'fnd base rates'!L$51)
+($G610*'fnd base rates'!L$52)
+($H610*'fnd base rates'!L$53)
+($I610*'fnd base rates'!L$54)
+($J610*'fnd base rates'!L$55)
+($K610*'fnd base rates'!L$56)
+($L610*'fnd base rates'!L$57)
+($M610*'fnd base rates'!L$58)
+($N610*'fnd base rates'!L$59)
+($O610*VLOOKUP($S610+12,rate_basefnd,12)))</f>
        <v>987.83146477281571</v>
      </c>
      <c r="AE610" s="1">
        <f>(($C610*'fnd base rates'!M$48)
+($D610*'fnd base rates'!M$49)
+($E610*'fnd base rates'!M$50)
+($F610*'fnd base rates'!M$51)
+($G610*'fnd base rates'!M$52)
+($H610*'fnd base rates'!M$53)
+($I610*'fnd base rates'!M$54)
+($J610*'fnd base rates'!M$55)
+($K610*'fnd base rates'!M$56)
+($L610*'fnd base rates'!M$57)
+($M610*'fnd base rates'!M$58)
+($N610*'fnd base rates'!M$59)
+($O610*VLOOKUP($S610+12,rate_basefnd,13)))</f>
        <v>0</v>
      </c>
      <c r="AF610" s="4">
        <f t="shared" si="104"/>
        <v>8688.6830030228157</v>
      </c>
      <c r="AG610" s="4"/>
      <c r="AH610" s="4">
        <f t="shared" si="105"/>
        <v>487274284</v>
      </c>
      <c r="AI610" s="4" t="str">
        <f t="shared" si="106"/>
        <v>487</v>
      </c>
      <c r="AJ610" s="2" t="str">
        <f t="shared" si="107"/>
        <v>274</v>
      </c>
      <c r="AK610" s="2" t="str">
        <f t="shared" si="108"/>
        <v>284</v>
      </c>
      <c r="AL610" s="4">
        <f t="shared" si="109"/>
        <v>1</v>
      </c>
      <c r="AM610" s="4">
        <f t="shared" si="102"/>
        <v>1</v>
      </c>
      <c r="AN610" s="4">
        <f t="shared" si="110"/>
        <v>8688.6830030228157</v>
      </c>
      <c r="AO610" s="4">
        <f t="shared" si="111"/>
        <v>8689</v>
      </c>
      <c r="AP610" s="4">
        <f t="shared" si="112"/>
        <v>0</v>
      </c>
      <c r="AQ610" s="75">
        <v>8689</v>
      </c>
      <c r="AR610" s="4"/>
    </row>
    <row r="611" spans="1:44">
      <c r="A611" s="2">
        <v>487274285</v>
      </c>
      <c r="B611" s="382" t="s">
        <v>129</v>
      </c>
      <c r="C611" s="15">
        <f>'fnd enro'!C611</f>
        <v>0</v>
      </c>
      <c r="D611" s="15">
        <f>'fnd enro'!D611</f>
        <v>0</v>
      </c>
      <c r="E611" s="15">
        <f>'fnd enro'!E611</f>
        <v>0</v>
      </c>
      <c r="F611" s="15">
        <f>'fnd enro'!F611</f>
        <v>2</v>
      </c>
      <c r="G611" s="15">
        <f>'fnd enro'!G611</f>
        <v>0</v>
      </c>
      <c r="H611" s="15">
        <f>'fnd enro'!H611</f>
        <v>0</v>
      </c>
      <c r="I611" s="15">
        <f>'fnd enro'!I611</f>
        <v>7.4999999999999997E-2</v>
      </c>
      <c r="J611" s="15">
        <f>'fnd enro'!J611</f>
        <v>0</v>
      </c>
      <c r="K611" s="15">
        <f>'fnd enro'!K611</f>
        <v>0</v>
      </c>
      <c r="L611" s="15">
        <f>'fnd enro'!L611</f>
        <v>0</v>
      </c>
      <c r="M611" s="15">
        <f>'fnd enro'!M611</f>
        <v>0</v>
      </c>
      <c r="N611" s="15">
        <f>'fnd enro'!N611</f>
        <v>0</v>
      </c>
      <c r="O611" s="15">
        <f>'fnd enro'!O611</f>
        <v>0</v>
      </c>
      <c r="P611" s="15"/>
      <c r="Q611" s="15">
        <f>'fnd enro'!R611</f>
        <v>2</v>
      </c>
      <c r="R611" s="16">
        <f t="shared" si="103"/>
        <v>1.034</v>
      </c>
      <c r="S611" s="15">
        <f>'fnd enro'!Q611</f>
        <v>1</v>
      </c>
      <c r="U611" s="1">
        <f>(($C611*'fnd base rates'!C$48)
+($D611*'fnd base rates'!C$49)
+($E611*'fnd base rates'!C$50)
+($F611*'fnd base rates'!C$51)
+($G611*'fnd base rates'!C$52)
+($H611*'fnd base rates'!C$53)
+($I611*'fnd base rates'!C$54)
+($J611*'fnd base rates'!C$55)
+($K611*'fnd base rates'!C$56)
+($L611*'fnd base rates'!C$57)
+($M611*'fnd base rates'!C$58)
+($N611*'fnd base rates'!C$59)
+($O611*VLOOKUP($S611+12,rate_basefnd,3)))
*$R611</f>
        <v>958.0953525000001</v>
      </c>
      <c r="V611" s="1">
        <f>(($C611*'fnd base rates'!D$48)
+($D611*'fnd base rates'!D$49)
+($E611*'fnd base rates'!D$50)
+($F611*'fnd base rates'!D$51)
+($G611*'fnd base rates'!D$52)
+($H611*'fnd base rates'!D$53)
+($I611*'fnd base rates'!D$54)
+($J611*'fnd base rates'!D$55)
+($K611*'fnd base rates'!D$56)
+($L611*'fnd base rates'!D$57)
+($M611*'fnd base rates'!D$58)
+($N611*'fnd base rates'!D$59)
+($O611*VLOOKUP($S611+12,rate_basefnd,4)))
*$R611</f>
        <v>1374.6409600000002</v>
      </c>
      <c r="W611" s="1">
        <f>(($C611*'fnd base rates'!E$48)
+($D611*'fnd base rates'!E$49)
+($E611*'fnd base rates'!E$50)
+($F611*'fnd base rates'!E$51)
+($G611*'fnd base rates'!E$52)
+($H611*'fnd base rates'!E$53)
+($I611*'fnd base rates'!E$54)
+($J611*'fnd base rates'!E$55)
+($K611*'fnd base rates'!E$56)
+($L611*'fnd base rates'!E$57)
+($M611*'fnd base rates'!E$58)
+($N611*'fnd base rates'!E$59)
+($O611*VLOOKUP($S611+12,rate_basefnd,5)))
*$R611</f>
        <v>6953.1317074999997</v>
      </c>
      <c r="X611" s="1">
        <f>(($C611*'fnd base rates'!F$48)
+($D611*'fnd base rates'!F$49)
+($E611*'fnd base rates'!F$50)
+($F611*'fnd base rates'!F$51)
+($G611*'fnd base rates'!F$52)
+($H611*'fnd base rates'!F$53)
+($I611*'fnd base rates'!F$54)
+($J611*'fnd base rates'!F$55)
+($K611*'fnd base rates'!F$56)
+($L611*'fnd base rates'!F$57)
+($M611*'fnd base rates'!F$58)
+($N611*'fnd base rates'!F$59)
+($O611*VLOOKUP($S611+12,rate_basefnd,6)))
*$R611</f>
        <v>2223.5461710000004</v>
      </c>
      <c r="Y611" s="1">
        <f>(($C611*'fnd base rates'!G$48)
+($D611*'fnd base rates'!G$49)
+($E611*'fnd base rates'!G$50)
+($F611*'fnd base rates'!G$51)
+($G611*'fnd base rates'!G$52)
+($H611*'fnd base rates'!G$53)
+($I611*'fnd base rates'!G$54)
+($J611*'fnd base rates'!G$55)
+($K611*'fnd base rates'!G$56)
+($L611*'fnd base rates'!G$57)
+($M611*'fnd base rates'!G$58)
+($N611*'fnd base rates'!G$59)
+($O611*VLOOKUP($S611+12,rate_basefnd,7)))
*$R611</f>
        <v>280.79872699999999</v>
      </c>
      <c r="Z611" s="1">
        <f>(($C611*'fnd base rates'!H$48)
+($D611*'fnd base rates'!H$49)
+($E611*'fnd base rates'!H$50)
+($F611*'fnd base rates'!H$51)
+($G611*'fnd base rates'!H$52)
+($H611*'fnd base rates'!H$53)
+($I611*'fnd base rates'!H$54)
+($J611*'fnd base rates'!H$55)
+($K611*'fnd base rates'!H$56)
+($L611*'fnd base rates'!H$57)
+($M611*'fnd base rates'!H$58)
+($N611*'fnd base rates'!H$59)
+($O611*VLOOKUP($S611+12,rate_basefnd,8)))</f>
        <v>908.76900000000001</v>
      </c>
      <c r="AA611" s="1">
        <f>(($C611*'fnd base rates'!I$48)
+($D611*'fnd base rates'!I$49)
+($E611*'fnd base rates'!I$50)
+($F611*'fnd base rates'!I$51)
+($G611*'fnd base rates'!I$52)
+($H611*'fnd base rates'!I$53)
+($I611*'fnd base rates'!I$54)
+($J611*'fnd base rates'!I$55)
+($K611*'fnd base rates'!I$56)
+($L611*'fnd base rates'!I$57)
+($M611*'fnd base rates'!I$58)
+($N611*'fnd base rates'!I$59)
+($O611*VLOOKUP($S611+12,rate_basefnd,9)))
*$R611</f>
        <v>458.66172</v>
      </c>
      <c r="AB611" s="1">
        <f>(($C611*'fnd base rates'!J$48)
+($D611*'fnd base rates'!J$49)
+($E611*'fnd base rates'!J$50)
+($F611*'fnd base rates'!J$51)
+($G611*'fnd base rates'!J$52)
+($H611*'fnd base rates'!J$53)
+($I611*'fnd base rates'!J$54)
+($J611*'fnd base rates'!J$55)
+($K611*'fnd base rates'!J$56)
+($L611*'fnd base rates'!J$57)
+($M611*'fnd base rates'!J$58)
+($N611*'fnd base rates'!J$59)
+($O611*VLOOKUP($S611+12,rate_basefnd,10)))
*$R611</f>
        <v>273.69979999999998</v>
      </c>
      <c r="AC611" s="1">
        <f>(($C611*'fnd base rates'!K$48)
+($D611*'fnd base rates'!K$49)
+($E611*'fnd base rates'!K$50)
+($F611*'fnd base rates'!K$51)
+($G611*'fnd base rates'!K$52)
+($H611*'fnd base rates'!K$53)
+($I611*'fnd base rates'!K$54)
+($J611*'fnd base rates'!K$55)
+($K611*'fnd base rates'!K$56)
+($L611*'fnd base rates'!K$57)
+($M611*'fnd base rates'!K$58)
+($N611*'fnd base rates'!K$59)
+($O611*VLOOKUP($S611+12,rate_basefnd,11)))
*$R611</f>
        <v>1970.3596385000001</v>
      </c>
      <c r="AD611" s="1">
        <f>(($C611*'fnd base rates'!L$48)
+($D611*'fnd base rates'!L$49)
+($E611*'fnd base rates'!L$50)
+($F611*'fnd base rates'!L$51)
+($G611*'fnd base rates'!L$52)
+($H611*'fnd base rates'!L$53)
+($I611*'fnd base rates'!L$54)
+($J611*'fnd base rates'!L$55)
+($K611*'fnd base rates'!L$56)
+($L611*'fnd base rates'!L$57)
+($M611*'fnd base rates'!L$58)
+($N611*'fnd base rates'!L$59)
+($O611*VLOOKUP($S611+12,rate_basefnd,12)))</f>
        <v>1975.6629295456314</v>
      </c>
      <c r="AE611" s="1">
        <f>(($C611*'fnd base rates'!M$48)
+($D611*'fnd base rates'!M$49)
+($E611*'fnd base rates'!M$50)
+($F611*'fnd base rates'!M$51)
+($G611*'fnd base rates'!M$52)
+($H611*'fnd base rates'!M$53)
+($I611*'fnd base rates'!M$54)
+($J611*'fnd base rates'!M$55)
+($K611*'fnd base rates'!M$56)
+($L611*'fnd base rates'!M$57)
+($M611*'fnd base rates'!M$58)
+($N611*'fnd base rates'!M$59)
+($O611*VLOOKUP($S611+12,rate_basefnd,13)))</f>
        <v>0</v>
      </c>
      <c r="AF611" s="4">
        <f t="shared" si="104"/>
        <v>17377.366006045631</v>
      </c>
      <c r="AG611" s="4"/>
      <c r="AH611" s="4">
        <f t="shared" si="105"/>
        <v>487274285</v>
      </c>
      <c r="AI611" s="4" t="str">
        <f t="shared" si="106"/>
        <v>487</v>
      </c>
      <c r="AJ611" s="2" t="str">
        <f t="shared" si="107"/>
        <v>274</v>
      </c>
      <c r="AK611" s="2" t="str">
        <f t="shared" si="108"/>
        <v>285</v>
      </c>
      <c r="AL611" s="4">
        <f t="shared" si="109"/>
        <v>1</v>
      </c>
      <c r="AM611" s="4">
        <f t="shared" si="102"/>
        <v>2</v>
      </c>
      <c r="AN611" s="4">
        <f t="shared" si="110"/>
        <v>17377.366006045631</v>
      </c>
      <c r="AO611" s="4">
        <f t="shared" si="111"/>
        <v>8689</v>
      </c>
      <c r="AP611" s="4">
        <f t="shared" si="112"/>
        <v>0</v>
      </c>
      <c r="AQ611" s="75">
        <v>8689</v>
      </c>
      <c r="AR611" s="4"/>
    </row>
    <row r="612" spans="1:44">
      <c r="A612" s="2">
        <v>487274308</v>
      </c>
      <c r="B612" s="382" t="s">
        <v>129</v>
      </c>
      <c r="C612" s="15">
        <f>'fnd enro'!C612</f>
        <v>0</v>
      </c>
      <c r="D612" s="15">
        <f>'fnd enro'!D612</f>
        <v>0</v>
      </c>
      <c r="E612" s="15">
        <f>'fnd enro'!E612</f>
        <v>0</v>
      </c>
      <c r="F612" s="15">
        <f>'fnd enro'!F612</f>
        <v>1</v>
      </c>
      <c r="G612" s="15">
        <f>'fnd enro'!G612</f>
        <v>0</v>
      </c>
      <c r="H612" s="15">
        <f>'fnd enro'!H612</f>
        <v>0</v>
      </c>
      <c r="I612" s="15">
        <f>'fnd enro'!I612</f>
        <v>7.4999999999999997E-2</v>
      </c>
      <c r="J612" s="15">
        <f>'fnd enro'!J612</f>
        <v>0</v>
      </c>
      <c r="K612" s="15">
        <f>'fnd enro'!K612</f>
        <v>0</v>
      </c>
      <c r="L612" s="15">
        <f>'fnd enro'!L612</f>
        <v>0</v>
      </c>
      <c r="M612" s="15">
        <f>'fnd enro'!M612</f>
        <v>1</v>
      </c>
      <c r="N612" s="15">
        <f>'fnd enro'!N612</f>
        <v>0</v>
      </c>
      <c r="O612" s="15">
        <f>'fnd enro'!O612</f>
        <v>1</v>
      </c>
      <c r="P612" s="15"/>
      <c r="Q612" s="15">
        <f>'fnd enro'!R612</f>
        <v>2</v>
      </c>
      <c r="R612" s="16">
        <f t="shared" si="103"/>
        <v>1.034</v>
      </c>
      <c r="S612" s="15">
        <f>'fnd enro'!Q612</f>
        <v>10</v>
      </c>
      <c r="U612" s="1">
        <f>(($C612*'fnd base rates'!C$48)
+($D612*'fnd base rates'!C$49)
+($E612*'fnd base rates'!C$50)
+($F612*'fnd base rates'!C$51)
+($G612*'fnd base rates'!C$52)
+($H612*'fnd base rates'!C$53)
+($I612*'fnd base rates'!C$54)
+($J612*'fnd base rates'!C$55)
+($K612*'fnd base rates'!C$56)
+($L612*'fnd base rates'!C$57)
+($M612*'fnd base rates'!C$58)
+($N612*'fnd base rates'!C$59)
+($O612*VLOOKUP($S612+12,rate_basefnd,3)))
*$R612</f>
        <v>958.09535249999999</v>
      </c>
      <c r="V612" s="1">
        <f>(($C612*'fnd base rates'!D$48)
+($D612*'fnd base rates'!D$49)
+($E612*'fnd base rates'!D$50)
+($F612*'fnd base rates'!D$51)
+($G612*'fnd base rates'!D$52)
+($H612*'fnd base rates'!D$53)
+($I612*'fnd base rates'!D$54)
+($J612*'fnd base rates'!D$55)
+($K612*'fnd base rates'!D$56)
+($L612*'fnd base rates'!D$57)
+($M612*'fnd base rates'!D$58)
+($N612*'fnd base rates'!D$59)
+($O612*VLOOKUP($S612+12,rate_basefnd,4)))
*$R612</f>
        <v>1374.6409600000002</v>
      </c>
      <c r="W612" s="1">
        <f>(($C612*'fnd base rates'!E$48)
+($D612*'fnd base rates'!E$49)
+($E612*'fnd base rates'!E$50)
+($F612*'fnd base rates'!E$51)
+($G612*'fnd base rates'!E$52)
+($H612*'fnd base rates'!E$53)
+($I612*'fnd base rates'!E$54)
+($J612*'fnd base rates'!E$55)
+($K612*'fnd base rates'!E$56)
+($L612*'fnd base rates'!E$57)
+($M612*'fnd base rates'!E$58)
+($N612*'fnd base rates'!E$59)
+($O612*VLOOKUP($S612+12,rate_basefnd,5)))
*$R612</f>
        <v>11930.745667500001</v>
      </c>
      <c r="X612" s="1">
        <f>(($C612*'fnd base rates'!F$48)
+($D612*'fnd base rates'!F$49)
+($E612*'fnd base rates'!F$50)
+($F612*'fnd base rates'!F$51)
+($G612*'fnd base rates'!F$52)
+($H612*'fnd base rates'!F$53)
+($I612*'fnd base rates'!F$54)
+($J612*'fnd base rates'!F$55)
+($K612*'fnd base rates'!F$56)
+($L612*'fnd base rates'!F$57)
+($M612*'fnd base rates'!F$58)
+($N612*'fnd base rates'!F$59)
+($O612*VLOOKUP($S612+12,rate_basefnd,6)))
*$R612</f>
        <v>2061.5597309999998</v>
      </c>
      <c r="Y612" s="1">
        <f>(($C612*'fnd base rates'!G$48)
+($D612*'fnd base rates'!G$49)
+($E612*'fnd base rates'!G$50)
+($F612*'fnd base rates'!G$51)
+($G612*'fnd base rates'!G$52)
+($H612*'fnd base rates'!G$53)
+($I612*'fnd base rates'!G$54)
+($J612*'fnd base rates'!G$55)
+($K612*'fnd base rates'!G$56)
+($L612*'fnd base rates'!G$57)
+($M612*'fnd base rates'!G$58)
+($N612*'fnd base rates'!G$59)
+($O612*VLOOKUP($S612+12,rate_basefnd,7)))
*$R612</f>
        <v>399.33648700000003</v>
      </c>
      <c r="Z612" s="1">
        <f>(($C612*'fnd base rates'!H$48)
+($D612*'fnd base rates'!H$49)
+($E612*'fnd base rates'!H$50)
+($F612*'fnd base rates'!H$51)
+($G612*'fnd base rates'!H$52)
+($H612*'fnd base rates'!H$53)
+($I612*'fnd base rates'!H$54)
+($J612*'fnd base rates'!H$55)
+($K612*'fnd base rates'!H$56)
+($L612*'fnd base rates'!H$57)
+($M612*'fnd base rates'!H$58)
+($N612*'fnd base rates'!H$59)
+($O612*VLOOKUP($S612+12,rate_basefnd,8)))</f>
        <v>908.76900000000001</v>
      </c>
      <c r="AA612" s="1">
        <f>(($C612*'fnd base rates'!I$48)
+($D612*'fnd base rates'!I$49)
+($E612*'fnd base rates'!I$50)
+($F612*'fnd base rates'!I$51)
+($G612*'fnd base rates'!I$52)
+($H612*'fnd base rates'!I$53)
+($I612*'fnd base rates'!I$54)
+($J612*'fnd base rates'!I$55)
+($K612*'fnd base rates'!I$56)
+($L612*'fnd base rates'!I$57)
+($M612*'fnd base rates'!I$58)
+($N612*'fnd base rates'!I$59)
+($O612*VLOOKUP($S612+12,rate_basefnd,9)))
*$R612</f>
        <v>534.59867999999994</v>
      </c>
      <c r="AB612" s="1">
        <f>(($C612*'fnd base rates'!J$48)
+($D612*'fnd base rates'!J$49)
+($E612*'fnd base rates'!J$50)
+($F612*'fnd base rates'!J$51)
+($G612*'fnd base rates'!J$52)
+($H612*'fnd base rates'!J$53)
+($I612*'fnd base rates'!J$54)
+($J612*'fnd base rates'!J$55)
+($K612*'fnd base rates'!J$56)
+($L612*'fnd base rates'!J$57)
+($M612*'fnd base rates'!J$58)
+($N612*'fnd base rates'!J$59)
+($O612*VLOOKUP($S612+12,rate_basefnd,10)))
*$R612</f>
        <v>273.69979999999998</v>
      </c>
      <c r="AC612" s="1">
        <f>(($C612*'fnd base rates'!K$48)
+($D612*'fnd base rates'!K$49)
+($E612*'fnd base rates'!K$50)
+($F612*'fnd base rates'!K$51)
+($G612*'fnd base rates'!K$52)
+($H612*'fnd base rates'!K$53)
+($I612*'fnd base rates'!K$54)
+($J612*'fnd base rates'!K$55)
+($K612*'fnd base rates'!K$56)
+($L612*'fnd base rates'!K$57)
+($M612*'fnd base rates'!K$58)
+($N612*'fnd base rates'!K$59)
+($O612*VLOOKUP($S612+12,rate_basefnd,11)))
*$R612</f>
        <v>2802.4194385000001</v>
      </c>
      <c r="AD612" s="1">
        <f>(($C612*'fnd base rates'!L$48)
+($D612*'fnd base rates'!L$49)
+($E612*'fnd base rates'!L$50)
+($F612*'fnd base rates'!L$51)
+($G612*'fnd base rates'!L$52)
+($H612*'fnd base rates'!L$53)
+($I612*'fnd base rates'!L$54)
+($J612*'fnd base rates'!L$55)
+($K612*'fnd base rates'!L$56)
+($L612*'fnd base rates'!L$57)
+($M612*'fnd base rates'!L$58)
+($N612*'fnd base rates'!L$59)
+($O612*VLOOKUP($S612+12,rate_basefnd,12)))</f>
        <v>2469.0648007006689</v>
      </c>
      <c r="AE612" s="1">
        <f>(($C612*'fnd base rates'!M$48)
+($D612*'fnd base rates'!M$49)
+($E612*'fnd base rates'!M$50)
+($F612*'fnd base rates'!M$51)
+($G612*'fnd base rates'!M$52)
+($H612*'fnd base rates'!M$53)
+($I612*'fnd base rates'!M$54)
+($J612*'fnd base rates'!M$55)
+($K612*'fnd base rates'!M$56)
+($L612*'fnd base rates'!M$57)
+($M612*'fnd base rates'!M$58)
+($N612*'fnd base rates'!M$59)
+($O612*VLOOKUP($S612+12,rate_basefnd,13)))</f>
        <v>0</v>
      </c>
      <c r="AF612" s="4">
        <f t="shared" si="104"/>
        <v>23712.929917200665</v>
      </c>
      <c r="AG612" s="4"/>
      <c r="AH612" s="4">
        <f t="shared" si="105"/>
        <v>487274308</v>
      </c>
      <c r="AI612" s="4" t="str">
        <f t="shared" si="106"/>
        <v>487</v>
      </c>
      <c r="AJ612" s="2" t="str">
        <f t="shared" si="107"/>
        <v>274</v>
      </c>
      <c r="AK612" s="2" t="str">
        <f t="shared" si="108"/>
        <v>308</v>
      </c>
      <c r="AL612" s="4">
        <f t="shared" si="109"/>
        <v>1</v>
      </c>
      <c r="AM612" s="4">
        <f t="shared" si="102"/>
        <v>2</v>
      </c>
      <c r="AN612" s="4">
        <f t="shared" si="110"/>
        <v>23712.929917200665</v>
      </c>
      <c r="AO612" s="4">
        <f t="shared" si="111"/>
        <v>11856</v>
      </c>
      <c r="AP612" s="4">
        <f t="shared" si="112"/>
        <v>0</v>
      </c>
      <c r="AQ612" s="75">
        <v>11856</v>
      </c>
      <c r="AR612" s="4"/>
    </row>
    <row r="613" spans="1:44">
      <c r="A613" s="2">
        <v>487274314</v>
      </c>
      <c r="B613" s="382" t="s">
        <v>129</v>
      </c>
      <c r="C613" s="15">
        <f>'fnd enro'!C613</f>
        <v>0</v>
      </c>
      <c r="D613" s="15">
        <f>'fnd enro'!D613</f>
        <v>0</v>
      </c>
      <c r="E613" s="15">
        <f>'fnd enro'!E613</f>
        <v>0</v>
      </c>
      <c r="F613" s="15">
        <f>'fnd enro'!F613</f>
        <v>1</v>
      </c>
      <c r="G613" s="15">
        <f>'fnd enro'!G613</f>
        <v>1</v>
      </c>
      <c r="H613" s="15">
        <f>'fnd enro'!H613</f>
        <v>0</v>
      </c>
      <c r="I613" s="15">
        <f>'fnd enro'!I613</f>
        <v>7.4999999999999997E-2</v>
      </c>
      <c r="J613" s="15">
        <f>'fnd enro'!J613</f>
        <v>0</v>
      </c>
      <c r="K613" s="15">
        <f>'fnd enro'!K613</f>
        <v>0</v>
      </c>
      <c r="L613" s="15">
        <f>'fnd enro'!L613</f>
        <v>0</v>
      </c>
      <c r="M613" s="15">
        <f>'fnd enro'!M613</f>
        <v>0</v>
      </c>
      <c r="N613" s="15">
        <f>'fnd enro'!N613</f>
        <v>0</v>
      </c>
      <c r="O613" s="15">
        <f>'fnd enro'!O613</f>
        <v>1</v>
      </c>
      <c r="P613" s="15"/>
      <c r="Q613" s="15">
        <f>'fnd enro'!R613</f>
        <v>2</v>
      </c>
      <c r="R613" s="16">
        <f t="shared" si="103"/>
        <v>1.034</v>
      </c>
      <c r="S613" s="15">
        <f>'fnd enro'!Q613</f>
        <v>10</v>
      </c>
      <c r="U613" s="1">
        <f>(($C613*'fnd base rates'!C$48)
+($D613*'fnd base rates'!C$49)
+($E613*'fnd base rates'!C$50)
+($F613*'fnd base rates'!C$51)
+($G613*'fnd base rates'!C$52)
+($H613*'fnd base rates'!C$53)
+($I613*'fnd base rates'!C$54)
+($J613*'fnd base rates'!C$55)
+($K613*'fnd base rates'!C$56)
+($L613*'fnd base rates'!C$57)
+($M613*'fnd base rates'!C$58)
+($N613*'fnd base rates'!C$59)
+($O613*VLOOKUP($S613+12,rate_basefnd,3)))
*$R613</f>
        <v>958.0953525000001</v>
      </c>
      <c r="V613" s="1">
        <f>(($C613*'fnd base rates'!D$48)
+($D613*'fnd base rates'!D$49)
+($E613*'fnd base rates'!D$50)
+($F613*'fnd base rates'!D$51)
+($G613*'fnd base rates'!D$52)
+($H613*'fnd base rates'!D$53)
+($I613*'fnd base rates'!D$54)
+($J613*'fnd base rates'!D$55)
+($K613*'fnd base rates'!D$56)
+($L613*'fnd base rates'!D$57)
+($M613*'fnd base rates'!D$58)
+($N613*'fnd base rates'!D$59)
+($O613*VLOOKUP($S613+12,rate_basefnd,4)))
*$R613</f>
        <v>1374.6409600000002</v>
      </c>
      <c r="W613" s="1">
        <f>(($C613*'fnd base rates'!E$48)
+($D613*'fnd base rates'!E$49)
+($E613*'fnd base rates'!E$50)
+($F613*'fnd base rates'!E$51)
+($G613*'fnd base rates'!E$52)
+($H613*'fnd base rates'!E$53)
+($I613*'fnd base rates'!E$54)
+($J613*'fnd base rates'!E$55)
+($K613*'fnd base rates'!E$56)
+($L613*'fnd base rates'!E$57)
+($M613*'fnd base rates'!E$58)
+($N613*'fnd base rates'!E$59)
+($O613*VLOOKUP($S613+12,rate_basefnd,5)))
*$R613</f>
        <v>9957.7392474999997</v>
      </c>
      <c r="X613" s="1">
        <f>(($C613*'fnd base rates'!F$48)
+($D613*'fnd base rates'!F$49)
+($E613*'fnd base rates'!F$50)
+($F613*'fnd base rates'!F$51)
+($G613*'fnd base rates'!F$52)
+($H613*'fnd base rates'!F$53)
+($I613*'fnd base rates'!F$54)
+($J613*'fnd base rates'!F$55)
+($K613*'fnd base rates'!F$56)
+($L613*'fnd base rates'!F$57)
+($M613*'fnd base rates'!F$58)
+($N613*'fnd base rates'!F$59)
+($O613*VLOOKUP($S613+12,rate_basefnd,6)))
*$R613</f>
        <v>1997.089831</v>
      </c>
      <c r="Y613" s="1">
        <f>(($C613*'fnd base rates'!G$48)
+($D613*'fnd base rates'!G$49)
+($E613*'fnd base rates'!G$50)
+($F613*'fnd base rates'!G$51)
+($G613*'fnd base rates'!G$52)
+($H613*'fnd base rates'!G$53)
+($I613*'fnd base rates'!G$54)
+($J613*'fnd base rates'!G$55)
+($K613*'fnd base rates'!G$56)
+($L613*'fnd base rates'!G$57)
+($M613*'fnd base rates'!G$58)
+($N613*'fnd base rates'!G$59)
+($O613*VLOOKUP($S613+12,rate_basefnd,7)))
*$R613</f>
        <v>365.73148699999996</v>
      </c>
      <c r="Z613" s="1">
        <f>(($C613*'fnd base rates'!H$48)
+($D613*'fnd base rates'!H$49)
+($E613*'fnd base rates'!H$50)
+($F613*'fnd base rates'!H$51)
+($G613*'fnd base rates'!H$52)
+($H613*'fnd base rates'!H$53)
+($I613*'fnd base rates'!H$54)
+($J613*'fnd base rates'!H$55)
+($K613*'fnd base rates'!H$56)
+($L613*'fnd base rates'!H$57)
+($M613*'fnd base rates'!H$58)
+($N613*'fnd base rates'!H$59)
+($O613*VLOOKUP($S613+12,rate_basefnd,8)))</f>
        <v>908.76900000000001</v>
      </c>
      <c r="AA613" s="1">
        <f>(($C613*'fnd base rates'!I$48)
+($D613*'fnd base rates'!I$49)
+($E613*'fnd base rates'!I$50)
+($F613*'fnd base rates'!I$51)
+($G613*'fnd base rates'!I$52)
+($H613*'fnd base rates'!I$53)
+($I613*'fnd base rates'!I$54)
+($J613*'fnd base rates'!I$55)
+($K613*'fnd base rates'!I$56)
+($L613*'fnd base rates'!I$57)
+($M613*'fnd base rates'!I$58)
+($N613*'fnd base rates'!I$59)
+($O613*VLOOKUP($S613+12,rate_basefnd,9)))
*$R613</f>
        <v>534.59867999999994</v>
      </c>
      <c r="AB613" s="1">
        <f>(($C613*'fnd base rates'!J$48)
+($D613*'fnd base rates'!J$49)
+($E613*'fnd base rates'!J$50)
+($F613*'fnd base rates'!J$51)
+($G613*'fnd base rates'!J$52)
+($H613*'fnd base rates'!J$53)
+($I613*'fnd base rates'!J$54)
+($J613*'fnd base rates'!J$55)
+($K613*'fnd base rates'!J$56)
+($L613*'fnd base rates'!J$57)
+($M613*'fnd base rates'!J$58)
+($N613*'fnd base rates'!J$59)
+($O613*VLOOKUP($S613+12,rate_basefnd,10)))
*$R613</f>
        <v>360.38002</v>
      </c>
      <c r="AC613" s="1">
        <f>(($C613*'fnd base rates'!K$48)
+($D613*'fnd base rates'!K$49)
+($E613*'fnd base rates'!K$50)
+($F613*'fnd base rates'!K$51)
+($G613*'fnd base rates'!K$52)
+($H613*'fnd base rates'!K$53)
+($I613*'fnd base rates'!K$54)
+($J613*'fnd base rates'!K$55)
+($K613*'fnd base rates'!K$56)
+($L613*'fnd base rates'!K$57)
+($M613*'fnd base rates'!K$58)
+($N613*'fnd base rates'!K$59)
+($O613*VLOOKUP($S613+12,rate_basefnd,11)))
*$R613</f>
        <v>2566.4399585000001</v>
      </c>
      <c r="AD613" s="1">
        <f>(($C613*'fnd base rates'!L$48)
+($D613*'fnd base rates'!L$49)
+($E613*'fnd base rates'!L$50)
+($F613*'fnd base rates'!L$51)
+($G613*'fnd base rates'!L$52)
+($H613*'fnd base rates'!L$53)
+($I613*'fnd base rates'!L$54)
+($J613*'fnd base rates'!L$55)
+($K613*'fnd base rates'!L$56)
+($L613*'fnd base rates'!L$57)
+($M613*'fnd base rates'!L$58)
+($N613*'fnd base rates'!L$59)
+($O613*VLOOKUP($S613+12,rate_basefnd,12)))</f>
        <v>2297.9512281996481</v>
      </c>
      <c r="AE613" s="1">
        <f>(($C613*'fnd base rates'!M$48)
+($D613*'fnd base rates'!M$49)
+($E613*'fnd base rates'!M$50)
+($F613*'fnd base rates'!M$51)
+($G613*'fnd base rates'!M$52)
+($H613*'fnd base rates'!M$53)
+($I613*'fnd base rates'!M$54)
+($J613*'fnd base rates'!M$55)
+($K613*'fnd base rates'!M$56)
+($L613*'fnd base rates'!M$57)
+($M613*'fnd base rates'!M$58)
+($N613*'fnd base rates'!M$59)
+($O613*VLOOKUP($S613+12,rate_basefnd,13)))</f>
        <v>0</v>
      </c>
      <c r="AF613" s="4">
        <f t="shared" si="104"/>
        <v>21321.435764699643</v>
      </c>
      <c r="AG613" s="4"/>
      <c r="AH613" s="4">
        <f t="shared" si="105"/>
        <v>487274314</v>
      </c>
      <c r="AI613" s="4" t="str">
        <f t="shared" si="106"/>
        <v>487</v>
      </c>
      <c r="AJ613" s="2" t="str">
        <f t="shared" si="107"/>
        <v>274</v>
      </c>
      <c r="AK613" s="2" t="str">
        <f t="shared" si="108"/>
        <v>314</v>
      </c>
      <c r="AL613" s="4">
        <f t="shared" si="109"/>
        <v>1</v>
      </c>
      <c r="AM613" s="4">
        <f t="shared" si="102"/>
        <v>2</v>
      </c>
      <c r="AN613" s="4">
        <f t="shared" si="110"/>
        <v>21321.435764699643</v>
      </c>
      <c r="AO613" s="4">
        <f t="shared" si="111"/>
        <v>10661</v>
      </c>
      <c r="AP613" s="4">
        <f t="shared" si="112"/>
        <v>0</v>
      </c>
      <c r="AQ613" s="75">
        <v>10661</v>
      </c>
      <c r="AR613" s="4"/>
    </row>
    <row r="614" spans="1:44">
      <c r="A614" s="2">
        <v>487274347</v>
      </c>
      <c r="B614" s="382" t="s">
        <v>129</v>
      </c>
      <c r="C614" s="15">
        <f>'fnd enro'!C614</f>
        <v>0</v>
      </c>
      <c r="D614" s="15">
        <f>'fnd enro'!D614</f>
        <v>0</v>
      </c>
      <c r="E614" s="15">
        <f>'fnd enro'!E614</f>
        <v>1</v>
      </c>
      <c r="F614" s="15">
        <f>'fnd enro'!F614</f>
        <v>4</v>
      </c>
      <c r="G614" s="15">
        <f>'fnd enro'!G614</f>
        <v>1</v>
      </c>
      <c r="H614" s="15">
        <f>'fnd enro'!H614</f>
        <v>0</v>
      </c>
      <c r="I614" s="15">
        <f>'fnd enro'!I614</f>
        <v>0.26250000000000001</v>
      </c>
      <c r="J614" s="15">
        <f>'fnd enro'!J614</f>
        <v>0</v>
      </c>
      <c r="K614" s="15">
        <f>'fnd enro'!K614</f>
        <v>0</v>
      </c>
      <c r="L614" s="15">
        <f>'fnd enro'!L614</f>
        <v>0</v>
      </c>
      <c r="M614" s="15">
        <f>'fnd enro'!M614</f>
        <v>1</v>
      </c>
      <c r="N614" s="15">
        <f>'fnd enro'!N614</f>
        <v>0</v>
      </c>
      <c r="O614" s="15">
        <f>'fnd enro'!O614</f>
        <v>5</v>
      </c>
      <c r="P614" s="15"/>
      <c r="Q614" s="15">
        <f>'fnd enro'!R614</f>
        <v>7</v>
      </c>
      <c r="R614" s="16">
        <f t="shared" si="103"/>
        <v>1.034</v>
      </c>
      <c r="S614" s="15">
        <f>'fnd enro'!Q614</f>
        <v>10</v>
      </c>
      <c r="U614" s="1">
        <f>(($C614*'fnd base rates'!C$48)
+($D614*'fnd base rates'!C$49)
+($E614*'fnd base rates'!C$50)
+($F614*'fnd base rates'!C$51)
+($G614*'fnd base rates'!C$52)
+($H614*'fnd base rates'!C$53)
+($I614*'fnd base rates'!C$54)
+($J614*'fnd base rates'!C$55)
+($K614*'fnd base rates'!C$56)
+($L614*'fnd base rates'!C$57)
+($M614*'fnd base rates'!C$58)
+($N614*'fnd base rates'!C$59)
+($O614*VLOOKUP($S614+12,rate_basefnd,3)))
*$R614</f>
        <v>3353.3337337500002</v>
      </c>
      <c r="V614" s="1">
        <f>(($C614*'fnd base rates'!D$48)
+($D614*'fnd base rates'!D$49)
+($E614*'fnd base rates'!D$50)
+($F614*'fnd base rates'!D$51)
+($G614*'fnd base rates'!D$52)
+($H614*'fnd base rates'!D$53)
+($I614*'fnd base rates'!D$54)
+($J614*'fnd base rates'!D$55)
+($K614*'fnd base rates'!D$56)
+($L614*'fnd base rates'!D$57)
+($M614*'fnd base rates'!D$58)
+($N614*'fnd base rates'!D$59)
+($O614*VLOOKUP($S614+12,rate_basefnd,4)))
*$R614</f>
        <v>4811.2433600000013</v>
      </c>
      <c r="W614" s="1">
        <f>(($C614*'fnd base rates'!E$48)
+($D614*'fnd base rates'!E$49)
+($E614*'fnd base rates'!E$50)
+($F614*'fnd base rates'!E$51)
+($G614*'fnd base rates'!E$52)
+($H614*'fnd base rates'!E$53)
+($I614*'fnd base rates'!E$54)
+($J614*'fnd base rates'!E$55)
+($K614*'fnd base rates'!E$56)
+($L614*'fnd base rates'!E$57)
+($M614*'fnd base rates'!E$58)
+($N614*'fnd base rates'!E$59)
+($O614*VLOOKUP($S614+12,rate_basefnd,5)))
*$R614</f>
        <v>42466.54091625</v>
      </c>
      <c r="X614" s="1">
        <f>(($C614*'fnd base rates'!F$48)
+($D614*'fnd base rates'!F$49)
+($E614*'fnd base rates'!F$50)
+($F614*'fnd base rates'!F$51)
+($G614*'fnd base rates'!F$52)
+($H614*'fnd base rates'!F$53)
+($I614*'fnd base rates'!F$54)
+($J614*'fnd base rates'!F$55)
+($K614*'fnd base rates'!F$56)
+($L614*'fnd base rates'!F$57)
+($M614*'fnd base rates'!F$58)
+($N614*'fnd base rates'!F$59)
+($O614*VLOOKUP($S614+12,rate_basefnd,6)))
*$R614</f>
        <v>7393.9688185000005</v>
      </c>
      <c r="Y614" s="1">
        <f>(($C614*'fnd base rates'!G$48)
+($D614*'fnd base rates'!G$49)
+($E614*'fnd base rates'!G$50)
+($F614*'fnd base rates'!G$51)
+($G614*'fnd base rates'!G$52)
+($H614*'fnd base rates'!G$53)
+($I614*'fnd base rates'!G$54)
+($J614*'fnd base rates'!G$55)
+($K614*'fnd base rates'!G$56)
+($L614*'fnd base rates'!G$57)
+($M614*'fnd base rates'!G$58)
+($N614*'fnd base rates'!G$59)
+($O614*VLOOKUP($S614+12,rate_basefnd,7)))
*$R614</f>
        <v>1409.5893845000001</v>
      </c>
      <c r="Z614" s="1">
        <f>(($C614*'fnd base rates'!H$48)
+($D614*'fnd base rates'!H$49)
+($E614*'fnd base rates'!H$50)
+($F614*'fnd base rates'!H$51)
+($G614*'fnd base rates'!H$52)
+($H614*'fnd base rates'!H$53)
+($I614*'fnd base rates'!H$54)
+($J614*'fnd base rates'!H$55)
+($K614*'fnd base rates'!H$56)
+($L614*'fnd base rates'!H$57)
+($M614*'fnd base rates'!H$58)
+($N614*'fnd base rates'!H$59)
+($O614*VLOOKUP($S614+12,rate_basefnd,8)))</f>
        <v>3180.6915000000004</v>
      </c>
      <c r="AA614" s="1">
        <f>(($C614*'fnd base rates'!I$48)
+($D614*'fnd base rates'!I$49)
+($E614*'fnd base rates'!I$50)
+($F614*'fnd base rates'!I$51)
+($G614*'fnd base rates'!I$52)
+($H614*'fnd base rates'!I$53)
+($I614*'fnd base rates'!I$54)
+($J614*'fnd base rates'!I$55)
+($K614*'fnd base rates'!I$56)
+($L614*'fnd base rates'!I$57)
+($M614*'fnd base rates'!I$58)
+($N614*'fnd base rates'!I$59)
+($O614*VLOOKUP($S614+12,rate_basefnd,9)))
*$R614</f>
        <v>1757.1899400000002</v>
      </c>
      <c r="AB614" s="1">
        <f>(($C614*'fnd base rates'!J$48)
+($D614*'fnd base rates'!J$49)
+($E614*'fnd base rates'!J$50)
+($F614*'fnd base rates'!J$51)
+($G614*'fnd base rates'!J$52)
+($H614*'fnd base rates'!J$53)
+($I614*'fnd base rates'!J$54)
+($J614*'fnd base rates'!J$55)
+($K614*'fnd base rates'!J$56)
+($L614*'fnd base rates'!J$57)
+($M614*'fnd base rates'!J$58)
+($N614*'fnd base rates'!J$59)
+($O614*VLOOKUP($S614+12,rate_basefnd,10)))
*$R614</f>
        <v>999.01977999999997</v>
      </c>
      <c r="AC614" s="1">
        <f>(($C614*'fnd base rates'!K$48)
+($D614*'fnd base rates'!K$49)
+($E614*'fnd base rates'!K$50)
+($F614*'fnd base rates'!K$51)
+($G614*'fnd base rates'!K$52)
+($H614*'fnd base rates'!K$53)
+($I614*'fnd base rates'!K$54)
+($J614*'fnd base rates'!K$55)
+($K614*'fnd base rates'!K$56)
+($L614*'fnd base rates'!K$57)
+($M614*'fnd base rates'!K$58)
+($N614*'fnd base rates'!K$59)
+($O614*VLOOKUP($S614+12,rate_basefnd,11)))
*$R614</f>
        <v>9891.74639475</v>
      </c>
      <c r="AD614" s="1">
        <f>(($C614*'fnd base rates'!L$48)
+($D614*'fnd base rates'!L$49)
+($E614*'fnd base rates'!L$50)
+($F614*'fnd base rates'!L$51)
+($G614*'fnd base rates'!L$52)
+($H614*'fnd base rates'!L$53)
+($I614*'fnd base rates'!L$54)
+($J614*'fnd base rates'!L$55)
+($K614*'fnd base rates'!L$56)
+($L614*'fnd base rates'!L$57)
+($M614*'fnd base rates'!L$58)
+($N614*'fnd base rates'!L$59)
+($O614*VLOOKUP($S614+12,rate_basefnd,12)))</f>
        <v>8726.7679232187638</v>
      </c>
      <c r="AE614" s="1">
        <f>(($C614*'fnd base rates'!M$48)
+($D614*'fnd base rates'!M$49)
+($E614*'fnd base rates'!M$50)
+($F614*'fnd base rates'!M$51)
+($G614*'fnd base rates'!M$52)
+($H614*'fnd base rates'!M$53)
+($I614*'fnd base rates'!M$54)
+($J614*'fnd base rates'!M$55)
+($K614*'fnd base rates'!M$56)
+($L614*'fnd base rates'!M$57)
+($M614*'fnd base rates'!M$58)
+($N614*'fnd base rates'!M$59)
+($O614*VLOOKUP($S614+12,rate_basefnd,13)))</f>
        <v>0</v>
      </c>
      <c r="AF614" s="4">
        <f t="shared" si="104"/>
        <v>83990.091750968786</v>
      </c>
      <c r="AG614" s="4"/>
      <c r="AH614" s="4">
        <f t="shared" si="105"/>
        <v>487274347</v>
      </c>
      <c r="AI614" s="4" t="str">
        <f t="shared" si="106"/>
        <v>487</v>
      </c>
      <c r="AJ614" s="2" t="str">
        <f t="shared" si="107"/>
        <v>274</v>
      </c>
      <c r="AK614" s="2" t="str">
        <f t="shared" si="108"/>
        <v>347</v>
      </c>
      <c r="AL614" s="4">
        <f t="shared" si="109"/>
        <v>1</v>
      </c>
      <c r="AM614" s="4">
        <f t="shared" si="102"/>
        <v>7</v>
      </c>
      <c r="AN614" s="4">
        <f t="shared" si="110"/>
        <v>83990.091750968786</v>
      </c>
      <c r="AO614" s="4">
        <f t="shared" si="111"/>
        <v>11999</v>
      </c>
      <c r="AP614" s="4">
        <f t="shared" si="112"/>
        <v>0</v>
      </c>
      <c r="AQ614" s="75">
        <v>11999</v>
      </c>
      <c r="AR614" s="4"/>
    </row>
    <row r="615" spans="1:44">
      <c r="A615" s="2">
        <v>488219001</v>
      </c>
      <c r="B615" s="382" t="s">
        <v>131</v>
      </c>
      <c r="C615" s="15">
        <f>'fnd enro'!C615</f>
        <v>0</v>
      </c>
      <c r="D615" s="15">
        <f>'fnd enro'!D615</f>
        <v>0</v>
      </c>
      <c r="E615" s="15">
        <f>'fnd enro'!E615</f>
        <v>1</v>
      </c>
      <c r="F615" s="15">
        <f>'fnd enro'!F615</f>
        <v>14</v>
      </c>
      <c r="G615" s="15">
        <f>'fnd enro'!G615</f>
        <v>7</v>
      </c>
      <c r="H615" s="15">
        <f>'fnd enro'!H615</f>
        <v>8</v>
      </c>
      <c r="I615" s="15">
        <f>'fnd enro'!I615</f>
        <v>1.1625000000000001</v>
      </c>
      <c r="J615" s="15">
        <f>'fnd enro'!J615</f>
        <v>0</v>
      </c>
      <c r="K615" s="15">
        <f>'fnd enro'!K615</f>
        <v>0</v>
      </c>
      <c r="L615" s="15">
        <f>'fnd enro'!L615</f>
        <v>0</v>
      </c>
      <c r="M615" s="15">
        <f>'fnd enro'!M615</f>
        <v>1</v>
      </c>
      <c r="N615" s="15">
        <f>'fnd enro'!N615</f>
        <v>0</v>
      </c>
      <c r="O615" s="15">
        <f>'fnd enro'!O615</f>
        <v>0</v>
      </c>
      <c r="P615" s="15"/>
      <c r="Q615" s="15">
        <f>'fnd enro'!R615</f>
        <v>31</v>
      </c>
      <c r="R615" s="16">
        <f t="shared" si="103"/>
        <v>1.0509999999999999</v>
      </c>
      <c r="S615" s="15">
        <f>'fnd enro'!Q615</f>
        <v>1</v>
      </c>
      <c r="U615" s="1">
        <f>(($C615*'fnd base rates'!C$48)
+($D615*'fnd base rates'!C$49)
+($E615*'fnd base rates'!C$50)
+($F615*'fnd base rates'!C$51)
+($G615*'fnd base rates'!C$52)
+($H615*'fnd base rates'!C$53)
+($I615*'fnd base rates'!C$54)
+($J615*'fnd base rates'!C$55)
+($K615*'fnd base rates'!C$56)
+($L615*'fnd base rates'!C$57)
+($M615*'fnd base rates'!C$58)
+($N615*'fnd base rates'!C$59)
+($O615*VLOOKUP($S615+12,rate_basefnd,3)))
*$R615</f>
        <v>15094.634758125001</v>
      </c>
      <c r="V615" s="1">
        <f>(($C615*'fnd base rates'!D$48)
+($D615*'fnd base rates'!D$49)
+($E615*'fnd base rates'!D$50)
+($F615*'fnd base rates'!D$51)
+($G615*'fnd base rates'!D$52)
+($H615*'fnd base rates'!D$53)
+($I615*'fnd base rates'!D$54)
+($J615*'fnd base rates'!D$55)
+($K615*'fnd base rates'!D$56)
+($L615*'fnd base rates'!D$57)
+($M615*'fnd base rates'!D$58)
+($N615*'fnd base rates'!D$59)
+($O615*VLOOKUP($S615+12,rate_basefnd,4)))
*$R615</f>
        <v>21657.242319999998</v>
      </c>
      <c r="W615" s="1">
        <f>(($C615*'fnd base rates'!E$48)
+($D615*'fnd base rates'!E$49)
+($E615*'fnd base rates'!E$50)
+($F615*'fnd base rates'!E$51)
+($G615*'fnd base rates'!E$52)
+($H615*'fnd base rates'!E$53)
+($I615*'fnd base rates'!E$54)
+($J615*'fnd base rates'!E$55)
+($K615*'fnd base rates'!E$56)
+($L615*'fnd base rates'!E$57)
+($M615*'fnd base rates'!E$58)
+($N615*'fnd base rates'!E$59)
+($O615*VLOOKUP($S615+12,rate_basefnd,5)))
*$R615</f>
        <v>116013.31139687498</v>
      </c>
      <c r="X615" s="1">
        <f>(($C615*'fnd base rates'!F$48)
+($D615*'fnd base rates'!F$49)
+($E615*'fnd base rates'!F$50)
+($F615*'fnd base rates'!F$51)
+($G615*'fnd base rates'!F$52)
+($H615*'fnd base rates'!F$53)
+($I615*'fnd base rates'!F$54)
+($J615*'fnd base rates'!F$55)
+($K615*'fnd base rates'!F$56)
+($L615*'fnd base rates'!F$57)
+($M615*'fnd base rates'!F$58)
+($N615*'fnd base rates'!F$59)
+($O615*VLOOKUP($S615+12,rate_basefnd,6)))
*$R615</f>
        <v>30621.808040750002</v>
      </c>
      <c r="Y615" s="1">
        <f>(($C615*'fnd base rates'!G$48)
+($D615*'fnd base rates'!G$49)
+($E615*'fnd base rates'!G$50)
+($F615*'fnd base rates'!G$51)
+($G615*'fnd base rates'!G$52)
+($H615*'fnd base rates'!G$53)
+($I615*'fnd base rates'!G$54)
+($J615*'fnd base rates'!G$55)
+($K615*'fnd base rates'!G$56)
+($L615*'fnd base rates'!G$57)
+($M615*'fnd base rates'!G$58)
+($N615*'fnd base rates'!G$59)
+($O615*VLOOKUP($S615+12,rate_basefnd,7)))
*$R615</f>
        <v>4595.1246577500006</v>
      </c>
      <c r="Z615" s="1">
        <f>(($C615*'fnd base rates'!H$48)
+($D615*'fnd base rates'!H$49)
+($E615*'fnd base rates'!H$50)
+($F615*'fnd base rates'!H$51)
+($G615*'fnd base rates'!H$52)
+($H615*'fnd base rates'!H$53)
+($I615*'fnd base rates'!H$54)
+($J615*'fnd base rates'!H$55)
+($K615*'fnd base rates'!H$56)
+($L615*'fnd base rates'!H$57)
+($M615*'fnd base rates'!H$58)
+($N615*'fnd base rates'!H$59)
+($O615*VLOOKUP($S615+12,rate_basefnd,8)))</f>
        <v>16203.519499999999</v>
      </c>
      <c r="AA615" s="1">
        <f>(($C615*'fnd base rates'!I$48)
+($D615*'fnd base rates'!I$49)
+($E615*'fnd base rates'!I$50)
+($F615*'fnd base rates'!I$51)
+($G615*'fnd base rates'!I$52)
+($H615*'fnd base rates'!I$53)
+($I615*'fnd base rates'!I$54)
+($J615*'fnd base rates'!I$55)
+($K615*'fnd base rates'!I$56)
+($L615*'fnd base rates'!I$57)
+($M615*'fnd base rates'!I$58)
+($N615*'fnd base rates'!I$59)
+($O615*VLOOKUP($S615+12,rate_basefnd,9)))
*$R615</f>
        <v>9090.4458299999988</v>
      </c>
      <c r="AB615" s="1">
        <f>(($C615*'fnd base rates'!J$48)
+($D615*'fnd base rates'!J$49)
+($E615*'fnd base rates'!J$50)
+($F615*'fnd base rates'!J$51)
+($G615*'fnd base rates'!J$52)
+($H615*'fnd base rates'!J$53)
+($I615*'fnd base rates'!J$54)
+($J615*'fnd base rates'!J$55)
+($K615*'fnd base rates'!J$56)
+($L615*'fnd base rates'!J$57)
+($M615*'fnd base rates'!J$58)
+($N615*'fnd base rates'!J$59)
+($O615*VLOOKUP($S615+12,rate_basefnd,10)))
*$R615</f>
        <v>7961.0622499999999</v>
      </c>
      <c r="AC615" s="1">
        <f>(($C615*'fnd base rates'!K$48)
+($D615*'fnd base rates'!K$49)
+($E615*'fnd base rates'!K$50)
+($F615*'fnd base rates'!K$51)
+($G615*'fnd base rates'!K$52)
+($H615*'fnd base rates'!K$53)
+($I615*'fnd base rates'!K$54)
+($J615*'fnd base rates'!K$55)
+($K615*'fnd base rates'!K$56)
+($L615*'fnd base rates'!K$57)
+($M615*'fnd base rates'!K$58)
+($N615*'fnd base rates'!K$59)
+($O615*VLOOKUP($S615+12,rate_basefnd,11)))
*$R615</f>
        <v>32245.519617624999</v>
      </c>
      <c r="AD615" s="1">
        <f>(($C615*'fnd base rates'!L$48)
+($D615*'fnd base rates'!L$49)
+($E615*'fnd base rates'!L$50)
+($F615*'fnd base rates'!L$51)
+($G615*'fnd base rates'!L$52)
+($H615*'fnd base rates'!L$53)
+($I615*'fnd base rates'!L$54)
+($J615*'fnd base rates'!L$55)
+($K615*'fnd base rates'!L$56)
+($L615*'fnd base rates'!L$57)
+($M615*'fnd base rates'!L$58)
+($N615*'fnd base rates'!L$59)
+($O615*VLOOKUP($S615+12,rate_basefnd,12)))</f>
        <v>30166.765466383447</v>
      </c>
      <c r="AE615" s="1">
        <f>(($C615*'fnd base rates'!M$48)
+($D615*'fnd base rates'!M$49)
+($E615*'fnd base rates'!M$50)
+($F615*'fnd base rates'!M$51)
+($G615*'fnd base rates'!M$52)
+($H615*'fnd base rates'!M$53)
+($I615*'fnd base rates'!M$54)
+($J615*'fnd base rates'!M$55)
+($K615*'fnd base rates'!M$56)
+($L615*'fnd base rates'!M$57)
+($M615*'fnd base rates'!M$58)
+($N615*'fnd base rates'!M$59)
+($O615*VLOOKUP($S615+12,rate_basefnd,13)))</f>
        <v>0</v>
      </c>
      <c r="AF615" s="4">
        <f t="shared" si="104"/>
        <v>283649.43383750843</v>
      </c>
      <c r="AG615" s="4"/>
      <c r="AH615" s="4">
        <f t="shared" si="105"/>
        <v>488219001</v>
      </c>
      <c r="AI615" s="4" t="str">
        <f t="shared" si="106"/>
        <v>488</v>
      </c>
      <c r="AJ615" s="2" t="str">
        <f t="shared" si="107"/>
        <v>219</v>
      </c>
      <c r="AK615" s="2" t="str">
        <f t="shared" si="108"/>
        <v>001</v>
      </c>
      <c r="AL615" s="4">
        <f t="shared" si="109"/>
        <v>1</v>
      </c>
      <c r="AM615" s="4">
        <f t="shared" si="102"/>
        <v>31</v>
      </c>
      <c r="AN615" s="4">
        <f t="shared" si="110"/>
        <v>283649.43383750843</v>
      </c>
      <c r="AO615" s="4">
        <f t="shared" si="111"/>
        <v>9150</v>
      </c>
      <c r="AP615" s="4">
        <f t="shared" si="112"/>
        <v>0</v>
      </c>
      <c r="AQ615" s="75">
        <v>9150</v>
      </c>
      <c r="AR615" s="4"/>
    </row>
    <row r="616" spans="1:44">
      <c r="A616" s="2">
        <v>488219035</v>
      </c>
      <c r="B616" s="382" t="s">
        <v>131</v>
      </c>
      <c r="C616" s="15">
        <f>'fnd enro'!C616</f>
        <v>0</v>
      </c>
      <c r="D616" s="15">
        <f>'fnd enro'!D616</f>
        <v>0</v>
      </c>
      <c r="E616" s="15">
        <f>'fnd enro'!E616</f>
        <v>0</v>
      </c>
      <c r="F616" s="15">
        <f>'fnd enro'!F616</f>
        <v>1</v>
      </c>
      <c r="G616" s="15">
        <f>'fnd enro'!G616</f>
        <v>0</v>
      </c>
      <c r="H616" s="15">
        <f>'fnd enro'!H616</f>
        <v>1</v>
      </c>
      <c r="I616" s="15">
        <f>'fnd enro'!I616</f>
        <v>7.4999999999999997E-2</v>
      </c>
      <c r="J616" s="15">
        <f>'fnd enro'!J616</f>
        <v>0</v>
      </c>
      <c r="K616" s="15">
        <f>'fnd enro'!K616</f>
        <v>0</v>
      </c>
      <c r="L616" s="15">
        <f>'fnd enro'!L616</f>
        <v>0</v>
      </c>
      <c r="M616" s="15">
        <f>'fnd enro'!M616</f>
        <v>0</v>
      </c>
      <c r="N616" s="15">
        <f>'fnd enro'!N616</f>
        <v>0</v>
      </c>
      <c r="O616" s="15">
        <f>'fnd enro'!O616</f>
        <v>1</v>
      </c>
      <c r="P616" s="15"/>
      <c r="Q616" s="15">
        <f>'fnd enro'!R616</f>
        <v>2</v>
      </c>
      <c r="R616" s="16">
        <f t="shared" si="103"/>
        <v>1.0509999999999999</v>
      </c>
      <c r="S616" s="15">
        <f>'fnd enro'!Q616</f>
        <v>10</v>
      </c>
      <c r="U616" s="1">
        <f>(($C616*'fnd base rates'!C$48)
+($D616*'fnd base rates'!C$49)
+($E616*'fnd base rates'!C$50)
+($F616*'fnd base rates'!C$51)
+($G616*'fnd base rates'!C$52)
+($H616*'fnd base rates'!C$53)
+($I616*'fnd base rates'!C$54)
+($J616*'fnd base rates'!C$55)
+($K616*'fnd base rates'!C$56)
+($L616*'fnd base rates'!C$57)
+($M616*'fnd base rates'!C$58)
+($N616*'fnd base rates'!C$59)
+($O616*VLOOKUP($S616+12,rate_basefnd,3)))
*$R616</f>
        <v>973.84740375000001</v>
      </c>
      <c r="V616" s="1">
        <f>(($C616*'fnd base rates'!D$48)
+($D616*'fnd base rates'!D$49)
+($E616*'fnd base rates'!D$50)
+($F616*'fnd base rates'!D$51)
+($G616*'fnd base rates'!D$52)
+($H616*'fnd base rates'!D$53)
+($I616*'fnd base rates'!D$54)
+($J616*'fnd base rates'!D$55)
+($K616*'fnd base rates'!D$56)
+($L616*'fnd base rates'!D$57)
+($M616*'fnd base rates'!D$58)
+($N616*'fnd base rates'!D$59)
+($O616*VLOOKUP($S616+12,rate_basefnd,4)))
*$R616</f>
        <v>1397.24144</v>
      </c>
      <c r="W616" s="1">
        <f>(($C616*'fnd base rates'!E$48)
+($D616*'fnd base rates'!E$49)
+($E616*'fnd base rates'!E$50)
+($F616*'fnd base rates'!E$51)
+($G616*'fnd base rates'!E$52)
+($H616*'fnd base rates'!E$53)
+($I616*'fnd base rates'!E$54)
+($J616*'fnd base rates'!E$55)
+($K616*'fnd base rates'!E$56)
+($L616*'fnd base rates'!E$57)
+($M616*'fnd base rates'!E$58)
+($N616*'fnd base rates'!E$59)
+($O616*VLOOKUP($S616+12,rate_basefnd,5)))
*$R616</f>
        <v>11448.016186249997</v>
      </c>
      <c r="X616" s="1">
        <f>(($C616*'fnd base rates'!F$48)
+($D616*'fnd base rates'!F$49)
+($E616*'fnd base rates'!F$50)
+($F616*'fnd base rates'!F$51)
+($G616*'fnd base rates'!F$52)
+($H616*'fnd base rates'!F$53)
+($I616*'fnd base rates'!F$54)
+($J616*'fnd base rates'!F$55)
+($K616*'fnd base rates'!F$56)
+($L616*'fnd base rates'!F$57)
+($M616*'fnd base rates'!F$58)
+($N616*'fnd base rates'!F$59)
+($O616*VLOOKUP($S616+12,rate_basefnd,6)))
*$R616</f>
        <v>1930.8672464999997</v>
      </c>
      <c r="Y616" s="1">
        <f>(($C616*'fnd base rates'!G$48)
+($D616*'fnd base rates'!G$49)
+($E616*'fnd base rates'!G$50)
+($F616*'fnd base rates'!G$51)
+($G616*'fnd base rates'!G$52)
+($H616*'fnd base rates'!G$53)
+($I616*'fnd base rates'!G$54)
+($J616*'fnd base rates'!G$55)
+($K616*'fnd base rates'!G$56)
+($L616*'fnd base rates'!G$57)
+($M616*'fnd base rates'!G$58)
+($N616*'fnd base rates'!G$59)
+($O616*VLOOKUP($S616+12,rate_basefnd,7)))
*$R616</f>
        <v>367.56150049999997</v>
      </c>
      <c r="Z616" s="1">
        <f>(($C616*'fnd base rates'!H$48)
+($D616*'fnd base rates'!H$49)
+($E616*'fnd base rates'!H$50)
+($F616*'fnd base rates'!H$51)
+($G616*'fnd base rates'!H$52)
+($H616*'fnd base rates'!H$53)
+($I616*'fnd base rates'!H$54)
+($J616*'fnd base rates'!H$55)
+($K616*'fnd base rates'!H$56)
+($L616*'fnd base rates'!H$57)
+($M616*'fnd base rates'!H$58)
+($N616*'fnd base rates'!H$59)
+($O616*VLOOKUP($S616+12,rate_basefnd,8)))</f>
        <v>1173.4690000000001</v>
      </c>
      <c r="AA616" s="1">
        <f>(($C616*'fnd base rates'!I$48)
+($D616*'fnd base rates'!I$49)
+($E616*'fnd base rates'!I$50)
+($F616*'fnd base rates'!I$51)
+($G616*'fnd base rates'!I$52)
+($H616*'fnd base rates'!I$53)
+($I616*'fnd base rates'!I$54)
+($J616*'fnd base rates'!I$55)
+($K616*'fnd base rates'!I$56)
+($L616*'fnd base rates'!I$57)
+($M616*'fnd base rates'!I$58)
+($N616*'fnd base rates'!I$59)
+($O616*VLOOKUP($S616+12,rate_basefnd,9)))
*$R616</f>
        <v>622.05536999999993</v>
      </c>
      <c r="AB616" s="1">
        <f>(($C616*'fnd base rates'!J$48)
+($D616*'fnd base rates'!J$49)
+($E616*'fnd base rates'!J$50)
+($F616*'fnd base rates'!J$51)
+($G616*'fnd base rates'!J$52)
+($H616*'fnd base rates'!J$53)
+($I616*'fnd base rates'!J$54)
+($J616*'fnd base rates'!J$55)
+($K616*'fnd base rates'!J$56)
+($L616*'fnd base rates'!J$57)
+($M616*'fnd base rates'!J$58)
+($N616*'fnd base rates'!J$59)
+($O616*VLOOKUP($S616+12,rate_basefnd,10)))
*$R616</f>
        <v>663.02334999999994</v>
      </c>
      <c r="AC616" s="1">
        <f>(($C616*'fnd base rates'!K$48)
+($D616*'fnd base rates'!K$49)
+($E616*'fnd base rates'!K$50)
+($F616*'fnd base rates'!K$51)
+($G616*'fnd base rates'!K$52)
+($H616*'fnd base rates'!K$53)
+($I616*'fnd base rates'!K$54)
+($J616*'fnd base rates'!K$55)
+($K616*'fnd base rates'!K$56)
+($L616*'fnd base rates'!K$57)
+($M616*'fnd base rates'!K$58)
+($N616*'fnd base rates'!K$59)
+($O616*VLOOKUP($S616+12,rate_basefnd,11)))
*$R616</f>
        <v>2579.3224227499995</v>
      </c>
      <c r="AD616" s="1">
        <f>(($C616*'fnd base rates'!L$48)
+($D616*'fnd base rates'!L$49)
+($E616*'fnd base rates'!L$50)
+($F616*'fnd base rates'!L$51)
+($G616*'fnd base rates'!L$52)
+($H616*'fnd base rates'!L$53)
+($I616*'fnd base rates'!L$54)
+($J616*'fnd base rates'!L$55)
+($K616*'fnd base rates'!L$56)
+($L616*'fnd base rates'!L$57)
+($M616*'fnd base rates'!L$58)
+($N616*'fnd base rates'!L$59)
+($O616*VLOOKUP($S616+12,rate_basefnd,12)))</f>
        <v>2239.1895041322573</v>
      </c>
      <c r="AE616" s="1">
        <f>(($C616*'fnd base rates'!M$48)
+($D616*'fnd base rates'!M$49)
+($E616*'fnd base rates'!M$50)
+($F616*'fnd base rates'!M$51)
+($G616*'fnd base rates'!M$52)
+($H616*'fnd base rates'!M$53)
+($I616*'fnd base rates'!M$54)
+($J616*'fnd base rates'!M$55)
+($K616*'fnd base rates'!M$56)
+($L616*'fnd base rates'!M$57)
+($M616*'fnd base rates'!M$58)
+($N616*'fnd base rates'!M$59)
+($O616*VLOOKUP($S616+12,rate_basefnd,13)))</f>
        <v>0</v>
      </c>
      <c r="AF616" s="4">
        <f t="shared" si="104"/>
        <v>23394.593423882252</v>
      </c>
      <c r="AG616" s="4"/>
      <c r="AH616" s="4">
        <f t="shared" si="105"/>
        <v>488219035</v>
      </c>
      <c r="AI616" s="4" t="str">
        <f t="shared" si="106"/>
        <v>488</v>
      </c>
      <c r="AJ616" s="2" t="str">
        <f t="shared" si="107"/>
        <v>219</v>
      </c>
      <c r="AK616" s="2" t="str">
        <f t="shared" si="108"/>
        <v>035</v>
      </c>
      <c r="AL616" s="4">
        <f t="shared" si="109"/>
        <v>1</v>
      </c>
      <c r="AM616" s="4">
        <f t="shared" si="102"/>
        <v>2</v>
      </c>
      <c r="AN616" s="4">
        <f t="shared" si="110"/>
        <v>23394.593423882252</v>
      </c>
      <c r="AO616" s="4">
        <f t="shared" si="111"/>
        <v>11697</v>
      </c>
      <c r="AP616" s="4">
        <f t="shared" si="112"/>
        <v>0</v>
      </c>
      <c r="AQ616" s="75">
        <v>11697</v>
      </c>
      <c r="AR616" s="4"/>
    </row>
    <row r="617" spans="1:44">
      <c r="A617" s="2">
        <v>488219040</v>
      </c>
      <c r="B617" s="382" t="s">
        <v>131</v>
      </c>
      <c r="C617" s="15">
        <f>'fnd enro'!C617</f>
        <v>0</v>
      </c>
      <c r="D617" s="15">
        <f>'fnd enro'!D617</f>
        <v>0</v>
      </c>
      <c r="E617" s="15">
        <f>'fnd enro'!E617</f>
        <v>2</v>
      </c>
      <c r="F617" s="15">
        <f>'fnd enro'!F617</f>
        <v>6</v>
      </c>
      <c r="G617" s="15">
        <f>'fnd enro'!G617</f>
        <v>4</v>
      </c>
      <c r="H617" s="15">
        <f>'fnd enro'!H617</f>
        <v>3</v>
      </c>
      <c r="I617" s="15">
        <f>'fnd enro'!I617</f>
        <v>0.6</v>
      </c>
      <c r="J617" s="15">
        <f>'fnd enro'!J617</f>
        <v>0</v>
      </c>
      <c r="K617" s="15">
        <f>'fnd enro'!K617</f>
        <v>0</v>
      </c>
      <c r="L617" s="15">
        <f>'fnd enro'!L617</f>
        <v>0</v>
      </c>
      <c r="M617" s="15">
        <f>'fnd enro'!M617</f>
        <v>1</v>
      </c>
      <c r="N617" s="15">
        <f>'fnd enro'!N617</f>
        <v>0</v>
      </c>
      <c r="O617" s="15">
        <f>'fnd enro'!O617</f>
        <v>7</v>
      </c>
      <c r="P617" s="15"/>
      <c r="Q617" s="15">
        <f>'fnd enro'!R617</f>
        <v>16</v>
      </c>
      <c r="R617" s="16">
        <f t="shared" si="103"/>
        <v>1.0509999999999999</v>
      </c>
      <c r="S617" s="15">
        <f>'fnd enro'!Q617</f>
        <v>9</v>
      </c>
      <c r="U617" s="1">
        <f>(($C617*'fnd base rates'!C$48)
+($D617*'fnd base rates'!C$49)
+($E617*'fnd base rates'!C$50)
+($F617*'fnd base rates'!C$51)
+($G617*'fnd base rates'!C$52)
+($H617*'fnd base rates'!C$53)
+($I617*'fnd base rates'!C$54)
+($J617*'fnd base rates'!C$55)
+($K617*'fnd base rates'!C$56)
+($L617*'fnd base rates'!C$57)
+($M617*'fnd base rates'!C$58)
+($N617*'fnd base rates'!C$59)
+($O617*VLOOKUP($S617+12,rate_basefnd,3)))
*$R617</f>
        <v>7790.7792300000001</v>
      </c>
      <c r="V617" s="1">
        <f>(($C617*'fnd base rates'!D$48)
+($D617*'fnd base rates'!D$49)
+($E617*'fnd base rates'!D$50)
+($F617*'fnd base rates'!D$51)
+($G617*'fnd base rates'!D$52)
+($H617*'fnd base rates'!D$53)
+($I617*'fnd base rates'!D$54)
+($J617*'fnd base rates'!D$55)
+($K617*'fnd base rates'!D$56)
+($L617*'fnd base rates'!D$57)
+($M617*'fnd base rates'!D$58)
+($N617*'fnd base rates'!D$59)
+($O617*VLOOKUP($S617+12,rate_basefnd,4)))
*$R617</f>
        <v>11177.93152</v>
      </c>
      <c r="W617" s="1">
        <f>(($C617*'fnd base rates'!E$48)
+($D617*'fnd base rates'!E$49)
+($E617*'fnd base rates'!E$50)
+($F617*'fnd base rates'!E$51)
+($G617*'fnd base rates'!E$52)
+($H617*'fnd base rates'!E$53)
+($I617*'fnd base rates'!E$54)
+($J617*'fnd base rates'!E$55)
+($K617*'fnd base rates'!E$56)
+($L617*'fnd base rates'!E$57)
+($M617*'fnd base rates'!E$58)
+($N617*'fnd base rates'!E$59)
+($O617*VLOOKUP($S617+12,rate_basefnd,5)))
*$R617</f>
        <v>83285.61215999999</v>
      </c>
      <c r="X617" s="1">
        <f>(($C617*'fnd base rates'!F$48)
+($D617*'fnd base rates'!F$49)
+($E617*'fnd base rates'!F$50)
+($F617*'fnd base rates'!F$51)
+($G617*'fnd base rates'!F$52)
+($H617*'fnd base rates'!F$53)
+($I617*'fnd base rates'!F$54)
+($J617*'fnd base rates'!F$55)
+($K617*'fnd base rates'!F$56)
+($L617*'fnd base rates'!F$57)
+($M617*'fnd base rates'!F$58)
+($N617*'fnd base rates'!F$59)
+($O617*VLOOKUP($S617+12,rate_basefnd,6)))
*$R617</f>
        <v>16007.751571999999</v>
      </c>
      <c r="Y617" s="1">
        <f>(($C617*'fnd base rates'!G$48)
+($D617*'fnd base rates'!G$49)
+($E617*'fnd base rates'!G$50)
+($F617*'fnd base rates'!G$51)
+($G617*'fnd base rates'!G$52)
+($H617*'fnd base rates'!G$53)
+($I617*'fnd base rates'!G$54)
+($J617*'fnd base rates'!G$55)
+($K617*'fnd base rates'!G$56)
+($L617*'fnd base rates'!G$57)
+($M617*'fnd base rates'!G$58)
+($N617*'fnd base rates'!G$59)
+($O617*VLOOKUP($S617+12,rate_basefnd,7)))
*$R617</f>
        <v>2914.7004639999996</v>
      </c>
      <c r="Z617" s="1">
        <f>(($C617*'fnd base rates'!H$48)
+($D617*'fnd base rates'!H$49)
+($E617*'fnd base rates'!H$50)
+($F617*'fnd base rates'!H$51)
+($G617*'fnd base rates'!H$52)
+($H617*'fnd base rates'!H$53)
+($I617*'fnd base rates'!H$54)
+($J617*'fnd base rates'!H$55)
+($K617*'fnd base rates'!H$56)
+($L617*'fnd base rates'!H$57)
+($M617*'fnd base rates'!H$58)
+($N617*'fnd base rates'!H$59)
+($O617*VLOOKUP($S617+12,rate_basefnd,8)))</f>
        <v>8064.2519999999995</v>
      </c>
      <c r="AA617" s="1">
        <f>(($C617*'fnd base rates'!I$48)
+($D617*'fnd base rates'!I$49)
+($E617*'fnd base rates'!I$50)
+($F617*'fnd base rates'!I$51)
+($G617*'fnd base rates'!I$52)
+($H617*'fnd base rates'!I$53)
+($I617*'fnd base rates'!I$54)
+($J617*'fnd base rates'!I$55)
+($K617*'fnd base rates'!I$56)
+($L617*'fnd base rates'!I$57)
+($M617*'fnd base rates'!I$58)
+($N617*'fnd base rates'!I$59)
+($O617*VLOOKUP($S617+12,rate_basefnd,9)))
*$R617</f>
        <v>4583.106209999999</v>
      </c>
      <c r="AB617" s="1">
        <f>(($C617*'fnd base rates'!J$48)
+($D617*'fnd base rates'!J$49)
+($E617*'fnd base rates'!J$50)
+($F617*'fnd base rates'!J$51)
+($G617*'fnd base rates'!J$52)
+($H617*'fnd base rates'!J$53)
+($I617*'fnd base rates'!J$54)
+($J617*'fnd base rates'!J$55)
+($K617*'fnd base rates'!J$56)
+($L617*'fnd base rates'!J$57)
+($M617*'fnd base rates'!J$58)
+($N617*'fnd base rates'!J$59)
+($O617*VLOOKUP($S617+12,rate_basefnd,10)))
*$R617</f>
        <v>3639.7706499999999</v>
      </c>
      <c r="AC617" s="1">
        <f>(($C617*'fnd base rates'!K$48)
+($D617*'fnd base rates'!K$49)
+($E617*'fnd base rates'!K$50)
+($F617*'fnd base rates'!K$51)
+($G617*'fnd base rates'!K$52)
+($H617*'fnd base rates'!K$53)
+($I617*'fnd base rates'!K$54)
+($J617*'fnd base rates'!K$55)
+($K617*'fnd base rates'!K$56)
+($L617*'fnd base rates'!K$57)
+($M617*'fnd base rates'!K$58)
+($N617*'fnd base rates'!K$59)
+($O617*VLOOKUP($S617+12,rate_basefnd,11)))
*$R617</f>
        <v>20453.986051999997</v>
      </c>
      <c r="AD617" s="1">
        <f>(($C617*'fnd base rates'!L$48)
+($D617*'fnd base rates'!L$49)
+($E617*'fnd base rates'!L$50)
+($F617*'fnd base rates'!L$51)
+($G617*'fnd base rates'!L$52)
+($H617*'fnd base rates'!L$53)
+($I617*'fnd base rates'!L$54)
+($J617*'fnd base rates'!L$55)
+($K617*'fnd base rates'!L$56)
+($L617*'fnd base rates'!L$57)
+($M617*'fnd base rates'!L$58)
+($N617*'fnd base rates'!L$59)
+($O617*VLOOKUP($S617+12,rate_basefnd,12)))</f>
        <v>18023.71322589603</v>
      </c>
      <c r="AE617" s="1">
        <f>(($C617*'fnd base rates'!M$48)
+($D617*'fnd base rates'!M$49)
+($E617*'fnd base rates'!M$50)
+($F617*'fnd base rates'!M$51)
+($G617*'fnd base rates'!M$52)
+($H617*'fnd base rates'!M$53)
+($I617*'fnd base rates'!M$54)
+($J617*'fnd base rates'!M$55)
+($K617*'fnd base rates'!M$56)
+($L617*'fnd base rates'!M$57)
+($M617*'fnd base rates'!M$58)
+($N617*'fnd base rates'!M$59)
+($O617*VLOOKUP($S617+12,rate_basefnd,13)))</f>
        <v>0</v>
      </c>
      <c r="AF617" s="4">
        <f t="shared" si="104"/>
        <v>175941.60308389599</v>
      </c>
      <c r="AG617" s="4"/>
      <c r="AH617" s="4">
        <f t="shared" si="105"/>
        <v>488219040</v>
      </c>
      <c r="AI617" s="4" t="str">
        <f t="shared" si="106"/>
        <v>488</v>
      </c>
      <c r="AJ617" s="2" t="str">
        <f t="shared" si="107"/>
        <v>219</v>
      </c>
      <c r="AK617" s="2" t="str">
        <f t="shared" si="108"/>
        <v>040</v>
      </c>
      <c r="AL617" s="4">
        <f t="shared" si="109"/>
        <v>1</v>
      </c>
      <c r="AM617" s="4">
        <f t="shared" si="102"/>
        <v>16</v>
      </c>
      <c r="AN617" s="4">
        <f t="shared" si="110"/>
        <v>175941.60308389599</v>
      </c>
      <c r="AO617" s="4">
        <f t="shared" si="111"/>
        <v>10996</v>
      </c>
      <c r="AP617" s="4">
        <f t="shared" si="112"/>
        <v>0</v>
      </c>
      <c r="AQ617" s="75">
        <v>10996</v>
      </c>
      <c r="AR617" s="4"/>
    </row>
    <row r="618" spans="1:44">
      <c r="A618" s="2">
        <v>488219044</v>
      </c>
      <c r="B618" s="382" t="s">
        <v>131</v>
      </c>
      <c r="C618" s="15">
        <f>'fnd enro'!C618</f>
        <v>0</v>
      </c>
      <c r="D618" s="15">
        <f>'fnd enro'!D618</f>
        <v>0</v>
      </c>
      <c r="E618" s="15">
        <f>'fnd enro'!E618</f>
        <v>0</v>
      </c>
      <c r="F618" s="15">
        <f>'fnd enro'!F618</f>
        <v>6</v>
      </c>
      <c r="G618" s="15">
        <f>'fnd enro'!G618</f>
        <v>8</v>
      </c>
      <c r="H618" s="15">
        <f>'fnd enro'!H618</f>
        <v>17</v>
      </c>
      <c r="I618" s="15">
        <f>'fnd enro'!I618</f>
        <v>2.2124999999999999</v>
      </c>
      <c r="J618" s="15">
        <f>'fnd enro'!J618</f>
        <v>0</v>
      </c>
      <c r="K618" s="15">
        <f>'fnd enro'!K618</f>
        <v>0</v>
      </c>
      <c r="L618" s="15">
        <f>'fnd enro'!L618</f>
        <v>0</v>
      </c>
      <c r="M618" s="15">
        <f>'fnd enro'!M618</f>
        <v>28</v>
      </c>
      <c r="N618" s="15">
        <f>'fnd enro'!N618</f>
        <v>0</v>
      </c>
      <c r="O618" s="15">
        <f>'fnd enro'!O618</f>
        <v>13</v>
      </c>
      <c r="P618" s="15"/>
      <c r="Q618" s="15">
        <f>'fnd enro'!R618</f>
        <v>59</v>
      </c>
      <c r="R618" s="16">
        <f t="shared" si="103"/>
        <v>1.0509999999999999</v>
      </c>
      <c r="S618" s="15">
        <f>'fnd enro'!Q618</f>
        <v>5</v>
      </c>
      <c r="U618" s="1">
        <f>(($C618*'fnd base rates'!C$48)
+($D618*'fnd base rates'!C$49)
+($E618*'fnd base rates'!C$50)
+($F618*'fnd base rates'!C$51)
+($G618*'fnd base rates'!C$52)
+($H618*'fnd base rates'!C$53)
+($I618*'fnd base rates'!C$54)
+($J618*'fnd base rates'!C$55)
+($K618*'fnd base rates'!C$56)
+($L618*'fnd base rates'!C$57)
+($M618*'fnd base rates'!C$58)
+($N618*'fnd base rates'!C$59)
+($O618*VLOOKUP($S618+12,rate_basefnd,3)))
*$R618</f>
        <v>28728.498410625001</v>
      </c>
      <c r="V618" s="1">
        <f>(($C618*'fnd base rates'!D$48)
+($D618*'fnd base rates'!D$49)
+($E618*'fnd base rates'!D$50)
+($F618*'fnd base rates'!D$51)
+($G618*'fnd base rates'!D$52)
+($H618*'fnd base rates'!D$53)
+($I618*'fnd base rates'!D$54)
+($J618*'fnd base rates'!D$55)
+($K618*'fnd base rates'!D$56)
+($L618*'fnd base rates'!D$57)
+($M618*'fnd base rates'!D$58)
+($N618*'fnd base rates'!D$59)
+($O618*VLOOKUP($S618+12,rate_basefnd,4)))
*$R618</f>
        <v>41218.622479999991</v>
      </c>
      <c r="W618" s="1">
        <f>(($C618*'fnd base rates'!E$48)
+($D618*'fnd base rates'!E$49)
+($E618*'fnd base rates'!E$50)
+($F618*'fnd base rates'!E$51)
+($G618*'fnd base rates'!E$52)
+($H618*'fnd base rates'!E$53)
+($I618*'fnd base rates'!E$54)
+($J618*'fnd base rates'!E$55)
+($K618*'fnd base rates'!E$56)
+($L618*'fnd base rates'!E$57)
+($M618*'fnd base rates'!E$58)
+($N618*'fnd base rates'!E$59)
+($O618*VLOOKUP($S618+12,rate_basefnd,5)))
*$R618</f>
        <v>309358.47957437503</v>
      </c>
      <c r="X618" s="1">
        <f>(($C618*'fnd base rates'!F$48)
+($D618*'fnd base rates'!F$49)
+($E618*'fnd base rates'!F$50)
+($F618*'fnd base rates'!F$51)
+($G618*'fnd base rates'!F$52)
+($H618*'fnd base rates'!F$53)
+($I618*'fnd base rates'!F$54)
+($J618*'fnd base rates'!F$55)
+($K618*'fnd base rates'!F$56)
+($L618*'fnd base rates'!F$57)
+($M618*'fnd base rates'!F$58)
+($N618*'fnd base rates'!F$59)
+($O618*VLOOKUP($S618+12,rate_basefnd,6)))
*$R618</f>
        <v>54624.410461750005</v>
      </c>
      <c r="Y618" s="1">
        <f>(($C618*'fnd base rates'!G$48)
+($D618*'fnd base rates'!G$49)
+($E618*'fnd base rates'!G$50)
+($F618*'fnd base rates'!G$51)
+($G618*'fnd base rates'!G$52)
+($H618*'fnd base rates'!G$53)
+($I618*'fnd base rates'!G$54)
+($J618*'fnd base rates'!G$55)
+($K618*'fnd base rates'!G$56)
+($L618*'fnd base rates'!G$57)
+($M618*'fnd base rates'!G$58)
+($N618*'fnd base rates'!G$59)
+($O618*VLOOKUP($S618+12,rate_basefnd,7)))
*$R618</f>
        <v>10806.06906475</v>
      </c>
      <c r="Z618" s="1">
        <f>(($C618*'fnd base rates'!H$48)
+($D618*'fnd base rates'!H$49)
+($E618*'fnd base rates'!H$50)
+($F618*'fnd base rates'!H$51)
+($G618*'fnd base rates'!H$52)
+($H618*'fnd base rates'!H$53)
+($I618*'fnd base rates'!H$54)
+($J618*'fnd base rates'!H$55)
+($K618*'fnd base rates'!H$56)
+($L618*'fnd base rates'!H$57)
+($M618*'fnd base rates'!H$58)
+($N618*'fnd base rates'!H$59)
+($O618*VLOOKUP($S618+12,rate_basefnd,8)))</f>
        <v>31308.585500000001</v>
      </c>
      <c r="AA618" s="1">
        <f>(($C618*'fnd base rates'!I$48)
+($D618*'fnd base rates'!I$49)
+($E618*'fnd base rates'!I$50)
+($F618*'fnd base rates'!I$51)
+($G618*'fnd base rates'!I$52)
+($H618*'fnd base rates'!I$53)
+($I618*'fnd base rates'!I$54)
+($J618*'fnd base rates'!I$55)
+($K618*'fnd base rates'!I$56)
+($L618*'fnd base rates'!I$57)
+($M618*'fnd base rates'!I$58)
+($N618*'fnd base rates'!I$59)
+($O618*VLOOKUP($S618+12,rate_basefnd,9)))
*$R618</f>
        <v>19181.149379999995</v>
      </c>
      <c r="AB618" s="1">
        <f>(($C618*'fnd base rates'!J$48)
+($D618*'fnd base rates'!J$49)
+($E618*'fnd base rates'!J$50)
+($F618*'fnd base rates'!J$51)
+($G618*'fnd base rates'!J$52)
+($H618*'fnd base rates'!J$53)
+($I618*'fnd base rates'!J$54)
+($J618*'fnd base rates'!J$55)
+($K618*'fnd base rates'!J$56)
+($L618*'fnd base rates'!J$57)
+($M618*'fnd base rates'!J$58)
+($N618*'fnd base rates'!J$59)
+($O618*VLOOKUP($S618+12,rate_basefnd,10)))
*$R618</f>
        <v>15453.735839999999</v>
      </c>
      <c r="AC618" s="1">
        <f>(($C618*'fnd base rates'!K$48)
+($D618*'fnd base rates'!K$49)
+($E618*'fnd base rates'!K$50)
+($F618*'fnd base rates'!K$51)
+($G618*'fnd base rates'!K$52)
+($H618*'fnd base rates'!K$53)
+($I618*'fnd base rates'!K$54)
+($J618*'fnd base rates'!K$55)
+($K618*'fnd base rates'!K$56)
+($L618*'fnd base rates'!K$57)
+($M618*'fnd base rates'!K$58)
+($N618*'fnd base rates'!K$59)
+($O618*VLOOKUP($S618+12,rate_basefnd,11)))
*$R618</f>
        <v>75835.191266124981</v>
      </c>
      <c r="AD618" s="1">
        <f>(($C618*'fnd base rates'!L$48)
+($D618*'fnd base rates'!L$49)
+($E618*'fnd base rates'!L$50)
+($F618*'fnd base rates'!L$51)
+($G618*'fnd base rates'!L$52)
+($H618*'fnd base rates'!L$53)
+($I618*'fnd base rates'!L$54)
+($J618*'fnd base rates'!L$55)
+($K618*'fnd base rates'!L$56)
+($L618*'fnd base rates'!L$57)
+($M618*'fnd base rates'!L$58)
+($N618*'fnd base rates'!L$59)
+($O618*VLOOKUP($S618+12,rate_basefnd,12)))</f>
        <v>65662.656971141958</v>
      </c>
      <c r="AE618" s="1">
        <f>(($C618*'fnd base rates'!M$48)
+($D618*'fnd base rates'!M$49)
+($E618*'fnd base rates'!M$50)
+($F618*'fnd base rates'!M$51)
+($G618*'fnd base rates'!M$52)
+($H618*'fnd base rates'!M$53)
+($I618*'fnd base rates'!M$54)
+($J618*'fnd base rates'!M$55)
+($K618*'fnd base rates'!M$56)
+($L618*'fnd base rates'!M$57)
+($M618*'fnd base rates'!M$58)
+($N618*'fnd base rates'!M$59)
+($O618*VLOOKUP($S618+12,rate_basefnd,13)))</f>
        <v>0</v>
      </c>
      <c r="AF618" s="4">
        <f t="shared" si="104"/>
        <v>652177.39894876687</v>
      </c>
      <c r="AG618" s="4"/>
      <c r="AH618" s="4">
        <f t="shared" si="105"/>
        <v>488219044</v>
      </c>
      <c r="AI618" s="4" t="str">
        <f t="shared" si="106"/>
        <v>488</v>
      </c>
      <c r="AJ618" s="2" t="str">
        <f t="shared" si="107"/>
        <v>219</v>
      </c>
      <c r="AK618" s="2" t="str">
        <f t="shared" si="108"/>
        <v>044</v>
      </c>
      <c r="AL618" s="4">
        <f t="shared" si="109"/>
        <v>1</v>
      </c>
      <c r="AM618" s="4">
        <f t="shared" si="102"/>
        <v>59</v>
      </c>
      <c r="AN618" s="4">
        <f t="shared" si="110"/>
        <v>652177.39894876687</v>
      </c>
      <c r="AO618" s="4">
        <f t="shared" si="111"/>
        <v>11054</v>
      </c>
      <c r="AP618" s="4">
        <f t="shared" si="112"/>
        <v>0</v>
      </c>
      <c r="AQ618" s="75">
        <v>11054</v>
      </c>
      <c r="AR618" s="4"/>
    </row>
    <row r="619" spans="1:44">
      <c r="A619" s="2">
        <v>488219050</v>
      </c>
      <c r="B619" s="382" t="s">
        <v>131</v>
      </c>
      <c r="C619" s="15">
        <f>'fnd enro'!C619</f>
        <v>0</v>
      </c>
      <c r="D619" s="15">
        <f>'fnd enro'!D619</f>
        <v>0</v>
      </c>
      <c r="E619" s="15">
        <f>'fnd enro'!E619</f>
        <v>0</v>
      </c>
      <c r="F619" s="15">
        <f>'fnd enro'!F619</f>
        <v>0</v>
      </c>
      <c r="G619" s="15">
        <f>'fnd enro'!G619</f>
        <v>0</v>
      </c>
      <c r="H619" s="15">
        <f>'fnd enro'!H619</f>
        <v>1</v>
      </c>
      <c r="I619" s="15">
        <f>'fnd enro'!I619</f>
        <v>3.7499999999999999E-2</v>
      </c>
      <c r="J619" s="15">
        <f>'fnd enro'!J619</f>
        <v>0</v>
      </c>
      <c r="K619" s="15">
        <f>'fnd enro'!K619</f>
        <v>0</v>
      </c>
      <c r="L619" s="15">
        <f>'fnd enro'!L619</f>
        <v>0</v>
      </c>
      <c r="M619" s="15">
        <f>'fnd enro'!M619</f>
        <v>0</v>
      </c>
      <c r="N619" s="15">
        <f>'fnd enro'!N619</f>
        <v>0</v>
      </c>
      <c r="O619" s="15">
        <f>'fnd enro'!O619</f>
        <v>0</v>
      </c>
      <c r="P619" s="15"/>
      <c r="Q619" s="15">
        <f>'fnd enro'!R619</f>
        <v>1</v>
      </c>
      <c r="R619" s="16">
        <f t="shared" si="103"/>
        <v>1.0509999999999999</v>
      </c>
      <c r="S619" s="15">
        <f>'fnd enro'!Q619</f>
        <v>1</v>
      </c>
      <c r="U619" s="1">
        <f>(($C619*'fnd base rates'!C$48)
+($D619*'fnd base rates'!C$49)
+($E619*'fnd base rates'!C$50)
+($F619*'fnd base rates'!C$51)
+($G619*'fnd base rates'!C$52)
+($H619*'fnd base rates'!C$53)
+($I619*'fnd base rates'!C$54)
+($J619*'fnd base rates'!C$55)
+($K619*'fnd base rates'!C$56)
+($L619*'fnd base rates'!C$57)
+($M619*'fnd base rates'!C$58)
+($N619*'fnd base rates'!C$59)
+($O619*VLOOKUP($S619+12,rate_basefnd,3)))
*$R619</f>
        <v>486.92370187500001</v>
      </c>
      <c r="V619" s="1">
        <f>(($C619*'fnd base rates'!D$48)
+($D619*'fnd base rates'!D$49)
+($E619*'fnd base rates'!D$50)
+($F619*'fnd base rates'!D$51)
+($G619*'fnd base rates'!D$52)
+($H619*'fnd base rates'!D$53)
+($I619*'fnd base rates'!D$54)
+($J619*'fnd base rates'!D$55)
+($K619*'fnd base rates'!D$56)
+($L619*'fnd base rates'!D$57)
+($M619*'fnd base rates'!D$58)
+($N619*'fnd base rates'!D$59)
+($O619*VLOOKUP($S619+12,rate_basefnd,4)))
*$R619</f>
        <v>698.62072000000001</v>
      </c>
      <c r="W619" s="1">
        <f>(($C619*'fnd base rates'!E$48)
+($D619*'fnd base rates'!E$49)
+($E619*'fnd base rates'!E$50)
+($F619*'fnd base rates'!E$51)
+($G619*'fnd base rates'!E$52)
+($H619*'fnd base rates'!E$53)
+($I619*'fnd base rates'!E$54)
+($J619*'fnd base rates'!E$55)
+($K619*'fnd base rates'!E$56)
+($L619*'fnd base rates'!E$57)
+($M619*'fnd base rates'!E$58)
+($N619*'fnd base rates'!E$59)
+($O619*VLOOKUP($S619+12,rate_basefnd,5)))
*$R619</f>
        <v>4475.9035531249992</v>
      </c>
      <c r="X619" s="1">
        <f>(($C619*'fnd base rates'!F$48)
+($D619*'fnd base rates'!F$49)
+($E619*'fnd base rates'!F$50)
+($F619*'fnd base rates'!F$51)
+($G619*'fnd base rates'!F$52)
+($H619*'fnd base rates'!F$53)
+($I619*'fnd base rates'!F$54)
+($J619*'fnd base rates'!F$55)
+($K619*'fnd base rates'!F$56)
+($L619*'fnd base rates'!F$57)
+($M619*'fnd base rates'!F$58)
+($N619*'fnd base rates'!F$59)
+($O619*VLOOKUP($S619+12,rate_basefnd,6)))
*$R619</f>
        <v>800.81549325000003</v>
      </c>
      <c r="Y619" s="1">
        <f>(($C619*'fnd base rates'!G$48)
+($D619*'fnd base rates'!G$49)
+($E619*'fnd base rates'!G$50)
+($F619*'fnd base rates'!G$51)
+($G619*'fnd base rates'!G$52)
+($H619*'fnd base rates'!G$53)
+($I619*'fnd base rates'!G$54)
+($J619*'fnd base rates'!G$55)
+($K619*'fnd base rates'!G$56)
+($L619*'fnd base rates'!G$57)
+($M619*'fnd base rates'!G$58)
+($N619*'fnd base rates'!G$59)
+($O619*VLOOKUP($S619+12,rate_basefnd,7)))
*$R619</f>
        <v>149.18183024999999</v>
      </c>
      <c r="Z619" s="1">
        <f>(($C619*'fnd base rates'!H$48)
+($D619*'fnd base rates'!H$49)
+($E619*'fnd base rates'!H$50)
+($F619*'fnd base rates'!H$51)
+($G619*'fnd base rates'!H$52)
+($H619*'fnd base rates'!H$53)
+($I619*'fnd base rates'!H$54)
+($J619*'fnd base rates'!H$55)
+($K619*'fnd base rates'!H$56)
+($L619*'fnd base rates'!H$57)
+($M619*'fnd base rates'!H$58)
+($N619*'fnd base rates'!H$59)
+($O619*VLOOKUP($S619+12,rate_basefnd,8)))</f>
        <v>719.08450000000005</v>
      </c>
      <c r="AA619" s="1">
        <f>(($C619*'fnd base rates'!I$48)
+($D619*'fnd base rates'!I$49)
+($E619*'fnd base rates'!I$50)
+($F619*'fnd base rates'!I$51)
+($G619*'fnd base rates'!I$52)
+($H619*'fnd base rates'!I$53)
+($I619*'fnd base rates'!I$54)
+($J619*'fnd base rates'!I$55)
+($K619*'fnd base rates'!I$56)
+($L619*'fnd base rates'!I$57)
+($M619*'fnd base rates'!I$58)
+($N619*'fnd base rates'!I$59)
+($O619*VLOOKUP($S619+12,rate_basefnd,9)))
*$R619</f>
        <v>388.95407999999998</v>
      </c>
      <c r="AB619" s="1">
        <f>(($C619*'fnd base rates'!J$48)
+($D619*'fnd base rates'!J$49)
+($E619*'fnd base rates'!J$50)
+($F619*'fnd base rates'!J$51)
+($G619*'fnd base rates'!J$52)
+($H619*'fnd base rates'!J$53)
+($I619*'fnd base rates'!J$54)
+($J619*'fnd base rates'!J$55)
+($K619*'fnd base rates'!J$56)
+($L619*'fnd base rates'!J$57)
+($M619*'fnd base rates'!J$58)
+($N619*'fnd base rates'!J$59)
+($O619*VLOOKUP($S619+12,rate_basefnd,10)))
*$R619</f>
        <v>523.92349999999999</v>
      </c>
      <c r="AC619" s="1">
        <f>(($C619*'fnd base rates'!K$48)
+($D619*'fnd base rates'!K$49)
+($E619*'fnd base rates'!K$50)
+($F619*'fnd base rates'!K$51)
+($G619*'fnd base rates'!K$52)
+($H619*'fnd base rates'!K$53)
+($I619*'fnd base rates'!K$54)
+($J619*'fnd base rates'!K$55)
+($K619*'fnd base rates'!K$56)
+($L619*'fnd base rates'!K$57)
+($M619*'fnd base rates'!K$58)
+($N619*'fnd base rates'!K$59)
+($O619*VLOOKUP($S619+12,rate_basefnd,11)))
*$R619</f>
        <v>1046.906486375</v>
      </c>
      <c r="AD619" s="1">
        <f>(($C619*'fnd base rates'!L$48)
+($D619*'fnd base rates'!L$49)
+($E619*'fnd base rates'!L$50)
+($F619*'fnd base rates'!L$51)
+($G619*'fnd base rates'!L$52)
+($H619*'fnd base rates'!L$53)
+($I619*'fnd base rates'!L$54)
+($J619*'fnd base rates'!L$55)
+($K619*'fnd base rates'!L$56)
+($L619*'fnd base rates'!L$57)
+($M619*'fnd base rates'!L$58)
+($N619*'fnd base rates'!L$59)
+($O619*VLOOKUP($S619+12,rate_basefnd,12)))</f>
        <v>919.25803935944157</v>
      </c>
      <c r="AE619" s="1">
        <f>(($C619*'fnd base rates'!M$48)
+($D619*'fnd base rates'!M$49)
+($E619*'fnd base rates'!M$50)
+($F619*'fnd base rates'!M$51)
+($G619*'fnd base rates'!M$52)
+($H619*'fnd base rates'!M$53)
+($I619*'fnd base rates'!M$54)
+($J619*'fnd base rates'!M$55)
+($K619*'fnd base rates'!M$56)
+($L619*'fnd base rates'!M$57)
+($M619*'fnd base rates'!M$58)
+($N619*'fnd base rates'!M$59)
+($O619*VLOOKUP($S619+12,rate_basefnd,13)))</f>
        <v>0</v>
      </c>
      <c r="AF619" s="4">
        <f t="shared" si="104"/>
        <v>10209.571904234441</v>
      </c>
      <c r="AG619" s="4"/>
      <c r="AH619" s="4">
        <f t="shared" si="105"/>
        <v>488219050</v>
      </c>
      <c r="AI619" s="4" t="str">
        <f t="shared" si="106"/>
        <v>488</v>
      </c>
      <c r="AJ619" s="2" t="str">
        <f t="shared" si="107"/>
        <v>219</v>
      </c>
      <c r="AK619" s="2" t="str">
        <f t="shared" si="108"/>
        <v>050</v>
      </c>
      <c r="AL619" s="4">
        <f t="shared" si="109"/>
        <v>1</v>
      </c>
      <c r="AM619" s="4">
        <f t="shared" si="102"/>
        <v>1</v>
      </c>
      <c r="AN619" s="4">
        <f t="shared" si="110"/>
        <v>10209.571904234441</v>
      </c>
      <c r="AO619" s="4">
        <f t="shared" si="111"/>
        <v>10210</v>
      </c>
      <c r="AP619" s="4">
        <f t="shared" si="112"/>
        <v>0</v>
      </c>
      <c r="AQ619" s="75">
        <v>10210</v>
      </c>
      <c r="AR619" s="4"/>
    </row>
    <row r="620" spans="1:44">
      <c r="A620" s="2">
        <v>488219065</v>
      </c>
      <c r="B620" s="382" t="s">
        <v>131</v>
      </c>
      <c r="C620" s="15">
        <f>'fnd enro'!C620</f>
        <v>0</v>
      </c>
      <c r="D620" s="15">
        <f>'fnd enro'!D620</f>
        <v>0</v>
      </c>
      <c r="E620" s="15">
        <f>'fnd enro'!E620</f>
        <v>0</v>
      </c>
      <c r="F620" s="15">
        <f>'fnd enro'!F620</f>
        <v>0</v>
      </c>
      <c r="G620" s="15">
        <f>'fnd enro'!G620</f>
        <v>0</v>
      </c>
      <c r="H620" s="15">
        <f>'fnd enro'!H620</f>
        <v>1</v>
      </c>
      <c r="I620" s="15">
        <f>'fnd enro'!I620</f>
        <v>3.7499999999999999E-2</v>
      </c>
      <c r="J620" s="15">
        <f>'fnd enro'!J620</f>
        <v>0</v>
      </c>
      <c r="K620" s="15">
        <f>'fnd enro'!K620</f>
        <v>0</v>
      </c>
      <c r="L620" s="15">
        <f>'fnd enro'!L620</f>
        <v>0</v>
      </c>
      <c r="M620" s="15">
        <f>'fnd enro'!M620</f>
        <v>0</v>
      </c>
      <c r="N620" s="15">
        <f>'fnd enro'!N620</f>
        <v>0</v>
      </c>
      <c r="O620" s="15">
        <f>'fnd enro'!O620</f>
        <v>0</v>
      </c>
      <c r="P620" s="15"/>
      <c r="Q620" s="15">
        <f>'fnd enro'!R620</f>
        <v>1</v>
      </c>
      <c r="R620" s="16">
        <f t="shared" si="103"/>
        <v>1.0509999999999999</v>
      </c>
      <c r="S620" s="15">
        <f>'fnd enro'!Q620</f>
        <v>1</v>
      </c>
      <c r="U620" s="1">
        <f>(($C620*'fnd base rates'!C$48)
+($D620*'fnd base rates'!C$49)
+($E620*'fnd base rates'!C$50)
+($F620*'fnd base rates'!C$51)
+($G620*'fnd base rates'!C$52)
+($H620*'fnd base rates'!C$53)
+($I620*'fnd base rates'!C$54)
+($J620*'fnd base rates'!C$55)
+($K620*'fnd base rates'!C$56)
+($L620*'fnd base rates'!C$57)
+($M620*'fnd base rates'!C$58)
+($N620*'fnd base rates'!C$59)
+($O620*VLOOKUP($S620+12,rate_basefnd,3)))
*$R620</f>
        <v>486.92370187500001</v>
      </c>
      <c r="V620" s="1">
        <f>(($C620*'fnd base rates'!D$48)
+($D620*'fnd base rates'!D$49)
+($E620*'fnd base rates'!D$50)
+($F620*'fnd base rates'!D$51)
+($G620*'fnd base rates'!D$52)
+($H620*'fnd base rates'!D$53)
+($I620*'fnd base rates'!D$54)
+($J620*'fnd base rates'!D$55)
+($K620*'fnd base rates'!D$56)
+($L620*'fnd base rates'!D$57)
+($M620*'fnd base rates'!D$58)
+($N620*'fnd base rates'!D$59)
+($O620*VLOOKUP($S620+12,rate_basefnd,4)))
*$R620</f>
        <v>698.62072000000001</v>
      </c>
      <c r="W620" s="1">
        <f>(($C620*'fnd base rates'!E$48)
+($D620*'fnd base rates'!E$49)
+($E620*'fnd base rates'!E$50)
+($F620*'fnd base rates'!E$51)
+($G620*'fnd base rates'!E$52)
+($H620*'fnd base rates'!E$53)
+($I620*'fnd base rates'!E$54)
+($J620*'fnd base rates'!E$55)
+($K620*'fnd base rates'!E$56)
+($L620*'fnd base rates'!E$57)
+($M620*'fnd base rates'!E$58)
+($N620*'fnd base rates'!E$59)
+($O620*VLOOKUP($S620+12,rate_basefnd,5)))
*$R620</f>
        <v>4475.9035531249992</v>
      </c>
      <c r="X620" s="1">
        <f>(($C620*'fnd base rates'!F$48)
+($D620*'fnd base rates'!F$49)
+($E620*'fnd base rates'!F$50)
+($F620*'fnd base rates'!F$51)
+($G620*'fnd base rates'!F$52)
+($H620*'fnd base rates'!F$53)
+($I620*'fnd base rates'!F$54)
+($J620*'fnd base rates'!F$55)
+($K620*'fnd base rates'!F$56)
+($L620*'fnd base rates'!F$57)
+($M620*'fnd base rates'!F$58)
+($N620*'fnd base rates'!F$59)
+($O620*VLOOKUP($S620+12,rate_basefnd,6)))
*$R620</f>
        <v>800.81549325000003</v>
      </c>
      <c r="Y620" s="1">
        <f>(($C620*'fnd base rates'!G$48)
+($D620*'fnd base rates'!G$49)
+($E620*'fnd base rates'!G$50)
+($F620*'fnd base rates'!G$51)
+($G620*'fnd base rates'!G$52)
+($H620*'fnd base rates'!G$53)
+($I620*'fnd base rates'!G$54)
+($J620*'fnd base rates'!G$55)
+($K620*'fnd base rates'!G$56)
+($L620*'fnd base rates'!G$57)
+($M620*'fnd base rates'!G$58)
+($N620*'fnd base rates'!G$59)
+($O620*VLOOKUP($S620+12,rate_basefnd,7)))
*$R620</f>
        <v>149.18183024999999</v>
      </c>
      <c r="Z620" s="1">
        <f>(($C620*'fnd base rates'!H$48)
+($D620*'fnd base rates'!H$49)
+($E620*'fnd base rates'!H$50)
+($F620*'fnd base rates'!H$51)
+($G620*'fnd base rates'!H$52)
+($H620*'fnd base rates'!H$53)
+($I620*'fnd base rates'!H$54)
+($J620*'fnd base rates'!H$55)
+($K620*'fnd base rates'!H$56)
+($L620*'fnd base rates'!H$57)
+($M620*'fnd base rates'!H$58)
+($N620*'fnd base rates'!H$59)
+($O620*VLOOKUP($S620+12,rate_basefnd,8)))</f>
        <v>719.08450000000005</v>
      </c>
      <c r="AA620" s="1">
        <f>(($C620*'fnd base rates'!I$48)
+($D620*'fnd base rates'!I$49)
+($E620*'fnd base rates'!I$50)
+($F620*'fnd base rates'!I$51)
+($G620*'fnd base rates'!I$52)
+($H620*'fnd base rates'!I$53)
+($I620*'fnd base rates'!I$54)
+($J620*'fnd base rates'!I$55)
+($K620*'fnd base rates'!I$56)
+($L620*'fnd base rates'!I$57)
+($M620*'fnd base rates'!I$58)
+($N620*'fnd base rates'!I$59)
+($O620*VLOOKUP($S620+12,rate_basefnd,9)))
*$R620</f>
        <v>388.95407999999998</v>
      </c>
      <c r="AB620" s="1">
        <f>(($C620*'fnd base rates'!J$48)
+($D620*'fnd base rates'!J$49)
+($E620*'fnd base rates'!J$50)
+($F620*'fnd base rates'!J$51)
+($G620*'fnd base rates'!J$52)
+($H620*'fnd base rates'!J$53)
+($I620*'fnd base rates'!J$54)
+($J620*'fnd base rates'!J$55)
+($K620*'fnd base rates'!J$56)
+($L620*'fnd base rates'!J$57)
+($M620*'fnd base rates'!J$58)
+($N620*'fnd base rates'!J$59)
+($O620*VLOOKUP($S620+12,rate_basefnd,10)))
*$R620</f>
        <v>523.92349999999999</v>
      </c>
      <c r="AC620" s="1">
        <f>(($C620*'fnd base rates'!K$48)
+($D620*'fnd base rates'!K$49)
+($E620*'fnd base rates'!K$50)
+($F620*'fnd base rates'!K$51)
+($G620*'fnd base rates'!K$52)
+($H620*'fnd base rates'!K$53)
+($I620*'fnd base rates'!K$54)
+($J620*'fnd base rates'!K$55)
+($K620*'fnd base rates'!K$56)
+($L620*'fnd base rates'!K$57)
+($M620*'fnd base rates'!K$58)
+($N620*'fnd base rates'!K$59)
+($O620*VLOOKUP($S620+12,rate_basefnd,11)))
*$R620</f>
        <v>1046.906486375</v>
      </c>
      <c r="AD620" s="1">
        <f>(($C620*'fnd base rates'!L$48)
+($D620*'fnd base rates'!L$49)
+($E620*'fnd base rates'!L$50)
+($F620*'fnd base rates'!L$51)
+($G620*'fnd base rates'!L$52)
+($H620*'fnd base rates'!L$53)
+($I620*'fnd base rates'!L$54)
+($J620*'fnd base rates'!L$55)
+($K620*'fnd base rates'!L$56)
+($L620*'fnd base rates'!L$57)
+($M620*'fnd base rates'!L$58)
+($N620*'fnd base rates'!L$59)
+($O620*VLOOKUP($S620+12,rate_basefnd,12)))</f>
        <v>919.25803935944157</v>
      </c>
      <c r="AE620" s="1">
        <f>(($C620*'fnd base rates'!M$48)
+($D620*'fnd base rates'!M$49)
+($E620*'fnd base rates'!M$50)
+($F620*'fnd base rates'!M$51)
+($G620*'fnd base rates'!M$52)
+($H620*'fnd base rates'!M$53)
+($I620*'fnd base rates'!M$54)
+($J620*'fnd base rates'!M$55)
+($K620*'fnd base rates'!M$56)
+($L620*'fnd base rates'!M$57)
+($M620*'fnd base rates'!M$58)
+($N620*'fnd base rates'!M$59)
+($O620*VLOOKUP($S620+12,rate_basefnd,13)))</f>
        <v>0</v>
      </c>
      <c r="AF620" s="4">
        <f t="shared" si="104"/>
        <v>10209.571904234441</v>
      </c>
      <c r="AG620" s="4"/>
      <c r="AH620" s="4">
        <f t="shared" si="105"/>
        <v>488219065</v>
      </c>
      <c r="AI620" s="4" t="str">
        <f t="shared" si="106"/>
        <v>488</v>
      </c>
      <c r="AJ620" s="2" t="str">
        <f t="shared" si="107"/>
        <v>219</v>
      </c>
      <c r="AK620" s="2" t="str">
        <f t="shared" si="108"/>
        <v>065</v>
      </c>
      <c r="AL620" s="4">
        <f t="shared" si="109"/>
        <v>1</v>
      </c>
      <c r="AM620" s="4">
        <f t="shared" si="102"/>
        <v>1</v>
      </c>
      <c r="AN620" s="4">
        <f t="shared" si="110"/>
        <v>10209.571904234441</v>
      </c>
      <c r="AO620" s="4">
        <f t="shared" si="111"/>
        <v>10210</v>
      </c>
      <c r="AP620" s="4">
        <f t="shared" si="112"/>
        <v>0</v>
      </c>
      <c r="AQ620" s="75">
        <v>10210</v>
      </c>
      <c r="AR620" s="4"/>
    </row>
    <row r="621" spans="1:44">
      <c r="A621" s="2">
        <v>488219082</v>
      </c>
      <c r="B621" s="382" t="s">
        <v>131</v>
      </c>
      <c r="C621" s="15">
        <f>'fnd enro'!C621</f>
        <v>0</v>
      </c>
      <c r="D621" s="15">
        <f>'fnd enro'!D621</f>
        <v>0</v>
      </c>
      <c r="E621" s="15">
        <f>'fnd enro'!E621</f>
        <v>1</v>
      </c>
      <c r="F621" s="15">
        <f>'fnd enro'!F621</f>
        <v>1</v>
      </c>
      <c r="G621" s="15">
        <f>'fnd enro'!G621</f>
        <v>0</v>
      </c>
      <c r="H621" s="15">
        <f>'fnd enro'!H621</f>
        <v>7</v>
      </c>
      <c r="I621" s="15">
        <f>'fnd enro'!I621</f>
        <v>0.33750000000000002</v>
      </c>
      <c r="J621" s="15">
        <f>'fnd enro'!J621</f>
        <v>0</v>
      </c>
      <c r="K621" s="15">
        <f>'fnd enro'!K621</f>
        <v>0</v>
      </c>
      <c r="L621" s="15">
        <f>'fnd enro'!L621</f>
        <v>0</v>
      </c>
      <c r="M621" s="15">
        <f>'fnd enro'!M621</f>
        <v>0</v>
      </c>
      <c r="N621" s="15">
        <f>'fnd enro'!N621</f>
        <v>0</v>
      </c>
      <c r="O621" s="15">
        <f>'fnd enro'!O621</f>
        <v>1</v>
      </c>
      <c r="P621" s="15"/>
      <c r="Q621" s="15">
        <f>'fnd enro'!R621</f>
        <v>9</v>
      </c>
      <c r="R621" s="16">
        <f t="shared" si="103"/>
        <v>1.0509999999999999</v>
      </c>
      <c r="S621" s="15">
        <f>'fnd enro'!Q621</f>
        <v>3</v>
      </c>
      <c r="U621" s="1">
        <f>(($C621*'fnd base rates'!C$48)
+($D621*'fnd base rates'!C$49)
+($E621*'fnd base rates'!C$50)
+($F621*'fnd base rates'!C$51)
+($G621*'fnd base rates'!C$52)
+($H621*'fnd base rates'!C$53)
+($I621*'fnd base rates'!C$54)
+($J621*'fnd base rates'!C$55)
+($K621*'fnd base rates'!C$56)
+($L621*'fnd base rates'!C$57)
+($M621*'fnd base rates'!C$58)
+($N621*'fnd base rates'!C$59)
+($O621*VLOOKUP($S621+12,rate_basefnd,3)))
*$R621</f>
        <v>4382.3133168750001</v>
      </c>
      <c r="V621" s="1">
        <f>(($C621*'fnd base rates'!D$48)
+($D621*'fnd base rates'!D$49)
+($E621*'fnd base rates'!D$50)
+($F621*'fnd base rates'!D$51)
+($G621*'fnd base rates'!D$52)
+($H621*'fnd base rates'!D$53)
+($I621*'fnd base rates'!D$54)
+($J621*'fnd base rates'!D$55)
+($K621*'fnd base rates'!D$56)
+($L621*'fnd base rates'!D$57)
+($M621*'fnd base rates'!D$58)
+($N621*'fnd base rates'!D$59)
+($O621*VLOOKUP($S621+12,rate_basefnd,4)))
*$R621</f>
        <v>6287.586479999999</v>
      </c>
      <c r="W621" s="1">
        <f>(($C621*'fnd base rates'!E$48)
+($D621*'fnd base rates'!E$49)
+($E621*'fnd base rates'!E$50)
+($F621*'fnd base rates'!E$51)
+($G621*'fnd base rates'!E$52)
+($H621*'fnd base rates'!E$53)
+($I621*'fnd base rates'!E$54)
+($J621*'fnd base rates'!E$55)
+($K621*'fnd base rates'!E$56)
+($L621*'fnd base rates'!E$57)
+($M621*'fnd base rates'!E$58)
+($N621*'fnd base rates'!E$59)
+($O621*VLOOKUP($S621+12,rate_basefnd,5)))
*$R621</f>
        <v>41604.365098124996</v>
      </c>
      <c r="X621" s="1">
        <f>(($C621*'fnd base rates'!F$48)
+($D621*'fnd base rates'!F$49)
+($E621*'fnd base rates'!F$50)
+($F621*'fnd base rates'!F$51)
+($G621*'fnd base rates'!F$52)
+($H621*'fnd base rates'!F$53)
+($I621*'fnd base rates'!F$54)
+($J621*'fnd base rates'!F$55)
+($K621*'fnd base rates'!F$56)
+($L621*'fnd base rates'!F$57)
+($M621*'fnd base rates'!F$58)
+($N621*'fnd base rates'!F$59)
+($O621*VLOOKUP($S621+12,rate_basefnd,6)))
*$R621</f>
        <v>7865.8119592499997</v>
      </c>
      <c r="Y621" s="1">
        <f>(($C621*'fnd base rates'!G$48)
+($D621*'fnd base rates'!G$49)
+($E621*'fnd base rates'!G$50)
+($F621*'fnd base rates'!G$51)
+($G621*'fnd base rates'!G$52)
+($H621*'fnd base rates'!G$53)
+($I621*'fnd base rates'!G$54)
+($J621*'fnd base rates'!G$55)
+($K621*'fnd base rates'!G$56)
+($L621*'fnd base rates'!G$57)
+($M621*'fnd base rates'!G$58)
+($N621*'fnd base rates'!G$59)
+($O621*VLOOKUP($S621+12,rate_basefnd,7)))
*$R621</f>
        <v>1400.22076225</v>
      </c>
      <c r="Z621" s="1">
        <f>(($C621*'fnd base rates'!H$48)
+($D621*'fnd base rates'!H$49)
+($E621*'fnd base rates'!H$50)
+($F621*'fnd base rates'!H$51)
+($G621*'fnd base rates'!H$52)
+($H621*'fnd base rates'!H$53)
+($I621*'fnd base rates'!H$54)
+($J621*'fnd base rates'!H$55)
+($K621*'fnd base rates'!H$56)
+($L621*'fnd base rates'!H$57)
+($M621*'fnd base rates'!H$58)
+($N621*'fnd base rates'!H$59)
+($O621*VLOOKUP($S621+12,rate_basefnd,8)))</f>
        <v>5942.3604999999998</v>
      </c>
      <c r="AA621" s="1">
        <f>(($C621*'fnd base rates'!I$48)
+($D621*'fnd base rates'!I$49)
+($E621*'fnd base rates'!I$50)
+($F621*'fnd base rates'!I$51)
+($G621*'fnd base rates'!I$52)
+($H621*'fnd base rates'!I$53)
+($I621*'fnd base rates'!I$54)
+($J621*'fnd base rates'!I$55)
+($K621*'fnd base rates'!I$56)
+($L621*'fnd base rates'!I$57)
+($M621*'fnd base rates'!I$58)
+($N621*'fnd base rates'!I$59)
+($O621*VLOOKUP($S621+12,rate_basefnd,9)))
*$R621</f>
        <v>3188.8811399999995</v>
      </c>
      <c r="AB621" s="1">
        <f>(($C621*'fnd base rates'!J$48)
+($D621*'fnd base rates'!J$49)
+($E621*'fnd base rates'!J$50)
+($F621*'fnd base rates'!J$51)
+($G621*'fnd base rates'!J$52)
+($H621*'fnd base rates'!J$53)
+($I621*'fnd base rates'!J$54)
+($J621*'fnd base rates'!J$55)
+($K621*'fnd base rates'!J$56)
+($L621*'fnd base rates'!J$57)
+($M621*'fnd base rates'!J$58)
+($N621*'fnd base rates'!J$59)
+($O621*VLOOKUP($S621+12,rate_basefnd,10)))
*$R621</f>
        <v>3899.3045899999997</v>
      </c>
      <c r="AC621" s="1">
        <f>(($C621*'fnd base rates'!K$48)
+($D621*'fnd base rates'!K$49)
+($E621*'fnd base rates'!K$50)
+($F621*'fnd base rates'!K$51)
+($G621*'fnd base rates'!K$52)
+($H621*'fnd base rates'!K$53)
+($I621*'fnd base rates'!K$54)
+($J621*'fnd base rates'!K$55)
+($K621*'fnd base rates'!K$56)
+($L621*'fnd base rates'!K$57)
+($M621*'fnd base rates'!K$58)
+($N621*'fnd base rates'!K$59)
+($O621*VLOOKUP($S621+12,rate_basefnd,11)))
*$R621</f>
        <v>9826.1732873749988</v>
      </c>
      <c r="AD621" s="1">
        <f>(($C621*'fnd base rates'!L$48)
+($D621*'fnd base rates'!L$49)
+($E621*'fnd base rates'!L$50)
+($F621*'fnd base rates'!L$51)
+($G621*'fnd base rates'!L$52)
+($H621*'fnd base rates'!L$53)
+($I621*'fnd base rates'!L$54)
+($J621*'fnd base rates'!L$55)
+($K621*'fnd base rates'!L$56)
+($L621*'fnd base rates'!L$57)
+($M621*'fnd base rates'!L$58)
+($N621*'fnd base rates'!L$59)
+($O621*VLOOKUP($S621+12,rate_basefnd,12)))</f>
        <v>8720.0267050617222</v>
      </c>
      <c r="AE621" s="1">
        <f>(($C621*'fnd base rates'!M$48)
+($D621*'fnd base rates'!M$49)
+($E621*'fnd base rates'!M$50)
+($F621*'fnd base rates'!M$51)
+($G621*'fnd base rates'!M$52)
+($H621*'fnd base rates'!M$53)
+($I621*'fnd base rates'!M$54)
+($J621*'fnd base rates'!M$55)
+($K621*'fnd base rates'!M$56)
+($L621*'fnd base rates'!M$57)
+($M621*'fnd base rates'!M$58)
+($N621*'fnd base rates'!M$59)
+($O621*VLOOKUP($S621+12,rate_basefnd,13)))</f>
        <v>0</v>
      </c>
      <c r="AF621" s="4">
        <f t="shared" si="104"/>
        <v>93117.043838936719</v>
      </c>
      <c r="AG621" s="4"/>
      <c r="AH621" s="4">
        <f t="shared" si="105"/>
        <v>488219082</v>
      </c>
      <c r="AI621" s="4" t="str">
        <f t="shared" si="106"/>
        <v>488</v>
      </c>
      <c r="AJ621" s="2" t="str">
        <f t="shared" si="107"/>
        <v>219</v>
      </c>
      <c r="AK621" s="2" t="str">
        <f t="shared" si="108"/>
        <v>082</v>
      </c>
      <c r="AL621" s="4">
        <f t="shared" si="109"/>
        <v>1</v>
      </c>
      <c r="AM621" s="4">
        <f t="shared" si="102"/>
        <v>9</v>
      </c>
      <c r="AN621" s="4">
        <f t="shared" si="110"/>
        <v>93117.043838936719</v>
      </c>
      <c r="AO621" s="4">
        <f t="shared" si="111"/>
        <v>10346</v>
      </c>
      <c r="AP621" s="4">
        <f t="shared" si="112"/>
        <v>0</v>
      </c>
      <c r="AQ621" s="75">
        <v>10346</v>
      </c>
      <c r="AR621" s="4"/>
    </row>
    <row r="622" spans="1:44">
      <c r="A622" s="2">
        <v>488219083</v>
      </c>
      <c r="B622" s="382" t="s">
        <v>131</v>
      </c>
      <c r="C622" s="15">
        <f>'fnd enro'!C622</f>
        <v>0</v>
      </c>
      <c r="D622" s="15">
        <f>'fnd enro'!D622</f>
        <v>0</v>
      </c>
      <c r="E622" s="15">
        <f>'fnd enro'!E622</f>
        <v>0</v>
      </c>
      <c r="F622" s="15">
        <f>'fnd enro'!F622</f>
        <v>4</v>
      </c>
      <c r="G622" s="15">
        <f>'fnd enro'!G622</f>
        <v>0</v>
      </c>
      <c r="H622" s="15">
        <f>'fnd enro'!H622</f>
        <v>0</v>
      </c>
      <c r="I622" s="15">
        <f>'fnd enro'!I622</f>
        <v>0.15</v>
      </c>
      <c r="J622" s="15">
        <f>'fnd enro'!J622</f>
        <v>0</v>
      </c>
      <c r="K622" s="15">
        <f>'fnd enro'!K622</f>
        <v>0</v>
      </c>
      <c r="L622" s="15">
        <f>'fnd enro'!L622</f>
        <v>0</v>
      </c>
      <c r="M622" s="15">
        <f>'fnd enro'!M622</f>
        <v>0</v>
      </c>
      <c r="N622" s="15">
        <f>'fnd enro'!N622</f>
        <v>0</v>
      </c>
      <c r="O622" s="15">
        <f>'fnd enro'!O622</f>
        <v>0</v>
      </c>
      <c r="P622" s="15"/>
      <c r="Q622" s="15">
        <f>'fnd enro'!R622</f>
        <v>4</v>
      </c>
      <c r="R622" s="16">
        <f t="shared" si="103"/>
        <v>1.0509999999999999</v>
      </c>
      <c r="S622" s="15">
        <f>'fnd enro'!Q622</f>
        <v>1</v>
      </c>
      <c r="U622" s="1">
        <f>(($C622*'fnd base rates'!C$48)
+($D622*'fnd base rates'!C$49)
+($E622*'fnd base rates'!C$50)
+($F622*'fnd base rates'!C$51)
+($G622*'fnd base rates'!C$52)
+($H622*'fnd base rates'!C$53)
+($I622*'fnd base rates'!C$54)
+($J622*'fnd base rates'!C$55)
+($K622*'fnd base rates'!C$56)
+($L622*'fnd base rates'!C$57)
+($M622*'fnd base rates'!C$58)
+($N622*'fnd base rates'!C$59)
+($O622*VLOOKUP($S622+12,rate_basefnd,3)))
*$R622</f>
        <v>1947.6948075</v>
      </c>
      <c r="V622" s="1">
        <f>(($C622*'fnd base rates'!D$48)
+($D622*'fnd base rates'!D$49)
+($E622*'fnd base rates'!D$50)
+($F622*'fnd base rates'!D$51)
+($G622*'fnd base rates'!D$52)
+($H622*'fnd base rates'!D$53)
+($I622*'fnd base rates'!D$54)
+($J622*'fnd base rates'!D$55)
+($K622*'fnd base rates'!D$56)
+($L622*'fnd base rates'!D$57)
+($M622*'fnd base rates'!D$58)
+($N622*'fnd base rates'!D$59)
+($O622*VLOOKUP($S622+12,rate_basefnd,4)))
*$R622</f>
        <v>2794.48288</v>
      </c>
      <c r="W622" s="1">
        <f>(($C622*'fnd base rates'!E$48)
+($D622*'fnd base rates'!E$49)
+($E622*'fnd base rates'!E$50)
+($F622*'fnd base rates'!E$51)
+($G622*'fnd base rates'!E$52)
+($H622*'fnd base rates'!E$53)
+($I622*'fnd base rates'!E$54)
+($J622*'fnd base rates'!E$55)
+($K622*'fnd base rates'!E$56)
+($L622*'fnd base rates'!E$57)
+($M622*'fnd base rates'!E$58)
+($N622*'fnd base rates'!E$59)
+($O622*VLOOKUP($S622+12,rate_basefnd,5)))
*$R622</f>
        <v>14134.896372499999</v>
      </c>
      <c r="X622" s="1">
        <f>(($C622*'fnd base rates'!F$48)
+($D622*'fnd base rates'!F$49)
+($E622*'fnd base rates'!F$50)
+($F622*'fnd base rates'!F$51)
+($G622*'fnd base rates'!F$52)
+($H622*'fnd base rates'!F$53)
+($I622*'fnd base rates'!F$54)
+($J622*'fnd base rates'!F$55)
+($K622*'fnd base rates'!F$56)
+($L622*'fnd base rates'!F$57)
+($M622*'fnd base rates'!F$58)
+($N622*'fnd base rates'!F$59)
+($O622*VLOOKUP($S622+12,rate_basefnd,6)))
*$R622</f>
        <v>4520.2070130000002</v>
      </c>
      <c r="Y622" s="1">
        <f>(($C622*'fnd base rates'!G$48)
+($D622*'fnd base rates'!G$49)
+($E622*'fnd base rates'!G$50)
+($F622*'fnd base rates'!G$51)
+($G622*'fnd base rates'!G$52)
+($H622*'fnd base rates'!G$53)
+($I622*'fnd base rates'!G$54)
+($J622*'fnd base rates'!G$55)
+($K622*'fnd base rates'!G$56)
+($L622*'fnd base rates'!G$57)
+($M622*'fnd base rates'!G$58)
+($N622*'fnd base rates'!G$59)
+($O622*VLOOKUP($S622+12,rate_basefnd,7)))
*$R622</f>
        <v>570.83068099999991</v>
      </c>
      <c r="Z622" s="1">
        <f>(($C622*'fnd base rates'!H$48)
+($D622*'fnd base rates'!H$49)
+($E622*'fnd base rates'!H$50)
+($F622*'fnd base rates'!H$51)
+($G622*'fnd base rates'!H$52)
+($H622*'fnd base rates'!H$53)
+($I622*'fnd base rates'!H$54)
+($J622*'fnd base rates'!H$55)
+($K622*'fnd base rates'!H$56)
+($L622*'fnd base rates'!H$57)
+($M622*'fnd base rates'!H$58)
+($N622*'fnd base rates'!H$59)
+($O622*VLOOKUP($S622+12,rate_basefnd,8)))</f>
        <v>1817.538</v>
      </c>
      <c r="AA622" s="1">
        <f>(($C622*'fnd base rates'!I$48)
+($D622*'fnd base rates'!I$49)
+($E622*'fnd base rates'!I$50)
+($F622*'fnd base rates'!I$51)
+($G622*'fnd base rates'!I$52)
+($H622*'fnd base rates'!I$53)
+($I622*'fnd base rates'!I$54)
+($J622*'fnd base rates'!I$55)
+($K622*'fnd base rates'!I$56)
+($L622*'fnd base rates'!I$57)
+($M622*'fnd base rates'!I$58)
+($N622*'fnd base rates'!I$59)
+($O622*VLOOKUP($S622+12,rate_basefnd,9)))
*$R622</f>
        <v>932.40515999999991</v>
      </c>
      <c r="AB622" s="1">
        <f>(($C622*'fnd base rates'!J$48)
+($D622*'fnd base rates'!J$49)
+($E622*'fnd base rates'!J$50)
+($F622*'fnd base rates'!J$51)
+($G622*'fnd base rates'!J$52)
+($H622*'fnd base rates'!J$53)
+($I622*'fnd base rates'!J$54)
+($J622*'fnd base rates'!J$55)
+($K622*'fnd base rates'!J$56)
+($L622*'fnd base rates'!J$57)
+($M622*'fnd base rates'!J$58)
+($N622*'fnd base rates'!J$59)
+($O622*VLOOKUP($S622+12,rate_basefnd,10)))
*$R622</f>
        <v>556.3993999999999</v>
      </c>
      <c r="AC622" s="1">
        <f>(($C622*'fnd base rates'!K$48)
+($D622*'fnd base rates'!K$49)
+($E622*'fnd base rates'!K$50)
+($F622*'fnd base rates'!K$51)
+($G622*'fnd base rates'!K$52)
+($H622*'fnd base rates'!K$53)
+($I622*'fnd base rates'!K$54)
+($J622*'fnd base rates'!K$55)
+($K622*'fnd base rates'!K$56)
+($L622*'fnd base rates'!K$57)
+($M622*'fnd base rates'!K$58)
+($N622*'fnd base rates'!K$59)
+($O622*VLOOKUP($S622+12,rate_basefnd,11)))
*$R622</f>
        <v>4005.5086654999996</v>
      </c>
      <c r="AD622" s="1">
        <f>(($C622*'fnd base rates'!L$48)
+($D622*'fnd base rates'!L$49)
+($E622*'fnd base rates'!L$50)
+($F622*'fnd base rates'!L$51)
+($G622*'fnd base rates'!L$52)
+($H622*'fnd base rates'!L$53)
+($I622*'fnd base rates'!L$54)
+($J622*'fnd base rates'!L$55)
+($K622*'fnd base rates'!L$56)
+($L622*'fnd base rates'!L$57)
+($M622*'fnd base rates'!L$58)
+($N622*'fnd base rates'!L$59)
+($O622*VLOOKUP($S622+12,rate_basefnd,12)))</f>
        <v>3951.3258590912628</v>
      </c>
      <c r="AE622" s="1">
        <f>(($C622*'fnd base rates'!M$48)
+($D622*'fnd base rates'!M$49)
+($E622*'fnd base rates'!M$50)
+($F622*'fnd base rates'!M$51)
+($G622*'fnd base rates'!M$52)
+($H622*'fnd base rates'!M$53)
+($I622*'fnd base rates'!M$54)
+($J622*'fnd base rates'!M$55)
+($K622*'fnd base rates'!M$56)
+($L622*'fnd base rates'!M$57)
+($M622*'fnd base rates'!M$58)
+($N622*'fnd base rates'!M$59)
+($O622*VLOOKUP($S622+12,rate_basefnd,13)))</f>
        <v>0</v>
      </c>
      <c r="AF622" s="4">
        <f t="shared" si="104"/>
        <v>35231.288838591252</v>
      </c>
      <c r="AG622" s="4"/>
      <c r="AH622" s="4">
        <f t="shared" si="105"/>
        <v>488219083</v>
      </c>
      <c r="AI622" s="4" t="str">
        <f t="shared" si="106"/>
        <v>488</v>
      </c>
      <c r="AJ622" s="2" t="str">
        <f t="shared" si="107"/>
        <v>219</v>
      </c>
      <c r="AK622" s="2" t="str">
        <f t="shared" si="108"/>
        <v>083</v>
      </c>
      <c r="AL622" s="4">
        <f t="shared" si="109"/>
        <v>1</v>
      </c>
      <c r="AM622" s="4">
        <f t="shared" si="102"/>
        <v>4</v>
      </c>
      <c r="AN622" s="4">
        <f t="shared" si="110"/>
        <v>35231.288838591252</v>
      </c>
      <c r="AO622" s="4">
        <f t="shared" si="111"/>
        <v>8808</v>
      </c>
      <c r="AP622" s="4">
        <f t="shared" si="112"/>
        <v>0</v>
      </c>
      <c r="AQ622" s="75">
        <v>8808</v>
      </c>
      <c r="AR622" s="4"/>
    </row>
    <row r="623" spans="1:44">
      <c r="A623" s="2">
        <v>488219122</v>
      </c>
      <c r="B623" s="382" t="s">
        <v>131</v>
      </c>
      <c r="C623" s="15">
        <f>'fnd enro'!C623</f>
        <v>0</v>
      </c>
      <c r="D623" s="15">
        <f>'fnd enro'!D623</f>
        <v>0</v>
      </c>
      <c r="E623" s="15">
        <f>'fnd enro'!E623</f>
        <v>0</v>
      </c>
      <c r="F623" s="15">
        <f>'fnd enro'!F623</f>
        <v>6</v>
      </c>
      <c r="G623" s="15">
        <f>'fnd enro'!G623</f>
        <v>10</v>
      </c>
      <c r="H623" s="15">
        <f>'fnd enro'!H623</f>
        <v>8</v>
      </c>
      <c r="I623" s="15">
        <f>'fnd enro'!I623</f>
        <v>0.9375</v>
      </c>
      <c r="J623" s="15">
        <f>'fnd enro'!J623</f>
        <v>0</v>
      </c>
      <c r="K623" s="15">
        <f>'fnd enro'!K623</f>
        <v>0</v>
      </c>
      <c r="L623" s="15">
        <f>'fnd enro'!L623</f>
        <v>0</v>
      </c>
      <c r="M623" s="15">
        <f>'fnd enro'!M623</f>
        <v>1</v>
      </c>
      <c r="N623" s="15">
        <f>'fnd enro'!N623</f>
        <v>0</v>
      </c>
      <c r="O623" s="15">
        <f>'fnd enro'!O623</f>
        <v>3</v>
      </c>
      <c r="P623" s="15"/>
      <c r="Q623" s="15">
        <f>'fnd enro'!R623</f>
        <v>25</v>
      </c>
      <c r="R623" s="16">
        <f t="shared" si="103"/>
        <v>1.0509999999999999</v>
      </c>
      <c r="S623" s="15">
        <f>'fnd enro'!Q623</f>
        <v>3</v>
      </c>
      <c r="U623" s="1">
        <f>(($C623*'fnd base rates'!C$48)
+($D623*'fnd base rates'!C$49)
+($E623*'fnd base rates'!C$50)
+($F623*'fnd base rates'!C$51)
+($G623*'fnd base rates'!C$52)
+($H623*'fnd base rates'!C$53)
+($I623*'fnd base rates'!C$54)
+($J623*'fnd base rates'!C$55)
+($K623*'fnd base rates'!C$56)
+($L623*'fnd base rates'!C$57)
+($M623*'fnd base rates'!C$58)
+($N623*'fnd base rates'!C$59)
+($O623*VLOOKUP($S623+12,rate_basefnd,3)))
*$R623</f>
        <v>12173.092546875001</v>
      </c>
      <c r="V623" s="1">
        <f>(($C623*'fnd base rates'!D$48)
+($D623*'fnd base rates'!D$49)
+($E623*'fnd base rates'!D$50)
+($F623*'fnd base rates'!D$51)
+($G623*'fnd base rates'!D$52)
+($H623*'fnd base rates'!D$53)
+($I623*'fnd base rates'!D$54)
+($J623*'fnd base rates'!D$55)
+($K623*'fnd base rates'!D$56)
+($L623*'fnd base rates'!D$57)
+($M623*'fnd base rates'!D$58)
+($N623*'fnd base rates'!D$59)
+($O623*VLOOKUP($S623+12,rate_basefnd,4)))
*$R623</f>
        <v>17465.518</v>
      </c>
      <c r="W623" s="1">
        <f>(($C623*'fnd base rates'!E$48)
+($D623*'fnd base rates'!E$49)
+($E623*'fnd base rates'!E$50)
+($F623*'fnd base rates'!E$51)
+($G623*'fnd base rates'!E$52)
+($H623*'fnd base rates'!E$53)
+($I623*'fnd base rates'!E$54)
+($J623*'fnd base rates'!E$55)
+($K623*'fnd base rates'!E$56)
+($L623*'fnd base rates'!E$57)
+($M623*'fnd base rates'!E$58)
+($N623*'fnd base rates'!E$59)
+($O623*VLOOKUP($S623+12,rate_basefnd,5)))
*$R623</f>
        <v>103274.42810812499</v>
      </c>
      <c r="X623" s="1">
        <f>(($C623*'fnd base rates'!F$48)
+($D623*'fnd base rates'!F$49)
+($E623*'fnd base rates'!F$50)
+($F623*'fnd base rates'!F$51)
+($G623*'fnd base rates'!F$52)
+($H623*'fnd base rates'!F$53)
+($I623*'fnd base rates'!F$54)
+($J623*'fnd base rates'!F$55)
+($K623*'fnd base rates'!F$56)
+($L623*'fnd base rates'!F$57)
+($M623*'fnd base rates'!F$58)
+($N623*'fnd base rates'!F$59)
+($O623*VLOOKUP($S623+12,rate_basefnd,6)))
*$R623</f>
        <v>23150.958991250001</v>
      </c>
      <c r="Y623" s="1">
        <f>(($C623*'fnd base rates'!G$48)
+($D623*'fnd base rates'!G$49)
+($E623*'fnd base rates'!G$50)
+($F623*'fnd base rates'!G$51)
+($G623*'fnd base rates'!G$52)
+($H623*'fnd base rates'!G$53)
+($I623*'fnd base rates'!G$54)
+($J623*'fnd base rates'!G$55)
+($K623*'fnd base rates'!G$56)
+($L623*'fnd base rates'!G$57)
+($M623*'fnd base rates'!G$58)
+($N623*'fnd base rates'!G$59)
+($O623*VLOOKUP($S623+12,rate_basefnd,7)))
*$R623</f>
        <v>3982.5319662499996</v>
      </c>
      <c r="Z623" s="1">
        <f>(($C623*'fnd base rates'!H$48)
+($D623*'fnd base rates'!H$49)
+($E623*'fnd base rates'!H$50)
+($F623*'fnd base rates'!H$51)
+($G623*'fnd base rates'!H$52)
+($H623*'fnd base rates'!H$53)
+($I623*'fnd base rates'!H$54)
+($J623*'fnd base rates'!H$55)
+($K623*'fnd base rates'!H$56)
+($L623*'fnd base rates'!H$57)
+($M623*'fnd base rates'!H$58)
+($N623*'fnd base rates'!H$59)
+($O623*VLOOKUP($S623+12,rate_basefnd,8)))</f>
        <v>13477.2125</v>
      </c>
      <c r="AA623" s="1">
        <f>(($C623*'fnd base rates'!I$48)
+($D623*'fnd base rates'!I$49)
+($E623*'fnd base rates'!I$50)
+($F623*'fnd base rates'!I$51)
+($G623*'fnd base rates'!I$52)
+($H623*'fnd base rates'!I$53)
+($I623*'fnd base rates'!I$54)
+($J623*'fnd base rates'!I$55)
+($K623*'fnd base rates'!I$56)
+($L623*'fnd base rates'!I$57)
+($M623*'fnd base rates'!I$58)
+($N623*'fnd base rates'!I$59)
+($O623*VLOOKUP($S623+12,rate_basefnd,9)))
*$R623</f>
        <v>7923.394409999999</v>
      </c>
      <c r="AB623" s="1">
        <f>(($C623*'fnd base rates'!J$48)
+($D623*'fnd base rates'!J$49)
+($E623*'fnd base rates'!J$50)
+($F623*'fnd base rates'!J$51)
+($G623*'fnd base rates'!J$52)
+($H623*'fnd base rates'!J$53)
+($I623*'fnd base rates'!J$54)
+($J623*'fnd base rates'!J$55)
+($K623*'fnd base rates'!J$56)
+($L623*'fnd base rates'!J$57)
+($M623*'fnd base rates'!J$58)
+($N623*'fnd base rates'!J$59)
+($O623*VLOOKUP($S623+12,rate_basefnd,10)))
*$R623</f>
        <v>7437.1387499999992</v>
      </c>
      <c r="AC623" s="1">
        <f>(($C623*'fnd base rates'!K$48)
+($D623*'fnd base rates'!K$49)
+($E623*'fnd base rates'!K$50)
+($F623*'fnd base rates'!K$51)
+($G623*'fnd base rates'!K$52)
+($H623*'fnd base rates'!K$53)
+($I623*'fnd base rates'!K$54)
+($J623*'fnd base rates'!K$55)
+($K623*'fnd base rates'!K$56)
+($L623*'fnd base rates'!K$57)
+($M623*'fnd base rates'!K$58)
+($N623*'fnd base rates'!K$59)
+($O623*VLOOKUP($S623+12,rate_basefnd,11)))
*$R623</f>
        <v>27947.002399375</v>
      </c>
      <c r="AD623" s="1">
        <f>(($C623*'fnd base rates'!L$48)
+($D623*'fnd base rates'!L$49)
+($E623*'fnd base rates'!L$50)
+($F623*'fnd base rates'!L$51)
+($G623*'fnd base rates'!L$52)
+($H623*'fnd base rates'!L$53)
+($I623*'fnd base rates'!L$54)
+($J623*'fnd base rates'!L$55)
+($K623*'fnd base rates'!L$56)
+($L623*'fnd base rates'!L$57)
+($M623*'fnd base rates'!L$58)
+($N623*'fnd base rates'!L$59)
+($O623*VLOOKUP($S623+12,rate_basefnd,12)))</f>
        <v>25139.184073708602</v>
      </c>
      <c r="AE623" s="1">
        <f>(($C623*'fnd base rates'!M$48)
+($D623*'fnd base rates'!M$49)
+($E623*'fnd base rates'!M$50)
+($F623*'fnd base rates'!M$51)
+($G623*'fnd base rates'!M$52)
+($H623*'fnd base rates'!M$53)
+($I623*'fnd base rates'!M$54)
+($J623*'fnd base rates'!M$55)
+($K623*'fnd base rates'!M$56)
+($L623*'fnd base rates'!M$57)
+($M623*'fnd base rates'!M$58)
+($N623*'fnd base rates'!M$59)
+($O623*VLOOKUP($S623+12,rate_basefnd,13)))</f>
        <v>0</v>
      </c>
      <c r="AF623" s="4">
        <f t="shared" si="104"/>
        <v>241970.4617455836</v>
      </c>
      <c r="AG623" s="4"/>
      <c r="AH623" s="4">
        <f t="shared" si="105"/>
        <v>488219122</v>
      </c>
      <c r="AI623" s="4" t="str">
        <f t="shared" si="106"/>
        <v>488</v>
      </c>
      <c r="AJ623" s="2" t="str">
        <f t="shared" si="107"/>
        <v>219</v>
      </c>
      <c r="AK623" s="2" t="str">
        <f t="shared" si="108"/>
        <v>122</v>
      </c>
      <c r="AL623" s="4">
        <f t="shared" si="109"/>
        <v>1</v>
      </c>
      <c r="AM623" s="4">
        <f t="shared" si="102"/>
        <v>25</v>
      </c>
      <c r="AN623" s="4">
        <f t="shared" si="110"/>
        <v>241970.4617455836</v>
      </c>
      <c r="AO623" s="4">
        <f t="shared" si="111"/>
        <v>9679</v>
      </c>
      <c r="AP623" s="4">
        <f t="shared" si="112"/>
        <v>0</v>
      </c>
      <c r="AQ623" s="75">
        <v>9679</v>
      </c>
      <c r="AR623" s="4"/>
    </row>
    <row r="624" spans="1:44">
      <c r="A624" s="2">
        <v>488219131</v>
      </c>
      <c r="B624" s="382" t="s">
        <v>131</v>
      </c>
      <c r="C624" s="15">
        <f>'fnd enro'!C624</f>
        <v>0</v>
      </c>
      <c r="D624" s="15">
        <f>'fnd enro'!D624</f>
        <v>0</v>
      </c>
      <c r="E624" s="15">
        <f>'fnd enro'!E624</f>
        <v>0</v>
      </c>
      <c r="F624" s="15">
        <f>'fnd enro'!F624</f>
        <v>3</v>
      </c>
      <c r="G624" s="15">
        <f>'fnd enro'!G624</f>
        <v>3</v>
      </c>
      <c r="H624" s="15">
        <f>'fnd enro'!H624</f>
        <v>4</v>
      </c>
      <c r="I624" s="15">
        <f>'fnd enro'!I624</f>
        <v>0.375</v>
      </c>
      <c r="J624" s="15">
        <f>'fnd enro'!J624</f>
        <v>0</v>
      </c>
      <c r="K624" s="15">
        <f>'fnd enro'!K624</f>
        <v>0</v>
      </c>
      <c r="L624" s="15">
        <f>'fnd enro'!L624</f>
        <v>0</v>
      </c>
      <c r="M624" s="15">
        <f>'fnd enro'!M624</f>
        <v>0</v>
      </c>
      <c r="N624" s="15">
        <f>'fnd enro'!N624</f>
        <v>0</v>
      </c>
      <c r="O624" s="15">
        <f>'fnd enro'!O624</f>
        <v>0</v>
      </c>
      <c r="P624" s="15"/>
      <c r="Q624" s="15">
        <f>'fnd enro'!R624</f>
        <v>10</v>
      </c>
      <c r="R624" s="16">
        <f t="shared" si="103"/>
        <v>1.0509999999999999</v>
      </c>
      <c r="S624" s="15">
        <f>'fnd enro'!Q624</f>
        <v>1</v>
      </c>
      <c r="U624" s="1">
        <f>(($C624*'fnd base rates'!C$48)
+($D624*'fnd base rates'!C$49)
+($E624*'fnd base rates'!C$50)
+($F624*'fnd base rates'!C$51)
+($G624*'fnd base rates'!C$52)
+($H624*'fnd base rates'!C$53)
+($I624*'fnd base rates'!C$54)
+($J624*'fnd base rates'!C$55)
+($K624*'fnd base rates'!C$56)
+($L624*'fnd base rates'!C$57)
+($M624*'fnd base rates'!C$58)
+($N624*'fnd base rates'!C$59)
+($O624*VLOOKUP($S624+12,rate_basefnd,3)))
*$R624</f>
        <v>4869.237018750001</v>
      </c>
      <c r="V624" s="1">
        <f>(($C624*'fnd base rates'!D$48)
+($D624*'fnd base rates'!D$49)
+($E624*'fnd base rates'!D$50)
+($F624*'fnd base rates'!D$51)
+($G624*'fnd base rates'!D$52)
+($H624*'fnd base rates'!D$53)
+($I624*'fnd base rates'!D$54)
+($J624*'fnd base rates'!D$55)
+($K624*'fnd base rates'!D$56)
+($L624*'fnd base rates'!D$57)
+($M624*'fnd base rates'!D$58)
+($N624*'fnd base rates'!D$59)
+($O624*VLOOKUP($S624+12,rate_basefnd,4)))
*$R624</f>
        <v>6986.2072000000007</v>
      </c>
      <c r="W624" s="1">
        <f>(($C624*'fnd base rates'!E$48)
+($D624*'fnd base rates'!E$49)
+($E624*'fnd base rates'!E$50)
+($F624*'fnd base rates'!E$51)
+($G624*'fnd base rates'!E$52)
+($H624*'fnd base rates'!E$53)
+($I624*'fnd base rates'!E$54)
+($J624*'fnd base rates'!E$55)
+($K624*'fnd base rates'!E$56)
+($L624*'fnd base rates'!E$57)
+($M624*'fnd base rates'!E$58)
+($N624*'fnd base rates'!E$59)
+($O624*VLOOKUP($S624+12,rate_basefnd,5)))
*$R624</f>
        <v>37952.812081249991</v>
      </c>
      <c r="X624" s="1">
        <f>(($C624*'fnd base rates'!F$48)
+($D624*'fnd base rates'!F$49)
+($E624*'fnd base rates'!F$50)
+($F624*'fnd base rates'!F$51)
+($G624*'fnd base rates'!F$52)
+($H624*'fnd base rates'!F$53)
+($I624*'fnd base rates'!F$54)
+($J624*'fnd base rates'!F$55)
+($K624*'fnd base rates'!F$56)
+($L624*'fnd base rates'!F$57)
+($M624*'fnd base rates'!F$58)
+($N624*'fnd base rates'!F$59)
+($O624*VLOOKUP($S624+12,rate_basefnd,6)))
*$R624</f>
        <v>9293.0339624999997</v>
      </c>
      <c r="Y624" s="1">
        <f>(($C624*'fnd base rates'!G$48)
+($D624*'fnd base rates'!G$49)
+($E624*'fnd base rates'!G$50)
+($F624*'fnd base rates'!G$51)
+($G624*'fnd base rates'!G$52)
+($H624*'fnd base rates'!G$53)
+($I624*'fnd base rates'!G$54)
+($J624*'fnd base rates'!G$55)
+($K624*'fnd base rates'!G$56)
+($L624*'fnd base rates'!G$57)
+($M624*'fnd base rates'!G$58)
+($N624*'fnd base rates'!G$59)
+($O624*VLOOKUP($S624+12,rate_basefnd,7)))
*$R624</f>
        <v>1484.9447625</v>
      </c>
      <c r="Z624" s="1">
        <f>(($C624*'fnd base rates'!H$48)
+($D624*'fnd base rates'!H$49)
+($E624*'fnd base rates'!H$50)
+($F624*'fnd base rates'!H$51)
+($G624*'fnd base rates'!H$52)
+($H624*'fnd base rates'!H$53)
+($I624*'fnd base rates'!H$54)
+($J624*'fnd base rates'!H$55)
+($K624*'fnd base rates'!H$56)
+($L624*'fnd base rates'!H$57)
+($M624*'fnd base rates'!H$58)
+($N624*'fnd base rates'!H$59)
+($O624*VLOOKUP($S624+12,rate_basefnd,8)))</f>
        <v>5602.6449999999995</v>
      </c>
      <c r="AA624" s="1">
        <f>(($C624*'fnd base rates'!I$48)
+($D624*'fnd base rates'!I$49)
+($E624*'fnd base rates'!I$50)
+($F624*'fnd base rates'!I$51)
+($G624*'fnd base rates'!I$52)
+($H624*'fnd base rates'!I$53)
+($I624*'fnd base rates'!I$54)
+($J624*'fnd base rates'!I$55)
+($K624*'fnd base rates'!I$56)
+($L624*'fnd base rates'!I$57)
+($M624*'fnd base rates'!I$58)
+($N624*'fnd base rates'!I$59)
+($O624*VLOOKUP($S624+12,rate_basefnd,9)))
*$R624</f>
        <v>3185.98038</v>
      </c>
      <c r="AB624" s="1">
        <f>(($C624*'fnd base rates'!J$48)
+($D624*'fnd base rates'!J$49)
+($E624*'fnd base rates'!J$50)
+($F624*'fnd base rates'!J$51)
+($G624*'fnd base rates'!J$52)
+($H624*'fnd base rates'!J$53)
+($I624*'fnd base rates'!J$54)
+($J624*'fnd base rates'!J$55)
+($K624*'fnd base rates'!J$56)
+($L624*'fnd base rates'!J$57)
+($M624*'fnd base rates'!J$58)
+($N624*'fnd base rates'!J$59)
+($O624*VLOOKUP($S624+12,rate_basefnd,10)))
*$R624</f>
        <v>3194.6090899999999</v>
      </c>
      <c r="AC624" s="1">
        <f>(($C624*'fnd base rates'!K$48)
+($D624*'fnd base rates'!K$49)
+($E624*'fnd base rates'!K$50)
+($F624*'fnd base rates'!K$51)
+($G624*'fnd base rates'!K$52)
+($H624*'fnd base rates'!K$53)
+($I624*'fnd base rates'!K$54)
+($J624*'fnd base rates'!K$55)
+($K624*'fnd base rates'!K$56)
+($L624*'fnd base rates'!K$57)
+($M624*'fnd base rates'!K$58)
+($N624*'fnd base rates'!K$59)
+($O624*VLOOKUP($S624+12,rate_basefnd,11)))
*$R624</f>
        <v>10420.414073749998</v>
      </c>
      <c r="AD624" s="1">
        <f>(($C624*'fnd base rates'!L$48)
+($D624*'fnd base rates'!L$49)
+($E624*'fnd base rates'!L$50)
+($F624*'fnd base rates'!L$51)
+($G624*'fnd base rates'!L$52)
+($H624*'fnd base rates'!L$53)
+($I624*'fnd base rates'!L$54)
+($J624*'fnd base rates'!L$55)
+($K624*'fnd base rates'!L$56)
+($L624*'fnd base rates'!L$57)
+($M624*'fnd base rates'!L$58)
+($N624*'fnd base rates'!L$59)
+($O624*VLOOKUP($S624+12,rate_basefnd,12)))</f>
        <v>9574.5858420367113</v>
      </c>
      <c r="AE624" s="1">
        <f>(($C624*'fnd base rates'!M$48)
+($D624*'fnd base rates'!M$49)
+($E624*'fnd base rates'!M$50)
+($F624*'fnd base rates'!M$51)
+($G624*'fnd base rates'!M$52)
+($H624*'fnd base rates'!M$53)
+($I624*'fnd base rates'!M$54)
+($J624*'fnd base rates'!M$55)
+($K624*'fnd base rates'!M$56)
+($L624*'fnd base rates'!M$57)
+($M624*'fnd base rates'!M$58)
+($N624*'fnd base rates'!M$59)
+($O624*VLOOKUP($S624+12,rate_basefnd,13)))</f>
        <v>0</v>
      </c>
      <c r="AF624" s="4">
        <f t="shared" si="104"/>
        <v>92564.469410786696</v>
      </c>
      <c r="AG624" s="4"/>
      <c r="AH624" s="4">
        <f t="shared" si="105"/>
        <v>488219131</v>
      </c>
      <c r="AI624" s="4" t="str">
        <f t="shared" si="106"/>
        <v>488</v>
      </c>
      <c r="AJ624" s="2" t="str">
        <f t="shared" si="107"/>
        <v>219</v>
      </c>
      <c r="AK624" s="2" t="str">
        <f t="shared" si="108"/>
        <v>131</v>
      </c>
      <c r="AL624" s="4">
        <f t="shared" si="109"/>
        <v>1</v>
      </c>
      <c r="AM624" s="4">
        <f t="shared" si="102"/>
        <v>10</v>
      </c>
      <c r="AN624" s="4">
        <f t="shared" si="110"/>
        <v>92564.469410786696</v>
      </c>
      <c r="AO624" s="4">
        <f t="shared" si="111"/>
        <v>9256</v>
      </c>
      <c r="AP624" s="4">
        <f t="shared" si="112"/>
        <v>0</v>
      </c>
      <c r="AQ624" s="75">
        <v>9256</v>
      </c>
      <c r="AR624" s="4"/>
    </row>
    <row r="625" spans="1:44">
      <c r="A625" s="2">
        <v>488219133</v>
      </c>
      <c r="B625" s="382" t="s">
        <v>131</v>
      </c>
      <c r="C625" s="15">
        <f>'fnd enro'!C625</f>
        <v>0</v>
      </c>
      <c r="D625" s="15">
        <f>'fnd enro'!D625</f>
        <v>0</v>
      </c>
      <c r="E625" s="15">
        <f>'fnd enro'!E625</f>
        <v>0</v>
      </c>
      <c r="F625" s="15">
        <f>'fnd enro'!F625</f>
        <v>2</v>
      </c>
      <c r="G625" s="15">
        <f>'fnd enro'!G625</f>
        <v>4</v>
      </c>
      <c r="H625" s="15">
        <f>'fnd enro'!H625</f>
        <v>9</v>
      </c>
      <c r="I625" s="15">
        <f>'fnd enro'!I625</f>
        <v>0.67500000000000004</v>
      </c>
      <c r="J625" s="15">
        <f>'fnd enro'!J625</f>
        <v>0</v>
      </c>
      <c r="K625" s="15">
        <f>'fnd enro'!K625</f>
        <v>0</v>
      </c>
      <c r="L625" s="15">
        <f>'fnd enro'!L625</f>
        <v>0</v>
      </c>
      <c r="M625" s="15">
        <f>'fnd enro'!M625</f>
        <v>3</v>
      </c>
      <c r="N625" s="15">
        <f>'fnd enro'!N625</f>
        <v>0</v>
      </c>
      <c r="O625" s="15">
        <f>'fnd enro'!O625</f>
        <v>2</v>
      </c>
      <c r="P625" s="15"/>
      <c r="Q625" s="15">
        <f>'fnd enro'!R625</f>
        <v>18</v>
      </c>
      <c r="R625" s="16">
        <f t="shared" si="103"/>
        <v>1.0509999999999999</v>
      </c>
      <c r="S625" s="15">
        <f>'fnd enro'!Q625</f>
        <v>3</v>
      </c>
      <c r="U625" s="1">
        <f>(($C625*'fnd base rates'!C$48)
+($D625*'fnd base rates'!C$49)
+($E625*'fnd base rates'!C$50)
+($F625*'fnd base rates'!C$51)
+($G625*'fnd base rates'!C$52)
+($H625*'fnd base rates'!C$53)
+($I625*'fnd base rates'!C$54)
+($J625*'fnd base rates'!C$55)
+($K625*'fnd base rates'!C$56)
+($L625*'fnd base rates'!C$57)
+($M625*'fnd base rates'!C$58)
+($N625*'fnd base rates'!C$59)
+($O625*VLOOKUP($S625+12,rate_basefnd,3)))
*$R625</f>
        <v>8764.6266337500001</v>
      </c>
      <c r="V625" s="1">
        <f>(($C625*'fnd base rates'!D$48)
+($D625*'fnd base rates'!D$49)
+($E625*'fnd base rates'!D$50)
+($F625*'fnd base rates'!D$51)
+($G625*'fnd base rates'!D$52)
+($H625*'fnd base rates'!D$53)
+($I625*'fnd base rates'!D$54)
+($J625*'fnd base rates'!D$55)
+($K625*'fnd base rates'!D$56)
+($L625*'fnd base rates'!D$57)
+($M625*'fnd base rates'!D$58)
+($N625*'fnd base rates'!D$59)
+($O625*VLOOKUP($S625+12,rate_basefnd,4)))
*$R625</f>
        <v>12575.17296</v>
      </c>
      <c r="W625" s="1">
        <f>(($C625*'fnd base rates'!E$48)
+($D625*'fnd base rates'!E$49)
+($E625*'fnd base rates'!E$50)
+($F625*'fnd base rates'!E$51)
+($G625*'fnd base rates'!E$52)
+($H625*'fnd base rates'!E$53)
+($I625*'fnd base rates'!E$54)
+($J625*'fnd base rates'!E$55)
+($K625*'fnd base rates'!E$56)
+($L625*'fnd base rates'!E$57)
+($M625*'fnd base rates'!E$58)
+($N625*'fnd base rates'!E$59)
+($O625*VLOOKUP($S625+12,rate_basefnd,5)))
*$R625</f>
        <v>81823.407096249997</v>
      </c>
      <c r="X625" s="1">
        <f>(($C625*'fnd base rates'!F$48)
+($D625*'fnd base rates'!F$49)
+($E625*'fnd base rates'!F$50)
+($F625*'fnd base rates'!F$51)
+($G625*'fnd base rates'!F$52)
+($H625*'fnd base rates'!F$53)
+($I625*'fnd base rates'!F$54)
+($J625*'fnd base rates'!F$55)
+($K625*'fnd base rates'!F$56)
+($L625*'fnd base rates'!F$57)
+($M625*'fnd base rates'!F$58)
+($N625*'fnd base rates'!F$59)
+($O625*VLOOKUP($S625+12,rate_basefnd,6)))
*$R625</f>
        <v>15963.138198499999</v>
      </c>
      <c r="Y625" s="1">
        <f>(($C625*'fnd base rates'!G$48)
+($D625*'fnd base rates'!G$49)
+($E625*'fnd base rates'!G$50)
+($F625*'fnd base rates'!G$51)
+($G625*'fnd base rates'!G$52)
+($H625*'fnd base rates'!G$53)
+($I625*'fnd base rates'!G$54)
+($J625*'fnd base rates'!G$55)
+($K625*'fnd base rates'!G$56)
+($L625*'fnd base rates'!G$57)
+($M625*'fnd base rates'!G$58)
+($N625*'fnd base rates'!G$59)
+($O625*VLOOKUP($S625+12,rate_basefnd,7)))
*$R625</f>
        <v>2945.1852445</v>
      </c>
      <c r="Z625" s="1">
        <f>(($C625*'fnd base rates'!H$48)
+($D625*'fnd base rates'!H$49)
+($E625*'fnd base rates'!H$50)
+($F625*'fnd base rates'!H$51)
+($G625*'fnd base rates'!H$52)
+($H625*'fnd base rates'!H$53)
+($I625*'fnd base rates'!H$54)
+($J625*'fnd base rates'!H$55)
+($K625*'fnd base rates'!H$56)
+($L625*'fnd base rates'!H$57)
+($M625*'fnd base rates'!H$58)
+($N625*'fnd base rates'!H$59)
+($O625*VLOOKUP($S625+12,rate_basefnd,8)))</f>
        <v>10561.220999999998</v>
      </c>
      <c r="AA625" s="1">
        <f>(($C625*'fnd base rates'!I$48)
+($D625*'fnd base rates'!I$49)
+($E625*'fnd base rates'!I$50)
+($F625*'fnd base rates'!I$51)
+($G625*'fnd base rates'!I$52)
+($H625*'fnd base rates'!I$53)
+($I625*'fnd base rates'!I$54)
+($J625*'fnd base rates'!I$55)
+($K625*'fnd base rates'!I$56)
+($L625*'fnd base rates'!I$57)
+($M625*'fnd base rates'!I$58)
+($N625*'fnd base rates'!I$59)
+($O625*VLOOKUP($S625+12,rate_basefnd,9)))
*$R625</f>
        <v>6138.796409999999</v>
      </c>
      <c r="AB625" s="1">
        <f>(($C625*'fnd base rates'!J$48)
+($D625*'fnd base rates'!J$49)
+($E625*'fnd base rates'!J$50)
+($F625*'fnd base rates'!J$51)
+($G625*'fnd base rates'!J$52)
+($H625*'fnd base rates'!J$53)
+($I625*'fnd base rates'!J$54)
+($J625*'fnd base rates'!J$55)
+($K625*'fnd base rates'!J$56)
+($L625*'fnd base rates'!J$57)
+($M625*'fnd base rates'!J$58)
+($N625*'fnd base rates'!J$59)
+($O625*VLOOKUP($S625+12,rate_basefnd,10)))
*$R625</f>
        <v>6319.6314700000003</v>
      </c>
      <c r="AC625" s="1">
        <f>(($C625*'fnd base rates'!K$48)
+($D625*'fnd base rates'!K$49)
+($E625*'fnd base rates'!K$50)
+($F625*'fnd base rates'!K$51)
+($G625*'fnd base rates'!K$52)
+($H625*'fnd base rates'!K$53)
+($I625*'fnd base rates'!K$54)
+($J625*'fnd base rates'!K$55)
+($K625*'fnd base rates'!K$56)
+($L625*'fnd base rates'!K$57)
+($M625*'fnd base rates'!K$58)
+($N625*'fnd base rates'!K$59)
+($O625*VLOOKUP($S625+12,rate_basefnd,11)))
*$R625</f>
        <v>20668.169604749997</v>
      </c>
      <c r="AD625" s="1">
        <f>(($C625*'fnd base rates'!L$48)
+($D625*'fnd base rates'!L$49)
+($E625*'fnd base rates'!L$50)
+($F625*'fnd base rates'!L$51)
+($G625*'fnd base rates'!L$52)
+($H625*'fnd base rates'!L$53)
+($I625*'fnd base rates'!L$54)
+($J625*'fnd base rates'!L$55)
+($K625*'fnd base rates'!L$56)
+($L625*'fnd base rates'!L$57)
+($M625*'fnd base rates'!L$58)
+($N625*'fnd base rates'!L$59)
+($O625*VLOOKUP($S625+12,rate_basefnd,12)))</f>
        <v>18227.664345271496</v>
      </c>
      <c r="AE625" s="1">
        <f>(($C625*'fnd base rates'!M$48)
+($D625*'fnd base rates'!M$49)
+($E625*'fnd base rates'!M$50)
+($F625*'fnd base rates'!M$51)
+($G625*'fnd base rates'!M$52)
+($H625*'fnd base rates'!M$53)
+($I625*'fnd base rates'!M$54)
+($J625*'fnd base rates'!M$55)
+($K625*'fnd base rates'!M$56)
+($L625*'fnd base rates'!M$57)
+($M625*'fnd base rates'!M$58)
+($N625*'fnd base rates'!M$59)
+($O625*VLOOKUP($S625+12,rate_basefnd,13)))</f>
        <v>0</v>
      </c>
      <c r="AF625" s="4">
        <f t="shared" si="104"/>
        <v>183987.01296302149</v>
      </c>
      <c r="AG625" s="4"/>
      <c r="AH625" s="4">
        <f t="shared" si="105"/>
        <v>488219133</v>
      </c>
      <c r="AI625" s="4" t="str">
        <f t="shared" si="106"/>
        <v>488</v>
      </c>
      <c r="AJ625" s="2" t="str">
        <f t="shared" si="107"/>
        <v>219</v>
      </c>
      <c r="AK625" s="2" t="str">
        <f t="shared" si="108"/>
        <v>133</v>
      </c>
      <c r="AL625" s="4">
        <f t="shared" si="109"/>
        <v>1</v>
      </c>
      <c r="AM625" s="4">
        <f t="shared" si="102"/>
        <v>18</v>
      </c>
      <c r="AN625" s="4">
        <f t="shared" si="110"/>
        <v>183987.01296302149</v>
      </c>
      <c r="AO625" s="4">
        <f t="shared" si="111"/>
        <v>10222</v>
      </c>
      <c r="AP625" s="4">
        <f t="shared" si="112"/>
        <v>0</v>
      </c>
      <c r="AQ625" s="75">
        <v>10222</v>
      </c>
      <c r="AR625" s="4"/>
    </row>
    <row r="626" spans="1:44">
      <c r="A626" s="2">
        <v>488219142</v>
      </c>
      <c r="B626" s="382" t="s">
        <v>131</v>
      </c>
      <c r="C626" s="15">
        <f>'fnd enro'!C626</f>
        <v>0</v>
      </c>
      <c r="D626" s="15">
        <f>'fnd enro'!D626</f>
        <v>0</v>
      </c>
      <c r="E626" s="15">
        <f>'fnd enro'!E626</f>
        <v>2</v>
      </c>
      <c r="F626" s="15">
        <f>'fnd enro'!F626</f>
        <v>11</v>
      </c>
      <c r="G626" s="15">
        <f>'fnd enro'!G626</f>
        <v>8</v>
      </c>
      <c r="H626" s="15">
        <f>'fnd enro'!H626</f>
        <v>12</v>
      </c>
      <c r="I626" s="15">
        <f>'fnd enro'!I626</f>
        <v>1.2749999999999999</v>
      </c>
      <c r="J626" s="15">
        <f>'fnd enro'!J626</f>
        <v>0</v>
      </c>
      <c r="K626" s="15">
        <f>'fnd enro'!K626</f>
        <v>0</v>
      </c>
      <c r="L626" s="15">
        <f>'fnd enro'!L626</f>
        <v>0</v>
      </c>
      <c r="M626" s="15">
        <f>'fnd enro'!M626</f>
        <v>1</v>
      </c>
      <c r="N626" s="15">
        <f>'fnd enro'!N626</f>
        <v>0</v>
      </c>
      <c r="O626" s="15">
        <f>'fnd enro'!O626</f>
        <v>7</v>
      </c>
      <c r="P626" s="15"/>
      <c r="Q626" s="15">
        <f>'fnd enro'!R626</f>
        <v>34</v>
      </c>
      <c r="R626" s="16">
        <f t="shared" si="103"/>
        <v>1.0509999999999999</v>
      </c>
      <c r="S626" s="15">
        <f>'fnd enro'!Q626</f>
        <v>5</v>
      </c>
      <c r="U626" s="1">
        <f>(($C626*'fnd base rates'!C$48)
+($D626*'fnd base rates'!C$49)
+($E626*'fnd base rates'!C$50)
+($F626*'fnd base rates'!C$51)
+($G626*'fnd base rates'!C$52)
+($H626*'fnd base rates'!C$53)
+($I626*'fnd base rates'!C$54)
+($J626*'fnd base rates'!C$55)
+($K626*'fnd base rates'!C$56)
+($L626*'fnd base rates'!C$57)
+($M626*'fnd base rates'!C$58)
+($N626*'fnd base rates'!C$59)
+($O626*VLOOKUP($S626+12,rate_basefnd,3)))
*$R626</f>
        <v>16555.405863749998</v>
      </c>
      <c r="V626" s="1">
        <f>(($C626*'fnd base rates'!D$48)
+($D626*'fnd base rates'!D$49)
+($E626*'fnd base rates'!D$50)
+($F626*'fnd base rates'!D$51)
+($G626*'fnd base rates'!D$52)
+($H626*'fnd base rates'!D$53)
+($I626*'fnd base rates'!D$54)
+($J626*'fnd base rates'!D$55)
+($K626*'fnd base rates'!D$56)
+($L626*'fnd base rates'!D$57)
+($M626*'fnd base rates'!D$58)
+($N626*'fnd base rates'!D$59)
+($O626*VLOOKUP($S626+12,rate_basefnd,4)))
*$R626</f>
        <v>23753.104480000002</v>
      </c>
      <c r="W626" s="1">
        <f>(($C626*'fnd base rates'!E$48)
+($D626*'fnd base rates'!E$49)
+($E626*'fnd base rates'!E$50)
+($F626*'fnd base rates'!E$51)
+($G626*'fnd base rates'!E$52)
+($H626*'fnd base rates'!E$53)
+($I626*'fnd base rates'!E$54)
+($J626*'fnd base rates'!E$55)
+($K626*'fnd base rates'!E$56)
+($L626*'fnd base rates'!E$57)
+($M626*'fnd base rates'!E$58)
+($N626*'fnd base rates'!E$59)
+($O626*VLOOKUP($S626+12,rate_basefnd,5)))
*$R626</f>
        <v>152903.40942624997</v>
      </c>
      <c r="X626" s="1">
        <f>(($C626*'fnd base rates'!F$48)
+($D626*'fnd base rates'!F$49)
+($E626*'fnd base rates'!F$50)
+($F626*'fnd base rates'!F$51)
+($G626*'fnd base rates'!F$52)
+($H626*'fnd base rates'!F$53)
+($I626*'fnd base rates'!F$54)
+($J626*'fnd base rates'!F$55)
+($K626*'fnd base rates'!F$56)
+($L626*'fnd base rates'!F$57)
+($M626*'fnd base rates'!F$58)
+($N626*'fnd base rates'!F$59)
+($O626*VLOOKUP($S626+12,rate_basefnd,6)))
*$R626</f>
        <v>32464.838750499999</v>
      </c>
      <c r="Y626" s="1">
        <f>(($C626*'fnd base rates'!G$48)
+($D626*'fnd base rates'!G$49)
+($E626*'fnd base rates'!G$50)
+($F626*'fnd base rates'!G$51)
+($G626*'fnd base rates'!G$52)
+($H626*'fnd base rates'!G$53)
+($I626*'fnd base rates'!G$54)
+($J626*'fnd base rates'!G$55)
+($K626*'fnd base rates'!G$56)
+($L626*'fnd base rates'!G$57)
+($M626*'fnd base rates'!G$58)
+($N626*'fnd base rates'!G$59)
+($O626*VLOOKUP($S626+12,rate_basefnd,7)))
*$R626</f>
        <v>5563.882068500001</v>
      </c>
      <c r="Z626" s="1">
        <f>(($C626*'fnd base rates'!H$48)
+($D626*'fnd base rates'!H$49)
+($E626*'fnd base rates'!H$50)
+($F626*'fnd base rates'!H$51)
+($G626*'fnd base rates'!H$52)
+($H626*'fnd base rates'!H$53)
+($I626*'fnd base rates'!H$54)
+($J626*'fnd base rates'!H$55)
+($K626*'fnd base rates'!H$56)
+($L626*'fnd base rates'!H$57)
+($M626*'fnd base rates'!H$58)
+($N626*'fnd base rates'!H$59)
+($O626*VLOOKUP($S626+12,rate_basefnd,8)))</f>
        <v>18625.473000000002</v>
      </c>
      <c r="AA626" s="1">
        <f>(($C626*'fnd base rates'!I$48)
+($D626*'fnd base rates'!I$49)
+($E626*'fnd base rates'!I$50)
+($F626*'fnd base rates'!I$51)
+($G626*'fnd base rates'!I$52)
+($H626*'fnd base rates'!I$53)
+($I626*'fnd base rates'!I$54)
+($J626*'fnd base rates'!I$55)
+($K626*'fnd base rates'!I$56)
+($L626*'fnd base rates'!I$57)
+($M626*'fnd base rates'!I$58)
+($N626*'fnd base rates'!I$59)
+($O626*VLOOKUP($S626+12,rate_basefnd,9)))
*$R626</f>
        <v>10490.346299999999</v>
      </c>
      <c r="AB626" s="1">
        <f>(($C626*'fnd base rates'!J$48)
+($D626*'fnd base rates'!J$49)
+($E626*'fnd base rates'!J$50)
+($F626*'fnd base rates'!J$51)
+($G626*'fnd base rates'!J$52)
+($H626*'fnd base rates'!J$53)
+($I626*'fnd base rates'!J$54)
+($J626*'fnd base rates'!J$55)
+($K626*'fnd base rates'!J$56)
+($L626*'fnd base rates'!J$57)
+($M626*'fnd base rates'!J$58)
+($N626*'fnd base rates'!J$59)
+($O626*VLOOKUP($S626+12,rate_basefnd,10)))
*$R626</f>
        <v>9959.4021200000007</v>
      </c>
      <c r="AC626" s="1">
        <f>(($C626*'fnd base rates'!K$48)
+($D626*'fnd base rates'!K$49)
+($E626*'fnd base rates'!K$50)
+($F626*'fnd base rates'!K$51)
+($G626*'fnd base rates'!K$52)
+($H626*'fnd base rates'!K$53)
+($I626*'fnd base rates'!K$54)
+($J626*'fnd base rates'!K$55)
+($K626*'fnd base rates'!K$56)
+($L626*'fnd base rates'!K$57)
+($M626*'fnd base rates'!K$58)
+($N626*'fnd base rates'!K$59)
+($O626*VLOOKUP($S626+12,rate_basefnd,11)))
*$R626</f>
        <v>39044.076416749995</v>
      </c>
      <c r="AD626" s="1">
        <f>(($C626*'fnd base rates'!L$48)
+($D626*'fnd base rates'!L$49)
+($E626*'fnd base rates'!L$50)
+($F626*'fnd base rates'!L$51)
+($G626*'fnd base rates'!L$52)
+($H626*'fnd base rates'!L$53)
+($I626*'fnd base rates'!L$54)
+($J626*'fnd base rates'!L$55)
+($K626*'fnd base rates'!L$56)
+($L626*'fnd base rates'!L$57)
+($M626*'fnd base rates'!L$58)
+($N626*'fnd base rates'!L$59)
+($O626*VLOOKUP($S626+12,rate_basefnd,12)))</f>
        <v>35058.321957702414</v>
      </c>
      <c r="AE626" s="1">
        <f>(($C626*'fnd base rates'!M$48)
+($D626*'fnd base rates'!M$49)
+($E626*'fnd base rates'!M$50)
+($F626*'fnd base rates'!M$51)
+($G626*'fnd base rates'!M$52)
+($H626*'fnd base rates'!M$53)
+($I626*'fnd base rates'!M$54)
+($J626*'fnd base rates'!M$55)
+($K626*'fnd base rates'!M$56)
+($L626*'fnd base rates'!M$57)
+($M626*'fnd base rates'!M$58)
+($N626*'fnd base rates'!M$59)
+($O626*VLOOKUP($S626+12,rate_basefnd,13)))</f>
        <v>0</v>
      </c>
      <c r="AF626" s="4">
        <f t="shared" si="104"/>
        <v>344418.26038345235</v>
      </c>
      <c r="AG626" s="4"/>
      <c r="AH626" s="4">
        <f t="shared" si="105"/>
        <v>488219142</v>
      </c>
      <c r="AI626" s="4" t="str">
        <f t="shared" si="106"/>
        <v>488</v>
      </c>
      <c r="AJ626" s="2" t="str">
        <f t="shared" si="107"/>
        <v>219</v>
      </c>
      <c r="AK626" s="2" t="str">
        <f t="shared" si="108"/>
        <v>142</v>
      </c>
      <c r="AL626" s="4">
        <f t="shared" si="109"/>
        <v>1</v>
      </c>
      <c r="AM626" s="4">
        <f t="shared" si="102"/>
        <v>34</v>
      </c>
      <c r="AN626" s="4">
        <f t="shared" si="110"/>
        <v>344418.26038345235</v>
      </c>
      <c r="AO626" s="4">
        <f t="shared" si="111"/>
        <v>10130</v>
      </c>
      <c r="AP626" s="4">
        <f t="shared" si="112"/>
        <v>0</v>
      </c>
      <c r="AQ626" s="75">
        <v>10130</v>
      </c>
      <c r="AR626" s="4"/>
    </row>
    <row r="627" spans="1:44">
      <c r="A627" s="2">
        <v>488219145</v>
      </c>
      <c r="B627" s="382" t="s">
        <v>131</v>
      </c>
      <c r="C627" s="15">
        <f>'fnd enro'!C627</f>
        <v>0</v>
      </c>
      <c r="D627" s="15">
        <f>'fnd enro'!D627</f>
        <v>0</v>
      </c>
      <c r="E627" s="15">
        <f>'fnd enro'!E627</f>
        <v>0</v>
      </c>
      <c r="F627" s="15">
        <f>'fnd enro'!F627</f>
        <v>1</v>
      </c>
      <c r="G627" s="15">
        <f>'fnd enro'!G627</f>
        <v>1</v>
      </c>
      <c r="H627" s="15">
        <f>'fnd enro'!H627</f>
        <v>0</v>
      </c>
      <c r="I627" s="15">
        <f>'fnd enro'!I627</f>
        <v>7.4999999999999997E-2</v>
      </c>
      <c r="J627" s="15">
        <f>'fnd enro'!J627</f>
        <v>0</v>
      </c>
      <c r="K627" s="15">
        <f>'fnd enro'!K627</f>
        <v>0</v>
      </c>
      <c r="L627" s="15">
        <f>'fnd enro'!L627</f>
        <v>0</v>
      </c>
      <c r="M627" s="15">
        <f>'fnd enro'!M627</f>
        <v>0</v>
      </c>
      <c r="N627" s="15">
        <f>'fnd enro'!N627</f>
        <v>0</v>
      </c>
      <c r="O627" s="15">
        <f>'fnd enro'!O627</f>
        <v>0</v>
      </c>
      <c r="P627" s="15"/>
      <c r="Q627" s="15">
        <f>'fnd enro'!R627</f>
        <v>2</v>
      </c>
      <c r="R627" s="16">
        <f t="shared" si="103"/>
        <v>1.0509999999999999</v>
      </c>
      <c r="S627" s="15">
        <f>'fnd enro'!Q627</f>
        <v>1</v>
      </c>
      <c r="U627" s="1">
        <f>(($C627*'fnd base rates'!C$48)
+($D627*'fnd base rates'!C$49)
+($E627*'fnd base rates'!C$50)
+($F627*'fnd base rates'!C$51)
+($G627*'fnd base rates'!C$52)
+($H627*'fnd base rates'!C$53)
+($I627*'fnd base rates'!C$54)
+($J627*'fnd base rates'!C$55)
+($K627*'fnd base rates'!C$56)
+($L627*'fnd base rates'!C$57)
+($M627*'fnd base rates'!C$58)
+($N627*'fnd base rates'!C$59)
+($O627*VLOOKUP($S627+12,rate_basefnd,3)))
*$R627</f>
        <v>973.84740375000001</v>
      </c>
      <c r="V627" s="1">
        <f>(($C627*'fnd base rates'!D$48)
+($D627*'fnd base rates'!D$49)
+($E627*'fnd base rates'!D$50)
+($F627*'fnd base rates'!D$51)
+($G627*'fnd base rates'!D$52)
+($H627*'fnd base rates'!D$53)
+($I627*'fnd base rates'!D$54)
+($J627*'fnd base rates'!D$55)
+($K627*'fnd base rates'!D$56)
+($L627*'fnd base rates'!D$57)
+($M627*'fnd base rates'!D$58)
+($N627*'fnd base rates'!D$59)
+($O627*VLOOKUP($S627+12,rate_basefnd,4)))
*$R627</f>
        <v>1397.24144</v>
      </c>
      <c r="W627" s="1">
        <f>(($C627*'fnd base rates'!E$48)
+($D627*'fnd base rates'!E$49)
+($E627*'fnd base rates'!E$50)
+($F627*'fnd base rates'!E$51)
+($G627*'fnd base rates'!E$52)
+($H627*'fnd base rates'!E$53)
+($I627*'fnd base rates'!E$54)
+($J627*'fnd base rates'!E$55)
+($K627*'fnd base rates'!E$56)
+($L627*'fnd base rates'!E$57)
+($M627*'fnd base rates'!E$58)
+($N627*'fnd base rates'!E$59)
+($O627*VLOOKUP($S627+12,rate_basefnd,5)))
*$R627</f>
        <v>6683.0659562499986</v>
      </c>
      <c r="X627" s="1">
        <f>(($C627*'fnd base rates'!F$48)
+($D627*'fnd base rates'!F$49)
+($E627*'fnd base rates'!F$50)
+($F627*'fnd base rates'!F$51)
+($G627*'fnd base rates'!F$52)
+($H627*'fnd base rates'!F$53)
+($I627*'fnd base rates'!F$54)
+($J627*'fnd base rates'!F$55)
+($K627*'fnd base rates'!F$56)
+($L627*'fnd base rates'!F$57)
+($M627*'fnd base rates'!F$58)
+($N627*'fnd base rates'!F$59)
+($O627*VLOOKUP($S627+12,rate_basefnd,6)))
*$R627</f>
        <v>2029.9239964999997</v>
      </c>
      <c r="Y627" s="1">
        <f>(($C627*'fnd base rates'!G$48)
+($D627*'fnd base rates'!G$49)
+($E627*'fnd base rates'!G$50)
+($F627*'fnd base rates'!G$51)
+($G627*'fnd base rates'!G$52)
+($H627*'fnd base rates'!G$53)
+($I627*'fnd base rates'!G$54)
+($J627*'fnd base rates'!G$55)
+($K627*'fnd base rates'!G$56)
+($L627*'fnd base rates'!G$57)
+($M627*'fnd base rates'!G$58)
+($N627*'fnd base rates'!G$59)
+($O627*VLOOKUP($S627+12,rate_basefnd,7)))
*$R627</f>
        <v>296.07248049999993</v>
      </c>
      <c r="Z627" s="1">
        <f>(($C627*'fnd base rates'!H$48)
+($D627*'fnd base rates'!H$49)
+($E627*'fnd base rates'!H$50)
+($F627*'fnd base rates'!H$51)
+($G627*'fnd base rates'!H$52)
+($H627*'fnd base rates'!H$53)
+($I627*'fnd base rates'!H$54)
+($J627*'fnd base rates'!H$55)
+($K627*'fnd base rates'!H$56)
+($L627*'fnd base rates'!H$57)
+($M627*'fnd base rates'!H$58)
+($N627*'fnd base rates'!H$59)
+($O627*VLOOKUP($S627+12,rate_basefnd,8)))</f>
        <v>908.76900000000001</v>
      </c>
      <c r="AA627" s="1">
        <f>(($C627*'fnd base rates'!I$48)
+($D627*'fnd base rates'!I$49)
+($E627*'fnd base rates'!I$50)
+($F627*'fnd base rates'!I$51)
+($G627*'fnd base rates'!I$52)
+($H627*'fnd base rates'!I$53)
+($I627*'fnd base rates'!I$54)
+($J627*'fnd base rates'!I$55)
+($K627*'fnd base rates'!I$56)
+($L627*'fnd base rates'!I$57)
+($M627*'fnd base rates'!I$58)
+($N627*'fnd base rates'!I$59)
+($O627*VLOOKUP($S627+12,rate_basefnd,9)))
*$R627</f>
        <v>543.38801999999998</v>
      </c>
      <c r="AB627" s="1">
        <f>(($C627*'fnd base rates'!J$48)
+($D627*'fnd base rates'!J$49)
+($E627*'fnd base rates'!J$50)
+($F627*'fnd base rates'!J$51)
+($G627*'fnd base rates'!J$52)
+($H627*'fnd base rates'!J$53)
+($I627*'fnd base rates'!J$54)
+($J627*'fnd base rates'!J$55)
+($K627*'fnd base rates'!J$56)
+($L627*'fnd base rates'!J$57)
+($M627*'fnd base rates'!J$58)
+($N627*'fnd base rates'!J$59)
+($O627*VLOOKUP($S627+12,rate_basefnd,10)))
*$R627</f>
        <v>366.30502999999993</v>
      </c>
      <c r="AC627" s="1">
        <f>(($C627*'fnd base rates'!K$48)
+($D627*'fnd base rates'!K$49)
+($E627*'fnd base rates'!K$50)
+($F627*'fnd base rates'!K$51)
+($G627*'fnd base rates'!K$52)
+($H627*'fnd base rates'!K$53)
+($I627*'fnd base rates'!K$54)
+($J627*'fnd base rates'!K$55)
+($K627*'fnd base rates'!K$56)
+($L627*'fnd base rates'!K$57)
+($M627*'fnd base rates'!K$58)
+($N627*'fnd base rates'!K$59)
+($O627*VLOOKUP($S627+12,rate_basefnd,11)))
*$R627</f>
        <v>2077.5960427499999</v>
      </c>
      <c r="AD627" s="1">
        <f>(($C627*'fnd base rates'!L$48)
+($D627*'fnd base rates'!L$49)
+($E627*'fnd base rates'!L$50)
+($F627*'fnd base rates'!L$51)
+($G627*'fnd base rates'!L$52)
+($H627*'fnd base rates'!L$53)
+($I627*'fnd base rates'!L$54)
+($J627*'fnd base rates'!L$55)
+($K627*'fnd base rates'!L$56)
+($L627*'fnd base rates'!L$57)
+($M627*'fnd base rates'!L$58)
+($N627*'fnd base rates'!L$59)
+($O627*VLOOKUP($S627+12,rate_basefnd,12)))</f>
        <v>1965.8512281996479</v>
      </c>
      <c r="AE627" s="1">
        <f>(($C627*'fnd base rates'!M$48)
+($D627*'fnd base rates'!M$49)
+($E627*'fnd base rates'!M$50)
+($F627*'fnd base rates'!M$51)
+($G627*'fnd base rates'!M$52)
+($H627*'fnd base rates'!M$53)
+($I627*'fnd base rates'!M$54)
+($J627*'fnd base rates'!M$55)
+($K627*'fnd base rates'!M$56)
+($L627*'fnd base rates'!M$57)
+($M627*'fnd base rates'!M$58)
+($N627*'fnd base rates'!M$59)
+($O627*VLOOKUP($S627+12,rate_basefnd,13)))</f>
        <v>0</v>
      </c>
      <c r="AF627" s="4">
        <f t="shared" si="104"/>
        <v>17242.060597949643</v>
      </c>
      <c r="AG627" s="4"/>
      <c r="AH627" s="4">
        <f t="shared" si="105"/>
        <v>488219145</v>
      </c>
      <c r="AI627" s="4" t="str">
        <f t="shared" si="106"/>
        <v>488</v>
      </c>
      <c r="AJ627" s="2" t="str">
        <f t="shared" si="107"/>
        <v>219</v>
      </c>
      <c r="AK627" s="2" t="str">
        <f t="shared" si="108"/>
        <v>145</v>
      </c>
      <c r="AL627" s="4">
        <f t="shared" si="109"/>
        <v>1</v>
      </c>
      <c r="AM627" s="4">
        <f t="shared" si="102"/>
        <v>2</v>
      </c>
      <c r="AN627" s="4">
        <f t="shared" si="110"/>
        <v>17242.060597949643</v>
      </c>
      <c r="AO627" s="4">
        <f t="shared" si="111"/>
        <v>8621</v>
      </c>
      <c r="AP627" s="4">
        <f t="shared" si="112"/>
        <v>0</v>
      </c>
      <c r="AQ627" s="75">
        <v>8621</v>
      </c>
      <c r="AR627" s="4"/>
    </row>
    <row r="628" spans="1:44">
      <c r="A628" s="2">
        <v>488219171</v>
      </c>
      <c r="B628" s="382" t="s">
        <v>131</v>
      </c>
      <c r="C628" s="15">
        <f>'fnd enro'!C628</f>
        <v>0</v>
      </c>
      <c r="D628" s="15">
        <f>'fnd enro'!D628</f>
        <v>0</v>
      </c>
      <c r="E628" s="15">
        <f>'fnd enro'!E628</f>
        <v>1</v>
      </c>
      <c r="F628" s="15">
        <f>'fnd enro'!F628</f>
        <v>8</v>
      </c>
      <c r="G628" s="15">
        <f>'fnd enro'!G628</f>
        <v>5</v>
      </c>
      <c r="H628" s="15">
        <f>'fnd enro'!H628</f>
        <v>5</v>
      </c>
      <c r="I628" s="15">
        <f>'fnd enro'!I628</f>
        <v>0.71250000000000002</v>
      </c>
      <c r="J628" s="15">
        <f>'fnd enro'!J628</f>
        <v>0</v>
      </c>
      <c r="K628" s="15">
        <f>'fnd enro'!K628</f>
        <v>0</v>
      </c>
      <c r="L628" s="15">
        <f>'fnd enro'!L628</f>
        <v>0</v>
      </c>
      <c r="M628" s="15">
        <f>'fnd enro'!M628</f>
        <v>0</v>
      </c>
      <c r="N628" s="15">
        <f>'fnd enro'!N628</f>
        <v>0</v>
      </c>
      <c r="O628" s="15">
        <f>'fnd enro'!O628</f>
        <v>2</v>
      </c>
      <c r="P628" s="15"/>
      <c r="Q628" s="15">
        <f>'fnd enro'!R628</f>
        <v>19</v>
      </c>
      <c r="R628" s="16">
        <f t="shared" si="103"/>
        <v>1.0509999999999999</v>
      </c>
      <c r="S628" s="15">
        <f>'fnd enro'!Q628</f>
        <v>2</v>
      </c>
      <c r="U628" s="1">
        <f>(($C628*'fnd base rates'!C$48)
+($D628*'fnd base rates'!C$49)
+($E628*'fnd base rates'!C$50)
+($F628*'fnd base rates'!C$51)
+($G628*'fnd base rates'!C$52)
+($H628*'fnd base rates'!C$53)
+($I628*'fnd base rates'!C$54)
+($J628*'fnd base rates'!C$55)
+($K628*'fnd base rates'!C$56)
+($L628*'fnd base rates'!C$57)
+($M628*'fnd base rates'!C$58)
+($N628*'fnd base rates'!C$59)
+($O628*VLOOKUP($S628+12,rate_basefnd,3)))
*$R628</f>
        <v>9251.5503356249992</v>
      </c>
      <c r="V628" s="1">
        <f>(($C628*'fnd base rates'!D$48)
+($D628*'fnd base rates'!D$49)
+($E628*'fnd base rates'!D$50)
+($F628*'fnd base rates'!D$51)
+($G628*'fnd base rates'!D$52)
+($H628*'fnd base rates'!D$53)
+($I628*'fnd base rates'!D$54)
+($J628*'fnd base rates'!D$55)
+($K628*'fnd base rates'!D$56)
+($L628*'fnd base rates'!D$57)
+($M628*'fnd base rates'!D$58)
+($N628*'fnd base rates'!D$59)
+($O628*VLOOKUP($S628+12,rate_basefnd,4)))
*$R628</f>
        <v>13273.793680000001</v>
      </c>
      <c r="W628" s="1">
        <f>(($C628*'fnd base rates'!E$48)
+($D628*'fnd base rates'!E$49)
+($E628*'fnd base rates'!E$50)
+($F628*'fnd base rates'!E$51)
+($G628*'fnd base rates'!E$52)
+($H628*'fnd base rates'!E$53)
+($I628*'fnd base rates'!E$54)
+($J628*'fnd base rates'!E$55)
+($K628*'fnd base rates'!E$56)
+($L628*'fnd base rates'!E$57)
+($M628*'fnd base rates'!E$58)
+($N628*'fnd base rates'!E$59)
+($O628*VLOOKUP($S628+12,rate_basefnd,5)))
*$R628</f>
        <v>76274.378679375004</v>
      </c>
      <c r="X628" s="1">
        <f>(($C628*'fnd base rates'!F$48)
+($D628*'fnd base rates'!F$49)
+($E628*'fnd base rates'!F$50)
+($F628*'fnd base rates'!F$51)
+($G628*'fnd base rates'!F$52)
+($H628*'fnd base rates'!F$53)
+($I628*'fnd base rates'!F$54)
+($J628*'fnd base rates'!F$55)
+($K628*'fnd base rates'!F$56)
+($L628*'fnd base rates'!F$57)
+($M628*'fnd base rates'!F$58)
+($N628*'fnd base rates'!F$59)
+($O628*VLOOKUP($S628+12,rate_basefnd,6)))
*$R628</f>
        <v>18673.90446175</v>
      </c>
      <c r="Y628" s="1">
        <f>(($C628*'fnd base rates'!G$48)
+($D628*'fnd base rates'!G$49)
+($E628*'fnd base rates'!G$50)
+($F628*'fnd base rates'!G$51)
+($G628*'fnd base rates'!G$52)
+($H628*'fnd base rates'!G$53)
+($I628*'fnd base rates'!G$54)
+($J628*'fnd base rates'!G$55)
+($K628*'fnd base rates'!G$56)
+($L628*'fnd base rates'!G$57)
+($M628*'fnd base rates'!G$58)
+($N628*'fnd base rates'!G$59)
+($O628*VLOOKUP($S628+12,rate_basefnd,7)))
*$R628</f>
        <v>2936.7170747499999</v>
      </c>
      <c r="Z628" s="1">
        <f>(($C628*'fnd base rates'!H$48)
+($D628*'fnd base rates'!H$49)
+($E628*'fnd base rates'!H$50)
+($F628*'fnd base rates'!H$51)
+($G628*'fnd base rates'!H$52)
+($H628*'fnd base rates'!H$53)
+($I628*'fnd base rates'!H$54)
+($J628*'fnd base rates'!H$55)
+($K628*'fnd base rates'!H$56)
+($L628*'fnd base rates'!H$57)
+($M628*'fnd base rates'!H$58)
+($N628*'fnd base rates'!H$59)
+($O628*VLOOKUP($S628+12,rate_basefnd,8)))</f>
        <v>9956.8055000000004</v>
      </c>
      <c r="AA628" s="1">
        <f>(($C628*'fnd base rates'!I$48)
+($D628*'fnd base rates'!I$49)
+($E628*'fnd base rates'!I$50)
+($F628*'fnd base rates'!I$51)
+($G628*'fnd base rates'!I$52)
+($H628*'fnd base rates'!I$53)
+($I628*'fnd base rates'!I$54)
+($J628*'fnd base rates'!I$55)
+($K628*'fnd base rates'!I$56)
+($L628*'fnd base rates'!I$57)
+($M628*'fnd base rates'!I$58)
+($N628*'fnd base rates'!I$59)
+($O628*VLOOKUP($S628+12,rate_basefnd,9)))
*$R628</f>
        <v>5594.1156599999995</v>
      </c>
      <c r="AB628" s="1">
        <f>(($C628*'fnd base rates'!J$48)
+($D628*'fnd base rates'!J$49)
+($E628*'fnd base rates'!J$50)
+($F628*'fnd base rates'!J$51)
+($G628*'fnd base rates'!J$52)
+($H628*'fnd base rates'!J$53)
+($I628*'fnd base rates'!J$54)
+($J628*'fnd base rates'!J$55)
+($K628*'fnd base rates'!J$56)
+($L628*'fnd base rates'!J$57)
+($M628*'fnd base rates'!J$58)
+($N628*'fnd base rates'!J$59)
+($O628*VLOOKUP($S628+12,rate_basefnd,10)))
*$R628</f>
        <v>4961.1824400000005</v>
      </c>
      <c r="AC628" s="1">
        <f>(($C628*'fnd base rates'!K$48)
+($D628*'fnd base rates'!K$49)
+($E628*'fnd base rates'!K$50)
+($F628*'fnd base rates'!K$51)
+($G628*'fnd base rates'!K$52)
+($H628*'fnd base rates'!K$53)
+($I628*'fnd base rates'!K$54)
+($J628*'fnd base rates'!K$55)
+($K628*'fnd base rates'!K$56)
+($L628*'fnd base rates'!K$57)
+($M628*'fnd base rates'!K$58)
+($N628*'fnd base rates'!K$59)
+($O628*VLOOKUP($S628+12,rate_basefnd,11)))
*$R628</f>
        <v>20607.910651124999</v>
      </c>
      <c r="AD628" s="1">
        <f>(($C628*'fnd base rates'!L$48)
+($D628*'fnd base rates'!L$49)
+($E628*'fnd base rates'!L$50)
+($F628*'fnd base rates'!L$51)
+($G628*'fnd base rates'!L$52)
+($H628*'fnd base rates'!L$53)
+($I628*'fnd base rates'!L$54)
+($J628*'fnd base rates'!L$55)
+($K628*'fnd base rates'!L$56)
+($L628*'fnd base rates'!L$57)
+($M628*'fnd base rates'!L$58)
+($N628*'fnd base rates'!L$59)
+($O628*VLOOKUP($S628+12,rate_basefnd,12)))</f>
        <v>18989.60969688671</v>
      </c>
      <c r="AE628" s="1">
        <f>(($C628*'fnd base rates'!M$48)
+($D628*'fnd base rates'!M$49)
+($E628*'fnd base rates'!M$50)
+($F628*'fnd base rates'!M$51)
+($G628*'fnd base rates'!M$52)
+($H628*'fnd base rates'!M$53)
+($I628*'fnd base rates'!M$54)
+($J628*'fnd base rates'!M$55)
+($K628*'fnd base rates'!M$56)
+($L628*'fnd base rates'!M$57)
+($M628*'fnd base rates'!M$58)
+($N628*'fnd base rates'!M$59)
+($O628*VLOOKUP($S628+12,rate_basefnd,13)))</f>
        <v>0</v>
      </c>
      <c r="AF628" s="4">
        <f t="shared" si="104"/>
        <v>180519.96817951175</v>
      </c>
      <c r="AG628" s="4"/>
      <c r="AH628" s="4">
        <f t="shared" si="105"/>
        <v>488219171</v>
      </c>
      <c r="AI628" s="4" t="str">
        <f t="shared" si="106"/>
        <v>488</v>
      </c>
      <c r="AJ628" s="2" t="str">
        <f t="shared" si="107"/>
        <v>219</v>
      </c>
      <c r="AK628" s="2" t="str">
        <f t="shared" si="108"/>
        <v>171</v>
      </c>
      <c r="AL628" s="4">
        <f t="shared" si="109"/>
        <v>1</v>
      </c>
      <c r="AM628" s="4">
        <f t="shared" si="102"/>
        <v>19</v>
      </c>
      <c r="AN628" s="4">
        <f t="shared" si="110"/>
        <v>180519.96817951175</v>
      </c>
      <c r="AO628" s="4">
        <f t="shared" si="111"/>
        <v>9501</v>
      </c>
      <c r="AP628" s="4">
        <f t="shared" si="112"/>
        <v>0</v>
      </c>
      <c r="AQ628" s="75">
        <v>9501</v>
      </c>
      <c r="AR628" s="4"/>
    </row>
    <row r="629" spans="1:44">
      <c r="A629" s="2">
        <v>488219219</v>
      </c>
      <c r="B629" s="382" t="s">
        <v>131</v>
      </c>
      <c r="C629" s="15">
        <f>'fnd enro'!C629</f>
        <v>0</v>
      </c>
      <c r="D629" s="15">
        <f>'fnd enro'!D629</f>
        <v>0</v>
      </c>
      <c r="E629" s="15">
        <f>'fnd enro'!E629</f>
        <v>2</v>
      </c>
      <c r="F629" s="15">
        <f>'fnd enro'!F629</f>
        <v>1</v>
      </c>
      <c r="G629" s="15">
        <f>'fnd enro'!G629</f>
        <v>2</v>
      </c>
      <c r="H629" s="15">
        <f>'fnd enro'!H629</f>
        <v>3</v>
      </c>
      <c r="I629" s="15">
        <f>'fnd enro'!I629</f>
        <v>0.33750000000000002</v>
      </c>
      <c r="J629" s="15">
        <f>'fnd enro'!J629</f>
        <v>0</v>
      </c>
      <c r="K629" s="15">
        <f>'fnd enro'!K629</f>
        <v>0</v>
      </c>
      <c r="L629" s="15">
        <f>'fnd enro'!L629</f>
        <v>0</v>
      </c>
      <c r="M629" s="15">
        <f>'fnd enro'!M629</f>
        <v>1</v>
      </c>
      <c r="N629" s="15">
        <f>'fnd enro'!N629</f>
        <v>0</v>
      </c>
      <c r="O629" s="15">
        <f>'fnd enro'!O629</f>
        <v>2</v>
      </c>
      <c r="P629" s="15"/>
      <c r="Q629" s="15">
        <f>'fnd enro'!R629</f>
        <v>9</v>
      </c>
      <c r="R629" s="16">
        <f t="shared" si="103"/>
        <v>1.0509999999999999</v>
      </c>
      <c r="S629" s="15">
        <f>'fnd enro'!Q629</f>
        <v>5</v>
      </c>
      <c r="U629" s="1">
        <f>(($C629*'fnd base rates'!C$48)
+($D629*'fnd base rates'!C$49)
+($E629*'fnd base rates'!C$50)
+($F629*'fnd base rates'!C$51)
+($G629*'fnd base rates'!C$52)
+($H629*'fnd base rates'!C$53)
+($I629*'fnd base rates'!C$54)
+($J629*'fnd base rates'!C$55)
+($K629*'fnd base rates'!C$56)
+($L629*'fnd base rates'!C$57)
+($M629*'fnd base rates'!C$58)
+($N629*'fnd base rates'!C$59)
+($O629*VLOOKUP($S629+12,rate_basefnd,3)))
*$R629</f>
        <v>4382.3133168750001</v>
      </c>
      <c r="V629" s="1">
        <f>(($C629*'fnd base rates'!D$48)
+($D629*'fnd base rates'!D$49)
+($E629*'fnd base rates'!D$50)
+($F629*'fnd base rates'!D$51)
+($G629*'fnd base rates'!D$52)
+($H629*'fnd base rates'!D$53)
+($I629*'fnd base rates'!D$54)
+($J629*'fnd base rates'!D$55)
+($K629*'fnd base rates'!D$56)
+($L629*'fnd base rates'!D$57)
+($M629*'fnd base rates'!D$58)
+($N629*'fnd base rates'!D$59)
+($O629*VLOOKUP($S629+12,rate_basefnd,4)))
*$R629</f>
        <v>6287.5864799999999</v>
      </c>
      <c r="W629" s="1">
        <f>(($C629*'fnd base rates'!E$48)
+($D629*'fnd base rates'!E$49)
+($E629*'fnd base rates'!E$50)
+($F629*'fnd base rates'!E$51)
+($G629*'fnd base rates'!E$52)
+($H629*'fnd base rates'!E$53)
+($I629*'fnd base rates'!E$54)
+($J629*'fnd base rates'!E$55)
+($K629*'fnd base rates'!E$56)
+($L629*'fnd base rates'!E$57)
+($M629*'fnd base rates'!E$58)
+($N629*'fnd base rates'!E$59)
+($O629*VLOOKUP($S629+12,rate_basefnd,5)))
*$R629</f>
        <v>42026.593838124994</v>
      </c>
      <c r="X629" s="1">
        <f>(($C629*'fnd base rates'!F$48)
+($D629*'fnd base rates'!F$49)
+($E629*'fnd base rates'!F$50)
+($F629*'fnd base rates'!F$51)
+($G629*'fnd base rates'!F$52)
+($H629*'fnd base rates'!F$53)
+($I629*'fnd base rates'!F$54)
+($J629*'fnd base rates'!F$55)
+($K629*'fnd base rates'!F$56)
+($L629*'fnd base rates'!F$57)
+($M629*'fnd base rates'!F$58)
+($N629*'fnd base rates'!F$59)
+($O629*VLOOKUP($S629+12,rate_basefnd,6)))
*$R629</f>
        <v>8557.7483192500003</v>
      </c>
      <c r="Y629" s="1">
        <f>(($C629*'fnd base rates'!G$48)
+($D629*'fnd base rates'!G$49)
+($E629*'fnd base rates'!G$50)
+($F629*'fnd base rates'!G$51)
+($G629*'fnd base rates'!G$52)
+($H629*'fnd base rates'!G$53)
+($I629*'fnd base rates'!G$54)
+($J629*'fnd base rates'!G$55)
+($K629*'fnd base rates'!G$56)
+($L629*'fnd base rates'!G$57)
+($M629*'fnd base rates'!G$58)
+($N629*'fnd base rates'!G$59)
+($O629*VLOOKUP($S629+12,rate_basefnd,7)))
*$R629</f>
        <v>1513.9074322499998</v>
      </c>
      <c r="Z629" s="1">
        <f>(($C629*'fnd base rates'!H$48)
+($D629*'fnd base rates'!H$49)
+($E629*'fnd base rates'!H$50)
+($F629*'fnd base rates'!H$51)
+($G629*'fnd base rates'!H$52)
+($H629*'fnd base rates'!H$53)
+($I629*'fnd base rates'!H$54)
+($J629*'fnd base rates'!H$55)
+($K629*'fnd base rates'!H$56)
+($L629*'fnd base rates'!H$57)
+($M629*'fnd base rates'!H$58)
+($N629*'fnd base rates'!H$59)
+($O629*VLOOKUP($S629+12,rate_basefnd,8)))</f>
        <v>4883.5604999999996</v>
      </c>
      <c r="AA629" s="1">
        <f>(($C629*'fnd base rates'!I$48)
+($D629*'fnd base rates'!I$49)
+($E629*'fnd base rates'!I$50)
+($F629*'fnd base rates'!I$51)
+($G629*'fnd base rates'!I$52)
+($H629*'fnd base rates'!I$53)
+($I629*'fnd base rates'!I$54)
+($J629*'fnd base rates'!I$55)
+($K629*'fnd base rates'!I$56)
+($L629*'fnd base rates'!I$57)
+($M629*'fnd base rates'!I$58)
+($N629*'fnd base rates'!I$59)
+($O629*VLOOKUP($S629+12,rate_basefnd,9)))
*$R629</f>
        <v>2797.0262999999995</v>
      </c>
      <c r="AB629" s="1">
        <f>(($C629*'fnd base rates'!J$48)
+($D629*'fnd base rates'!J$49)
+($E629*'fnd base rates'!J$50)
+($F629*'fnd base rates'!J$51)
+($G629*'fnd base rates'!J$52)
+($H629*'fnd base rates'!J$53)
+($I629*'fnd base rates'!J$54)
+($J629*'fnd base rates'!J$55)
+($K629*'fnd base rates'!J$56)
+($L629*'fnd base rates'!J$57)
+($M629*'fnd base rates'!J$58)
+($N629*'fnd base rates'!J$59)
+($O629*VLOOKUP($S629+12,rate_basefnd,10)))
*$R629</f>
        <v>2489.8610399999998</v>
      </c>
      <c r="AC629" s="1">
        <f>(($C629*'fnd base rates'!K$48)
+($D629*'fnd base rates'!K$49)
+($E629*'fnd base rates'!K$50)
+($F629*'fnd base rates'!K$51)
+($G629*'fnd base rates'!K$52)
+($H629*'fnd base rates'!K$53)
+($I629*'fnd base rates'!K$54)
+($J629*'fnd base rates'!K$55)
+($K629*'fnd base rates'!K$56)
+($L629*'fnd base rates'!K$57)
+($M629*'fnd base rates'!K$58)
+($N629*'fnd base rates'!K$59)
+($O629*VLOOKUP($S629+12,rate_basefnd,11)))
*$R629</f>
        <v>10624.071467375001</v>
      </c>
      <c r="AD629" s="1">
        <f>(($C629*'fnd base rates'!L$48)
+($D629*'fnd base rates'!L$49)
+($E629*'fnd base rates'!L$50)
+($F629*'fnd base rates'!L$51)
+($G629*'fnd base rates'!L$52)
+($H629*'fnd base rates'!L$53)
+($I629*'fnd base rates'!L$54)
+($J629*'fnd base rates'!L$55)
+($K629*'fnd base rates'!L$56)
+($L629*'fnd base rates'!L$57)
+($M629*'fnd base rates'!L$58)
+($N629*'fnd base rates'!L$59)
+($O629*VLOOKUP($S629+12,rate_basefnd,12)))</f>
        <v>9458.4163751782889</v>
      </c>
      <c r="AE629" s="1">
        <f>(($C629*'fnd base rates'!M$48)
+($D629*'fnd base rates'!M$49)
+($E629*'fnd base rates'!M$50)
+($F629*'fnd base rates'!M$51)
+($G629*'fnd base rates'!M$52)
+($H629*'fnd base rates'!M$53)
+($I629*'fnd base rates'!M$54)
+($J629*'fnd base rates'!M$55)
+($K629*'fnd base rates'!M$56)
+($L629*'fnd base rates'!M$57)
+($M629*'fnd base rates'!M$58)
+($N629*'fnd base rates'!M$59)
+($O629*VLOOKUP($S629+12,rate_basefnd,13)))</f>
        <v>0</v>
      </c>
      <c r="AF629" s="4">
        <f t="shared" si="104"/>
        <v>93021.085069053297</v>
      </c>
      <c r="AG629" s="4"/>
      <c r="AH629" s="4">
        <f t="shared" si="105"/>
        <v>488219219</v>
      </c>
      <c r="AI629" s="4" t="str">
        <f t="shared" si="106"/>
        <v>488</v>
      </c>
      <c r="AJ629" s="2" t="str">
        <f t="shared" si="107"/>
        <v>219</v>
      </c>
      <c r="AK629" s="2" t="str">
        <f t="shared" si="108"/>
        <v>219</v>
      </c>
      <c r="AL629" s="4">
        <f t="shared" si="109"/>
        <v>1</v>
      </c>
      <c r="AM629" s="4">
        <f t="shared" si="102"/>
        <v>9</v>
      </c>
      <c r="AN629" s="4">
        <f t="shared" si="110"/>
        <v>93021.085069053297</v>
      </c>
      <c r="AO629" s="4">
        <f t="shared" si="111"/>
        <v>10336</v>
      </c>
      <c r="AP629" s="4">
        <f t="shared" si="112"/>
        <v>0</v>
      </c>
      <c r="AQ629" s="75">
        <v>10336</v>
      </c>
      <c r="AR629" s="4"/>
    </row>
    <row r="630" spans="1:44">
      <c r="A630" s="2">
        <v>488219231</v>
      </c>
      <c r="B630" s="382" t="s">
        <v>131</v>
      </c>
      <c r="C630" s="15">
        <f>'fnd enro'!C630</f>
        <v>0</v>
      </c>
      <c r="D630" s="15">
        <f>'fnd enro'!D630</f>
        <v>0</v>
      </c>
      <c r="E630" s="15">
        <f>'fnd enro'!E630</f>
        <v>2</v>
      </c>
      <c r="F630" s="15">
        <f>'fnd enro'!F630</f>
        <v>7</v>
      </c>
      <c r="G630" s="15">
        <f>'fnd enro'!G630</f>
        <v>10</v>
      </c>
      <c r="H630" s="15">
        <f>'fnd enro'!H630</f>
        <v>8</v>
      </c>
      <c r="I630" s="15">
        <f>'fnd enro'!I630</f>
        <v>1.0125</v>
      </c>
      <c r="J630" s="15">
        <f>'fnd enro'!J630</f>
        <v>0</v>
      </c>
      <c r="K630" s="15">
        <f>'fnd enro'!K630</f>
        <v>0</v>
      </c>
      <c r="L630" s="15">
        <f>'fnd enro'!L630</f>
        <v>0</v>
      </c>
      <c r="M630" s="15">
        <f>'fnd enro'!M630</f>
        <v>0</v>
      </c>
      <c r="N630" s="15">
        <f>'fnd enro'!N630</f>
        <v>0</v>
      </c>
      <c r="O630" s="15">
        <f>'fnd enro'!O630</f>
        <v>1</v>
      </c>
      <c r="P630" s="15"/>
      <c r="Q630" s="15">
        <f>'fnd enro'!R630</f>
        <v>27</v>
      </c>
      <c r="R630" s="16">
        <f t="shared" si="103"/>
        <v>1.0509999999999999</v>
      </c>
      <c r="S630" s="15">
        <f>'fnd enro'!Q630</f>
        <v>1</v>
      </c>
      <c r="U630" s="1">
        <f>(($C630*'fnd base rates'!C$48)
+($D630*'fnd base rates'!C$49)
+($E630*'fnd base rates'!C$50)
+($F630*'fnd base rates'!C$51)
+($G630*'fnd base rates'!C$52)
+($H630*'fnd base rates'!C$53)
+($I630*'fnd base rates'!C$54)
+($J630*'fnd base rates'!C$55)
+($K630*'fnd base rates'!C$56)
+($L630*'fnd base rates'!C$57)
+($M630*'fnd base rates'!C$58)
+($N630*'fnd base rates'!C$59)
+($O630*VLOOKUP($S630+12,rate_basefnd,3)))
*$R630</f>
        <v>13146.939950624999</v>
      </c>
      <c r="V630" s="1">
        <f>(($C630*'fnd base rates'!D$48)
+($D630*'fnd base rates'!D$49)
+($E630*'fnd base rates'!D$50)
+($F630*'fnd base rates'!D$51)
+($G630*'fnd base rates'!D$52)
+($H630*'fnd base rates'!D$53)
+($I630*'fnd base rates'!D$54)
+($J630*'fnd base rates'!D$55)
+($K630*'fnd base rates'!D$56)
+($L630*'fnd base rates'!D$57)
+($M630*'fnd base rates'!D$58)
+($N630*'fnd base rates'!D$59)
+($O630*VLOOKUP($S630+12,rate_basefnd,4)))
*$R630</f>
        <v>18862.759440000002</v>
      </c>
      <c r="W630" s="1">
        <f>(($C630*'fnd base rates'!E$48)
+($D630*'fnd base rates'!E$49)
+($E630*'fnd base rates'!E$50)
+($F630*'fnd base rates'!E$51)
+($G630*'fnd base rates'!E$52)
+($H630*'fnd base rates'!E$53)
+($I630*'fnd base rates'!E$54)
+($J630*'fnd base rates'!E$55)
+($K630*'fnd base rates'!E$56)
+($L630*'fnd base rates'!E$57)
+($M630*'fnd base rates'!E$58)
+($N630*'fnd base rates'!E$59)
+($O630*VLOOKUP($S630+12,rate_basefnd,5)))
*$R630</f>
        <v>102243.28018437499</v>
      </c>
      <c r="X630" s="1">
        <f>(($C630*'fnd base rates'!F$48)
+($D630*'fnd base rates'!F$49)
+($E630*'fnd base rates'!F$50)
+($F630*'fnd base rates'!F$51)
+($G630*'fnd base rates'!F$52)
+($H630*'fnd base rates'!F$53)
+($I630*'fnd base rates'!F$54)
+($J630*'fnd base rates'!F$55)
+($K630*'fnd base rates'!F$56)
+($L630*'fnd base rates'!F$57)
+($M630*'fnd base rates'!F$58)
+($N630*'fnd base rates'!F$59)
+($O630*VLOOKUP($S630+12,rate_basefnd,6)))
*$R630</f>
        <v>25575.71215775</v>
      </c>
      <c r="Y630" s="1">
        <f>(($C630*'fnd base rates'!G$48)
+($D630*'fnd base rates'!G$49)
+($E630*'fnd base rates'!G$50)
+($F630*'fnd base rates'!G$51)
+($G630*'fnd base rates'!G$52)
+($H630*'fnd base rates'!G$53)
+($I630*'fnd base rates'!G$54)
+($J630*'fnd base rates'!G$55)
+($K630*'fnd base rates'!G$56)
+($L630*'fnd base rates'!G$57)
+($M630*'fnd base rates'!G$58)
+($N630*'fnd base rates'!G$59)
+($O630*VLOOKUP($S630+12,rate_basefnd,7)))
*$R630</f>
        <v>4080.5119667499998</v>
      </c>
      <c r="Z630" s="1">
        <f>(($C630*'fnd base rates'!H$48)
+($D630*'fnd base rates'!H$49)
+($E630*'fnd base rates'!H$50)
+($F630*'fnd base rates'!H$51)
+($G630*'fnd base rates'!H$52)
+($H630*'fnd base rates'!H$53)
+($I630*'fnd base rates'!H$54)
+($J630*'fnd base rates'!H$55)
+($K630*'fnd base rates'!H$56)
+($L630*'fnd base rates'!H$57)
+($M630*'fnd base rates'!H$58)
+($N630*'fnd base rates'!H$59)
+($O630*VLOOKUP($S630+12,rate_basefnd,8)))</f>
        <v>14385.981499999998</v>
      </c>
      <c r="AA630" s="1">
        <f>(($C630*'fnd base rates'!I$48)
+($D630*'fnd base rates'!I$49)
+($E630*'fnd base rates'!I$50)
+($F630*'fnd base rates'!I$51)
+($G630*'fnd base rates'!I$52)
+($H630*'fnd base rates'!I$53)
+($I630*'fnd base rates'!I$54)
+($J630*'fnd base rates'!I$55)
+($K630*'fnd base rates'!I$56)
+($L630*'fnd base rates'!I$57)
+($M630*'fnd base rates'!I$58)
+($N630*'fnd base rates'!I$59)
+($O630*VLOOKUP($S630+12,rate_basefnd,9)))
*$R630</f>
        <v>8312.4115499999989</v>
      </c>
      <c r="AB630" s="1">
        <f>(($C630*'fnd base rates'!J$48)
+($D630*'fnd base rates'!J$49)
+($E630*'fnd base rates'!J$50)
+($F630*'fnd base rates'!J$51)
+($G630*'fnd base rates'!J$52)
+($H630*'fnd base rates'!J$53)
+($I630*'fnd base rates'!J$54)
+($J630*'fnd base rates'!J$55)
+($K630*'fnd base rates'!J$56)
+($L630*'fnd base rates'!J$57)
+($M630*'fnd base rates'!J$58)
+($N630*'fnd base rates'!J$59)
+($O630*VLOOKUP($S630+12,rate_basefnd,10)))
*$R630</f>
        <v>7622.6192299999993</v>
      </c>
      <c r="AC630" s="1">
        <f>(($C630*'fnd base rates'!K$48)
+($D630*'fnd base rates'!K$49)
+($E630*'fnd base rates'!K$50)
+($F630*'fnd base rates'!K$51)
+($G630*'fnd base rates'!K$52)
+($H630*'fnd base rates'!K$53)
+($I630*'fnd base rates'!K$54)
+($J630*'fnd base rates'!K$55)
+($K630*'fnd base rates'!K$56)
+($L630*'fnd base rates'!K$57)
+($M630*'fnd base rates'!K$58)
+($N630*'fnd base rates'!K$59)
+($O630*VLOOKUP($S630+12,rate_basefnd,11)))
*$R630</f>
        <v>28634.629922124994</v>
      </c>
      <c r="AD630" s="1">
        <f>(($C630*'fnd base rates'!L$48)
+($D630*'fnd base rates'!L$49)
+($E630*'fnd base rates'!L$50)
+($F630*'fnd base rates'!L$51)
+($G630*'fnd base rates'!L$52)
+($H630*'fnd base rates'!L$53)
+($I630*'fnd base rates'!L$54)
+($J630*'fnd base rates'!L$55)
+($K630*'fnd base rates'!L$56)
+($L630*'fnd base rates'!L$57)
+($M630*'fnd base rates'!L$58)
+($N630*'fnd base rates'!L$59)
+($O630*VLOOKUP($S630+12,rate_basefnd,12)))</f>
        <v>26327.840132099191</v>
      </c>
      <c r="AE630" s="1">
        <f>(($C630*'fnd base rates'!M$48)
+($D630*'fnd base rates'!M$49)
+($E630*'fnd base rates'!M$50)
+($F630*'fnd base rates'!M$51)
+($G630*'fnd base rates'!M$52)
+($H630*'fnd base rates'!M$53)
+($I630*'fnd base rates'!M$54)
+($J630*'fnd base rates'!M$55)
+($K630*'fnd base rates'!M$56)
+($L630*'fnd base rates'!M$57)
+($M630*'fnd base rates'!M$58)
+($N630*'fnd base rates'!M$59)
+($O630*VLOOKUP($S630+12,rate_basefnd,13)))</f>
        <v>0</v>
      </c>
      <c r="AF630" s="4">
        <f t="shared" si="104"/>
        <v>249192.6860337242</v>
      </c>
      <c r="AG630" s="4"/>
      <c r="AH630" s="4">
        <f t="shared" si="105"/>
        <v>488219231</v>
      </c>
      <c r="AI630" s="4" t="str">
        <f t="shared" si="106"/>
        <v>488</v>
      </c>
      <c r="AJ630" s="2" t="str">
        <f t="shared" si="107"/>
        <v>219</v>
      </c>
      <c r="AK630" s="2" t="str">
        <f t="shared" si="108"/>
        <v>231</v>
      </c>
      <c r="AL630" s="4">
        <f t="shared" si="109"/>
        <v>1</v>
      </c>
      <c r="AM630" s="4">
        <f t="shared" si="102"/>
        <v>27</v>
      </c>
      <c r="AN630" s="4">
        <f t="shared" si="110"/>
        <v>249192.6860337242</v>
      </c>
      <c r="AO630" s="4">
        <f t="shared" si="111"/>
        <v>9229</v>
      </c>
      <c r="AP630" s="4">
        <f t="shared" si="112"/>
        <v>0</v>
      </c>
      <c r="AQ630" s="75">
        <v>9229</v>
      </c>
      <c r="AR630" s="4"/>
    </row>
    <row r="631" spans="1:44">
      <c r="A631" s="2">
        <v>488219239</v>
      </c>
      <c r="B631" s="382" t="s">
        <v>131</v>
      </c>
      <c r="C631" s="15">
        <f>'fnd enro'!C631</f>
        <v>0</v>
      </c>
      <c r="D631" s="15">
        <f>'fnd enro'!D631</f>
        <v>0</v>
      </c>
      <c r="E631" s="15">
        <f>'fnd enro'!E631</f>
        <v>1</v>
      </c>
      <c r="F631" s="15">
        <f>'fnd enro'!F631</f>
        <v>6</v>
      </c>
      <c r="G631" s="15">
        <f>'fnd enro'!G631</f>
        <v>2</v>
      </c>
      <c r="H631" s="15">
        <f>'fnd enro'!H631</f>
        <v>4</v>
      </c>
      <c r="I631" s="15">
        <f>'fnd enro'!I631</f>
        <v>0.48749999999999999</v>
      </c>
      <c r="J631" s="15">
        <f>'fnd enro'!J631</f>
        <v>0</v>
      </c>
      <c r="K631" s="15">
        <f>'fnd enro'!K631</f>
        <v>0</v>
      </c>
      <c r="L631" s="15">
        <f>'fnd enro'!L631</f>
        <v>0</v>
      </c>
      <c r="M631" s="15">
        <f>'fnd enro'!M631</f>
        <v>0</v>
      </c>
      <c r="N631" s="15">
        <f>'fnd enro'!N631</f>
        <v>0</v>
      </c>
      <c r="O631" s="15">
        <f>'fnd enro'!O631</f>
        <v>0</v>
      </c>
      <c r="P631" s="15"/>
      <c r="Q631" s="15">
        <f>'fnd enro'!R631</f>
        <v>13</v>
      </c>
      <c r="R631" s="16">
        <f t="shared" si="103"/>
        <v>1.0509999999999999</v>
      </c>
      <c r="S631" s="15">
        <f>'fnd enro'!Q631</f>
        <v>1</v>
      </c>
      <c r="U631" s="1">
        <f>(($C631*'fnd base rates'!C$48)
+($D631*'fnd base rates'!C$49)
+($E631*'fnd base rates'!C$50)
+($F631*'fnd base rates'!C$51)
+($G631*'fnd base rates'!C$52)
+($H631*'fnd base rates'!C$53)
+($I631*'fnd base rates'!C$54)
+($J631*'fnd base rates'!C$55)
+($K631*'fnd base rates'!C$56)
+($L631*'fnd base rates'!C$57)
+($M631*'fnd base rates'!C$58)
+($N631*'fnd base rates'!C$59)
+($O631*VLOOKUP($S631+12,rate_basefnd,3)))
*$R631</f>
        <v>6330.0081243750001</v>
      </c>
      <c r="V631" s="1">
        <f>(($C631*'fnd base rates'!D$48)
+($D631*'fnd base rates'!D$49)
+($E631*'fnd base rates'!D$50)
+($F631*'fnd base rates'!D$51)
+($G631*'fnd base rates'!D$52)
+($H631*'fnd base rates'!D$53)
+($I631*'fnd base rates'!D$54)
+($J631*'fnd base rates'!D$55)
+($K631*'fnd base rates'!D$56)
+($L631*'fnd base rates'!D$57)
+($M631*'fnd base rates'!D$58)
+($N631*'fnd base rates'!D$59)
+($O631*VLOOKUP($S631+12,rate_basefnd,4)))
*$R631</f>
        <v>9082.0693599999995</v>
      </c>
      <c r="W631" s="1">
        <f>(($C631*'fnd base rates'!E$48)
+($D631*'fnd base rates'!E$49)
+($E631*'fnd base rates'!E$50)
+($F631*'fnd base rates'!E$51)
+($G631*'fnd base rates'!E$52)
+($H631*'fnd base rates'!E$53)
+($I631*'fnd base rates'!E$54)
+($J631*'fnd base rates'!E$55)
+($K631*'fnd base rates'!E$56)
+($L631*'fnd base rates'!E$57)
+($M631*'fnd base rates'!E$58)
+($N631*'fnd base rates'!E$59)
+($O631*VLOOKUP($S631+12,rate_basefnd,5)))
*$R631</f>
        <v>48938.408630624996</v>
      </c>
      <c r="X631" s="1">
        <f>(($C631*'fnd base rates'!F$48)
+($D631*'fnd base rates'!F$49)
+($E631*'fnd base rates'!F$50)
+($F631*'fnd base rates'!F$51)
+($G631*'fnd base rates'!F$52)
+($H631*'fnd base rates'!F$53)
+($I631*'fnd base rates'!F$54)
+($J631*'fnd base rates'!F$55)
+($K631*'fnd base rates'!F$56)
+($L631*'fnd base rates'!F$57)
+($M631*'fnd base rates'!F$58)
+($N631*'fnd base rates'!F$59)
+($O631*VLOOKUP($S631+12,rate_basefnd,6)))
*$R631</f>
        <v>12913.368732250001</v>
      </c>
      <c r="Y631" s="1">
        <f>(($C631*'fnd base rates'!G$48)
+($D631*'fnd base rates'!G$49)
+($E631*'fnd base rates'!G$50)
+($F631*'fnd base rates'!G$51)
+($G631*'fnd base rates'!G$52)
+($H631*'fnd base rates'!G$53)
+($I631*'fnd base rates'!G$54)
+($J631*'fnd base rates'!G$55)
+($K631*'fnd base rates'!G$56)
+($L631*'fnd base rates'!G$57)
+($M631*'fnd base rates'!G$58)
+($N631*'fnd base rates'!G$59)
+($O631*VLOOKUP($S631+12,rate_basefnd,7)))
*$R631</f>
        <v>1902.3896132499999</v>
      </c>
      <c r="Z631" s="1">
        <f>(($C631*'fnd base rates'!H$48)
+($D631*'fnd base rates'!H$49)
+($E631*'fnd base rates'!H$50)
+($F631*'fnd base rates'!H$51)
+($G631*'fnd base rates'!H$52)
+($H631*'fnd base rates'!H$53)
+($I631*'fnd base rates'!H$54)
+($J631*'fnd base rates'!H$55)
+($K631*'fnd base rates'!H$56)
+($L631*'fnd base rates'!H$57)
+($M631*'fnd base rates'!H$58)
+($N631*'fnd base rates'!H$59)
+($O631*VLOOKUP($S631+12,rate_basefnd,8)))</f>
        <v>6965.7984999999999</v>
      </c>
      <c r="AA631" s="1">
        <f>(($C631*'fnd base rates'!I$48)
+($D631*'fnd base rates'!I$49)
+($E631*'fnd base rates'!I$50)
+($F631*'fnd base rates'!I$51)
+($G631*'fnd base rates'!I$52)
+($H631*'fnd base rates'!I$53)
+($I631*'fnd base rates'!I$54)
+($J631*'fnd base rates'!I$55)
+($K631*'fnd base rates'!I$56)
+($L631*'fnd base rates'!I$57)
+($M631*'fnd base rates'!I$58)
+($N631*'fnd base rates'!I$59)
+($O631*VLOOKUP($S631+12,rate_basefnd,9)))
*$R631</f>
        <v>3808.098809999999</v>
      </c>
      <c r="AB631" s="1">
        <f>(($C631*'fnd base rates'!J$48)
+($D631*'fnd base rates'!J$49)
+($E631*'fnd base rates'!J$50)
+($F631*'fnd base rates'!J$51)
+($G631*'fnd base rates'!J$52)
+($H631*'fnd base rates'!J$53)
+($I631*'fnd base rates'!J$54)
+($J631*'fnd base rates'!J$55)
+($K631*'fnd base rates'!J$56)
+($L631*'fnd base rates'!J$57)
+($M631*'fnd base rates'!J$58)
+($N631*'fnd base rates'!J$59)
+($O631*VLOOKUP($S631+12,rate_basefnd,10)))
*$R631</f>
        <v>3477.4436999999998</v>
      </c>
      <c r="AC631" s="1">
        <f>(($C631*'fnd base rates'!K$48)
+($D631*'fnd base rates'!K$49)
+($E631*'fnd base rates'!K$50)
+($F631*'fnd base rates'!K$51)
+($G631*'fnd base rates'!K$52)
+($H631*'fnd base rates'!K$53)
+($I631*'fnd base rates'!K$54)
+($J631*'fnd base rates'!K$55)
+($K631*'fnd base rates'!K$56)
+($L631*'fnd base rates'!K$57)
+($M631*'fnd base rates'!K$58)
+($N631*'fnd base rates'!K$59)
+($O631*VLOOKUP($S631+12,rate_basefnd,11)))
*$R631</f>
        <v>13349.703862874998</v>
      </c>
      <c r="AD631" s="1">
        <f>(($C631*'fnd base rates'!L$48)
+($D631*'fnd base rates'!L$49)
+($E631*'fnd base rates'!L$50)
+($F631*'fnd base rates'!L$51)
+($G631*'fnd base rates'!L$52)
+($H631*'fnd base rates'!L$53)
+($I631*'fnd base rates'!L$54)
+($J631*'fnd base rates'!L$55)
+($K631*'fnd base rates'!L$56)
+($L631*'fnd base rates'!L$57)
+($M631*'fnd base rates'!L$58)
+($N631*'fnd base rates'!L$59)
+($O631*VLOOKUP($S631+12,rate_basefnd,12)))</f>
        <v>12547.849437701139</v>
      </c>
      <c r="AE631" s="1">
        <f>(($C631*'fnd base rates'!M$48)
+($D631*'fnd base rates'!M$49)
+($E631*'fnd base rates'!M$50)
+($F631*'fnd base rates'!M$51)
+($G631*'fnd base rates'!M$52)
+($H631*'fnd base rates'!M$53)
+($I631*'fnd base rates'!M$54)
+($J631*'fnd base rates'!M$55)
+($K631*'fnd base rates'!M$56)
+($L631*'fnd base rates'!M$57)
+($M631*'fnd base rates'!M$58)
+($N631*'fnd base rates'!M$59)
+($O631*VLOOKUP($S631+12,rate_basefnd,13)))</f>
        <v>0</v>
      </c>
      <c r="AF631" s="4">
        <f t="shared" si="104"/>
        <v>119315.13877107613</v>
      </c>
      <c r="AG631" s="4"/>
      <c r="AH631" s="4">
        <f t="shared" si="105"/>
        <v>488219239</v>
      </c>
      <c r="AI631" s="4" t="str">
        <f t="shared" si="106"/>
        <v>488</v>
      </c>
      <c r="AJ631" s="2" t="str">
        <f t="shared" si="107"/>
        <v>219</v>
      </c>
      <c r="AK631" s="2" t="str">
        <f t="shared" si="108"/>
        <v>239</v>
      </c>
      <c r="AL631" s="4">
        <f t="shared" si="109"/>
        <v>1</v>
      </c>
      <c r="AM631" s="4">
        <f t="shared" si="102"/>
        <v>13</v>
      </c>
      <c r="AN631" s="4">
        <f t="shared" si="110"/>
        <v>119315.13877107613</v>
      </c>
      <c r="AO631" s="4">
        <f t="shared" si="111"/>
        <v>9178</v>
      </c>
      <c r="AP631" s="4">
        <f t="shared" si="112"/>
        <v>0</v>
      </c>
      <c r="AQ631" s="75">
        <v>9178</v>
      </c>
      <c r="AR631" s="4"/>
    </row>
    <row r="632" spans="1:44">
      <c r="A632" s="2">
        <v>488219243</v>
      </c>
      <c r="B632" s="382" t="s">
        <v>131</v>
      </c>
      <c r="C632" s="15">
        <f>'fnd enro'!C632</f>
        <v>0</v>
      </c>
      <c r="D632" s="15">
        <f>'fnd enro'!D632</f>
        <v>0</v>
      </c>
      <c r="E632" s="15">
        <f>'fnd enro'!E632</f>
        <v>1</v>
      </c>
      <c r="F632" s="15">
        <f>'fnd enro'!F632</f>
        <v>6</v>
      </c>
      <c r="G632" s="15">
        <f>'fnd enro'!G632</f>
        <v>6</v>
      </c>
      <c r="H632" s="15">
        <f>'fnd enro'!H632</f>
        <v>4</v>
      </c>
      <c r="I632" s="15">
        <f>'fnd enro'!I632</f>
        <v>0.86250000000000004</v>
      </c>
      <c r="J632" s="15">
        <f>'fnd enro'!J632</f>
        <v>0</v>
      </c>
      <c r="K632" s="15">
        <f>'fnd enro'!K632</f>
        <v>0</v>
      </c>
      <c r="L632" s="15">
        <f>'fnd enro'!L632</f>
        <v>0</v>
      </c>
      <c r="M632" s="15">
        <f>'fnd enro'!M632</f>
        <v>6</v>
      </c>
      <c r="N632" s="15">
        <f>'fnd enro'!N632</f>
        <v>0</v>
      </c>
      <c r="O632" s="15">
        <f>'fnd enro'!O632</f>
        <v>7</v>
      </c>
      <c r="P632" s="15"/>
      <c r="Q632" s="15">
        <f>'fnd enro'!R632</f>
        <v>23</v>
      </c>
      <c r="R632" s="16">
        <f t="shared" si="103"/>
        <v>1.0509999999999999</v>
      </c>
      <c r="S632" s="15">
        <f>'fnd enro'!Q632</f>
        <v>8</v>
      </c>
      <c r="U632" s="1">
        <f>(($C632*'fnd base rates'!C$48)
+($D632*'fnd base rates'!C$49)
+($E632*'fnd base rates'!C$50)
+($F632*'fnd base rates'!C$51)
+($G632*'fnd base rates'!C$52)
+($H632*'fnd base rates'!C$53)
+($I632*'fnd base rates'!C$54)
+($J632*'fnd base rates'!C$55)
+($K632*'fnd base rates'!C$56)
+($L632*'fnd base rates'!C$57)
+($M632*'fnd base rates'!C$58)
+($N632*'fnd base rates'!C$59)
+($O632*VLOOKUP($S632+12,rate_basefnd,3)))
*$R632</f>
        <v>11199.245143124999</v>
      </c>
      <c r="V632" s="1">
        <f>(($C632*'fnd base rates'!D$48)
+($D632*'fnd base rates'!D$49)
+($E632*'fnd base rates'!D$50)
+($F632*'fnd base rates'!D$51)
+($G632*'fnd base rates'!D$52)
+($H632*'fnd base rates'!D$53)
+($I632*'fnd base rates'!D$54)
+($J632*'fnd base rates'!D$55)
+($K632*'fnd base rates'!D$56)
+($L632*'fnd base rates'!D$57)
+($M632*'fnd base rates'!D$58)
+($N632*'fnd base rates'!D$59)
+($O632*VLOOKUP($S632+12,rate_basefnd,4)))
*$R632</f>
        <v>16068.27656</v>
      </c>
      <c r="W632" s="1">
        <f>(($C632*'fnd base rates'!E$48)
+($D632*'fnd base rates'!E$49)
+($E632*'fnd base rates'!E$50)
+($F632*'fnd base rates'!E$51)
+($G632*'fnd base rates'!E$52)
+($H632*'fnd base rates'!E$53)
+($I632*'fnd base rates'!E$54)
+($J632*'fnd base rates'!E$55)
+($K632*'fnd base rates'!E$56)
+($L632*'fnd base rates'!E$57)
+($M632*'fnd base rates'!E$58)
+($N632*'fnd base rates'!E$59)
+($O632*VLOOKUP($S632+12,rate_basefnd,5)))
*$R632</f>
        <v>116067.51672187498</v>
      </c>
      <c r="X632" s="1">
        <f>(($C632*'fnd base rates'!F$48)
+($D632*'fnd base rates'!F$49)
+($E632*'fnd base rates'!F$50)
+($F632*'fnd base rates'!F$51)
+($G632*'fnd base rates'!F$52)
+($H632*'fnd base rates'!F$53)
+($I632*'fnd base rates'!F$54)
+($J632*'fnd base rates'!F$55)
+($K632*'fnd base rates'!F$56)
+($L632*'fnd base rates'!F$57)
+($M632*'fnd base rates'!F$58)
+($N632*'fnd base rates'!F$59)
+($O632*VLOOKUP($S632+12,rate_basefnd,6)))
*$R632</f>
        <v>22305.270264750001</v>
      </c>
      <c r="Y632" s="1">
        <f>(($C632*'fnd base rates'!G$48)
+($D632*'fnd base rates'!G$49)
+($E632*'fnd base rates'!G$50)
+($F632*'fnd base rates'!G$51)
+($G632*'fnd base rates'!G$52)
+($H632*'fnd base rates'!G$53)
+($I632*'fnd base rates'!G$54)
+($J632*'fnd base rates'!G$55)
+($K632*'fnd base rates'!G$56)
+($L632*'fnd base rates'!G$57)
+($M632*'fnd base rates'!G$58)
+($N632*'fnd base rates'!G$59)
+($O632*VLOOKUP($S632+12,rate_basefnd,7)))
*$R632</f>
        <v>4160.4604857499999</v>
      </c>
      <c r="Z632" s="1">
        <f>(($C632*'fnd base rates'!H$48)
+($D632*'fnd base rates'!H$49)
+($E632*'fnd base rates'!H$50)
+($F632*'fnd base rates'!H$51)
+($G632*'fnd base rates'!H$52)
+($H632*'fnd base rates'!H$53)
+($I632*'fnd base rates'!H$54)
+($J632*'fnd base rates'!H$55)
+($K632*'fnd base rates'!H$56)
+($L632*'fnd base rates'!H$57)
+($M632*'fnd base rates'!H$58)
+($N632*'fnd base rates'!H$59)
+($O632*VLOOKUP($S632+12,rate_basefnd,8)))</f>
        <v>11509.643499999998</v>
      </c>
      <c r="AA632" s="1">
        <f>(($C632*'fnd base rates'!I$48)
+($D632*'fnd base rates'!I$49)
+($E632*'fnd base rates'!I$50)
+($F632*'fnd base rates'!I$51)
+($G632*'fnd base rates'!I$52)
+($H632*'fnd base rates'!I$53)
+($I632*'fnd base rates'!I$54)
+($J632*'fnd base rates'!I$55)
+($K632*'fnd base rates'!I$56)
+($L632*'fnd base rates'!I$57)
+($M632*'fnd base rates'!I$58)
+($N632*'fnd base rates'!I$59)
+($O632*VLOOKUP($S632+12,rate_basefnd,9)))
*$R632</f>
        <v>6910.9661099999994</v>
      </c>
      <c r="AB632" s="1">
        <f>(($C632*'fnd base rates'!J$48)
+($D632*'fnd base rates'!J$49)
+($E632*'fnd base rates'!J$50)
+($F632*'fnd base rates'!J$51)
+($G632*'fnd base rates'!J$52)
+($H632*'fnd base rates'!J$53)
+($I632*'fnd base rates'!J$54)
+($J632*'fnd base rates'!J$55)
+($K632*'fnd base rates'!J$56)
+($L632*'fnd base rates'!J$57)
+($M632*'fnd base rates'!J$58)
+($N632*'fnd base rates'!J$59)
+($O632*VLOOKUP($S632+12,rate_basefnd,10)))
*$R632</f>
        <v>5220.8635199999999</v>
      </c>
      <c r="AC632" s="1">
        <f>(($C632*'fnd base rates'!K$48)
+($D632*'fnd base rates'!K$49)
+($E632*'fnd base rates'!K$50)
+($F632*'fnd base rates'!K$51)
+($G632*'fnd base rates'!K$52)
+($H632*'fnd base rates'!K$53)
+($I632*'fnd base rates'!K$54)
+($J632*'fnd base rates'!K$55)
+($K632*'fnd base rates'!K$56)
+($L632*'fnd base rates'!K$57)
+($M632*'fnd base rates'!K$58)
+($N632*'fnd base rates'!K$59)
+($O632*VLOOKUP($S632+12,rate_basefnd,11)))
*$R632</f>
        <v>29196.367876625001</v>
      </c>
      <c r="AD632" s="1">
        <f>(($C632*'fnd base rates'!L$48)
+($D632*'fnd base rates'!L$49)
+($E632*'fnd base rates'!L$50)
+($F632*'fnd base rates'!L$51)
+($G632*'fnd base rates'!L$52)
+($H632*'fnd base rates'!L$53)
+($I632*'fnd base rates'!L$54)
+($J632*'fnd base rates'!L$55)
+($K632*'fnd base rates'!L$56)
+($L632*'fnd base rates'!L$57)
+($M632*'fnd base rates'!L$58)
+($N632*'fnd base rates'!L$59)
+($O632*VLOOKUP($S632+12,rate_basefnd,12)))</f>
        <v>25634.418506975588</v>
      </c>
      <c r="AE632" s="1">
        <f>(($C632*'fnd base rates'!M$48)
+($D632*'fnd base rates'!M$49)
+($E632*'fnd base rates'!M$50)
+($F632*'fnd base rates'!M$51)
+($G632*'fnd base rates'!M$52)
+($H632*'fnd base rates'!M$53)
+($I632*'fnd base rates'!M$54)
+($J632*'fnd base rates'!M$55)
+($K632*'fnd base rates'!M$56)
+($L632*'fnd base rates'!M$57)
+($M632*'fnd base rates'!M$58)
+($N632*'fnd base rates'!M$59)
+($O632*VLOOKUP($S632+12,rate_basefnd,13)))</f>
        <v>0</v>
      </c>
      <c r="AF632" s="4">
        <f t="shared" si="104"/>
        <v>248273.02868910058</v>
      </c>
      <c r="AG632" s="4"/>
      <c r="AH632" s="4">
        <f t="shared" si="105"/>
        <v>488219243</v>
      </c>
      <c r="AI632" s="4" t="str">
        <f t="shared" si="106"/>
        <v>488</v>
      </c>
      <c r="AJ632" s="2" t="str">
        <f t="shared" si="107"/>
        <v>219</v>
      </c>
      <c r="AK632" s="2" t="str">
        <f t="shared" si="108"/>
        <v>243</v>
      </c>
      <c r="AL632" s="4">
        <f t="shared" si="109"/>
        <v>1</v>
      </c>
      <c r="AM632" s="4">
        <f t="shared" si="102"/>
        <v>23</v>
      </c>
      <c r="AN632" s="4">
        <f t="shared" si="110"/>
        <v>248273.02868910058</v>
      </c>
      <c r="AO632" s="4">
        <f t="shared" si="111"/>
        <v>10794</v>
      </c>
      <c r="AP632" s="4">
        <f t="shared" si="112"/>
        <v>0</v>
      </c>
      <c r="AQ632" s="75">
        <v>10794</v>
      </c>
      <c r="AR632" s="4"/>
    </row>
    <row r="633" spans="1:44">
      <c r="A633" s="2">
        <v>488219244</v>
      </c>
      <c r="B633" s="382" t="s">
        <v>131</v>
      </c>
      <c r="C633" s="15">
        <f>'fnd enro'!C633</f>
        <v>0</v>
      </c>
      <c r="D633" s="15">
        <f>'fnd enro'!D633</f>
        <v>0</v>
      </c>
      <c r="E633" s="15">
        <f>'fnd enro'!E633</f>
        <v>0</v>
      </c>
      <c r="F633" s="15">
        <f>'fnd enro'!F633</f>
        <v>19</v>
      </c>
      <c r="G633" s="15">
        <f>'fnd enro'!G633</f>
        <v>17</v>
      </c>
      <c r="H633" s="15">
        <f>'fnd enro'!H633</f>
        <v>40</v>
      </c>
      <c r="I633" s="15">
        <f>'fnd enro'!I633</f>
        <v>4.7249999999999996</v>
      </c>
      <c r="J633" s="15">
        <f>'fnd enro'!J633</f>
        <v>0</v>
      </c>
      <c r="K633" s="15">
        <f>'fnd enro'!K633</f>
        <v>0</v>
      </c>
      <c r="L633" s="15">
        <f>'fnd enro'!L633</f>
        <v>0</v>
      </c>
      <c r="M633" s="15">
        <f>'fnd enro'!M633</f>
        <v>50</v>
      </c>
      <c r="N633" s="15">
        <f>'fnd enro'!N633</f>
        <v>0</v>
      </c>
      <c r="O633" s="15">
        <f>'fnd enro'!O633</f>
        <v>28</v>
      </c>
      <c r="P633" s="15"/>
      <c r="Q633" s="15">
        <f>'fnd enro'!R633</f>
        <v>126</v>
      </c>
      <c r="R633" s="16">
        <f t="shared" si="103"/>
        <v>1.0509999999999999</v>
      </c>
      <c r="S633" s="15">
        <f>'fnd enro'!Q633</f>
        <v>5</v>
      </c>
      <c r="U633" s="1">
        <f>(($C633*'fnd base rates'!C$48)
+($D633*'fnd base rates'!C$49)
+($E633*'fnd base rates'!C$50)
+($F633*'fnd base rates'!C$51)
+($G633*'fnd base rates'!C$52)
+($H633*'fnd base rates'!C$53)
+($I633*'fnd base rates'!C$54)
+($J633*'fnd base rates'!C$55)
+($K633*'fnd base rates'!C$56)
+($L633*'fnd base rates'!C$57)
+($M633*'fnd base rates'!C$58)
+($N633*'fnd base rates'!C$59)
+($O633*VLOOKUP($S633+12,rate_basefnd,3)))
*$R633</f>
        <v>61352.386436249995</v>
      </c>
      <c r="V633" s="1">
        <f>(($C633*'fnd base rates'!D$48)
+($D633*'fnd base rates'!D$49)
+($E633*'fnd base rates'!D$50)
+($F633*'fnd base rates'!D$51)
+($G633*'fnd base rates'!D$52)
+($H633*'fnd base rates'!D$53)
+($I633*'fnd base rates'!D$54)
+($J633*'fnd base rates'!D$55)
+($K633*'fnd base rates'!D$56)
+($L633*'fnd base rates'!D$57)
+($M633*'fnd base rates'!D$58)
+($N633*'fnd base rates'!D$59)
+($O633*VLOOKUP($S633+12,rate_basefnd,4)))
*$R633</f>
        <v>88026.210720000003</v>
      </c>
      <c r="W633" s="1">
        <f>(($C633*'fnd base rates'!E$48)
+($D633*'fnd base rates'!E$49)
+($E633*'fnd base rates'!E$50)
+($F633*'fnd base rates'!E$51)
+($G633*'fnd base rates'!E$52)
+($H633*'fnd base rates'!E$53)
+($I633*'fnd base rates'!E$54)
+($J633*'fnd base rates'!E$55)
+($K633*'fnd base rates'!E$56)
+($L633*'fnd base rates'!E$57)
+($M633*'fnd base rates'!E$58)
+($N633*'fnd base rates'!E$59)
+($O633*VLOOKUP($S633+12,rate_basefnd,5)))
*$R633</f>
        <v>649073.22862375004</v>
      </c>
      <c r="X633" s="1">
        <f>(($C633*'fnd base rates'!F$48)
+($D633*'fnd base rates'!F$49)
+($E633*'fnd base rates'!F$50)
+($F633*'fnd base rates'!F$51)
+($G633*'fnd base rates'!F$52)
+($H633*'fnd base rates'!F$53)
+($I633*'fnd base rates'!F$54)
+($J633*'fnd base rates'!F$55)
+($K633*'fnd base rates'!F$56)
+($L633*'fnd base rates'!F$57)
+($M633*'fnd base rates'!F$58)
+($N633*'fnd base rates'!F$59)
+($O633*VLOOKUP($S633+12,rate_basefnd,6)))
*$R633</f>
        <v>117071.53583949999</v>
      </c>
      <c r="Y633" s="1">
        <f>(($C633*'fnd base rates'!G$48)
+($D633*'fnd base rates'!G$49)
+($E633*'fnd base rates'!G$50)
+($F633*'fnd base rates'!G$51)
+($G633*'fnd base rates'!G$52)
+($H633*'fnd base rates'!G$53)
+($I633*'fnd base rates'!G$54)
+($J633*'fnd base rates'!G$55)
+($K633*'fnd base rates'!G$56)
+($L633*'fnd base rates'!G$57)
+($M633*'fnd base rates'!G$58)
+($N633*'fnd base rates'!G$59)
+($O633*VLOOKUP($S633+12,rate_basefnd,7)))
*$R633</f>
        <v>22678.442791500001</v>
      </c>
      <c r="Z633" s="1">
        <f>(($C633*'fnd base rates'!H$48)
+($D633*'fnd base rates'!H$49)
+($E633*'fnd base rates'!H$50)
+($F633*'fnd base rates'!H$51)
+($G633*'fnd base rates'!H$52)
+($H633*'fnd base rates'!H$53)
+($I633*'fnd base rates'!H$54)
+($J633*'fnd base rates'!H$55)
+($K633*'fnd base rates'!H$56)
+($L633*'fnd base rates'!H$57)
+($M633*'fnd base rates'!H$58)
+($N633*'fnd base rates'!H$59)
+($O633*VLOOKUP($S633+12,rate_basefnd,8)))</f>
        <v>67840.447</v>
      </c>
      <c r="AA633" s="1">
        <f>(($C633*'fnd base rates'!I$48)
+($D633*'fnd base rates'!I$49)
+($E633*'fnd base rates'!I$50)
+($F633*'fnd base rates'!I$51)
+($G633*'fnd base rates'!I$52)
+($H633*'fnd base rates'!I$53)
+($I633*'fnd base rates'!I$54)
+($J633*'fnd base rates'!I$55)
+($K633*'fnd base rates'!I$56)
+($L633*'fnd base rates'!I$57)
+($M633*'fnd base rates'!I$58)
+($N633*'fnd base rates'!I$59)
+($O633*VLOOKUP($S633+12,rate_basefnd,9)))
*$R633</f>
        <v>40776.298619999994</v>
      </c>
      <c r="AB633" s="1">
        <f>(($C633*'fnd base rates'!J$48)
+($D633*'fnd base rates'!J$49)
+($E633*'fnd base rates'!J$50)
+($F633*'fnd base rates'!J$51)
+($G633*'fnd base rates'!J$52)
+($H633*'fnd base rates'!J$53)
+($I633*'fnd base rates'!J$54)
+($J633*'fnd base rates'!J$55)
+($K633*'fnd base rates'!J$56)
+($L633*'fnd base rates'!J$57)
+($M633*'fnd base rates'!J$58)
+($N633*'fnd base rates'!J$59)
+($O633*VLOOKUP($S633+12,rate_basefnd,10)))
*$R633</f>
        <v>34417.317709999996</v>
      </c>
      <c r="AC633" s="1">
        <f>(($C633*'fnd base rates'!K$48)
+($D633*'fnd base rates'!K$49)
+($E633*'fnd base rates'!K$50)
+($F633*'fnd base rates'!K$51)
+($G633*'fnd base rates'!K$52)
+($H633*'fnd base rates'!K$53)
+($I633*'fnd base rates'!K$54)
+($J633*'fnd base rates'!K$55)
+($K633*'fnd base rates'!K$56)
+($L633*'fnd base rates'!K$57)
+($M633*'fnd base rates'!K$58)
+($N633*'fnd base rates'!K$59)
+($O633*VLOOKUP($S633+12,rate_basefnd,11)))
*$R633</f>
        <v>159151.91657324997</v>
      </c>
      <c r="AD633" s="1">
        <f>(($C633*'fnd base rates'!L$48)
+($D633*'fnd base rates'!L$49)
+($E633*'fnd base rates'!L$50)
+($F633*'fnd base rates'!L$51)
+($G633*'fnd base rates'!L$52)
+($H633*'fnd base rates'!L$53)
+($I633*'fnd base rates'!L$54)
+($J633*'fnd base rates'!L$55)
+($K633*'fnd base rates'!L$56)
+($L633*'fnd base rates'!L$57)
+($M633*'fnd base rates'!L$58)
+($N633*'fnd base rates'!L$59)
+($O633*VLOOKUP($S633+12,rate_basefnd,12)))</f>
        <v>138470.96217970998</v>
      </c>
      <c r="AE633" s="1">
        <f>(($C633*'fnd base rates'!M$48)
+($D633*'fnd base rates'!M$49)
+($E633*'fnd base rates'!M$50)
+($F633*'fnd base rates'!M$51)
+($G633*'fnd base rates'!M$52)
+($H633*'fnd base rates'!M$53)
+($I633*'fnd base rates'!M$54)
+($J633*'fnd base rates'!M$55)
+($K633*'fnd base rates'!M$56)
+($L633*'fnd base rates'!M$57)
+($M633*'fnd base rates'!M$58)
+($N633*'fnd base rates'!M$59)
+($O633*VLOOKUP($S633+12,rate_basefnd,13)))</f>
        <v>0</v>
      </c>
      <c r="AF633" s="4">
        <f t="shared" si="104"/>
        <v>1378858.74649396</v>
      </c>
      <c r="AG633" s="4"/>
      <c r="AH633" s="4">
        <f t="shared" si="105"/>
        <v>488219244</v>
      </c>
      <c r="AI633" s="4" t="str">
        <f t="shared" si="106"/>
        <v>488</v>
      </c>
      <c r="AJ633" s="2" t="str">
        <f t="shared" si="107"/>
        <v>219</v>
      </c>
      <c r="AK633" s="2" t="str">
        <f t="shared" si="108"/>
        <v>244</v>
      </c>
      <c r="AL633" s="4">
        <f t="shared" si="109"/>
        <v>1</v>
      </c>
      <c r="AM633" s="4">
        <f t="shared" si="102"/>
        <v>126</v>
      </c>
      <c r="AN633" s="4">
        <f t="shared" si="110"/>
        <v>1378858.74649396</v>
      </c>
      <c r="AO633" s="4">
        <f t="shared" si="111"/>
        <v>10943</v>
      </c>
      <c r="AP633" s="4">
        <f t="shared" si="112"/>
        <v>0</v>
      </c>
      <c r="AQ633" s="75">
        <v>10943</v>
      </c>
      <c r="AR633" s="4"/>
    </row>
    <row r="634" spans="1:44">
      <c r="A634" s="2">
        <v>488219251</v>
      </c>
      <c r="B634" s="382" t="s">
        <v>131</v>
      </c>
      <c r="C634" s="15">
        <f>'fnd enro'!C634</f>
        <v>0</v>
      </c>
      <c r="D634" s="15">
        <f>'fnd enro'!D634</f>
        <v>0</v>
      </c>
      <c r="E634" s="15">
        <f>'fnd enro'!E634</f>
        <v>11</v>
      </c>
      <c r="F634" s="15">
        <f>'fnd enro'!F634</f>
        <v>37</v>
      </c>
      <c r="G634" s="15">
        <f>'fnd enro'!G634</f>
        <v>21</v>
      </c>
      <c r="H634" s="15">
        <f>'fnd enro'!H634</f>
        <v>22</v>
      </c>
      <c r="I634" s="15">
        <f>'fnd enro'!I634</f>
        <v>3.6749999999999998</v>
      </c>
      <c r="J634" s="15">
        <f>'fnd enro'!J634</f>
        <v>0</v>
      </c>
      <c r="K634" s="15">
        <f>'fnd enro'!K634</f>
        <v>0</v>
      </c>
      <c r="L634" s="15">
        <f>'fnd enro'!L634</f>
        <v>0</v>
      </c>
      <c r="M634" s="15">
        <f>'fnd enro'!M634</f>
        <v>7</v>
      </c>
      <c r="N634" s="15">
        <f>'fnd enro'!N634</f>
        <v>0</v>
      </c>
      <c r="O634" s="15">
        <f>'fnd enro'!O634</f>
        <v>13</v>
      </c>
      <c r="P634" s="15"/>
      <c r="Q634" s="15">
        <f>'fnd enro'!R634</f>
        <v>98</v>
      </c>
      <c r="R634" s="16">
        <f t="shared" si="103"/>
        <v>1.0509999999999999</v>
      </c>
      <c r="S634" s="15">
        <f>'fnd enro'!Q634</f>
        <v>3</v>
      </c>
      <c r="U634" s="1">
        <f>(($C634*'fnd base rates'!C$48)
+($D634*'fnd base rates'!C$49)
+($E634*'fnd base rates'!C$50)
+($F634*'fnd base rates'!C$51)
+($G634*'fnd base rates'!C$52)
+($H634*'fnd base rates'!C$53)
+($I634*'fnd base rates'!C$54)
+($J634*'fnd base rates'!C$55)
+($K634*'fnd base rates'!C$56)
+($L634*'fnd base rates'!C$57)
+($M634*'fnd base rates'!C$58)
+($N634*'fnd base rates'!C$59)
+($O634*VLOOKUP($S634+12,rate_basefnd,3)))
*$R634</f>
        <v>47718.522783749999</v>
      </c>
      <c r="V634" s="1">
        <f>(($C634*'fnd base rates'!D$48)
+($D634*'fnd base rates'!D$49)
+($E634*'fnd base rates'!D$50)
+($F634*'fnd base rates'!D$51)
+($G634*'fnd base rates'!D$52)
+($H634*'fnd base rates'!D$53)
+($I634*'fnd base rates'!D$54)
+($J634*'fnd base rates'!D$55)
+($K634*'fnd base rates'!D$56)
+($L634*'fnd base rates'!D$57)
+($M634*'fnd base rates'!D$58)
+($N634*'fnd base rates'!D$59)
+($O634*VLOOKUP($S634+12,rate_basefnd,4)))
*$R634</f>
        <v>68464.830560000002</v>
      </c>
      <c r="W634" s="1">
        <f>(($C634*'fnd base rates'!E$48)
+($D634*'fnd base rates'!E$49)
+($E634*'fnd base rates'!E$50)
+($F634*'fnd base rates'!E$51)
+($G634*'fnd base rates'!E$52)
+($H634*'fnd base rates'!E$53)
+($I634*'fnd base rates'!E$54)
+($J634*'fnd base rates'!E$55)
+($K634*'fnd base rates'!E$56)
+($L634*'fnd base rates'!E$57)
+($M634*'fnd base rates'!E$58)
+($N634*'fnd base rates'!E$59)
+($O634*VLOOKUP($S634+12,rate_basefnd,5)))
*$R634</f>
        <v>411980.93165624997</v>
      </c>
      <c r="X634" s="1">
        <f>(($C634*'fnd base rates'!F$48)
+($D634*'fnd base rates'!F$49)
+($E634*'fnd base rates'!F$50)
+($F634*'fnd base rates'!F$51)
+($G634*'fnd base rates'!F$52)
+($H634*'fnd base rates'!F$53)
+($I634*'fnd base rates'!F$54)
+($J634*'fnd base rates'!F$55)
+($K634*'fnd base rates'!F$56)
+($L634*'fnd base rates'!F$57)
+($M634*'fnd base rates'!F$58)
+($N634*'fnd base rates'!F$59)
+($O634*VLOOKUP($S634+12,rate_basefnd,6)))
*$R634</f>
        <v>97515.556768499999</v>
      </c>
      <c r="Y634" s="1">
        <f>(($C634*'fnd base rates'!G$48)
+($D634*'fnd base rates'!G$49)
+($E634*'fnd base rates'!G$50)
+($F634*'fnd base rates'!G$51)
+($G634*'fnd base rates'!G$52)
+($H634*'fnd base rates'!G$53)
+($I634*'fnd base rates'!G$54)
+($J634*'fnd base rates'!G$55)
+($K634*'fnd base rates'!G$56)
+($L634*'fnd base rates'!G$57)
+($M634*'fnd base rates'!G$58)
+($N634*'fnd base rates'!G$59)
+($O634*VLOOKUP($S634+12,rate_basefnd,7)))
*$R634</f>
        <v>15582.2515945</v>
      </c>
      <c r="Z634" s="1">
        <f>(($C634*'fnd base rates'!H$48)
+($D634*'fnd base rates'!H$49)
+($E634*'fnd base rates'!H$50)
+($F634*'fnd base rates'!H$51)
+($G634*'fnd base rates'!H$52)
+($H634*'fnd base rates'!H$53)
+($I634*'fnd base rates'!H$54)
+($J634*'fnd base rates'!H$55)
+($K634*'fnd base rates'!H$56)
+($L634*'fnd base rates'!H$57)
+($M634*'fnd base rates'!H$58)
+($N634*'fnd base rates'!H$59)
+($O634*VLOOKUP($S634+12,rate_basefnd,8)))</f>
        <v>50353.081000000006</v>
      </c>
      <c r="AA634" s="1">
        <f>(($C634*'fnd base rates'!I$48)
+($D634*'fnd base rates'!I$49)
+($E634*'fnd base rates'!I$50)
+($F634*'fnd base rates'!I$51)
+($G634*'fnd base rates'!I$52)
+($H634*'fnd base rates'!I$53)
+($I634*'fnd base rates'!I$54)
+($J634*'fnd base rates'!I$55)
+($K634*'fnd base rates'!I$56)
+($L634*'fnd base rates'!I$57)
+($M634*'fnd base rates'!I$58)
+($N634*'fnd base rates'!I$59)
+($O634*VLOOKUP($S634+12,rate_basefnd,9)))
*$R634</f>
        <v>28433.880119999998</v>
      </c>
      <c r="AB634" s="1">
        <f>(($C634*'fnd base rates'!J$48)
+($D634*'fnd base rates'!J$49)
+($E634*'fnd base rates'!J$50)
+($F634*'fnd base rates'!J$51)
+($G634*'fnd base rates'!J$52)
+($H634*'fnd base rates'!J$53)
+($I634*'fnd base rates'!J$54)
+($J634*'fnd base rates'!J$55)
+($K634*'fnd base rates'!J$56)
+($L634*'fnd base rates'!J$57)
+($M634*'fnd base rates'!J$58)
+($N634*'fnd base rates'!J$59)
+($O634*VLOOKUP($S634+12,rate_basefnd,10)))
*$R634</f>
        <v>23438.161819999998</v>
      </c>
      <c r="AC634" s="1">
        <f>(($C634*'fnd base rates'!K$48)
+($D634*'fnd base rates'!K$49)
+($E634*'fnd base rates'!K$50)
+($F634*'fnd base rates'!K$51)
+($G634*'fnd base rates'!K$52)
+($H634*'fnd base rates'!K$53)
+($I634*'fnd base rates'!K$54)
+($J634*'fnd base rates'!K$55)
+($K634*'fnd base rates'!K$56)
+($L634*'fnd base rates'!K$57)
+($M634*'fnd base rates'!K$58)
+($N634*'fnd base rates'!K$59)
+($O634*VLOOKUP($S634+12,rate_basefnd,11)))
*$R634</f>
        <v>109347.14591474998</v>
      </c>
      <c r="AD634" s="1">
        <f>(($C634*'fnd base rates'!L$48)
+($D634*'fnd base rates'!L$49)
+($E634*'fnd base rates'!L$50)
+($F634*'fnd base rates'!L$51)
+($G634*'fnd base rates'!L$52)
+($H634*'fnd base rates'!L$53)
+($I634*'fnd base rates'!L$54)
+($J634*'fnd base rates'!L$55)
+($K634*'fnd base rates'!L$56)
+($L634*'fnd base rates'!L$57)
+($M634*'fnd base rates'!L$58)
+($N634*'fnd base rates'!L$59)
+($O634*VLOOKUP($S634+12,rate_basefnd,12)))</f>
        <v>100246.26805846131</v>
      </c>
      <c r="AE634" s="1">
        <f>(($C634*'fnd base rates'!M$48)
+($D634*'fnd base rates'!M$49)
+($E634*'fnd base rates'!M$50)
+($F634*'fnd base rates'!M$51)
+($G634*'fnd base rates'!M$52)
+($H634*'fnd base rates'!M$53)
+($I634*'fnd base rates'!M$54)
+($J634*'fnd base rates'!M$55)
+($K634*'fnd base rates'!M$56)
+($L634*'fnd base rates'!M$57)
+($M634*'fnd base rates'!M$58)
+($N634*'fnd base rates'!M$59)
+($O634*VLOOKUP($S634+12,rate_basefnd,13)))</f>
        <v>0</v>
      </c>
      <c r="AF634" s="4">
        <f t="shared" si="104"/>
        <v>953080.6302762113</v>
      </c>
      <c r="AG634" s="4"/>
      <c r="AH634" s="4">
        <f t="shared" si="105"/>
        <v>488219251</v>
      </c>
      <c r="AI634" s="4" t="str">
        <f t="shared" si="106"/>
        <v>488</v>
      </c>
      <c r="AJ634" s="2" t="str">
        <f t="shared" si="107"/>
        <v>219</v>
      </c>
      <c r="AK634" s="2" t="str">
        <f t="shared" si="108"/>
        <v>251</v>
      </c>
      <c r="AL634" s="4">
        <f t="shared" si="109"/>
        <v>1</v>
      </c>
      <c r="AM634" s="4">
        <f t="shared" si="102"/>
        <v>98</v>
      </c>
      <c r="AN634" s="4">
        <f t="shared" si="110"/>
        <v>953080.6302762113</v>
      </c>
      <c r="AO634" s="4">
        <f t="shared" si="111"/>
        <v>9725</v>
      </c>
      <c r="AP634" s="4">
        <f t="shared" si="112"/>
        <v>0</v>
      </c>
      <c r="AQ634" s="75">
        <v>9725</v>
      </c>
      <c r="AR634" s="4"/>
    </row>
    <row r="635" spans="1:44">
      <c r="A635" s="2">
        <v>488219264</v>
      </c>
      <c r="B635" s="382" t="s">
        <v>131</v>
      </c>
      <c r="C635" s="15">
        <f>'fnd enro'!C635</f>
        <v>0</v>
      </c>
      <c r="D635" s="15">
        <f>'fnd enro'!D635</f>
        <v>0</v>
      </c>
      <c r="E635" s="15">
        <f>'fnd enro'!E635</f>
        <v>2</v>
      </c>
      <c r="F635" s="15">
        <f>'fnd enro'!F635</f>
        <v>5</v>
      </c>
      <c r="G635" s="15">
        <f>'fnd enro'!G635</f>
        <v>7</v>
      </c>
      <c r="H635" s="15">
        <f>'fnd enro'!H635</f>
        <v>10</v>
      </c>
      <c r="I635" s="15">
        <f>'fnd enro'!I635</f>
        <v>0.9</v>
      </c>
      <c r="J635" s="15">
        <f>'fnd enro'!J635</f>
        <v>0</v>
      </c>
      <c r="K635" s="15">
        <f>'fnd enro'!K635</f>
        <v>0</v>
      </c>
      <c r="L635" s="15">
        <f>'fnd enro'!L635</f>
        <v>0</v>
      </c>
      <c r="M635" s="15">
        <f>'fnd enro'!M635</f>
        <v>0</v>
      </c>
      <c r="N635" s="15">
        <f>'fnd enro'!N635</f>
        <v>0</v>
      </c>
      <c r="O635" s="15">
        <f>'fnd enro'!O635</f>
        <v>1</v>
      </c>
      <c r="P635" s="15"/>
      <c r="Q635" s="15">
        <f>'fnd enro'!R635</f>
        <v>24</v>
      </c>
      <c r="R635" s="16">
        <f t="shared" si="103"/>
        <v>1.0509999999999999</v>
      </c>
      <c r="S635" s="15">
        <f>'fnd enro'!Q635</f>
        <v>1</v>
      </c>
      <c r="U635" s="1">
        <f>(($C635*'fnd base rates'!C$48)
+($D635*'fnd base rates'!C$49)
+($E635*'fnd base rates'!C$50)
+($F635*'fnd base rates'!C$51)
+($G635*'fnd base rates'!C$52)
+($H635*'fnd base rates'!C$53)
+($I635*'fnd base rates'!C$54)
+($J635*'fnd base rates'!C$55)
+($K635*'fnd base rates'!C$56)
+($L635*'fnd base rates'!C$57)
+($M635*'fnd base rates'!C$58)
+($N635*'fnd base rates'!C$59)
+($O635*VLOOKUP($S635+12,rate_basefnd,3)))
*$R635</f>
        <v>11686.168845</v>
      </c>
      <c r="V635" s="1">
        <f>(($C635*'fnd base rates'!D$48)
+($D635*'fnd base rates'!D$49)
+($E635*'fnd base rates'!D$50)
+($F635*'fnd base rates'!D$51)
+($G635*'fnd base rates'!D$52)
+($H635*'fnd base rates'!D$53)
+($I635*'fnd base rates'!D$54)
+($J635*'fnd base rates'!D$55)
+($K635*'fnd base rates'!D$56)
+($L635*'fnd base rates'!D$57)
+($M635*'fnd base rates'!D$58)
+($N635*'fnd base rates'!D$59)
+($O635*VLOOKUP($S635+12,rate_basefnd,4)))
*$R635</f>
        <v>16766.897280000001</v>
      </c>
      <c r="W635" s="1">
        <f>(($C635*'fnd base rates'!E$48)
+($D635*'fnd base rates'!E$49)
+($E635*'fnd base rates'!E$50)
+($F635*'fnd base rates'!E$51)
+($G635*'fnd base rates'!E$52)
+($H635*'fnd base rates'!E$53)
+($I635*'fnd base rates'!E$54)
+($J635*'fnd base rates'!E$55)
+($K635*'fnd base rates'!E$56)
+($L635*'fnd base rates'!E$57)
+($M635*'fnd base rates'!E$58)
+($N635*'fnd base rates'!E$59)
+($O635*VLOOKUP($S635+12,rate_basefnd,5)))
*$R635</f>
        <v>94679.61351499999</v>
      </c>
      <c r="X635" s="1">
        <f>(($C635*'fnd base rates'!F$48)
+($D635*'fnd base rates'!F$49)
+($E635*'fnd base rates'!F$50)
+($F635*'fnd base rates'!F$51)
+($G635*'fnd base rates'!F$52)
+($H635*'fnd base rates'!F$53)
+($I635*'fnd base rates'!F$54)
+($J635*'fnd base rates'!F$55)
+($K635*'fnd base rates'!F$56)
+($L635*'fnd base rates'!F$57)
+($M635*'fnd base rates'!F$58)
+($N635*'fnd base rates'!F$59)
+($O635*VLOOKUP($S635+12,rate_basefnd,6)))
*$R635</f>
        <v>22217.622908000001</v>
      </c>
      <c r="Y635" s="1">
        <f>(($C635*'fnd base rates'!G$48)
+($D635*'fnd base rates'!G$49)
+($E635*'fnd base rates'!G$50)
+($F635*'fnd base rates'!G$51)
+($G635*'fnd base rates'!G$52)
+($H635*'fnd base rates'!G$53)
+($I635*'fnd base rates'!G$54)
+($J635*'fnd base rates'!G$55)
+($K635*'fnd base rates'!G$56)
+($L635*'fnd base rates'!G$57)
+($M635*'fnd base rates'!G$58)
+($N635*'fnd base rates'!G$59)
+($O635*VLOOKUP($S635+12,rate_basefnd,7)))
*$R635</f>
        <v>3633.3658559999999</v>
      </c>
      <c r="Z635" s="1">
        <f>(($C635*'fnd base rates'!H$48)
+($D635*'fnd base rates'!H$49)
+($E635*'fnd base rates'!H$50)
+($F635*'fnd base rates'!H$51)
+($G635*'fnd base rates'!H$52)
+($H635*'fnd base rates'!H$53)
+($I635*'fnd base rates'!H$54)
+($J635*'fnd base rates'!H$55)
+($K635*'fnd base rates'!H$56)
+($L635*'fnd base rates'!H$57)
+($M635*'fnd base rates'!H$58)
+($N635*'fnd base rates'!H$59)
+($O635*VLOOKUP($S635+12,rate_basefnd,8)))</f>
        <v>13552.228000000001</v>
      </c>
      <c r="AA635" s="1">
        <f>(($C635*'fnd base rates'!I$48)
+($D635*'fnd base rates'!I$49)
+($E635*'fnd base rates'!I$50)
+($F635*'fnd base rates'!I$51)
+($G635*'fnd base rates'!I$52)
+($H635*'fnd base rates'!I$53)
+($I635*'fnd base rates'!I$54)
+($J635*'fnd base rates'!I$55)
+($K635*'fnd base rates'!I$56)
+($L635*'fnd base rates'!I$57)
+($M635*'fnd base rates'!I$58)
+($N635*'fnd base rates'!I$59)
+($O635*VLOOKUP($S635+12,rate_basefnd,9)))
*$R635</f>
        <v>7693.2569400000002</v>
      </c>
      <c r="AB635" s="1">
        <f>(($C635*'fnd base rates'!J$48)
+($D635*'fnd base rates'!J$49)
+($E635*'fnd base rates'!J$50)
+($F635*'fnd base rates'!J$51)
+($G635*'fnd base rates'!J$52)
+($H635*'fnd base rates'!J$53)
+($I635*'fnd base rates'!J$54)
+($J635*'fnd base rates'!J$55)
+($K635*'fnd base rates'!J$56)
+($L635*'fnd base rates'!J$57)
+($M635*'fnd base rates'!J$58)
+($N635*'fnd base rates'!J$59)
+($O635*VLOOKUP($S635+12,rate_basefnd,10)))
*$R635</f>
        <v>7710.6509899999992</v>
      </c>
      <c r="AC635" s="1">
        <f>(($C635*'fnd base rates'!K$48)
+($D635*'fnd base rates'!K$49)
+($E635*'fnd base rates'!K$50)
+($F635*'fnd base rates'!K$51)
+($G635*'fnd base rates'!K$52)
+($H635*'fnd base rates'!K$53)
+($I635*'fnd base rates'!K$54)
+($J635*'fnd base rates'!K$55)
+($K635*'fnd base rates'!K$56)
+($L635*'fnd base rates'!K$57)
+($M635*'fnd base rates'!K$58)
+($N635*'fnd base rates'!K$59)
+($O635*VLOOKUP($S635+12,rate_basefnd,11)))
*$R635</f>
        <v>25497.031932999998</v>
      </c>
      <c r="AD635" s="1">
        <f>(($C635*'fnd base rates'!L$48)
+($D635*'fnd base rates'!L$49)
+($E635*'fnd base rates'!L$50)
+($F635*'fnd base rates'!L$51)
+($G635*'fnd base rates'!L$52)
+($H635*'fnd base rates'!L$53)
+($I635*'fnd base rates'!L$54)
+($J635*'fnd base rates'!L$55)
+($K635*'fnd base rates'!L$56)
+($L635*'fnd base rates'!L$57)
+($M635*'fnd base rates'!L$58)
+($N635*'fnd base rates'!L$59)
+($O635*VLOOKUP($S635+12,rate_basefnd,12)))</f>
        <v>23256.633990991952</v>
      </c>
      <c r="AE635" s="1">
        <f>(($C635*'fnd base rates'!M$48)
+($D635*'fnd base rates'!M$49)
+($E635*'fnd base rates'!M$50)
+($F635*'fnd base rates'!M$51)
+($G635*'fnd base rates'!M$52)
+($H635*'fnd base rates'!M$53)
+($I635*'fnd base rates'!M$54)
+($J635*'fnd base rates'!M$55)
+($K635*'fnd base rates'!M$56)
+($L635*'fnd base rates'!M$57)
+($M635*'fnd base rates'!M$58)
+($N635*'fnd base rates'!M$59)
+($O635*VLOOKUP($S635+12,rate_basefnd,13)))</f>
        <v>0</v>
      </c>
      <c r="AF635" s="4">
        <f t="shared" si="104"/>
        <v>226693.4702579919</v>
      </c>
      <c r="AG635" s="4"/>
      <c r="AH635" s="4">
        <f t="shared" si="105"/>
        <v>488219264</v>
      </c>
      <c r="AI635" s="4" t="str">
        <f t="shared" si="106"/>
        <v>488</v>
      </c>
      <c r="AJ635" s="2" t="str">
        <f t="shared" si="107"/>
        <v>219</v>
      </c>
      <c r="AK635" s="2" t="str">
        <f t="shared" si="108"/>
        <v>264</v>
      </c>
      <c r="AL635" s="4">
        <f t="shared" si="109"/>
        <v>1</v>
      </c>
      <c r="AM635" s="4">
        <f t="shared" si="102"/>
        <v>24</v>
      </c>
      <c r="AN635" s="4">
        <f t="shared" si="110"/>
        <v>226693.4702579919</v>
      </c>
      <c r="AO635" s="4">
        <f t="shared" si="111"/>
        <v>9446</v>
      </c>
      <c r="AP635" s="4">
        <f t="shared" si="112"/>
        <v>0</v>
      </c>
      <c r="AQ635" s="75">
        <v>9446</v>
      </c>
      <c r="AR635" s="4"/>
    </row>
    <row r="636" spans="1:44">
      <c r="A636" s="2">
        <v>488219336</v>
      </c>
      <c r="B636" s="382" t="s">
        <v>131</v>
      </c>
      <c r="C636" s="15">
        <f>'fnd enro'!C636</f>
        <v>0</v>
      </c>
      <c r="D636" s="15">
        <f>'fnd enro'!D636</f>
        <v>0</v>
      </c>
      <c r="E636" s="15">
        <f>'fnd enro'!E636</f>
        <v>20</v>
      </c>
      <c r="F636" s="15">
        <f>'fnd enro'!F636</f>
        <v>53</v>
      </c>
      <c r="G636" s="15">
        <f>'fnd enro'!G636</f>
        <v>42</v>
      </c>
      <c r="H636" s="15">
        <f>'fnd enro'!H636</f>
        <v>42</v>
      </c>
      <c r="I636" s="15">
        <f>'fnd enro'!I636</f>
        <v>6.5250000000000004</v>
      </c>
      <c r="J636" s="15">
        <f>'fnd enro'!J636</f>
        <v>0</v>
      </c>
      <c r="K636" s="15">
        <f>'fnd enro'!K636</f>
        <v>0</v>
      </c>
      <c r="L636" s="15">
        <f>'fnd enro'!L636</f>
        <v>0</v>
      </c>
      <c r="M636" s="15">
        <f>'fnd enro'!M636</f>
        <v>17</v>
      </c>
      <c r="N636" s="15">
        <f>'fnd enro'!N636</f>
        <v>0</v>
      </c>
      <c r="O636" s="15">
        <f>'fnd enro'!O636</f>
        <v>25</v>
      </c>
      <c r="P636" s="15"/>
      <c r="Q636" s="15">
        <f>'fnd enro'!R636</f>
        <v>174</v>
      </c>
      <c r="R636" s="16">
        <f t="shared" si="103"/>
        <v>1.0509999999999999</v>
      </c>
      <c r="S636" s="15">
        <f>'fnd enro'!Q636</f>
        <v>3</v>
      </c>
      <c r="U636" s="1">
        <f>(($C636*'fnd base rates'!C$48)
+($D636*'fnd base rates'!C$49)
+($E636*'fnd base rates'!C$50)
+($F636*'fnd base rates'!C$51)
+($G636*'fnd base rates'!C$52)
+($H636*'fnd base rates'!C$53)
+($I636*'fnd base rates'!C$54)
+($J636*'fnd base rates'!C$55)
+($K636*'fnd base rates'!C$56)
+($L636*'fnd base rates'!C$57)
+($M636*'fnd base rates'!C$58)
+($N636*'fnd base rates'!C$59)
+($O636*VLOOKUP($S636+12,rate_basefnd,3)))
*$R636</f>
        <v>84724.724126250003</v>
      </c>
      <c r="V636" s="1">
        <f>(($C636*'fnd base rates'!D$48)
+($D636*'fnd base rates'!D$49)
+($E636*'fnd base rates'!D$50)
+($F636*'fnd base rates'!D$51)
+($G636*'fnd base rates'!D$52)
+($H636*'fnd base rates'!D$53)
+($I636*'fnd base rates'!D$54)
+($J636*'fnd base rates'!D$55)
+($K636*'fnd base rates'!D$56)
+($L636*'fnd base rates'!D$57)
+($M636*'fnd base rates'!D$58)
+($N636*'fnd base rates'!D$59)
+($O636*VLOOKUP($S636+12,rate_basefnd,4)))
*$R636</f>
        <v>121560.00528000001</v>
      </c>
      <c r="W636" s="1">
        <f>(($C636*'fnd base rates'!E$48)
+($D636*'fnd base rates'!E$49)
+($E636*'fnd base rates'!E$50)
+($F636*'fnd base rates'!E$51)
+($G636*'fnd base rates'!E$52)
+($H636*'fnd base rates'!E$53)
+($I636*'fnd base rates'!E$54)
+($J636*'fnd base rates'!E$55)
+($K636*'fnd base rates'!E$56)
+($L636*'fnd base rates'!E$57)
+($M636*'fnd base rates'!E$58)
+($N636*'fnd base rates'!E$59)
+($O636*VLOOKUP($S636+12,rate_basefnd,5)))
*$R636</f>
        <v>745993.12746374996</v>
      </c>
      <c r="X636" s="1">
        <f>(($C636*'fnd base rates'!F$48)
+($D636*'fnd base rates'!F$49)
+($E636*'fnd base rates'!F$50)
+($F636*'fnd base rates'!F$51)
+($G636*'fnd base rates'!F$52)
+($H636*'fnd base rates'!F$53)
+($I636*'fnd base rates'!F$54)
+($J636*'fnd base rates'!F$55)
+($K636*'fnd base rates'!F$56)
+($L636*'fnd base rates'!F$57)
+($M636*'fnd base rates'!F$58)
+($N636*'fnd base rates'!F$59)
+($O636*VLOOKUP($S636+12,rate_basefnd,6)))
*$R636</f>
        <v>170334.4985055</v>
      </c>
      <c r="Y636" s="1">
        <f>(($C636*'fnd base rates'!G$48)
+($D636*'fnd base rates'!G$49)
+($E636*'fnd base rates'!G$50)
+($F636*'fnd base rates'!G$51)
+($G636*'fnd base rates'!G$52)
+($H636*'fnd base rates'!G$53)
+($I636*'fnd base rates'!G$54)
+($J636*'fnd base rates'!G$55)
+($K636*'fnd base rates'!G$56)
+($L636*'fnd base rates'!G$57)
+($M636*'fnd base rates'!G$58)
+($N636*'fnd base rates'!G$59)
+($O636*VLOOKUP($S636+12,rate_basefnd,7)))
*$R636</f>
        <v>28075.918453499999</v>
      </c>
      <c r="Z636" s="1">
        <f>(($C636*'fnd base rates'!H$48)
+($D636*'fnd base rates'!H$49)
+($E636*'fnd base rates'!H$50)
+($F636*'fnd base rates'!H$51)
+($G636*'fnd base rates'!H$52)
+($H636*'fnd base rates'!H$53)
+($I636*'fnd base rates'!H$54)
+($J636*'fnd base rates'!H$55)
+($K636*'fnd base rates'!H$56)
+($L636*'fnd base rates'!H$57)
+($M636*'fnd base rates'!H$58)
+($N636*'fnd base rates'!H$59)
+($O636*VLOOKUP($S636+12,rate_basefnd,8)))</f>
        <v>90180.303</v>
      </c>
      <c r="AA636" s="1">
        <f>(($C636*'fnd base rates'!I$48)
+($D636*'fnd base rates'!I$49)
+($E636*'fnd base rates'!I$50)
+($F636*'fnd base rates'!I$51)
+($G636*'fnd base rates'!I$52)
+($H636*'fnd base rates'!I$53)
+($I636*'fnd base rates'!I$54)
+($J636*'fnd base rates'!I$55)
+($K636*'fnd base rates'!I$56)
+($L636*'fnd base rates'!I$57)
+($M636*'fnd base rates'!I$58)
+($N636*'fnd base rates'!I$59)
+($O636*VLOOKUP($S636+12,rate_basefnd,9)))
*$R636</f>
        <v>51659.38259999999</v>
      </c>
      <c r="AB636" s="1">
        <f>(($C636*'fnd base rates'!J$48)
+($D636*'fnd base rates'!J$49)
+($E636*'fnd base rates'!J$50)
+($F636*'fnd base rates'!J$51)
+($G636*'fnd base rates'!J$52)
+($H636*'fnd base rates'!J$53)
+($I636*'fnd base rates'!J$54)
+($J636*'fnd base rates'!J$55)
+($K636*'fnd base rates'!J$56)
+($L636*'fnd base rates'!J$57)
+($M636*'fnd base rates'!J$58)
+($N636*'fnd base rates'!J$59)
+($O636*VLOOKUP($S636+12,rate_basefnd,10)))
*$R636</f>
        <v>43139.19885999999</v>
      </c>
      <c r="AC636" s="1">
        <f>(($C636*'fnd base rates'!K$48)
+($D636*'fnd base rates'!K$49)
+($E636*'fnd base rates'!K$50)
+($F636*'fnd base rates'!K$51)
+($G636*'fnd base rates'!K$52)
+($H636*'fnd base rates'!K$53)
+($I636*'fnd base rates'!K$54)
+($J636*'fnd base rates'!K$55)
+($K636*'fnd base rates'!K$56)
+($L636*'fnd base rates'!K$57)
+($M636*'fnd base rates'!K$58)
+($N636*'fnd base rates'!K$59)
+($O636*VLOOKUP($S636+12,rate_basefnd,11)))
*$R636</f>
        <v>197021.96476924996</v>
      </c>
      <c r="AD636" s="1">
        <f>(($C636*'fnd base rates'!L$48)
+($D636*'fnd base rates'!L$49)
+($E636*'fnd base rates'!L$50)
+($F636*'fnd base rates'!L$51)
+($G636*'fnd base rates'!L$52)
+($H636*'fnd base rates'!L$53)
+($I636*'fnd base rates'!L$54)
+($J636*'fnd base rates'!L$55)
+($K636*'fnd base rates'!L$56)
+($L636*'fnd base rates'!L$57)
+($M636*'fnd base rates'!L$58)
+($N636*'fnd base rates'!L$59)
+($O636*VLOOKUP($S636+12,rate_basefnd,12)))</f>
        <v>179071.78135621257</v>
      </c>
      <c r="AE636" s="1">
        <f>(($C636*'fnd base rates'!M$48)
+($D636*'fnd base rates'!M$49)
+($E636*'fnd base rates'!M$50)
+($F636*'fnd base rates'!M$51)
+($G636*'fnd base rates'!M$52)
+($H636*'fnd base rates'!M$53)
+($I636*'fnd base rates'!M$54)
+($J636*'fnd base rates'!M$55)
+($K636*'fnd base rates'!M$56)
+($L636*'fnd base rates'!M$57)
+($M636*'fnd base rates'!M$58)
+($N636*'fnd base rates'!M$59)
+($O636*VLOOKUP($S636+12,rate_basefnd,13)))</f>
        <v>0</v>
      </c>
      <c r="AF636" s="4">
        <f t="shared" si="104"/>
        <v>1711760.9044144624</v>
      </c>
      <c r="AG636" s="4"/>
      <c r="AH636" s="4">
        <f t="shared" si="105"/>
        <v>488219336</v>
      </c>
      <c r="AI636" s="4" t="str">
        <f t="shared" si="106"/>
        <v>488</v>
      </c>
      <c r="AJ636" s="2" t="str">
        <f t="shared" si="107"/>
        <v>219</v>
      </c>
      <c r="AK636" s="2" t="str">
        <f t="shared" si="108"/>
        <v>336</v>
      </c>
      <c r="AL636" s="4">
        <f t="shared" si="109"/>
        <v>1</v>
      </c>
      <c r="AM636" s="4">
        <f t="shared" si="102"/>
        <v>174</v>
      </c>
      <c r="AN636" s="4">
        <f t="shared" si="110"/>
        <v>1711760.9044144624</v>
      </c>
      <c r="AO636" s="4">
        <f t="shared" si="111"/>
        <v>9838</v>
      </c>
      <c r="AP636" s="4">
        <f t="shared" si="112"/>
        <v>0</v>
      </c>
      <c r="AQ636" s="75">
        <v>9838</v>
      </c>
      <c r="AR636" s="4"/>
    </row>
    <row r="637" spans="1:44">
      <c r="A637" s="2">
        <v>488219625</v>
      </c>
      <c r="B637" s="382" t="s">
        <v>131</v>
      </c>
      <c r="C637" s="15">
        <f>'fnd enro'!C637</f>
        <v>0</v>
      </c>
      <c r="D637" s="15">
        <f>'fnd enro'!D637</f>
        <v>0</v>
      </c>
      <c r="E637" s="15">
        <f>'fnd enro'!E637</f>
        <v>0</v>
      </c>
      <c r="F637" s="15">
        <f>'fnd enro'!F637</f>
        <v>1</v>
      </c>
      <c r="G637" s="15">
        <f>'fnd enro'!G637</f>
        <v>0</v>
      </c>
      <c r="H637" s="15">
        <f>'fnd enro'!H637</f>
        <v>0</v>
      </c>
      <c r="I637" s="15">
        <f>'fnd enro'!I637</f>
        <v>3.7499999999999999E-2</v>
      </c>
      <c r="J637" s="15">
        <f>'fnd enro'!J637</f>
        <v>0</v>
      </c>
      <c r="K637" s="15">
        <f>'fnd enro'!K637</f>
        <v>0</v>
      </c>
      <c r="L637" s="15">
        <f>'fnd enro'!L637</f>
        <v>0</v>
      </c>
      <c r="M637" s="15">
        <f>'fnd enro'!M637</f>
        <v>0</v>
      </c>
      <c r="N637" s="15">
        <f>'fnd enro'!N637</f>
        <v>0</v>
      </c>
      <c r="O637" s="15">
        <f>'fnd enro'!O637</f>
        <v>0</v>
      </c>
      <c r="P637" s="15"/>
      <c r="Q637" s="15">
        <f>'fnd enro'!R637</f>
        <v>1</v>
      </c>
      <c r="R637" s="16">
        <f t="shared" si="103"/>
        <v>1.0509999999999999</v>
      </c>
      <c r="S637" s="15">
        <f>'fnd enro'!Q637</f>
        <v>1</v>
      </c>
      <c r="U637" s="1">
        <f>(($C637*'fnd base rates'!C$48)
+($D637*'fnd base rates'!C$49)
+($E637*'fnd base rates'!C$50)
+($F637*'fnd base rates'!C$51)
+($G637*'fnd base rates'!C$52)
+($H637*'fnd base rates'!C$53)
+($I637*'fnd base rates'!C$54)
+($J637*'fnd base rates'!C$55)
+($K637*'fnd base rates'!C$56)
+($L637*'fnd base rates'!C$57)
+($M637*'fnd base rates'!C$58)
+($N637*'fnd base rates'!C$59)
+($O637*VLOOKUP($S637+12,rate_basefnd,3)))
*$R637</f>
        <v>486.92370187500001</v>
      </c>
      <c r="V637" s="1">
        <f>(($C637*'fnd base rates'!D$48)
+($D637*'fnd base rates'!D$49)
+($E637*'fnd base rates'!D$50)
+($F637*'fnd base rates'!D$51)
+($G637*'fnd base rates'!D$52)
+($H637*'fnd base rates'!D$53)
+($I637*'fnd base rates'!D$54)
+($J637*'fnd base rates'!D$55)
+($K637*'fnd base rates'!D$56)
+($L637*'fnd base rates'!D$57)
+($M637*'fnd base rates'!D$58)
+($N637*'fnd base rates'!D$59)
+($O637*VLOOKUP($S637+12,rate_basefnd,4)))
*$R637</f>
        <v>698.62072000000001</v>
      </c>
      <c r="W637" s="1">
        <f>(($C637*'fnd base rates'!E$48)
+($D637*'fnd base rates'!E$49)
+($E637*'fnd base rates'!E$50)
+($F637*'fnd base rates'!E$51)
+($G637*'fnd base rates'!E$52)
+($H637*'fnd base rates'!E$53)
+($I637*'fnd base rates'!E$54)
+($J637*'fnd base rates'!E$55)
+($K637*'fnd base rates'!E$56)
+($L637*'fnd base rates'!E$57)
+($M637*'fnd base rates'!E$58)
+($N637*'fnd base rates'!E$59)
+($O637*VLOOKUP($S637+12,rate_basefnd,5)))
*$R637</f>
        <v>3533.7240931249999</v>
      </c>
      <c r="X637" s="1">
        <f>(($C637*'fnd base rates'!F$48)
+($D637*'fnd base rates'!F$49)
+($E637*'fnd base rates'!F$50)
+($F637*'fnd base rates'!F$51)
+($G637*'fnd base rates'!F$52)
+($H637*'fnd base rates'!F$53)
+($I637*'fnd base rates'!F$54)
+($J637*'fnd base rates'!F$55)
+($K637*'fnd base rates'!F$56)
+($L637*'fnd base rates'!F$57)
+($M637*'fnd base rates'!F$58)
+($N637*'fnd base rates'!F$59)
+($O637*VLOOKUP($S637+12,rate_basefnd,6)))
*$R637</f>
        <v>1130.05175325</v>
      </c>
      <c r="Y637" s="1">
        <f>(($C637*'fnd base rates'!G$48)
+($D637*'fnd base rates'!G$49)
+($E637*'fnd base rates'!G$50)
+($F637*'fnd base rates'!G$51)
+($G637*'fnd base rates'!G$52)
+($H637*'fnd base rates'!G$53)
+($I637*'fnd base rates'!G$54)
+($J637*'fnd base rates'!G$55)
+($K637*'fnd base rates'!G$56)
+($L637*'fnd base rates'!G$57)
+($M637*'fnd base rates'!G$58)
+($N637*'fnd base rates'!G$59)
+($O637*VLOOKUP($S637+12,rate_basefnd,7)))
*$R637</f>
        <v>142.70767024999998</v>
      </c>
      <c r="Z637" s="1">
        <f>(($C637*'fnd base rates'!H$48)
+($D637*'fnd base rates'!H$49)
+($E637*'fnd base rates'!H$50)
+($F637*'fnd base rates'!H$51)
+($G637*'fnd base rates'!H$52)
+($H637*'fnd base rates'!H$53)
+($I637*'fnd base rates'!H$54)
+($J637*'fnd base rates'!H$55)
+($K637*'fnd base rates'!H$56)
+($L637*'fnd base rates'!H$57)
+($M637*'fnd base rates'!H$58)
+($N637*'fnd base rates'!H$59)
+($O637*VLOOKUP($S637+12,rate_basefnd,8)))</f>
        <v>454.3845</v>
      </c>
      <c r="AA637" s="1">
        <f>(($C637*'fnd base rates'!I$48)
+($D637*'fnd base rates'!I$49)
+($E637*'fnd base rates'!I$50)
+($F637*'fnd base rates'!I$51)
+($G637*'fnd base rates'!I$52)
+($H637*'fnd base rates'!I$53)
+($I637*'fnd base rates'!I$54)
+($J637*'fnd base rates'!I$55)
+($K637*'fnd base rates'!I$56)
+($L637*'fnd base rates'!I$57)
+($M637*'fnd base rates'!I$58)
+($N637*'fnd base rates'!I$59)
+($O637*VLOOKUP($S637+12,rate_basefnd,9)))
*$R637</f>
        <v>233.10128999999998</v>
      </c>
      <c r="AB637" s="1">
        <f>(($C637*'fnd base rates'!J$48)
+($D637*'fnd base rates'!J$49)
+($E637*'fnd base rates'!J$50)
+($F637*'fnd base rates'!J$51)
+($G637*'fnd base rates'!J$52)
+($H637*'fnd base rates'!J$53)
+($I637*'fnd base rates'!J$54)
+($J637*'fnd base rates'!J$55)
+($K637*'fnd base rates'!J$56)
+($L637*'fnd base rates'!J$57)
+($M637*'fnd base rates'!J$58)
+($N637*'fnd base rates'!J$59)
+($O637*VLOOKUP($S637+12,rate_basefnd,10)))
*$R637</f>
        <v>139.09984999999998</v>
      </c>
      <c r="AC637" s="1">
        <f>(($C637*'fnd base rates'!K$48)
+($D637*'fnd base rates'!K$49)
+($E637*'fnd base rates'!K$50)
+($F637*'fnd base rates'!K$51)
+($G637*'fnd base rates'!K$52)
+($H637*'fnd base rates'!K$53)
+($I637*'fnd base rates'!K$54)
+($J637*'fnd base rates'!K$55)
+($K637*'fnd base rates'!K$56)
+($L637*'fnd base rates'!K$57)
+($M637*'fnd base rates'!K$58)
+($N637*'fnd base rates'!K$59)
+($O637*VLOOKUP($S637+12,rate_basefnd,11)))
*$R637</f>
        <v>1001.3771663749999</v>
      </c>
      <c r="AD637" s="1">
        <f>(($C637*'fnd base rates'!L$48)
+($D637*'fnd base rates'!L$49)
+($E637*'fnd base rates'!L$50)
+($F637*'fnd base rates'!L$51)
+($G637*'fnd base rates'!L$52)
+($H637*'fnd base rates'!L$53)
+($I637*'fnd base rates'!L$54)
+($J637*'fnd base rates'!L$55)
+($K637*'fnd base rates'!L$56)
+($L637*'fnd base rates'!L$57)
+($M637*'fnd base rates'!L$58)
+($N637*'fnd base rates'!L$59)
+($O637*VLOOKUP($S637+12,rate_basefnd,12)))</f>
        <v>987.83146477281571</v>
      </c>
      <c r="AE637" s="1">
        <f>(($C637*'fnd base rates'!M$48)
+($D637*'fnd base rates'!M$49)
+($E637*'fnd base rates'!M$50)
+($F637*'fnd base rates'!M$51)
+($G637*'fnd base rates'!M$52)
+($H637*'fnd base rates'!M$53)
+($I637*'fnd base rates'!M$54)
+($J637*'fnd base rates'!M$55)
+($K637*'fnd base rates'!M$56)
+($L637*'fnd base rates'!M$57)
+($M637*'fnd base rates'!M$58)
+($N637*'fnd base rates'!M$59)
+($O637*VLOOKUP($S637+12,rate_basefnd,13)))</f>
        <v>0</v>
      </c>
      <c r="AF637" s="4">
        <f t="shared" si="104"/>
        <v>8807.822209647813</v>
      </c>
      <c r="AG637" s="4"/>
      <c r="AH637" s="4">
        <f t="shared" si="105"/>
        <v>488219625</v>
      </c>
      <c r="AI637" s="4" t="str">
        <f t="shared" si="106"/>
        <v>488</v>
      </c>
      <c r="AJ637" s="2" t="str">
        <f t="shared" si="107"/>
        <v>219</v>
      </c>
      <c r="AK637" s="2" t="str">
        <f t="shared" si="108"/>
        <v>625</v>
      </c>
      <c r="AL637" s="4">
        <f t="shared" si="109"/>
        <v>1</v>
      </c>
      <c r="AM637" s="4">
        <f t="shared" si="102"/>
        <v>1</v>
      </c>
      <c r="AN637" s="4">
        <f t="shared" si="110"/>
        <v>8807.822209647813</v>
      </c>
      <c r="AO637" s="4">
        <f t="shared" si="111"/>
        <v>8808</v>
      </c>
      <c r="AP637" s="4">
        <f t="shared" si="112"/>
        <v>0</v>
      </c>
      <c r="AQ637" s="75">
        <v>8808</v>
      </c>
      <c r="AR637" s="4"/>
    </row>
    <row r="638" spans="1:44">
      <c r="A638" s="2">
        <v>488219760</v>
      </c>
      <c r="B638" s="382" t="s">
        <v>131</v>
      </c>
      <c r="C638" s="15">
        <f>'fnd enro'!C638</f>
        <v>0</v>
      </c>
      <c r="D638" s="15">
        <f>'fnd enro'!D638</f>
        <v>0</v>
      </c>
      <c r="E638" s="15">
        <f>'fnd enro'!E638</f>
        <v>0</v>
      </c>
      <c r="F638" s="15">
        <f>'fnd enro'!F638</f>
        <v>0</v>
      </c>
      <c r="G638" s="15">
        <f>'fnd enro'!G638</f>
        <v>0</v>
      </c>
      <c r="H638" s="15">
        <f>'fnd enro'!H638</f>
        <v>3</v>
      </c>
      <c r="I638" s="15">
        <f>'fnd enro'!I638</f>
        <v>0.1125</v>
      </c>
      <c r="J638" s="15">
        <f>'fnd enro'!J638</f>
        <v>0</v>
      </c>
      <c r="K638" s="15">
        <f>'fnd enro'!K638</f>
        <v>0</v>
      </c>
      <c r="L638" s="15">
        <f>'fnd enro'!L638</f>
        <v>0</v>
      </c>
      <c r="M638" s="15">
        <f>'fnd enro'!M638</f>
        <v>0</v>
      </c>
      <c r="N638" s="15">
        <f>'fnd enro'!N638</f>
        <v>0</v>
      </c>
      <c r="O638" s="15">
        <f>'fnd enro'!O638</f>
        <v>0</v>
      </c>
      <c r="P638" s="15"/>
      <c r="Q638" s="15">
        <f>'fnd enro'!R638</f>
        <v>3</v>
      </c>
      <c r="R638" s="16">
        <f t="shared" si="103"/>
        <v>1.0509999999999999</v>
      </c>
      <c r="S638" s="15">
        <f>'fnd enro'!Q638</f>
        <v>1</v>
      </c>
      <c r="U638" s="1">
        <f>(($C638*'fnd base rates'!C$48)
+($D638*'fnd base rates'!C$49)
+($E638*'fnd base rates'!C$50)
+($F638*'fnd base rates'!C$51)
+($G638*'fnd base rates'!C$52)
+($H638*'fnd base rates'!C$53)
+($I638*'fnd base rates'!C$54)
+($J638*'fnd base rates'!C$55)
+($K638*'fnd base rates'!C$56)
+($L638*'fnd base rates'!C$57)
+($M638*'fnd base rates'!C$58)
+($N638*'fnd base rates'!C$59)
+($O638*VLOOKUP($S638+12,rate_basefnd,3)))
*$R638</f>
        <v>1460.771105625</v>
      </c>
      <c r="V638" s="1">
        <f>(($C638*'fnd base rates'!D$48)
+($D638*'fnd base rates'!D$49)
+($E638*'fnd base rates'!D$50)
+($F638*'fnd base rates'!D$51)
+($G638*'fnd base rates'!D$52)
+($H638*'fnd base rates'!D$53)
+($I638*'fnd base rates'!D$54)
+($J638*'fnd base rates'!D$55)
+($K638*'fnd base rates'!D$56)
+($L638*'fnd base rates'!D$57)
+($M638*'fnd base rates'!D$58)
+($N638*'fnd base rates'!D$59)
+($O638*VLOOKUP($S638+12,rate_basefnd,4)))
*$R638</f>
        <v>2095.8621600000001</v>
      </c>
      <c r="W638" s="1">
        <f>(($C638*'fnd base rates'!E$48)
+($D638*'fnd base rates'!E$49)
+($E638*'fnd base rates'!E$50)
+($F638*'fnd base rates'!E$51)
+($G638*'fnd base rates'!E$52)
+($H638*'fnd base rates'!E$53)
+($I638*'fnd base rates'!E$54)
+($J638*'fnd base rates'!E$55)
+($K638*'fnd base rates'!E$56)
+($L638*'fnd base rates'!E$57)
+($M638*'fnd base rates'!E$58)
+($N638*'fnd base rates'!E$59)
+($O638*VLOOKUP($S638+12,rate_basefnd,5)))
*$R638</f>
        <v>13427.710659374998</v>
      </c>
      <c r="X638" s="1">
        <f>(($C638*'fnd base rates'!F$48)
+($D638*'fnd base rates'!F$49)
+($E638*'fnd base rates'!F$50)
+($F638*'fnd base rates'!F$51)
+($G638*'fnd base rates'!F$52)
+($H638*'fnd base rates'!F$53)
+($I638*'fnd base rates'!F$54)
+($J638*'fnd base rates'!F$55)
+($K638*'fnd base rates'!F$56)
+($L638*'fnd base rates'!F$57)
+($M638*'fnd base rates'!F$58)
+($N638*'fnd base rates'!F$59)
+($O638*VLOOKUP($S638+12,rate_basefnd,6)))
*$R638</f>
        <v>2402.44647975</v>
      </c>
      <c r="Y638" s="1">
        <f>(($C638*'fnd base rates'!G$48)
+($D638*'fnd base rates'!G$49)
+($E638*'fnd base rates'!G$50)
+($F638*'fnd base rates'!G$51)
+($G638*'fnd base rates'!G$52)
+($H638*'fnd base rates'!G$53)
+($I638*'fnd base rates'!G$54)
+($J638*'fnd base rates'!G$55)
+($K638*'fnd base rates'!G$56)
+($L638*'fnd base rates'!G$57)
+($M638*'fnd base rates'!G$58)
+($N638*'fnd base rates'!G$59)
+($O638*VLOOKUP($S638+12,rate_basefnd,7)))
*$R638</f>
        <v>447.54549075</v>
      </c>
      <c r="Z638" s="1">
        <f>(($C638*'fnd base rates'!H$48)
+($D638*'fnd base rates'!H$49)
+($E638*'fnd base rates'!H$50)
+($F638*'fnd base rates'!H$51)
+($G638*'fnd base rates'!H$52)
+($H638*'fnd base rates'!H$53)
+($I638*'fnd base rates'!H$54)
+($J638*'fnd base rates'!H$55)
+($K638*'fnd base rates'!H$56)
+($L638*'fnd base rates'!H$57)
+($M638*'fnd base rates'!H$58)
+($N638*'fnd base rates'!H$59)
+($O638*VLOOKUP($S638+12,rate_basefnd,8)))</f>
        <v>2157.2535000000003</v>
      </c>
      <c r="AA638" s="1">
        <f>(($C638*'fnd base rates'!I$48)
+($D638*'fnd base rates'!I$49)
+($E638*'fnd base rates'!I$50)
+($F638*'fnd base rates'!I$51)
+($G638*'fnd base rates'!I$52)
+($H638*'fnd base rates'!I$53)
+($I638*'fnd base rates'!I$54)
+($J638*'fnd base rates'!I$55)
+($K638*'fnd base rates'!I$56)
+($L638*'fnd base rates'!I$57)
+($M638*'fnd base rates'!I$58)
+($N638*'fnd base rates'!I$59)
+($O638*VLOOKUP($S638+12,rate_basefnd,9)))
*$R638</f>
        <v>1166.8622399999999</v>
      </c>
      <c r="AB638" s="1">
        <f>(($C638*'fnd base rates'!J$48)
+($D638*'fnd base rates'!J$49)
+($E638*'fnd base rates'!J$50)
+($F638*'fnd base rates'!J$51)
+($G638*'fnd base rates'!J$52)
+($H638*'fnd base rates'!J$53)
+($I638*'fnd base rates'!J$54)
+($J638*'fnd base rates'!J$55)
+($K638*'fnd base rates'!J$56)
+($L638*'fnd base rates'!J$57)
+($M638*'fnd base rates'!J$58)
+($N638*'fnd base rates'!J$59)
+($O638*VLOOKUP($S638+12,rate_basefnd,10)))
*$R638</f>
        <v>1571.7704999999999</v>
      </c>
      <c r="AC638" s="1">
        <f>(($C638*'fnd base rates'!K$48)
+($D638*'fnd base rates'!K$49)
+($E638*'fnd base rates'!K$50)
+($F638*'fnd base rates'!K$51)
+($G638*'fnd base rates'!K$52)
+($H638*'fnd base rates'!K$53)
+($I638*'fnd base rates'!K$54)
+($J638*'fnd base rates'!K$55)
+($K638*'fnd base rates'!K$56)
+($L638*'fnd base rates'!K$57)
+($M638*'fnd base rates'!K$58)
+($N638*'fnd base rates'!K$59)
+($O638*VLOOKUP($S638+12,rate_basefnd,11)))
*$R638</f>
        <v>3140.719459125</v>
      </c>
      <c r="AD638" s="1">
        <f>(($C638*'fnd base rates'!L$48)
+($D638*'fnd base rates'!L$49)
+($E638*'fnd base rates'!L$50)
+($F638*'fnd base rates'!L$51)
+($G638*'fnd base rates'!L$52)
+($H638*'fnd base rates'!L$53)
+($I638*'fnd base rates'!L$54)
+($J638*'fnd base rates'!L$55)
+($K638*'fnd base rates'!L$56)
+($L638*'fnd base rates'!L$57)
+($M638*'fnd base rates'!L$58)
+($N638*'fnd base rates'!L$59)
+($O638*VLOOKUP($S638+12,rate_basefnd,12)))</f>
        <v>2757.7741180783246</v>
      </c>
      <c r="AE638" s="1">
        <f>(($C638*'fnd base rates'!M$48)
+($D638*'fnd base rates'!M$49)
+($E638*'fnd base rates'!M$50)
+($F638*'fnd base rates'!M$51)
+($G638*'fnd base rates'!M$52)
+($H638*'fnd base rates'!M$53)
+($I638*'fnd base rates'!M$54)
+($J638*'fnd base rates'!M$55)
+($K638*'fnd base rates'!M$56)
+($L638*'fnd base rates'!M$57)
+($M638*'fnd base rates'!M$58)
+($N638*'fnd base rates'!M$59)
+($O638*VLOOKUP($S638+12,rate_basefnd,13)))</f>
        <v>0</v>
      </c>
      <c r="AF638" s="4">
        <f t="shared" si="104"/>
        <v>30628.715712703317</v>
      </c>
      <c r="AG638" s="4"/>
      <c r="AH638" s="4">
        <f t="shared" si="105"/>
        <v>488219760</v>
      </c>
      <c r="AI638" s="4" t="str">
        <f t="shared" si="106"/>
        <v>488</v>
      </c>
      <c r="AJ638" s="2" t="str">
        <f t="shared" si="107"/>
        <v>219</v>
      </c>
      <c r="AK638" s="2" t="str">
        <f t="shared" si="108"/>
        <v>760</v>
      </c>
      <c r="AL638" s="4">
        <f t="shared" si="109"/>
        <v>1</v>
      </c>
      <c r="AM638" s="4">
        <f t="shared" si="102"/>
        <v>3</v>
      </c>
      <c r="AN638" s="4">
        <f t="shared" si="110"/>
        <v>30628.715712703317</v>
      </c>
      <c r="AO638" s="4">
        <f t="shared" si="111"/>
        <v>10210</v>
      </c>
      <c r="AP638" s="4">
        <f t="shared" si="112"/>
        <v>0</v>
      </c>
      <c r="AQ638" s="75">
        <v>10210</v>
      </c>
      <c r="AR638" s="4"/>
    </row>
    <row r="639" spans="1:44">
      <c r="A639" s="2">
        <v>488219780</v>
      </c>
      <c r="B639" s="382" t="s">
        <v>131</v>
      </c>
      <c r="C639" s="15">
        <f>'fnd enro'!C639</f>
        <v>0</v>
      </c>
      <c r="D639" s="15">
        <f>'fnd enro'!D639</f>
        <v>0</v>
      </c>
      <c r="E639" s="15">
        <f>'fnd enro'!E639</f>
        <v>4</v>
      </c>
      <c r="F639" s="15">
        <f>'fnd enro'!F639</f>
        <v>6</v>
      </c>
      <c r="G639" s="15">
        <f>'fnd enro'!G639</f>
        <v>7</v>
      </c>
      <c r="H639" s="15">
        <f>'fnd enro'!H639</f>
        <v>8</v>
      </c>
      <c r="I639" s="15">
        <f>'fnd enro'!I639</f>
        <v>1.0874999999999999</v>
      </c>
      <c r="J639" s="15">
        <f>'fnd enro'!J639</f>
        <v>0</v>
      </c>
      <c r="K639" s="15">
        <f>'fnd enro'!K639</f>
        <v>0</v>
      </c>
      <c r="L639" s="15">
        <f>'fnd enro'!L639</f>
        <v>0</v>
      </c>
      <c r="M639" s="15">
        <f>'fnd enro'!M639</f>
        <v>4</v>
      </c>
      <c r="N639" s="15">
        <f>'fnd enro'!N639</f>
        <v>0</v>
      </c>
      <c r="O639" s="15">
        <f>'fnd enro'!O639</f>
        <v>10</v>
      </c>
      <c r="P639" s="15"/>
      <c r="Q639" s="15">
        <f>'fnd enro'!R639</f>
        <v>29</v>
      </c>
      <c r="R639" s="16">
        <f t="shared" si="103"/>
        <v>1.0509999999999999</v>
      </c>
      <c r="S639" s="15">
        <f>'fnd enro'!Q639</f>
        <v>8</v>
      </c>
      <c r="U639" s="1">
        <f>(($C639*'fnd base rates'!C$48)
+($D639*'fnd base rates'!C$49)
+($E639*'fnd base rates'!C$50)
+($F639*'fnd base rates'!C$51)
+($G639*'fnd base rates'!C$52)
+($H639*'fnd base rates'!C$53)
+($I639*'fnd base rates'!C$54)
+($J639*'fnd base rates'!C$55)
+($K639*'fnd base rates'!C$56)
+($L639*'fnd base rates'!C$57)
+($M639*'fnd base rates'!C$58)
+($N639*'fnd base rates'!C$59)
+($O639*VLOOKUP($S639+12,rate_basefnd,3)))
*$R639</f>
        <v>14120.787354374997</v>
      </c>
      <c r="V639" s="1">
        <f>(($C639*'fnd base rates'!D$48)
+($D639*'fnd base rates'!D$49)
+($E639*'fnd base rates'!D$50)
+($F639*'fnd base rates'!D$51)
+($G639*'fnd base rates'!D$52)
+($H639*'fnd base rates'!D$53)
+($I639*'fnd base rates'!D$54)
+($J639*'fnd base rates'!D$55)
+($K639*'fnd base rates'!D$56)
+($L639*'fnd base rates'!D$57)
+($M639*'fnd base rates'!D$58)
+($N639*'fnd base rates'!D$59)
+($O639*VLOOKUP($S639+12,rate_basefnd,4)))
*$R639</f>
        <v>20260.00088</v>
      </c>
      <c r="W639" s="1">
        <f>(($C639*'fnd base rates'!E$48)
+($D639*'fnd base rates'!E$49)
+($E639*'fnd base rates'!E$50)
+($F639*'fnd base rates'!E$51)
+($G639*'fnd base rates'!E$52)
+($H639*'fnd base rates'!E$53)
+($I639*'fnd base rates'!E$54)
+($J639*'fnd base rates'!E$55)
+($K639*'fnd base rates'!E$56)
+($L639*'fnd base rates'!E$57)
+($M639*'fnd base rates'!E$58)
+($N639*'fnd base rates'!E$59)
+($O639*VLOOKUP($S639+12,rate_basefnd,5)))
*$R639</f>
        <v>147527.77893062498</v>
      </c>
      <c r="X639" s="1">
        <f>(($C639*'fnd base rates'!F$48)
+($D639*'fnd base rates'!F$49)
+($E639*'fnd base rates'!F$50)
+($F639*'fnd base rates'!F$51)
+($G639*'fnd base rates'!F$52)
+($H639*'fnd base rates'!F$53)
+($I639*'fnd base rates'!F$54)
+($J639*'fnd base rates'!F$55)
+($K639*'fnd base rates'!F$56)
+($L639*'fnd base rates'!F$57)
+($M639*'fnd base rates'!F$58)
+($N639*'fnd base rates'!F$59)
+($O639*VLOOKUP($S639+12,rate_basefnd,6)))
*$R639</f>
        <v>27867.755554249998</v>
      </c>
      <c r="Y639" s="1">
        <f>(($C639*'fnd base rates'!G$48)
+($D639*'fnd base rates'!G$49)
+($E639*'fnd base rates'!G$50)
+($F639*'fnd base rates'!G$51)
+($G639*'fnd base rates'!G$52)
+($H639*'fnd base rates'!G$53)
+($I639*'fnd base rates'!G$54)
+($J639*'fnd base rates'!G$55)
+($K639*'fnd base rates'!G$56)
+($L639*'fnd base rates'!G$57)
+($M639*'fnd base rates'!G$58)
+($N639*'fnd base rates'!G$59)
+($O639*VLOOKUP($S639+12,rate_basefnd,7)))
*$R639</f>
        <v>5186.2012772499993</v>
      </c>
      <c r="Z639" s="1">
        <f>(($C639*'fnd base rates'!H$48)
+($D639*'fnd base rates'!H$49)
+($E639*'fnd base rates'!H$50)
+($F639*'fnd base rates'!H$51)
+($G639*'fnd base rates'!H$52)
+($H639*'fnd base rates'!H$53)
+($I639*'fnd base rates'!H$54)
+($J639*'fnd base rates'!H$55)
+($K639*'fnd base rates'!H$56)
+($L639*'fnd base rates'!H$57)
+($M639*'fnd base rates'!H$58)
+($N639*'fnd base rates'!H$59)
+($O639*VLOOKUP($S639+12,rate_basefnd,8)))</f>
        <v>15294.750499999998</v>
      </c>
      <c r="AA639" s="1">
        <f>(($C639*'fnd base rates'!I$48)
+($D639*'fnd base rates'!I$49)
+($E639*'fnd base rates'!I$50)
+($F639*'fnd base rates'!I$51)
+($G639*'fnd base rates'!I$52)
+($H639*'fnd base rates'!I$53)
+($I639*'fnd base rates'!I$54)
+($J639*'fnd base rates'!I$55)
+($K639*'fnd base rates'!I$56)
+($L639*'fnd base rates'!I$57)
+($M639*'fnd base rates'!I$58)
+($N639*'fnd base rates'!I$59)
+($O639*VLOOKUP($S639+12,rate_basefnd,9)))
*$R639</f>
        <v>8855.7995699999992</v>
      </c>
      <c r="AB639" s="1">
        <f>(($C639*'fnd base rates'!J$48)
+($D639*'fnd base rates'!J$49)
+($E639*'fnd base rates'!J$50)
+($F639*'fnd base rates'!J$51)
+($G639*'fnd base rates'!J$52)
+($H639*'fnd base rates'!J$53)
+($I639*'fnd base rates'!J$54)
+($J639*'fnd base rates'!J$55)
+($K639*'fnd base rates'!J$56)
+($L639*'fnd base rates'!J$57)
+($M639*'fnd base rates'!J$58)
+($N639*'fnd base rates'!J$59)
+($O639*VLOOKUP($S639+12,rate_basefnd,10)))
*$R639</f>
        <v>7543.7837199999985</v>
      </c>
      <c r="AC639" s="1">
        <f>(($C639*'fnd base rates'!K$48)
+($D639*'fnd base rates'!K$49)
+($E639*'fnd base rates'!K$50)
+($F639*'fnd base rates'!K$51)
+($G639*'fnd base rates'!K$52)
+($H639*'fnd base rates'!K$53)
+($I639*'fnd base rates'!K$54)
+($J639*'fnd base rates'!K$55)
+($K639*'fnd base rates'!K$56)
+($L639*'fnd base rates'!K$57)
+($M639*'fnd base rates'!K$58)
+($N639*'fnd base rates'!K$59)
+($O639*VLOOKUP($S639+12,rate_basefnd,11)))
*$R639</f>
        <v>36394.467974874999</v>
      </c>
      <c r="AD639" s="1">
        <f>(($C639*'fnd base rates'!L$48)
+($D639*'fnd base rates'!L$49)
+($E639*'fnd base rates'!L$50)
+($F639*'fnd base rates'!L$51)
+($G639*'fnd base rates'!L$52)
+($H639*'fnd base rates'!L$53)
+($I639*'fnd base rates'!L$54)
+($J639*'fnd base rates'!L$55)
+($K639*'fnd base rates'!L$56)
+($L639*'fnd base rates'!L$57)
+($M639*'fnd base rates'!L$58)
+($N639*'fnd base rates'!L$59)
+($O639*VLOOKUP($S639+12,rate_basefnd,12)))</f>
        <v>31931.580650302927</v>
      </c>
      <c r="AE639" s="1">
        <f>(($C639*'fnd base rates'!M$48)
+($D639*'fnd base rates'!M$49)
+($E639*'fnd base rates'!M$50)
+($F639*'fnd base rates'!M$51)
+($G639*'fnd base rates'!M$52)
+($H639*'fnd base rates'!M$53)
+($I639*'fnd base rates'!M$54)
+($J639*'fnd base rates'!M$55)
+($K639*'fnd base rates'!M$56)
+($L639*'fnd base rates'!M$57)
+($M639*'fnd base rates'!M$58)
+($N639*'fnd base rates'!M$59)
+($O639*VLOOKUP($S639+12,rate_basefnd,13)))</f>
        <v>0</v>
      </c>
      <c r="AF639" s="4">
        <f t="shared" si="104"/>
        <v>314982.90641167789</v>
      </c>
      <c r="AG639" s="4"/>
      <c r="AH639" s="4">
        <f t="shared" si="105"/>
        <v>488219780</v>
      </c>
      <c r="AI639" s="4" t="str">
        <f t="shared" si="106"/>
        <v>488</v>
      </c>
      <c r="AJ639" s="2" t="str">
        <f t="shared" si="107"/>
        <v>219</v>
      </c>
      <c r="AK639" s="2" t="str">
        <f t="shared" si="108"/>
        <v>780</v>
      </c>
      <c r="AL639" s="4">
        <f t="shared" si="109"/>
        <v>1</v>
      </c>
      <c r="AM639" s="4">
        <f t="shared" si="102"/>
        <v>29</v>
      </c>
      <c r="AN639" s="4">
        <f t="shared" si="110"/>
        <v>314982.90641167789</v>
      </c>
      <c r="AO639" s="4">
        <f t="shared" si="111"/>
        <v>10861</v>
      </c>
      <c r="AP639" s="4">
        <f t="shared" si="112"/>
        <v>0</v>
      </c>
      <c r="AQ639" s="75">
        <v>10861</v>
      </c>
      <c r="AR639" s="4"/>
    </row>
    <row r="640" spans="1:44">
      <c r="A640" s="2">
        <v>489020020</v>
      </c>
      <c r="B640" s="382" t="s">
        <v>696</v>
      </c>
      <c r="C640" s="15">
        <f>'fnd enro'!C640</f>
        <v>0</v>
      </c>
      <c r="D640" s="15">
        <f>'fnd enro'!D640</f>
        <v>0</v>
      </c>
      <c r="E640" s="15">
        <f>'fnd enro'!E640</f>
        <v>0</v>
      </c>
      <c r="F640" s="15">
        <f>'fnd enro'!F640</f>
        <v>0</v>
      </c>
      <c r="G640" s="15">
        <f>'fnd enro'!G640</f>
        <v>0</v>
      </c>
      <c r="H640" s="15">
        <f>'fnd enro'!H640</f>
        <v>162</v>
      </c>
      <c r="I640" s="15">
        <f>'fnd enro'!I640</f>
        <v>6.0750000000000002</v>
      </c>
      <c r="J640" s="15">
        <f>'fnd enro'!J640</f>
        <v>0</v>
      </c>
      <c r="K640" s="15">
        <f>'fnd enro'!K640</f>
        <v>0</v>
      </c>
      <c r="L640" s="15">
        <f>'fnd enro'!L640</f>
        <v>0</v>
      </c>
      <c r="M640" s="15">
        <f>'fnd enro'!M640</f>
        <v>0</v>
      </c>
      <c r="N640" s="15">
        <f>'fnd enro'!N640</f>
        <v>0</v>
      </c>
      <c r="O640" s="15">
        <f>'fnd enro'!O640</f>
        <v>35</v>
      </c>
      <c r="P640" s="15"/>
      <c r="Q640" s="15">
        <f>'fnd enro'!R640</f>
        <v>162</v>
      </c>
      <c r="R640" s="16">
        <f t="shared" si="103"/>
        <v>1</v>
      </c>
      <c r="S640" s="15">
        <f>'fnd enro'!Q640</f>
        <v>5</v>
      </c>
      <c r="U640" s="1">
        <f>(($C640*'fnd base rates'!C$48)
+($D640*'fnd base rates'!C$49)
+($E640*'fnd base rates'!C$50)
+($F640*'fnd base rates'!C$51)
+($G640*'fnd base rates'!C$52)
+($H640*'fnd base rates'!C$53)
+($I640*'fnd base rates'!C$54)
+($J640*'fnd base rates'!C$55)
+($K640*'fnd base rates'!C$56)
+($L640*'fnd base rates'!C$57)
+($M640*'fnd base rates'!C$58)
+($N640*'fnd base rates'!C$59)
+($O640*VLOOKUP($S640+12,rate_basefnd,3)))
*$R640</f>
        <v>75053.891250000001</v>
      </c>
      <c r="V640" s="1">
        <f>(($C640*'fnd base rates'!D$48)
+($D640*'fnd base rates'!D$49)
+($E640*'fnd base rates'!D$50)
+($F640*'fnd base rates'!D$51)
+($G640*'fnd base rates'!D$52)
+($H640*'fnd base rates'!D$53)
+($I640*'fnd base rates'!D$54)
+($J640*'fnd base rates'!D$55)
+($K640*'fnd base rates'!D$56)
+($L640*'fnd base rates'!D$57)
+($M640*'fnd base rates'!D$58)
+($N640*'fnd base rates'!D$59)
+($O640*VLOOKUP($S640+12,rate_basefnd,4)))
*$R640</f>
        <v>107684.64</v>
      </c>
      <c r="W640" s="1">
        <f>(($C640*'fnd base rates'!E$48)
+($D640*'fnd base rates'!E$49)
+($E640*'fnd base rates'!E$50)
+($F640*'fnd base rates'!E$51)
+($G640*'fnd base rates'!E$52)
+($H640*'fnd base rates'!E$53)
+($I640*'fnd base rates'!E$54)
+($J640*'fnd base rates'!E$55)
+($K640*'fnd base rates'!E$56)
+($L640*'fnd base rates'!E$57)
+($M640*'fnd base rates'!E$58)
+($N640*'fnd base rates'!E$59)
+($O640*VLOOKUP($S640+12,rate_basefnd,5)))
*$R640</f>
        <v>798876.41874999995</v>
      </c>
      <c r="X640" s="1">
        <f>(($C640*'fnd base rates'!F$48)
+($D640*'fnd base rates'!F$49)
+($E640*'fnd base rates'!F$50)
+($F640*'fnd base rates'!F$51)
+($G640*'fnd base rates'!F$52)
+($H640*'fnd base rates'!F$53)
+($I640*'fnd base rates'!F$54)
+($J640*'fnd base rates'!F$55)
+($K640*'fnd base rates'!F$56)
+($L640*'fnd base rates'!F$57)
+($M640*'fnd base rates'!F$58)
+($N640*'fnd base rates'!F$59)
+($O640*VLOOKUP($S640+12,rate_basefnd,6)))
*$R640</f>
        <v>123436.83150000001</v>
      </c>
      <c r="Y640" s="1">
        <f>(($C640*'fnd base rates'!G$48)
+($D640*'fnd base rates'!G$49)
+($E640*'fnd base rates'!G$50)
+($F640*'fnd base rates'!G$51)
+($G640*'fnd base rates'!G$52)
+($H640*'fnd base rates'!G$53)
+($I640*'fnd base rates'!G$54)
+($J640*'fnd base rates'!G$55)
+($K640*'fnd base rates'!G$56)
+($L640*'fnd base rates'!G$57)
+($M640*'fnd base rates'!G$58)
+($N640*'fnd base rates'!G$59)
+($O640*VLOOKUP($S640+12,rate_basefnd,7)))
*$R640</f>
        <v>25392.925500000001</v>
      </c>
      <c r="Z640" s="1">
        <f>(($C640*'fnd base rates'!H$48)
+($D640*'fnd base rates'!H$49)
+($E640*'fnd base rates'!H$50)
+($F640*'fnd base rates'!H$51)
+($G640*'fnd base rates'!H$52)
+($H640*'fnd base rates'!H$53)
+($I640*'fnd base rates'!H$54)
+($J640*'fnd base rates'!H$55)
+($K640*'fnd base rates'!H$56)
+($L640*'fnd base rates'!H$57)
+($M640*'fnd base rates'!H$58)
+($N640*'fnd base rates'!H$59)
+($O640*VLOOKUP($S640+12,rate_basefnd,8)))</f>
        <v>116491.689</v>
      </c>
      <c r="AA640" s="1">
        <f>(($C640*'fnd base rates'!I$48)
+($D640*'fnd base rates'!I$49)
+($E640*'fnd base rates'!I$50)
+($F640*'fnd base rates'!I$51)
+($G640*'fnd base rates'!I$52)
+($H640*'fnd base rates'!I$53)
+($I640*'fnd base rates'!I$54)
+($J640*'fnd base rates'!I$55)
+($K640*'fnd base rates'!I$56)
+($L640*'fnd base rates'!I$57)
+($M640*'fnd base rates'!I$58)
+($N640*'fnd base rates'!I$59)
+($O640*VLOOKUP($S640+12,rate_basefnd,9)))
*$R640</f>
        <v>59952.959999999999</v>
      </c>
      <c r="AB640" s="1">
        <f>(($C640*'fnd base rates'!J$48)
+($D640*'fnd base rates'!J$49)
+($E640*'fnd base rates'!J$50)
+($F640*'fnd base rates'!J$51)
+($G640*'fnd base rates'!J$52)
+($H640*'fnd base rates'!J$53)
+($I640*'fnd base rates'!J$54)
+($J640*'fnd base rates'!J$55)
+($K640*'fnd base rates'!J$56)
+($L640*'fnd base rates'!J$57)
+($M640*'fnd base rates'!J$58)
+($N640*'fnd base rates'!J$59)
+($O640*VLOOKUP($S640+12,rate_basefnd,10)))
*$R640</f>
        <v>80757</v>
      </c>
      <c r="AC640" s="1">
        <f>(($C640*'fnd base rates'!K$48)
+($D640*'fnd base rates'!K$49)
+($E640*'fnd base rates'!K$50)
+($F640*'fnd base rates'!K$51)
+($G640*'fnd base rates'!K$52)
+($H640*'fnd base rates'!K$53)
+($I640*'fnd base rates'!K$54)
+($J640*'fnd base rates'!K$55)
+($K640*'fnd base rates'!K$56)
+($L640*'fnd base rates'!K$57)
+($M640*'fnd base rates'!K$58)
+($N640*'fnd base rates'!K$59)
+($O640*VLOOKUP($S640+12,rate_basefnd,11)))
*$R640</f>
        <v>178198.08024999997</v>
      </c>
      <c r="AD640" s="1">
        <f>(($C640*'fnd base rates'!L$48)
+($D640*'fnd base rates'!L$49)
+($E640*'fnd base rates'!L$50)
+($F640*'fnd base rates'!L$51)
+($G640*'fnd base rates'!L$52)
+($H640*'fnd base rates'!L$53)
+($I640*'fnd base rates'!L$54)
+($J640*'fnd base rates'!L$55)
+($K640*'fnd base rates'!L$56)
+($L640*'fnd base rates'!L$57)
+($M640*'fnd base rates'!L$58)
+($N640*'fnd base rates'!L$59)
+($O640*VLOOKUP($S640+12,rate_basefnd,12)))</f>
        <v>159980.85237622951</v>
      </c>
      <c r="AE640" s="1">
        <f>(($C640*'fnd base rates'!M$48)
+($D640*'fnd base rates'!M$49)
+($E640*'fnd base rates'!M$50)
+($F640*'fnd base rates'!M$51)
+($G640*'fnd base rates'!M$52)
+($H640*'fnd base rates'!M$53)
+($I640*'fnd base rates'!M$54)
+($J640*'fnd base rates'!M$55)
+($K640*'fnd base rates'!M$56)
+($L640*'fnd base rates'!M$57)
+($M640*'fnd base rates'!M$58)
+($N640*'fnd base rates'!M$59)
+($O640*VLOOKUP($S640+12,rate_basefnd,13)))</f>
        <v>0</v>
      </c>
      <c r="AF640" s="4">
        <f t="shared" si="104"/>
        <v>1725825.2886262294</v>
      </c>
      <c r="AG640" s="4"/>
      <c r="AH640" s="4">
        <f t="shared" si="105"/>
        <v>489020020</v>
      </c>
      <c r="AI640" s="4" t="str">
        <f t="shared" si="106"/>
        <v>489</v>
      </c>
      <c r="AJ640" s="2" t="str">
        <f t="shared" si="107"/>
        <v>020</v>
      </c>
      <c r="AK640" s="2" t="str">
        <f t="shared" si="108"/>
        <v>020</v>
      </c>
      <c r="AL640" s="4">
        <f t="shared" si="109"/>
        <v>1</v>
      </c>
      <c r="AM640" s="4">
        <f t="shared" si="102"/>
        <v>162</v>
      </c>
      <c r="AN640" s="4">
        <f t="shared" si="110"/>
        <v>1725825.2886262294</v>
      </c>
      <c r="AO640" s="4">
        <f t="shared" si="111"/>
        <v>10653</v>
      </c>
      <c r="AP640" s="4">
        <f t="shared" si="112"/>
        <v>0</v>
      </c>
      <c r="AQ640" s="75">
        <v>10653</v>
      </c>
      <c r="AR640" s="4"/>
    </row>
    <row r="641" spans="1:44">
      <c r="A641" s="2">
        <v>489020036</v>
      </c>
      <c r="B641" s="382" t="s">
        <v>696</v>
      </c>
      <c r="C641" s="15">
        <f>'fnd enro'!C641</f>
        <v>0</v>
      </c>
      <c r="D641" s="15">
        <f>'fnd enro'!D641</f>
        <v>0</v>
      </c>
      <c r="E641" s="15">
        <f>'fnd enro'!E641</f>
        <v>0</v>
      </c>
      <c r="F641" s="15">
        <f>'fnd enro'!F641</f>
        <v>0</v>
      </c>
      <c r="G641" s="15">
        <f>'fnd enro'!G641</f>
        <v>0</v>
      </c>
      <c r="H641" s="15">
        <f>'fnd enro'!H641</f>
        <v>116</v>
      </c>
      <c r="I641" s="15">
        <f>'fnd enro'!I641</f>
        <v>4.3499999999999996</v>
      </c>
      <c r="J641" s="15">
        <f>'fnd enro'!J641</f>
        <v>0</v>
      </c>
      <c r="K641" s="15">
        <f>'fnd enro'!K641</f>
        <v>0</v>
      </c>
      <c r="L641" s="15">
        <f>'fnd enro'!L641</f>
        <v>0</v>
      </c>
      <c r="M641" s="15">
        <f>'fnd enro'!M641</f>
        <v>0</v>
      </c>
      <c r="N641" s="15">
        <f>'fnd enro'!N641</f>
        <v>0</v>
      </c>
      <c r="O641" s="15">
        <f>'fnd enro'!O641</f>
        <v>15</v>
      </c>
      <c r="P641" s="15"/>
      <c r="Q641" s="15">
        <f>'fnd enro'!R641</f>
        <v>116</v>
      </c>
      <c r="R641" s="16">
        <f t="shared" si="103"/>
        <v>1</v>
      </c>
      <c r="S641" s="15">
        <f>'fnd enro'!Q641</f>
        <v>3</v>
      </c>
      <c r="U641" s="1">
        <f>(($C641*'fnd base rates'!C$48)
+($D641*'fnd base rates'!C$49)
+($E641*'fnd base rates'!C$50)
+($F641*'fnd base rates'!C$51)
+($G641*'fnd base rates'!C$52)
+($H641*'fnd base rates'!C$53)
+($I641*'fnd base rates'!C$54)
+($J641*'fnd base rates'!C$55)
+($K641*'fnd base rates'!C$56)
+($L641*'fnd base rates'!C$57)
+($M641*'fnd base rates'!C$58)
+($N641*'fnd base rates'!C$59)
+($O641*VLOOKUP($S641+12,rate_basefnd,3)))
*$R641</f>
        <v>53742.292499999996</v>
      </c>
      <c r="V641" s="1">
        <f>(($C641*'fnd base rates'!D$48)
+($D641*'fnd base rates'!D$49)
+($E641*'fnd base rates'!D$50)
+($F641*'fnd base rates'!D$51)
+($G641*'fnd base rates'!D$52)
+($H641*'fnd base rates'!D$53)
+($I641*'fnd base rates'!D$54)
+($J641*'fnd base rates'!D$55)
+($K641*'fnd base rates'!D$56)
+($L641*'fnd base rates'!D$57)
+($M641*'fnd base rates'!D$58)
+($N641*'fnd base rates'!D$59)
+($O641*VLOOKUP($S641+12,rate_basefnd,4)))
*$R641</f>
        <v>77107.520000000004</v>
      </c>
      <c r="W641" s="1">
        <f>(($C641*'fnd base rates'!E$48)
+($D641*'fnd base rates'!E$49)
+($E641*'fnd base rates'!E$50)
+($F641*'fnd base rates'!E$51)
+($G641*'fnd base rates'!E$52)
+($H641*'fnd base rates'!E$53)
+($I641*'fnd base rates'!E$54)
+($J641*'fnd base rates'!E$55)
+($K641*'fnd base rates'!E$56)
+($L641*'fnd base rates'!E$57)
+($M641*'fnd base rates'!E$58)
+($N641*'fnd base rates'!E$59)
+($O641*VLOOKUP($S641+12,rate_basefnd,5)))
*$R641</f>
        <v>539760.28749999998</v>
      </c>
      <c r="X641" s="1">
        <f>(($C641*'fnd base rates'!F$48)
+($D641*'fnd base rates'!F$49)
+($E641*'fnd base rates'!F$50)
+($F641*'fnd base rates'!F$51)
+($G641*'fnd base rates'!F$52)
+($H641*'fnd base rates'!F$53)
+($I641*'fnd base rates'!F$54)
+($J641*'fnd base rates'!F$55)
+($K641*'fnd base rates'!F$56)
+($L641*'fnd base rates'!F$57)
+($M641*'fnd base rates'!F$58)
+($N641*'fnd base rates'!F$59)
+($O641*VLOOKUP($S641+12,rate_basefnd,6)))
*$R641</f>
        <v>88386.866999999998</v>
      </c>
      <c r="Y641" s="1">
        <f>(($C641*'fnd base rates'!G$48)
+($D641*'fnd base rates'!G$49)
+($E641*'fnd base rates'!G$50)
+($F641*'fnd base rates'!G$51)
+($G641*'fnd base rates'!G$52)
+($H641*'fnd base rates'!G$53)
+($I641*'fnd base rates'!G$54)
+($J641*'fnd base rates'!G$55)
+($K641*'fnd base rates'!G$56)
+($L641*'fnd base rates'!G$57)
+($M641*'fnd base rates'!G$58)
+($N641*'fnd base rates'!G$59)
+($O641*VLOOKUP($S641+12,rate_basefnd,7)))
*$R641</f>
        <v>17472.309000000001</v>
      </c>
      <c r="Z641" s="1">
        <f>(($C641*'fnd base rates'!H$48)
+($D641*'fnd base rates'!H$49)
+($E641*'fnd base rates'!H$50)
+($F641*'fnd base rates'!H$51)
+($G641*'fnd base rates'!H$52)
+($H641*'fnd base rates'!H$53)
+($I641*'fnd base rates'!H$54)
+($J641*'fnd base rates'!H$55)
+($K641*'fnd base rates'!H$56)
+($L641*'fnd base rates'!H$57)
+($M641*'fnd base rates'!H$58)
+($N641*'fnd base rates'!H$59)
+($O641*VLOOKUP($S641+12,rate_basefnd,8)))</f>
        <v>83413.802000000011</v>
      </c>
      <c r="AA641" s="1">
        <f>(($C641*'fnd base rates'!I$48)
+($D641*'fnd base rates'!I$49)
+($E641*'fnd base rates'!I$50)
+($F641*'fnd base rates'!I$51)
+($G641*'fnd base rates'!I$52)
+($H641*'fnd base rates'!I$53)
+($I641*'fnd base rates'!I$54)
+($J641*'fnd base rates'!I$55)
+($K641*'fnd base rates'!I$56)
+($L641*'fnd base rates'!I$57)
+($M641*'fnd base rates'!I$58)
+($N641*'fnd base rates'!I$59)
+($O641*VLOOKUP($S641+12,rate_basefnd,9)))
*$R641</f>
        <v>42929.279999999999</v>
      </c>
      <c r="AB641" s="1">
        <f>(($C641*'fnd base rates'!J$48)
+($D641*'fnd base rates'!J$49)
+($E641*'fnd base rates'!J$50)
+($F641*'fnd base rates'!J$51)
+($G641*'fnd base rates'!J$52)
+($H641*'fnd base rates'!J$53)
+($I641*'fnd base rates'!J$54)
+($J641*'fnd base rates'!J$55)
+($K641*'fnd base rates'!J$56)
+($L641*'fnd base rates'!J$57)
+($M641*'fnd base rates'!J$58)
+($N641*'fnd base rates'!J$59)
+($O641*VLOOKUP($S641+12,rate_basefnd,10)))
*$R641</f>
        <v>57826</v>
      </c>
      <c r="AC641" s="1">
        <f>(($C641*'fnd base rates'!K$48)
+($D641*'fnd base rates'!K$49)
+($E641*'fnd base rates'!K$50)
+($F641*'fnd base rates'!K$51)
+($G641*'fnd base rates'!K$52)
+($H641*'fnd base rates'!K$53)
+($I641*'fnd base rates'!K$54)
+($J641*'fnd base rates'!K$55)
+($K641*'fnd base rates'!K$56)
+($L641*'fnd base rates'!K$57)
+($M641*'fnd base rates'!K$58)
+($N641*'fnd base rates'!K$59)
+($O641*VLOOKUP($S641+12,rate_basefnd,11)))
*$R641</f>
        <v>122613.94450000001</v>
      </c>
      <c r="AD641" s="1">
        <f>(($C641*'fnd base rates'!L$48)
+($D641*'fnd base rates'!L$49)
+($E641*'fnd base rates'!L$50)
+($F641*'fnd base rates'!L$51)
+($G641*'fnd base rates'!L$52)
+($H641*'fnd base rates'!L$53)
+($I641*'fnd base rates'!L$54)
+($J641*'fnd base rates'!L$55)
+($K641*'fnd base rates'!L$56)
+($L641*'fnd base rates'!L$57)
+($M641*'fnd base rates'!L$58)
+($N641*'fnd base rates'!L$59)
+($O641*VLOOKUP($S641+12,rate_basefnd,12)))</f>
        <v>111277.93256569523</v>
      </c>
      <c r="AE641" s="1">
        <f>(($C641*'fnd base rates'!M$48)
+($D641*'fnd base rates'!M$49)
+($E641*'fnd base rates'!M$50)
+($F641*'fnd base rates'!M$51)
+($G641*'fnd base rates'!M$52)
+($H641*'fnd base rates'!M$53)
+($I641*'fnd base rates'!M$54)
+($J641*'fnd base rates'!M$55)
+($K641*'fnd base rates'!M$56)
+($L641*'fnd base rates'!M$57)
+($M641*'fnd base rates'!M$58)
+($N641*'fnd base rates'!M$59)
+($O641*VLOOKUP($S641+12,rate_basefnd,13)))</f>
        <v>0</v>
      </c>
      <c r="AF641" s="4">
        <f t="shared" si="104"/>
        <v>1194530.2350656951</v>
      </c>
      <c r="AG641" s="4"/>
      <c r="AH641" s="4">
        <f t="shared" si="105"/>
        <v>489020036</v>
      </c>
      <c r="AI641" s="4" t="str">
        <f t="shared" si="106"/>
        <v>489</v>
      </c>
      <c r="AJ641" s="2" t="str">
        <f t="shared" si="107"/>
        <v>020</v>
      </c>
      <c r="AK641" s="2" t="str">
        <f t="shared" si="108"/>
        <v>036</v>
      </c>
      <c r="AL641" s="4">
        <f t="shared" si="109"/>
        <v>1</v>
      </c>
      <c r="AM641" s="4">
        <f t="shared" si="102"/>
        <v>116</v>
      </c>
      <c r="AN641" s="4">
        <f t="shared" si="110"/>
        <v>1194530.2350656951</v>
      </c>
      <c r="AO641" s="4">
        <f t="shared" si="111"/>
        <v>10298</v>
      </c>
      <c r="AP641" s="4">
        <f t="shared" si="112"/>
        <v>0</v>
      </c>
      <c r="AQ641" s="75">
        <v>10298</v>
      </c>
      <c r="AR641" s="4"/>
    </row>
    <row r="642" spans="1:44">
      <c r="A642" s="2">
        <v>489020052</v>
      </c>
      <c r="B642" s="382" t="s">
        <v>696</v>
      </c>
      <c r="C642" s="15">
        <f>'fnd enro'!C642</f>
        <v>0</v>
      </c>
      <c r="D642" s="15">
        <f>'fnd enro'!D642</f>
        <v>0</v>
      </c>
      <c r="E642" s="15">
        <f>'fnd enro'!E642</f>
        <v>0</v>
      </c>
      <c r="F642" s="15">
        <f>'fnd enro'!F642</f>
        <v>0</v>
      </c>
      <c r="G642" s="15">
        <f>'fnd enro'!G642</f>
        <v>0</v>
      </c>
      <c r="H642" s="15">
        <f>'fnd enro'!H642</f>
        <v>10</v>
      </c>
      <c r="I642" s="15">
        <f>'fnd enro'!I642</f>
        <v>0.375</v>
      </c>
      <c r="J642" s="15">
        <f>'fnd enro'!J642</f>
        <v>0</v>
      </c>
      <c r="K642" s="15">
        <f>'fnd enro'!K642</f>
        <v>0</v>
      </c>
      <c r="L642" s="15">
        <f>'fnd enro'!L642</f>
        <v>0</v>
      </c>
      <c r="M642" s="15">
        <f>'fnd enro'!M642</f>
        <v>0</v>
      </c>
      <c r="N642" s="15">
        <f>'fnd enro'!N642</f>
        <v>0</v>
      </c>
      <c r="O642" s="15">
        <f>'fnd enro'!O642</f>
        <v>3</v>
      </c>
      <c r="P642" s="15"/>
      <c r="Q642" s="15">
        <f>'fnd enro'!R642</f>
        <v>10</v>
      </c>
      <c r="R642" s="16">
        <f t="shared" si="103"/>
        <v>1</v>
      </c>
      <c r="S642" s="15">
        <f>'fnd enro'!Q642</f>
        <v>8</v>
      </c>
      <c r="U642" s="1">
        <f>(($C642*'fnd base rates'!C$48)
+($D642*'fnd base rates'!C$49)
+($E642*'fnd base rates'!C$50)
+($F642*'fnd base rates'!C$51)
+($G642*'fnd base rates'!C$52)
+($H642*'fnd base rates'!C$53)
+($I642*'fnd base rates'!C$54)
+($J642*'fnd base rates'!C$55)
+($K642*'fnd base rates'!C$56)
+($L642*'fnd base rates'!C$57)
+($M642*'fnd base rates'!C$58)
+($N642*'fnd base rates'!C$59)
+($O642*VLOOKUP($S642+12,rate_basefnd,3)))
*$R642</f>
        <v>4632.9562500000002</v>
      </c>
      <c r="V642" s="1">
        <f>(($C642*'fnd base rates'!D$48)
+($D642*'fnd base rates'!D$49)
+($E642*'fnd base rates'!D$50)
+($F642*'fnd base rates'!D$51)
+($G642*'fnd base rates'!D$52)
+($H642*'fnd base rates'!D$53)
+($I642*'fnd base rates'!D$54)
+($J642*'fnd base rates'!D$55)
+($K642*'fnd base rates'!D$56)
+($L642*'fnd base rates'!D$57)
+($M642*'fnd base rates'!D$58)
+($N642*'fnd base rates'!D$59)
+($O642*VLOOKUP($S642+12,rate_basefnd,4)))
*$R642</f>
        <v>6647.2000000000007</v>
      </c>
      <c r="W642" s="1">
        <f>(($C642*'fnd base rates'!E$48)
+($D642*'fnd base rates'!E$49)
+($E642*'fnd base rates'!E$50)
+($F642*'fnd base rates'!E$51)
+($G642*'fnd base rates'!E$52)
+($H642*'fnd base rates'!E$53)
+($I642*'fnd base rates'!E$54)
+($J642*'fnd base rates'!E$55)
+($K642*'fnd base rates'!E$56)
+($L642*'fnd base rates'!E$57)
+($M642*'fnd base rates'!E$58)
+($N642*'fnd base rates'!E$59)
+($O642*VLOOKUP($S642+12,rate_basefnd,5)))
*$R642</f>
        <v>52211.813750000001</v>
      </c>
      <c r="X642" s="1">
        <f>(($C642*'fnd base rates'!F$48)
+($D642*'fnd base rates'!F$49)
+($E642*'fnd base rates'!F$50)
+($F642*'fnd base rates'!F$51)
+($G642*'fnd base rates'!F$52)
+($H642*'fnd base rates'!F$53)
+($I642*'fnd base rates'!F$54)
+($J642*'fnd base rates'!F$55)
+($K642*'fnd base rates'!F$56)
+($L642*'fnd base rates'!F$57)
+($M642*'fnd base rates'!F$58)
+($N642*'fnd base rates'!F$59)
+($O642*VLOOKUP($S642+12,rate_basefnd,6)))
*$R642</f>
        <v>7619.5575000000008</v>
      </c>
      <c r="Y642" s="1">
        <f>(($C642*'fnd base rates'!G$48)
+($D642*'fnd base rates'!G$49)
+($E642*'fnd base rates'!G$50)
+($F642*'fnd base rates'!G$51)
+($G642*'fnd base rates'!G$52)
+($H642*'fnd base rates'!G$53)
+($I642*'fnd base rates'!G$54)
+($J642*'fnd base rates'!G$55)
+($K642*'fnd base rates'!G$56)
+($L642*'fnd base rates'!G$57)
+($M642*'fnd base rates'!G$58)
+($N642*'fnd base rates'!G$59)
+($O642*VLOOKUP($S642+12,rate_basefnd,7)))
*$R642</f>
        <v>1631.2574999999999</v>
      </c>
      <c r="Z642" s="1">
        <f>(($C642*'fnd base rates'!H$48)
+($D642*'fnd base rates'!H$49)
+($E642*'fnd base rates'!H$50)
+($F642*'fnd base rates'!H$51)
+($G642*'fnd base rates'!H$52)
+($H642*'fnd base rates'!H$53)
+($I642*'fnd base rates'!H$54)
+($J642*'fnd base rates'!H$55)
+($K642*'fnd base rates'!H$56)
+($L642*'fnd base rates'!H$57)
+($M642*'fnd base rates'!H$58)
+($N642*'fnd base rates'!H$59)
+($O642*VLOOKUP($S642+12,rate_basefnd,8)))</f>
        <v>7190.8450000000003</v>
      </c>
      <c r="AA642" s="1">
        <f>(($C642*'fnd base rates'!I$48)
+($D642*'fnd base rates'!I$49)
+($E642*'fnd base rates'!I$50)
+($F642*'fnd base rates'!I$51)
+($G642*'fnd base rates'!I$52)
+($H642*'fnd base rates'!I$53)
+($I642*'fnd base rates'!I$54)
+($J642*'fnd base rates'!I$55)
+($K642*'fnd base rates'!I$56)
+($L642*'fnd base rates'!I$57)
+($M642*'fnd base rates'!I$58)
+($N642*'fnd base rates'!I$59)
+($O642*VLOOKUP($S642+12,rate_basefnd,9)))
*$R642</f>
        <v>3700.7999999999997</v>
      </c>
      <c r="AB642" s="1">
        <f>(($C642*'fnd base rates'!J$48)
+($D642*'fnd base rates'!J$49)
+($E642*'fnd base rates'!J$50)
+($F642*'fnd base rates'!J$51)
+($G642*'fnd base rates'!J$52)
+($H642*'fnd base rates'!J$53)
+($I642*'fnd base rates'!J$54)
+($J642*'fnd base rates'!J$55)
+($K642*'fnd base rates'!J$56)
+($L642*'fnd base rates'!J$57)
+($M642*'fnd base rates'!J$58)
+($N642*'fnd base rates'!J$59)
+($O642*VLOOKUP($S642+12,rate_basefnd,10)))
*$R642</f>
        <v>4985</v>
      </c>
      <c r="AC642" s="1">
        <f>(($C642*'fnd base rates'!K$48)
+($D642*'fnd base rates'!K$49)
+($E642*'fnd base rates'!K$50)
+($F642*'fnd base rates'!K$51)
+($G642*'fnd base rates'!K$52)
+($H642*'fnd base rates'!K$53)
+($I642*'fnd base rates'!K$54)
+($J642*'fnd base rates'!K$55)
+($K642*'fnd base rates'!K$56)
+($L642*'fnd base rates'!K$57)
+($M642*'fnd base rates'!K$58)
+($N642*'fnd base rates'!K$59)
+($O642*VLOOKUP($S642+12,rate_basefnd,11)))
*$R642</f>
        <v>11447.52125</v>
      </c>
      <c r="AD642" s="1">
        <f>(($C642*'fnd base rates'!L$48)
+($D642*'fnd base rates'!L$49)
+($E642*'fnd base rates'!L$50)
+($F642*'fnd base rates'!L$51)
+($G642*'fnd base rates'!L$52)
+($H642*'fnd base rates'!L$53)
+($I642*'fnd base rates'!L$54)
+($J642*'fnd base rates'!L$55)
+($K642*'fnd base rates'!L$56)
+($L642*'fnd base rates'!L$57)
+($M642*'fnd base rates'!L$58)
+($N642*'fnd base rates'!L$59)
+($O642*VLOOKUP($S642+12,rate_basefnd,12)))</f>
        <v>10169.590393594415</v>
      </c>
      <c r="AE642" s="1">
        <f>(($C642*'fnd base rates'!M$48)
+($D642*'fnd base rates'!M$49)
+($E642*'fnd base rates'!M$50)
+($F642*'fnd base rates'!M$51)
+($G642*'fnd base rates'!M$52)
+($H642*'fnd base rates'!M$53)
+($I642*'fnd base rates'!M$54)
+($J642*'fnd base rates'!M$55)
+($K642*'fnd base rates'!M$56)
+($L642*'fnd base rates'!M$57)
+($M642*'fnd base rates'!M$58)
+($N642*'fnd base rates'!M$59)
+($O642*VLOOKUP($S642+12,rate_basefnd,13)))</f>
        <v>0</v>
      </c>
      <c r="AF642" s="4">
        <f t="shared" si="104"/>
        <v>110236.54164359442</v>
      </c>
      <c r="AG642" s="4"/>
      <c r="AH642" s="4">
        <f t="shared" si="105"/>
        <v>489020052</v>
      </c>
      <c r="AI642" s="4" t="str">
        <f t="shared" si="106"/>
        <v>489</v>
      </c>
      <c r="AJ642" s="2" t="str">
        <f t="shared" si="107"/>
        <v>020</v>
      </c>
      <c r="AK642" s="2" t="str">
        <f t="shared" si="108"/>
        <v>052</v>
      </c>
      <c r="AL642" s="4">
        <f t="shared" si="109"/>
        <v>1</v>
      </c>
      <c r="AM642" s="4">
        <f t="shared" si="102"/>
        <v>10</v>
      </c>
      <c r="AN642" s="4">
        <f t="shared" si="110"/>
        <v>110236.54164359442</v>
      </c>
      <c r="AO642" s="4">
        <f t="shared" si="111"/>
        <v>11024</v>
      </c>
      <c r="AP642" s="4">
        <f t="shared" si="112"/>
        <v>0</v>
      </c>
      <c r="AQ642" s="75">
        <v>11024</v>
      </c>
      <c r="AR642" s="4"/>
    </row>
    <row r="643" spans="1:44">
      <c r="A643" s="2">
        <v>489020082</v>
      </c>
      <c r="B643" s="382" t="s">
        <v>696</v>
      </c>
      <c r="C643" s="15">
        <f>'fnd enro'!C643</f>
        <v>0</v>
      </c>
      <c r="D643" s="15">
        <f>'fnd enro'!D643</f>
        <v>0</v>
      </c>
      <c r="E643" s="15">
        <f>'fnd enro'!E643</f>
        <v>0</v>
      </c>
      <c r="F643" s="15">
        <f>'fnd enro'!F643</f>
        <v>0</v>
      </c>
      <c r="G643" s="15">
        <f>'fnd enro'!G643</f>
        <v>0</v>
      </c>
      <c r="H643" s="15">
        <f>'fnd enro'!H643</f>
        <v>1</v>
      </c>
      <c r="I643" s="15">
        <f>'fnd enro'!I643</f>
        <v>3.7499999999999999E-2</v>
      </c>
      <c r="J643" s="15">
        <f>'fnd enro'!J643</f>
        <v>0</v>
      </c>
      <c r="K643" s="15">
        <f>'fnd enro'!K643</f>
        <v>0</v>
      </c>
      <c r="L643" s="15">
        <f>'fnd enro'!L643</f>
        <v>0</v>
      </c>
      <c r="M643" s="15">
        <f>'fnd enro'!M643</f>
        <v>0</v>
      </c>
      <c r="N643" s="15">
        <f>'fnd enro'!N643</f>
        <v>0</v>
      </c>
      <c r="O643" s="15">
        <f>'fnd enro'!O643</f>
        <v>0</v>
      </c>
      <c r="P643" s="15"/>
      <c r="Q643" s="15">
        <f>'fnd enro'!R643</f>
        <v>1</v>
      </c>
      <c r="R643" s="16">
        <f t="shared" si="103"/>
        <v>1</v>
      </c>
      <c r="S643" s="15">
        <f>'fnd enro'!Q643</f>
        <v>1</v>
      </c>
      <c r="U643" s="1">
        <f>(($C643*'fnd base rates'!C$48)
+($D643*'fnd base rates'!C$49)
+($E643*'fnd base rates'!C$50)
+($F643*'fnd base rates'!C$51)
+($G643*'fnd base rates'!C$52)
+($H643*'fnd base rates'!C$53)
+($I643*'fnd base rates'!C$54)
+($J643*'fnd base rates'!C$55)
+($K643*'fnd base rates'!C$56)
+($L643*'fnd base rates'!C$57)
+($M643*'fnd base rates'!C$58)
+($N643*'fnd base rates'!C$59)
+($O643*VLOOKUP($S643+12,rate_basefnd,3)))
*$R643</f>
        <v>463.29562500000003</v>
      </c>
      <c r="V643" s="1">
        <f>(($C643*'fnd base rates'!D$48)
+($D643*'fnd base rates'!D$49)
+($E643*'fnd base rates'!D$50)
+($F643*'fnd base rates'!D$51)
+($G643*'fnd base rates'!D$52)
+($H643*'fnd base rates'!D$53)
+($I643*'fnd base rates'!D$54)
+($J643*'fnd base rates'!D$55)
+($K643*'fnd base rates'!D$56)
+($L643*'fnd base rates'!D$57)
+($M643*'fnd base rates'!D$58)
+($N643*'fnd base rates'!D$59)
+($O643*VLOOKUP($S643+12,rate_basefnd,4)))
*$R643</f>
        <v>664.72</v>
      </c>
      <c r="W643" s="1">
        <f>(($C643*'fnd base rates'!E$48)
+($D643*'fnd base rates'!E$49)
+($E643*'fnd base rates'!E$50)
+($F643*'fnd base rates'!E$51)
+($G643*'fnd base rates'!E$52)
+($H643*'fnd base rates'!E$53)
+($I643*'fnd base rates'!E$54)
+($J643*'fnd base rates'!E$55)
+($K643*'fnd base rates'!E$56)
+($L643*'fnd base rates'!E$57)
+($M643*'fnd base rates'!E$58)
+($N643*'fnd base rates'!E$59)
+($O643*VLOOKUP($S643+12,rate_basefnd,5)))
*$R643</f>
        <v>4258.7093749999995</v>
      </c>
      <c r="X643" s="1">
        <f>(($C643*'fnd base rates'!F$48)
+($D643*'fnd base rates'!F$49)
+($E643*'fnd base rates'!F$50)
+($F643*'fnd base rates'!F$51)
+($G643*'fnd base rates'!F$52)
+($H643*'fnd base rates'!F$53)
+($I643*'fnd base rates'!F$54)
+($J643*'fnd base rates'!F$55)
+($K643*'fnd base rates'!F$56)
+($L643*'fnd base rates'!F$57)
+($M643*'fnd base rates'!F$58)
+($N643*'fnd base rates'!F$59)
+($O643*VLOOKUP($S643+12,rate_basefnd,6)))
*$R643</f>
        <v>761.95575000000008</v>
      </c>
      <c r="Y643" s="1">
        <f>(($C643*'fnd base rates'!G$48)
+($D643*'fnd base rates'!G$49)
+($E643*'fnd base rates'!G$50)
+($F643*'fnd base rates'!G$51)
+($G643*'fnd base rates'!G$52)
+($H643*'fnd base rates'!G$53)
+($I643*'fnd base rates'!G$54)
+($J643*'fnd base rates'!G$55)
+($K643*'fnd base rates'!G$56)
+($L643*'fnd base rates'!G$57)
+($M643*'fnd base rates'!G$58)
+($N643*'fnd base rates'!G$59)
+($O643*VLOOKUP($S643+12,rate_basefnd,7)))
*$R643</f>
        <v>141.94274999999999</v>
      </c>
      <c r="Z643" s="1">
        <f>(($C643*'fnd base rates'!H$48)
+($D643*'fnd base rates'!H$49)
+($E643*'fnd base rates'!H$50)
+($F643*'fnd base rates'!H$51)
+($G643*'fnd base rates'!H$52)
+($H643*'fnd base rates'!H$53)
+($I643*'fnd base rates'!H$54)
+($J643*'fnd base rates'!H$55)
+($K643*'fnd base rates'!H$56)
+($L643*'fnd base rates'!H$57)
+($M643*'fnd base rates'!H$58)
+($N643*'fnd base rates'!H$59)
+($O643*VLOOKUP($S643+12,rate_basefnd,8)))</f>
        <v>719.08450000000005</v>
      </c>
      <c r="AA643" s="1">
        <f>(($C643*'fnd base rates'!I$48)
+($D643*'fnd base rates'!I$49)
+($E643*'fnd base rates'!I$50)
+($F643*'fnd base rates'!I$51)
+($G643*'fnd base rates'!I$52)
+($H643*'fnd base rates'!I$53)
+($I643*'fnd base rates'!I$54)
+($J643*'fnd base rates'!I$55)
+($K643*'fnd base rates'!I$56)
+($L643*'fnd base rates'!I$57)
+($M643*'fnd base rates'!I$58)
+($N643*'fnd base rates'!I$59)
+($O643*VLOOKUP($S643+12,rate_basefnd,9)))
*$R643</f>
        <v>370.08</v>
      </c>
      <c r="AB643" s="1">
        <f>(($C643*'fnd base rates'!J$48)
+($D643*'fnd base rates'!J$49)
+($E643*'fnd base rates'!J$50)
+($F643*'fnd base rates'!J$51)
+($G643*'fnd base rates'!J$52)
+($H643*'fnd base rates'!J$53)
+($I643*'fnd base rates'!J$54)
+($J643*'fnd base rates'!J$55)
+($K643*'fnd base rates'!J$56)
+($L643*'fnd base rates'!J$57)
+($M643*'fnd base rates'!J$58)
+($N643*'fnd base rates'!J$59)
+($O643*VLOOKUP($S643+12,rate_basefnd,10)))
*$R643</f>
        <v>498.5</v>
      </c>
      <c r="AC643" s="1">
        <f>(($C643*'fnd base rates'!K$48)
+($D643*'fnd base rates'!K$49)
+($E643*'fnd base rates'!K$50)
+($F643*'fnd base rates'!K$51)
+($G643*'fnd base rates'!K$52)
+($H643*'fnd base rates'!K$53)
+($I643*'fnd base rates'!K$54)
+($J643*'fnd base rates'!K$55)
+($K643*'fnd base rates'!K$56)
+($L643*'fnd base rates'!K$57)
+($M643*'fnd base rates'!K$58)
+($N643*'fnd base rates'!K$59)
+($O643*VLOOKUP($S643+12,rate_basefnd,11)))
*$R643</f>
        <v>996.10512500000004</v>
      </c>
      <c r="AD643" s="1">
        <f>(($C643*'fnd base rates'!L$48)
+($D643*'fnd base rates'!L$49)
+($E643*'fnd base rates'!L$50)
+($F643*'fnd base rates'!L$51)
+($G643*'fnd base rates'!L$52)
+($H643*'fnd base rates'!L$53)
+($I643*'fnd base rates'!L$54)
+($J643*'fnd base rates'!L$55)
+($K643*'fnd base rates'!L$56)
+($L643*'fnd base rates'!L$57)
+($M643*'fnd base rates'!L$58)
+($N643*'fnd base rates'!L$59)
+($O643*VLOOKUP($S643+12,rate_basefnd,12)))</f>
        <v>919.25803935944157</v>
      </c>
      <c r="AE643" s="1">
        <f>(($C643*'fnd base rates'!M$48)
+($D643*'fnd base rates'!M$49)
+($E643*'fnd base rates'!M$50)
+($F643*'fnd base rates'!M$51)
+($G643*'fnd base rates'!M$52)
+($H643*'fnd base rates'!M$53)
+($I643*'fnd base rates'!M$54)
+($J643*'fnd base rates'!M$55)
+($K643*'fnd base rates'!M$56)
+($L643*'fnd base rates'!M$57)
+($M643*'fnd base rates'!M$58)
+($N643*'fnd base rates'!M$59)
+($O643*VLOOKUP($S643+12,rate_basefnd,13)))</f>
        <v>0</v>
      </c>
      <c r="AF643" s="4">
        <f t="shared" si="104"/>
        <v>9793.6511643594404</v>
      </c>
      <c r="AG643" s="4"/>
      <c r="AH643" s="4">
        <f t="shared" si="105"/>
        <v>489020082</v>
      </c>
      <c r="AI643" s="4" t="str">
        <f t="shared" si="106"/>
        <v>489</v>
      </c>
      <c r="AJ643" s="2" t="str">
        <f t="shared" si="107"/>
        <v>020</v>
      </c>
      <c r="AK643" s="2" t="str">
        <f t="shared" si="108"/>
        <v>082</v>
      </c>
      <c r="AL643" s="4">
        <f t="shared" si="109"/>
        <v>1</v>
      </c>
      <c r="AM643" s="4">
        <f t="shared" si="102"/>
        <v>1</v>
      </c>
      <c r="AN643" s="4">
        <f t="shared" si="110"/>
        <v>9793.6511643594404</v>
      </c>
      <c r="AO643" s="4">
        <f t="shared" si="111"/>
        <v>9794</v>
      </c>
      <c r="AP643" s="4">
        <f t="shared" si="112"/>
        <v>0</v>
      </c>
      <c r="AQ643" s="75">
        <v>9794</v>
      </c>
      <c r="AR643" s="4"/>
    </row>
    <row r="644" spans="1:44">
      <c r="A644" s="2">
        <v>489020096</v>
      </c>
      <c r="B644" s="382" t="s">
        <v>696</v>
      </c>
      <c r="C644" s="15">
        <f>'fnd enro'!C644</f>
        <v>0</v>
      </c>
      <c r="D644" s="15">
        <f>'fnd enro'!D644</f>
        <v>0</v>
      </c>
      <c r="E644" s="15">
        <f>'fnd enro'!E644</f>
        <v>0</v>
      </c>
      <c r="F644" s="15">
        <f>'fnd enro'!F644</f>
        <v>0</v>
      </c>
      <c r="G644" s="15">
        <f>'fnd enro'!G644</f>
        <v>0</v>
      </c>
      <c r="H644" s="15">
        <f>'fnd enro'!H644</f>
        <v>63</v>
      </c>
      <c r="I644" s="15">
        <f>'fnd enro'!I644</f>
        <v>2.3624999999999998</v>
      </c>
      <c r="J644" s="15">
        <f>'fnd enro'!J644</f>
        <v>0</v>
      </c>
      <c r="K644" s="15">
        <f>'fnd enro'!K644</f>
        <v>0</v>
      </c>
      <c r="L644" s="15">
        <f>'fnd enro'!L644</f>
        <v>0</v>
      </c>
      <c r="M644" s="15">
        <f>'fnd enro'!M644</f>
        <v>0</v>
      </c>
      <c r="N644" s="15">
        <f>'fnd enro'!N644</f>
        <v>0</v>
      </c>
      <c r="O644" s="15">
        <f>'fnd enro'!O644</f>
        <v>15</v>
      </c>
      <c r="P644" s="15"/>
      <c r="Q644" s="15">
        <f>'fnd enro'!R644</f>
        <v>63</v>
      </c>
      <c r="R644" s="16">
        <f t="shared" si="103"/>
        <v>1</v>
      </c>
      <c r="S644" s="15">
        <f>'fnd enro'!Q644</f>
        <v>6</v>
      </c>
      <c r="U644" s="1">
        <f>(($C644*'fnd base rates'!C$48)
+($D644*'fnd base rates'!C$49)
+($E644*'fnd base rates'!C$50)
+($F644*'fnd base rates'!C$51)
+($G644*'fnd base rates'!C$52)
+($H644*'fnd base rates'!C$53)
+($I644*'fnd base rates'!C$54)
+($J644*'fnd base rates'!C$55)
+($K644*'fnd base rates'!C$56)
+($L644*'fnd base rates'!C$57)
+($M644*'fnd base rates'!C$58)
+($N644*'fnd base rates'!C$59)
+($O644*VLOOKUP($S644+12,rate_basefnd,3)))
*$R644</f>
        <v>29187.624374999999</v>
      </c>
      <c r="V644" s="1">
        <f>(($C644*'fnd base rates'!D$48)
+($D644*'fnd base rates'!D$49)
+($E644*'fnd base rates'!D$50)
+($F644*'fnd base rates'!D$51)
+($G644*'fnd base rates'!D$52)
+($H644*'fnd base rates'!D$53)
+($I644*'fnd base rates'!D$54)
+($J644*'fnd base rates'!D$55)
+($K644*'fnd base rates'!D$56)
+($L644*'fnd base rates'!D$57)
+($M644*'fnd base rates'!D$58)
+($N644*'fnd base rates'!D$59)
+($O644*VLOOKUP($S644+12,rate_basefnd,4)))
*$R644</f>
        <v>41877.360000000001</v>
      </c>
      <c r="W644" s="1">
        <f>(($C644*'fnd base rates'!E$48)
+($D644*'fnd base rates'!E$49)
+($E644*'fnd base rates'!E$50)
+($F644*'fnd base rates'!E$51)
+($G644*'fnd base rates'!E$52)
+($H644*'fnd base rates'!E$53)
+($I644*'fnd base rates'!E$54)
+($J644*'fnd base rates'!E$55)
+($K644*'fnd base rates'!E$56)
+($L644*'fnd base rates'!E$57)
+($M644*'fnd base rates'!E$58)
+($N644*'fnd base rates'!E$59)
+($O644*VLOOKUP($S644+12,rate_basefnd,5)))
*$R644</f>
        <v>315472.94062499999</v>
      </c>
      <c r="X644" s="1">
        <f>(($C644*'fnd base rates'!F$48)
+($D644*'fnd base rates'!F$49)
+($E644*'fnd base rates'!F$50)
+($F644*'fnd base rates'!F$51)
+($G644*'fnd base rates'!F$52)
+($H644*'fnd base rates'!F$53)
+($I644*'fnd base rates'!F$54)
+($J644*'fnd base rates'!F$55)
+($K644*'fnd base rates'!F$56)
+($L644*'fnd base rates'!F$57)
+($M644*'fnd base rates'!F$58)
+($N644*'fnd base rates'!F$59)
+($O644*VLOOKUP($S644+12,rate_basefnd,6)))
*$R644</f>
        <v>48003.212249999997</v>
      </c>
      <c r="Y644" s="1">
        <f>(($C644*'fnd base rates'!G$48)
+($D644*'fnd base rates'!G$49)
+($E644*'fnd base rates'!G$50)
+($F644*'fnd base rates'!G$51)
+($G644*'fnd base rates'!G$52)
+($H644*'fnd base rates'!G$53)
+($I644*'fnd base rates'!G$54)
+($J644*'fnd base rates'!G$55)
+($K644*'fnd base rates'!G$56)
+($L644*'fnd base rates'!G$57)
+($M644*'fnd base rates'!G$58)
+($N644*'fnd base rates'!G$59)
+($O644*VLOOKUP($S644+12,rate_basefnd,7)))
*$R644</f>
        <v>9980.5432500000006</v>
      </c>
      <c r="Z644" s="1">
        <f>(($C644*'fnd base rates'!H$48)
+($D644*'fnd base rates'!H$49)
+($E644*'fnd base rates'!H$50)
+($F644*'fnd base rates'!H$51)
+($G644*'fnd base rates'!H$52)
+($H644*'fnd base rates'!H$53)
+($I644*'fnd base rates'!H$54)
+($J644*'fnd base rates'!H$55)
+($K644*'fnd base rates'!H$56)
+($L644*'fnd base rates'!H$57)
+($M644*'fnd base rates'!H$58)
+($N644*'fnd base rates'!H$59)
+($O644*VLOOKUP($S644+12,rate_basefnd,8)))</f>
        <v>45302.323500000006</v>
      </c>
      <c r="AA644" s="1">
        <f>(($C644*'fnd base rates'!I$48)
+($D644*'fnd base rates'!I$49)
+($E644*'fnd base rates'!I$50)
+($F644*'fnd base rates'!I$51)
+($G644*'fnd base rates'!I$52)
+($H644*'fnd base rates'!I$53)
+($I644*'fnd base rates'!I$54)
+($J644*'fnd base rates'!I$55)
+($K644*'fnd base rates'!I$56)
+($L644*'fnd base rates'!I$57)
+($M644*'fnd base rates'!I$58)
+($N644*'fnd base rates'!I$59)
+($O644*VLOOKUP($S644+12,rate_basefnd,9)))
*$R644</f>
        <v>23315.039999999997</v>
      </c>
      <c r="AB644" s="1">
        <f>(($C644*'fnd base rates'!J$48)
+($D644*'fnd base rates'!J$49)
+($E644*'fnd base rates'!J$50)
+($F644*'fnd base rates'!J$51)
+($G644*'fnd base rates'!J$52)
+($H644*'fnd base rates'!J$53)
+($I644*'fnd base rates'!J$54)
+($J644*'fnd base rates'!J$55)
+($K644*'fnd base rates'!J$56)
+($L644*'fnd base rates'!J$57)
+($M644*'fnd base rates'!J$58)
+($N644*'fnd base rates'!J$59)
+($O644*VLOOKUP($S644+12,rate_basefnd,10)))
*$R644</f>
        <v>31405.5</v>
      </c>
      <c r="AC644" s="1">
        <f>(($C644*'fnd base rates'!K$48)
+($D644*'fnd base rates'!K$49)
+($E644*'fnd base rates'!K$50)
+($F644*'fnd base rates'!K$51)
+($G644*'fnd base rates'!K$52)
+($H644*'fnd base rates'!K$53)
+($I644*'fnd base rates'!K$54)
+($J644*'fnd base rates'!K$55)
+($K644*'fnd base rates'!K$56)
+($L644*'fnd base rates'!K$57)
+($M644*'fnd base rates'!K$58)
+($N644*'fnd base rates'!K$59)
+($O644*VLOOKUP($S644+12,rate_basefnd,11)))
*$R644</f>
        <v>70040.272874999995</v>
      </c>
      <c r="AD644" s="1">
        <f>(($C644*'fnd base rates'!L$48)
+($D644*'fnd base rates'!L$49)
+($E644*'fnd base rates'!L$50)
+($F644*'fnd base rates'!L$51)
+($G644*'fnd base rates'!L$52)
+($H644*'fnd base rates'!L$53)
+($I644*'fnd base rates'!L$54)
+($J644*'fnd base rates'!L$55)
+($K644*'fnd base rates'!L$56)
+($L644*'fnd base rates'!L$57)
+($M644*'fnd base rates'!L$58)
+($N644*'fnd base rates'!L$59)
+($O644*VLOOKUP($S644+12,rate_basefnd,12)))</f>
        <v>62701.856479644819</v>
      </c>
      <c r="AE644" s="1">
        <f>(($C644*'fnd base rates'!M$48)
+($D644*'fnd base rates'!M$49)
+($E644*'fnd base rates'!M$50)
+($F644*'fnd base rates'!M$51)
+($G644*'fnd base rates'!M$52)
+($H644*'fnd base rates'!M$53)
+($I644*'fnd base rates'!M$54)
+($J644*'fnd base rates'!M$55)
+($K644*'fnd base rates'!M$56)
+($L644*'fnd base rates'!M$57)
+($M644*'fnd base rates'!M$58)
+($N644*'fnd base rates'!M$59)
+($O644*VLOOKUP($S644+12,rate_basefnd,13)))</f>
        <v>0</v>
      </c>
      <c r="AF644" s="4">
        <f t="shared" si="104"/>
        <v>677286.67335464479</v>
      </c>
      <c r="AG644" s="4"/>
      <c r="AH644" s="4">
        <f t="shared" si="105"/>
        <v>489020096</v>
      </c>
      <c r="AI644" s="4" t="str">
        <f t="shared" si="106"/>
        <v>489</v>
      </c>
      <c r="AJ644" s="2" t="str">
        <f t="shared" si="107"/>
        <v>020</v>
      </c>
      <c r="AK644" s="2" t="str">
        <f t="shared" si="108"/>
        <v>096</v>
      </c>
      <c r="AL644" s="4">
        <f t="shared" si="109"/>
        <v>1</v>
      </c>
      <c r="AM644" s="4">
        <f t="shared" si="102"/>
        <v>63</v>
      </c>
      <c r="AN644" s="4">
        <f t="shared" si="110"/>
        <v>677286.67335464479</v>
      </c>
      <c r="AO644" s="4">
        <f t="shared" si="111"/>
        <v>10751</v>
      </c>
      <c r="AP644" s="4">
        <f t="shared" si="112"/>
        <v>0</v>
      </c>
      <c r="AQ644" s="75">
        <v>10751</v>
      </c>
      <c r="AR644" s="4"/>
    </row>
    <row r="645" spans="1:44">
      <c r="A645" s="2">
        <v>489020172</v>
      </c>
      <c r="B645" s="382" t="s">
        <v>696</v>
      </c>
      <c r="C645" s="15">
        <f>'fnd enro'!C645</f>
        <v>0</v>
      </c>
      <c r="D645" s="15">
        <f>'fnd enro'!D645</f>
        <v>0</v>
      </c>
      <c r="E645" s="15">
        <f>'fnd enro'!E645</f>
        <v>0</v>
      </c>
      <c r="F645" s="15">
        <f>'fnd enro'!F645</f>
        <v>0</v>
      </c>
      <c r="G645" s="15">
        <f>'fnd enro'!G645</f>
        <v>0</v>
      </c>
      <c r="H645" s="15">
        <f>'fnd enro'!H645</f>
        <v>45</v>
      </c>
      <c r="I645" s="15">
        <f>'fnd enro'!I645</f>
        <v>1.6875</v>
      </c>
      <c r="J645" s="15">
        <f>'fnd enro'!J645</f>
        <v>0</v>
      </c>
      <c r="K645" s="15">
        <f>'fnd enro'!K645</f>
        <v>0</v>
      </c>
      <c r="L645" s="15">
        <f>'fnd enro'!L645</f>
        <v>0</v>
      </c>
      <c r="M645" s="15">
        <f>'fnd enro'!M645</f>
        <v>0</v>
      </c>
      <c r="N645" s="15">
        <f>'fnd enro'!N645</f>
        <v>0</v>
      </c>
      <c r="O645" s="15">
        <f>'fnd enro'!O645</f>
        <v>5</v>
      </c>
      <c r="P645" s="15"/>
      <c r="Q645" s="15">
        <f>'fnd enro'!R645</f>
        <v>45</v>
      </c>
      <c r="R645" s="16">
        <f t="shared" si="103"/>
        <v>1</v>
      </c>
      <c r="S645" s="15">
        <f>'fnd enro'!Q645</f>
        <v>3</v>
      </c>
      <c r="U645" s="1">
        <f>(($C645*'fnd base rates'!C$48)
+($D645*'fnd base rates'!C$49)
+($E645*'fnd base rates'!C$50)
+($F645*'fnd base rates'!C$51)
+($G645*'fnd base rates'!C$52)
+($H645*'fnd base rates'!C$53)
+($I645*'fnd base rates'!C$54)
+($J645*'fnd base rates'!C$55)
+($K645*'fnd base rates'!C$56)
+($L645*'fnd base rates'!C$57)
+($M645*'fnd base rates'!C$58)
+($N645*'fnd base rates'!C$59)
+($O645*VLOOKUP($S645+12,rate_basefnd,3)))
*$R645</f>
        <v>20848.303124999999</v>
      </c>
      <c r="V645" s="1">
        <f>(($C645*'fnd base rates'!D$48)
+($D645*'fnd base rates'!D$49)
+($E645*'fnd base rates'!D$50)
+($F645*'fnd base rates'!D$51)
+($G645*'fnd base rates'!D$52)
+($H645*'fnd base rates'!D$53)
+($I645*'fnd base rates'!D$54)
+($J645*'fnd base rates'!D$55)
+($K645*'fnd base rates'!D$56)
+($L645*'fnd base rates'!D$57)
+($M645*'fnd base rates'!D$58)
+($N645*'fnd base rates'!D$59)
+($O645*VLOOKUP($S645+12,rate_basefnd,4)))
*$R645</f>
        <v>29912.400000000001</v>
      </c>
      <c r="W645" s="1">
        <f>(($C645*'fnd base rates'!E$48)
+($D645*'fnd base rates'!E$49)
+($E645*'fnd base rates'!E$50)
+($F645*'fnd base rates'!E$51)
+($G645*'fnd base rates'!E$52)
+($H645*'fnd base rates'!E$53)
+($I645*'fnd base rates'!E$54)
+($J645*'fnd base rates'!E$55)
+($K645*'fnd base rates'!E$56)
+($L645*'fnd base rates'!E$57)
+($M645*'fnd base rates'!E$58)
+($N645*'fnd base rates'!E$59)
+($O645*VLOOKUP($S645+12,rate_basefnd,5)))
*$R645</f>
        <v>206891.921875</v>
      </c>
      <c r="X645" s="1">
        <f>(($C645*'fnd base rates'!F$48)
+($D645*'fnd base rates'!F$49)
+($E645*'fnd base rates'!F$50)
+($F645*'fnd base rates'!F$51)
+($G645*'fnd base rates'!F$52)
+($H645*'fnd base rates'!F$53)
+($I645*'fnd base rates'!F$54)
+($J645*'fnd base rates'!F$55)
+($K645*'fnd base rates'!F$56)
+($L645*'fnd base rates'!F$57)
+($M645*'fnd base rates'!F$58)
+($N645*'fnd base rates'!F$59)
+($O645*VLOOKUP($S645+12,rate_basefnd,6)))
*$R645</f>
        <v>34288.008750000001</v>
      </c>
      <c r="Y645" s="1">
        <f>(($C645*'fnd base rates'!G$48)
+($D645*'fnd base rates'!G$49)
+($E645*'fnd base rates'!G$50)
+($F645*'fnd base rates'!G$51)
+($G645*'fnd base rates'!G$52)
+($H645*'fnd base rates'!G$53)
+($I645*'fnd base rates'!G$54)
+($J645*'fnd base rates'!G$55)
+($K645*'fnd base rates'!G$56)
+($L645*'fnd base rates'!G$57)
+($M645*'fnd base rates'!G$58)
+($N645*'fnd base rates'!G$59)
+($O645*VLOOKUP($S645+12,rate_basefnd,7)))
*$R645</f>
        <v>6723.0737499999996</v>
      </c>
      <c r="Z645" s="1">
        <f>(($C645*'fnd base rates'!H$48)
+($D645*'fnd base rates'!H$49)
+($E645*'fnd base rates'!H$50)
+($F645*'fnd base rates'!H$51)
+($G645*'fnd base rates'!H$52)
+($H645*'fnd base rates'!H$53)
+($I645*'fnd base rates'!H$54)
+($J645*'fnd base rates'!H$55)
+($K645*'fnd base rates'!H$56)
+($L645*'fnd base rates'!H$57)
+($M645*'fnd base rates'!H$58)
+($N645*'fnd base rates'!H$59)
+($O645*VLOOKUP($S645+12,rate_basefnd,8)))</f>
        <v>32358.802500000002</v>
      </c>
      <c r="AA645" s="1">
        <f>(($C645*'fnd base rates'!I$48)
+($D645*'fnd base rates'!I$49)
+($E645*'fnd base rates'!I$50)
+($F645*'fnd base rates'!I$51)
+($G645*'fnd base rates'!I$52)
+($H645*'fnd base rates'!I$53)
+($I645*'fnd base rates'!I$54)
+($J645*'fnd base rates'!I$55)
+($K645*'fnd base rates'!I$56)
+($L645*'fnd base rates'!I$57)
+($M645*'fnd base rates'!I$58)
+($N645*'fnd base rates'!I$59)
+($O645*VLOOKUP($S645+12,rate_basefnd,9)))
*$R645</f>
        <v>16653.599999999999</v>
      </c>
      <c r="AB645" s="1">
        <f>(($C645*'fnd base rates'!J$48)
+($D645*'fnd base rates'!J$49)
+($E645*'fnd base rates'!J$50)
+($F645*'fnd base rates'!J$51)
+($G645*'fnd base rates'!J$52)
+($H645*'fnd base rates'!J$53)
+($I645*'fnd base rates'!J$54)
+($J645*'fnd base rates'!J$55)
+($K645*'fnd base rates'!J$56)
+($L645*'fnd base rates'!J$57)
+($M645*'fnd base rates'!J$58)
+($N645*'fnd base rates'!J$59)
+($O645*VLOOKUP($S645+12,rate_basefnd,10)))
*$R645</f>
        <v>22432.5</v>
      </c>
      <c r="AC645" s="1">
        <f>(($C645*'fnd base rates'!K$48)
+($D645*'fnd base rates'!K$49)
+($E645*'fnd base rates'!K$50)
+($F645*'fnd base rates'!K$51)
+($G645*'fnd base rates'!K$52)
+($H645*'fnd base rates'!K$53)
+($I645*'fnd base rates'!K$54)
+($J645*'fnd base rates'!K$55)
+($K645*'fnd base rates'!K$56)
+($L645*'fnd base rates'!K$57)
+($M645*'fnd base rates'!K$58)
+($N645*'fnd base rates'!K$59)
+($O645*VLOOKUP($S645+12,rate_basefnd,11)))
*$R645</f>
        <v>47179.980624999997</v>
      </c>
      <c r="AD645" s="1">
        <f>(($C645*'fnd base rates'!L$48)
+($D645*'fnd base rates'!L$49)
+($E645*'fnd base rates'!L$50)
+($F645*'fnd base rates'!L$51)
+($G645*'fnd base rates'!L$52)
+($H645*'fnd base rates'!L$53)
+($I645*'fnd base rates'!L$54)
+($J645*'fnd base rates'!L$55)
+($K645*'fnd base rates'!L$56)
+($L645*'fnd base rates'!L$57)
+($M645*'fnd base rates'!L$58)
+($N645*'fnd base rates'!L$59)
+($O645*VLOOKUP($S645+12,rate_basefnd,12)))</f>
        <v>42914.611771174867</v>
      </c>
      <c r="AE645" s="1">
        <f>(($C645*'fnd base rates'!M$48)
+($D645*'fnd base rates'!M$49)
+($E645*'fnd base rates'!M$50)
+($F645*'fnd base rates'!M$51)
+($G645*'fnd base rates'!M$52)
+($H645*'fnd base rates'!M$53)
+($I645*'fnd base rates'!M$54)
+($J645*'fnd base rates'!M$55)
+($K645*'fnd base rates'!M$56)
+($L645*'fnd base rates'!M$57)
+($M645*'fnd base rates'!M$58)
+($N645*'fnd base rates'!M$59)
+($O645*VLOOKUP($S645+12,rate_basefnd,13)))</f>
        <v>0</v>
      </c>
      <c r="AF645" s="4">
        <f t="shared" si="104"/>
        <v>460203.20239617483</v>
      </c>
      <c r="AG645" s="4"/>
      <c r="AH645" s="4">
        <f t="shared" si="105"/>
        <v>489020172</v>
      </c>
      <c r="AI645" s="4" t="str">
        <f t="shared" si="106"/>
        <v>489</v>
      </c>
      <c r="AJ645" s="2" t="str">
        <f t="shared" si="107"/>
        <v>020</v>
      </c>
      <c r="AK645" s="2" t="str">
        <f t="shared" si="108"/>
        <v>172</v>
      </c>
      <c r="AL645" s="4">
        <f t="shared" si="109"/>
        <v>1</v>
      </c>
      <c r="AM645" s="4">
        <f t="shared" si="102"/>
        <v>45</v>
      </c>
      <c r="AN645" s="4">
        <f t="shared" si="110"/>
        <v>460203.20239617483</v>
      </c>
      <c r="AO645" s="4">
        <f t="shared" si="111"/>
        <v>10227</v>
      </c>
      <c r="AP645" s="4">
        <f t="shared" si="112"/>
        <v>0</v>
      </c>
      <c r="AQ645" s="75">
        <v>10227</v>
      </c>
      <c r="AR645" s="4"/>
    </row>
    <row r="646" spans="1:44">
      <c r="A646" s="2">
        <v>489020239</v>
      </c>
      <c r="B646" s="382" t="s">
        <v>696</v>
      </c>
      <c r="C646" s="15">
        <f>'fnd enro'!C646</f>
        <v>0</v>
      </c>
      <c r="D646" s="15">
        <f>'fnd enro'!D646</f>
        <v>0</v>
      </c>
      <c r="E646" s="15">
        <f>'fnd enro'!E646</f>
        <v>0</v>
      </c>
      <c r="F646" s="15">
        <f>'fnd enro'!F646</f>
        <v>0</v>
      </c>
      <c r="G646" s="15">
        <f>'fnd enro'!G646</f>
        <v>0</v>
      </c>
      <c r="H646" s="15">
        <f>'fnd enro'!H646</f>
        <v>84</v>
      </c>
      <c r="I646" s="15">
        <f>'fnd enro'!I646</f>
        <v>3.15</v>
      </c>
      <c r="J646" s="15">
        <f>'fnd enro'!J646</f>
        <v>0</v>
      </c>
      <c r="K646" s="15">
        <f>'fnd enro'!K646</f>
        <v>0</v>
      </c>
      <c r="L646" s="15">
        <f>'fnd enro'!L646</f>
        <v>0</v>
      </c>
      <c r="M646" s="15">
        <f>'fnd enro'!M646</f>
        <v>0</v>
      </c>
      <c r="N646" s="15">
        <f>'fnd enro'!N646</f>
        <v>0</v>
      </c>
      <c r="O646" s="15">
        <f>'fnd enro'!O646</f>
        <v>12</v>
      </c>
      <c r="P646" s="15"/>
      <c r="Q646" s="15">
        <f>'fnd enro'!R646</f>
        <v>84</v>
      </c>
      <c r="R646" s="16">
        <f t="shared" si="103"/>
        <v>1</v>
      </c>
      <c r="S646" s="15">
        <f>'fnd enro'!Q646</f>
        <v>3</v>
      </c>
      <c r="U646" s="1">
        <f>(($C646*'fnd base rates'!C$48)
+($D646*'fnd base rates'!C$49)
+($E646*'fnd base rates'!C$50)
+($F646*'fnd base rates'!C$51)
+($G646*'fnd base rates'!C$52)
+($H646*'fnd base rates'!C$53)
+($I646*'fnd base rates'!C$54)
+($J646*'fnd base rates'!C$55)
+($K646*'fnd base rates'!C$56)
+($L646*'fnd base rates'!C$57)
+($M646*'fnd base rates'!C$58)
+($N646*'fnd base rates'!C$59)
+($O646*VLOOKUP($S646+12,rate_basefnd,3)))
*$R646</f>
        <v>38916.832500000004</v>
      </c>
      <c r="V646" s="1">
        <f>(($C646*'fnd base rates'!D$48)
+($D646*'fnd base rates'!D$49)
+($E646*'fnd base rates'!D$50)
+($F646*'fnd base rates'!D$51)
+($G646*'fnd base rates'!D$52)
+($H646*'fnd base rates'!D$53)
+($I646*'fnd base rates'!D$54)
+($J646*'fnd base rates'!D$55)
+($K646*'fnd base rates'!D$56)
+($L646*'fnd base rates'!D$57)
+($M646*'fnd base rates'!D$58)
+($N646*'fnd base rates'!D$59)
+($O646*VLOOKUP($S646+12,rate_basefnd,4)))
*$R646</f>
        <v>55836.480000000003</v>
      </c>
      <c r="W646" s="1">
        <f>(($C646*'fnd base rates'!E$48)
+($D646*'fnd base rates'!E$49)
+($E646*'fnd base rates'!E$50)
+($F646*'fnd base rates'!E$51)
+($G646*'fnd base rates'!E$52)
+($H646*'fnd base rates'!E$53)
+($I646*'fnd base rates'!E$54)
+($J646*'fnd base rates'!E$55)
+($K646*'fnd base rates'!E$56)
+($L646*'fnd base rates'!E$57)
+($M646*'fnd base rates'!E$58)
+($N646*'fnd base rates'!E$59)
+($O646*VLOOKUP($S646+12,rate_basefnd,5)))
*$R646</f>
        <v>394331.58750000002</v>
      </c>
      <c r="X646" s="1">
        <f>(($C646*'fnd base rates'!F$48)
+($D646*'fnd base rates'!F$49)
+($E646*'fnd base rates'!F$50)
+($F646*'fnd base rates'!F$51)
+($G646*'fnd base rates'!F$52)
+($H646*'fnd base rates'!F$53)
+($I646*'fnd base rates'!F$54)
+($J646*'fnd base rates'!F$55)
+($K646*'fnd base rates'!F$56)
+($L646*'fnd base rates'!F$57)
+($M646*'fnd base rates'!F$58)
+($N646*'fnd base rates'!F$59)
+($O646*VLOOKUP($S646+12,rate_basefnd,6)))
*$R646</f>
        <v>64004.282999999996</v>
      </c>
      <c r="Y646" s="1">
        <f>(($C646*'fnd base rates'!G$48)
+($D646*'fnd base rates'!G$49)
+($E646*'fnd base rates'!G$50)
+($F646*'fnd base rates'!G$51)
+($G646*'fnd base rates'!G$52)
+($H646*'fnd base rates'!G$53)
+($I646*'fnd base rates'!G$54)
+($J646*'fnd base rates'!G$55)
+($K646*'fnd base rates'!G$56)
+($L646*'fnd base rates'!G$57)
+($M646*'fnd base rates'!G$58)
+($N646*'fnd base rates'!G$59)
+($O646*VLOOKUP($S646+12,rate_basefnd,7)))
*$R646</f>
        <v>12728.751</v>
      </c>
      <c r="Z646" s="1">
        <f>(($C646*'fnd base rates'!H$48)
+($D646*'fnd base rates'!H$49)
+($E646*'fnd base rates'!H$50)
+($F646*'fnd base rates'!H$51)
+($G646*'fnd base rates'!H$52)
+($H646*'fnd base rates'!H$53)
+($I646*'fnd base rates'!H$54)
+($J646*'fnd base rates'!H$55)
+($K646*'fnd base rates'!H$56)
+($L646*'fnd base rates'!H$57)
+($M646*'fnd base rates'!H$58)
+($N646*'fnd base rates'!H$59)
+($O646*VLOOKUP($S646+12,rate_basefnd,8)))</f>
        <v>60403.097999999998</v>
      </c>
      <c r="AA646" s="1">
        <f>(($C646*'fnd base rates'!I$48)
+($D646*'fnd base rates'!I$49)
+($E646*'fnd base rates'!I$50)
+($F646*'fnd base rates'!I$51)
+($G646*'fnd base rates'!I$52)
+($H646*'fnd base rates'!I$53)
+($I646*'fnd base rates'!I$54)
+($J646*'fnd base rates'!I$55)
+($K646*'fnd base rates'!I$56)
+($L646*'fnd base rates'!I$57)
+($M646*'fnd base rates'!I$58)
+($N646*'fnd base rates'!I$59)
+($O646*VLOOKUP($S646+12,rate_basefnd,9)))
*$R646</f>
        <v>31086.719999999998</v>
      </c>
      <c r="AB646" s="1">
        <f>(($C646*'fnd base rates'!J$48)
+($D646*'fnd base rates'!J$49)
+($E646*'fnd base rates'!J$50)
+($F646*'fnd base rates'!J$51)
+($G646*'fnd base rates'!J$52)
+($H646*'fnd base rates'!J$53)
+($I646*'fnd base rates'!J$54)
+($J646*'fnd base rates'!J$55)
+($K646*'fnd base rates'!J$56)
+($L646*'fnd base rates'!J$57)
+($M646*'fnd base rates'!J$58)
+($N646*'fnd base rates'!J$59)
+($O646*VLOOKUP($S646+12,rate_basefnd,10)))
*$R646</f>
        <v>41874</v>
      </c>
      <c r="AC646" s="1">
        <f>(($C646*'fnd base rates'!K$48)
+($D646*'fnd base rates'!K$49)
+($E646*'fnd base rates'!K$50)
+($F646*'fnd base rates'!K$51)
+($G646*'fnd base rates'!K$52)
+($H646*'fnd base rates'!K$53)
+($I646*'fnd base rates'!K$54)
+($J646*'fnd base rates'!K$55)
+($K646*'fnd base rates'!K$56)
+($L646*'fnd base rates'!K$57)
+($M646*'fnd base rates'!K$58)
+($N646*'fnd base rates'!K$59)
+($O646*VLOOKUP($S646+12,rate_basefnd,11)))
*$R646</f>
        <v>89325.430500000002</v>
      </c>
      <c r="AD646" s="1">
        <f>(($C646*'fnd base rates'!L$48)
+($D646*'fnd base rates'!L$49)
+($E646*'fnd base rates'!L$50)
+($F646*'fnd base rates'!L$51)
+($G646*'fnd base rates'!L$52)
+($H646*'fnd base rates'!L$53)
+($I646*'fnd base rates'!L$54)
+($J646*'fnd base rates'!L$55)
+($K646*'fnd base rates'!L$56)
+($L646*'fnd base rates'!L$57)
+($M646*'fnd base rates'!L$58)
+($N646*'fnd base rates'!L$59)
+($O646*VLOOKUP($S646+12,rate_basefnd,12)))</f>
        <v>80932.875306193091</v>
      </c>
      <c r="AE646" s="1">
        <f>(($C646*'fnd base rates'!M$48)
+($D646*'fnd base rates'!M$49)
+($E646*'fnd base rates'!M$50)
+($F646*'fnd base rates'!M$51)
+($G646*'fnd base rates'!M$52)
+($H646*'fnd base rates'!M$53)
+($I646*'fnd base rates'!M$54)
+($J646*'fnd base rates'!M$55)
+($K646*'fnd base rates'!M$56)
+($L646*'fnd base rates'!M$57)
+($M646*'fnd base rates'!M$58)
+($N646*'fnd base rates'!M$59)
+($O646*VLOOKUP($S646+12,rate_basefnd,13)))</f>
        <v>0</v>
      </c>
      <c r="AF646" s="4">
        <f t="shared" si="104"/>
        <v>869440.05780619313</v>
      </c>
      <c r="AG646" s="4"/>
      <c r="AH646" s="4">
        <f t="shared" si="105"/>
        <v>489020239</v>
      </c>
      <c r="AI646" s="4" t="str">
        <f t="shared" si="106"/>
        <v>489</v>
      </c>
      <c r="AJ646" s="2" t="str">
        <f t="shared" si="107"/>
        <v>020</v>
      </c>
      <c r="AK646" s="2" t="str">
        <f t="shared" si="108"/>
        <v>239</v>
      </c>
      <c r="AL646" s="4">
        <f t="shared" si="109"/>
        <v>1</v>
      </c>
      <c r="AM646" s="4">
        <f t="shared" si="102"/>
        <v>84</v>
      </c>
      <c r="AN646" s="4">
        <f t="shared" si="110"/>
        <v>869440.05780619313</v>
      </c>
      <c r="AO646" s="4">
        <f t="shared" si="111"/>
        <v>10350</v>
      </c>
      <c r="AP646" s="4">
        <f t="shared" si="112"/>
        <v>0</v>
      </c>
      <c r="AQ646" s="75">
        <v>10350</v>
      </c>
      <c r="AR646" s="4"/>
    </row>
    <row r="647" spans="1:44">
      <c r="A647" s="2">
        <v>489020242</v>
      </c>
      <c r="B647" s="382" t="s">
        <v>696</v>
      </c>
      <c r="C647" s="15">
        <f>'fnd enro'!C647</f>
        <v>0</v>
      </c>
      <c r="D647" s="15">
        <f>'fnd enro'!D647</f>
        <v>0</v>
      </c>
      <c r="E647" s="15">
        <f>'fnd enro'!E647</f>
        <v>0</v>
      </c>
      <c r="F647" s="15">
        <f>'fnd enro'!F647</f>
        <v>0</v>
      </c>
      <c r="G647" s="15">
        <f>'fnd enro'!G647</f>
        <v>0</v>
      </c>
      <c r="H647" s="15">
        <f>'fnd enro'!H647</f>
        <v>3</v>
      </c>
      <c r="I647" s="15">
        <f>'fnd enro'!I647</f>
        <v>0.1125</v>
      </c>
      <c r="J647" s="15">
        <f>'fnd enro'!J647</f>
        <v>0</v>
      </c>
      <c r="K647" s="15">
        <f>'fnd enro'!K647</f>
        <v>0</v>
      </c>
      <c r="L647" s="15">
        <f>'fnd enro'!L647</f>
        <v>0</v>
      </c>
      <c r="M647" s="15">
        <f>'fnd enro'!M647</f>
        <v>0</v>
      </c>
      <c r="N647" s="15">
        <f>'fnd enro'!N647</f>
        <v>0</v>
      </c>
      <c r="O647" s="15">
        <f>'fnd enro'!O647</f>
        <v>1</v>
      </c>
      <c r="P647" s="15"/>
      <c r="Q647" s="15">
        <f>'fnd enro'!R647</f>
        <v>3</v>
      </c>
      <c r="R647" s="16">
        <f t="shared" si="103"/>
        <v>1</v>
      </c>
      <c r="S647" s="15">
        <f>'fnd enro'!Q647</f>
        <v>8</v>
      </c>
      <c r="U647" s="1">
        <f>(($C647*'fnd base rates'!C$48)
+($D647*'fnd base rates'!C$49)
+($E647*'fnd base rates'!C$50)
+($F647*'fnd base rates'!C$51)
+($G647*'fnd base rates'!C$52)
+($H647*'fnd base rates'!C$53)
+($I647*'fnd base rates'!C$54)
+($J647*'fnd base rates'!C$55)
+($K647*'fnd base rates'!C$56)
+($L647*'fnd base rates'!C$57)
+($M647*'fnd base rates'!C$58)
+($N647*'fnd base rates'!C$59)
+($O647*VLOOKUP($S647+12,rate_basefnd,3)))
*$R647</f>
        <v>1389.8868750000001</v>
      </c>
      <c r="V647" s="1">
        <f>(($C647*'fnd base rates'!D$48)
+($D647*'fnd base rates'!D$49)
+($E647*'fnd base rates'!D$50)
+($F647*'fnd base rates'!D$51)
+($G647*'fnd base rates'!D$52)
+($H647*'fnd base rates'!D$53)
+($I647*'fnd base rates'!D$54)
+($J647*'fnd base rates'!D$55)
+($K647*'fnd base rates'!D$56)
+($L647*'fnd base rates'!D$57)
+($M647*'fnd base rates'!D$58)
+($N647*'fnd base rates'!D$59)
+($O647*VLOOKUP($S647+12,rate_basefnd,4)))
*$R647</f>
        <v>1994.16</v>
      </c>
      <c r="W647" s="1">
        <f>(($C647*'fnd base rates'!E$48)
+($D647*'fnd base rates'!E$49)
+($E647*'fnd base rates'!E$50)
+($F647*'fnd base rates'!E$51)
+($G647*'fnd base rates'!E$52)
+($H647*'fnd base rates'!E$53)
+($I647*'fnd base rates'!E$54)
+($J647*'fnd base rates'!E$55)
+($K647*'fnd base rates'!E$56)
+($L647*'fnd base rates'!E$57)
+($M647*'fnd base rates'!E$58)
+($N647*'fnd base rates'!E$59)
+($O647*VLOOKUP($S647+12,rate_basefnd,5)))
*$R647</f>
        <v>15984.368124999999</v>
      </c>
      <c r="X647" s="1">
        <f>(($C647*'fnd base rates'!F$48)
+($D647*'fnd base rates'!F$49)
+($E647*'fnd base rates'!F$50)
+($F647*'fnd base rates'!F$51)
+($G647*'fnd base rates'!F$52)
+($H647*'fnd base rates'!F$53)
+($I647*'fnd base rates'!F$54)
+($J647*'fnd base rates'!F$55)
+($K647*'fnd base rates'!F$56)
+($L647*'fnd base rates'!F$57)
+($M647*'fnd base rates'!F$58)
+($N647*'fnd base rates'!F$59)
+($O647*VLOOKUP($S647+12,rate_basefnd,6)))
*$R647</f>
        <v>2285.8672500000002</v>
      </c>
      <c r="Y647" s="1">
        <f>(($C647*'fnd base rates'!G$48)
+($D647*'fnd base rates'!G$49)
+($E647*'fnd base rates'!G$50)
+($F647*'fnd base rates'!G$51)
+($G647*'fnd base rates'!G$52)
+($H647*'fnd base rates'!G$53)
+($I647*'fnd base rates'!G$54)
+($J647*'fnd base rates'!G$55)
+($K647*'fnd base rates'!G$56)
+($L647*'fnd base rates'!G$57)
+($M647*'fnd base rates'!G$58)
+($N647*'fnd base rates'!G$59)
+($O647*VLOOKUP($S647+12,rate_basefnd,7)))
*$R647</f>
        <v>496.43825000000004</v>
      </c>
      <c r="Z647" s="1">
        <f>(($C647*'fnd base rates'!H$48)
+($D647*'fnd base rates'!H$49)
+($E647*'fnd base rates'!H$50)
+($F647*'fnd base rates'!H$51)
+($G647*'fnd base rates'!H$52)
+($H647*'fnd base rates'!H$53)
+($I647*'fnd base rates'!H$54)
+($J647*'fnd base rates'!H$55)
+($K647*'fnd base rates'!H$56)
+($L647*'fnd base rates'!H$57)
+($M647*'fnd base rates'!H$58)
+($N647*'fnd base rates'!H$59)
+($O647*VLOOKUP($S647+12,rate_basefnd,8)))</f>
        <v>2157.2535000000003</v>
      </c>
      <c r="AA647" s="1">
        <f>(($C647*'fnd base rates'!I$48)
+($D647*'fnd base rates'!I$49)
+($E647*'fnd base rates'!I$50)
+($F647*'fnd base rates'!I$51)
+($G647*'fnd base rates'!I$52)
+($H647*'fnd base rates'!I$53)
+($I647*'fnd base rates'!I$54)
+($J647*'fnd base rates'!I$55)
+($K647*'fnd base rates'!I$56)
+($L647*'fnd base rates'!I$57)
+($M647*'fnd base rates'!I$58)
+($N647*'fnd base rates'!I$59)
+($O647*VLOOKUP($S647+12,rate_basefnd,9)))
*$R647</f>
        <v>1110.24</v>
      </c>
      <c r="AB647" s="1">
        <f>(($C647*'fnd base rates'!J$48)
+($D647*'fnd base rates'!J$49)
+($E647*'fnd base rates'!J$50)
+($F647*'fnd base rates'!J$51)
+($G647*'fnd base rates'!J$52)
+($H647*'fnd base rates'!J$53)
+($I647*'fnd base rates'!J$54)
+($J647*'fnd base rates'!J$55)
+($K647*'fnd base rates'!J$56)
+($L647*'fnd base rates'!J$57)
+($M647*'fnd base rates'!J$58)
+($N647*'fnd base rates'!J$59)
+($O647*VLOOKUP($S647+12,rate_basefnd,10)))
*$R647</f>
        <v>1495.5</v>
      </c>
      <c r="AC647" s="1">
        <f>(($C647*'fnd base rates'!K$48)
+($D647*'fnd base rates'!K$49)
+($E647*'fnd base rates'!K$50)
+($F647*'fnd base rates'!K$51)
+($G647*'fnd base rates'!K$52)
+($H647*'fnd base rates'!K$53)
+($I647*'fnd base rates'!K$54)
+($J647*'fnd base rates'!K$55)
+($K647*'fnd base rates'!K$56)
+($L647*'fnd base rates'!K$57)
+($M647*'fnd base rates'!K$58)
+($N647*'fnd base rates'!K$59)
+($O647*VLOOKUP($S647+12,rate_basefnd,11)))
*$R647</f>
        <v>3483.8053749999999</v>
      </c>
      <c r="AD647" s="1">
        <f>(($C647*'fnd base rates'!L$48)
+($D647*'fnd base rates'!L$49)
+($E647*'fnd base rates'!L$50)
+($F647*'fnd base rates'!L$51)
+($G647*'fnd base rates'!L$52)
+($H647*'fnd base rates'!L$53)
+($I647*'fnd base rates'!L$54)
+($J647*'fnd base rates'!L$55)
+($K647*'fnd base rates'!L$56)
+($L647*'fnd base rates'!L$57)
+($M647*'fnd base rates'!L$58)
+($N647*'fnd base rates'!L$59)
+($O647*VLOOKUP($S647+12,rate_basefnd,12)))</f>
        <v>3083.4441180783247</v>
      </c>
      <c r="AE647" s="1">
        <f>(($C647*'fnd base rates'!M$48)
+($D647*'fnd base rates'!M$49)
+($E647*'fnd base rates'!M$50)
+($F647*'fnd base rates'!M$51)
+($G647*'fnd base rates'!M$52)
+($H647*'fnd base rates'!M$53)
+($I647*'fnd base rates'!M$54)
+($J647*'fnd base rates'!M$55)
+($K647*'fnd base rates'!M$56)
+($L647*'fnd base rates'!M$57)
+($M647*'fnd base rates'!M$58)
+($N647*'fnd base rates'!M$59)
+($O647*VLOOKUP($S647+12,rate_basefnd,13)))</f>
        <v>0</v>
      </c>
      <c r="AF647" s="4">
        <f t="shared" si="104"/>
        <v>33480.963493078321</v>
      </c>
      <c r="AG647" s="4"/>
      <c r="AH647" s="4">
        <f t="shared" si="105"/>
        <v>489020242</v>
      </c>
      <c r="AI647" s="4" t="str">
        <f t="shared" si="106"/>
        <v>489</v>
      </c>
      <c r="AJ647" s="2" t="str">
        <f t="shared" si="107"/>
        <v>020</v>
      </c>
      <c r="AK647" s="2" t="str">
        <f t="shared" si="108"/>
        <v>242</v>
      </c>
      <c r="AL647" s="4">
        <f t="shared" si="109"/>
        <v>1</v>
      </c>
      <c r="AM647" s="4">
        <f t="shared" si="102"/>
        <v>3</v>
      </c>
      <c r="AN647" s="4">
        <f t="shared" si="110"/>
        <v>33480.963493078321</v>
      </c>
      <c r="AO647" s="4">
        <f t="shared" si="111"/>
        <v>11160</v>
      </c>
      <c r="AP647" s="4">
        <f t="shared" si="112"/>
        <v>0</v>
      </c>
      <c r="AQ647" s="75">
        <v>11160</v>
      </c>
      <c r="AR647" s="4"/>
    </row>
    <row r="648" spans="1:44">
      <c r="A648" s="2">
        <v>489020261</v>
      </c>
      <c r="B648" s="382" t="s">
        <v>696</v>
      </c>
      <c r="C648" s="15">
        <f>'fnd enro'!C648</f>
        <v>0</v>
      </c>
      <c r="D648" s="15">
        <f>'fnd enro'!D648</f>
        <v>0</v>
      </c>
      <c r="E648" s="15">
        <f>'fnd enro'!E648</f>
        <v>0</v>
      </c>
      <c r="F648" s="15">
        <f>'fnd enro'!F648</f>
        <v>0</v>
      </c>
      <c r="G648" s="15">
        <f>'fnd enro'!G648</f>
        <v>0</v>
      </c>
      <c r="H648" s="15">
        <f>'fnd enro'!H648</f>
        <v>171</v>
      </c>
      <c r="I648" s="15">
        <f>'fnd enro'!I648</f>
        <v>6.4124999999999996</v>
      </c>
      <c r="J648" s="15">
        <f>'fnd enro'!J648</f>
        <v>0</v>
      </c>
      <c r="K648" s="15">
        <f>'fnd enro'!K648</f>
        <v>0</v>
      </c>
      <c r="L648" s="15">
        <f>'fnd enro'!L648</f>
        <v>0</v>
      </c>
      <c r="M648" s="15">
        <f>'fnd enro'!M648</f>
        <v>0</v>
      </c>
      <c r="N648" s="15">
        <f>'fnd enro'!N648</f>
        <v>0</v>
      </c>
      <c r="O648" s="15">
        <f>'fnd enro'!O648</f>
        <v>15</v>
      </c>
      <c r="P648" s="15"/>
      <c r="Q648" s="15">
        <f>'fnd enro'!R648</f>
        <v>171</v>
      </c>
      <c r="R648" s="16">
        <f t="shared" si="103"/>
        <v>1</v>
      </c>
      <c r="S648" s="15">
        <f>'fnd enro'!Q648</f>
        <v>2</v>
      </c>
      <c r="U648" s="1">
        <f>(($C648*'fnd base rates'!C$48)
+($D648*'fnd base rates'!C$49)
+($E648*'fnd base rates'!C$50)
+($F648*'fnd base rates'!C$51)
+($G648*'fnd base rates'!C$52)
+($H648*'fnd base rates'!C$53)
+($I648*'fnd base rates'!C$54)
+($J648*'fnd base rates'!C$55)
+($K648*'fnd base rates'!C$56)
+($L648*'fnd base rates'!C$57)
+($M648*'fnd base rates'!C$58)
+($N648*'fnd base rates'!C$59)
+($O648*VLOOKUP($S648+12,rate_basefnd,3)))
*$R648</f>
        <v>79223.551875000005</v>
      </c>
      <c r="V648" s="1">
        <f>(($C648*'fnd base rates'!D$48)
+($D648*'fnd base rates'!D$49)
+($E648*'fnd base rates'!D$50)
+($F648*'fnd base rates'!D$51)
+($G648*'fnd base rates'!D$52)
+($H648*'fnd base rates'!D$53)
+($I648*'fnd base rates'!D$54)
+($J648*'fnd base rates'!D$55)
+($K648*'fnd base rates'!D$56)
+($L648*'fnd base rates'!D$57)
+($M648*'fnd base rates'!D$58)
+($N648*'fnd base rates'!D$59)
+($O648*VLOOKUP($S648+12,rate_basefnd,4)))
*$R648</f>
        <v>113667.12000000001</v>
      </c>
      <c r="W648" s="1">
        <f>(($C648*'fnd base rates'!E$48)
+($D648*'fnd base rates'!E$49)
+($E648*'fnd base rates'!E$50)
+($F648*'fnd base rates'!E$51)
+($G648*'fnd base rates'!E$52)
+($H648*'fnd base rates'!E$53)
+($I648*'fnd base rates'!E$54)
+($J648*'fnd base rates'!E$55)
+($K648*'fnd base rates'!E$56)
+($L648*'fnd base rates'!E$57)
+($M648*'fnd base rates'!E$58)
+($N648*'fnd base rates'!E$59)
+($O648*VLOOKUP($S648+12,rate_basefnd,5)))
*$R648</f>
        <v>773514.703125</v>
      </c>
      <c r="X648" s="1">
        <f>(($C648*'fnd base rates'!F$48)
+($D648*'fnd base rates'!F$49)
+($E648*'fnd base rates'!F$50)
+($F648*'fnd base rates'!F$51)
+($G648*'fnd base rates'!F$52)
+($H648*'fnd base rates'!F$53)
+($I648*'fnd base rates'!F$54)
+($J648*'fnd base rates'!F$55)
+($K648*'fnd base rates'!F$56)
+($L648*'fnd base rates'!F$57)
+($M648*'fnd base rates'!F$58)
+($N648*'fnd base rates'!F$59)
+($O648*VLOOKUP($S648+12,rate_basefnd,6)))
*$R648</f>
        <v>130294.43325</v>
      </c>
      <c r="Y648" s="1">
        <f>(($C648*'fnd base rates'!G$48)
+($D648*'fnd base rates'!G$49)
+($E648*'fnd base rates'!G$50)
+($F648*'fnd base rates'!G$51)
+($G648*'fnd base rates'!G$52)
+($H648*'fnd base rates'!G$53)
+($I648*'fnd base rates'!G$54)
+($J648*'fnd base rates'!G$55)
+($K648*'fnd base rates'!G$56)
+($L648*'fnd base rates'!G$57)
+($M648*'fnd base rates'!G$58)
+($N648*'fnd base rates'!G$59)
+($O648*VLOOKUP($S648+12,rate_basefnd,7)))
*$R648</f>
        <v>25268.660250000001</v>
      </c>
      <c r="Z648" s="1">
        <f>(($C648*'fnd base rates'!H$48)
+($D648*'fnd base rates'!H$49)
+($E648*'fnd base rates'!H$50)
+($F648*'fnd base rates'!H$51)
+($G648*'fnd base rates'!H$52)
+($H648*'fnd base rates'!H$53)
+($I648*'fnd base rates'!H$54)
+($J648*'fnd base rates'!H$55)
+($K648*'fnd base rates'!H$56)
+($L648*'fnd base rates'!H$57)
+($M648*'fnd base rates'!H$58)
+($N648*'fnd base rates'!H$59)
+($O648*VLOOKUP($S648+12,rate_basefnd,8)))</f>
        <v>122963.4495</v>
      </c>
      <c r="AA648" s="1">
        <f>(($C648*'fnd base rates'!I$48)
+($D648*'fnd base rates'!I$49)
+($E648*'fnd base rates'!I$50)
+($F648*'fnd base rates'!I$51)
+($G648*'fnd base rates'!I$52)
+($H648*'fnd base rates'!I$53)
+($I648*'fnd base rates'!I$54)
+($J648*'fnd base rates'!I$55)
+($K648*'fnd base rates'!I$56)
+($L648*'fnd base rates'!I$57)
+($M648*'fnd base rates'!I$58)
+($N648*'fnd base rates'!I$59)
+($O648*VLOOKUP($S648+12,rate_basefnd,9)))
*$R648</f>
        <v>63283.68</v>
      </c>
      <c r="AB648" s="1">
        <f>(($C648*'fnd base rates'!J$48)
+($D648*'fnd base rates'!J$49)
+($E648*'fnd base rates'!J$50)
+($F648*'fnd base rates'!J$51)
+($G648*'fnd base rates'!J$52)
+($H648*'fnd base rates'!J$53)
+($I648*'fnd base rates'!J$54)
+($J648*'fnd base rates'!J$55)
+($K648*'fnd base rates'!J$56)
+($L648*'fnd base rates'!J$57)
+($M648*'fnd base rates'!J$58)
+($N648*'fnd base rates'!J$59)
+($O648*VLOOKUP($S648+12,rate_basefnd,10)))
*$R648</f>
        <v>85243.5</v>
      </c>
      <c r="AC648" s="1">
        <f>(($C648*'fnd base rates'!K$48)
+($D648*'fnd base rates'!K$49)
+($E648*'fnd base rates'!K$50)
+($F648*'fnd base rates'!K$51)
+($G648*'fnd base rates'!K$52)
+($H648*'fnd base rates'!K$53)
+($I648*'fnd base rates'!K$54)
+($J648*'fnd base rates'!K$55)
+($K648*'fnd base rates'!K$56)
+($L648*'fnd base rates'!K$57)
+($M648*'fnd base rates'!K$58)
+($N648*'fnd base rates'!K$59)
+($O648*VLOOKUP($S648+12,rate_basefnd,11)))
*$R648</f>
        <v>177326.52637499999</v>
      </c>
      <c r="AD648" s="1">
        <f>(($C648*'fnd base rates'!L$48)
+($D648*'fnd base rates'!L$49)
+($E648*'fnd base rates'!L$50)
+($F648*'fnd base rates'!L$51)
+($G648*'fnd base rates'!L$52)
+($H648*'fnd base rates'!L$53)
+($I648*'fnd base rates'!L$54)
+($J648*'fnd base rates'!L$55)
+($K648*'fnd base rates'!L$56)
+($L648*'fnd base rates'!L$57)
+($M648*'fnd base rates'!L$58)
+($N648*'fnd base rates'!L$59)
+($O648*VLOOKUP($S648+12,rate_basefnd,12)))</f>
        <v>161788.97473046454</v>
      </c>
      <c r="AE648" s="1">
        <f>(($C648*'fnd base rates'!M$48)
+($D648*'fnd base rates'!M$49)
+($E648*'fnd base rates'!M$50)
+($F648*'fnd base rates'!M$51)
+($G648*'fnd base rates'!M$52)
+($H648*'fnd base rates'!M$53)
+($I648*'fnd base rates'!M$54)
+($J648*'fnd base rates'!M$55)
+($K648*'fnd base rates'!M$56)
+($L648*'fnd base rates'!M$57)
+($M648*'fnd base rates'!M$58)
+($N648*'fnd base rates'!M$59)
+($O648*VLOOKUP($S648+12,rate_basefnd,13)))</f>
        <v>0</v>
      </c>
      <c r="AF648" s="4">
        <f t="shared" si="104"/>
        <v>1732574.5991054645</v>
      </c>
      <c r="AG648" s="4"/>
      <c r="AH648" s="4">
        <f t="shared" si="105"/>
        <v>489020261</v>
      </c>
      <c r="AI648" s="4" t="str">
        <f t="shared" si="106"/>
        <v>489</v>
      </c>
      <c r="AJ648" s="2" t="str">
        <f t="shared" si="107"/>
        <v>020</v>
      </c>
      <c r="AK648" s="2" t="str">
        <f t="shared" si="108"/>
        <v>261</v>
      </c>
      <c r="AL648" s="4">
        <f t="shared" si="109"/>
        <v>1</v>
      </c>
      <c r="AM648" s="4">
        <f t="shared" si="102"/>
        <v>171</v>
      </c>
      <c r="AN648" s="4">
        <f t="shared" si="110"/>
        <v>1732574.5991054645</v>
      </c>
      <c r="AO648" s="4">
        <f t="shared" si="111"/>
        <v>10132</v>
      </c>
      <c r="AP648" s="4">
        <f t="shared" si="112"/>
        <v>0</v>
      </c>
      <c r="AQ648" s="75">
        <v>10132</v>
      </c>
      <c r="AR648" s="4"/>
    </row>
    <row r="649" spans="1:44">
      <c r="A649" s="2">
        <v>489020264</v>
      </c>
      <c r="B649" s="382" t="s">
        <v>696</v>
      </c>
      <c r="C649" s="15">
        <f>'fnd enro'!C649</f>
        <v>0</v>
      </c>
      <c r="D649" s="15">
        <f>'fnd enro'!D649</f>
        <v>0</v>
      </c>
      <c r="E649" s="15">
        <f>'fnd enro'!E649</f>
        <v>0</v>
      </c>
      <c r="F649" s="15">
        <f>'fnd enro'!F649</f>
        <v>0</v>
      </c>
      <c r="G649" s="15">
        <f>'fnd enro'!G649</f>
        <v>0</v>
      </c>
      <c r="H649" s="15">
        <f>'fnd enro'!H649</f>
        <v>1</v>
      </c>
      <c r="I649" s="15">
        <f>'fnd enro'!I649</f>
        <v>3.7499999999999999E-2</v>
      </c>
      <c r="J649" s="15">
        <f>'fnd enro'!J649</f>
        <v>0</v>
      </c>
      <c r="K649" s="15">
        <f>'fnd enro'!K649</f>
        <v>0</v>
      </c>
      <c r="L649" s="15">
        <f>'fnd enro'!L649</f>
        <v>0</v>
      </c>
      <c r="M649" s="15">
        <f>'fnd enro'!M649</f>
        <v>0</v>
      </c>
      <c r="N649" s="15">
        <f>'fnd enro'!N649</f>
        <v>0</v>
      </c>
      <c r="O649" s="15">
        <f>'fnd enro'!O649</f>
        <v>0</v>
      </c>
      <c r="P649" s="15"/>
      <c r="Q649" s="15">
        <f>'fnd enro'!R649</f>
        <v>1</v>
      </c>
      <c r="R649" s="16">
        <f t="shared" si="103"/>
        <v>1</v>
      </c>
      <c r="S649" s="15">
        <f>'fnd enro'!Q649</f>
        <v>1</v>
      </c>
      <c r="U649" s="1">
        <f>(($C649*'fnd base rates'!C$48)
+($D649*'fnd base rates'!C$49)
+($E649*'fnd base rates'!C$50)
+($F649*'fnd base rates'!C$51)
+($G649*'fnd base rates'!C$52)
+($H649*'fnd base rates'!C$53)
+($I649*'fnd base rates'!C$54)
+($J649*'fnd base rates'!C$55)
+($K649*'fnd base rates'!C$56)
+($L649*'fnd base rates'!C$57)
+($M649*'fnd base rates'!C$58)
+($N649*'fnd base rates'!C$59)
+($O649*VLOOKUP($S649+12,rate_basefnd,3)))
*$R649</f>
        <v>463.29562500000003</v>
      </c>
      <c r="V649" s="1">
        <f>(($C649*'fnd base rates'!D$48)
+($D649*'fnd base rates'!D$49)
+($E649*'fnd base rates'!D$50)
+($F649*'fnd base rates'!D$51)
+($G649*'fnd base rates'!D$52)
+($H649*'fnd base rates'!D$53)
+($I649*'fnd base rates'!D$54)
+($J649*'fnd base rates'!D$55)
+($K649*'fnd base rates'!D$56)
+($L649*'fnd base rates'!D$57)
+($M649*'fnd base rates'!D$58)
+($N649*'fnd base rates'!D$59)
+($O649*VLOOKUP($S649+12,rate_basefnd,4)))
*$R649</f>
        <v>664.72</v>
      </c>
      <c r="W649" s="1">
        <f>(($C649*'fnd base rates'!E$48)
+($D649*'fnd base rates'!E$49)
+($E649*'fnd base rates'!E$50)
+($F649*'fnd base rates'!E$51)
+($G649*'fnd base rates'!E$52)
+($H649*'fnd base rates'!E$53)
+($I649*'fnd base rates'!E$54)
+($J649*'fnd base rates'!E$55)
+($K649*'fnd base rates'!E$56)
+($L649*'fnd base rates'!E$57)
+($M649*'fnd base rates'!E$58)
+($N649*'fnd base rates'!E$59)
+($O649*VLOOKUP($S649+12,rate_basefnd,5)))
*$R649</f>
        <v>4258.7093749999995</v>
      </c>
      <c r="X649" s="1">
        <f>(($C649*'fnd base rates'!F$48)
+($D649*'fnd base rates'!F$49)
+($E649*'fnd base rates'!F$50)
+($F649*'fnd base rates'!F$51)
+($G649*'fnd base rates'!F$52)
+($H649*'fnd base rates'!F$53)
+($I649*'fnd base rates'!F$54)
+($J649*'fnd base rates'!F$55)
+($K649*'fnd base rates'!F$56)
+($L649*'fnd base rates'!F$57)
+($M649*'fnd base rates'!F$58)
+($N649*'fnd base rates'!F$59)
+($O649*VLOOKUP($S649+12,rate_basefnd,6)))
*$R649</f>
        <v>761.95575000000008</v>
      </c>
      <c r="Y649" s="1">
        <f>(($C649*'fnd base rates'!G$48)
+($D649*'fnd base rates'!G$49)
+($E649*'fnd base rates'!G$50)
+($F649*'fnd base rates'!G$51)
+($G649*'fnd base rates'!G$52)
+($H649*'fnd base rates'!G$53)
+($I649*'fnd base rates'!G$54)
+($J649*'fnd base rates'!G$55)
+($K649*'fnd base rates'!G$56)
+($L649*'fnd base rates'!G$57)
+($M649*'fnd base rates'!G$58)
+($N649*'fnd base rates'!G$59)
+($O649*VLOOKUP($S649+12,rate_basefnd,7)))
*$R649</f>
        <v>141.94274999999999</v>
      </c>
      <c r="Z649" s="1">
        <f>(($C649*'fnd base rates'!H$48)
+($D649*'fnd base rates'!H$49)
+($E649*'fnd base rates'!H$50)
+($F649*'fnd base rates'!H$51)
+($G649*'fnd base rates'!H$52)
+($H649*'fnd base rates'!H$53)
+($I649*'fnd base rates'!H$54)
+($J649*'fnd base rates'!H$55)
+($K649*'fnd base rates'!H$56)
+($L649*'fnd base rates'!H$57)
+($M649*'fnd base rates'!H$58)
+($N649*'fnd base rates'!H$59)
+($O649*VLOOKUP($S649+12,rate_basefnd,8)))</f>
        <v>719.08450000000005</v>
      </c>
      <c r="AA649" s="1">
        <f>(($C649*'fnd base rates'!I$48)
+($D649*'fnd base rates'!I$49)
+($E649*'fnd base rates'!I$50)
+($F649*'fnd base rates'!I$51)
+($G649*'fnd base rates'!I$52)
+($H649*'fnd base rates'!I$53)
+($I649*'fnd base rates'!I$54)
+($J649*'fnd base rates'!I$55)
+($K649*'fnd base rates'!I$56)
+($L649*'fnd base rates'!I$57)
+($M649*'fnd base rates'!I$58)
+($N649*'fnd base rates'!I$59)
+($O649*VLOOKUP($S649+12,rate_basefnd,9)))
*$R649</f>
        <v>370.08</v>
      </c>
      <c r="AB649" s="1">
        <f>(($C649*'fnd base rates'!J$48)
+($D649*'fnd base rates'!J$49)
+($E649*'fnd base rates'!J$50)
+($F649*'fnd base rates'!J$51)
+($G649*'fnd base rates'!J$52)
+($H649*'fnd base rates'!J$53)
+($I649*'fnd base rates'!J$54)
+($J649*'fnd base rates'!J$55)
+($K649*'fnd base rates'!J$56)
+($L649*'fnd base rates'!J$57)
+($M649*'fnd base rates'!J$58)
+($N649*'fnd base rates'!J$59)
+($O649*VLOOKUP($S649+12,rate_basefnd,10)))
*$R649</f>
        <v>498.5</v>
      </c>
      <c r="AC649" s="1">
        <f>(($C649*'fnd base rates'!K$48)
+($D649*'fnd base rates'!K$49)
+($E649*'fnd base rates'!K$50)
+($F649*'fnd base rates'!K$51)
+($G649*'fnd base rates'!K$52)
+($H649*'fnd base rates'!K$53)
+($I649*'fnd base rates'!K$54)
+($J649*'fnd base rates'!K$55)
+($K649*'fnd base rates'!K$56)
+($L649*'fnd base rates'!K$57)
+($M649*'fnd base rates'!K$58)
+($N649*'fnd base rates'!K$59)
+($O649*VLOOKUP($S649+12,rate_basefnd,11)))
*$R649</f>
        <v>996.10512500000004</v>
      </c>
      <c r="AD649" s="1">
        <f>(($C649*'fnd base rates'!L$48)
+($D649*'fnd base rates'!L$49)
+($E649*'fnd base rates'!L$50)
+($F649*'fnd base rates'!L$51)
+($G649*'fnd base rates'!L$52)
+($H649*'fnd base rates'!L$53)
+($I649*'fnd base rates'!L$54)
+($J649*'fnd base rates'!L$55)
+($K649*'fnd base rates'!L$56)
+($L649*'fnd base rates'!L$57)
+($M649*'fnd base rates'!L$58)
+($N649*'fnd base rates'!L$59)
+($O649*VLOOKUP($S649+12,rate_basefnd,12)))</f>
        <v>919.25803935944157</v>
      </c>
      <c r="AE649" s="1">
        <f>(($C649*'fnd base rates'!M$48)
+($D649*'fnd base rates'!M$49)
+($E649*'fnd base rates'!M$50)
+($F649*'fnd base rates'!M$51)
+($G649*'fnd base rates'!M$52)
+($H649*'fnd base rates'!M$53)
+($I649*'fnd base rates'!M$54)
+($J649*'fnd base rates'!M$55)
+($K649*'fnd base rates'!M$56)
+($L649*'fnd base rates'!M$57)
+($M649*'fnd base rates'!M$58)
+($N649*'fnd base rates'!M$59)
+($O649*VLOOKUP($S649+12,rate_basefnd,13)))</f>
        <v>0</v>
      </c>
      <c r="AF649" s="4">
        <f t="shared" si="104"/>
        <v>9793.6511643594404</v>
      </c>
      <c r="AG649" s="4"/>
      <c r="AH649" s="4">
        <f t="shared" si="105"/>
        <v>489020264</v>
      </c>
      <c r="AI649" s="4" t="str">
        <f t="shared" si="106"/>
        <v>489</v>
      </c>
      <c r="AJ649" s="2" t="str">
        <f t="shared" si="107"/>
        <v>020</v>
      </c>
      <c r="AK649" s="2" t="str">
        <f t="shared" si="108"/>
        <v>264</v>
      </c>
      <c r="AL649" s="4">
        <f t="shared" si="109"/>
        <v>1</v>
      </c>
      <c r="AM649" s="4">
        <f t="shared" si="102"/>
        <v>1</v>
      </c>
      <c r="AN649" s="4">
        <f t="shared" si="110"/>
        <v>9793.6511643594404</v>
      </c>
      <c r="AO649" s="4">
        <f t="shared" si="111"/>
        <v>9794</v>
      </c>
      <c r="AP649" s="4">
        <f t="shared" si="112"/>
        <v>0</v>
      </c>
      <c r="AQ649" s="75">
        <v>9794</v>
      </c>
      <c r="AR649" s="4"/>
    </row>
    <row r="650" spans="1:44">
      <c r="A650" s="2">
        <v>489020300</v>
      </c>
      <c r="B650" s="382" t="s">
        <v>696</v>
      </c>
      <c r="C650" s="15">
        <f>'fnd enro'!C650</f>
        <v>0</v>
      </c>
      <c r="D650" s="15">
        <f>'fnd enro'!D650</f>
        <v>0</v>
      </c>
      <c r="E650" s="15">
        <f>'fnd enro'!E650</f>
        <v>0</v>
      </c>
      <c r="F650" s="15">
        <f>'fnd enro'!F650</f>
        <v>0</v>
      </c>
      <c r="G650" s="15">
        <f>'fnd enro'!G650</f>
        <v>0</v>
      </c>
      <c r="H650" s="15">
        <f>'fnd enro'!H650</f>
        <v>1</v>
      </c>
      <c r="I650" s="15">
        <f>'fnd enro'!I650</f>
        <v>3.7499999999999999E-2</v>
      </c>
      <c r="J650" s="15">
        <f>'fnd enro'!J650</f>
        <v>0</v>
      </c>
      <c r="K650" s="15">
        <f>'fnd enro'!K650</f>
        <v>0</v>
      </c>
      <c r="L650" s="15">
        <f>'fnd enro'!L650</f>
        <v>0</v>
      </c>
      <c r="M650" s="15">
        <f>'fnd enro'!M650</f>
        <v>0</v>
      </c>
      <c r="N650" s="15">
        <f>'fnd enro'!N650</f>
        <v>0</v>
      </c>
      <c r="O650" s="15">
        <f>'fnd enro'!O650</f>
        <v>0</v>
      </c>
      <c r="P650" s="15"/>
      <c r="Q650" s="15">
        <f>'fnd enro'!R650</f>
        <v>1</v>
      </c>
      <c r="R650" s="16">
        <f t="shared" si="103"/>
        <v>1</v>
      </c>
      <c r="S650" s="15">
        <f>'fnd enro'!Q650</f>
        <v>1</v>
      </c>
      <c r="U650" s="1">
        <f>(($C650*'fnd base rates'!C$48)
+($D650*'fnd base rates'!C$49)
+($E650*'fnd base rates'!C$50)
+($F650*'fnd base rates'!C$51)
+($G650*'fnd base rates'!C$52)
+($H650*'fnd base rates'!C$53)
+($I650*'fnd base rates'!C$54)
+($J650*'fnd base rates'!C$55)
+($K650*'fnd base rates'!C$56)
+($L650*'fnd base rates'!C$57)
+($M650*'fnd base rates'!C$58)
+($N650*'fnd base rates'!C$59)
+($O650*VLOOKUP($S650+12,rate_basefnd,3)))
*$R650</f>
        <v>463.29562500000003</v>
      </c>
      <c r="V650" s="1">
        <f>(($C650*'fnd base rates'!D$48)
+($D650*'fnd base rates'!D$49)
+($E650*'fnd base rates'!D$50)
+($F650*'fnd base rates'!D$51)
+($G650*'fnd base rates'!D$52)
+($H650*'fnd base rates'!D$53)
+($I650*'fnd base rates'!D$54)
+($J650*'fnd base rates'!D$55)
+($K650*'fnd base rates'!D$56)
+($L650*'fnd base rates'!D$57)
+($M650*'fnd base rates'!D$58)
+($N650*'fnd base rates'!D$59)
+($O650*VLOOKUP($S650+12,rate_basefnd,4)))
*$R650</f>
        <v>664.72</v>
      </c>
      <c r="W650" s="1">
        <f>(($C650*'fnd base rates'!E$48)
+($D650*'fnd base rates'!E$49)
+($E650*'fnd base rates'!E$50)
+($F650*'fnd base rates'!E$51)
+($G650*'fnd base rates'!E$52)
+($H650*'fnd base rates'!E$53)
+($I650*'fnd base rates'!E$54)
+($J650*'fnd base rates'!E$55)
+($K650*'fnd base rates'!E$56)
+($L650*'fnd base rates'!E$57)
+($M650*'fnd base rates'!E$58)
+($N650*'fnd base rates'!E$59)
+($O650*VLOOKUP($S650+12,rate_basefnd,5)))
*$R650</f>
        <v>4258.7093749999995</v>
      </c>
      <c r="X650" s="1">
        <f>(($C650*'fnd base rates'!F$48)
+($D650*'fnd base rates'!F$49)
+($E650*'fnd base rates'!F$50)
+($F650*'fnd base rates'!F$51)
+($G650*'fnd base rates'!F$52)
+($H650*'fnd base rates'!F$53)
+($I650*'fnd base rates'!F$54)
+($J650*'fnd base rates'!F$55)
+($K650*'fnd base rates'!F$56)
+($L650*'fnd base rates'!F$57)
+($M650*'fnd base rates'!F$58)
+($N650*'fnd base rates'!F$59)
+($O650*VLOOKUP($S650+12,rate_basefnd,6)))
*$R650</f>
        <v>761.95575000000008</v>
      </c>
      <c r="Y650" s="1">
        <f>(($C650*'fnd base rates'!G$48)
+($D650*'fnd base rates'!G$49)
+($E650*'fnd base rates'!G$50)
+($F650*'fnd base rates'!G$51)
+($G650*'fnd base rates'!G$52)
+($H650*'fnd base rates'!G$53)
+($I650*'fnd base rates'!G$54)
+($J650*'fnd base rates'!G$55)
+($K650*'fnd base rates'!G$56)
+($L650*'fnd base rates'!G$57)
+($M650*'fnd base rates'!G$58)
+($N650*'fnd base rates'!G$59)
+($O650*VLOOKUP($S650+12,rate_basefnd,7)))
*$R650</f>
        <v>141.94274999999999</v>
      </c>
      <c r="Z650" s="1">
        <f>(($C650*'fnd base rates'!H$48)
+($D650*'fnd base rates'!H$49)
+($E650*'fnd base rates'!H$50)
+($F650*'fnd base rates'!H$51)
+($G650*'fnd base rates'!H$52)
+($H650*'fnd base rates'!H$53)
+($I650*'fnd base rates'!H$54)
+($J650*'fnd base rates'!H$55)
+($K650*'fnd base rates'!H$56)
+($L650*'fnd base rates'!H$57)
+($M650*'fnd base rates'!H$58)
+($N650*'fnd base rates'!H$59)
+($O650*VLOOKUP($S650+12,rate_basefnd,8)))</f>
        <v>719.08450000000005</v>
      </c>
      <c r="AA650" s="1">
        <f>(($C650*'fnd base rates'!I$48)
+($D650*'fnd base rates'!I$49)
+($E650*'fnd base rates'!I$50)
+($F650*'fnd base rates'!I$51)
+($G650*'fnd base rates'!I$52)
+($H650*'fnd base rates'!I$53)
+($I650*'fnd base rates'!I$54)
+($J650*'fnd base rates'!I$55)
+($K650*'fnd base rates'!I$56)
+($L650*'fnd base rates'!I$57)
+($M650*'fnd base rates'!I$58)
+($N650*'fnd base rates'!I$59)
+($O650*VLOOKUP($S650+12,rate_basefnd,9)))
*$R650</f>
        <v>370.08</v>
      </c>
      <c r="AB650" s="1">
        <f>(($C650*'fnd base rates'!J$48)
+($D650*'fnd base rates'!J$49)
+($E650*'fnd base rates'!J$50)
+($F650*'fnd base rates'!J$51)
+($G650*'fnd base rates'!J$52)
+($H650*'fnd base rates'!J$53)
+($I650*'fnd base rates'!J$54)
+($J650*'fnd base rates'!J$55)
+($K650*'fnd base rates'!J$56)
+($L650*'fnd base rates'!J$57)
+($M650*'fnd base rates'!J$58)
+($N650*'fnd base rates'!J$59)
+($O650*VLOOKUP($S650+12,rate_basefnd,10)))
*$R650</f>
        <v>498.5</v>
      </c>
      <c r="AC650" s="1">
        <f>(($C650*'fnd base rates'!K$48)
+($D650*'fnd base rates'!K$49)
+($E650*'fnd base rates'!K$50)
+($F650*'fnd base rates'!K$51)
+($G650*'fnd base rates'!K$52)
+($H650*'fnd base rates'!K$53)
+($I650*'fnd base rates'!K$54)
+($J650*'fnd base rates'!K$55)
+($K650*'fnd base rates'!K$56)
+($L650*'fnd base rates'!K$57)
+($M650*'fnd base rates'!K$58)
+($N650*'fnd base rates'!K$59)
+($O650*VLOOKUP($S650+12,rate_basefnd,11)))
*$R650</f>
        <v>996.10512500000004</v>
      </c>
      <c r="AD650" s="1">
        <f>(($C650*'fnd base rates'!L$48)
+($D650*'fnd base rates'!L$49)
+($E650*'fnd base rates'!L$50)
+($F650*'fnd base rates'!L$51)
+($G650*'fnd base rates'!L$52)
+($H650*'fnd base rates'!L$53)
+($I650*'fnd base rates'!L$54)
+($J650*'fnd base rates'!L$55)
+($K650*'fnd base rates'!L$56)
+($L650*'fnd base rates'!L$57)
+($M650*'fnd base rates'!L$58)
+($N650*'fnd base rates'!L$59)
+($O650*VLOOKUP($S650+12,rate_basefnd,12)))</f>
        <v>919.25803935944157</v>
      </c>
      <c r="AE650" s="1">
        <f>(($C650*'fnd base rates'!M$48)
+($D650*'fnd base rates'!M$49)
+($E650*'fnd base rates'!M$50)
+($F650*'fnd base rates'!M$51)
+($G650*'fnd base rates'!M$52)
+($H650*'fnd base rates'!M$53)
+($I650*'fnd base rates'!M$54)
+($J650*'fnd base rates'!M$55)
+($K650*'fnd base rates'!M$56)
+($L650*'fnd base rates'!M$57)
+($M650*'fnd base rates'!M$58)
+($N650*'fnd base rates'!M$59)
+($O650*VLOOKUP($S650+12,rate_basefnd,13)))</f>
        <v>0</v>
      </c>
      <c r="AF650" s="4">
        <f t="shared" si="104"/>
        <v>9793.6511643594404</v>
      </c>
      <c r="AG650" s="4"/>
      <c r="AH650" s="4">
        <f t="shared" si="105"/>
        <v>489020300</v>
      </c>
      <c r="AI650" s="4" t="str">
        <f t="shared" si="106"/>
        <v>489</v>
      </c>
      <c r="AJ650" s="2" t="str">
        <f t="shared" si="107"/>
        <v>020</v>
      </c>
      <c r="AK650" s="2" t="str">
        <f t="shared" si="108"/>
        <v>300</v>
      </c>
      <c r="AL650" s="4">
        <f t="shared" si="109"/>
        <v>1</v>
      </c>
      <c r="AM650" s="4">
        <f t="shared" ref="AM650:AM713" si="113">enro</f>
        <v>1</v>
      </c>
      <c r="AN650" s="4">
        <f t="shared" si="110"/>
        <v>9793.6511643594404</v>
      </c>
      <c r="AO650" s="4">
        <f t="shared" si="111"/>
        <v>9794</v>
      </c>
      <c r="AP650" s="4">
        <f t="shared" si="112"/>
        <v>0</v>
      </c>
      <c r="AQ650" s="75">
        <v>9794</v>
      </c>
      <c r="AR650" s="4"/>
    </row>
    <row r="651" spans="1:44">
      <c r="A651" s="2">
        <v>489020310</v>
      </c>
      <c r="B651" s="382" t="s">
        <v>696</v>
      </c>
      <c r="C651" s="15">
        <f>'fnd enro'!C651</f>
        <v>0</v>
      </c>
      <c r="D651" s="15">
        <f>'fnd enro'!D651</f>
        <v>0</v>
      </c>
      <c r="E651" s="15">
        <f>'fnd enro'!E651</f>
        <v>0</v>
      </c>
      <c r="F651" s="15">
        <f>'fnd enro'!F651</f>
        <v>0</v>
      </c>
      <c r="G651" s="15">
        <f>'fnd enro'!G651</f>
        <v>0</v>
      </c>
      <c r="H651" s="15">
        <f>'fnd enro'!H651</f>
        <v>26</v>
      </c>
      <c r="I651" s="15">
        <f>'fnd enro'!I651</f>
        <v>0.97499999999999998</v>
      </c>
      <c r="J651" s="15">
        <f>'fnd enro'!J651</f>
        <v>0</v>
      </c>
      <c r="K651" s="15">
        <f>'fnd enro'!K651</f>
        <v>0</v>
      </c>
      <c r="L651" s="15">
        <f>'fnd enro'!L651</f>
        <v>0</v>
      </c>
      <c r="M651" s="15">
        <f>'fnd enro'!M651</f>
        <v>0</v>
      </c>
      <c r="N651" s="15">
        <f>'fnd enro'!N651</f>
        <v>0</v>
      </c>
      <c r="O651" s="15">
        <f>'fnd enro'!O651</f>
        <v>5</v>
      </c>
      <c r="P651" s="15"/>
      <c r="Q651" s="15">
        <f>'fnd enro'!R651</f>
        <v>26</v>
      </c>
      <c r="R651" s="16">
        <f t="shared" ref="R651:R714" si="114">VLOOKUP(A651,charterinfo_b,6)</f>
        <v>1</v>
      </c>
      <c r="S651" s="15">
        <f>'fnd enro'!Q651</f>
        <v>5</v>
      </c>
      <c r="U651" s="1">
        <f>(($C651*'fnd base rates'!C$48)
+($D651*'fnd base rates'!C$49)
+($E651*'fnd base rates'!C$50)
+($F651*'fnd base rates'!C$51)
+($G651*'fnd base rates'!C$52)
+($H651*'fnd base rates'!C$53)
+($I651*'fnd base rates'!C$54)
+($J651*'fnd base rates'!C$55)
+($K651*'fnd base rates'!C$56)
+($L651*'fnd base rates'!C$57)
+($M651*'fnd base rates'!C$58)
+($N651*'fnd base rates'!C$59)
+($O651*VLOOKUP($S651+12,rate_basefnd,3)))
*$R651</f>
        <v>12045.686250000001</v>
      </c>
      <c r="V651" s="1">
        <f>(($C651*'fnd base rates'!D$48)
+($D651*'fnd base rates'!D$49)
+($E651*'fnd base rates'!D$50)
+($F651*'fnd base rates'!D$51)
+($G651*'fnd base rates'!D$52)
+($H651*'fnd base rates'!D$53)
+($I651*'fnd base rates'!D$54)
+($J651*'fnd base rates'!D$55)
+($K651*'fnd base rates'!D$56)
+($L651*'fnd base rates'!D$57)
+($M651*'fnd base rates'!D$58)
+($N651*'fnd base rates'!D$59)
+($O651*VLOOKUP($S651+12,rate_basefnd,4)))
*$R651</f>
        <v>17282.72</v>
      </c>
      <c r="W651" s="1">
        <f>(($C651*'fnd base rates'!E$48)
+($D651*'fnd base rates'!E$49)
+($E651*'fnd base rates'!E$50)
+($F651*'fnd base rates'!E$51)
+($G651*'fnd base rates'!E$52)
+($H651*'fnd base rates'!E$53)
+($I651*'fnd base rates'!E$54)
+($J651*'fnd base rates'!E$55)
+($K651*'fnd base rates'!E$56)
+($L651*'fnd base rates'!E$57)
+($M651*'fnd base rates'!E$58)
+($N651*'fnd base rates'!E$59)
+($O651*VLOOKUP($S651+12,rate_basefnd,5)))
*$R651</f>
        <v>126292.94375000001</v>
      </c>
      <c r="X651" s="1">
        <f>(($C651*'fnd base rates'!F$48)
+($D651*'fnd base rates'!F$49)
+($E651*'fnd base rates'!F$50)
+($F651*'fnd base rates'!F$51)
+($G651*'fnd base rates'!F$52)
+($H651*'fnd base rates'!F$53)
+($I651*'fnd base rates'!F$54)
+($J651*'fnd base rates'!F$55)
+($K651*'fnd base rates'!F$56)
+($L651*'fnd base rates'!F$57)
+($M651*'fnd base rates'!F$58)
+($N651*'fnd base rates'!F$59)
+($O651*VLOOKUP($S651+12,rate_basefnd,6)))
*$R651</f>
        <v>19810.8495</v>
      </c>
      <c r="Y651" s="1">
        <f>(($C651*'fnd base rates'!G$48)
+($D651*'fnd base rates'!G$49)
+($E651*'fnd base rates'!G$50)
+($F651*'fnd base rates'!G$51)
+($G651*'fnd base rates'!G$52)
+($H651*'fnd base rates'!G$53)
+($I651*'fnd base rates'!G$54)
+($J651*'fnd base rates'!G$55)
+($K651*'fnd base rates'!G$56)
+($L651*'fnd base rates'!G$57)
+($M651*'fnd base rates'!G$58)
+($N651*'fnd base rates'!G$59)
+($O651*VLOOKUP($S651+12,rate_basefnd,7)))
*$R651</f>
        <v>4033.1115</v>
      </c>
      <c r="Z651" s="1">
        <f>(($C651*'fnd base rates'!H$48)
+($D651*'fnd base rates'!H$49)
+($E651*'fnd base rates'!H$50)
+($F651*'fnd base rates'!H$51)
+($G651*'fnd base rates'!H$52)
+($H651*'fnd base rates'!H$53)
+($I651*'fnd base rates'!H$54)
+($J651*'fnd base rates'!H$55)
+($K651*'fnd base rates'!H$56)
+($L651*'fnd base rates'!H$57)
+($M651*'fnd base rates'!H$58)
+($N651*'fnd base rates'!H$59)
+($O651*VLOOKUP($S651+12,rate_basefnd,8)))</f>
        <v>18696.197000000004</v>
      </c>
      <c r="AA651" s="1">
        <f>(($C651*'fnd base rates'!I$48)
+($D651*'fnd base rates'!I$49)
+($E651*'fnd base rates'!I$50)
+($F651*'fnd base rates'!I$51)
+($G651*'fnd base rates'!I$52)
+($H651*'fnd base rates'!I$53)
+($I651*'fnd base rates'!I$54)
+($J651*'fnd base rates'!I$55)
+($K651*'fnd base rates'!I$56)
+($L651*'fnd base rates'!I$57)
+($M651*'fnd base rates'!I$58)
+($N651*'fnd base rates'!I$59)
+($O651*VLOOKUP($S651+12,rate_basefnd,9)))
*$R651</f>
        <v>9622.08</v>
      </c>
      <c r="AB651" s="1">
        <f>(($C651*'fnd base rates'!J$48)
+($D651*'fnd base rates'!J$49)
+($E651*'fnd base rates'!J$50)
+($F651*'fnd base rates'!J$51)
+($G651*'fnd base rates'!J$52)
+($H651*'fnd base rates'!J$53)
+($I651*'fnd base rates'!J$54)
+($J651*'fnd base rates'!J$55)
+($K651*'fnd base rates'!J$56)
+($L651*'fnd base rates'!J$57)
+($M651*'fnd base rates'!J$58)
+($N651*'fnd base rates'!J$59)
+($O651*VLOOKUP($S651+12,rate_basefnd,10)))
*$R651</f>
        <v>12961</v>
      </c>
      <c r="AC651" s="1">
        <f>(($C651*'fnd base rates'!K$48)
+($D651*'fnd base rates'!K$49)
+($E651*'fnd base rates'!K$50)
+($F651*'fnd base rates'!K$51)
+($G651*'fnd base rates'!K$52)
+($H651*'fnd base rates'!K$53)
+($I651*'fnd base rates'!K$54)
+($J651*'fnd base rates'!K$55)
+($K651*'fnd base rates'!K$56)
+($L651*'fnd base rates'!K$57)
+($M651*'fnd base rates'!K$58)
+($N651*'fnd base rates'!K$59)
+($O651*VLOOKUP($S651+12,rate_basefnd,11)))
*$R651</f>
        <v>28302.883250000003</v>
      </c>
      <c r="AD651" s="1">
        <f>(($C651*'fnd base rates'!L$48)
+($D651*'fnd base rates'!L$49)
+($E651*'fnd base rates'!L$50)
+($F651*'fnd base rates'!L$51)
+($G651*'fnd base rates'!L$52)
+($H651*'fnd base rates'!L$53)
+($I651*'fnd base rates'!L$54)
+($J651*'fnd base rates'!L$55)
+($K651*'fnd base rates'!L$56)
+($L651*'fnd base rates'!L$57)
+($M651*'fnd base rates'!L$58)
+($N651*'fnd base rates'!L$59)
+($O651*VLOOKUP($S651+12,rate_basefnd,12)))</f>
        <v>25480.859023345482</v>
      </c>
      <c r="AE651" s="1">
        <f>(($C651*'fnd base rates'!M$48)
+($D651*'fnd base rates'!M$49)
+($E651*'fnd base rates'!M$50)
+($F651*'fnd base rates'!M$51)
+($G651*'fnd base rates'!M$52)
+($H651*'fnd base rates'!M$53)
+($I651*'fnd base rates'!M$54)
+($J651*'fnd base rates'!M$55)
+($K651*'fnd base rates'!M$56)
+($L651*'fnd base rates'!M$57)
+($M651*'fnd base rates'!M$58)
+($N651*'fnd base rates'!M$59)
+($O651*VLOOKUP($S651+12,rate_basefnd,13)))</f>
        <v>0</v>
      </c>
      <c r="AF651" s="4">
        <f t="shared" ref="AF651:AF714" si="115">SUM(U651:AE651)</f>
        <v>274528.33027334552</v>
      </c>
      <c r="AG651" s="4"/>
      <c r="AH651" s="4">
        <f t="shared" ref="AH651:AH714" si="116">A651</f>
        <v>489020310</v>
      </c>
      <c r="AI651" s="4" t="str">
        <f t="shared" ref="AI651:AI714" si="117">IF($A651&lt;499999999,MID($A651,1,3),MID($A651,1,4))</f>
        <v>489</v>
      </c>
      <c r="AJ651" s="2" t="str">
        <f t="shared" ref="AJ651:AJ714" si="118">IF($A651&lt;499999999,MID($A651,4,3),MID($A651,5,3))</f>
        <v>020</v>
      </c>
      <c r="AK651" s="2" t="str">
        <f t="shared" ref="AK651:AK714" si="119">IF($A651&lt;499999999,MID($A651,7,3),MID($A651,8,3))</f>
        <v>310</v>
      </c>
      <c r="AL651" s="4">
        <f t="shared" ref="AL651:AL714" si="120">IF(VLOOKUP(VALUE(IF(AH651&lt;499999999,MID(AH651,4,3),MID(AH651,5,3))),distinfo,4)=R651,1,0)</f>
        <v>1</v>
      </c>
      <c r="AM651" s="4">
        <f t="shared" si="113"/>
        <v>26</v>
      </c>
      <c r="AN651" s="4">
        <f t="shared" ref="AN651:AN714" si="121">AF651</f>
        <v>274528.33027334552</v>
      </c>
      <c r="AO651" s="4">
        <f t="shared" ref="AO651:AO714" si="122">IF(OR(AF651=0,AM651=0),0,ROUND(AN651/AM651,0))</f>
        <v>10559</v>
      </c>
      <c r="AP651" s="4">
        <f t="shared" ref="AP651:AP714" si="123">AQ651-AO651</f>
        <v>0</v>
      </c>
      <c r="AQ651" s="75">
        <v>10559</v>
      </c>
      <c r="AR651" s="4"/>
    </row>
    <row r="652" spans="1:44">
      <c r="A652" s="2">
        <v>489020645</v>
      </c>
      <c r="B652" s="382" t="s">
        <v>696</v>
      </c>
      <c r="C652" s="15">
        <f>'fnd enro'!C652</f>
        <v>0</v>
      </c>
      <c r="D652" s="15">
        <f>'fnd enro'!D652</f>
        <v>0</v>
      </c>
      <c r="E652" s="15">
        <f>'fnd enro'!E652</f>
        <v>0</v>
      </c>
      <c r="F652" s="15">
        <f>'fnd enro'!F652</f>
        <v>0</v>
      </c>
      <c r="G652" s="15">
        <f>'fnd enro'!G652</f>
        <v>0</v>
      </c>
      <c r="H652" s="15">
        <f>'fnd enro'!H652</f>
        <v>76</v>
      </c>
      <c r="I652" s="15">
        <f>'fnd enro'!I652</f>
        <v>2.85</v>
      </c>
      <c r="J652" s="15">
        <f>'fnd enro'!J652</f>
        <v>0</v>
      </c>
      <c r="K652" s="15">
        <f>'fnd enro'!K652</f>
        <v>0</v>
      </c>
      <c r="L652" s="15">
        <f>'fnd enro'!L652</f>
        <v>0</v>
      </c>
      <c r="M652" s="15">
        <f>'fnd enro'!M652</f>
        <v>0</v>
      </c>
      <c r="N652" s="15">
        <f>'fnd enro'!N652</f>
        <v>0</v>
      </c>
      <c r="O652" s="15">
        <f>'fnd enro'!O652</f>
        <v>14</v>
      </c>
      <c r="P652" s="15"/>
      <c r="Q652" s="15">
        <f>'fnd enro'!R652</f>
        <v>76</v>
      </c>
      <c r="R652" s="16">
        <f t="shared" si="114"/>
        <v>1</v>
      </c>
      <c r="S652" s="15">
        <f>'fnd enro'!Q652</f>
        <v>5</v>
      </c>
      <c r="U652" s="1">
        <f>(($C652*'fnd base rates'!C$48)
+($D652*'fnd base rates'!C$49)
+($E652*'fnd base rates'!C$50)
+($F652*'fnd base rates'!C$51)
+($G652*'fnd base rates'!C$52)
+($H652*'fnd base rates'!C$53)
+($I652*'fnd base rates'!C$54)
+($J652*'fnd base rates'!C$55)
+($K652*'fnd base rates'!C$56)
+($L652*'fnd base rates'!C$57)
+($M652*'fnd base rates'!C$58)
+($N652*'fnd base rates'!C$59)
+($O652*VLOOKUP($S652+12,rate_basefnd,3)))
*$R652</f>
        <v>35210.467499999999</v>
      </c>
      <c r="V652" s="1">
        <f>(($C652*'fnd base rates'!D$48)
+($D652*'fnd base rates'!D$49)
+($E652*'fnd base rates'!D$50)
+($F652*'fnd base rates'!D$51)
+($G652*'fnd base rates'!D$52)
+($H652*'fnd base rates'!D$53)
+($I652*'fnd base rates'!D$54)
+($J652*'fnd base rates'!D$55)
+($K652*'fnd base rates'!D$56)
+($L652*'fnd base rates'!D$57)
+($M652*'fnd base rates'!D$58)
+($N652*'fnd base rates'!D$59)
+($O652*VLOOKUP($S652+12,rate_basefnd,4)))
*$R652</f>
        <v>50518.720000000001</v>
      </c>
      <c r="W652" s="1">
        <f>(($C652*'fnd base rates'!E$48)
+($D652*'fnd base rates'!E$49)
+($E652*'fnd base rates'!E$50)
+($F652*'fnd base rates'!E$51)
+($G652*'fnd base rates'!E$52)
+($H652*'fnd base rates'!E$53)
+($I652*'fnd base rates'!E$54)
+($J652*'fnd base rates'!E$55)
+($K652*'fnd base rates'!E$56)
+($L652*'fnd base rates'!E$57)
+($M652*'fnd base rates'!E$58)
+($N652*'fnd base rates'!E$59)
+($O652*VLOOKUP($S652+12,rate_basefnd,5)))
*$R652</f>
        <v>367248.11250000005</v>
      </c>
      <c r="X652" s="1">
        <f>(($C652*'fnd base rates'!F$48)
+($D652*'fnd base rates'!F$49)
+($E652*'fnd base rates'!F$50)
+($F652*'fnd base rates'!F$51)
+($G652*'fnd base rates'!F$52)
+($H652*'fnd base rates'!F$53)
+($I652*'fnd base rates'!F$54)
+($J652*'fnd base rates'!F$55)
+($K652*'fnd base rates'!F$56)
+($L652*'fnd base rates'!F$57)
+($M652*'fnd base rates'!F$58)
+($N652*'fnd base rates'!F$59)
+($O652*VLOOKUP($S652+12,rate_basefnd,6)))
*$R652</f>
        <v>57908.637000000002</v>
      </c>
      <c r="Y652" s="1">
        <f>(($C652*'fnd base rates'!G$48)
+($D652*'fnd base rates'!G$49)
+($E652*'fnd base rates'!G$50)
+($F652*'fnd base rates'!G$51)
+($G652*'fnd base rates'!G$52)
+($H652*'fnd base rates'!G$53)
+($I652*'fnd base rates'!G$54)
+($J652*'fnd base rates'!G$55)
+($K652*'fnd base rates'!G$56)
+($L652*'fnd base rates'!G$57)
+($M652*'fnd base rates'!G$58)
+($N652*'fnd base rates'!G$59)
+($O652*VLOOKUP($S652+12,rate_basefnd,7)))
*$R652</f>
        <v>11746.929000000002</v>
      </c>
      <c r="Z652" s="1">
        <f>(($C652*'fnd base rates'!H$48)
+($D652*'fnd base rates'!H$49)
+($E652*'fnd base rates'!H$50)
+($F652*'fnd base rates'!H$51)
+($G652*'fnd base rates'!H$52)
+($H652*'fnd base rates'!H$53)
+($I652*'fnd base rates'!H$54)
+($J652*'fnd base rates'!H$55)
+($K652*'fnd base rates'!H$56)
+($L652*'fnd base rates'!H$57)
+($M652*'fnd base rates'!H$58)
+($N652*'fnd base rates'!H$59)
+($O652*VLOOKUP($S652+12,rate_basefnd,8)))</f>
        <v>54650.421999999999</v>
      </c>
      <c r="AA652" s="1">
        <f>(($C652*'fnd base rates'!I$48)
+($D652*'fnd base rates'!I$49)
+($E652*'fnd base rates'!I$50)
+($F652*'fnd base rates'!I$51)
+($G652*'fnd base rates'!I$52)
+($H652*'fnd base rates'!I$53)
+($I652*'fnd base rates'!I$54)
+($J652*'fnd base rates'!I$55)
+($K652*'fnd base rates'!I$56)
+($L652*'fnd base rates'!I$57)
+($M652*'fnd base rates'!I$58)
+($N652*'fnd base rates'!I$59)
+($O652*VLOOKUP($S652+12,rate_basefnd,9)))
*$R652</f>
        <v>28126.079999999998</v>
      </c>
      <c r="AB652" s="1">
        <f>(($C652*'fnd base rates'!J$48)
+($D652*'fnd base rates'!J$49)
+($E652*'fnd base rates'!J$50)
+($F652*'fnd base rates'!J$51)
+($G652*'fnd base rates'!J$52)
+($H652*'fnd base rates'!J$53)
+($I652*'fnd base rates'!J$54)
+($J652*'fnd base rates'!J$55)
+($K652*'fnd base rates'!J$56)
+($L652*'fnd base rates'!J$57)
+($M652*'fnd base rates'!J$58)
+($N652*'fnd base rates'!J$59)
+($O652*VLOOKUP($S652+12,rate_basefnd,10)))
*$R652</f>
        <v>37886</v>
      </c>
      <c r="AC652" s="1">
        <f>(($C652*'fnd base rates'!K$48)
+($D652*'fnd base rates'!K$49)
+($E652*'fnd base rates'!K$50)
+($F652*'fnd base rates'!K$51)
+($G652*'fnd base rates'!K$52)
+($H652*'fnd base rates'!K$53)
+($I652*'fnd base rates'!K$54)
+($J652*'fnd base rates'!K$55)
+($K652*'fnd base rates'!K$56)
+($L652*'fnd base rates'!K$57)
+($M652*'fnd base rates'!K$58)
+($N652*'fnd base rates'!K$59)
+($O652*VLOOKUP($S652+12,rate_basefnd,11)))
*$R652</f>
        <v>82435.609499999991</v>
      </c>
      <c r="AD652" s="1">
        <f>(($C652*'fnd base rates'!L$48)
+($D652*'fnd base rates'!L$49)
+($E652*'fnd base rates'!L$50)
+($F652*'fnd base rates'!L$51)
+($G652*'fnd base rates'!L$52)
+($H652*'fnd base rates'!L$53)
+($I652*'fnd base rates'!L$54)
+($J652*'fnd base rates'!L$55)
+($K652*'fnd base rates'!L$56)
+($L652*'fnd base rates'!L$57)
+($M652*'fnd base rates'!L$58)
+($N652*'fnd base rates'!L$59)
+($O652*VLOOKUP($S652+12,rate_basefnd,12)))</f>
        <v>74288.030991317559</v>
      </c>
      <c r="AE652" s="1">
        <f>(($C652*'fnd base rates'!M$48)
+($D652*'fnd base rates'!M$49)
+($E652*'fnd base rates'!M$50)
+($F652*'fnd base rates'!M$51)
+($G652*'fnd base rates'!M$52)
+($H652*'fnd base rates'!M$53)
+($I652*'fnd base rates'!M$54)
+($J652*'fnd base rates'!M$55)
+($K652*'fnd base rates'!M$56)
+($L652*'fnd base rates'!M$57)
+($M652*'fnd base rates'!M$58)
+($N652*'fnd base rates'!M$59)
+($O652*VLOOKUP($S652+12,rate_basefnd,13)))</f>
        <v>0</v>
      </c>
      <c r="AF652" s="4">
        <f t="shared" si="115"/>
        <v>800019.00849131763</v>
      </c>
      <c r="AG652" s="4"/>
      <c r="AH652" s="4">
        <f t="shared" si="116"/>
        <v>489020645</v>
      </c>
      <c r="AI652" s="4" t="str">
        <f t="shared" si="117"/>
        <v>489</v>
      </c>
      <c r="AJ652" s="2" t="str">
        <f t="shared" si="118"/>
        <v>020</v>
      </c>
      <c r="AK652" s="2" t="str">
        <f t="shared" si="119"/>
        <v>645</v>
      </c>
      <c r="AL652" s="4">
        <f t="shared" si="120"/>
        <v>1</v>
      </c>
      <c r="AM652" s="4">
        <f t="shared" si="113"/>
        <v>76</v>
      </c>
      <c r="AN652" s="4">
        <f t="shared" si="121"/>
        <v>800019.00849131763</v>
      </c>
      <c r="AO652" s="4">
        <f t="shared" si="122"/>
        <v>10527</v>
      </c>
      <c r="AP652" s="4">
        <f t="shared" si="123"/>
        <v>0</v>
      </c>
      <c r="AQ652" s="75">
        <v>10527</v>
      </c>
      <c r="AR652" s="4"/>
    </row>
    <row r="653" spans="1:44">
      <c r="A653" s="2">
        <v>489020660</v>
      </c>
      <c r="B653" s="382" t="s">
        <v>696</v>
      </c>
      <c r="C653" s="15">
        <f>'fnd enro'!C653</f>
        <v>0</v>
      </c>
      <c r="D653" s="15">
        <f>'fnd enro'!D653</f>
        <v>0</v>
      </c>
      <c r="E653" s="15">
        <f>'fnd enro'!E653</f>
        <v>0</v>
      </c>
      <c r="F653" s="15">
        <f>'fnd enro'!F653</f>
        <v>0</v>
      </c>
      <c r="G653" s="15">
        <f>'fnd enro'!G653</f>
        <v>0</v>
      </c>
      <c r="H653" s="15">
        <f>'fnd enro'!H653</f>
        <v>17</v>
      </c>
      <c r="I653" s="15">
        <f>'fnd enro'!I653</f>
        <v>0.63749999999999996</v>
      </c>
      <c r="J653" s="15">
        <f>'fnd enro'!J653</f>
        <v>0</v>
      </c>
      <c r="K653" s="15">
        <f>'fnd enro'!K653</f>
        <v>0</v>
      </c>
      <c r="L653" s="15">
        <f>'fnd enro'!L653</f>
        <v>0</v>
      </c>
      <c r="M653" s="15">
        <f>'fnd enro'!M653</f>
        <v>0</v>
      </c>
      <c r="N653" s="15">
        <f>'fnd enro'!N653</f>
        <v>0</v>
      </c>
      <c r="O653" s="15">
        <f>'fnd enro'!O653</f>
        <v>5</v>
      </c>
      <c r="P653" s="15"/>
      <c r="Q653" s="15">
        <f>'fnd enro'!R653</f>
        <v>17</v>
      </c>
      <c r="R653" s="16">
        <f t="shared" si="114"/>
        <v>1</v>
      </c>
      <c r="S653" s="15">
        <f>'fnd enro'!Q653</f>
        <v>7</v>
      </c>
      <c r="U653" s="1">
        <f>(($C653*'fnd base rates'!C$48)
+($D653*'fnd base rates'!C$49)
+($E653*'fnd base rates'!C$50)
+($F653*'fnd base rates'!C$51)
+($G653*'fnd base rates'!C$52)
+($H653*'fnd base rates'!C$53)
+($I653*'fnd base rates'!C$54)
+($J653*'fnd base rates'!C$55)
+($K653*'fnd base rates'!C$56)
+($L653*'fnd base rates'!C$57)
+($M653*'fnd base rates'!C$58)
+($N653*'fnd base rates'!C$59)
+($O653*VLOOKUP($S653+12,rate_basefnd,3)))
*$R653</f>
        <v>7876.0256250000002</v>
      </c>
      <c r="V653" s="1">
        <f>(($C653*'fnd base rates'!D$48)
+($D653*'fnd base rates'!D$49)
+($E653*'fnd base rates'!D$50)
+($F653*'fnd base rates'!D$51)
+($G653*'fnd base rates'!D$52)
+($H653*'fnd base rates'!D$53)
+($I653*'fnd base rates'!D$54)
+($J653*'fnd base rates'!D$55)
+($K653*'fnd base rates'!D$56)
+($L653*'fnd base rates'!D$57)
+($M653*'fnd base rates'!D$58)
+($N653*'fnd base rates'!D$59)
+($O653*VLOOKUP($S653+12,rate_basefnd,4)))
*$R653</f>
        <v>11300.24</v>
      </c>
      <c r="W653" s="1">
        <f>(($C653*'fnd base rates'!E$48)
+($D653*'fnd base rates'!E$49)
+($E653*'fnd base rates'!E$50)
+($F653*'fnd base rates'!E$51)
+($G653*'fnd base rates'!E$52)
+($H653*'fnd base rates'!E$53)
+($I653*'fnd base rates'!E$54)
+($J653*'fnd base rates'!E$55)
+($K653*'fnd base rates'!E$56)
+($L653*'fnd base rates'!E$57)
+($M653*'fnd base rates'!E$58)
+($N653*'fnd base rates'!E$59)
+($O653*VLOOKUP($S653+12,rate_basefnd,5)))
*$R653</f>
        <v>88281.009375000009</v>
      </c>
      <c r="X653" s="1">
        <f>(($C653*'fnd base rates'!F$48)
+($D653*'fnd base rates'!F$49)
+($E653*'fnd base rates'!F$50)
+($F653*'fnd base rates'!F$51)
+($G653*'fnd base rates'!F$52)
+($H653*'fnd base rates'!F$53)
+($I653*'fnd base rates'!F$54)
+($J653*'fnd base rates'!F$55)
+($K653*'fnd base rates'!F$56)
+($L653*'fnd base rates'!F$57)
+($M653*'fnd base rates'!F$58)
+($N653*'fnd base rates'!F$59)
+($O653*VLOOKUP($S653+12,rate_basefnd,6)))
*$R653</f>
        <v>12953.247749999999</v>
      </c>
      <c r="Y653" s="1">
        <f>(($C653*'fnd base rates'!G$48)
+($D653*'fnd base rates'!G$49)
+($E653*'fnd base rates'!G$50)
+($F653*'fnd base rates'!G$51)
+($G653*'fnd base rates'!G$52)
+($H653*'fnd base rates'!G$53)
+($I653*'fnd base rates'!G$54)
+($J653*'fnd base rates'!G$55)
+($K653*'fnd base rates'!G$56)
+($L653*'fnd base rates'!G$57)
+($M653*'fnd base rates'!G$58)
+($N653*'fnd base rates'!G$59)
+($O653*VLOOKUP($S653+12,rate_basefnd,7)))
*$R653</f>
        <v>2762.5767500000002</v>
      </c>
      <c r="Z653" s="1">
        <f>(($C653*'fnd base rates'!H$48)
+($D653*'fnd base rates'!H$49)
+($E653*'fnd base rates'!H$50)
+($F653*'fnd base rates'!H$51)
+($G653*'fnd base rates'!H$52)
+($H653*'fnd base rates'!H$53)
+($I653*'fnd base rates'!H$54)
+($J653*'fnd base rates'!H$55)
+($K653*'fnd base rates'!H$56)
+($L653*'fnd base rates'!H$57)
+($M653*'fnd base rates'!H$58)
+($N653*'fnd base rates'!H$59)
+($O653*VLOOKUP($S653+12,rate_basefnd,8)))</f>
        <v>12224.436500000002</v>
      </c>
      <c r="AA653" s="1">
        <f>(($C653*'fnd base rates'!I$48)
+($D653*'fnd base rates'!I$49)
+($E653*'fnd base rates'!I$50)
+($F653*'fnd base rates'!I$51)
+($G653*'fnd base rates'!I$52)
+($H653*'fnd base rates'!I$53)
+($I653*'fnd base rates'!I$54)
+($J653*'fnd base rates'!I$55)
+($K653*'fnd base rates'!I$56)
+($L653*'fnd base rates'!I$57)
+($M653*'fnd base rates'!I$58)
+($N653*'fnd base rates'!I$59)
+($O653*VLOOKUP($S653+12,rate_basefnd,9)))
*$R653</f>
        <v>6291.36</v>
      </c>
      <c r="AB653" s="1">
        <f>(($C653*'fnd base rates'!J$48)
+($D653*'fnd base rates'!J$49)
+($E653*'fnd base rates'!J$50)
+($F653*'fnd base rates'!J$51)
+($G653*'fnd base rates'!J$52)
+($H653*'fnd base rates'!J$53)
+($I653*'fnd base rates'!J$54)
+($J653*'fnd base rates'!J$55)
+($K653*'fnd base rates'!J$56)
+($L653*'fnd base rates'!J$57)
+($M653*'fnd base rates'!J$58)
+($N653*'fnd base rates'!J$59)
+($O653*VLOOKUP($S653+12,rate_basefnd,10)))
*$R653</f>
        <v>8474.5</v>
      </c>
      <c r="AC653" s="1">
        <f>(($C653*'fnd base rates'!K$48)
+($D653*'fnd base rates'!K$49)
+($E653*'fnd base rates'!K$50)
+($F653*'fnd base rates'!K$51)
+($G653*'fnd base rates'!K$52)
+($H653*'fnd base rates'!K$53)
+($I653*'fnd base rates'!K$54)
+($J653*'fnd base rates'!K$55)
+($K653*'fnd base rates'!K$56)
+($L653*'fnd base rates'!K$57)
+($M653*'fnd base rates'!K$58)
+($N653*'fnd base rates'!K$59)
+($O653*VLOOKUP($S653+12,rate_basefnd,11)))
*$R653</f>
        <v>19386.837125000002</v>
      </c>
      <c r="AD653" s="1">
        <f>(($C653*'fnd base rates'!L$48)
+($D653*'fnd base rates'!L$49)
+($E653*'fnd base rates'!L$50)
+($F653*'fnd base rates'!L$51)
+($G653*'fnd base rates'!L$52)
+($H653*'fnd base rates'!L$53)
+($I653*'fnd base rates'!L$54)
+($J653*'fnd base rates'!L$55)
+($K653*'fnd base rates'!L$56)
+($L653*'fnd base rates'!L$57)
+($M653*'fnd base rates'!L$58)
+($N653*'fnd base rates'!L$59)
+($O653*VLOOKUP($S653+12,rate_basefnd,12)))</f>
        <v>17239.636669110507</v>
      </c>
      <c r="AE653" s="1">
        <f>(($C653*'fnd base rates'!M$48)
+($D653*'fnd base rates'!M$49)
+($E653*'fnd base rates'!M$50)
+($F653*'fnd base rates'!M$51)
+($G653*'fnd base rates'!M$52)
+($H653*'fnd base rates'!M$53)
+($I653*'fnd base rates'!M$54)
+($J653*'fnd base rates'!M$55)
+($K653*'fnd base rates'!M$56)
+($L653*'fnd base rates'!M$57)
+($M653*'fnd base rates'!M$58)
+($N653*'fnd base rates'!M$59)
+($O653*VLOOKUP($S653+12,rate_basefnd,13)))</f>
        <v>0</v>
      </c>
      <c r="AF653" s="4">
        <f t="shared" si="115"/>
        <v>186789.86979411051</v>
      </c>
      <c r="AG653" s="4"/>
      <c r="AH653" s="4">
        <f t="shared" si="116"/>
        <v>489020660</v>
      </c>
      <c r="AI653" s="4" t="str">
        <f t="shared" si="117"/>
        <v>489</v>
      </c>
      <c r="AJ653" s="2" t="str">
        <f t="shared" si="118"/>
        <v>020</v>
      </c>
      <c r="AK653" s="2" t="str">
        <f t="shared" si="119"/>
        <v>660</v>
      </c>
      <c r="AL653" s="4">
        <f t="shared" si="120"/>
        <v>1</v>
      </c>
      <c r="AM653" s="4">
        <f t="shared" si="113"/>
        <v>17</v>
      </c>
      <c r="AN653" s="4">
        <f t="shared" si="121"/>
        <v>186789.86979411051</v>
      </c>
      <c r="AO653" s="4">
        <f t="shared" si="122"/>
        <v>10988</v>
      </c>
      <c r="AP653" s="4">
        <f t="shared" si="123"/>
        <v>0</v>
      </c>
      <c r="AQ653" s="75">
        <v>10988</v>
      </c>
      <c r="AR653" s="4"/>
    </row>
    <row r="654" spans="1:44">
      <c r="A654" s="2">
        <v>489020665</v>
      </c>
      <c r="B654" s="382" t="s">
        <v>696</v>
      </c>
      <c r="C654" s="15">
        <f>'fnd enro'!C654</f>
        <v>0</v>
      </c>
      <c r="D654" s="15">
        <f>'fnd enro'!D654</f>
        <v>0</v>
      </c>
      <c r="E654" s="15">
        <f>'fnd enro'!E654</f>
        <v>0</v>
      </c>
      <c r="F654" s="15">
        <f>'fnd enro'!F654</f>
        <v>0</v>
      </c>
      <c r="G654" s="15">
        <f>'fnd enro'!G654</f>
        <v>0</v>
      </c>
      <c r="H654" s="15">
        <f>'fnd enro'!H654</f>
        <v>2</v>
      </c>
      <c r="I654" s="15">
        <f>'fnd enro'!I654</f>
        <v>7.4999999999999997E-2</v>
      </c>
      <c r="J654" s="15">
        <f>'fnd enro'!J654</f>
        <v>0</v>
      </c>
      <c r="K654" s="15">
        <f>'fnd enro'!K654</f>
        <v>0</v>
      </c>
      <c r="L654" s="15">
        <f>'fnd enro'!L654</f>
        <v>0</v>
      </c>
      <c r="M654" s="15">
        <f>'fnd enro'!M654</f>
        <v>0</v>
      </c>
      <c r="N654" s="15">
        <f>'fnd enro'!N654</f>
        <v>0</v>
      </c>
      <c r="O654" s="15">
        <f>'fnd enro'!O654</f>
        <v>0</v>
      </c>
      <c r="P654" s="15"/>
      <c r="Q654" s="15">
        <f>'fnd enro'!R654</f>
        <v>2</v>
      </c>
      <c r="R654" s="16">
        <f t="shared" si="114"/>
        <v>1</v>
      </c>
      <c r="S654" s="15">
        <f>'fnd enro'!Q654</f>
        <v>1</v>
      </c>
      <c r="U654" s="1">
        <f>(($C654*'fnd base rates'!C$48)
+($D654*'fnd base rates'!C$49)
+($E654*'fnd base rates'!C$50)
+($F654*'fnd base rates'!C$51)
+($G654*'fnd base rates'!C$52)
+($H654*'fnd base rates'!C$53)
+($I654*'fnd base rates'!C$54)
+($J654*'fnd base rates'!C$55)
+($K654*'fnd base rates'!C$56)
+($L654*'fnd base rates'!C$57)
+($M654*'fnd base rates'!C$58)
+($N654*'fnd base rates'!C$59)
+($O654*VLOOKUP($S654+12,rate_basefnd,3)))
*$R654</f>
        <v>926.59125000000006</v>
      </c>
      <c r="V654" s="1">
        <f>(($C654*'fnd base rates'!D$48)
+($D654*'fnd base rates'!D$49)
+($E654*'fnd base rates'!D$50)
+($F654*'fnd base rates'!D$51)
+($G654*'fnd base rates'!D$52)
+($H654*'fnd base rates'!D$53)
+($I654*'fnd base rates'!D$54)
+($J654*'fnd base rates'!D$55)
+($K654*'fnd base rates'!D$56)
+($L654*'fnd base rates'!D$57)
+($M654*'fnd base rates'!D$58)
+($N654*'fnd base rates'!D$59)
+($O654*VLOOKUP($S654+12,rate_basefnd,4)))
*$R654</f>
        <v>1329.44</v>
      </c>
      <c r="W654" s="1">
        <f>(($C654*'fnd base rates'!E$48)
+($D654*'fnd base rates'!E$49)
+($E654*'fnd base rates'!E$50)
+($F654*'fnd base rates'!E$51)
+($G654*'fnd base rates'!E$52)
+($H654*'fnd base rates'!E$53)
+($I654*'fnd base rates'!E$54)
+($J654*'fnd base rates'!E$55)
+($K654*'fnd base rates'!E$56)
+($L654*'fnd base rates'!E$57)
+($M654*'fnd base rates'!E$58)
+($N654*'fnd base rates'!E$59)
+($O654*VLOOKUP($S654+12,rate_basefnd,5)))
*$R654</f>
        <v>8517.4187499999989</v>
      </c>
      <c r="X654" s="1">
        <f>(($C654*'fnd base rates'!F$48)
+($D654*'fnd base rates'!F$49)
+($E654*'fnd base rates'!F$50)
+($F654*'fnd base rates'!F$51)
+($G654*'fnd base rates'!F$52)
+($H654*'fnd base rates'!F$53)
+($I654*'fnd base rates'!F$54)
+($J654*'fnd base rates'!F$55)
+($K654*'fnd base rates'!F$56)
+($L654*'fnd base rates'!F$57)
+($M654*'fnd base rates'!F$58)
+($N654*'fnd base rates'!F$59)
+($O654*VLOOKUP($S654+12,rate_basefnd,6)))
*$R654</f>
        <v>1523.9115000000002</v>
      </c>
      <c r="Y654" s="1">
        <f>(($C654*'fnd base rates'!G$48)
+($D654*'fnd base rates'!G$49)
+($E654*'fnd base rates'!G$50)
+($F654*'fnd base rates'!G$51)
+($G654*'fnd base rates'!G$52)
+($H654*'fnd base rates'!G$53)
+($I654*'fnd base rates'!G$54)
+($J654*'fnd base rates'!G$55)
+($K654*'fnd base rates'!G$56)
+($L654*'fnd base rates'!G$57)
+($M654*'fnd base rates'!G$58)
+($N654*'fnd base rates'!G$59)
+($O654*VLOOKUP($S654+12,rate_basefnd,7)))
*$R654</f>
        <v>283.88549999999998</v>
      </c>
      <c r="Z654" s="1">
        <f>(($C654*'fnd base rates'!H$48)
+($D654*'fnd base rates'!H$49)
+($E654*'fnd base rates'!H$50)
+($F654*'fnd base rates'!H$51)
+($G654*'fnd base rates'!H$52)
+($H654*'fnd base rates'!H$53)
+($I654*'fnd base rates'!H$54)
+($J654*'fnd base rates'!H$55)
+($K654*'fnd base rates'!H$56)
+($L654*'fnd base rates'!H$57)
+($M654*'fnd base rates'!H$58)
+($N654*'fnd base rates'!H$59)
+($O654*VLOOKUP($S654+12,rate_basefnd,8)))</f>
        <v>1438.1690000000001</v>
      </c>
      <c r="AA654" s="1">
        <f>(($C654*'fnd base rates'!I$48)
+($D654*'fnd base rates'!I$49)
+($E654*'fnd base rates'!I$50)
+($F654*'fnd base rates'!I$51)
+($G654*'fnd base rates'!I$52)
+($H654*'fnd base rates'!I$53)
+($I654*'fnd base rates'!I$54)
+($J654*'fnd base rates'!I$55)
+($K654*'fnd base rates'!I$56)
+($L654*'fnd base rates'!I$57)
+($M654*'fnd base rates'!I$58)
+($N654*'fnd base rates'!I$59)
+($O654*VLOOKUP($S654+12,rate_basefnd,9)))
*$R654</f>
        <v>740.16</v>
      </c>
      <c r="AB654" s="1">
        <f>(($C654*'fnd base rates'!J$48)
+($D654*'fnd base rates'!J$49)
+($E654*'fnd base rates'!J$50)
+($F654*'fnd base rates'!J$51)
+($G654*'fnd base rates'!J$52)
+($H654*'fnd base rates'!J$53)
+($I654*'fnd base rates'!J$54)
+($J654*'fnd base rates'!J$55)
+($K654*'fnd base rates'!J$56)
+($L654*'fnd base rates'!J$57)
+($M654*'fnd base rates'!J$58)
+($N654*'fnd base rates'!J$59)
+($O654*VLOOKUP($S654+12,rate_basefnd,10)))
*$R654</f>
        <v>997</v>
      </c>
      <c r="AC654" s="1">
        <f>(($C654*'fnd base rates'!K$48)
+($D654*'fnd base rates'!K$49)
+($E654*'fnd base rates'!K$50)
+($F654*'fnd base rates'!K$51)
+($G654*'fnd base rates'!K$52)
+($H654*'fnd base rates'!K$53)
+($I654*'fnd base rates'!K$54)
+($J654*'fnd base rates'!K$55)
+($K654*'fnd base rates'!K$56)
+($L654*'fnd base rates'!K$57)
+($M654*'fnd base rates'!K$58)
+($N654*'fnd base rates'!K$59)
+($O654*VLOOKUP($S654+12,rate_basefnd,11)))
*$R654</f>
        <v>1992.2102500000001</v>
      </c>
      <c r="AD654" s="1">
        <f>(($C654*'fnd base rates'!L$48)
+($D654*'fnd base rates'!L$49)
+($E654*'fnd base rates'!L$50)
+($F654*'fnd base rates'!L$51)
+($G654*'fnd base rates'!L$52)
+($H654*'fnd base rates'!L$53)
+($I654*'fnd base rates'!L$54)
+($J654*'fnd base rates'!L$55)
+($K654*'fnd base rates'!L$56)
+($L654*'fnd base rates'!L$57)
+($M654*'fnd base rates'!L$58)
+($N654*'fnd base rates'!L$59)
+($O654*VLOOKUP($S654+12,rate_basefnd,12)))</f>
        <v>1838.5160787188831</v>
      </c>
      <c r="AE654" s="1">
        <f>(($C654*'fnd base rates'!M$48)
+($D654*'fnd base rates'!M$49)
+($E654*'fnd base rates'!M$50)
+($F654*'fnd base rates'!M$51)
+($G654*'fnd base rates'!M$52)
+($H654*'fnd base rates'!M$53)
+($I654*'fnd base rates'!M$54)
+($J654*'fnd base rates'!M$55)
+($K654*'fnd base rates'!M$56)
+($L654*'fnd base rates'!M$57)
+($M654*'fnd base rates'!M$58)
+($N654*'fnd base rates'!M$59)
+($O654*VLOOKUP($S654+12,rate_basefnd,13)))</f>
        <v>0</v>
      </c>
      <c r="AF654" s="4">
        <f t="shared" si="115"/>
        <v>19587.302328718881</v>
      </c>
      <c r="AG654" s="4"/>
      <c r="AH654" s="4">
        <f t="shared" si="116"/>
        <v>489020665</v>
      </c>
      <c r="AI654" s="4" t="str">
        <f t="shared" si="117"/>
        <v>489</v>
      </c>
      <c r="AJ654" s="2" t="str">
        <f t="shared" si="118"/>
        <v>020</v>
      </c>
      <c r="AK654" s="2" t="str">
        <f t="shared" si="119"/>
        <v>665</v>
      </c>
      <c r="AL654" s="4">
        <f t="shared" si="120"/>
        <v>1</v>
      </c>
      <c r="AM654" s="4">
        <f t="shared" si="113"/>
        <v>2</v>
      </c>
      <c r="AN654" s="4">
        <f t="shared" si="121"/>
        <v>19587.302328718881</v>
      </c>
      <c r="AO654" s="4">
        <f t="shared" si="122"/>
        <v>9794</v>
      </c>
      <c r="AP654" s="4">
        <f t="shared" si="123"/>
        <v>0</v>
      </c>
      <c r="AQ654" s="75">
        <v>9794</v>
      </c>
      <c r="AR654" s="4"/>
    </row>
    <row r="655" spans="1:44">
      <c r="A655" s="2">
        <v>489020712</v>
      </c>
      <c r="B655" s="382" t="s">
        <v>696</v>
      </c>
      <c r="C655" s="15">
        <f>'fnd enro'!C655</f>
        <v>0</v>
      </c>
      <c r="D655" s="15">
        <f>'fnd enro'!D655</f>
        <v>0</v>
      </c>
      <c r="E655" s="15">
        <f>'fnd enro'!E655</f>
        <v>0</v>
      </c>
      <c r="F655" s="15">
        <f>'fnd enro'!F655</f>
        <v>0</v>
      </c>
      <c r="G655" s="15">
        <f>'fnd enro'!G655</f>
        <v>0</v>
      </c>
      <c r="H655" s="15">
        <f>'fnd enro'!H655</f>
        <v>26</v>
      </c>
      <c r="I655" s="15">
        <f>'fnd enro'!I655</f>
        <v>0.97499999999999998</v>
      </c>
      <c r="J655" s="15">
        <f>'fnd enro'!J655</f>
        <v>0</v>
      </c>
      <c r="K655" s="15">
        <f>'fnd enro'!K655</f>
        <v>0</v>
      </c>
      <c r="L655" s="15">
        <f>'fnd enro'!L655</f>
        <v>0</v>
      </c>
      <c r="M655" s="15">
        <f>'fnd enro'!M655</f>
        <v>0</v>
      </c>
      <c r="N655" s="15">
        <f>'fnd enro'!N655</f>
        <v>0</v>
      </c>
      <c r="O655" s="15">
        <f>'fnd enro'!O655</f>
        <v>5</v>
      </c>
      <c r="P655" s="15"/>
      <c r="Q655" s="15">
        <f>'fnd enro'!R655</f>
        <v>26</v>
      </c>
      <c r="R655" s="16">
        <f t="shared" si="114"/>
        <v>1</v>
      </c>
      <c r="S655" s="15">
        <f>'fnd enro'!Q655</f>
        <v>5</v>
      </c>
      <c r="U655" s="1">
        <f>(($C655*'fnd base rates'!C$48)
+($D655*'fnd base rates'!C$49)
+($E655*'fnd base rates'!C$50)
+($F655*'fnd base rates'!C$51)
+($G655*'fnd base rates'!C$52)
+($H655*'fnd base rates'!C$53)
+($I655*'fnd base rates'!C$54)
+($J655*'fnd base rates'!C$55)
+($K655*'fnd base rates'!C$56)
+($L655*'fnd base rates'!C$57)
+($M655*'fnd base rates'!C$58)
+($N655*'fnd base rates'!C$59)
+($O655*VLOOKUP($S655+12,rate_basefnd,3)))
*$R655</f>
        <v>12045.686250000001</v>
      </c>
      <c r="V655" s="1">
        <f>(($C655*'fnd base rates'!D$48)
+($D655*'fnd base rates'!D$49)
+($E655*'fnd base rates'!D$50)
+($F655*'fnd base rates'!D$51)
+($G655*'fnd base rates'!D$52)
+($H655*'fnd base rates'!D$53)
+($I655*'fnd base rates'!D$54)
+($J655*'fnd base rates'!D$55)
+($K655*'fnd base rates'!D$56)
+($L655*'fnd base rates'!D$57)
+($M655*'fnd base rates'!D$58)
+($N655*'fnd base rates'!D$59)
+($O655*VLOOKUP($S655+12,rate_basefnd,4)))
*$R655</f>
        <v>17282.72</v>
      </c>
      <c r="W655" s="1">
        <f>(($C655*'fnd base rates'!E$48)
+($D655*'fnd base rates'!E$49)
+($E655*'fnd base rates'!E$50)
+($F655*'fnd base rates'!E$51)
+($G655*'fnd base rates'!E$52)
+($H655*'fnd base rates'!E$53)
+($I655*'fnd base rates'!E$54)
+($J655*'fnd base rates'!E$55)
+($K655*'fnd base rates'!E$56)
+($L655*'fnd base rates'!E$57)
+($M655*'fnd base rates'!E$58)
+($N655*'fnd base rates'!E$59)
+($O655*VLOOKUP($S655+12,rate_basefnd,5)))
*$R655</f>
        <v>126292.94375000001</v>
      </c>
      <c r="X655" s="1">
        <f>(($C655*'fnd base rates'!F$48)
+($D655*'fnd base rates'!F$49)
+($E655*'fnd base rates'!F$50)
+($F655*'fnd base rates'!F$51)
+($G655*'fnd base rates'!F$52)
+($H655*'fnd base rates'!F$53)
+($I655*'fnd base rates'!F$54)
+($J655*'fnd base rates'!F$55)
+($K655*'fnd base rates'!F$56)
+($L655*'fnd base rates'!F$57)
+($M655*'fnd base rates'!F$58)
+($N655*'fnd base rates'!F$59)
+($O655*VLOOKUP($S655+12,rate_basefnd,6)))
*$R655</f>
        <v>19810.8495</v>
      </c>
      <c r="Y655" s="1">
        <f>(($C655*'fnd base rates'!G$48)
+($D655*'fnd base rates'!G$49)
+($E655*'fnd base rates'!G$50)
+($F655*'fnd base rates'!G$51)
+($G655*'fnd base rates'!G$52)
+($H655*'fnd base rates'!G$53)
+($I655*'fnd base rates'!G$54)
+($J655*'fnd base rates'!G$55)
+($K655*'fnd base rates'!G$56)
+($L655*'fnd base rates'!G$57)
+($M655*'fnd base rates'!G$58)
+($N655*'fnd base rates'!G$59)
+($O655*VLOOKUP($S655+12,rate_basefnd,7)))
*$R655</f>
        <v>4033.1115</v>
      </c>
      <c r="Z655" s="1">
        <f>(($C655*'fnd base rates'!H$48)
+($D655*'fnd base rates'!H$49)
+($E655*'fnd base rates'!H$50)
+($F655*'fnd base rates'!H$51)
+($G655*'fnd base rates'!H$52)
+($H655*'fnd base rates'!H$53)
+($I655*'fnd base rates'!H$54)
+($J655*'fnd base rates'!H$55)
+($K655*'fnd base rates'!H$56)
+($L655*'fnd base rates'!H$57)
+($M655*'fnd base rates'!H$58)
+($N655*'fnd base rates'!H$59)
+($O655*VLOOKUP($S655+12,rate_basefnd,8)))</f>
        <v>18696.197000000004</v>
      </c>
      <c r="AA655" s="1">
        <f>(($C655*'fnd base rates'!I$48)
+($D655*'fnd base rates'!I$49)
+($E655*'fnd base rates'!I$50)
+($F655*'fnd base rates'!I$51)
+($G655*'fnd base rates'!I$52)
+($H655*'fnd base rates'!I$53)
+($I655*'fnd base rates'!I$54)
+($J655*'fnd base rates'!I$55)
+($K655*'fnd base rates'!I$56)
+($L655*'fnd base rates'!I$57)
+($M655*'fnd base rates'!I$58)
+($N655*'fnd base rates'!I$59)
+($O655*VLOOKUP($S655+12,rate_basefnd,9)))
*$R655</f>
        <v>9622.08</v>
      </c>
      <c r="AB655" s="1">
        <f>(($C655*'fnd base rates'!J$48)
+($D655*'fnd base rates'!J$49)
+($E655*'fnd base rates'!J$50)
+($F655*'fnd base rates'!J$51)
+($G655*'fnd base rates'!J$52)
+($H655*'fnd base rates'!J$53)
+($I655*'fnd base rates'!J$54)
+($J655*'fnd base rates'!J$55)
+($K655*'fnd base rates'!J$56)
+($L655*'fnd base rates'!J$57)
+($M655*'fnd base rates'!J$58)
+($N655*'fnd base rates'!J$59)
+($O655*VLOOKUP($S655+12,rate_basefnd,10)))
*$R655</f>
        <v>12961</v>
      </c>
      <c r="AC655" s="1">
        <f>(($C655*'fnd base rates'!K$48)
+($D655*'fnd base rates'!K$49)
+($E655*'fnd base rates'!K$50)
+($F655*'fnd base rates'!K$51)
+($G655*'fnd base rates'!K$52)
+($H655*'fnd base rates'!K$53)
+($I655*'fnd base rates'!K$54)
+($J655*'fnd base rates'!K$55)
+($K655*'fnd base rates'!K$56)
+($L655*'fnd base rates'!K$57)
+($M655*'fnd base rates'!K$58)
+($N655*'fnd base rates'!K$59)
+($O655*VLOOKUP($S655+12,rate_basefnd,11)))
*$R655</f>
        <v>28302.883250000003</v>
      </c>
      <c r="AD655" s="1">
        <f>(($C655*'fnd base rates'!L$48)
+($D655*'fnd base rates'!L$49)
+($E655*'fnd base rates'!L$50)
+($F655*'fnd base rates'!L$51)
+($G655*'fnd base rates'!L$52)
+($H655*'fnd base rates'!L$53)
+($I655*'fnd base rates'!L$54)
+($J655*'fnd base rates'!L$55)
+($K655*'fnd base rates'!L$56)
+($L655*'fnd base rates'!L$57)
+($M655*'fnd base rates'!L$58)
+($N655*'fnd base rates'!L$59)
+($O655*VLOOKUP($S655+12,rate_basefnd,12)))</f>
        <v>25480.859023345482</v>
      </c>
      <c r="AE655" s="1">
        <f>(($C655*'fnd base rates'!M$48)
+($D655*'fnd base rates'!M$49)
+($E655*'fnd base rates'!M$50)
+($F655*'fnd base rates'!M$51)
+($G655*'fnd base rates'!M$52)
+($H655*'fnd base rates'!M$53)
+($I655*'fnd base rates'!M$54)
+($J655*'fnd base rates'!M$55)
+($K655*'fnd base rates'!M$56)
+($L655*'fnd base rates'!M$57)
+($M655*'fnd base rates'!M$58)
+($N655*'fnd base rates'!M$59)
+($O655*VLOOKUP($S655+12,rate_basefnd,13)))</f>
        <v>0</v>
      </c>
      <c r="AF655" s="4">
        <f t="shared" si="115"/>
        <v>274528.33027334552</v>
      </c>
      <c r="AG655" s="4"/>
      <c r="AH655" s="4">
        <f t="shared" si="116"/>
        <v>489020712</v>
      </c>
      <c r="AI655" s="4" t="str">
        <f t="shared" si="117"/>
        <v>489</v>
      </c>
      <c r="AJ655" s="2" t="str">
        <f t="shared" si="118"/>
        <v>020</v>
      </c>
      <c r="AK655" s="2" t="str">
        <f t="shared" si="119"/>
        <v>712</v>
      </c>
      <c r="AL655" s="4">
        <f t="shared" si="120"/>
        <v>1</v>
      </c>
      <c r="AM655" s="4">
        <f t="shared" si="113"/>
        <v>26</v>
      </c>
      <c r="AN655" s="4">
        <f t="shared" si="121"/>
        <v>274528.33027334552</v>
      </c>
      <c r="AO655" s="4">
        <f t="shared" si="122"/>
        <v>10559</v>
      </c>
      <c r="AP655" s="4">
        <f t="shared" si="123"/>
        <v>0</v>
      </c>
      <c r="AQ655" s="75">
        <v>10559</v>
      </c>
      <c r="AR655" s="4"/>
    </row>
    <row r="656" spans="1:44">
      <c r="A656" s="2">
        <v>491095072</v>
      </c>
      <c r="B656" s="382" t="s">
        <v>135</v>
      </c>
      <c r="C656" s="15">
        <f>'fnd enro'!C656</f>
        <v>0</v>
      </c>
      <c r="D656" s="15">
        <f>'fnd enro'!D656</f>
        <v>0</v>
      </c>
      <c r="E656" s="15">
        <f>'fnd enro'!E656</f>
        <v>0</v>
      </c>
      <c r="F656" s="15">
        <f>'fnd enro'!F656</f>
        <v>0</v>
      </c>
      <c r="G656" s="15">
        <f>'fnd enro'!G656</f>
        <v>2</v>
      </c>
      <c r="H656" s="15">
        <f>'fnd enro'!H656</f>
        <v>0</v>
      </c>
      <c r="I656" s="15">
        <f>'fnd enro'!I656</f>
        <v>7.4999999999999997E-2</v>
      </c>
      <c r="J656" s="15">
        <f>'fnd enro'!J656</f>
        <v>0</v>
      </c>
      <c r="K656" s="15">
        <f>'fnd enro'!K656</f>
        <v>0</v>
      </c>
      <c r="L656" s="15">
        <f>'fnd enro'!L656</f>
        <v>0</v>
      </c>
      <c r="M656" s="15">
        <f>'fnd enro'!M656</f>
        <v>0</v>
      </c>
      <c r="N656" s="15">
        <f>'fnd enro'!N656</f>
        <v>0</v>
      </c>
      <c r="O656" s="15">
        <f>'fnd enro'!O656</f>
        <v>1</v>
      </c>
      <c r="P656" s="15"/>
      <c r="Q656" s="15">
        <f>'fnd enro'!R656</f>
        <v>2</v>
      </c>
      <c r="R656" s="16">
        <f t="shared" si="114"/>
        <v>1</v>
      </c>
      <c r="S656" s="15">
        <f>'fnd enro'!Q656</f>
        <v>10</v>
      </c>
      <c r="U656" s="1">
        <f>(($C656*'fnd base rates'!C$48)
+($D656*'fnd base rates'!C$49)
+($E656*'fnd base rates'!C$50)
+($F656*'fnd base rates'!C$51)
+($G656*'fnd base rates'!C$52)
+($H656*'fnd base rates'!C$53)
+($I656*'fnd base rates'!C$54)
+($J656*'fnd base rates'!C$55)
+($K656*'fnd base rates'!C$56)
+($L656*'fnd base rates'!C$57)
+($M656*'fnd base rates'!C$58)
+($N656*'fnd base rates'!C$59)
+($O656*VLOOKUP($S656+12,rate_basefnd,3)))
*$R656</f>
        <v>926.59125000000006</v>
      </c>
      <c r="V656" s="1">
        <f>(($C656*'fnd base rates'!D$48)
+($D656*'fnd base rates'!D$49)
+($E656*'fnd base rates'!D$50)
+($F656*'fnd base rates'!D$51)
+($G656*'fnd base rates'!D$52)
+($H656*'fnd base rates'!D$53)
+($I656*'fnd base rates'!D$54)
+($J656*'fnd base rates'!D$55)
+($K656*'fnd base rates'!D$56)
+($L656*'fnd base rates'!D$57)
+($M656*'fnd base rates'!D$58)
+($N656*'fnd base rates'!D$59)
+($O656*VLOOKUP($S656+12,rate_basefnd,4)))
*$R656</f>
        <v>1329.44</v>
      </c>
      <c r="W656" s="1">
        <f>(($C656*'fnd base rates'!E$48)
+($D656*'fnd base rates'!E$49)
+($E656*'fnd base rates'!E$50)
+($F656*'fnd base rates'!E$51)
+($G656*'fnd base rates'!E$52)
+($H656*'fnd base rates'!E$53)
+($I656*'fnd base rates'!E$54)
+($J656*'fnd base rates'!E$55)
+($K656*'fnd base rates'!E$56)
+($L656*'fnd base rates'!E$57)
+($M656*'fnd base rates'!E$58)
+($N656*'fnd base rates'!E$59)
+($O656*VLOOKUP($S656+12,rate_basefnd,5)))
*$R656</f>
        <v>9264.5787500000006</v>
      </c>
      <c r="X656" s="1">
        <f>(($C656*'fnd base rates'!F$48)
+($D656*'fnd base rates'!F$49)
+($E656*'fnd base rates'!F$50)
+($F656*'fnd base rates'!F$51)
+($G656*'fnd base rates'!F$52)
+($H656*'fnd base rates'!F$53)
+($I656*'fnd base rates'!F$54)
+($J656*'fnd base rates'!F$55)
+($K656*'fnd base rates'!F$56)
+($L656*'fnd base rates'!F$57)
+($M656*'fnd base rates'!F$58)
+($N656*'fnd base rates'!F$59)
+($O656*VLOOKUP($S656+12,rate_basefnd,6)))
*$R656</f>
        <v>1712.4115000000002</v>
      </c>
      <c r="Y656" s="1">
        <f>(($C656*'fnd base rates'!G$48)
+($D656*'fnd base rates'!G$49)
+($E656*'fnd base rates'!G$50)
+($F656*'fnd base rates'!G$51)
+($G656*'fnd base rates'!G$52)
+($H656*'fnd base rates'!G$53)
+($I656*'fnd base rates'!G$54)
+($J656*'fnd base rates'!G$55)
+($K656*'fnd base rates'!G$56)
+($L656*'fnd base rates'!G$57)
+($M656*'fnd base rates'!G$58)
+($N656*'fnd base rates'!G$59)
+($O656*VLOOKUP($S656+12,rate_basefnd,7)))
*$R656</f>
        <v>363.84549999999996</v>
      </c>
      <c r="Z656" s="1">
        <f>(($C656*'fnd base rates'!H$48)
+($D656*'fnd base rates'!H$49)
+($E656*'fnd base rates'!H$50)
+($F656*'fnd base rates'!H$51)
+($G656*'fnd base rates'!H$52)
+($H656*'fnd base rates'!H$53)
+($I656*'fnd base rates'!H$54)
+($J656*'fnd base rates'!H$55)
+($K656*'fnd base rates'!H$56)
+($L656*'fnd base rates'!H$57)
+($M656*'fnd base rates'!H$58)
+($N656*'fnd base rates'!H$59)
+($O656*VLOOKUP($S656+12,rate_basefnd,8)))</f>
        <v>908.76900000000001</v>
      </c>
      <c r="AA656" s="1">
        <f>(($C656*'fnd base rates'!I$48)
+($D656*'fnd base rates'!I$49)
+($E656*'fnd base rates'!I$50)
+($F656*'fnd base rates'!I$51)
+($G656*'fnd base rates'!I$52)
+($H656*'fnd base rates'!I$53)
+($I656*'fnd base rates'!I$54)
+($J656*'fnd base rates'!I$55)
+($K656*'fnd base rates'!I$56)
+($L656*'fnd base rates'!I$57)
+($M656*'fnd base rates'!I$58)
+($N656*'fnd base rates'!I$59)
+($O656*VLOOKUP($S656+12,rate_basefnd,9)))
*$R656</f>
        <v>590.46</v>
      </c>
      <c r="AB656" s="1">
        <f>(($C656*'fnd base rates'!J$48)
+($D656*'fnd base rates'!J$49)
+($E656*'fnd base rates'!J$50)
+($F656*'fnd base rates'!J$51)
+($G656*'fnd base rates'!J$52)
+($H656*'fnd base rates'!J$53)
+($I656*'fnd base rates'!J$54)
+($J656*'fnd base rates'!J$55)
+($K656*'fnd base rates'!J$56)
+($L656*'fnd base rates'!J$57)
+($M656*'fnd base rates'!J$58)
+($N656*'fnd base rates'!J$59)
+($O656*VLOOKUP($S656+12,rate_basefnd,10)))
*$R656</f>
        <v>432.36</v>
      </c>
      <c r="AC656" s="1">
        <f>(($C656*'fnd base rates'!K$48)
+($D656*'fnd base rates'!K$49)
+($E656*'fnd base rates'!K$50)
+($F656*'fnd base rates'!K$51)
+($G656*'fnd base rates'!K$52)
+($H656*'fnd base rates'!K$53)
+($I656*'fnd base rates'!K$54)
+($J656*'fnd base rates'!K$55)
+($K656*'fnd base rates'!K$56)
+($L656*'fnd base rates'!K$57)
+($M656*'fnd base rates'!K$58)
+($N656*'fnd base rates'!K$59)
+($O656*VLOOKUP($S656+12,rate_basefnd,11)))
*$R656</f>
        <v>2553.2602500000003</v>
      </c>
      <c r="AD656" s="1">
        <f>(($C656*'fnd base rates'!L$48)
+($D656*'fnd base rates'!L$49)
+($E656*'fnd base rates'!L$50)
+($F656*'fnd base rates'!L$51)
+($G656*'fnd base rates'!L$52)
+($H656*'fnd base rates'!L$53)
+($I656*'fnd base rates'!L$54)
+($J656*'fnd base rates'!L$55)
+($K656*'fnd base rates'!L$56)
+($L656*'fnd base rates'!L$57)
+($M656*'fnd base rates'!L$58)
+($N656*'fnd base rates'!L$59)
+($O656*VLOOKUP($S656+12,rate_basefnd,12)))</f>
        <v>2288.1395268536644</v>
      </c>
      <c r="AE656" s="1">
        <f>(($C656*'fnd base rates'!M$48)
+($D656*'fnd base rates'!M$49)
+($E656*'fnd base rates'!M$50)
+($F656*'fnd base rates'!M$51)
+($G656*'fnd base rates'!M$52)
+($H656*'fnd base rates'!M$53)
+($I656*'fnd base rates'!M$54)
+($J656*'fnd base rates'!M$55)
+($K656*'fnd base rates'!M$56)
+($L656*'fnd base rates'!M$57)
+($M656*'fnd base rates'!M$58)
+($N656*'fnd base rates'!M$59)
+($O656*VLOOKUP($S656+12,rate_basefnd,13)))</f>
        <v>0</v>
      </c>
      <c r="AF656" s="4">
        <f t="shared" si="115"/>
        <v>20369.855776853667</v>
      </c>
      <c r="AG656" s="4"/>
      <c r="AH656" s="4">
        <f t="shared" si="116"/>
        <v>491095072</v>
      </c>
      <c r="AI656" s="4" t="str">
        <f t="shared" si="117"/>
        <v>491</v>
      </c>
      <c r="AJ656" s="2" t="str">
        <f t="shared" si="118"/>
        <v>095</v>
      </c>
      <c r="AK656" s="2" t="str">
        <f t="shared" si="119"/>
        <v>072</v>
      </c>
      <c r="AL656" s="4">
        <f t="shared" si="120"/>
        <v>1</v>
      </c>
      <c r="AM656" s="4">
        <f t="shared" si="113"/>
        <v>2</v>
      </c>
      <c r="AN656" s="4">
        <f t="shared" si="121"/>
        <v>20369.855776853667</v>
      </c>
      <c r="AO656" s="4">
        <f t="shared" si="122"/>
        <v>10185</v>
      </c>
      <c r="AP656" s="4">
        <f t="shared" si="123"/>
        <v>0</v>
      </c>
      <c r="AQ656" s="75">
        <v>10185</v>
      </c>
      <c r="AR656" s="4"/>
    </row>
    <row r="657" spans="1:44">
      <c r="A657" s="2">
        <v>491095095</v>
      </c>
      <c r="B657" s="382" t="s">
        <v>135</v>
      </c>
      <c r="C657" s="15">
        <f>'fnd enro'!C657</f>
        <v>0</v>
      </c>
      <c r="D657" s="15">
        <f>'fnd enro'!D657</f>
        <v>0</v>
      </c>
      <c r="E657" s="15">
        <f>'fnd enro'!E657</f>
        <v>95</v>
      </c>
      <c r="F657" s="15">
        <f>'fnd enro'!F657</f>
        <v>473</v>
      </c>
      <c r="G657" s="15">
        <f>'fnd enro'!G657</f>
        <v>291</v>
      </c>
      <c r="H657" s="15">
        <f>'fnd enro'!H657</f>
        <v>169</v>
      </c>
      <c r="I657" s="15">
        <f>'fnd enro'!I657</f>
        <v>41.024999999999999</v>
      </c>
      <c r="J657" s="15">
        <f>'fnd enro'!J657</f>
        <v>0</v>
      </c>
      <c r="K657" s="15">
        <f>'fnd enro'!K657</f>
        <v>0</v>
      </c>
      <c r="L657" s="15">
        <f>'fnd enro'!L657</f>
        <v>0</v>
      </c>
      <c r="M657" s="15">
        <f>'fnd enro'!M657</f>
        <v>66</v>
      </c>
      <c r="N657" s="15">
        <f>'fnd enro'!N657</f>
        <v>0</v>
      </c>
      <c r="O657" s="15">
        <f>'fnd enro'!O657</f>
        <v>506</v>
      </c>
      <c r="P657" s="15"/>
      <c r="Q657" s="15">
        <f>'fnd enro'!R657</f>
        <v>1094</v>
      </c>
      <c r="R657" s="16">
        <f t="shared" si="114"/>
        <v>1</v>
      </c>
      <c r="S657" s="15">
        <f>'fnd enro'!Q657</f>
        <v>10</v>
      </c>
      <c r="U657" s="1">
        <f>(($C657*'fnd base rates'!C$48)
+($D657*'fnd base rates'!C$49)
+($E657*'fnd base rates'!C$50)
+($F657*'fnd base rates'!C$51)
+($G657*'fnd base rates'!C$52)
+($H657*'fnd base rates'!C$53)
+($I657*'fnd base rates'!C$54)
+($J657*'fnd base rates'!C$55)
+($K657*'fnd base rates'!C$56)
+($L657*'fnd base rates'!C$57)
+($M657*'fnd base rates'!C$58)
+($N657*'fnd base rates'!C$59)
+($O657*VLOOKUP($S657+12,rate_basefnd,3)))
*$R657</f>
        <v>506845.41375000007</v>
      </c>
      <c r="V657" s="1">
        <f>(($C657*'fnd base rates'!D$48)
+($D657*'fnd base rates'!D$49)
+($E657*'fnd base rates'!D$50)
+($F657*'fnd base rates'!D$51)
+($G657*'fnd base rates'!D$52)
+($H657*'fnd base rates'!D$53)
+($I657*'fnd base rates'!D$54)
+($J657*'fnd base rates'!D$55)
+($K657*'fnd base rates'!D$56)
+($L657*'fnd base rates'!D$57)
+($M657*'fnd base rates'!D$58)
+($N657*'fnd base rates'!D$59)
+($O657*VLOOKUP($S657+12,rate_basefnd,4)))
*$R657</f>
        <v>727203.68</v>
      </c>
      <c r="W657" s="1">
        <f>(($C657*'fnd base rates'!E$48)
+($D657*'fnd base rates'!E$49)
+($E657*'fnd base rates'!E$50)
+($F657*'fnd base rates'!E$51)
+($G657*'fnd base rates'!E$52)
+($H657*'fnd base rates'!E$53)
+($I657*'fnd base rates'!E$54)
+($J657*'fnd base rates'!E$55)
+($K657*'fnd base rates'!E$56)
+($L657*'fnd base rates'!E$57)
+($M657*'fnd base rates'!E$58)
+($N657*'fnd base rates'!E$59)
+($O657*VLOOKUP($S657+12,rate_basefnd,5)))
*$R657</f>
        <v>5480576.5662499992</v>
      </c>
      <c r="X657" s="1">
        <f>(($C657*'fnd base rates'!F$48)
+($D657*'fnd base rates'!F$49)
+($E657*'fnd base rates'!F$50)
+($F657*'fnd base rates'!F$51)
+($G657*'fnd base rates'!F$52)
+($H657*'fnd base rates'!F$53)
+($I657*'fnd base rates'!F$54)
+($J657*'fnd base rates'!F$55)
+($K657*'fnd base rates'!F$56)
+($L657*'fnd base rates'!F$57)
+($M657*'fnd base rates'!F$58)
+($N657*'fnd base rates'!F$59)
+($O657*VLOOKUP($S657+12,rate_basefnd,6)))
*$R657</f>
        <v>1049273.6205</v>
      </c>
      <c r="Y657" s="1">
        <f>(($C657*'fnd base rates'!G$48)
+($D657*'fnd base rates'!G$49)
+($E657*'fnd base rates'!G$50)
+($F657*'fnd base rates'!G$51)
+($G657*'fnd base rates'!G$52)
+($H657*'fnd base rates'!G$53)
+($I657*'fnd base rates'!G$54)
+($J657*'fnd base rates'!G$55)
+($K657*'fnd base rates'!G$56)
+($L657*'fnd base rates'!G$57)
+($M657*'fnd base rates'!G$58)
+($N657*'fnd base rates'!G$59)
+($O657*VLOOKUP($S657+12,rate_basefnd,7)))
*$R657</f>
        <v>191782.44850000003</v>
      </c>
      <c r="Z657" s="1">
        <f>(($C657*'fnd base rates'!H$48)
+($D657*'fnd base rates'!H$49)
+($E657*'fnd base rates'!H$50)
+($F657*'fnd base rates'!H$51)
+($G657*'fnd base rates'!H$52)
+($H657*'fnd base rates'!H$53)
+($I657*'fnd base rates'!H$54)
+($J657*'fnd base rates'!H$55)
+($K657*'fnd base rates'!H$56)
+($L657*'fnd base rates'!H$57)
+($M657*'fnd base rates'!H$58)
+($N657*'fnd base rates'!H$59)
+($O657*VLOOKUP($S657+12,rate_basefnd,8)))</f>
        <v>541830.94299999997</v>
      </c>
      <c r="AA657" s="1">
        <f>(($C657*'fnd base rates'!I$48)
+($D657*'fnd base rates'!I$49)
+($E657*'fnd base rates'!I$50)
+($F657*'fnd base rates'!I$51)
+($G657*'fnd base rates'!I$52)
+($H657*'fnd base rates'!I$53)
+($I657*'fnd base rates'!I$54)
+($J657*'fnd base rates'!I$55)
+($K657*'fnd base rates'!I$56)
+($L657*'fnd base rates'!I$57)
+($M657*'fnd base rates'!I$58)
+($N657*'fnd base rates'!I$59)
+($O657*VLOOKUP($S657+12,rate_basefnd,9)))
*$R657</f>
        <v>293917.35000000003</v>
      </c>
      <c r="AB657" s="1">
        <f>(($C657*'fnd base rates'!J$48)
+($D657*'fnd base rates'!J$49)
+($E657*'fnd base rates'!J$50)
+($F657*'fnd base rates'!J$51)
+($G657*'fnd base rates'!J$52)
+($H657*'fnd base rates'!J$53)
+($I657*'fnd base rates'!J$54)
+($J657*'fnd base rates'!J$55)
+($K657*'fnd base rates'!J$56)
+($L657*'fnd base rates'!J$57)
+($M657*'fnd base rates'!J$58)
+($N657*'fnd base rates'!J$59)
+($O657*VLOOKUP($S657+12,rate_basefnd,10)))
*$R657</f>
        <v>226874.33</v>
      </c>
      <c r="AC657" s="1">
        <f>(($C657*'fnd base rates'!K$48)
+($D657*'fnd base rates'!K$49)
+($E657*'fnd base rates'!K$50)
+($F657*'fnd base rates'!K$51)
+($G657*'fnd base rates'!K$52)
+($H657*'fnd base rates'!K$53)
+($I657*'fnd base rates'!K$54)
+($J657*'fnd base rates'!K$55)
+($K657*'fnd base rates'!K$56)
+($L657*'fnd base rates'!K$57)
+($M657*'fnd base rates'!K$58)
+($N657*'fnd base rates'!K$59)
+($O657*VLOOKUP($S657+12,rate_basefnd,11)))
*$R657</f>
        <v>1345819.11675</v>
      </c>
      <c r="AD657" s="1">
        <f>(($C657*'fnd base rates'!L$48)
+($D657*'fnd base rates'!L$49)
+($E657*'fnd base rates'!L$50)
+($F657*'fnd base rates'!L$51)
+($G657*'fnd base rates'!L$52)
+($H657*'fnd base rates'!L$53)
+($I657*'fnd base rates'!L$54)
+($J657*'fnd base rates'!L$55)
+($K657*'fnd base rates'!L$56)
+($L657*'fnd base rates'!L$57)
+($M657*'fnd base rates'!L$58)
+($N657*'fnd base rates'!L$59)
+($O657*VLOOKUP($S657+12,rate_basefnd,12)))</f>
        <v>1244927.9944711516</v>
      </c>
      <c r="AE657" s="1">
        <f>(($C657*'fnd base rates'!M$48)
+($D657*'fnd base rates'!M$49)
+($E657*'fnd base rates'!M$50)
+($F657*'fnd base rates'!M$51)
+($G657*'fnd base rates'!M$52)
+($H657*'fnd base rates'!M$53)
+($I657*'fnd base rates'!M$54)
+($J657*'fnd base rates'!M$55)
+($K657*'fnd base rates'!M$56)
+($L657*'fnd base rates'!M$57)
+($M657*'fnd base rates'!M$58)
+($N657*'fnd base rates'!M$59)
+($O657*VLOOKUP($S657+12,rate_basefnd,13)))</f>
        <v>0</v>
      </c>
      <c r="AF657" s="4">
        <f t="shared" si="115"/>
        <v>11609051.46322115</v>
      </c>
      <c r="AG657" s="4"/>
      <c r="AH657" s="4">
        <f t="shared" si="116"/>
        <v>491095095</v>
      </c>
      <c r="AI657" s="4" t="str">
        <f t="shared" si="117"/>
        <v>491</v>
      </c>
      <c r="AJ657" s="2" t="str">
        <f t="shared" si="118"/>
        <v>095</v>
      </c>
      <c r="AK657" s="2" t="str">
        <f t="shared" si="119"/>
        <v>095</v>
      </c>
      <c r="AL657" s="4">
        <f t="shared" si="120"/>
        <v>1</v>
      </c>
      <c r="AM657" s="4">
        <f t="shared" si="113"/>
        <v>1094</v>
      </c>
      <c r="AN657" s="4">
        <f t="shared" si="121"/>
        <v>11609051.46322115</v>
      </c>
      <c r="AO657" s="4">
        <f t="shared" si="122"/>
        <v>10612</v>
      </c>
      <c r="AP657" s="4">
        <f t="shared" si="123"/>
        <v>0</v>
      </c>
      <c r="AQ657" s="75">
        <v>10612</v>
      </c>
      <c r="AR657" s="4"/>
    </row>
    <row r="658" spans="1:44">
      <c r="A658" s="2">
        <v>491095273</v>
      </c>
      <c r="B658" s="382" t="s">
        <v>135</v>
      </c>
      <c r="C658" s="15">
        <f>'fnd enro'!C658</f>
        <v>0</v>
      </c>
      <c r="D658" s="15">
        <f>'fnd enro'!D658</f>
        <v>0</v>
      </c>
      <c r="E658" s="15">
        <f>'fnd enro'!E658</f>
        <v>0</v>
      </c>
      <c r="F658" s="15">
        <f>'fnd enro'!F658</f>
        <v>0</v>
      </c>
      <c r="G658" s="15">
        <f>'fnd enro'!G658</f>
        <v>0</v>
      </c>
      <c r="H658" s="15">
        <f>'fnd enro'!H658</f>
        <v>0</v>
      </c>
      <c r="I658" s="15">
        <f>'fnd enro'!I658</f>
        <v>3.7499999999999999E-2</v>
      </c>
      <c r="J658" s="15">
        <f>'fnd enro'!J658</f>
        <v>0</v>
      </c>
      <c r="K658" s="15">
        <f>'fnd enro'!K658</f>
        <v>0</v>
      </c>
      <c r="L658" s="15">
        <f>'fnd enro'!L658</f>
        <v>0</v>
      </c>
      <c r="M658" s="15">
        <f>'fnd enro'!M658</f>
        <v>1</v>
      </c>
      <c r="N658" s="15">
        <f>'fnd enro'!N658</f>
        <v>0</v>
      </c>
      <c r="O658" s="15">
        <f>'fnd enro'!O658</f>
        <v>0</v>
      </c>
      <c r="P658" s="15"/>
      <c r="Q658" s="15">
        <f>'fnd enro'!R658</f>
        <v>1</v>
      </c>
      <c r="R658" s="16">
        <f t="shared" si="114"/>
        <v>1</v>
      </c>
      <c r="S658" s="15">
        <f>'fnd enro'!Q658</f>
        <v>1</v>
      </c>
      <c r="U658" s="1">
        <f>(($C658*'fnd base rates'!C$48)
+($D658*'fnd base rates'!C$49)
+($E658*'fnd base rates'!C$50)
+($F658*'fnd base rates'!C$51)
+($G658*'fnd base rates'!C$52)
+($H658*'fnd base rates'!C$53)
+($I658*'fnd base rates'!C$54)
+($J658*'fnd base rates'!C$55)
+($K658*'fnd base rates'!C$56)
+($L658*'fnd base rates'!C$57)
+($M658*'fnd base rates'!C$58)
+($N658*'fnd base rates'!C$59)
+($O658*VLOOKUP($S658+12,rate_basefnd,3)))
*$R658</f>
        <v>463.29562500000003</v>
      </c>
      <c r="V658" s="1">
        <f>(($C658*'fnd base rates'!D$48)
+($D658*'fnd base rates'!D$49)
+($E658*'fnd base rates'!D$50)
+($F658*'fnd base rates'!D$51)
+($G658*'fnd base rates'!D$52)
+($H658*'fnd base rates'!D$53)
+($I658*'fnd base rates'!D$54)
+($J658*'fnd base rates'!D$55)
+($K658*'fnd base rates'!D$56)
+($L658*'fnd base rates'!D$57)
+($M658*'fnd base rates'!D$58)
+($N658*'fnd base rates'!D$59)
+($O658*VLOOKUP($S658+12,rate_basefnd,4)))
*$R658</f>
        <v>664.72</v>
      </c>
      <c r="W658" s="1">
        <f>(($C658*'fnd base rates'!E$48)
+($D658*'fnd base rates'!E$49)
+($E658*'fnd base rates'!E$50)
+($F658*'fnd base rates'!E$51)
+($G658*'fnd base rates'!E$52)
+($H658*'fnd base rates'!E$53)
+($I658*'fnd base rates'!E$54)
+($J658*'fnd base rates'!E$55)
+($K658*'fnd base rates'!E$56)
+($L658*'fnd base rates'!E$57)
+($M658*'fnd base rates'!E$58)
+($N658*'fnd base rates'!E$59)
+($O658*VLOOKUP($S658+12,rate_basefnd,5)))
*$R658</f>
        <v>4904.649375</v>
      </c>
      <c r="X658" s="1">
        <f>(($C658*'fnd base rates'!F$48)
+($D658*'fnd base rates'!F$49)
+($E658*'fnd base rates'!F$50)
+($F658*'fnd base rates'!F$51)
+($G658*'fnd base rates'!F$52)
+($H658*'fnd base rates'!F$53)
+($I658*'fnd base rates'!F$54)
+($J658*'fnd base rates'!F$55)
+($K658*'fnd base rates'!F$56)
+($L658*'fnd base rates'!F$57)
+($M658*'fnd base rates'!F$58)
+($N658*'fnd base rates'!F$59)
+($O658*VLOOKUP($S658+12,rate_basefnd,6)))
*$R658</f>
        <v>918.55574999999999</v>
      </c>
      <c r="Y658" s="1">
        <f>(($C658*'fnd base rates'!G$48)
+($D658*'fnd base rates'!G$49)
+($E658*'fnd base rates'!G$50)
+($F658*'fnd base rates'!G$51)
+($G658*'fnd base rates'!G$52)
+($H658*'fnd base rates'!G$53)
+($I658*'fnd base rates'!G$54)
+($J658*'fnd base rates'!G$55)
+($K658*'fnd base rates'!G$56)
+($L658*'fnd base rates'!G$57)
+($M658*'fnd base rates'!G$58)
+($N658*'fnd base rates'!G$59)
+($O658*VLOOKUP($S658+12,rate_basefnd,7)))
*$R658</f>
        <v>178.42274999999998</v>
      </c>
      <c r="Z658" s="1">
        <f>(($C658*'fnd base rates'!H$48)
+($D658*'fnd base rates'!H$49)
+($E658*'fnd base rates'!H$50)
+($F658*'fnd base rates'!H$51)
+($G658*'fnd base rates'!H$52)
+($H658*'fnd base rates'!H$53)
+($I658*'fnd base rates'!H$54)
+($J658*'fnd base rates'!H$55)
+($K658*'fnd base rates'!H$56)
+($L658*'fnd base rates'!H$57)
+($M658*'fnd base rates'!H$58)
+($N658*'fnd base rates'!H$59)
+($O658*VLOOKUP($S658+12,rate_basefnd,8)))</f>
        <v>454.3845</v>
      </c>
      <c r="AA658" s="1">
        <f>(($C658*'fnd base rates'!I$48)
+($D658*'fnd base rates'!I$49)
+($E658*'fnd base rates'!I$50)
+($F658*'fnd base rates'!I$51)
+($G658*'fnd base rates'!I$52)
+($H658*'fnd base rates'!I$53)
+($I658*'fnd base rates'!I$54)
+($J658*'fnd base rates'!I$55)
+($K658*'fnd base rates'!I$56)
+($L658*'fnd base rates'!I$57)
+($M658*'fnd base rates'!I$58)
+($N658*'fnd base rates'!I$59)
+($O658*VLOOKUP($S658+12,rate_basefnd,9)))
*$R658</f>
        <v>295.23</v>
      </c>
      <c r="AB658" s="1">
        <f>(($C658*'fnd base rates'!J$48)
+($D658*'fnd base rates'!J$49)
+($E658*'fnd base rates'!J$50)
+($F658*'fnd base rates'!J$51)
+($G658*'fnd base rates'!J$52)
+($H658*'fnd base rates'!J$53)
+($I658*'fnd base rates'!J$54)
+($J658*'fnd base rates'!J$55)
+($K658*'fnd base rates'!J$56)
+($L658*'fnd base rates'!J$57)
+($M658*'fnd base rates'!J$58)
+($N658*'fnd base rates'!J$59)
+($O658*VLOOKUP($S658+12,rate_basefnd,10)))
*$R658</f>
        <v>132.35</v>
      </c>
      <c r="AC658" s="1">
        <f>(($C658*'fnd base rates'!K$48)
+($D658*'fnd base rates'!K$49)
+($E658*'fnd base rates'!K$50)
+($F658*'fnd base rates'!K$51)
+($G658*'fnd base rates'!K$52)
+($H658*'fnd base rates'!K$53)
+($I658*'fnd base rates'!K$54)
+($J658*'fnd base rates'!K$55)
+($K658*'fnd base rates'!K$56)
+($L658*'fnd base rates'!K$57)
+($M658*'fnd base rates'!K$58)
+($N658*'fnd base rates'!K$59)
+($O658*VLOOKUP($S658+12,rate_basefnd,11)))
*$R658</f>
        <v>1252.2151249999999</v>
      </c>
      <c r="AD658" s="1">
        <f>(($C658*'fnd base rates'!L$48)
+($D658*'fnd base rates'!L$49)
+($E658*'fnd base rates'!L$50)
+($F658*'fnd base rates'!L$51)
+($G658*'fnd base rates'!L$52)
+($H658*'fnd base rates'!L$53)
+($I658*'fnd base rates'!L$54)
+($J658*'fnd base rates'!L$55)
+($K658*'fnd base rates'!L$56)
+($L658*'fnd base rates'!L$57)
+($M658*'fnd base rates'!L$58)
+($N658*'fnd base rates'!L$59)
+($O658*VLOOKUP($S658+12,rate_basefnd,12)))</f>
        <v>1149.1333359278533</v>
      </c>
      <c r="AE658" s="1">
        <f>(($C658*'fnd base rates'!M$48)
+($D658*'fnd base rates'!M$49)
+($E658*'fnd base rates'!M$50)
+($F658*'fnd base rates'!M$51)
+($G658*'fnd base rates'!M$52)
+($H658*'fnd base rates'!M$53)
+($I658*'fnd base rates'!M$54)
+($J658*'fnd base rates'!M$55)
+($K658*'fnd base rates'!M$56)
+($L658*'fnd base rates'!M$57)
+($M658*'fnd base rates'!M$58)
+($N658*'fnd base rates'!M$59)
+($O658*VLOOKUP($S658+12,rate_basefnd,13)))</f>
        <v>0</v>
      </c>
      <c r="AF658" s="4">
        <f t="shared" si="115"/>
        <v>10412.956460927853</v>
      </c>
      <c r="AG658" s="4"/>
      <c r="AH658" s="4">
        <f t="shared" si="116"/>
        <v>491095273</v>
      </c>
      <c r="AI658" s="4" t="str">
        <f t="shared" si="117"/>
        <v>491</v>
      </c>
      <c r="AJ658" s="2" t="str">
        <f t="shared" si="118"/>
        <v>095</v>
      </c>
      <c r="AK658" s="2" t="str">
        <f t="shared" si="119"/>
        <v>273</v>
      </c>
      <c r="AL658" s="4">
        <f t="shared" si="120"/>
        <v>1</v>
      </c>
      <c r="AM658" s="4">
        <f t="shared" si="113"/>
        <v>1</v>
      </c>
      <c r="AN658" s="4">
        <f t="shared" si="121"/>
        <v>10412.956460927853</v>
      </c>
      <c r="AO658" s="4">
        <f t="shared" si="122"/>
        <v>10413</v>
      </c>
      <c r="AP658" s="4">
        <f t="shared" si="123"/>
        <v>0</v>
      </c>
      <c r="AQ658" s="75">
        <v>10413</v>
      </c>
      <c r="AR658" s="4"/>
    </row>
    <row r="659" spans="1:44">
      <c r="A659" s="2">
        <v>491095292</v>
      </c>
      <c r="B659" s="382" t="s">
        <v>135</v>
      </c>
      <c r="C659" s="15">
        <f>'fnd enro'!C659</f>
        <v>0</v>
      </c>
      <c r="D659" s="15">
        <f>'fnd enro'!D659</f>
        <v>0</v>
      </c>
      <c r="E659" s="15">
        <f>'fnd enro'!E659</f>
        <v>0</v>
      </c>
      <c r="F659" s="15">
        <f>'fnd enro'!F659</f>
        <v>3</v>
      </c>
      <c r="G659" s="15">
        <f>'fnd enro'!G659</f>
        <v>2</v>
      </c>
      <c r="H659" s="15">
        <f>'fnd enro'!H659</f>
        <v>2</v>
      </c>
      <c r="I659" s="15">
        <f>'fnd enro'!I659</f>
        <v>0.26250000000000001</v>
      </c>
      <c r="J659" s="15">
        <f>'fnd enro'!J659</f>
        <v>0</v>
      </c>
      <c r="K659" s="15">
        <f>'fnd enro'!K659</f>
        <v>0</v>
      </c>
      <c r="L659" s="15">
        <f>'fnd enro'!L659</f>
        <v>0</v>
      </c>
      <c r="M659" s="15">
        <f>'fnd enro'!M659</f>
        <v>0</v>
      </c>
      <c r="N659" s="15">
        <f>'fnd enro'!N659</f>
        <v>0</v>
      </c>
      <c r="O659" s="15">
        <f>'fnd enro'!O659</f>
        <v>2</v>
      </c>
      <c r="P659" s="15"/>
      <c r="Q659" s="15">
        <f>'fnd enro'!R659</f>
        <v>7</v>
      </c>
      <c r="R659" s="16">
        <f t="shared" si="114"/>
        <v>1</v>
      </c>
      <c r="S659" s="15">
        <f>'fnd enro'!Q659</f>
        <v>7</v>
      </c>
      <c r="U659" s="1">
        <f>(($C659*'fnd base rates'!C$48)
+($D659*'fnd base rates'!C$49)
+($E659*'fnd base rates'!C$50)
+($F659*'fnd base rates'!C$51)
+($G659*'fnd base rates'!C$52)
+($H659*'fnd base rates'!C$53)
+($I659*'fnd base rates'!C$54)
+($J659*'fnd base rates'!C$55)
+($K659*'fnd base rates'!C$56)
+($L659*'fnd base rates'!C$57)
+($M659*'fnd base rates'!C$58)
+($N659*'fnd base rates'!C$59)
+($O659*VLOOKUP($S659+12,rate_basefnd,3)))
*$R659</f>
        <v>3243.069375</v>
      </c>
      <c r="V659" s="1">
        <f>(($C659*'fnd base rates'!D$48)
+($D659*'fnd base rates'!D$49)
+($E659*'fnd base rates'!D$50)
+($F659*'fnd base rates'!D$51)
+($G659*'fnd base rates'!D$52)
+($H659*'fnd base rates'!D$53)
+($I659*'fnd base rates'!D$54)
+($J659*'fnd base rates'!D$55)
+($K659*'fnd base rates'!D$56)
+($L659*'fnd base rates'!D$57)
+($M659*'fnd base rates'!D$58)
+($N659*'fnd base rates'!D$59)
+($O659*VLOOKUP($S659+12,rate_basefnd,4)))
*$R659</f>
        <v>4653.0400000000009</v>
      </c>
      <c r="W659" s="1">
        <f>(($C659*'fnd base rates'!E$48)
+($D659*'fnd base rates'!E$49)
+($E659*'fnd base rates'!E$50)
+($F659*'fnd base rates'!E$51)
+($G659*'fnd base rates'!E$52)
+($H659*'fnd base rates'!E$53)
+($I659*'fnd base rates'!E$54)
+($J659*'fnd base rates'!E$55)
+($K659*'fnd base rates'!E$56)
+($L659*'fnd base rates'!E$57)
+($M659*'fnd base rates'!E$58)
+($N659*'fnd base rates'!E$59)
+($O659*VLOOKUP($S659+12,rate_basefnd,5)))
*$R659</f>
        <v>30950.385624999999</v>
      </c>
      <c r="X659" s="1">
        <f>(($C659*'fnd base rates'!F$48)
+($D659*'fnd base rates'!F$49)
+($E659*'fnd base rates'!F$50)
+($F659*'fnd base rates'!F$51)
+($G659*'fnd base rates'!F$52)
+($H659*'fnd base rates'!F$53)
+($I659*'fnd base rates'!F$54)
+($J659*'fnd base rates'!F$55)
+($K659*'fnd base rates'!F$56)
+($L659*'fnd base rates'!F$57)
+($M659*'fnd base rates'!F$58)
+($N659*'fnd base rates'!F$59)
+($O659*VLOOKUP($S659+12,rate_basefnd,6)))
*$R659</f>
        <v>6461.9702500000003</v>
      </c>
      <c r="Y659" s="1">
        <f>(($C659*'fnd base rates'!G$48)
+($D659*'fnd base rates'!G$49)
+($E659*'fnd base rates'!G$50)
+($F659*'fnd base rates'!G$51)
+($G659*'fnd base rates'!G$52)
+($H659*'fnd base rates'!G$53)
+($I659*'fnd base rates'!G$54)
+($J659*'fnd base rates'!G$55)
+($K659*'fnd base rates'!G$56)
+($L659*'fnd base rates'!G$57)
+($M659*'fnd base rates'!G$58)
+($N659*'fnd base rates'!G$59)
+($O659*VLOOKUP($S659+12,rate_basefnd,7)))
*$R659</f>
        <v>1122.8992499999999</v>
      </c>
      <c r="Z659" s="1">
        <f>(($C659*'fnd base rates'!H$48)
+($D659*'fnd base rates'!H$49)
+($E659*'fnd base rates'!H$50)
+($F659*'fnd base rates'!H$51)
+($G659*'fnd base rates'!H$52)
+($H659*'fnd base rates'!H$53)
+($I659*'fnd base rates'!H$54)
+($J659*'fnd base rates'!H$55)
+($K659*'fnd base rates'!H$56)
+($L659*'fnd base rates'!H$57)
+($M659*'fnd base rates'!H$58)
+($N659*'fnd base rates'!H$59)
+($O659*VLOOKUP($S659+12,rate_basefnd,8)))</f>
        <v>3710.0915</v>
      </c>
      <c r="AA659" s="1">
        <f>(($C659*'fnd base rates'!I$48)
+($D659*'fnd base rates'!I$49)
+($E659*'fnd base rates'!I$50)
+($F659*'fnd base rates'!I$51)
+($G659*'fnd base rates'!I$52)
+($H659*'fnd base rates'!I$53)
+($I659*'fnd base rates'!I$54)
+($J659*'fnd base rates'!I$55)
+($K659*'fnd base rates'!I$56)
+($L659*'fnd base rates'!I$57)
+($M659*'fnd base rates'!I$58)
+($N659*'fnd base rates'!I$59)
+($O659*VLOOKUP($S659+12,rate_basefnd,9)))
*$R659</f>
        <v>1995.9899999999998</v>
      </c>
      <c r="AB659" s="1">
        <f>(($C659*'fnd base rates'!J$48)
+($D659*'fnd base rates'!J$49)
+($E659*'fnd base rates'!J$50)
+($F659*'fnd base rates'!J$51)
+($G659*'fnd base rates'!J$52)
+($H659*'fnd base rates'!J$53)
+($I659*'fnd base rates'!J$54)
+($J659*'fnd base rates'!J$55)
+($K659*'fnd base rates'!J$56)
+($L659*'fnd base rates'!J$57)
+($M659*'fnd base rates'!J$58)
+($N659*'fnd base rates'!J$59)
+($O659*VLOOKUP($S659+12,rate_basefnd,10)))
*$R659</f>
        <v>1826.4099999999999</v>
      </c>
      <c r="AC659" s="1">
        <f>(($C659*'fnd base rates'!K$48)
+($D659*'fnd base rates'!K$49)
+($E659*'fnd base rates'!K$50)
+($F659*'fnd base rates'!K$51)
+($G659*'fnd base rates'!K$52)
+($H659*'fnd base rates'!K$53)
+($I659*'fnd base rates'!K$54)
+($J659*'fnd base rates'!K$55)
+($K659*'fnd base rates'!K$56)
+($L659*'fnd base rates'!K$57)
+($M659*'fnd base rates'!K$58)
+($N659*'fnd base rates'!K$59)
+($O659*VLOOKUP($S659+12,rate_basefnd,11)))
*$R659</f>
        <v>7879.7758749999994</v>
      </c>
      <c r="AD659" s="1">
        <f>(($C659*'fnd base rates'!L$48)
+($D659*'fnd base rates'!L$49)
+($E659*'fnd base rates'!L$50)
+($F659*'fnd base rates'!L$51)
+($G659*'fnd base rates'!L$52)
+($H659*'fnd base rates'!L$53)
+($I659*'fnd base rates'!L$54)
+($J659*'fnd base rates'!L$55)
+($K659*'fnd base rates'!L$56)
+($L659*'fnd base rates'!L$57)
+($M659*'fnd base rates'!L$58)
+($N659*'fnd base rates'!L$59)
+($O659*VLOOKUP($S659+12,rate_basefnd,12)))</f>
        <v>7402.9499998909941</v>
      </c>
      <c r="AE659" s="1">
        <f>(($C659*'fnd base rates'!M$48)
+($D659*'fnd base rates'!M$49)
+($E659*'fnd base rates'!M$50)
+($F659*'fnd base rates'!M$51)
+($G659*'fnd base rates'!M$52)
+($H659*'fnd base rates'!M$53)
+($I659*'fnd base rates'!M$54)
+($J659*'fnd base rates'!M$55)
+($K659*'fnd base rates'!M$56)
+($L659*'fnd base rates'!M$57)
+($M659*'fnd base rates'!M$58)
+($N659*'fnd base rates'!M$59)
+($O659*VLOOKUP($S659+12,rate_basefnd,13)))</f>
        <v>0</v>
      </c>
      <c r="AF659" s="4">
        <f t="shared" si="115"/>
        <v>69246.581874890995</v>
      </c>
      <c r="AG659" s="4"/>
      <c r="AH659" s="4">
        <f t="shared" si="116"/>
        <v>491095292</v>
      </c>
      <c r="AI659" s="4" t="str">
        <f t="shared" si="117"/>
        <v>491</v>
      </c>
      <c r="AJ659" s="2" t="str">
        <f t="shared" si="118"/>
        <v>095</v>
      </c>
      <c r="AK659" s="2" t="str">
        <f t="shared" si="119"/>
        <v>292</v>
      </c>
      <c r="AL659" s="4">
        <f t="shared" si="120"/>
        <v>1</v>
      </c>
      <c r="AM659" s="4">
        <f t="shared" si="113"/>
        <v>7</v>
      </c>
      <c r="AN659" s="4">
        <f t="shared" si="121"/>
        <v>69246.581874890995</v>
      </c>
      <c r="AO659" s="4">
        <f t="shared" si="122"/>
        <v>9892</v>
      </c>
      <c r="AP659" s="4">
        <f t="shared" si="123"/>
        <v>0</v>
      </c>
      <c r="AQ659" s="75">
        <v>9892</v>
      </c>
      <c r="AR659" s="4"/>
    </row>
    <row r="660" spans="1:44">
      <c r="A660" s="2">
        <v>491095331</v>
      </c>
      <c r="B660" s="382" t="s">
        <v>135</v>
      </c>
      <c r="C660" s="15">
        <f>'fnd enro'!C660</f>
        <v>0</v>
      </c>
      <c r="D660" s="15">
        <f>'fnd enro'!D660</f>
        <v>0</v>
      </c>
      <c r="E660" s="15">
        <f>'fnd enro'!E660</f>
        <v>0</v>
      </c>
      <c r="F660" s="15">
        <f>'fnd enro'!F660</f>
        <v>1</v>
      </c>
      <c r="G660" s="15">
        <f>'fnd enro'!G660</f>
        <v>2</v>
      </c>
      <c r="H660" s="15">
        <f>'fnd enro'!H660</f>
        <v>2</v>
      </c>
      <c r="I660" s="15">
        <f>'fnd enro'!I660</f>
        <v>0.1875</v>
      </c>
      <c r="J660" s="15">
        <f>'fnd enro'!J660</f>
        <v>0</v>
      </c>
      <c r="K660" s="15">
        <f>'fnd enro'!K660</f>
        <v>0</v>
      </c>
      <c r="L660" s="15">
        <f>'fnd enro'!L660</f>
        <v>0</v>
      </c>
      <c r="M660" s="15">
        <f>'fnd enro'!M660</f>
        <v>0</v>
      </c>
      <c r="N660" s="15">
        <f>'fnd enro'!N660</f>
        <v>0</v>
      </c>
      <c r="O660" s="15">
        <f>'fnd enro'!O660</f>
        <v>2</v>
      </c>
      <c r="P660" s="15"/>
      <c r="Q660" s="15">
        <f>'fnd enro'!R660</f>
        <v>5</v>
      </c>
      <c r="R660" s="16">
        <f t="shared" si="114"/>
        <v>1</v>
      </c>
      <c r="S660" s="15">
        <f>'fnd enro'!Q660</f>
        <v>9</v>
      </c>
      <c r="U660" s="1">
        <f>(($C660*'fnd base rates'!C$48)
+($D660*'fnd base rates'!C$49)
+($E660*'fnd base rates'!C$50)
+($F660*'fnd base rates'!C$51)
+($G660*'fnd base rates'!C$52)
+($H660*'fnd base rates'!C$53)
+($I660*'fnd base rates'!C$54)
+($J660*'fnd base rates'!C$55)
+($K660*'fnd base rates'!C$56)
+($L660*'fnd base rates'!C$57)
+($M660*'fnd base rates'!C$58)
+($N660*'fnd base rates'!C$59)
+($O660*VLOOKUP($S660+12,rate_basefnd,3)))
*$R660</f>
        <v>2316.4781250000005</v>
      </c>
      <c r="V660" s="1">
        <f>(($C660*'fnd base rates'!D$48)
+($D660*'fnd base rates'!D$49)
+($E660*'fnd base rates'!D$50)
+($F660*'fnd base rates'!D$51)
+($G660*'fnd base rates'!D$52)
+($H660*'fnd base rates'!D$53)
+($I660*'fnd base rates'!D$54)
+($J660*'fnd base rates'!D$55)
+($K660*'fnd base rates'!D$56)
+($L660*'fnd base rates'!D$57)
+($M660*'fnd base rates'!D$58)
+($N660*'fnd base rates'!D$59)
+($O660*VLOOKUP($S660+12,rate_basefnd,4)))
*$R660</f>
        <v>3323.6000000000004</v>
      </c>
      <c r="W660" s="1">
        <f>(($C660*'fnd base rates'!E$48)
+($D660*'fnd base rates'!E$49)
+($E660*'fnd base rates'!E$50)
+($F660*'fnd base rates'!E$51)
+($G660*'fnd base rates'!E$52)
+($H660*'fnd base rates'!E$53)
+($I660*'fnd base rates'!E$54)
+($J660*'fnd base rates'!E$55)
+($K660*'fnd base rates'!E$56)
+($L660*'fnd base rates'!E$57)
+($M660*'fnd base rates'!E$58)
+($N660*'fnd base rates'!E$59)
+($O660*VLOOKUP($S660+12,rate_basefnd,5)))
*$R660</f>
        <v>24352.486874999999</v>
      </c>
      <c r="X660" s="1">
        <f>(($C660*'fnd base rates'!F$48)
+($D660*'fnd base rates'!F$49)
+($E660*'fnd base rates'!F$50)
+($F660*'fnd base rates'!F$51)
+($G660*'fnd base rates'!F$52)
+($H660*'fnd base rates'!F$53)
+($I660*'fnd base rates'!F$54)
+($J660*'fnd base rates'!F$55)
+($K660*'fnd base rates'!F$56)
+($L660*'fnd base rates'!F$57)
+($M660*'fnd base rates'!F$58)
+($N660*'fnd base rates'!F$59)
+($O660*VLOOKUP($S660+12,rate_basefnd,6)))
*$R660</f>
        <v>4311.5387499999997</v>
      </c>
      <c r="Y660" s="1">
        <f>(($C660*'fnd base rates'!G$48)
+($D660*'fnd base rates'!G$49)
+($E660*'fnd base rates'!G$50)
+($F660*'fnd base rates'!G$51)
+($G660*'fnd base rates'!G$52)
+($H660*'fnd base rates'!G$53)
+($I660*'fnd base rates'!G$54)
+($J660*'fnd base rates'!G$55)
+($K660*'fnd base rates'!G$56)
+($L660*'fnd base rates'!G$57)
+($M660*'fnd base rates'!G$58)
+($N660*'fnd base rates'!G$59)
+($O660*VLOOKUP($S660+12,rate_basefnd,7)))
*$R660</f>
        <v>854.1137500000001</v>
      </c>
      <c r="Z660" s="1">
        <f>(($C660*'fnd base rates'!H$48)
+($D660*'fnd base rates'!H$49)
+($E660*'fnd base rates'!H$50)
+($F660*'fnd base rates'!H$51)
+($G660*'fnd base rates'!H$52)
+($H660*'fnd base rates'!H$53)
+($I660*'fnd base rates'!H$54)
+($J660*'fnd base rates'!H$55)
+($K660*'fnd base rates'!H$56)
+($L660*'fnd base rates'!H$57)
+($M660*'fnd base rates'!H$58)
+($N660*'fnd base rates'!H$59)
+($O660*VLOOKUP($S660+12,rate_basefnd,8)))</f>
        <v>2801.3224999999998</v>
      </c>
      <c r="AA660" s="1">
        <f>(($C660*'fnd base rates'!I$48)
+($D660*'fnd base rates'!I$49)
+($E660*'fnd base rates'!I$50)
+($F660*'fnd base rates'!I$51)
+($G660*'fnd base rates'!I$52)
+($H660*'fnd base rates'!I$53)
+($I660*'fnd base rates'!I$54)
+($J660*'fnd base rates'!I$55)
+($K660*'fnd base rates'!I$56)
+($L660*'fnd base rates'!I$57)
+($M660*'fnd base rates'!I$58)
+($N660*'fnd base rates'!I$59)
+($O660*VLOOKUP($S660+12,rate_basefnd,9)))
*$R660</f>
        <v>1552.4099999999999</v>
      </c>
      <c r="AB660" s="1">
        <f>(($C660*'fnd base rates'!J$48)
+($D660*'fnd base rates'!J$49)
+($E660*'fnd base rates'!J$50)
+($F660*'fnd base rates'!J$51)
+($G660*'fnd base rates'!J$52)
+($H660*'fnd base rates'!J$53)
+($I660*'fnd base rates'!J$54)
+($J660*'fnd base rates'!J$55)
+($K660*'fnd base rates'!J$56)
+($L660*'fnd base rates'!J$57)
+($M660*'fnd base rates'!J$58)
+($N660*'fnd base rates'!J$59)
+($O660*VLOOKUP($S660+12,rate_basefnd,10)))
*$R660</f>
        <v>1561.71</v>
      </c>
      <c r="AC660" s="1">
        <f>(($C660*'fnd base rates'!K$48)
+($D660*'fnd base rates'!K$49)
+($E660*'fnd base rates'!K$50)
+($F660*'fnd base rates'!K$51)
+($G660*'fnd base rates'!K$52)
+($H660*'fnd base rates'!K$53)
+($I660*'fnd base rates'!K$54)
+($J660*'fnd base rates'!K$55)
+($K660*'fnd base rates'!K$56)
+($L660*'fnd base rates'!K$57)
+($M660*'fnd base rates'!K$58)
+($N660*'fnd base rates'!K$59)
+($O660*VLOOKUP($S660+12,rate_basefnd,11)))
*$R660</f>
        <v>5993.7456250000005</v>
      </c>
      <c r="AD660" s="1">
        <f>(($C660*'fnd base rates'!L$48)
+($D660*'fnd base rates'!L$49)
+($E660*'fnd base rates'!L$50)
+($F660*'fnd base rates'!L$51)
+($G660*'fnd base rates'!L$52)
+($H660*'fnd base rates'!L$53)
+($I660*'fnd base rates'!L$54)
+($J660*'fnd base rates'!L$55)
+($K660*'fnd base rates'!L$56)
+($L660*'fnd base rates'!L$57)
+($M660*'fnd base rates'!L$58)
+($N660*'fnd base rates'!L$59)
+($O660*VLOOKUP($S660+12,rate_basefnd,12)))</f>
        <v>5440.1470703453633</v>
      </c>
      <c r="AE660" s="1">
        <f>(($C660*'fnd base rates'!M$48)
+($D660*'fnd base rates'!M$49)
+($E660*'fnd base rates'!M$50)
+($F660*'fnd base rates'!M$51)
+($G660*'fnd base rates'!M$52)
+($H660*'fnd base rates'!M$53)
+($I660*'fnd base rates'!M$54)
+($J660*'fnd base rates'!M$55)
+($K660*'fnd base rates'!M$56)
+($L660*'fnd base rates'!M$57)
+($M660*'fnd base rates'!M$58)
+($N660*'fnd base rates'!M$59)
+($O660*VLOOKUP($S660+12,rate_basefnd,13)))</f>
        <v>0</v>
      </c>
      <c r="AF660" s="4">
        <f t="shared" si="115"/>
        <v>52507.552695345366</v>
      </c>
      <c r="AG660" s="4"/>
      <c r="AH660" s="4">
        <f t="shared" si="116"/>
        <v>491095331</v>
      </c>
      <c r="AI660" s="4" t="str">
        <f t="shared" si="117"/>
        <v>491</v>
      </c>
      <c r="AJ660" s="2" t="str">
        <f t="shared" si="118"/>
        <v>095</v>
      </c>
      <c r="AK660" s="2" t="str">
        <f t="shared" si="119"/>
        <v>331</v>
      </c>
      <c r="AL660" s="4">
        <f t="shared" si="120"/>
        <v>1</v>
      </c>
      <c r="AM660" s="4">
        <f t="shared" si="113"/>
        <v>5</v>
      </c>
      <c r="AN660" s="4">
        <f t="shared" si="121"/>
        <v>52507.552695345366</v>
      </c>
      <c r="AO660" s="4">
        <f t="shared" si="122"/>
        <v>10502</v>
      </c>
      <c r="AP660" s="4">
        <f t="shared" si="123"/>
        <v>0</v>
      </c>
      <c r="AQ660" s="75">
        <v>10502</v>
      </c>
      <c r="AR660" s="4"/>
    </row>
    <row r="661" spans="1:44">
      <c r="A661" s="2">
        <v>491095650</v>
      </c>
      <c r="B661" s="382" t="s">
        <v>135</v>
      </c>
      <c r="C661" s="15">
        <f>'fnd enro'!C661</f>
        <v>0</v>
      </c>
      <c r="D661" s="15">
        <f>'fnd enro'!D661</f>
        <v>0</v>
      </c>
      <c r="E661" s="15">
        <f>'fnd enro'!E661</f>
        <v>0</v>
      </c>
      <c r="F661" s="15">
        <f>'fnd enro'!F661</f>
        <v>1</v>
      </c>
      <c r="G661" s="15">
        <f>'fnd enro'!G661</f>
        <v>0</v>
      </c>
      <c r="H661" s="15">
        <f>'fnd enro'!H661</f>
        <v>0</v>
      </c>
      <c r="I661" s="15">
        <f>'fnd enro'!I661</f>
        <v>3.7499999999999999E-2</v>
      </c>
      <c r="J661" s="15">
        <f>'fnd enro'!J661</f>
        <v>0</v>
      </c>
      <c r="K661" s="15">
        <f>'fnd enro'!K661</f>
        <v>0</v>
      </c>
      <c r="L661" s="15">
        <f>'fnd enro'!L661</f>
        <v>0</v>
      </c>
      <c r="M661" s="15">
        <f>'fnd enro'!M661</f>
        <v>0</v>
      </c>
      <c r="N661" s="15">
        <f>'fnd enro'!N661</f>
        <v>0</v>
      </c>
      <c r="O661" s="15">
        <f>'fnd enro'!O661</f>
        <v>1</v>
      </c>
      <c r="P661" s="15"/>
      <c r="Q661" s="15">
        <f>'fnd enro'!R661</f>
        <v>1</v>
      </c>
      <c r="R661" s="16">
        <f t="shared" si="114"/>
        <v>1</v>
      </c>
      <c r="S661" s="15">
        <f>'fnd enro'!Q661</f>
        <v>10</v>
      </c>
      <c r="U661" s="1">
        <f>(($C661*'fnd base rates'!C$48)
+($D661*'fnd base rates'!C$49)
+($E661*'fnd base rates'!C$50)
+($F661*'fnd base rates'!C$51)
+($G661*'fnd base rates'!C$52)
+($H661*'fnd base rates'!C$53)
+($I661*'fnd base rates'!C$54)
+($J661*'fnd base rates'!C$55)
+($K661*'fnd base rates'!C$56)
+($L661*'fnd base rates'!C$57)
+($M661*'fnd base rates'!C$58)
+($N661*'fnd base rates'!C$59)
+($O661*VLOOKUP($S661+12,rate_basefnd,3)))
*$R661</f>
        <v>463.29562500000003</v>
      </c>
      <c r="V661" s="1">
        <f>(($C661*'fnd base rates'!D$48)
+($D661*'fnd base rates'!D$49)
+($E661*'fnd base rates'!D$50)
+($F661*'fnd base rates'!D$51)
+($G661*'fnd base rates'!D$52)
+($H661*'fnd base rates'!D$53)
+($I661*'fnd base rates'!D$54)
+($J661*'fnd base rates'!D$55)
+($K661*'fnd base rates'!D$56)
+($L661*'fnd base rates'!D$57)
+($M661*'fnd base rates'!D$58)
+($N661*'fnd base rates'!D$59)
+($O661*VLOOKUP($S661+12,rate_basefnd,4)))
*$R661</f>
        <v>664.72</v>
      </c>
      <c r="W661" s="1">
        <f>(($C661*'fnd base rates'!E$48)
+($D661*'fnd base rates'!E$49)
+($E661*'fnd base rates'!E$50)
+($F661*'fnd base rates'!E$51)
+($G661*'fnd base rates'!E$52)
+($H661*'fnd base rates'!E$53)
+($I661*'fnd base rates'!E$54)
+($J661*'fnd base rates'!E$55)
+($K661*'fnd base rates'!E$56)
+($L661*'fnd base rates'!E$57)
+($M661*'fnd base rates'!E$58)
+($N661*'fnd base rates'!E$59)
+($O661*VLOOKUP($S661+12,rate_basefnd,5)))
*$R661</f>
        <v>6633.7893750000003</v>
      </c>
      <c r="X661" s="1">
        <f>(($C661*'fnd base rates'!F$48)
+($D661*'fnd base rates'!F$49)
+($E661*'fnd base rates'!F$50)
+($F661*'fnd base rates'!F$51)
+($G661*'fnd base rates'!F$52)
+($H661*'fnd base rates'!F$53)
+($I661*'fnd base rates'!F$54)
+($J661*'fnd base rates'!F$55)
+($K661*'fnd base rates'!F$56)
+($L661*'fnd base rates'!F$57)
+($M661*'fnd base rates'!F$58)
+($N661*'fnd base rates'!F$59)
+($O661*VLOOKUP($S661+12,rate_basefnd,6)))
*$R661</f>
        <v>1075.2157500000001</v>
      </c>
      <c r="Y661" s="1">
        <f>(($C661*'fnd base rates'!G$48)
+($D661*'fnd base rates'!G$49)
+($E661*'fnd base rates'!G$50)
+($F661*'fnd base rates'!G$51)
+($G661*'fnd base rates'!G$52)
+($H661*'fnd base rates'!G$53)
+($I661*'fnd base rates'!G$54)
+($J661*'fnd base rates'!G$55)
+($K661*'fnd base rates'!G$56)
+($L661*'fnd base rates'!G$57)
+($M661*'fnd base rates'!G$58)
+($N661*'fnd base rates'!G$59)
+($O661*VLOOKUP($S661+12,rate_basefnd,7)))
*$R661</f>
        <v>207.78274999999999</v>
      </c>
      <c r="Z661" s="1">
        <f>(($C661*'fnd base rates'!H$48)
+($D661*'fnd base rates'!H$49)
+($E661*'fnd base rates'!H$50)
+($F661*'fnd base rates'!H$51)
+($G661*'fnd base rates'!H$52)
+($H661*'fnd base rates'!H$53)
+($I661*'fnd base rates'!H$54)
+($J661*'fnd base rates'!H$55)
+($K661*'fnd base rates'!H$56)
+($L661*'fnd base rates'!H$57)
+($M661*'fnd base rates'!H$58)
+($N661*'fnd base rates'!H$59)
+($O661*VLOOKUP($S661+12,rate_basefnd,8)))</f>
        <v>454.3845</v>
      </c>
      <c r="AA661" s="1">
        <f>(($C661*'fnd base rates'!I$48)
+($D661*'fnd base rates'!I$49)
+($E661*'fnd base rates'!I$50)
+($F661*'fnd base rates'!I$51)
+($G661*'fnd base rates'!I$52)
+($H661*'fnd base rates'!I$53)
+($I661*'fnd base rates'!I$54)
+($J661*'fnd base rates'!I$55)
+($K661*'fnd base rates'!I$56)
+($L661*'fnd base rates'!I$57)
+($M661*'fnd base rates'!I$58)
+($N661*'fnd base rates'!I$59)
+($O661*VLOOKUP($S661+12,rate_basefnd,9)))
*$R661</f>
        <v>221.79</v>
      </c>
      <c r="AB661" s="1">
        <f>(($C661*'fnd base rates'!J$48)
+($D661*'fnd base rates'!J$49)
+($E661*'fnd base rates'!J$50)
+($F661*'fnd base rates'!J$51)
+($G661*'fnd base rates'!J$52)
+($H661*'fnd base rates'!J$53)
+($I661*'fnd base rates'!J$54)
+($J661*'fnd base rates'!J$55)
+($K661*'fnd base rates'!J$56)
+($L661*'fnd base rates'!J$57)
+($M661*'fnd base rates'!J$58)
+($N661*'fnd base rates'!J$59)
+($O661*VLOOKUP($S661+12,rate_basefnd,10)))
*$R661</f>
        <v>132.35</v>
      </c>
      <c r="AC661" s="1">
        <f>(($C661*'fnd base rates'!K$48)
+($D661*'fnd base rates'!K$49)
+($E661*'fnd base rates'!K$50)
+($F661*'fnd base rates'!K$51)
+($G661*'fnd base rates'!K$52)
+($H661*'fnd base rates'!K$53)
+($I661*'fnd base rates'!K$54)
+($J661*'fnd base rates'!K$55)
+($K661*'fnd base rates'!K$56)
+($L661*'fnd base rates'!K$57)
+($M661*'fnd base rates'!K$58)
+($N661*'fnd base rates'!K$59)
+($O661*VLOOKUP($S661+12,rate_basefnd,11)))
*$R661</f>
        <v>1458.0551249999999</v>
      </c>
      <c r="AD661" s="1">
        <f>(($C661*'fnd base rates'!L$48)
+($D661*'fnd base rates'!L$49)
+($E661*'fnd base rates'!L$50)
+($F661*'fnd base rates'!L$51)
+($G661*'fnd base rates'!L$52)
+($H661*'fnd base rates'!L$53)
+($I661*'fnd base rates'!L$54)
+($J661*'fnd base rates'!L$55)
+($K661*'fnd base rates'!L$56)
+($L661*'fnd base rates'!L$57)
+($M661*'fnd base rates'!L$58)
+($N661*'fnd base rates'!L$59)
+($O661*VLOOKUP($S661+12,rate_basefnd,12)))</f>
        <v>1319.9314647728156</v>
      </c>
      <c r="AE661" s="1">
        <f>(($C661*'fnd base rates'!M$48)
+($D661*'fnd base rates'!M$49)
+($E661*'fnd base rates'!M$50)
+($F661*'fnd base rates'!M$51)
+($G661*'fnd base rates'!M$52)
+($H661*'fnd base rates'!M$53)
+($I661*'fnd base rates'!M$54)
+($J661*'fnd base rates'!M$55)
+($K661*'fnd base rates'!M$56)
+($L661*'fnd base rates'!M$57)
+($M661*'fnd base rates'!M$58)
+($N661*'fnd base rates'!M$59)
+($O661*VLOOKUP($S661+12,rate_basefnd,13)))</f>
        <v>0</v>
      </c>
      <c r="AF661" s="4">
        <f t="shared" si="115"/>
        <v>12631.314589772815</v>
      </c>
      <c r="AG661" s="4"/>
      <c r="AH661" s="4">
        <f t="shared" si="116"/>
        <v>491095650</v>
      </c>
      <c r="AI661" s="4" t="str">
        <f t="shared" si="117"/>
        <v>491</v>
      </c>
      <c r="AJ661" s="2" t="str">
        <f t="shared" si="118"/>
        <v>095</v>
      </c>
      <c r="AK661" s="2" t="str">
        <f t="shared" si="119"/>
        <v>650</v>
      </c>
      <c r="AL661" s="4">
        <f t="shared" si="120"/>
        <v>1</v>
      </c>
      <c r="AM661" s="4">
        <f t="shared" si="113"/>
        <v>1</v>
      </c>
      <c r="AN661" s="4">
        <f t="shared" si="121"/>
        <v>12631.314589772815</v>
      </c>
      <c r="AO661" s="4">
        <f t="shared" si="122"/>
        <v>12631</v>
      </c>
      <c r="AP661" s="4">
        <f t="shared" si="123"/>
        <v>0</v>
      </c>
      <c r="AQ661" s="75">
        <v>12631</v>
      </c>
      <c r="AR661" s="4"/>
    </row>
    <row r="662" spans="1:44">
      <c r="A662" s="2">
        <v>491095763</v>
      </c>
      <c r="B662" s="382" t="s">
        <v>135</v>
      </c>
      <c r="C662" s="15">
        <f>'fnd enro'!C662</f>
        <v>0</v>
      </c>
      <c r="D662" s="15">
        <f>'fnd enro'!D662</f>
        <v>0</v>
      </c>
      <c r="E662" s="15">
        <f>'fnd enro'!E662</f>
        <v>0</v>
      </c>
      <c r="F662" s="15">
        <f>'fnd enro'!F662</f>
        <v>0</v>
      </c>
      <c r="G662" s="15">
        <f>'fnd enro'!G662</f>
        <v>0</v>
      </c>
      <c r="H662" s="15">
        <f>'fnd enro'!H662</f>
        <v>1</v>
      </c>
      <c r="I662" s="15">
        <f>'fnd enro'!I662</f>
        <v>3.7499999999999999E-2</v>
      </c>
      <c r="J662" s="15">
        <f>'fnd enro'!J662</f>
        <v>0</v>
      </c>
      <c r="K662" s="15">
        <f>'fnd enro'!K662</f>
        <v>0</v>
      </c>
      <c r="L662" s="15">
        <f>'fnd enro'!L662</f>
        <v>0</v>
      </c>
      <c r="M662" s="15">
        <f>'fnd enro'!M662</f>
        <v>0</v>
      </c>
      <c r="N662" s="15">
        <f>'fnd enro'!N662</f>
        <v>0</v>
      </c>
      <c r="O662" s="15">
        <f>'fnd enro'!O662</f>
        <v>0</v>
      </c>
      <c r="P662" s="15"/>
      <c r="Q662" s="15">
        <f>'fnd enro'!R662</f>
        <v>1</v>
      </c>
      <c r="R662" s="16">
        <f t="shared" si="114"/>
        <v>1</v>
      </c>
      <c r="S662" s="15">
        <f>'fnd enro'!Q662</f>
        <v>1</v>
      </c>
      <c r="U662" s="1">
        <f>(($C662*'fnd base rates'!C$48)
+($D662*'fnd base rates'!C$49)
+($E662*'fnd base rates'!C$50)
+($F662*'fnd base rates'!C$51)
+($G662*'fnd base rates'!C$52)
+($H662*'fnd base rates'!C$53)
+($I662*'fnd base rates'!C$54)
+($J662*'fnd base rates'!C$55)
+($K662*'fnd base rates'!C$56)
+($L662*'fnd base rates'!C$57)
+($M662*'fnd base rates'!C$58)
+($N662*'fnd base rates'!C$59)
+($O662*VLOOKUP($S662+12,rate_basefnd,3)))
*$R662</f>
        <v>463.29562500000003</v>
      </c>
      <c r="V662" s="1">
        <f>(($C662*'fnd base rates'!D$48)
+($D662*'fnd base rates'!D$49)
+($E662*'fnd base rates'!D$50)
+($F662*'fnd base rates'!D$51)
+($G662*'fnd base rates'!D$52)
+($H662*'fnd base rates'!D$53)
+($I662*'fnd base rates'!D$54)
+($J662*'fnd base rates'!D$55)
+($K662*'fnd base rates'!D$56)
+($L662*'fnd base rates'!D$57)
+($M662*'fnd base rates'!D$58)
+($N662*'fnd base rates'!D$59)
+($O662*VLOOKUP($S662+12,rate_basefnd,4)))
*$R662</f>
        <v>664.72</v>
      </c>
      <c r="W662" s="1">
        <f>(($C662*'fnd base rates'!E$48)
+($D662*'fnd base rates'!E$49)
+($E662*'fnd base rates'!E$50)
+($F662*'fnd base rates'!E$51)
+($G662*'fnd base rates'!E$52)
+($H662*'fnd base rates'!E$53)
+($I662*'fnd base rates'!E$54)
+($J662*'fnd base rates'!E$55)
+($K662*'fnd base rates'!E$56)
+($L662*'fnd base rates'!E$57)
+($M662*'fnd base rates'!E$58)
+($N662*'fnd base rates'!E$59)
+($O662*VLOOKUP($S662+12,rate_basefnd,5)))
*$R662</f>
        <v>4258.7093749999995</v>
      </c>
      <c r="X662" s="1">
        <f>(($C662*'fnd base rates'!F$48)
+($D662*'fnd base rates'!F$49)
+($E662*'fnd base rates'!F$50)
+($F662*'fnd base rates'!F$51)
+($G662*'fnd base rates'!F$52)
+($H662*'fnd base rates'!F$53)
+($I662*'fnd base rates'!F$54)
+($J662*'fnd base rates'!F$55)
+($K662*'fnd base rates'!F$56)
+($L662*'fnd base rates'!F$57)
+($M662*'fnd base rates'!F$58)
+($N662*'fnd base rates'!F$59)
+($O662*VLOOKUP($S662+12,rate_basefnd,6)))
*$R662</f>
        <v>761.95575000000008</v>
      </c>
      <c r="Y662" s="1">
        <f>(($C662*'fnd base rates'!G$48)
+($D662*'fnd base rates'!G$49)
+($E662*'fnd base rates'!G$50)
+($F662*'fnd base rates'!G$51)
+($G662*'fnd base rates'!G$52)
+($H662*'fnd base rates'!G$53)
+($I662*'fnd base rates'!G$54)
+($J662*'fnd base rates'!G$55)
+($K662*'fnd base rates'!G$56)
+($L662*'fnd base rates'!G$57)
+($M662*'fnd base rates'!G$58)
+($N662*'fnd base rates'!G$59)
+($O662*VLOOKUP($S662+12,rate_basefnd,7)))
*$R662</f>
        <v>141.94274999999999</v>
      </c>
      <c r="Z662" s="1">
        <f>(($C662*'fnd base rates'!H$48)
+($D662*'fnd base rates'!H$49)
+($E662*'fnd base rates'!H$50)
+($F662*'fnd base rates'!H$51)
+($G662*'fnd base rates'!H$52)
+($H662*'fnd base rates'!H$53)
+($I662*'fnd base rates'!H$54)
+($J662*'fnd base rates'!H$55)
+($K662*'fnd base rates'!H$56)
+($L662*'fnd base rates'!H$57)
+($M662*'fnd base rates'!H$58)
+($N662*'fnd base rates'!H$59)
+($O662*VLOOKUP($S662+12,rate_basefnd,8)))</f>
        <v>719.08450000000005</v>
      </c>
      <c r="AA662" s="1">
        <f>(($C662*'fnd base rates'!I$48)
+($D662*'fnd base rates'!I$49)
+($E662*'fnd base rates'!I$50)
+($F662*'fnd base rates'!I$51)
+($G662*'fnd base rates'!I$52)
+($H662*'fnd base rates'!I$53)
+($I662*'fnd base rates'!I$54)
+($J662*'fnd base rates'!I$55)
+($K662*'fnd base rates'!I$56)
+($L662*'fnd base rates'!I$57)
+($M662*'fnd base rates'!I$58)
+($N662*'fnd base rates'!I$59)
+($O662*VLOOKUP($S662+12,rate_basefnd,9)))
*$R662</f>
        <v>370.08</v>
      </c>
      <c r="AB662" s="1">
        <f>(($C662*'fnd base rates'!J$48)
+($D662*'fnd base rates'!J$49)
+($E662*'fnd base rates'!J$50)
+($F662*'fnd base rates'!J$51)
+($G662*'fnd base rates'!J$52)
+($H662*'fnd base rates'!J$53)
+($I662*'fnd base rates'!J$54)
+($J662*'fnd base rates'!J$55)
+($K662*'fnd base rates'!J$56)
+($L662*'fnd base rates'!J$57)
+($M662*'fnd base rates'!J$58)
+($N662*'fnd base rates'!J$59)
+($O662*VLOOKUP($S662+12,rate_basefnd,10)))
*$R662</f>
        <v>498.5</v>
      </c>
      <c r="AC662" s="1">
        <f>(($C662*'fnd base rates'!K$48)
+($D662*'fnd base rates'!K$49)
+($E662*'fnd base rates'!K$50)
+($F662*'fnd base rates'!K$51)
+($G662*'fnd base rates'!K$52)
+($H662*'fnd base rates'!K$53)
+($I662*'fnd base rates'!K$54)
+($J662*'fnd base rates'!K$55)
+($K662*'fnd base rates'!K$56)
+($L662*'fnd base rates'!K$57)
+($M662*'fnd base rates'!K$58)
+($N662*'fnd base rates'!K$59)
+($O662*VLOOKUP($S662+12,rate_basefnd,11)))
*$R662</f>
        <v>996.10512500000004</v>
      </c>
      <c r="AD662" s="1">
        <f>(($C662*'fnd base rates'!L$48)
+($D662*'fnd base rates'!L$49)
+($E662*'fnd base rates'!L$50)
+($F662*'fnd base rates'!L$51)
+($G662*'fnd base rates'!L$52)
+($H662*'fnd base rates'!L$53)
+($I662*'fnd base rates'!L$54)
+($J662*'fnd base rates'!L$55)
+($K662*'fnd base rates'!L$56)
+($L662*'fnd base rates'!L$57)
+($M662*'fnd base rates'!L$58)
+($N662*'fnd base rates'!L$59)
+($O662*VLOOKUP($S662+12,rate_basefnd,12)))</f>
        <v>919.25803935944157</v>
      </c>
      <c r="AE662" s="1">
        <f>(($C662*'fnd base rates'!M$48)
+($D662*'fnd base rates'!M$49)
+($E662*'fnd base rates'!M$50)
+($F662*'fnd base rates'!M$51)
+($G662*'fnd base rates'!M$52)
+($H662*'fnd base rates'!M$53)
+($I662*'fnd base rates'!M$54)
+($J662*'fnd base rates'!M$55)
+($K662*'fnd base rates'!M$56)
+($L662*'fnd base rates'!M$57)
+($M662*'fnd base rates'!M$58)
+($N662*'fnd base rates'!M$59)
+($O662*VLOOKUP($S662+12,rate_basefnd,13)))</f>
        <v>0</v>
      </c>
      <c r="AF662" s="4">
        <f t="shared" si="115"/>
        <v>9793.6511643594404</v>
      </c>
      <c r="AG662" s="4"/>
      <c r="AH662" s="4">
        <f t="shared" si="116"/>
        <v>491095763</v>
      </c>
      <c r="AI662" s="4" t="str">
        <f t="shared" si="117"/>
        <v>491</v>
      </c>
      <c r="AJ662" s="2" t="str">
        <f t="shared" si="118"/>
        <v>095</v>
      </c>
      <c r="AK662" s="2" t="str">
        <f t="shared" si="119"/>
        <v>763</v>
      </c>
      <c r="AL662" s="4">
        <f t="shared" si="120"/>
        <v>1</v>
      </c>
      <c r="AM662" s="4">
        <f t="shared" si="113"/>
        <v>1</v>
      </c>
      <c r="AN662" s="4">
        <f t="shared" si="121"/>
        <v>9793.6511643594404</v>
      </c>
      <c r="AO662" s="4">
        <f t="shared" si="122"/>
        <v>9794</v>
      </c>
      <c r="AP662" s="4">
        <f t="shared" si="123"/>
        <v>0</v>
      </c>
      <c r="AQ662" s="75">
        <v>9794</v>
      </c>
      <c r="AR662" s="4"/>
    </row>
    <row r="663" spans="1:44">
      <c r="A663" s="2">
        <v>492281137</v>
      </c>
      <c r="B663" s="382" t="s">
        <v>675</v>
      </c>
      <c r="C663" s="15">
        <f>'fnd enro'!C663</f>
        <v>0</v>
      </c>
      <c r="D663" s="15">
        <f>'fnd enro'!D663</f>
        <v>0</v>
      </c>
      <c r="E663" s="15">
        <f>'fnd enro'!E663</f>
        <v>0</v>
      </c>
      <c r="F663" s="15">
        <f>'fnd enro'!F663</f>
        <v>5</v>
      </c>
      <c r="G663" s="15">
        <f>'fnd enro'!G663</f>
        <v>0</v>
      </c>
      <c r="H663" s="15">
        <f>'fnd enro'!H663</f>
        <v>0</v>
      </c>
      <c r="I663" s="15">
        <f>'fnd enro'!I663</f>
        <v>0.1875</v>
      </c>
      <c r="J663" s="15">
        <f>'fnd enro'!J663</f>
        <v>0</v>
      </c>
      <c r="K663" s="15">
        <f>'fnd enro'!K663</f>
        <v>0</v>
      </c>
      <c r="L663" s="15">
        <f>'fnd enro'!L663</f>
        <v>0</v>
      </c>
      <c r="M663" s="15">
        <f>'fnd enro'!M663</f>
        <v>0</v>
      </c>
      <c r="N663" s="15">
        <f>'fnd enro'!N663</f>
        <v>0</v>
      </c>
      <c r="O663" s="15">
        <f>'fnd enro'!O663</f>
        <v>4</v>
      </c>
      <c r="P663" s="15"/>
      <c r="Q663" s="15">
        <f>'fnd enro'!R663</f>
        <v>5</v>
      </c>
      <c r="R663" s="16">
        <f t="shared" si="114"/>
        <v>1</v>
      </c>
      <c r="S663" s="15">
        <f>'fnd enro'!Q663</f>
        <v>10</v>
      </c>
      <c r="U663" s="1">
        <f>(($C663*'fnd base rates'!C$48)
+($D663*'fnd base rates'!C$49)
+($E663*'fnd base rates'!C$50)
+($F663*'fnd base rates'!C$51)
+($G663*'fnd base rates'!C$52)
+($H663*'fnd base rates'!C$53)
+($I663*'fnd base rates'!C$54)
+($J663*'fnd base rates'!C$55)
+($K663*'fnd base rates'!C$56)
+($L663*'fnd base rates'!C$57)
+($M663*'fnd base rates'!C$58)
+($N663*'fnd base rates'!C$59)
+($O663*VLOOKUP($S663+12,rate_basefnd,3)))
*$R663</f>
        <v>2316.4781250000001</v>
      </c>
      <c r="V663" s="1">
        <f>(($C663*'fnd base rates'!D$48)
+($D663*'fnd base rates'!D$49)
+($E663*'fnd base rates'!D$50)
+($F663*'fnd base rates'!D$51)
+($G663*'fnd base rates'!D$52)
+($H663*'fnd base rates'!D$53)
+($I663*'fnd base rates'!D$54)
+($J663*'fnd base rates'!D$55)
+($K663*'fnd base rates'!D$56)
+($L663*'fnd base rates'!D$57)
+($M663*'fnd base rates'!D$58)
+($N663*'fnd base rates'!D$59)
+($O663*VLOOKUP($S663+12,rate_basefnd,4)))
*$R663</f>
        <v>3323.6000000000004</v>
      </c>
      <c r="W663" s="1">
        <f>(($C663*'fnd base rates'!E$48)
+($D663*'fnd base rates'!E$49)
+($E663*'fnd base rates'!E$50)
+($F663*'fnd base rates'!E$51)
+($G663*'fnd base rates'!E$52)
+($H663*'fnd base rates'!E$53)
+($I663*'fnd base rates'!E$54)
+($J663*'fnd base rates'!E$55)
+($K663*'fnd base rates'!E$56)
+($L663*'fnd base rates'!E$57)
+($M663*'fnd base rates'!E$58)
+($N663*'fnd base rates'!E$59)
+($O663*VLOOKUP($S663+12,rate_basefnd,5)))
*$R663</f>
        <v>29897.406875000001</v>
      </c>
      <c r="X663" s="1">
        <f>(($C663*'fnd base rates'!F$48)
+($D663*'fnd base rates'!F$49)
+($E663*'fnd base rates'!F$50)
+($F663*'fnd base rates'!F$51)
+($G663*'fnd base rates'!F$52)
+($H663*'fnd base rates'!F$53)
+($I663*'fnd base rates'!F$54)
+($J663*'fnd base rates'!F$55)
+($K663*'fnd base rates'!F$56)
+($L663*'fnd base rates'!F$57)
+($M663*'fnd base rates'!F$58)
+($N663*'fnd base rates'!F$59)
+($O663*VLOOKUP($S663+12,rate_basefnd,6)))
*$R663</f>
        <v>5376.0787499999997</v>
      </c>
      <c r="Y663" s="1">
        <f>(($C663*'fnd base rates'!G$48)
+($D663*'fnd base rates'!G$49)
+($E663*'fnd base rates'!G$50)
+($F663*'fnd base rates'!G$51)
+($G663*'fnd base rates'!G$52)
+($H663*'fnd base rates'!G$53)
+($I663*'fnd base rates'!G$54)
+($J663*'fnd base rates'!G$55)
+($K663*'fnd base rates'!G$56)
+($L663*'fnd base rates'!G$57)
+($M663*'fnd base rates'!G$58)
+($N663*'fnd base rates'!G$59)
+($O663*VLOOKUP($S663+12,rate_basefnd,7)))
*$R663</f>
        <v>966.91375000000005</v>
      </c>
      <c r="Z663" s="1">
        <f>(($C663*'fnd base rates'!H$48)
+($D663*'fnd base rates'!H$49)
+($E663*'fnd base rates'!H$50)
+($F663*'fnd base rates'!H$51)
+($G663*'fnd base rates'!H$52)
+($H663*'fnd base rates'!H$53)
+($I663*'fnd base rates'!H$54)
+($J663*'fnd base rates'!H$55)
+($K663*'fnd base rates'!H$56)
+($L663*'fnd base rates'!H$57)
+($M663*'fnd base rates'!H$58)
+($N663*'fnd base rates'!H$59)
+($O663*VLOOKUP($S663+12,rate_basefnd,8)))</f>
        <v>2271.9225000000001</v>
      </c>
      <c r="AA663" s="1">
        <f>(($C663*'fnd base rates'!I$48)
+($D663*'fnd base rates'!I$49)
+($E663*'fnd base rates'!I$50)
+($F663*'fnd base rates'!I$51)
+($G663*'fnd base rates'!I$52)
+($H663*'fnd base rates'!I$53)
+($I663*'fnd base rates'!I$54)
+($J663*'fnd base rates'!I$55)
+($K663*'fnd base rates'!I$56)
+($L663*'fnd base rates'!I$57)
+($M663*'fnd base rates'!I$58)
+($N663*'fnd base rates'!I$59)
+($O663*VLOOKUP($S663+12,rate_basefnd,9)))
*$R663</f>
        <v>1108.95</v>
      </c>
      <c r="AB663" s="1">
        <f>(($C663*'fnd base rates'!J$48)
+($D663*'fnd base rates'!J$49)
+($E663*'fnd base rates'!J$50)
+($F663*'fnd base rates'!J$51)
+($G663*'fnd base rates'!J$52)
+($H663*'fnd base rates'!J$53)
+($I663*'fnd base rates'!J$54)
+($J663*'fnd base rates'!J$55)
+($K663*'fnd base rates'!J$56)
+($L663*'fnd base rates'!J$57)
+($M663*'fnd base rates'!J$58)
+($N663*'fnd base rates'!J$59)
+($O663*VLOOKUP($S663+12,rate_basefnd,10)))
*$R663</f>
        <v>661.75</v>
      </c>
      <c r="AC663" s="1">
        <f>(($C663*'fnd base rates'!K$48)
+($D663*'fnd base rates'!K$49)
+($E663*'fnd base rates'!K$50)
+($F663*'fnd base rates'!K$51)
+($G663*'fnd base rates'!K$52)
+($H663*'fnd base rates'!K$53)
+($I663*'fnd base rates'!K$54)
+($J663*'fnd base rates'!K$55)
+($K663*'fnd base rates'!K$56)
+($L663*'fnd base rates'!K$57)
+($M663*'fnd base rates'!K$58)
+($N663*'fnd base rates'!K$59)
+($O663*VLOOKUP($S663+12,rate_basefnd,11)))
*$R663</f>
        <v>6785.0056249999998</v>
      </c>
      <c r="AD663" s="1">
        <f>(($C663*'fnd base rates'!L$48)
+($D663*'fnd base rates'!L$49)
+($E663*'fnd base rates'!L$50)
+($F663*'fnd base rates'!L$51)
+($G663*'fnd base rates'!L$52)
+($H663*'fnd base rates'!L$53)
+($I663*'fnd base rates'!L$54)
+($J663*'fnd base rates'!L$55)
+($K663*'fnd base rates'!L$56)
+($L663*'fnd base rates'!L$57)
+($M663*'fnd base rates'!L$58)
+($N663*'fnd base rates'!L$59)
+($O663*VLOOKUP($S663+12,rate_basefnd,12)))</f>
        <v>6267.5573238640791</v>
      </c>
      <c r="AE663" s="1">
        <f>(($C663*'fnd base rates'!M$48)
+($D663*'fnd base rates'!M$49)
+($E663*'fnd base rates'!M$50)
+($F663*'fnd base rates'!M$51)
+($G663*'fnd base rates'!M$52)
+($H663*'fnd base rates'!M$53)
+($I663*'fnd base rates'!M$54)
+($J663*'fnd base rates'!M$55)
+($K663*'fnd base rates'!M$56)
+($L663*'fnd base rates'!M$57)
+($M663*'fnd base rates'!M$58)
+($N663*'fnd base rates'!M$59)
+($O663*VLOOKUP($S663+12,rate_basefnd,13)))</f>
        <v>0</v>
      </c>
      <c r="AF663" s="4">
        <f t="shared" si="115"/>
        <v>58975.662948864076</v>
      </c>
      <c r="AG663" s="4"/>
      <c r="AH663" s="4">
        <f t="shared" si="116"/>
        <v>492281137</v>
      </c>
      <c r="AI663" s="4" t="str">
        <f t="shared" si="117"/>
        <v>492</v>
      </c>
      <c r="AJ663" s="2" t="str">
        <f t="shared" si="118"/>
        <v>281</v>
      </c>
      <c r="AK663" s="2" t="str">
        <f t="shared" si="119"/>
        <v>137</v>
      </c>
      <c r="AL663" s="4">
        <f t="shared" si="120"/>
        <v>1</v>
      </c>
      <c r="AM663" s="4">
        <f t="shared" si="113"/>
        <v>5</v>
      </c>
      <c r="AN663" s="4">
        <f t="shared" si="121"/>
        <v>58975.662948864076</v>
      </c>
      <c r="AO663" s="4">
        <f t="shared" si="122"/>
        <v>11795</v>
      </c>
      <c r="AP663" s="4">
        <f t="shared" si="123"/>
        <v>0</v>
      </c>
      <c r="AQ663" s="75">
        <v>11795</v>
      </c>
      <c r="AR663" s="4"/>
    </row>
    <row r="664" spans="1:44">
      <c r="A664" s="2">
        <v>492281281</v>
      </c>
      <c r="B664" s="382" t="s">
        <v>675</v>
      </c>
      <c r="C664" s="15">
        <f>'fnd enro'!C664</f>
        <v>0</v>
      </c>
      <c r="D664" s="15">
        <f>'fnd enro'!D664</f>
        <v>0</v>
      </c>
      <c r="E664" s="15">
        <f>'fnd enro'!E664</f>
        <v>40</v>
      </c>
      <c r="F664" s="15">
        <f>'fnd enro'!F664</f>
        <v>262</v>
      </c>
      <c r="G664" s="15">
        <f>'fnd enro'!G664</f>
        <v>0</v>
      </c>
      <c r="H664" s="15">
        <f>'fnd enro'!H664</f>
        <v>0</v>
      </c>
      <c r="I664" s="15">
        <f>'fnd enro'!I664</f>
        <v>13.5</v>
      </c>
      <c r="J664" s="15">
        <f>'fnd enro'!J664</f>
        <v>0</v>
      </c>
      <c r="K664" s="15">
        <f>'fnd enro'!K664</f>
        <v>0</v>
      </c>
      <c r="L664" s="15">
        <f>'fnd enro'!L664</f>
        <v>0</v>
      </c>
      <c r="M664" s="15">
        <f>'fnd enro'!M664</f>
        <v>58</v>
      </c>
      <c r="N664" s="15">
        <f>'fnd enro'!N664</f>
        <v>0</v>
      </c>
      <c r="O664" s="15">
        <f>'fnd enro'!O664</f>
        <v>289</v>
      </c>
      <c r="P664" s="15"/>
      <c r="Q664" s="15">
        <f>'fnd enro'!R664</f>
        <v>360</v>
      </c>
      <c r="R664" s="16">
        <f t="shared" si="114"/>
        <v>1</v>
      </c>
      <c r="S664" s="15">
        <f>'fnd enro'!Q664</f>
        <v>10</v>
      </c>
      <c r="U664" s="1">
        <f>(($C664*'fnd base rates'!C$48)
+($D664*'fnd base rates'!C$49)
+($E664*'fnd base rates'!C$50)
+($F664*'fnd base rates'!C$51)
+($G664*'fnd base rates'!C$52)
+($H664*'fnd base rates'!C$53)
+($I664*'fnd base rates'!C$54)
+($J664*'fnd base rates'!C$55)
+($K664*'fnd base rates'!C$56)
+($L664*'fnd base rates'!C$57)
+($M664*'fnd base rates'!C$58)
+($N664*'fnd base rates'!C$59)
+($O664*VLOOKUP($S664+12,rate_basefnd,3)))
*$R664</f>
        <v>166786.42500000002</v>
      </c>
      <c r="V664" s="1">
        <f>(($C664*'fnd base rates'!D$48)
+($D664*'fnd base rates'!D$49)
+($E664*'fnd base rates'!D$50)
+($F664*'fnd base rates'!D$51)
+($G664*'fnd base rates'!D$52)
+($H664*'fnd base rates'!D$53)
+($I664*'fnd base rates'!D$54)
+($J664*'fnd base rates'!D$55)
+($K664*'fnd base rates'!D$56)
+($L664*'fnd base rates'!D$57)
+($M664*'fnd base rates'!D$58)
+($N664*'fnd base rates'!D$59)
+($O664*VLOOKUP($S664+12,rate_basefnd,4)))
*$R664</f>
        <v>239299.20000000001</v>
      </c>
      <c r="W664" s="1">
        <f>(($C664*'fnd base rates'!E$48)
+($D664*'fnd base rates'!E$49)
+($E664*'fnd base rates'!E$50)
+($F664*'fnd base rates'!E$51)
+($G664*'fnd base rates'!E$52)
+($H664*'fnd base rates'!E$53)
+($I664*'fnd base rates'!E$54)
+($J664*'fnd base rates'!E$55)
+($K664*'fnd base rates'!E$56)
+($L664*'fnd base rates'!E$57)
+($M664*'fnd base rates'!E$58)
+($N664*'fnd base rates'!E$59)
+($O664*VLOOKUP($S664+12,rate_basefnd,5)))
*$R664</f>
        <v>2245345.6349999998</v>
      </c>
      <c r="X664" s="1">
        <f>(($C664*'fnd base rates'!F$48)
+($D664*'fnd base rates'!F$49)
+($E664*'fnd base rates'!F$50)
+($F664*'fnd base rates'!F$51)
+($G664*'fnd base rates'!F$52)
+($H664*'fnd base rates'!F$53)
+($I664*'fnd base rates'!F$54)
+($J664*'fnd base rates'!F$55)
+($K664*'fnd base rates'!F$56)
+($L664*'fnd base rates'!F$57)
+($M664*'fnd base rates'!F$58)
+($N664*'fnd base rates'!F$59)
+($O664*VLOOKUP($S664+12,rate_basefnd,6)))
*$R664</f>
        <v>377991.39</v>
      </c>
      <c r="Y664" s="1">
        <f>(($C664*'fnd base rates'!G$48)
+($D664*'fnd base rates'!G$49)
+($E664*'fnd base rates'!G$50)
+($F664*'fnd base rates'!G$51)
+($G664*'fnd base rates'!G$52)
+($H664*'fnd base rates'!G$53)
+($I664*'fnd base rates'!G$54)
+($J664*'fnd base rates'!G$55)
+($K664*'fnd base rates'!G$56)
+($L664*'fnd base rates'!G$57)
+($M664*'fnd base rates'!G$58)
+($N664*'fnd base rates'!G$59)
+($O664*VLOOKUP($S664+12,rate_basefnd,7)))
*$R664</f>
        <v>72162.11</v>
      </c>
      <c r="Z664" s="1">
        <f>(($C664*'fnd base rates'!H$48)
+($D664*'fnd base rates'!H$49)
+($E664*'fnd base rates'!H$50)
+($F664*'fnd base rates'!H$51)
+($G664*'fnd base rates'!H$52)
+($H664*'fnd base rates'!H$53)
+($I664*'fnd base rates'!H$54)
+($J664*'fnd base rates'!H$55)
+($K664*'fnd base rates'!H$56)
+($L664*'fnd base rates'!H$57)
+($M664*'fnd base rates'!H$58)
+($N664*'fnd base rates'!H$59)
+($O664*VLOOKUP($S664+12,rate_basefnd,8)))</f>
        <v>163578.41999999998</v>
      </c>
      <c r="AA664" s="1">
        <f>(($C664*'fnd base rates'!I$48)
+($D664*'fnd base rates'!I$49)
+($E664*'fnd base rates'!I$50)
+($F664*'fnd base rates'!I$51)
+($G664*'fnd base rates'!I$52)
+($H664*'fnd base rates'!I$53)
+($I664*'fnd base rates'!I$54)
+($J664*'fnd base rates'!I$55)
+($K664*'fnd base rates'!I$56)
+($L664*'fnd base rates'!I$57)
+($M664*'fnd base rates'!I$58)
+($N664*'fnd base rates'!I$59)
+($O664*VLOOKUP($S664+12,rate_basefnd,9)))
*$R664</f>
        <v>84103.92</v>
      </c>
      <c r="AB664" s="1">
        <f>(($C664*'fnd base rates'!J$48)
+($D664*'fnd base rates'!J$49)
+($E664*'fnd base rates'!J$50)
+($F664*'fnd base rates'!J$51)
+($G664*'fnd base rates'!J$52)
+($H664*'fnd base rates'!J$53)
+($I664*'fnd base rates'!J$54)
+($J664*'fnd base rates'!J$55)
+($K664*'fnd base rates'!J$56)
+($L664*'fnd base rates'!J$57)
+($M664*'fnd base rates'!J$58)
+($N664*'fnd base rates'!J$59)
+($O664*VLOOKUP($S664+12,rate_basefnd,10)))
*$R664</f>
        <v>45881.599999999991</v>
      </c>
      <c r="AC664" s="1">
        <f>(($C664*'fnd base rates'!K$48)
+($D664*'fnd base rates'!K$49)
+($E664*'fnd base rates'!K$50)
+($F664*'fnd base rates'!K$51)
+($G664*'fnd base rates'!K$52)
+($H664*'fnd base rates'!K$53)
+($I664*'fnd base rates'!K$54)
+($J664*'fnd base rates'!K$55)
+($K664*'fnd base rates'!K$56)
+($L664*'fnd base rates'!K$57)
+($M664*'fnd base rates'!K$58)
+($N664*'fnd base rates'!K$59)
+($O664*VLOOKUP($S664+12,rate_basefnd,11)))
*$R664</f>
        <v>506392.61499999999</v>
      </c>
      <c r="AD664" s="1">
        <f>(($C664*'fnd base rates'!L$48)
+($D664*'fnd base rates'!L$49)
+($E664*'fnd base rates'!L$50)
+($F664*'fnd base rates'!L$51)
+($G664*'fnd base rates'!L$52)
+($H664*'fnd base rates'!L$53)
+($I664*'fnd base rates'!L$54)
+($J664*'fnd base rates'!L$55)
+($K664*'fnd base rates'!L$56)
+($L664*'fnd base rates'!L$57)
+($M664*'fnd base rates'!L$58)
+($N664*'fnd base rates'!L$59)
+($O664*VLOOKUP($S664+12,rate_basefnd,12)))</f>
        <v>460950.03584520589</v>
      </c>
      <c r="AE664" s="1">
        <f>(($C664*'fnd base rates'!M$48)
+($D664*'fnd base rates'!M$49)
+($E664*'fnd base rates'!M$50)
+($F664*'fnd base rates'!M$51)
+($G664*'fnd base rates'!M$52)
+($H664*'fnd base rates'!M$53)
+($I664*'fnd base rates'!M$54)
+($J664*'fnd base rates'!M$55)
+($K664*'fnd base rates'!M$56)
+($L664*'fnd base rates'!M$57)
+($M664*'fnd base rates'!M$58)
+($N664*'fnd base rates'!M$59)
+($O664*VLOOKUP($S664+12,rate_basefnd,13)))</f>
        <v>0</v>
      </c>
      <c r="AF664" s="4">
        <f t="shared" si="115"/>
        <v>4362491.3508452056</v>
      </c>
      <c r="AG664" s="4"/>
      <c r="AH664" s="4">
        <f t="shared" si="116"/>
        <v>492281281</v>
      </c>
      <c r="AI664" s="4" t="str">
        <f t="shared" si="117"/>
        <v>492</v>
      </c>
      <c r="AJ664" s="2" t="str">
        <f t="shared" si="118"/>
        <v>281</v>
      </c>
      <c r="AK664" s="2" t="str">
        <f t="shared" si="119"/>
        <v>281</v>
      </c>
      <c r="AL664" s="4">
        <f t="shared" si="120"/>
        <v>1</v>
      </c>
      <c r="AM664" s="4">
        <f t="shared" si="113"/>
        <v>360</v>
      </c>
      <c r="AN664" s="4">
        <f t="shared" si="121"/>
        <v>4362491.3508452056</v>
      </c>
      <c r="AO664" s="4">
        <f t="shared" si="122"/>
        <v>12118</v>
      </c>
      <c r="AP664" s="4">
        <f t="shared" si="123"/>
        <v>0</v>
      </c>
      <c r="AQ664" s="75">
        <v>12118</v>
      </c>
      <c r="AR664" s="4"/>
    </row>
    <row r="665" spans="1:44">
      <c r="A665" s="2">
        <v>492281325</v>
      </c>
      <c r="B665" s="382" t="s">
        <v>675</v>
      </c>
      <c r="C665" s="15">
        <f>'fnd enro'!C665</f>
        <v>0</v>
      </c>
      <c r="D665" s="15">
        <f>'fnd enro'!D665</f>
        <v>0</v>
      </c>
      <c r="E665" s="15">
        <f>'fnd enro'!E665</f>
        <v>0</v>
      </c>
      <c r="F665" s="15">
        <f>'fnd enro'!F665</f>
        <v>1</v>
      </c>
      <c r="G665" s="15">
        <f>'fnd enro'!G665</f>
        <v>0</v>
      </c>
      <c r="H665" s="15">
        <f>'fnd enro'!H665</f>
        <v>0</v>
      </c>
      <c r="I665" s="15">
        <f>'fnd enro'!I665</f>
        <v>3.7499999999999999E-2</v>
      </c>
      <c r="J665" s="15">
        <f>'fnd enro'!J665</f>
        <v>0</v>
      </c>
      <c r="K665" s="15">
        <f>'fnd enro'!K665</f>
        <v>0</v>
      </c>
      <c r="L665" s="15">
        <f>'fnd enro'!L665</f>
        <v>0</v>
      </c>
      <c r="M665" s="15">
        <f>'fnd enro'!M665</f>
        <v>0</v>
      </c>
      <c r="N665" s="15">
        <f>'fnd enro'!N665</f>
        <v>0</v>
      </c>
      <c r="O665" s="15">
        <f>'fnd enro'!O665</f>
        <v>1</v>
      </c>
      <c r="P665" s="15"/>
      <c r="Q665" s="15">
        <f>'fnd enro'!R665</f>
        <v>1</v>
      </c>
      <c r="R665" s="16">
        <f t="shared" si="114"/>
        <v>1</v>
      </c>
      <c r="S665" s="15">
        <f>'fnd enro'!Q665</f>
        <v>10</v>
      </c>
      <c r="U665" s="1">
        <f>(($C665*'fnd base rates'!C$48)
+($D665*'fnd base rates'!C$49)
+($E665*'fnd base rates'!C$50)
+($F665*'fnd base rates'!C$51)
+($G665*'fnd base rates'!C$52)
+($H665*'fnd base rates'!C$53)
+($I665*'fnd base rates'!C$54)
+($J665*'fnd base rates'!C$55)
+($K665*'fnd base rates'!C$56)
+($L665*'fnd base rates'!C$57)
+($M665*'fnd base rates'!C$58)
+($N665*'fnd base rates'!C$59)
+($O665*VLOOKUP($S665+12,rate_basefnd,3)))
*$R665</f>
        <v>463.29562500000003</v>
      </c>
      <c r="V665" s="1">
        <f>(($C665*'fnd base rates'!D$48)
+($D665*'fnd base rates'!D$49)
+($E665*'fnd base rates'!D$50)
+($F665*'fnd base rates'!D$51)
+($G665*'fnd base rates'!D$52)
+($H665*'fnd base rates'!D$53)
+($I665*'fnd base rates'!D$54)
+($J665*'fnd base rates'!D$55)
+($K665*'fnd base rates'!D$56)
+($L665*'fnd base rates'!D$57)
+($M665*'fnd base rates'!D$58)
+($N665*'fnd base rates'!D$59)
+($O665*VLOOKUP($S665+12,rate_basefnd,4)))
*$R665</f>
        <v>664.72</v>
      </c>
      <c r="W665" s="1">
        <f>(($C665*'fnd base rates'!E$48)
+($D665*'fnd base rates'!E$49)
+($E665*'fnd base rates'!E$50)
+($F665*'fnd base rates'!E$51)
+($G665*'fnd base rates'!E$52)
+($H665*'fnd base rates'!E$53)
+($I665*'fnd base rates'!E$54)
+($J665*'fnd base rates'!E$55)
+($K665*'fnd base rates'!E$56)
+($L665*'fnd base rates'!E$57)
+($M665*'fnd base rates'!E$58)
+($N665*'fnd base rates'!E$59)
+($O665*VLOOKUP($S665+12,rate_basefnd,5)))
*$R665</f>
        <v>6633.7893750000003</v>
      </c>
      <c r="X665" s="1">
        <f>(($C665*'fnd base rates'!F$48)
+($D665*'fnd base rates'!F$49)
+($E665*'fnd base rates'!F$50)
+($F665*'fnd base rates'!F$51)
+($G665*'fnd base rates'!F$52)
+($H665*'fnd base rates'!F$53)
+($I665*'fnd base rates'!F$54)
+($J665*'fnd base rates'!F$55)
+($K665*'fnd base rates'!F$56)
+($L665*'fnd base rates'!F$57)
+($M665*'fnd base rates'!F$58)
+($N665*'fnd base rates'!F$59)
+($O665*VLOOKUP($S665+12,rate_basefnd,6)))
*$R665</f>
        <v>1075.2157500000001</v>
      </c>
      <c r="Y665" s="1">
        <f>(($C665*'fnd base rates'!G$48)
+($D665*'fnd base rates'!G$49)
+($E665*'fnd base rates'!G$50)
+($F665*'fnd base rates'!G$51)
+($G665*'fnd base rates'!G$52)
+($H665*'fnd base rates'!G$53)
+($I665*'fnd base rates'!G$54)
+($J665*'fnd base rates'!G$55)
+($K665*'fnd base rates'!G$56)
+($L665*'fnd base rates'!G$57)
+($M665*'fnd base rates'!G$58)
+($N665*'fnd base rates'!G$59)
+($O665*VLOOKUP($S665+12,rate_basefnd,7)))
*$R665</f>
        <v>207.78274999999999</v>
      </c>
      <c r="Z665" s="1">
        <f>(($C665*'fnd base rates'!H$48)
+($D665*'fnd base rates'!H$49)
+($E665*'fnd base rates'!H$50)
+($F665*'fnd base rates'!H$51)
+($G665*'fnd base rates'!H$52)
+($H665*'fnd base rates'!H$53)
+($I665*'fnd base rates'!H$54)
+($J665*'fnd base rates'!H$55)
+($K665*'fnd base rates'!H$56)
+($L665*'fnd base rates'!H$57)
+($M665*'fnd base rates'!H$58)
+($N665*'fnd base rates'!H$59)
+($O665*VLOOKUP($S665+12,rate_basefnd,8)))</f>
        <v>454.3845</v>
      </c>
      <c r="AA665" s="1">
        <f>(($C665*'fnd base rates'!I$48)
+($D665*'fnd base rates'!I$49)
+($E665*'fnd base rates'!I$50)
+($F665*'fnd base rates'!I$51)
+($G665*'fnd base rates'!I$52)
+($H665*'fnd base rates'!I$53)
+($I665*'fnd base rates'!I$54)
+($J665*'fnd base rates'!I$55)
+($K665*'fnd base rates'!I$56)
+($L665*'fnd base rates'!I$57)
+($M665*'fnd base rates'!I$58)
+($N665*'fnd base rates'!I$59)
+($O665*VLOOKUP($S665+12,rate_basefnd,9)))
*$R665</f>
        <v>221.79</v>
      </c>
      <c r="AB665" s="1">
        <f>(($C665*'fnd base rates'!J$48)
+($D665*'fnd base rates'!J$49)
+($E665*'fnd base rates'!J$50)
+($F665*'fnd base rates'!J$51)
+($G665*'fnd base rates'!J$52)
+($H665*'fnd base rates'!J$53)
+($I665*'fnd base rates'!J$54)
+($J665*'fnd base rates'!J$55)
+($K665*'fnd base rates'!J$56)
+($L665*'fnd base rates'!J$57)
+($M665*'fnd base rates'!J$58)
+($N665*'fnd base rates'!J$59)
+($O665*VLOOKUP($S665+12,rate_basefnd,10)))
*$R665</f>
        <v>132.35</v>
      </c>
      <c r="AC665" s="1">
        <f>(($C665*'fnd base rates'!K$48)
+($D665*'fnd base rates'!K$49)
+($E665*'fnd base rates'!K$50)
+($F665*'fnd base rates'!K$51)
+($G665*'fnd base rates'!K$52)
+($H665*'fnd base rates'!K$53)
+($I665*'fnd base rates'!K$54)
+($J665*'fnd base rates'!K$55)
+($K665*'fnd base rates'!K$56)
+($L665*'fnd base rates'!K$57)
+($M665*'fnd base rates'!K$58)
+($N665*'fnd base rates'!K$59)
+($O665*VLOOKUP($S665+12,rate_basefnd,11)))
*$R665</f>
        <v>1458.0551249999999</v>
      </c>
      <c r="AD665" s="1">
        <f>(($C665*'fnd base rates'!L$48)
+($D665*'fnd base rates'!L$49)
+($E665*'fnd base rates'!L$50)
+($F665*'fnd base rates'!L$51)
+($G665*'fnd base rates'!L$52)
+($H665*'fnd base rates'!L$53)
+($I665*'fnd base rates'!L$54)
+($J665*'fnd base rates'!L$55)
+($K665*'fnd base rates'!L$56)
+($L665*'fnd base rates'!L$57)
+($M665*'fnd base rates'!L$58)
+($N665*'fnd base rates'!L$59)
+($O665*VLOOKUP($S665+12,rate_basefnd,12)))</f>
        <v>1319.9314647728156</v>
      </c>
      <c r="AE665" s="1">
        <f>(($C665*'fnd base rates'!M$48)
+($D665*'fnd base rates'!M$49)
+($E665*'fnd base rates'!M$50)
+($F665*'fnd base rates'!M$51)
+($G665*'fnd base rates'!M$52)
+($H665*'fnd base rates'!M$53)
+($I665*'fnd base rates'!M$54)
+($J665*'fnd base rates'!M$55)
+($K665*'fnd base rates'!M$56)
+($L665*'fnd base rates'!M$57)
+($M665*'fnd base rates'!M$58)
+($N665*'fnd base rates'!M$59)
+($O665*VLOOKUP($S665+12,rate_basefnd,13)))</f>
        <v>0</v>
      </c>
      <c r="AF665" s="4">
        <f t="shared" si="115"/>
        <v>12631.314589772815</v>
      </c>
      <c r="AG665" s="4"/>
      <c r="AH665" s="4">
        <f t="shared" si="116"/>
        <v>492281325</v>
      </c>
      <c r="AI665" s="4" t="str">
        <f t="shared" si="117"/>
        <v>492</v>
      </c>
      <c r="AJ665" s="2" t="str">
        <f t="shared" si="118"/>
        <v>281</v>
      </c>
      <c r="AK665" s="2" t="str">
        <f t="shared" si="119"/>
        <v>325</v>
      </c>
      <c r="AL665" s="4">
        <f t="shared" si="120"/>
        <v>1</v>
      </c>
      <c r="AM665" s="4">
        <f t="shared" si="113"/>
        <v>1</v>
      </c>
      <c r="AN665" s="4">
        <f t="shared" si="121"/>
        <v>12631.314589772815</v>
      </c>
      <c r="AO665" s="4">
        <f t="shared" si="122"/>
        <v>12631</v>
      </c>
      <c r="AP665" s="4">
        <f t="shared" si="123"/>
        <v>0</v>
      </c>
      <c r="AQ665" s="75">
        <v>12631</v>
      </c>
      <c r="AR665" s="4"/>
    </row>
    <row r="666" spans="1:44">
      <c r="A666" s="2">
        <v>493093035</v>
      </c>
      <c r="B666" s="382" t="s">
        <v>1</v>
      </c>
      <c r="C666" s="15">
        <f>'fnd enro'!C666</f>
        <v>0</v>
      </c>
      <c r="D666" s="15">
        <f>'fnd enro'!D666</f>
        <v>0</v>
      </c>
      <c r="E666" s="15">
        <f>'fnd enro'!E666</f>
        <v>0</v>
      </c>
      <c r="F666" s="15">
        <f>'fnd enro'!F666</f>
        <v>0</v>
      </c>
      <c r="G666" s="15">
        <f>'fnd enro'!G666</f>
        <v>0</v>
      </c>
      <c r="H666" s="15">
        <f>'fnd enro'!H666</f>
        <v>18</v>
      </c>
      <c r="I666" s="15">
        <f>'fnd enro'!I666</f>
        <v>1.05</v>
      </c>
      <c r="J666" s="15">
        <f>'fnd enro'!J666</f>
        <v>0</v>
      </c>
      <c r="K666" s="15">
        <f>'fnd enro'!K666</f>
        <v>0</v>
      </c>
      <c r="L666" s="15">
        <f>'fnd enro'!L666</f>
        <v>0</v>
      </c>
      <c r="M666" s="15">
        <f>'fnd enro'!M666</f>
        <v>10</v>
      </c>
      <c r="N666" s="15">
        <f>'fnd enro'!N666</f>
        <v>0</v>
      </c>
      <c r="O666" s="15">
        <f>'fnd enro'!O666</f>
        <v>14</v>
      </c>
      <c r="P666" s="15"/>
      <c r="Q666" s="15">
        <f>'fnd enro'!R666</f>
        <v>28</v>
      </c>
      <c r="R666" s="16">
        <f t="shared" si="114"/>
        <v>1.0449999999999999</v>
      </c>
      <c r="S666" s="15">
        <f>'fnd enro'!Q666</f>
        <v>10</v>
      </c>
      <c r="U666" s="1">
        <f>(($C666*'fnd base rates'!C$48)
+($D666*'fnd base rates'!C$49)
+($E666*'fnd base rates'!C$50)
+($F666*'fnd base rates'!C$51)
+($G666*'fnd base rates'!C$52)
+($H666*'fnd base rates'!C$53)
+($I666*'fnd base rates'!C$54)
+($J666*'fnd base rates'!C$55)
+($K666*'fnd base rates'!C$56)
+($L666*'fnd base rates'!C$57)
+($M666*'fnd base rates'!C$58)
+($N666*'fnd base rates'!C$59)
+($O666*VLOOKUP($S666+12,rate_basefnd,3)))
*$R666</f>
        <v>13556.0299875</v>
      </c>
      <c r="V666" s="1">
        <f>(($C666*'fnd base rates'!D$48)
+($D666*'fnd base rates'!D$49)
+($E666*'fnd base rates'!D$50)
+($F666*'fnd base rates'!D$51)
+($G666*'fnd base rates'!D$52)
+($H666*'fnd base rates'!D$53)
+($I666*'fnd base rates'!D$54)
+($J666*'fnd base rates'!D$55)
+($K666*'fnd base rates'!D$56)
+($L666*'fnd base rates'!D$57)
+($M666*'fnd base rates'!D$58)
+($N666*'fnd base rates'!D$59)
+($O666*VLOOKUP($S666+12,rate_basefnd,4)))
*$R666</f>
        <v>19449.707200000001</v>
      </c>
      <c r="W666" s="1">
        <f>(($C666*'fnd base rates'!E$48)
+($D666*'fnd base rates'!E$49)
+($E666*'fnd base rates'!E$50)
+($F666*'fnd base rates'!E$51)
+($G666*'fnd base rates'!E$52)
+($H666*'fnd base rates'!E$53)
+($I666*'fnd base rates'!E$54)
+($J666*'fnd base rates'!E$55)
+($K666*'fnd base rates'!E$56)
+($L666*'fnd base rates'!E$57)
+($M666*'fnd base rates'!E$58)
+($N666*'fnd base rates'!E$59)
+($O666*VLOOKUP($S666+12,rate_basefnd,5)))
*$R666</f>
        <v>179222.53951249999</v>
      </c>
      <c r="X666" s="1">
        <f>(($C666*'fnd base rates'!F$48)
+($D666*'fnd base rates'!F$49)
+($E666*'fnd base rates'!F$50)
+($F666*'fnd base rates'!F$51)
+($G666*'fnd base rates'!F$52)
+($H666*'fnd base rates'!F$53)
+($I666*'fnd base rates'!F$54)
+($J666*'fnd base rates'!F$55)
+($K666*'fnd base rates'!F$56)
+($L666*'fnd base rates'!F$57)
+($M666*'fnd base rates'!F$58)
+($N666*'fnd base rates'!F$59)
+($O666*VLOOKUP($S666+12,rate_basefnd,6)))
*$R666</f>
        <v>23931.295244999998</v>
      </c>
      <c r="Y666" s="1">
        <f>(($C666*'fnd base rates'!G$48)
+($D666*'fnd base rates'!G$49)
+($E666*'fnd base rates'!G$50)
+($F666*'fnd base rates'!G$51)
+($G666*'fnd base rates'!G$52)
+($H666*'fnd base rates'!G$53)
+($I666*'fnd base rates'!G$54)
+($J666*'fnd base rates'!G$55)
+($K666*'fnd base rates'!G$56)
+($L666*'fnd base rates'!G$57)
+($M666*'fnd base rates'!G$58)
+($N666*'fnd base rates'!G$59)
+($O666*VLOOKUP($S666+12,rate_basefnd,7)))
*$R666</f>
        <v>5587.8208649999997</v>
      </c>
      <c r="Z666" s="1">
        <f>(($C666*'fnd base rates'!H$48)
+($D666*'fnd base rates'!H$49)
+($E666*'fnd base rates'!H$50)
+($F666*'fnd base rates'!H$51)
+($G666*'fnd base rates'!H$52)
+($H666*'fnd base rates'!H$53)
+($I666*'fnd base rates'!H$54)
+($J666*'fnd base rates'!H$55)
+($K666*'fnd base rates'!H$56)
+($L666*'fnd base rates'!H$57)
+($M666*'fnd base rates'!H$58)
+($N666*'fnd base rates'!H$59)
+($O666*VLOOKUP($S666+12,rate_basefnd,8)))</f>
        <v>17487.366000000002</v>
      </c>
      <c r="AA666" s="1">
        <f>(($C666*'fnd base rates'!I$48)
+($D666*'fnd base rates'!I$49)
+($E666*'fnd base rates'!I$50)
+($F666*'fnd base rates'!I$51)
+($G666*'fnd base rates'!I$52)
+($H666*'fnd base rates'!I$53)
+($I666*'fnd base rates'!I$54)
+($J666*'fnd base rates'!I$55)
+($K666*'fnd base rates'!I$56)
+($L666*'fnd base rates'!I$57)
+($M666*'fnd base rates'!I$58)
+($N666*'fnd base rates'!I$59)
+($O666*VLOOKUP($S666+12,rate_basefnd,9)))
*$R666</f>
        <v>10046.3583</v>
      </c>
      <c r="AB666" s="1">
        <f>(($C666*'fnd base rates'!J$48)
+($D666*'fnd base rates'!J$49)
+($E666*'fnd base rates'!J$50)
+($F666*'fnd base rates'!J$51)
+($G666*'fnd base rates'!J$52)
+($H666*'fnd base rates'!J$53)
+($I666*'fnd base rates'!J$54)
+($J666*'fnd base rates'!J$55)
+($K666*'fnd base rates'!J$56)
+($L666*'fnd base rates'!J$57)
+($M666*'fnd base rates'!J$58)
+($N666*'fnd base rates'!J$59)
+($O666*VLOOKUP($S666+12,rate_basefnd,10)))
*$R666</f>
        <v>10759.842499999999</v>
      </c>
      <c r="AC666" s="1">
        <f>(($C666*'fnd base rates'!K$48)
+($D666*'fnd base rates'!K$49)
+($E666*'fnd base rates'!K$50)
+($F666*'fnd base rates'!K$51)
+($G666*'fnd base rates'!K$52)
+($H666*'fnd base rates'!K$53)
+($I666*'fnd base rates'!K$54)
+($J666*'fnd base rates'!K$55)
+($K666*'fnd base rates'!K$56)
+($L666*'fnd base rates'!K$57)
+($M666*'fnd base rates'!K$58)
+($N666*'fnd base rates'!K$59)
+($O666*VLOOKUP($S666+12,rate_basefnd,11)))
*$R666</f>
        <v>39214.485557499997</v>
      </c>
      <c r="AD666" s="1">
        <f>(($C666*'fnd base rates'!L$48)
+($D666*'fnd base rates'!L$49)
+($E666*'fnd base rates'!L$50)
+($F666*'fnd base rates'!L$51)
+($G666*'fnd base rates'!L$52)
+($H666*'fnd base rates'!L$53)
+($I666*'fnd base rates'!L$54)
+($J666*'fnd base rates'!L$55)
+($K666*'fnd base rates'!L$56)
+($L666*'fnd base rates'!L$57)
+($M666*'fnd base rates'!L$58)
+($N666*'fnd base rates'!L$59)
+($O666*VLOOKUP($S666+12,rate_basefnd,12)))</f>
        <v>32687.378067748483</v>
      </c>
      <c r="AE666" s="1">
        <f>(($C666*'fnd base rates'!M$48)
+($D666*'fnd base rates'!M$49)
+($E666*'fnd base rates'!M$50)
+($F666*'fnd base rates'!M$51)
+($G666*'fnd base rates'!M$52)
+($H666*'fnd base rates'!M$53)
+($I666*'fnd base rates'!M$54)
+($J666*'fnd base rates'!M$55)
+($K666*'fnd base rates'!M$56)
+($L666*'fnd base rates'!M$57)
+($M666*'fnd base rates'!M$58)
+($N666*'fnd base rates'!M$59)
+($O666*VLOOKUP($S666+12,rate_basefnd,13)))</f>
        <v>0</v>
      </c>
      <c r="AF666" s="4">
        <f t="shared" si="115"/>
        <v>351942.82323524851</v>
      </c>
      <c r="AG666" s="4"/>
      <c r="AH666" s="4">
        <f t="shared" si="116"/>
        <v>493093035</v>
      </c>
      <c r="AI666" s="4" t="str">
        <f t="shared" si="117"/>
        <v>493</v>
      </c>
      <c r="AJ666" s="2" t="str">
        <f t="shared" si="118"/>
        <v>093</v>
      </c>
      <c r="AK666" s="2" t="str">
        <f t="shared" si="119"/>
        <v>035</v>
      </c>
      <c r="AL666" s="4">
        <f t="shared" si="120"/>
        <v>1</v>
      </c>
      <c r="AM666" s="4">
        <f t="shared" si="113"/>
        <v>28</v>
      </c>
      <c r="AN666" s="4">
        <f t="shared" si="121"/>
        <v>351942.82323524851</v>
      </c>
      <c r="AO666" s="4">
        <f t="shared" si="122"/>
        <v>12569</v>
      </c>
      <c r="AP666" s="4">
        <f t="shared" si="123"/>
        <v>0</v>
      </c>
      <c r="AQ666" s="75">
        <v>12569</v>
      </c>
      <c r="AR666" s="4"/>
    </row>
    <row r="667" spans="1:44">
      <c r="A667" s="2">
        <v>493093057</v>
      </c>
      <c r="B667" s="382" t="s">
        <v>1</v>
      </c>
      <c r="C667" s="15">
        <f>'fnd enro'!C667</f>
        <v>0</v>
      </c>
      <c r="D667" s="15">
        <f>'fnd enro'!D667</f>
        <v>0</v>
      </c>
      <c r="E667" s="15">
        <f>'fnd enro'!E667</f>
        <v>0</v>
      </c>
      <c r="F667" s="15">
        <f>'fnd enro'!F667</f>
        <v>0</v>
      </c>
      <c r="G667" s="15">
        <f>'fnd enro'!G667</f>
        <v>0</v>
      </c>
      <c r="H667" s="15">
        <f>'fnd enro'!H667</f>
        <v>31</v>
      </c>
      <c r="I667" s="15">
        <f>'fnd enro'!I667</f>
        <v>2.7374999999999998</v>
      </c>
      <c r="J667" s="15">
        <f>'fnd enro'!J667</f>
        <v>0</v>
      </c>
      <c r="K667" s="15">
        <f>'fnd enro'!K667</f>
        <v>0</v>
      </c>
      <c r="L667" s="15">
        <f>'fnd enro'!L667</f>
        <v>0</v>
      </c>
      <c r="M667" s="15">
        <f>'fnd enro'!M667</f>
        <v>42</v>
      </c>
      <c r="N667" s="15">
        <f>'fnd enro'!N667</f>
        <v>0</v>
      </c>
      <c r="O667" s="15">
        <f>'fnd enro'!O667</f>
        <v>30</v>
      </c>
      <c r="P667" s="15"/>
      <c r="Q667" s="15">
        <f>'fnd enro'!R667</f>
        <v>73</v>
      </c>
      <c r="R667" s="16">
        <f t="shared" si="114"/>
        <v>1.0449999999999999</v>
      </c>
      <c r="S667" s="15">
        <f>'fnd enro'!Q667</f>
        <v>9</v>
      </c>
      <c r="U667" s="1">
        <f>(($C667*'fnd base rates'!C$48)
+($D667*'fnd base rates'!C$49)
+($E667*'fnd base rates'!C$50)
+($F667*'fnd base rates'!C$51)
+($G667*'fnd base rates'!C$52)
+($H667*'fnd base rates'!C$53)
+($I667*'fnd base rates'!C$54)
+($J667*'fnd base rates'!C$55)
+($K667*'fnd base rates'!C$56)
+($L667*'fnd base rates'!C$57)
+($M667*'fnd base rates'!C$58)
+($N667*'fnd base rates'!C$59)
+($O667*VLOOKUP($S667+12,rate_basefnd,3)))
*$R667</f>
        <v>35342.506753125002</v>
      </c>
      <c r="V667" s="1">
        <f>(($C667*'fnd base rates'!D$48)
+($D667*'fnd base rates'!D$49)
+($E667*'fnd base rates'!D$50)
+($F667*'fnd base rates'!D$51)
+($G667*'fnd base rates'!D$52)
+($H667*'fnd base rates'!D$53)
+($I667*'fnd base rates'!D$54)
+($J667*'fnd base rates'!D$55)
+($K667*'fnd base rates'!D$56)
+($L667*'fnd base rates'!D$57)
+($M667*'fnd base rates'!D$58)
+($N667*'fnd base rates'!D$59)
+($O667*VLOOKUP($S667+12,rate_basefnd,4)))
*$R667</f>
        <v>50708.165199999996</v>
      </c>
      <c r="W667" s="1">
        <f>(($C667*'fnd base rates'!E$48)
+($D667*'fnd base rates'!E$49)
+($E667*'fnd base rates'!E$50)
+($F667*'fnd base rates'!E$51)
+($G667*'fnd base rates'!E$52)
+($H667*'fnd base rates'!E$53)
+($I667*'fnd base rates'!E$54)
+($J667*'fnd base rates'!E$55)
+($K667*'fnd base rates'!E$56)
+($L667*'fnd base rates'!E$57)
+($M667*'fnd base rates'!E$58)
+($N667*'fnd base rates'!E$59)
+($O667*VLOOKUP($S667+12,rate_basefnd,5)))
*$R667</f>
        <v>454796.50277187495</v>
      </c>
      <c r="X667" s="1">
        <f>(($C667*'fnd base rates'!F$48)
+($D667*'fnd base rates'!F$49)
+($E667*'fnd base rates'!F$50)
+($F667*'fnd base rates'!F$51)
+($G667*'fnd base rates'!F$52)
+($H667*'fnd base rates'!F$53)
+($I667*'fnd base rates'!F$54)
+($J667*'fnd base rates'!F$55)
+($K667*'fnd base rates'!F$56)
+($L667*'fnd base rates'!F$57)
+($M667*'fnd base rates'!F$58)
+($N667*'fnd base rates'!F$59)
+($O667*VLOOKUP($S667+12,rate_basefnd,6)))
*$R667</f>
        <v>64998.96838875</v>
      </c>
      <c r="Y667" s="1">
        <f>(($C667*'fnd base rates'!G$48)
+($D667*'fnd base rates'!G$49)
+($E667*'fnd base rates'!G$50)
+($F667*'fnd base rates'!G$51)
+($G667*'fnd base rates'!G$52)
+($H667*'fnd base rates'!G$53)
+($I667*'fnd base rates'!G$54)
+($J667*'fnd base rates'!G$55)
+($K667*'fnd base rates'!G$56)
+($L667*'fnd base rates'!G$57)
+($M667*'fnd base rates'!G$58)
+($N667*'fnd base rates'!G$59)
+($O667*VLOOKUP($S667+12,rate_basefnd,7)))
*$R667</f>
        <v>14664.464883749997</v>
      </c>
      <c r="Z667" s="1">
        <f>(($C667*'fnd base rates'!H$48)
+($D667*'fnd base rates'!H$49)
+($E667*'fnd base rates'!H$50)
+($F667*'fnd base rates'!H$51)
+($G667*'fnd base rates'!H$52)
+($H667*'fnd base rates'!H$53)
+($I667*'fnd base rates'!H$54)
+($J667*'fnd base rates'!H$55)
+($K667*'fnd base rates'!H$56)
+($L667*'fnd base rates'!H$57)
+($M667*'fnd base rates'!H$58)
+($N667*'fnd base rates'!H$59)
+($O667*VLOOKUP($S667+12,rate_basefnd,8)))</f>
        <v>41375.768500000006</v>
      </c>
      <c r="AA667" s="1">
        <f>(($C667*'fnd base rates'!I$48)
+($D667*'fnd base rates'!I$49)
+($E667*'fnd base rates'!I$50)
+($F667*'fnd base rates'!I$51)
+($G667*'fnd base rates'!I$52)
+($H667*'fnd base rates'!I$53)
+($I667*'fnd base rates'!I$54)
+($J667*'fnd base rates'!I$55)
+($K667*'fnd base rates'!I$56)
+($L667*'fnd base rates'!I$57)
+($M667*'fnd base rates'!I$58)
+($N667*'fnd base rates'!I$59)
+($O667*VLOOKUP($S667+12,rate_basefnd,9)))
*$R667</f>
        <v>24946.386299999998</v>
      </c>
      <c r="AB667" s="1">
        <f>(($C667*'fnd base rates'!J$48)
+($D667*'fnd base rates'!J$49)
+($E667*'fnd base rates'!J$50)
+($F667*'fnd base rates'!J$51)
+($G667*'fnd base rates'!J$52)
+($H667*'fnd base rates'!J$53)
+($I667*'fnd base rates'!J$54)
+($J667*'fnd base rates'!J$55)
+($K667*'fnd base rates'!J$56)
+($L667*'fnd base rates'!J$57)
+($M667*'fnd base rates'!J$58)
+($N667*'fnd base rates'!J$59)
+($O667*VLOOKUP($S667+12,rate_basefnd,10)))
*$R667</f>
        <v>21957.749</v>
      </c>
      <c r="AC667" s="1">
        <f>(($C667*'fnd base rates'!K$48)
+($D667*'fnd base rates'!K$49)
+($E667*'fnd base rates'!K$50)
+($F667*'fnd base rates'!K$51)
+($G667*'fnd base rates'!K$52)
+($H667*'fnd base rates'!K$53)
+($I667*'fnd base rates'!K$54)
+($J667*'fnd base rates'!K$55)
+($K667*'fnd base rates'!K$56)
+($L667*'fnd base rates'!K$57)
+($M667*'fnd base rates'!K$58)
+($N667*'fnd base rates'!K$59)
+($O667*VLOOKUP($S667+12,rate_basefnd,11)))
*$R667</f>
        <v>102915.46036062497</v>
      </c>
      <c r="AD667" s="1">
        <f>(($C667*'fnd base rates'!L$48)
+($D667*'fnd base rates'!L$49)
+($E667*'fnd base rates'!L$50)
+($F667*'fnd base rates'!L$51)
+($G667*'fnd base rates'!L$52)
+($H667*'fnd base rates'!L$53)
+($I667*'fnd base rates'!L$54)
+($J667*'fnd base rates'!L$55)
+($K667*'fnd base rates'!L$56)
+($L667*'fnd base rates'!L$57)
+($M667*'fnd base rates'!L$58)
+($N667*'fnd base rates'!L$59)
+($O667*VLOOKUP($S667+12,rate_basefnd,12)))</f>
        <v>86626.999329112514</v>
      </c>
      <c r="AE667" s="1">
        <f>(($C667*'fnd base rates'!M$48)
+($D667*'fnd base rates'!M$49)
+($E667*'fnd base rates'!M$50)
+($F667*'fnd base rates'!M$51)
+($G667*'fnd base rates'!M$52)
+($H667*'fnd base rates'!M$53)
+($I667*'fnd base rates'!M$54)
+($J667*'fnd base rates'!M$55)
+($K667*'fnd base rates'!M$56)
+($L667*'fnd base rates'!M$57)
+($M667*'fnd base rates'!M$58)
+($N667*'fnd base rates'!M$59)
+($O667*VLOOKUP($S667+12,rate_basefnd,13)))</f>
        <v>0</v>
      </c>
      <c r="AF667" s="4">
        <f t="shared" si="115"/>
        <v>898332.97148723726</v>
      </c>
      <c r="AG667" s="4"/>
      <c r="AH667" s="4">
        <f t="shared" si="116"/>
        <v>493093057</v>
      </c>
      <c r="AI667" s="4" t="str">
        <f t="shared" si="117"/>
        <v>493</v>
      </c>
      <c r="AJ667" s="2" t="str">
        <f t="shared" si="118"/>
        <v>093</v>
      </c>
      <c r="AK667" s="2" t="str">
        <f t="shared" si="119"/>
        <v>057</v>
      </c>
      <c r="AL667" s="4">
        <f t="shared" si="120"/>
        <v>1</v>
      </c>
      <c r="AM667" s="4">
        <f t="shared" si="113"/>
        <v>73</v>
      </c>
      <c r="AN667" s="4">
        <f t="shared" si="121"/>
        <v>898332.97148723726</v>
      </c>
      <c r="AO667" s="4">
        <f t="shared" si="122"/>
        <v>12306</v>
      </c>
      <c r="AP667" s="4">
        <f t="shared" si="123"/>
        <v>0</v>
      </c>
      <c r="AQ667" s="75">
        <v>12306</v>
      </c>
      <c r="AR667" s="4"/>
    </row>
    <row r="668" spans="1:44">
      <c r="A668" s="2">
        <v>493093093</v>
      </c>
      <c r="B668" s="382" t="s">
        <v>1</v>
      </c>
      <c r="C668" s="15">
        <f>'fnd enro'!C668</f>
        <v>0</v>
      </c>
      <c r="D668" s="15">
        <f>'fnd enro'!D668</f>
        <v>0</v>
      </c>
      <c r="E668" s="15">
        <f>'fnd enro'!E668</f>
        <v>0</v>
      </c>
      <c r="F668" s="15">
        <f>'fnd enro'!F668</f>
        <v>0</v>
      </c>
      <c r="G668" s="15">
        <f>'fnd enro'!G668</f>
        <v>0</v>
      </c>
      <c r="H668" s="15">
        <f>'fnd enro'!H668</f>
        <v>9</v>
      </c>
      <c r="I668" s="15">
        <f>'fnd enro'!I668</f>
        <v>1.5</v>
      </c>
      <c r="J668" s="15">
        <f>'fnd enro'!J668</f>
        <v>0</v>
      </c>
      <c r="K668" s="15">
        <f>'fnd enro'!K668</f>
        <v>0</v>
      </c>
      <c r="L668" s="15">
        <f>'fnd enro'!L668</f>
        <v>0</v>
      </c>
      <c r="M668" s="15">
        <f>'fnd enro'!M668</f>
        <v>31</v>
      </c>
      <c r="N668" s="15">
        <f>'fnd enro'!N668</f>
        <v>0</v>
      </c>
      <c r="O668" s="15">
        <f>'fnd enro'!O668</f>
        <v>5</v>
      </c>
      <c r="P668" s="15"/>
      <c r="Q668" s="15">
        <f>'fnd enro'!R668</f>
        <v>40</v>
      </c>
      <c r="R668" s="16">
        <f t="shared" si="114"/>
        <v>1.0449999999999999</v>
      </c>
      <c r="S668" s="15">
        <f>'fnd enro'!Q668</f>
        <v>3</v>
      </c>
      <c r="U668" s="1">
        <f>(($C668*'fnd base rates'!C$48)
+($D668*'fnd base rates'!C$49)
+($E668*'fnd base rates'!C$50)
+($F668*'fnd base rates'!C$51)
+($G668*'fnd base rates'!C$52)
+($H668*'fnd base rates'!C$53)
+($I668*'fnd base rates'!C$54)
+($J668*'fnd base rates'!C$55)
+($K668*'fnd base rates'!C$56)
+($L668*'fnd base rates'!C$57)
+($M668*'fnd base rates'!C$58)
+($N668*'fnd base rates'!C$59)
+($O668*VLOOKUP($S668+12,rate_basefnd,3)))
*$R668</f>
        <v>19365.757125</v>
      </c>
      <c r="V668" s="1">
        <f>(($C668*'fnd base rates'!D$48)
+($D668*'fnd base rates'!D$49)
+($E668*'fnd base rates'!D$50)
+($F668*'fnd base rates'!D$51)
+($G668*'fnd base rates'!D$52)
+($H668*'fnd base rates'!D$53)
+($I668*'fnd base rates'!D$54)
+($J668*'fnd base rates'!D$55)
+($K668*'fnd base rates'!D$56)
+($L668*'fnd base rates'!D$57)
+($M668*'fnd base rates'!D$58)
+($N668*'fnd base rates'!D$59)
+($O668*VLOOKUP($S668+12,rate_basefnd,4)))
*$R668</f>
        <v>27785.295999999998</v>
      </c>
      <c r="W668" s="1">
        <f>(($C668*'fnd base rates'!E$48)
+($D668*'fnd base rates'!E$49)
+($E668*'fnd base rates'!E$50)
+($F668*'fnd base rates'!E$51)
+($G668*'fnd base rates'!E$52)
+($H668*'fnd base rates'!E$53)
+($I668*'fnd base rates'!E$54)
+($J668*'fnd base rates'!E$55)
+($K668*'fnd base rates'!E$56)
+($L668*'fnd base rates'!E$57)
+($M668*'fnd base rates'!E$58)
+($N668*'fnd base rates'!E$59)
+($O668*VLOOKUP($S668+12,rate_basefnd,5)))
*$R668</f>
        <v>214875.52817500001</v>
      </c>
      <c r="X668" s="1">
        <f>(($C668*'fnd base rates'!F$48)
+($D668*'fnd base rates'!F$49)
+($E668*'fnd base rates'!F$50)
+($F668*'fnd base rates'!F$51)
+($G668*'fnd base rates'!F$52)
+($H668*'fnd base rates'!F$53)
+($I668*'fnd base rates'!F$54)
+($J668*'fnd base rates'!F$55)
+($K668*'fnd base rates'!F$56)
+($L668*'fnd base rates'!F$57)
+($M668*'fnd base rates'!F$58)
+($N668*'fnd base rates'!F$59)
+($O668*VLOOKUP($S668+12,rate_basefnd,6)))
*$R668</f>
        <v>36922.807350000003</v>
      </c>
      <c r="Y668" s="1">
        <f>(($C668*'fnd base rates'!G$48)
+($D668*'fnd base rates'!G$49)
+($E668*'fnd base rates'!G$50)
+($F668*'fnd base rates'!G$51)
+($G668*'fnd base rates'!G$52)
+($H668*'fnd base rates'!G$53)
+($I668*'fnd base rates'!G$54)
+($J668*'fnd base rates'!G$55)
+($K668*'fnd base rates'!G$56)
+($L668*'fnd base rates'!G$57)
+($M668*'fnd base rates'!G$58)
+($N668*'fnd base rates'!G$59)
+($O668*VLOOKUP($S668+12,rate_basefnd,7)))
*$R668</f>
        <v>7465.7307999999985</v>
      </c>
      <c r="Z668" s="1">
        <f>(($C668*'fnd base rates'!H$48)
+($D668*'fnd base rates'!H$49)
+($E668*'fnd base rates'!H$50)
+($F668*'fnd base rates'!H$51)
+($G668*'fnd base rates'!H$52)
+($H668*'fnd base rates'!H$53)
+($I668*'fnd base rates'!H$54)
+($J668*'fnd base rates'!H$55)
+($K668*'fnd base rates'!H$56)
+($L668*'fnd base rates'!H$57)
+($M668*'fnd base rates'!H$58)
+($N668*'fnd base rates'!H$59)
+($O668*VLOOKUP($S668+12,rate_basefnd,8)))</f>
        <v>20557.68</v>
      </c>
      <c r="AA668" s="1">
        <f>(($C668*'fnd base rates'!I$48)
+($D668*'fnd base rates'!I$49)
+($E668*'fnd base rates'!I$50)
+($F668*'fnd base rates'!I$51)
+($G668*'fnd base rates'!I$52)
+($H668*'fnd base rates'!I$53)
+($I668*'fnd base rates'!I$54)
+($J668*'fnd base rates'!I$55)
+($K668*'fnd base rates'!I$56)
+($L668*'fnd base rates'!I$57)
+($M668*'fnd base rates'!I$58)
+($N668*'fnd base rates'!I$59)
+($O668*VLOOKUP($S668+12,rate_basefnd,9)))
*$R668</f>
        <v>13044.578249999999</v>
      </c>
      <c r="AB668" s="1">
        <f>(($C668*'fnd base rates'!J$48)
+($D668*'fnd base rates'!J$49)
+($E668*'fnd base rates'!J$50)
+($F668*'fnd base rates'!J$51)
+($G668*'fnd base rates'!J$52)
+($H668*'fnd base rates'!J$53)
+($I668*'fnd base rates'!J$54)
+($J668*'fnd base rates'!J$55)
+($K668*'fnd base rates'!J$56)
+($L668*'fnd base rates'!J$57)
+($M668*'fnd base rates'!J$58)
+($N668*'fnd base rates'!J$59)
+($O668*VLOOKUP($S668+12,rate_basefnd,10)))
*$R668</f>
        <v>8975.8707499999982</v>
      </c>
      <c r="AC668" s="1">
        <f>(($C668*'fnd base rates'!K$48)
+($D668*'fnd base rates'!K$49)
+($E668*'fnd base rates'!K$50)
+($F668*'fnd base rates'!K$51)
+($G668*'fnd base rates'!K$52)
+($H668*'fnd base rates'!K$53)
+($I668*'fnd base rates'!K$54)
+($J668*'fnd base rates'!K$55)
+($K668*'fnd base rates'!K$56)
+($L668*'fnd base rates'!K$57)
+($M668*'fnd base rates'!K$58)
+($N668*'fnd base rates'!K$59)
+($O668*VLOOKUP($S668+12,rate_basefnd,11)))
*$R668</f>
        <v>52395.113925000005</v>
      </c>
      <c r="AD668" s="1">
        <f>(($C668*'fnd base rates'!L$48)
+($D668*'fnd base rates'!L$49)
+($E668*'fnd base rates'!L$50)
+($F668*'fnd base rates'!L$51)
+($G668*'fnd base rates'!L$52)
+($H668*'fnd base rates'!L$53)
+($I668*'fnd base rates'!L$54)
+($J668*'fnd base rates'!L$55)
+($K668*'fnd base rates'!L$56)
+($L668*'fnd base rates'!L$57)
+($M668*'fnd base rates'!L$58)
+($N668*'fnd base rates'!L$59)
+($O668*VLOOKUP($S668+12,rate_basefnd,12)))</f>
        <v>45444.455767998421</v>
      </c>
      <c r="AE668" s="1">
        <f>(($C668*'fnd base rates'!M$48)
+($D668*'fnd base rates'!M$49)
+($E668*'fnd base rates'!M$50)
+($F668*'fnd base rates'!M$51)
+($G668*'fnd base rates'!M$52)
+($H668*'fnd base rates'!M$53)
+($I668*'fnd base rates'!M$54)
+($J668*'fnd base rates'!M$55)
+($K668*'fnd base rates'!M$56)
+($L668*'fnd base rates'!M$57)
+($M668*'fnd base rates'!M$58)
+($N668*'fnd base rates'!M$59)
+($O668*VLOOKUP($S668+12,rate_basefnd,13)))</f>
        <v>0</v>
      </c>
      <c r="AF668" s="4">
        <f t="shared" si="115"/>
        <v>446832.8181429985</v>
      </c>
      <c r="AG668" s="4"/>
      <c r="AH668" s="4">
        <f t="shared" si="116"/>
        <v>493093093</v>
      </c>
      <c r="AI668" s="4" t="str">
        <f t="shared" si="117"/>
        <v>493</v>
      </c>
      <c r="AJ668" s="2" t="str">
        <f t="shared" si="118"/>
        <v>093</v>
      </c>
      <c r="AK668" s="2" t="str">
        <f t="shared" si="119"/>
        <v>093</v>
      </c>
      <c r="AL668" s="4">
        <f t="shared" si="120"/>
        <v>1</v>
      </c>
      <c r="AM668" s="4">
        <f t="shared" si="113"/>
        <v>40</v>
      </c>
      <c r="AN668" s="4">
        <f t="shared" si="121"/>
        <v>446832.8181429985</v>
      </c>
      <c r="AO668" s="4">
        <f t="shared" si="122"/>
        <v>11171</v>
      </c>
      <c r="AP668" s="4">
        <f t="shared" si="123"/>
        <v>0</v>
      </c>
      <c r="AQ668" s="75">
        <v>11171</v>
      </c>
      <c r="AR668" s="4"/>
    </row>
    <row r="669" spans="1:44">
      <c r="A669" s="2">
        <v>493093163</v>
      </c>
      <c r="B669" s="382" t="s">
        <v>1</v>
      </c>
      <c r="C669" s="15">
        <f>'fnd enro'!C669</f>
        <v>0</v>
      </c>
      <c r="D669" s="15">
        <f>'fnd enro'!D669</f>
        <v>0</v>
      </c>
      <c r="E669" s="15">
        <f>'fnd enro'!E669</f>
        <v>0</v>
      </c>
      <c r="F669" s="15">
        <f>'fnd enro'!F669</f>
        <v>0</v>
      </c>
      <c r="G669" s="15">
        <f>'fnd enro'!G669</f>
        <v>0</v>
      </c>
      <c r="H669" s="15">
        <f>'fnd enro'!H669</f>
        <v>4</v>
      </c>
      <c r="I669" s="15">
        <f>'fnd enro'!I669</f>
        <v>0.3</v>
      </c>
      <c r="J669" s="15">
        <f>'fnd enro'!J669</f>
        <v>0</v>
      </c>
      <c r="K669" s="15">
        <f>'fnd enro'!K669</f>
        <v>0</v>
      </c>
      <c r="L669" s="15">
        <f>'fnd enro'!L669</f>
        <v>0</v>
      </c>
      <c r="M669" s="15">
        <f>'fnd enro'!M669</f>
        <v>4</v>
      </c>
      <c r="N669" s="15">
        <f>'fnd enro'!N669</f>
        <v>0</v>
      </c>
      <c r="O669" s="15">
        <f>'fnd enro'!O669</f>
        <v>5</v>
      </c>
      <c r="P669" s="15"/>
      <c r="Q669" s="15">
        <f>'fnd enro'!R669</f>
        <v>8</v>
      </c>
      <c r="R669" s="16">
        <f t="shared" si="114"/>
        <v>1.0449999999999999</v>
      </c>
      <c r="S669" s="15">
        <f>'fnd enro'!Q669</f>
        <v>10</v>
      </c>
      <c r="U669" s="1">
        <f>(($C669*'fnd base rates'!C$48)
+($D669*'fnd base rates'!C$49)
+($E669*'fnd base rates'!C$50)
+($F669*'fnd base rates'!C$51)
+($G669*'fnd base rates'!C$52)
+($H669*'fnd base rates'!C$53)
+($I669*'fnd base rates'!C$54)
+($J669*'fnd base rates'!C$55)
+($K669*'fnd base rates'!C$56)
+($L669*'fnd base rates'!C$57)
+($M669*'fnd base rates'!C$58)
+($N669*'fnd base rates'!C$59)
+($O669*VLOOKUP($S669+12,rate_basefnd,3)))
*$R669</f>
        <v>3873.1514249999996</v>
      </c>
      <c r="V669" s="1">
        <f>(($C669*'fnd base rates'!D$48)
+($D669*'fnd base rates'!D$49)
+($E669*'fnd base rates'!D$50)
+($F669*'fnd base rates'!D$51)
+($G669*'fnd base rates'!D$52)
+($H669*'fnd base rates'!D$53)
+($I669*'fnd base rates'!D$54)
+($J669*'fnd base rates'!D$55)
+($K669*'fnd base rates'!D$56)
+($L669*'fnd base rates'!D$57)
+($M669*'fnd base rates'!D$58)
+($N669*'fnd base rates'!D$59)
+($O669*VLOOKUP($S669+12,rate_basefnd,4)))
*$R669</f>
        <v>5557.0591999999997</v>
      </c>
      <c r="W669" s="1">
        <f>(($C669*'fnd base rates'!E$48)
+($D669*'fnd base rates'!E$49)
+($E669*'fnd base rates'!E$50)
+($F669*'fnd base rates'!E$51)
+($G669*'fnd base rates'!E$52)
+($H669*'fnd base rates'!E$53)
+($I669*'fnd base rates'!E$54)
+($J669*'fnd base rates'!E$55)
+($K669*'fnd base rates'!E$56)
+($L669*'fnd base rates'!E$57)
+($M669*'fnd base rates'!E$58)
+($N669*'fnd base rates'!E$59)
+($O669*VLOOKUP($S669+12,rate_basefnd,5)))
*$R669</f>
        <v>55396.636074999988</v>
      </c>
      <c r="X669" s="1">
        <f>(($C669*'fnd base rates'!F$48)
+($D669*'fnd base rates'!F$49)
+($E669*'fnd base rates'!F$50)
+($F669*'fnd base rates'!F$51)
+($G669*'fnd base rates'!F$52)
+($H669*'fnd base rates'!F$53)
+($I669*'fnd base rates'!F$54)
+($J669*'fnd base rates'!F$55)
+($K669*'fnd base rates'!F$56)
+($L669*'fnd base rates'!F$57)
+($M669*'fnd base rates'!F$58)
+($N669*'fnd base rates'!F$59)
+($O669*VLOOKUP($S669+12,rate_basefnd,6)))
*$R669</f>
        <v>7024.5380699999996</v>
      </c>
      <c r="Y669" s="1">
        <f>(($C669*'fnd base rates'!G$48)
+($D669*'fnd base rates'!G$49)
+($E669*'fnd base rates'!G$50)
+($F669*'fnd base rates'!G$51)
+($G669*'fnd base rates'!G$52)
+($H669*'fnd base rates'!G$53)
+($I669*'fnd base rates'!G$54)
+($J669*'fnd base rates'!G$55)
+($K669*'fnd base rates'!G$56)
+($L669*'fnd base rates'!G$57)
+($M669*'fnd base rates'!G$58)
+($N669*'fnd base rates'!G$59)
+($O669*VLOOKUP($S669+12,rate_basefnd,7)))
*$R669</f>
        <v>1715.3277899999998</v>
      </c>
      <c r="Z669" s="1">
        <f>(($C669*'fnd base rates'!H$48)
+($D669*'fnd base rates'!H$49)
+($E669*'fnd base rates'!H$50)
+($F669*'fnd base rates'!H$51)
+($G669*'fnd base rates'!H$52)
+($H669*'fnd base rates'!H$53)
+($I669*'fnd base rates'!H$54)
+($J669*'fnd base rates'!H$55)
+($K669*'fnd base rates'!H$56)
+($L669*'fnd base rates'!H$57)
+($M669*'fnd base rates'!H$58)
+($N669*'fnd base rates'!H$59)
+($O669*VLOOKUP($S669+12,rate_basefnd,8)))</f>
        <v>4693.8760000000002</v>
      </c>
      <c r="AA669" s="1">
        <f>(($C669*'fnd base rates'!I$48)
+($D669*'fnd base rates'!I$49)
+($E669*'fnd base rates'!I$50)
+($F669*'fnd base rates'!I$51)
+($G669*'fnd base rates'!I$52)
+($H669*'fnd base rates'!I$53)
+($I669*'fnd base rates'!I$54)
+($J669*'fnd base rates'!I$55)
+($K669*'fnd base rates'!I$56)
+($L669*'fnd base rates'!I$57)
+($M669*'fnd base rates'!I$58)
+($N669*'fnd base rates'!I$59)
+($O669*VLOOKUP($S669+12,rate_basefnd,9)))
*$R669</f>
        <v>2780.9957999999997</v>
      </c>
      <c r="AB669" s="1">
        <f>(($C669*'fnd base rates'!J$48)
+($D669*'fnd base rates'!J$49)
+($E669*'fnd base rates'!J$50)
+($F669*'fnd base rates'!J$51)
+($G669*'fnd base rates'!J$52)
+($H669*'fnd base rates'!J$53)
+($I669*'fnd base rates'!J$54)
+($J669*'fnd base rates'!J$55)
+($K669*'fnd base rates'!J$56)
+($L669*'fnd base rates'!J$57)
+($M669*'fnd base rates'!J$58)
+($N669*'fnd base rates'!J$59)
+($O669*VLOOKUP($S669+12,rate_basefnd,10)))
*$R669</f>
        <v>2636.953</v>
      </c>
      <c r="AC669" s="1">
        <f>(($C669*'fnd base rates'!K$48)
+($D669*'fnd base rates'!K$49)
+($E669*'fnd base rates'!K$50)
+($F669*'fnd base rates'!K$51)
+($G669*'fnd base rates'!K$52)
+($H669*'fnd base rates'!K$53)
+($I669*'fnd base rates'!K$54)
+($J669*'fnd base rates'!K$55)
+($K669*'fnd base rates'!K$56)
+($L669*'fnd base rates'!K$57)
+($M669*'fnd base rates'!K$58)
+($N669*'fnd base rates'!K$59)
+($O669*VLOOKUP($S669+12,rate_basefnd,11)))
*$R669</f>
        <v>12038.014394999998</v>
      </c>
      <c r="AD669" s="1">
        <f>(($C669*'fnd base rates'!L$48)
+($D669*'fnd base rates'!L$49)
+($E669*'fnd base rates'!L$50)
+($F669*'fnd base rates'!L$51)
+($G669*'fnd base rates'!L$52)
+($H669*'fnd base rates'!L$53)
+($I669*'fnd base rates'!L$54)
+($J669*'fnd base rates'!L$55)
+($K669*'fnd base rates'!L$56)
+($L669*'fnd base rates'!L$57)
+($M669*'fnd base rates'!L$58)
+($N669*'fnd base rates'!L$59)
+($O669*VLOOKUP($S669+12,rate_basefnd,12)))</f>
        <v>9934.0655011491799</v>
      </c>
      <c r="AE669" s="1">
        <f>(($C669*'fnd base rates'!M$48)
+($D669*'fnd base rates'!M$49)
+($E669*'fnd base rates'!M$50)
+($F669*'fnd base rates'!M$51)
+($G669*'fnd base rates'!M$52)
+($H669*'fnd base rates'!M$53)
+($I669*'fnd base rates'!M$54)
+($J669*'fnd base rates'!M$55)
+($K669*'fnd base rates'!M$56)
+($L669*'fnd base rates'!M$57)
+($M669*'fnd base rates'!M$58)
+($N669*'fnd base rates'!M$59)
+($O669*VLOOKUP($S669+12,rate_basefnd,13)))</f>
        <v>0</v>
      </c>
      <c r="AF669" s="4">
        <f t="shared" si="115"/>
        <v>105650.61725614917</v>
      </c>
      <c r="AG669" s="4"/>
      <c r="AH669" s="4">
        <f t="shared" si="116"/>
        <v>493093163</v>
      </c>
      <c r="AI669" s="4" t="str">
        <f t="shared" si="117"/>
        <v>493</v>
      </c>
      <c r="AJ669" s="2" t="str">
        <f t="shared" si="118"/>
        <v>093</v>
      </c>
      <c r="AK669" s="2" t="str">
        <f t="shared" si="119"/>
        <v>163</v>
      </c>
      <c r="AL669" s="4">
        <f t="shared" si="120"/>
        <v>1</v>
      </c>
      <c r="AM669" s="4">
        <f t="shared" si="113"/>
        <v>8</v>
      </c>
      <c r="AN669" s="4">
        <f t="shared" si="121"/>
        <v>105650.61725614917</v>
      </c>
      <c r="AO669" s="4">
        <f t="shared" si="122"/>
        <v>13206</v>
      </c>
      <c r="AP669" s="4">
        <f t="shared" si="123"/>
        <v>0</v>
      </c>
      <c r="AQ669" s="75">
        <v>13206</v>
      </c>
      <c r="AR669" s="4"/>
    </row>
    <row r="670" spans="1:44">
      <c r="A670" s="2">
        <v>493093165</v>
      </c>
      <c r="B670" s="382" t="s">
        <v>1</v>
      </c>
      <c r="C670" s="15">
        <f>'fnd enro'!C670</f>
        <v>0</v>
      </c>
      <c r="D670" s="15">
        <f>'fnd enro'!D670</f>
        <v>0</v>
      </c>
      <c r="E670" s="15">
        <f>'fnd enro'!E670</f>
        <v>0</v>
      </c>
      <c r="F670" s="15">
        <f>'fnd enro'!F670</f>
        <v>0</v>
      </c>
      <c r="G670" s="15">
        <f>'fnd enro'!G670</f>
        <v>0</v>
      </c>
      <c r="H670" s="15">
        <f>'fnd enro'!H670</f>
        <v>5</v>
      </c>
      <c r="I670" s="15">
        <f>'fnd enro'!I670</f>
        <v>0.22500000000000001</v>
      </c>
      <c r="J670" s="15">
        <f>'fnd enro'!J670</f>
        <v>0</v>
      </c>
      <c r="K670" s="15">
        <f>'fnd enro'!K670</f>
        <v>0</v>
      </c>
      <c r="L670" s="15">
        <f>'fnd enro'!L670</f>
        <v>0</v>
      </c>
      <c r="M670" s="15">
        <f>'fnd enro'!M670</f>
        <v>1</v>
      </c>
      <c r="N670" s="15">
        <f>'fnd enro'!N670</f>
        <v>0</v>
      </c>
      <c r="O670" s="15">
        <f>'fnd enro'!O670</f>
        <v>2</v>
      </c>
      <c r="P670" s="15"/>
      <c r="Q670" s="15">
        <f>'fnd enro'!R670</f>
        <v>6</v>
      </c>
      <c r="R670" s="16">
        <f t="shared" si="114"/>
        <v>1.0449999999999999</v>
      </c>
      <c r="S670" s="15">
        <f>'fnd enro'!Q670</f>
        <v>8</v>
      </c>
      <c r="U670" s="1">
        <f>(($C670*'fnd base rates'!C$48)
+($D670*'fnd base rates'!C$49)
+($E670*'fnd base rates'!C$50)
+($F670*'fnd base rates'!C$51)
+($G670*'fnd base rates'!C$52)
+($H670*'fnd base rates'!C$53)
+($I670*'fnd base rates'!C$54)
+($J670*'fnd base rates'!C$55)
+($K670*'fnd base rates'!C$56)
+($L670*'fnd base rates'!C$57)
+($M670*'fnd base rates'!C$58)
+($N670*'fnd base rates'!C$59)
+($O670*VLOOKUP($S670+12,rate_basefnd,3)))
*$R670</f>
        <v>2904.86356875</v>
      </c>
      <c r="V670" s="1">
        <f>(($C670*'fnd base rates'!D$48)
+($D670*'fnd base rates'!D$49)
+($E670*'fnd base rates'!D$50)
+($F670*'fnd base rates'!D$51)
+($G670*'fnd base rates'!D$52)
+($H670*'fnd base rates'!D$53)
+($I670*'fnd base rates'!D$54)
+($J670*'fnd base rates'!D$55)
+($K670*'fnd base rates'!D$56)
+($L670*'fnd base rates'!D$57)
+($M670*'fnd base rates'!D$58)
+($N670*'fnd base rates'!D$59)
+($O670*VLOOKUP($S670+12,rate_basefnd,4)))
*$R670</f>
        <v>4167.7944000000007</v>
      </c>
      <c r="W670" s="1">
        <f>(($C670*'fnd base rates'!E$48)
+($D670*'fnd base rates'!E$49)
+($E670*'fnd base rates'!E$50)
+($F670*'fnd base rates'!E$51)
+($G670*'fnd base rates'!E$52)
+($H670*'fnd base rates'!E$53)
+($I670*'fnd base rates'!E$54)
+($J670*'fnd base rates'!E$55)
+($K670*'fnd base rates'!E$56)
+($L670*'fnd base rates'!E$57)
+($M670*'fnd base rates'!E$58)
+($N670*'fnd base rates'!E$59)
+($O670*VLOOKUP($S670+12,rate_basefnd,5)))
*$R670</f>
        <v>34082.336681249995</v>
      </c>
      <c r="X670" s="1">
        <f>(($C670*'fnd base rates'!F$48)
+($D670*'fnd base rates'!F$49)
+($E670*'fnd base rates'!F$50)
+($F670*'fnd base rates'!F$51)
+($G670*'fnd base rates'!F$52)
+($H670*'fnd base rates'!F$53)
+($I670*'fnd base rates'!F$54)
+($J670*'fnd base rates'!F$55)
+($K670*'fnd base rates'!F$56)
+($L670*'fnd base rates'!F$57)
+($M670*'fnd base rates'!F$58)
+($N670*'fnd base rates'!F$59)
+($O670*VLOOKUP($S670+12,rate_basefnd,6)))
*$R670</f>
        <v>4941.1095524999992</v>
      </c>
      <c r="Y670" s="1">
        <f>(($C670*'fnd base rates'!G$48)
+($D670*'fnd base rates'!G$49)
+($E670*'fnd base rates'!G$50)
+($F670*'fnd base rates'!G$51)
+($G670*'fnd base rates'!G$52)
+($H670*'fnd base rates'!G$53)
+($I670*'fnd base rates'!G$54)
+($J670*'fnd base rates'!G$55)
+($K670*'fnd base rates'!G$56)
+($L670*'fnd base rates'!G$57)
+($M670*'fnd base rates'!G$58)
+($N670*'fnd base rates'!G$59)
+($O670*VLOOKUP($S670+12,rate_basefnd,7)))
*$R670</f>
        <v>1075.6775424999998</v>
      </c>
      <c r="Z670" s="1">
        <f>(($C670*'fnd base rates'!H$48)
+($D670*'fnd base rates'!H$49)
+($E670*'fnd base rates'!H$50)
+($F670*'fnd base rates'!H$51)
+($G670*'fnd base rates'!H$52)
+($H670*'fnd base rates'!H$53)
+($I670*'fnd base rates'!H$54)
+($J670*'fnd base rates'!H$55)
+($K670*'fnd base rates'!H$56)
+($L670*'fnd base rates'!H$57)
+($M670*'fnd base rates'!H$58)
+($N670*'fnd base rates'!H$59)
+($O670*VLOOKUP($S670+12,rate_basefnd,8)))</f>
        <v>4049.8070000000002</v>
      </c>
      <c r="AA670" s="1">
        <f>(($C670*'fnd base rates'!I$48)
+($D670*'fnd base rates'!I$49)
+($E670*'fnd base rates'!I$50)
+($F670*'fnd base rates'!I$51)
+($G670*'fnd base rates'!I$52)
+($H670*'fnd base rates'!I$53)
+($I670*'fnd base rates'!I$54)
+($J670*'fnd base rates'!I$55)
+($K670*'fnd base rates'!I$56)
+($L670*'fnd base rates'!I$57)
+($M670*'fnd base rates'!I$58)
+($N670*'fnd base rates'!I$59)
+($O670*VLOOKUP($S670+12,rate_basefnd,9)))
*$R670</f>
        <v>2242.1833499999998</v>
      </c>
      <c r="AB670" s="1">
        <f>(($C670*'fnd base rates'!J$48)
+($D670*'fnd base rates'!J$49)
+($E670*'fnd base rates'!J$50)
+($F670*'fnd base rates'!J$51)
+($G670*'fnd base rates'!J$52)
+($H670*'fnd base rates'!J$53)
+($I670*'fnd base rates'!J$54)
+($J670*'fnd base rates'!J$55)
+($K670*'fnd base rates'!J$56)
+($L670*'fnd base rates'!J$57)
+($M670*'fnd base rates'!J$58)
+($N670*'fnd base rates'!J$59)
+($O670*VLOOKUP($S670+12,rate_basefnd,10)))
*$R670</f>
        <v>2742.9682499999999</v>
      </c>
      <c r="AC670" s="1">
        <f>(($C670*'fnd base rates'!K$48)
+($D670*'fnd base rates'!K$49)
+($E670*'fnd base rates'!K$50)
+($F670*'fnd base rates'!K$51)
+($G670*'fnd base rates'!K$52)
+($H670*'fnd base rates'!K$53)
+($I670*'fnd base rates'!K$54)
+($J670*'fnd base rates'!K$55)
+($K670*'fnd base rates'!K$56)
+($L670*'fnd base rates'!K$57)
+($M670*'fnd base rates'!K$58)
+($N670*'fnd base rates'!K$59)
+($O670*VLOOKUP($S670+12,rate_basefnd,11)))
*$R670</f>
        <v>7548.7881837499981</v>
      </c>
      <c r="AD670" s="1">
        <f>(($C670*'fnd base rates'!L$48)
+($D670*'fnd base rates'!L$49)
+($E670*'fnd base rates'!L$50)
+($F670*'fnd base rates'!L$51)
+($G670*'fnd base rates'!L$52)
+($H670*'fnd base rates'!L$53)
+($I670*'fnd base rates'!L$54)
+($J670*'fnd base rates'!L$55)
+($K670*'fnd base rates'!L$56)
+($L670*'fnd base rates'!L$57)
+($M670*'fnd base rates'!L$58)
+($N670*'fnd base rates'!L$59)
+($O670*VLOOKUP($S670+12,rate_basefnd,12)))</f>
        <v>6396.7635327250609</v>
      </c>
      <c r="AE670" s="1">
        <f>(($C670*'fnd base rates'!M$48)
+($D670*'fnd base rates'!M$49)
+($E670*'fnd base rates'!M$50)
+($F670*'fnd base rates'!M$51)
+($G670*'fnd base rates'!M$52)
+($H670*'fnd base rates'!M$53)
+($I670*'fnd base rates'!M$54)
+($J670*'fnd base rates'!M$55)
+($K670*'fnd base rates'!M$56)
+($L670*'fnd base rates'!M$57)
+($M670*'fnd base rates'!M$58)
+($N670*'fnd base rates'!M$59)
+($O670*VLOOKUP($S670+12,rate_basefnd,13)))</f>
        <v>0</v>
      </c>
      <c r="AF670" s="4">
        <f t="shared" si="115"/>
        <v>70152.292061475047</v>
      </c>
      <c r="AG670" s="4"/>
      <c r="AH670" s="4">
        <f t="shared" si="116"/>
        <v>493093165</v>
      </c>
      <c r="AI670" s="4" t="str">
        <f t="shared" si="117"/>
        <v>493</v>
      </c>
      <c r="AJ670" s="2" t="str">
        <f t="shared" si="118"/>
        <v>093</v>
      </c>
      <c r="AK670" s="2" t="str">
        <f t="shared" si="119"/>
        <v>165</v>
      </c>
      <c r="AL670" s="4">
        <f t="shared" si="120"/>
        <v>1</v>
      </c>
      <c r="AM670" s="4">
        <f t="shared" si="113"/>
        <v>6</v>
      </c>
      <c r="AN670" s="4">
        <f t="shared" si="121"/>
        <v>70152.292061475047</v>
      </c>
      <c r="AO670" s="4">
        <f t="shared" si="122"/>
        <v>11692</v>
      </c>
      <c r="AP670" s="4">
        <f t="shared" si="123"/>
        <v>0</v>
      </c>
      <c r="AQ670" s="75">
        <v>11692</v>
      </c>
      <c r="AR670" s="4"/>
    </row>
    <row r="671" spans="1:44">
      <c r="A671" s="2">
        <v>493093176</v>
      </c>
      <c r="B671" s="382" t="s">
        <v>1</v>
      </c>
      <c r="C671" s="15">
        <f>'fnd enro'!C671</f>
        <v>0</v>
      </c>
      <c r="D671" s="15">
        <f>'fnd enro'!D671</f>
        <v>0</v>
      </c>
      <c r="E671" s="15">
        <f>'fnd enro'!E671</f>
        <v>0</v>
      </c>
      <c r="F671" s="15">
        <f>'fnd enro'!F671</f>
        <v>0</v>
      </c>
      <c r="G671" s="15">
        <f>'fnd enro'!G671</f>
        <v>0</v>
      </c>
      <c r="H671" s="15">
        <f>'fnd enro'!H671</f>
        <v>2</v>
      </c>
      <c r="I671" s="15">
        <f>'fnd enro'!I671</f>
        <v>0.1125</v>
      </c>
      <c r="J671" s="15">
        <f>'fnd enro'!J671</f>
        <v>0</v>
      </c>
      <c r="K671" s="15">
        <f>'fnd enro'!K671</f>
        <v>0</v>
      </c>
      <c r="L671" s="15">
        <f>'fnd enro'!L671</f>
        <v>0</v>
      </c>
      <c r="M671" s="15">
        <f>'fnd enro'!M671</f>
        <v>1</v>
      </c>
      <c r="N671" s="15">
        <f>'fnd enro'!N671</f>
        <v>0</v>
      </c>
      <c r="O671" s="15">
        <f>'fnd enro'!O671</f>
        <v>1</v>
      </c>
      <c r="P671" s="15"/>
      <c r="Q671" s="15">
        <f>'fnd enro'!R671</f>
        <v>3</v>
      </c>
      <c r="R671" s="16">
        <f t="shared" si="114"/>
        <v>1.0449999999999999</v>
      </c>
      <c r="S671" s="15">
        <f>'fnd enro'!Q671</f>
        <v>8</v>
      </c>
      <c r="U671" s="1">
        <f>(($C671*'fnd base rates'!C$48)
+($D671*'fnd base rates'!C$49)
+($E671*'fnd base rates'!C$50)
+($F671*'fnd base rates'!C$51)
+($G671*'fnd base rates'!C$52)
+($H671*'fnd base rates'!C$53)
+($I671*'fnd base rates'!C$54)
+($J671*'fnd base rates'!C$55)
+($K671*'fnd base rates'!C$56)
+($L671*'fnd base rates'!C$57)
+($M671*'fnd base rates'!C$58)
+($N671*'fnd base rates'!C$59)
+($O671*VLOOKUP($S671+12,rate_basefnd,3)))
*$R671</f>
        <v>1452.431784375</v>
      </c>
      <c r="V671" s="1">
        <f>(($C671*'fnd base rates'!D$48)
+($D671*'fnd base rates'!D$49)
+($E671*'fnd base rates'!D$50)
+($F671*'fnd base rates'!D$51)
+($G671*'fnd base rates'!D$52)
+($H671*'fnd base rates'!D$53)
+($I671*'fnd base rates'!D$54)
+($J671*'fnd base rates'!D$55)
+($K671*'fnd base rates'!D$56)
+($L671*'fnd base rates'!D$57)
+($M671*'fnd base rates'!D$58)
+($N671*'fnd base rates'!D$59)
+($O671*VLOOKUP($S671+12,rate_basefnd,4)))
*$R671</f>
        <v>2083.8971999999999</v>
      </c>
      <c r="W671" s="1">
        <f>(($C671*'fnd base rates'!E$48)
+($D671*'fnd base rates'!E$49)
+($E671*'fnd base rates'!E$50)
+($F671*'fnd base rates'!E$51)
+($G671*'fnd base rates'!E$52)
+($H671*'fnd base rates'!E$53)
+($I671*'fnd base rates'!E$54)
+($J671*'fnd base rates'!E$55)
+($K671*'fnd base rates'!E$56)
+($L671*'fnd base rates'!E$57)
+($M671*'fnd base rates'!E$58)
+($N671*'fnd base rates'!E$59)
+($O671*VLOOKUP($S671+12,rate_basefnd,5)))
*$R671</f>
        <v>17378.671990625</v>
      </c>
      <c r="X671" s="1">
        <f>(($C671*'fnd base rates'!F$48)
+($D671*'fnd base rates'!F$49)
+($E671*'fnd base rates'!F$50)
+($F671*'fnd base rates'!F$51)
+($G671*'fnd base rates'!F$52)
+($H671*'fnd base rates'!F$53)
+($I671*'fnd base rates'!F$54)
+($J671*'fnd base rates'!F$55)
+($K671*'fnd base rates'!F$56)
+($L671*'fnd base rates'!F$57)
+($M671*'fnd base rates'!F$58)
+($N671*'fnd base rates'!F$59)
+($O671*VLOOKUP($S671+12,rate_basefnd,6)))
*$R671</f>
        <v>2552.37827625</v>
      </c>
      <c r="Y671" s="1">
        <f>(($C671*'fnd base rates'!G$48)
+($D671*'fnd base rates'!G$49)
+($E671*'fnd base rates'!G$50)
+($F671*'fnd base rates'!G$51)
+($G671*'fnd base rates'!G$52)
+($H671*'fnd base rates'!G$53)
+($I671*'fnd base rates'!G$54)
+($J671*'fnd base rates'!G$55)
+($K671*'fnd base rates'!G$56)
+($L671*'fnd base rates'!G$57)
+($M671*'fnd base rates'!G$58)
+($N671*'fnd base rates'!G$59)
+($O671*VLOOKUP($S671+12,rate_basefnd,7)))
*$R671</f>
        <v>556.89957124999989</v>
      </c>
      <c r="Z671" s="1">
        <f>(($C671*'fnd base rates'!H$48)
+($D671*'fnd base rates'!H$49)
+($E671*'fnd base rates'!H$50)
+($F671*'fnd base rates'!H$51)
+($G671*'fnd base rates'!H$52)
+($H671*'fnd base rates'!H$53)
+($I671*'fnd base rates'!H$54)
+($J671*'fnd base rates'!H$55)
+($K671*'fnd base rates'!H$56)
+($L671*'fnd base rates'!H$57)
+($M671*'fnd base rates'!H$58)
+($N671*'fnd base rates'!H$59)
+($O671*VLOOKUP($S671+12,rate_basefnd,8)))</f>
        <v>1892.5535</v>
      </c>
      <c r="AA671" s="1">
        <f>(($C671*'fnd base rates'!I$48)
+($D671*'fnd base rates'!I$49)
+($E671*'fnd base rates'!I$50)
+($F671*'fnd base rates'!I$51)
+($G671*'fnd base rates'!I$52)
+($H671*'fnd base rates'!I$53)
+($I671*'fnd base rates'!I$54)
+($J671*'fnd base rates'!I$55)
+($K671*'fnd base rates'!I$56)
+($L671*'fnd base rates'!I$57)
+($M671*'fnd base rates'!I$58)
+($N671*'fnd base rates'!I$59)
+($O671*VLOOKUP($S671+12,rate_basefnd,9)))
*$R671</f>
        <v>1081.9825499999997</v>
      </c>
      <c r="AB671" s="1">
        <f>(($C671*'fnd base rates'!J$48)
+($D671*'fnd base rates'!J$49)
+($E671*'fnd base rates'!J$50)
+($F671*'fnd base rates'!J$51)
+($G671*'fnd base rates'!J$52)
+($H671*'fnd base rates'!J$53)
+($I671*'fnd base rates'!J$54)
+($J671*'fnd base rates'!J$55)
+($K671*'fnd base rates'!J$56)
+($L671*'fnd base rates'!J$57)
+($M671*'fnd base rates'!J$58)
+($N671*'fnd base rates'!J$59)
+($O671*VLOOKUP($S671+12,rate_basefnd,10)))
*$R671</f>
        <v>1180.1707499999998</v>
      </c>
      <c r="AC671" s="1">
        <f>(($C671*'fnd base rates'!K$48)
+($D671*'fnd base rates'!K$49)
+($E671*'fnd base rates'!K$50)
+($F671*'fnd base rates'!K$51)
+($G671*'fnd base rates'!K$52)
+($H671*'fnd base rates'!K$53)
+($I671*'fnd base rates'!K$54)
+($J671*'fnd base rates'!K$55)
+($K671*'fnd base rates'!K$56)
+($L671*'fnd base rates'!K$57)
+($M671*'fnd base rates'!K$58)
+($N671*'fnd base rates'!K$59)
+($O671*VLOOKUP($S671+12,rate_basefnd,11)))
*$R671</f>
        <v>3908.2115668750002</v>
      </c>
      <c r="AD671" s="1">
        <f>(($C671*'fnd base rates'!L$48)
+($D671*'fnd base rates'!L$49)
+($E671*'fnd base rates'!L$50)
+($F671*'fnd base rates'!L$51)
+($G671*'fnd base rates'!L$52)
+($H671*'fnd base rates'!L$53)
+($I671*'fnd base rates'!L$54)
+($J671*'fnd base rates'!L$55)
+($K671*'fnd base rates'!L$56)
+($L671*'fnd base rates'!L$57)
+($M671*'fnd base rates'!L$58)
+($N671*'fnd base rates'!L$59)
+($O671*VLOOKUP($S671+12,rate_basefnd,12)))</f>
        <v>3313.3194146467363</v>
      </c>
      <c r="AE671" s="1">
        <f>(($C671*'fnd base rates'!M$48)
+($D671*'fnd base rates'!M$49)
+($E671*'fnd base rates'!M$50)
+($F671*'fnd base rates'!M$51)
+($G671*'fnd base rates'!M$52)
+($H671*'fnd base rates'!M$53)
+($I671*'fnd base rates'!M$54)
+($J671*'fnd base rates'!M$55)
+($K671*'fnd base rates'!M$56)
+($L671*'fnd base rates'!M$57)
+($M671*'fnd base rates'!M$58)
+($N671*'fnd base rates'!M$59)
+($O671*VLOOKUP($S671+12,rate_basefnd,13)))</f>
        <v>0</v>
      </c>
      <c r="AF671" s="4">
        <f t="shared" si="115"/>
        <v>35400.516604021737</v>
      </c>
      <c r="AG671" s="4"/>
      <c r="AH671" s="4">
        <f t="shared" si="116"/>
        <v>493093176</v>
      </c>
      <c r="AI671" s="4" t="str">
        <f t="shared" si="117"/>
        <v>493</v>
      </c>
      <c r="AJ671" s="2" t="str">
        <f t="shared" si="118"/>
        <v>093</v>
      </c>
      <c r="AK671" s="2" t="str">
        <f t="shared" si="119"/>
        <v>176</v>
      </c>
      <c r="AL671" s="4">
        <f t="shared" si="120"/>
        <v>1</v>
      </c>
      <c r="AM671" s="4">
        <f t="shared" si="113"/>
        <v>3</v>
      </c>
      <c r="AN671" s="4">
        <f t="shared" si="121"/>
        <v>35400.516604021737</v>
      </c>
      <c r="AO671" s="4">
        <f t="shared" si="122"/>
        <v>11800</v>
      </c>
      <c r="AP671" s="4">
        <f t="shared" si="123"/>
        <v>0</v>
      </c>
      <c r="AQ671" s="75">
        <v>11800</v>
      </c>
      <c r="AR671" s="4"/>
    </row>
    <row r="672" spans="1:44">
      <c r="A672" s="2">
        <v>493093248</v>
      </c>
      <c r="B672" s="382" t="s">
        <v>1</v>
      </c>
      <c r="C672" s="15">
        <f>'fnd enro'!C672</f>
        <v>0</v>
      </c>
      <c r="D672" s="15">
        <f>'fnd enro'!D672</f>
        <v>0</v>
      </c>
      <c r="E672" s="15">
        <f>'fnd enro'!E672</f>
        <v>0</v>
      </c>
      <c r="F672" s="15">
        <f>'fnd enro'!F672</f>
        <v>0</v>
      </c>
      <c r="G672" s="15">
        <f>'fnd enro'!G672</f>
        <v>0</v>
      </c>
      <c r="H672" s="15">
        <f>'fnd enro'!H672</f>
        <v>7</v>
      </c>
      <c r="I672" s="15">
        <f>'fnd enro'!I672</f>
        <v>0.41249999999999998</v>
      </c>
      <c r="J672" s="15">
        <f>'fnd enro'!J672</f>
        <v>0</v>
      </c>
      <c r="K672" s="15">
        <f>'fnd enro'!K672</f>
        <v>0</v>
      </c>
      <c r="L672" s="15">
        <f>'fnd enro'!L672</f>
        <v>0</v>
      </c>
      <c r="M672" s="15">
        <f>'fnd enro'!M672</f>
        <v>4</v>
      </c>
      <c r="N672" s="15">
        <f>'fnd enro'!N672</f>
        <v>0</v>
      </c>
      <c r="O672" s="15">
        <f>'fnd enro'!O672</f>
        <v>4</v>
      </c>
      <c r="P672" s="15"/>
      <c r="Q672" s="15">
        <f>'fnd enro'!R672</f>
        <v>11</v>
      </c>
      <c r="R672" s="16">
        <f t="shared" si="114"/>
        <v>1.0449999999999999</v>
      </c>
      <c r="S672" s="15">
        <f>'fnd enro'!Q672</f>
        <v>9</v>
      </c>
      <c r="U672" s="1">
        <f>(($C672*'fnd base rates'!C$48)
+($D672*'fnd base rates'!C$49)
+($E672*'fnd base rates'!C$50)
+($F672*'fnd base rates'!C$51)
+($G672*'fnd base rates'!C$52)
+($H672*'fnd base rates'!C$53)
+($I672*'fnd base rates'!C$54)
+($J672*'fnd base rates'!C$55)
+($K672*'fnd base rates'!C$56)
+($L672*'fnd base rates'!C$57)
+($M672*'fnd base rates'!C$58)
+($N672*'fnd base rates'!C$59)
+($O672*VLOOKUP($S672+12,rate_basefnd,3)))
*$R672</f>
        <v>5325.5832093749996</v>
      </c>
      <c r="V672" s="1">
        <f>(($C672*'fnd base rates'!D$48)
+($D672*'fnd base rates'!D$49)
+($E672*'fnd base rates'!D$50)
+($F672*'fnd base rates'!D$51)
+($G672*'fnd base rates'!D$52)
+($H672*'fnd base rates'!D$53)
+($I672*'fnd base rates'!D$54)
+($J672*'fnd base rates'!D$55)
+($K672*'fnd base rates'!D$56)
+($L672*'fnd base rates'!D$57)
+($M672*'fnd base rates'!D$58)
+($N672*'fnd base rates'!D$59)
+($O672*VLOOKUP($S672+12,rate_basefnd,4)))
*$R672</f>
        <v>7640.9563999999991</v>
      </c>
      <c r="W672" s="1">
        <f>(($C672*'fnd base rates'!E$48)
+($D672*'fnd base rates'!E$49)
+($E672*'fnd base rates'!E$50)
+($F672*'fnd base rates'!E$51)
+($G672*'fnd base rates'!E$52)
+($H672*'fnd base rates'!E$53)
+($I672*'fnd base rates'!E$54)
+($J672*'fnd base rates'!E$55)
+($K672*'fnd base rates'!E$56)
+($L672*'fnd base rates'!E$57)
+($M672*'fnd base rates'!E$58)
+($N672*'fnd base rates'!E$59)
+($O672*VLOOKUP($S672+12,rate_basefnd,5)))
*$R672</f>
        <v>65196.633665624991</v>
      </c>
      <c r="X672" s="1">
        <f>(($C672*'fnd base rates'!F$48)
+($D672*'fnd base rates'!F$49)
+($E672*'fnd base rates'!F$50)
+($F672*'fnd base rates'!F$51)
+($G672*'fnd base rates'!F$52)
+($H672*'fnd base rates'!F$53)
+($I672*'fnd base rates'!F$54)
+($J672*'fnd base rates'!F$55)
+($K672*'fnd base rates'!F$56)
+($L672*'fnd base rates'!F$57)
+($M672*'fnd base rates'!F$58)
+($N672*'fnd base rates'!F$59)
+($O672*VLOOKUP($S672+12,rate_basefnd,6)))
*$R672</f>
        <v>9413.2693462499992</v>
      </c>
      <c r="Y672" s="1">
        <f>(($C672*'fnd base rates'!G$48)
+($D672*'fnd base rates'!G$49)
+($E672*'fnd base rates'!G$50)
+($F672*'fnd base rates'!G$51)
+($G672*'fnd base rates'!G$52)
+($H672*'fnd base rates'!G$53)
+($I672*'fnd base rates'!G$54)
+($J672*'fnd base rates'!G$55)
+($K672*'fnd base rates'!G$56)
+($L672*'fnd base rates'!G$57)
+($M672*'fnd base rates'!G$58)
+($N672*'fnd base rates'!G$59)
+($O672*VLOOKUP($S672+12,rate_basefnd,7)))
*$R672</f>
        <v>2082.1523112499999</v>
      </c>
      <c r="Z672" s="1">
        <f>(($C672*'fnd base rates'!H$48)
+($D672*'fnd base rates'!H$49)
+($E672*'fnd base rates'!H$50)
+($F672*'fnd base rates'!H$51)
+($G672*'fnd base rates'!H$52)
+($H672*'fnd base rates'!H$53)
+($I672*'fnd base rates'!H$54)
+($J672*'fnd base rates'!H$55)
+($K672*'fnd base rates'!H$56)
+($L672*'fnd base rates'!H$57)
+($M672*'fnd base rates'!H$58)
+($N672*'fnd base rates'!H$59)
+($O672*VLOOKUP($S672+12,rate_basefnd,8)))</f>
        <v>6851.1294999999991</v>
      </c>
      <c r="AA672" s="1">
        <f>(($C672*'fnd base rates'!I$48)
+($D672*'fnd base rates'!I$49)
+($E672*'fnd base rates'!I$50)
+($F672*'fnd base rates'!I$51)
+($G672*'fnd base rates'!I$52)
+($H672*'fnd base rates'!I$53)
+($I672*'fnd base rates'!I$54)
+($J672*'fnd base rates'!I$55)
+($K672*'fnd base rates'!I$56)
+($L672*'fnd base rates'!I$57)
+($M672*'fnd base rates'!I$58)
+($N672*'fnd base rates'!I$59)
+($O672*VLOOKUP($S672+12,rate_basefnd,9)))
*$R672</f>
        <v>3941.1965999999998</v>
      </c>
      <c r="AB672" s="1">
        <f>(($C672*'fnd base rates'!J$48)
+($D672*'fnd base rates'!J$49)
+($E672*'fnd base rates'!J$50)
+($F672*'fnd base rates'!J$51)
+($G672*'fnd base rates'!J$52)
+($H672*'fnd base rates'!J$53)
+($I672*'fnd base rates'!J$54)
+($J672*'fnd base rates'!J$55)
+($K672*'fnd base rates'!J$56)
+($L672*'fnd base rates'!J$57)
+($M672*'fnd base rates'!J$58)
+($N672*'fnd base rates'!J$59)
+($O672*VLOOKUP($S672+12,rate_basefnd,10)))
*$R672</f>
        <v>4199.7505000000001</v>
      </c>
      <c r="AC672" s="1">
        <f>(($C672*'fnd base rates'!K$48)
+($D672*'fnd base rates'!K$49)
+($E672*'fnd base rates'!K$50)
+($F672*'fnd base rates'!K$51)
+($G672*'fnd base rates'!K$52)
+($H672*'fnd base rates'!K$53)
+($I672*'fnd base rates'!K$54)
+($J672*'fnd base rates'!K$55)
+($K672*'fnd base rates'!K$56)
+($L672*'fnd base rates'!K$57)
+($M672*'fnd base rates'!K$58)
+($N672*'fnd base rates'!K$59)
+($O672*VLOOKUP($S672+12,rate_basefnd,11)))
*$R672</f>
        <v>14612.356611875</v>
      </c>
      <c r="AD672" s="1">
        <f>(($C672*'fnd base rates'!L$48)
+($D672*'fnd base rates'!L$49)
+($E672*'fnd base rates'!L$50)
+($F672*'fnd base rates'!L$51)
+($G672*'fnd base rates'!L$52)
+($H672*'fnd base rates'!L$53)
+($I672*'fnd base rates'!L$54)
+($J672*'fnd base rates'!L$55)
+($K672*'fnd base rates'!L$56)
+($L672*'fnd base rates'!L$57)
+($M672*'fnd base rates'!L$58)
+($N672*'fnd base rates'!L$59)
+($O672*VLOOKUP($S672+12,rate_basefnd,12)))</f>
        <v>12346.859619227504</v>
      </c>
      <c r="AE672" s="1">
        <f>(($C672*'fnd base rates'!M$48)
+($D672*'fnd base rates'!M$49)
+($E672*'fnd base rates'!M$50)
+($F672*'fnd base rates'!M$51)
+($G672*'fnd base rates'!M$52)
+($H672*'fnd base rates'!M$53)
+($I672*'fnd base rates'!M$54)
+($J672*'fnd base rates'!M$55)
+($K672*'fnd base rates'!M$56)
+($L672*'fnd base rates'!M$57)
+($M672*'fnd base rates'!M$58)
+($N672*'fnd base rates'!M$59)
+($O672*VLOOKUP($S672+12,rate_basefnd,13)))</f>
        <v>0</v>
      </c>
      <c r="AF672" s="4">
        <f t="shared" si="115"/>
        <v>131609.88776360248</v>
      </c>
      <c r="AG672" s="4"/>
      <c r="AH672" s="4">
        <f t="shared" si="116"/>
        <v>493093248</v>
      </c>
      <c r="AI672" s="4" t="str">
        <f t="shared" si="117"/>
        <v>493</v>
      </c>
      <c r="AJ672" s="2" t="str">
        <f t="shared" si="118"/>
        <v>093</v>
      </c>
      <c r="AK672" s="2" t="str">
        <f t="shared" si="119"/>
        <v>248</v>
      </c>
      <c r="AL672" s="4">
        <f t="shared" si="120"/>
        <v>1</v>
      </c>
      <c r="AM672" s="4">
        <f t="shared" si="113"/>
        <v>11</v>
      </c>
      <c r="AN672" s="4">
        <f t="shared" si="121"/>
        <v>131609.88776360248</v>
      </c>
      <c r="AO672" s="4">
        <f t="shared" si="122"/>
        <v>11965</v>
      </c>
      <c r="AP672" s="4">
        <f t="shared" si="123"/>
        <v>0</v>
      </c>
      <c r="AQ672" s="75">
        <v>11965</v>
      </c>
      <c r="AR672" s="4"/>
    </row>
    <row r="673" spans="1:44">
      <c r="A673" s="2">
        <v>493093262</v>
      </c>
      <c r="B673" s="382" t="s">
        <v>1</v>
      </c>
      <c r="C673" s="15">
        <f>'fnd enro'!C673</f>
        <v>0</v>
      </c>
      <c r="D673" s="15">
        <f>'fnd enro'!D673</f>
        <v>0</v>
      </c>
      <c r="E673" s="15">
        <f>'fnd enro'!E673</f>
        <v>0</v>
      </c>
      <c r="F673" s="15">
        <f>'fnd enro'!F673</f>
        <v>0</v>
      </c>
      <c r="G673" s="15">
        <f>'fnd enro'!G673</f>
        <v>0</v>
      </c>
      <c r="H673" s="15">
        <f>'fnd enro'!H673</f>
        <v>1</v>
      </c>
      <c r="I673" s="15">
        <f>'fnd enro'!I673</f>
        <v>3.7499999999999999E-2</v>
      </c>
      <c r="J673" s="15">
        <f>'fnd enro'!J673</f>
        <v>0</v>
      </c>
      <c r="K673" s="15">
        <f>'fnd enro'!K673</f>
        <v>0</v>
      </c>
      <c r="L673" s="15">
        <f>'fnd enro'!L673</f>
        <v>0</v>
      </c>
      <c r="M673" s="15">
        <f>'fnd enro'!M673</f>
        <v>0</v>
      </c>
      <c r="N673" s="15">
        <f>'fnd enro'!N673</f>
        <v>0</v>
      </c>
      <c r="O673" s="15">
        <f>'fnd enro'!O673</f>
        <v>0</v>
      </c>
      <c r="P673" s="15"/>
      <c r="Q673" s="15">
        <f>'fnd enro'!R673</f>
        <v>1</v>
      </c>
      <c r="R673" s="16">
        <f t="shared" si="114"/>
        <v>1.0449999999999999</v>
      </c>
      <c r="S673" s="15">
        <f>'fnd enro'!Q673</f>
        <v>1</v>
      </c>
      <c r="U673" s="1">
        <f>(($C673*'fnd base rates'!C$48)
+($D673*'fnd base rates'!C$49)
+($E673*'fnd base rates'!C$50)
+($F673*'fnd base rates'!C$51)
+($G673*'fnd base rates'!C$52)
+($H673*'fnd base rates'!C$53)
+($I673*'fnd base rates'!C$54)
+($J673*'fnd base rates'!C$55)
+($K673*'fnd base rates'!C$56)
+($L673*'fnd base rates'!C$57)
+($M673*'fnd base rates'!C$58)
+($N673*'fnd base rates'!C$59)
+($O673*VLOOKUP($S673+12,rate_basefnd,3)))
*$R673</f>
        <v>484.143928125</v>
      </c>
      <c r="V673" s="1">
        <f>(($C673*'fnd base rates'!D$48)
+($D673*'fnd base rates'!D$49)
+($E673*'fnd base rates'!D$50)
+($F673*'fnd base rates'!D$51)
+($G673*'fnd base rates'!D$52)
+($H673*'fnd base rates'!D$53)
+($I673*'fnd base rates'!D$54)
+($J673*'fnd base rates'!D$55)
+($K673*'fnd base rates'!D$56)
+($L673*'fnd base rates'!D$57)
+($M673*'fnd base rates'!D$58)
+($N673*'fnd base rates'!D$59)
+($O673*VLOOKUP($S673+12,rate_basefnd,4)))
*$R673</f>
        <v>694.63239999999996</v>
      </c>
      <c r="W673" s="1">
        <f>(($C673*'fnd base rates'!E$48)
+($D673*'fnd base rates'!E$49)
+($E673*'fnd base rates'!E$50)
+($F673*'fnd base rates'!E$51)
+($G673*'fnd base rates'!E$52)
+($H673*'fnd base rates'!E$53)
+($I673*'fnd base rates'!E$54)
+($J673*'fnd base rates'!E$55)
+($K673*'fnd base rates'!E$56)
+($L673*'fnd base rates'!E$57)
+($M673*'fnd base rates'!E$58)
+($N673*'fnd base rates'!E$59)
+($O673*VLOOKUP($S673+12,rate_basefnd,5)))
*$R673</f>
        <v>4450.3512968749992</v>
      </c>
      <c r="X673" s="1">
        <f>(($C673*'fnd base rates'!F$48)
+($D673*'fnd base rates'!F$49)
+($E673*'fnd base rates'!F$50)
+($F673*'fnd base rates'!F$51)
+($G673*'fnd base rates'!F$52)
+($H673*'fnd base rates'!F$53)
+($I673*'fnd base rates'!F$54)
+($J673*'fnd base rates'!F$55)
+($K673*'fnd base rates'!F$56)
+($L673*'fnd base rates'!F$57)
+($M673*'fnd base rates'!F$58)
+($N673*'fnd base rates'!F$59)
+($O673*VLOOKUP($S673+12,rate_basefnd,6)))
*$R673</f>
        <v>796.24375874999998</v>
      </c>
      <c r="Y673" s="1">
        <f>(($C673*'fnd base rates'!G$48)
+($D673*'fnd base rates'!G$49)
+($E673*'fnd base rates'!G$50)
+($F673*'fnd base rates'!G$51)
+($G673*'fnd base rates'!G$52)
+($H673*'fnd base rates'!G$53)
+($I673*'fnd base rates'!G$54)
+($J673*'fnd base rates'!G$55)
+($K673*'fnd base rates'!G$56)
+($L673*'fnd base rates'!G$57)
+($M673*'fnd base rates'!G$58)
+($N673*'fnd base rates'!G$59)
+($O673*VLOOKUP($S673+12,rate_basefnd,7)))
*$R673</f>
        <v>148.33017374999997</v>
      </c>
      <c r="Z673" s="1">
        <f>(($C673*'fnd base rates'!H$48)
+($D673*'fnd base rates'!H$49)
+($E673*'fnd base rates'!H$50)
+($F673*'fnd base rates'!H$51)
+($G673*'fnd base rates'!H$52)
+($H673*'fnd base rates'!H$53)
+($I673*'fnd base rates'!H$54)
+($J673*'fnd base rates'!H$55)
+($K673*'fnd base rates'!H$56)
+($L673*'fnd base rates'!H$57)
+($M673*'fnd base rates'!H$58)
+($N673*'fnd base rates'!H$59)
+($O673*VLOOKUP($S673+12,rate_basefnd,8)))</f>
        <v>719.08450000000005</v>
      </c>
      <c r="AA673" s="1">
        <f>(($C673*'fnd base rates'!I$48)
+($D673*'fnd base rates'!I$49)
+($E673*'fnd base rates'!I$50)
+($F673*'fnd base rates'!I$51)
+($G673*'fnd base rates'!I$52)
+($H673*'fnd base rates'!I$53)
+($I673*'fnd base rates'!I$54)
+($J673*'fnd base rates'!I$55)
+($K673*'fnd base rates'!I$56)
+($L673*'fnd base rates'!I$57)
+($M673*'fnd base rates'!I$58)
+($N673*'fnd base rates'!I$59)
+($O673*VLOOKUP($S673+12,rate_basefnd,9)))
*$R673</f>
        <v>386.73359999999997</v>
      </c>
      <c r="AB673" s="1">
        <f>(($C673*'fnd base rates'!J$48)
+($D673*'fnd base rates'!J$49)
+($E673*'fnd base rates'!J$50)
+($F673*'fnd base rates'!J$51)
+($G673*'fnd base rates'!J$52)
+($H673*'fnd base rates'!J$53)
+($I673*'fnd base rates'!J$54)
+($J673*'fnd base rates'!J$55)
+($K673*'fnd base rates'!J$56)
+($L673*'fnd base rates'!J$57)
+($M673*'fnd base rates'!J$58)
+($N673*'fnd base rates'!J$59)
+($O673*VLOOKUP($S673+12,rate_basefnd,10)))
*$R673</f>
        <v>520.9325</v>
      </c>
      <c r="AC673" s="1">
        <f>(($C673*'fnd base rates'!K$48)
+($D673*'fnd base rates'!K$49)
+($E673*'fnd base rates'!K$50)
+($F673*'fnd base rates'!K$51)
+($G673*'fnd base rates'!K$52)
+($H673*'fnd base rates'!K$53)
+($I673*'fnd base rates'!K$54)
+($J673*'fnd base rates'!K$55)
+($K673*'fnd base rates'!K$56)
+($L673*'fnd base rates'!K$57)
+($M673*'fnd base rates'!K$58)
+($N673*'fnd base rates'!K$59)
+($O673*VLOOKUP($S673+12,rate_basefnd,11)))
*$R673</f>
        <v>1040.9298556250001</v>
      </c>
      <c r="AD673" s="1">
        <f>(($C673*'fnd base rates'!L$48)
+($D673*'fnd base rates'!L$49)
+($E673*'fnd base rates'!L$50)
+($F673*'fnd base rates'!L$51)
+($G673*'fnd base rates'!L$52)
+($H673*'fnd base rates'!L$53)
+($I673*'fnd base rates'!L$54)
+($J673*'fnd base rates'!L$55)
+($K673*'fnd base rates'!L$56)
+($L673*'fnd base rates'!L$57)
+($M673*'fnd base rates'!L$58)
+($N673*'fnd base rates'!L$59)
+($O673*VLOOKUP($S673+12,rate_basefnd,12)))</f>
        <v>919.25803935944157</v>
      </c>
      <c r="AE673" s="1">
        <f>(($C673*'fnd base rates'!M$48)
+($D673*'fnd base rates'!M$49)
+($E673*'fnd base rates'!M$50)
+($F673*'fnd base rates'!M$51)
+($G673*'fnd base rates'!M$52)
+($H673*'fnd base rates'!M$53)
+($I673*'fnd base rates'!M$54)
+($J673*'fnd base rates'!M$55)
+($K673*'fnd base rates'!M$56)
+($L673*'fnd base rates'!M$57)
+($M673*'fnd base rates'!M$58)
+($N673*'fnd base rates'!M$59)
+($O673*VLOOKUP($S673+12,rate_basefnd,13)))</f>
        <v>0</v>
      </c>
      <c r="AF673" s="4">
        <f t="shared" si="115"/>
        <v>10160.640052484439</v>
      </c>
      <c r="AG673" s="4"/>
      <c r="AH673" s="4">
        <f t="shared" si="116"/>
        <v>493093262</v>
      </c>
      <c r="AI673" s="4" t="str">
        <f t="shared" si="117"/>
        <v>493</v>
      </c>
      <c r="AJ673" s="2" t="str">
        <f t="shared" si="118"/>
        <v>093</v>
      </c>
      <c r="AK673" s="2" t="str">
        <f t="shared" si="119"/>
        <v>262</v>
      </c>
      <c r="AL673" s="4">
        <f t="shared" si="120"/>
        <v>1</v>
      </c>
      <c r="AM673" s="4">
        <f t="shared" si="113"/>
        <v>1</v>
      </c>
      <c r="AN673" s="4">
        <f t="shared" si="121"/>
        <v>10160.640052484439</v>
      </c>
      <c r="AO673" s="4">
        <f t="shared" si="122"/>
        <v>10161</v>
      </c>
      <c r="AP673" s="4">
        <f t="shared" si="123"/>
        <v>0</v>
      </c>
      <c r="AQ673" s="75">
        <v>10161</v>
      </c>
      <c r="AR673" s="4"/>
    </row>
    <row r="674" spans="1:44">
      <c r="A674" s="2">
        <v>494093035</v>
      </c>
      <c r="B674" s="382" t="s">
        <v>697</v>
      </c>
      <c r="C674" s="15">
        <f>'fnd enro'!C674</f>
        <v>0</v>
      </c>
      <c r="D674" s="15">
        <f>'fnd enro'!D674</f>
        <v>0</v>
      </c>
      <c r="E674" s="15">
        <f>'fnd enro'!E674</f>
        <v>0</v>
      </c>
      <c r="F674" s="15">
        <f>'fnd enro'!F674</f>
        <v>0</v>
      </c>
      <c r="G674" s="15">
        <f>'fnd enro'!G674</f>
        <v>0</v>
      </c>
      <c r="H674" s="15">
        <f>'fnd enro'!H674</f>
        <v>3</v>
      </c>
      <c r="I674" s="15">
        <f>'fnd enro'!I674</f>
        <v>0.1875</v>
      </c>
      <c r="J674" s="15">
        <f>'fnd enro'!J674</f>
        <v>0</v>
      </c>
      <c r="K674" s="15">
        <f>'fnd enro'!K674</f>
        <v>0</v>
      </c>
      <c r="L674" s="15">
        <f>'fnd enro'!L674</f>
        <v>0</v>
      </c>
      <c r="M674" s="15">
        <f>'fnd enro'!M674</f>
        <v>2</v>
      </c>
      <c r="N674" s="15">
        <f>'fnd enro'!N674</f>
        <v>0</v>
      </c>
      <c r="O674" s="15">
        <f>'fnd enro'!O674</f>
        <v>2</v>
      </c>
      <c r="P674" s="15"/>
      <c r="Q674" s="15">
        <f>'fnd enro'!R674</f>
        <v>5</v>
      </c>
      <c r="R674" s="16">
        <f t="shared" si="114"/>
        <v>1.0449999999999999</v>
      </c>
      <c r="S674" s="15">
        <f>'fnd enro'!Q674</f>
        <v>9</v>
      </c>
      <c r="U674" s="1">
        <f>(($C674*'fnd base rates'!C$48)
+($D674*'fnd base rates'!C$49)
+($E674*'fnd base rates'!C$50)
+($F674*'fnd base rates'!C$51)
+($G674*'fnd base rates'!C$52)
+($H674*'fnd base rates'!C$53)
+($I674*'fnd base rates'!C$54)
+($J674*'fnd base rates'!C$55)
+($K674*'fnd base rates'!C$56)
+($L674*'fnd base rates'!C$57)
+($M674*'fnd base rates'!C$58)
+($N674*'fnd base rates'!C$59)
+($O674*VLOOKUP($S674+12,rate_basefnd,3)))
*$R674</f>
        <v>2420.719640625</v>
      </c>
      <c r="V674" s="1">
        <f>(($C674*'fnd base rates'!D$48)
+($D674*'fnd base rates'!D$49)
+($E674*'fnd base rates'!D$50)
+($F674*'fnd base rates'!D$51)
+($G674*'fnd base rates'!D$52)
+($H674*'fnd base rates'!D$53)
+($I674*'fnd base rates'!D$54)
+($J674*'fnd base rates'!D$55)
+($K674*'fnd base rates'!D$56)
+($L674*'fnd base rates'!D$57)
+($M674*'fnd base rates'!D$58)
+($N674*'fnd base rates'!D$59)
+($O674*VLOOKUP($S674+12,rate_basefnd,4)))
*$R674</f>
        <v>3473.1620000000003</v>
      </c>
      <c r="W674" s="1">
        <f>(($C674*'fnd base rates'!E$48)
+($D674*'fnd base rates'!E$49)
+($E674*'fnd base rates'!E$50)
+($F674*'fnd base rates'!E$51)
+($G674*'fnd base rates'!E$52)
+($H674*'fnd base rates'!E$53)
+($I674*'fnd base rates'!E$54)
+($J674*'fnd base rates'!E$55)
+($K674*'fnd base rates'!E$56)
+($L674*'fnd base rates'!E$57)
+($M674*'fnd base rates'!E$58)
+($N674*'fnd base rates'!E$59)
+($O674*VLOOKUP($S674+12,rate_basefnd,5)))
*$R674</f>
        <v>30373.141184374999</v>
      </c>
      <c r="X674" s="1">
        <f>(($C674*'fnd base rates'!F$48)
+($D674*'fnd base rates'!F$49)
+($E674*'fnd base rates'!F$50)
+($F674*'fnd base rates'!F$51)
+($G674*'fnd base rates'!F$52)
+($H674*'fnd base rates'!F$53)
+($I674*'fnd base rates'!F$54)
+($J674*'fnd base rates'!F$55)
+($K674*'fnd base rates'!F$56)
+($L674*'fnd base rates'!F$57)
+($M674*'fnd base rates'!F$58)
+($N674*'fnd base rates'!F$59)
+($O674*VLOOKUP($S674+12,rate_basefnd,6)))
*$R674</f>
        <v>4308.5127937500001</v>
      </c>
      <c r="Y674" s="1">
        <f>(($C674*'fnd base rates'!G$48)
+($D674*'fnd base rates'!G$49)
+($E674*'fnd base rates'!G$50)
+($F674*'fnd base rates'!G$51)
+($G674*'fnd base rates'!G$52)
+($H674*'fnd base rates'!G$53)
+($I674*'fnd base rates'!G$54)
+($J674*'fnd base rates'!G$55)
+($K674*'fnd base rates'!G$56)
+($L674*'fnd base rates'!G$57)
+($M674*'fnd base rates'!G$58)
+($N674*'fnd base rates'!G$59)
+($O674*VLOOKUP($S674+12,rate_basefnd,7)))
*$R674</f>
        <v>966.91106875000003</v>
      </c>
      <c r="Z674" s="1">
        <f>(($C674*'fnd base rates'!H$48)
+($D674*'fnd base rates'!H$49)
+($E674*'fnd base rates'!H$50)
+($F674*'fnd base rates'!H$51)
+($G674*'fnd base rates'!H$52)
+($H674*'fnd base rates'!H$53)
+($I674*'fnd base rates'!H$54)
+($J674*'fnd base rates'!H$55)
+($K674*'fnd base rates'!H$56)
+($L674*'fnd base rates'!H$57)
+($M674*'fnd base rates'!H$58)
+($N674*'fnd base rates'!H$59)
+($O674*VLOOKUP($S674+12,rate_basefnd,8)))</f>
        <v>3066.0225</v>
      </c>
      <c r="AA674" s="1">
        <f>(($C674*'fnd base rates'!I$48)
+($D674*'fnd base rates'!I$49)
+($E674*'fnd base rates'!I$50)
+($F674*'fnd base rates'!I$51)
+($G674*'fnd base rates'!I$52)
+($H674*'fnd base rates'!I$53)
+($I674*'fnd base rates'!I$54)
+($J674*'fnd base rates'!I$55)
+($K674*'fnd base rates'!I$56)
+($L674*'fnd base rates'!I$57)
+($M674*'fnd base rates'!I$58)
+($N674*'fnd base rates'!I$59)
+($O674*VLOOKUP($S674+12,rate_basefnd,9)))
*$R674</f>
        <v>1777.2314999999999</v>
      </c>
      <c r="AB674" s="1">
        <f>(($C674*'fnd base rates'!J$48)
+($D674*'fnd base rates'!J$49)
+($E674*'fnd base rates'!J$50)
+($F674*'fnd base rates'!J$51)
+($G674*'fnd base rates'!J$52)
+($H674*'fnd base rates'!J$53)
+($I674*'fnd base rates'!J$54)
+($J674*'fnd base rates'!J$55)
+($K674*'fnd base rates'!J$56)
+($L674*'fnd base rates'!J$57)
+($M674*'fnd base rates'!J$58)
+($N674*'fnd base rates'!J$59)
+($O674*VLOOKUP($S674+12,rate_basefnd,10)))
*$R674</f>
        <v>1839.4089999999999</v>
      </c>
      <c r="AC674" s="1">
        <f>(($C674*'fnd base rates'!K$48)
+($D674*'fnd base rates'!K$49)
+($E674*'fnd base rates'!K$50)
+($F674*'fnd base rates'!K$51)
+($G674*'fnd base rates'!K$52)
+($H674*'fnd base rates'!K$53)
+($I674*'fnd base rates'!K$54)
+($J674*'fnd base rates'!K$55)
+($K674*'fnd base rates'!K$56)
+($L674*'fnd base rates'!K$57)
+($M674*'fnd base rates'!K$58)
+($N674*'fnd base rates'!K$59)
+($O674*VLOOKUP($S674+12,rate_basefnd,11)))
*$R674</f>
        <v>6785.7133781250004</v>
      </c>
      <c r="AD674" s="1">
        <f>(($C674*'fnd base rates'!L$48)
+($D674*'fnd base rates'!L$49)
+($E674*'fnd base rates'!L$50)
+($F674*'fnd base rates'!L$51)
+($G674*'fnd base rates'!L$52)
+($H674*'fnd base rates'!L$53)
+($I674*'fnd base rates'!L$54)
+($J674*'fnd base rates'!L$55)
+($K674*'fnd base rates'!L$56)
+($L674*'fnd base rates'!L$57)
+($M674*'fnd base rates'!L$58)
+($N674*'fnd base rates'!L$59)
+($O674*VLOOKUP($S674+12,rate_basefnd,12)))</f>
        <v>5713.8007899340319</v>
      </c>
      <c r="AE674" s="1">
        <f>(($C674*'fnd base rates'!M$48)
+($D674*'fnd base rates'!M$49)
+($E674*'fnd base rates'!M$50)
+($F674*'fnd base rates'!M$51)
+($G674*'fnd base rates'!M$52)
+($H674*'fnd base rates'!M$53)
+($I674*'fnd base rates'!M$54)
+($J674*'fnd base rates'!M$55)
+($K674*'fnd base rates'!M$56)
+($L674*'fnd base rates'!M$57)
+($M674*'fnd base rates'!M$58)
+($N674*'fnd base rates'!M$59)
+($O674*VLOOKUP($S674+12,rate_basefnd,13)))</f>
        <v>0</v>
      </c>
      <c r="AF674" s="4">
        <f t="shared" si="115"/>
        <v>60724.623855559032</v>
      </c>
      <c r="AG674" s="4"/>
      <c r="AH674" s="4">
        <f t="shared" si="116"/>
        <v>494093035</v>
      </c>
      <c r="AI674" s="4" t="str">
        <f t="shared" si="117"/>
        <v>494</v>
      </c>
      <c r="AJ674" s="2" t="str">
        <f t="shared" si="118"/>
        <v>093</v>
      </c>
      <c r="AK674" s="2" t="str">
        <f t="shared" si="119"/>
        <v>035</v>
      </c>
      <c r="AL674" s="4">
        <f t="shared" si="120"/>
        <v>1</v>
      </c>
      <c r="AM674" s="4">
        <f t="shared" si="113"/>
        <v>5</v>
      </c>
      <c r="AN674" s="4">
        <f t="shared" si="121"/>
        <v>60724.623855559032</v>
      </c>
      <c r="AO674" s="4">
        <f t="shared" si="122"/>
        <v>12145</v>
      </c>
      <c r="AP674" s="4">
        <f t="shared" si="123"/>
        <v>0</v>
      </c>
      <c r="AQ674" s="75">
        <v>12145</v>
      </c>
      <c r="AR674" s="4"/>
    </row>
    <row r="675" spans="1:44">
      <c r="A675" s="2">
        <v>494093056</v>
      </c>
      <c r="B675" s="382" t="s">
        <v>697</v>
      </c>
      <c r="C675" s="15">
        <f>'fnd enro'!C675</f>
        <v>0</v>
      </c>
      <c r="D675" s="15">
        <f>'fnd enro'!D675</f>
        <v>0</v>
      </c>
      <c r="E675" s="15">
        <f>'fnd enro'!E675</f>
        <v>0</v>
      </c>
      <c r="F675" s="15">
        <f>'fnd enro'!F675</f>
        <v>0</v>
      </c>
      <c r="G675" s="15">
        <f>'fnd enro'!G675</f>
        <v>0</v>
      </c>
      <c r="H675" s="15">
        <f>'fnd enro'!H675</f>
        <v>2</v>
      </c>
      <c r="I675" s="15">
        <f>'fnd enro'!I675</f>
        <v>0.1125</v>
      </c>
      <c r="J675" s="15">
        <f>'fnd enro'!J675</f>
        <v>0</v>
      </c>
      <c r="K675" s="15">
        <f>'fnd enro'!K675</f>
        <v>0</v>
      </c>
      <c r="L675" s="15">
        <f>'fnd enro'!L675</f>
        <v>0</v>
      </c>
      <c r="M675" s="15">
        <f>'fnd enro'!M675</f>
        <v>1</v>
      </c>
      <c r="N675" s="15">
        <f>'fnd enro'!N675</f>
        <v>0</v>
      </c>
      <c r="O675" s="15">
        <f>'fnd enro'!O675</f>
        <v>0</v>
      </c>
      <c r="P675" s="15"/>
      <c r="Q675" s="15">
        <f>'fnd enro'!R675</f>
        <v>3</v>
      </c>
      <c r="R675" s="16">
        <f t="shared" si="114"/>
        <v>1.0449999999999999</v>
      </c>
      <c r="S675" s="15">
        <f>'fnd enro'!Q675</f>
        <v>1</v>
      </c>
      <c r="U675" s="1">
        <f>(($C675*'fnd base rates'!C$48)
+($D675*'fnd base rates'!C$49)
+($E675*'fnd base rates'!C$50)
+($F675*'fnd base rates'!C$51)
+($G675*'fnd base rates'!C$52)
+($H675*'fnd base rates'!C$53)
+($I675*'fnd base rates'!C$54)
+($J675*'fnd base rates'!C$55)
+($K675*'fnd base rates'!C$56)
+($L675*'fnd base rates'!C$57)
+($M675*'fnd base rates'!C$58)
+($N675*'fnd base rates'!C$59)
+($O675*VLOOKUP($S675+12,rate_basefnd,3)))
*$R675</f>
        <v>1452.431784375</v>
      </c>
      <c r="V675" s="1">
        <f>(($C675*'fnd base rates'!D$48)
+($D675*'fnd base rates'!D$49)
+($E675*'fnd base rates'!D$50)
+($F675*'fnd base rates'!D$51)
+($G675*'fnd base rates'!D$52)
+($H675*'fnd base rates'!D$53)
+($I675*'fnd base rates'!D$54)
+($J675*'fnd base rates'!D$55)
+($K675*'fnd base rates'!D$56)
+($L675*'fnd base rates'!D$57)
+($M675*'fnd base rates'!D$58)
+($N675*'fnd base rates'!D$59)
+($O675*VLOOKUP($S675+12,rate_basefnd,4)))
*$R675</f>
        <v>2083.8971999999999</v>
      </c>
      <c r="W675" s="1">
        <f>(($C675*'fnd base rates'!E$48)
+($D675*'fnd base rates'!E$49)
+($E675*'fnd base rates'!E$50)
+($F675*'fnd base rates'!E$51)
+($G675*'fnd base rates'!E$52)
+($H675*'fnd base rates'!E$53)
+($I675*'fnd base rates'!E$54)
+($J675*'fnd base rates'!E$55)
+($K675*'fnd base rates'!E$56)
+($L675*'fnd base rates'!E$57)
+($M675*'fnd base rates'!E$58)
+($N675*'fnd base rates'!E$59)
+($O675*VLOOKUP($S675+12,rate_basefnd,5)))
*$R675</f>
        <v>14026.061190625</v>
      </c>
      <c r="X675" s="1">
        <f>(($C675*'fnd base rates'!F$48)
+($D675*'fnd base rates'!F$49)
+($E675*'fnd base rates'!F$50)
+($F675*'fnd base rates'!F$51)
+($G675*'fnd base rates'!F$52)
+($H675*'fnd base rates'!F$53)
+($I675*'fnd base rates'!F$54)
+($J675*'fnd base rates'!F$55)
+($K675*'fnd base rates'!F$56)
+($L675*'fnd base rates'!F$57)
+($M675*'fnd base rates'!F$58)
+($N675*'fnd base rates'!F$59)
+($O675*VLOOKUP($S675+12,rate_basefnd,6)))
*$R675</f>
        <v>2552.37827625</v>
      </c>
      <c r="Y675" s="1">
        <f>(($C675*'fnd base rates'!G$48)
+($D675*'fnd base rates'!G$49)
+($E675*'fnd base rates'!G$50)
+($F675*'fnd base rates'!G$51)
+($G675*'fnd base rates'!G$52)
+($H675*'fnd base rates'!G$53)
+($I675*'fnd base rates'!G$54)
+($J675*'fnd base rates'!G$55)
+($K675*'fnd base rates'!G$56)
+($L675*'fnd base rates'!G$57)
+($M675*'fnd base rates'!G$58)
+($N675*'fnd base rates'!G$59)
+($O675*VLOOKUP($S675+12,rate_basefnd,7)))
*$R675</f>
        <v>483.11212124999997</v>
      </c>
      <c r="Z675" s="1">
        <f>(($C675*'fnd base rates'!H$48)
+($D675*'fnd base rates'!H$49)
+($E675*'fnd base rates'!H$50)
+($F675*'fnd base rates'!H$51)
+($G675*'fnd base rates'!H$52)
+($H675*'fnd base rates'!H$53)
+($I675*'fnd base rates'!H$54)
+($J675*'fnd base rates'!H$55)
+($K675*'fnd base rates'!H$56)
+($L675*'fnd base rates'!H$57)
+($M675*'fnd base rates'!H$58)
+($N675*'fnd base rates'!H$59)
+($O675*VLOOKUP($S675+12,rate_basefnd,8)))</f>
        <v>1892.5535</v>
      </c>
      <c r="AA675" s="1">
        <f>(($C675*'fnd base rates'!I$48)
+($D675*'fnd base rates'!I$49)
+($E675*'fnd base rates'!I$50)
+($F675*'fnd base rates'!I$51)
+($G675*'fnd base rates'!I$52)
+($H675*'fnd base rates'!I$53)
+($I675*'fnd base rates'!I$54)
+($J675*'fnd base rates'!I$55)
+($K675*'fnd base rates'!I$56)
+($L675*'fnd base rates'!I$57)
+($M675*'fnd base rates'!I$58)
+($N675*'fnd base rates'!I$59)
+($O675*VLOOKUP($S675+12,rate_basefnd,9)))
*$R675</f>
        <v>1081.9825499999997</v>
      </c>
      <c r="AB675" s="1">
        <f>(($C675*'fnd base rates'!J$48)
+($D675*'fnd base rates'!J$49)
+($E675*'fnd base rates'!J$50)
+($F675*'fnd base rates'!J$51)
+($G675*'fnd base rates'!J$52)
+($H675*'fnd base rates'!J$53)
+($I675*'fnd base rates'!J$54)
+($J675*'fnd base rates'!J$55)
+($K675*'fnd base rates'!J$56)
+($L675*'fnd base rates'!J$57)
+($M675*'fnd base rates'!J$58)
+($N675*'fnd base rates'!J$59)
+($O675*VLOOKUP($S675+12,rate_basefnd,10)))
*$R675</f>
        <v>1180.1707499999998</v>
      </c>
      <c r="AC675" s="1">
        <f>(($C675*'fnd base rates'!K$48)
+($D675*'fnd base rates'!K$49)
+($E675*'fnd base rates'!K$50)
+($F675*'fnd base rates'!K$51)
+($G675*'fnd base rates'!K$52)
+($H675*'fnd base rates'!K$53)
+($I675*'fnd base rates'!K$54)
+($J675*'fnd base rates'!K$55)
+($K675*'fnd base rates'!K$56)
+($L675*'fnd base rates'!K$57)
+($M675*'fnd base rates'!K$58)
+($N675*'fnd base rates'!K$59)
+($O675*VLOOKUP($S675+12,rate_basefnd,11)))
*$R675</f>
        <v>3390.4245168749999</v>
      </c>
      <c r="AD675" s="1">
        <f>(($C675*'fnd base rates'!L$48)
+($D675*'fnd base rates'!L$49)
+($E675*'fnd base rates'!L$50)
+($F675*'fnd base rates'!L$51)
+($G675*'fnd base rates'!L$52)
+($H675*'fnd base rates'!L$53)
+($I675*'fnd base rates'!L$54)
+($J675*'fnd base rates'!L$55)
+($K675*'fnd base rates'!L$56)
+($L675*'fnd base rates'!L$57)
+($M675*'fnd base rates'!L$58)
+($N675*'fnd base rates'!L$59)
+($O675*VLOOKUP($S675+12,rate_basefnd,12)))</f>
        <v>2987.6494146467362</v>
      </c>
      <c r="AE675" s="1">
        <f>(($C675*'fnd base rates'!M$48)
+($D675*'fnd base rates'!M$49)
+($E675*'fnd base rates'!M$50)
+($F675*'fnd base rates'!M$51)
+($G675*'fnd base rates'!M$52)
+($H675*'fnd base rates'!M$53)
+($I675*'fnd base rates'!M$54)
+($J675*'fnd base rates'!M$55)
+($K675*'fnd base rates'!M$56)
+($L675*'fnd base rates'!M$57)
+($M675*'fnd base rates'!M$58)
+($N675*'fnd base rates'!M$59)
+($O675*VLOOKUP($S675+12,rate_basefnd,13)))</f>
        <v>0</v>
      </c>
      <c r="AF675" s="4">
        <f t="shared" si="115"/>
        <v>31130.661304021738</v>
      </c>
      <c r="AG675" s="4"/>
      <c r="AH675" s="4">
        <f t="shared" si="116"/>
        <v>494093056</v>
      </c>
      <c r="AI675" s="4" t="str">
        <f t="shared" si="117"/>
        <v>494</v>
      </c>
      <c r="AJ675" s="2" t="str">
        <f t="shared" si="118"/>
        <v>093</v>
      </c>
      <c r="AK675" s="2" t="str">
        <f t="shared" si="119"/>
        <v>056</v>
      </c>
      <c r="AL675" s="4">
        <f t="shared" si="120"/>
        <v>1</v>
      </c>
      <c r="AM675" s="4">
        <f t="shared" si="113"/>
        <v>3</v>
      </c>
      <c r="AN675" s="4">
        <f t="shared" si="121"/>
        <v>31130.661304021738</v>
      </c>
      <c r="AO675" s="4">
        <f t="shared" si="122"/>
        <v>10377</v>
      </c>
      <c r="AP675" s="4">
        <f t="shared" si="123"/>
        <v>0</v>
      </c>
      <c r="AQ675" s="75">
        <v>10377</v>
      </c>
      <c r="AR675" s="4"/>
    </row>
    <row r="676" spans="1:44">
      <c r="A676" s="2">
        <v>494093057</v>
      </c>
      <c r="B676" s="382" t="s">
        <v>697</v>
      </c>
      <c r="C676" s="15">
        <f>'fnd enro'!C676</f>
        <v>0</v>
      </c>
      <c r="D676" s="15">
        <f>'fnd enro'!D676</f>
        <v>0</v>
      </c>
      <c r="E676" s="15">
        <f>'fnd enro'!E676</f>
        <v>4</v>
      </c>
      <c r="F676" s="15">
        <f>'fnd enro'!F676</f>
        <v>4</v>
      </c>
      <c r="G676" s="15">
        <f>'fnd enro'!G676</f>
        <v>6</v>
      </c>
      <c r="H676" s="15">
        <f>'fnd enro'!H676</f>
        <v>8</v>
      </c>
      <c r="I676" s="15">
        <f>'fnd enro'!I676</f>
        <v>1.35</v>
      </c>
      <c r="J676" s="15">
        <f>'fnd enro'!J676</f>
        <v>0</v>
      </c>
      <c r="K676" s="15">
        <f>'fnd enro'!K676</f>
        <v>0</v>
      </c>
      <c r="L676" s="15">
        <f>'fnd enro'!L676</f>
        <v>0</v>
      </c>
      <c r="M676" s="15">
        <f>'fnd enro'!M676</f>
        <v>14</v>
      </c>
      <c r="N676" s="15">
        <f>'fnd enro'!N676</f>
        <v>0</v>
      </c>
      <c r="O676" s="15">
        <f>'fnd enro'!O676</f>
        <v>19</v>
      </c>
      <c r="P676" s="15"/>
      <c r="Q676" s="15">
        <f>'fnd enro'!R676</f>
        <v>36</v>
      </c>
      <c r="R676" s="16">
        <f t="shared" si="114"/>
        <v>1.0449999999999999</v>
      </c>
      <c r="S676" s="15">
        <f>'fnd enro'!Q676</f>
        <v>10</v>
      </c>
      <c r="U676" s="1">
        <f>(($C676*'fnd base rates'!C$48)
+($D676*'fnd base rates'!C$49)
+($E676*'fnd base rates'!C$50)
+($F676*'fnd base rates'!C$51)
+($G676*'fnd base rates'!C$52)
+($H676*'fnd base rates'!C$53)
+($I676*'fnd base rates'!C$54)
+($J676*'fnd base rates'!C$55)
+($K676*'fnd base rates'!C$56)
+($L676*'fnd base rates'!C$57)
+($M676*'fnd base rates'!C$58)
+($N676*'fnd base rates'!C$59)
+($O676*VLOOKUP($S676+12,rate_basefnd,3)))
*$R676</f>
        <v>17429.181412500002</v>
      </c>
      <c r="V676" s="1">
        <f>(($C676*'fnd base rates'!D$48)
+($D676*'fnd base rates'!D$49)
+($E676*'fnd base rates'!D$50)
+($F676*'fnd base rates'!D$51)
+($G676*'fnd base rates'!D$52)
+($H676*'fnd base rates'!D$53)
+($I676*'fnd base rates'!D$54)
+($J676*'fnd base rates'!D$55)
+($K676*'fnd base rates'!D$56)
+($L676*'fnd base rates'!D$57)
+($M676*'fnd base rates'!D$58)
+($N676*'fnd base rates'!D$59)
+($O676*VLOOKUP($S676+12,rate_basefnd,4)))
*$R676</f>
        <v>25006.766399999997</v>
      </c>
      <c r="W676" s="1">
        <f>(($C676*'fnd base rates'!E$48)
+($D676*'fnd base rates'!E$49)
+($E676*'fnd base rates'!E$50)
+($F676*'fnd base rates'!E$51)
+($G676*'fnd base rates'!E$52)
+($H676*'fnd base rates'!E$53)
+($I676*'fnd base rates'!E$54)
+($J676*'fnd base rates'!E$55)
+($K676*'fnd base rates'!E$56)
+($L676*'fnd base rates'!E$57)
+($M676*'fnd base rates'!E$58)
+($N676*'fnd base rates'!E$59)
+($O676*VLOOKUP($S676+12,rate_basefnd,5)))
*$R676</f>
        <v>219211.00588749998</v>
      </c>
      <c r="X676" s="1">
        <f>(($C676*'fnd base rates'!F$48)
+($D676*'fnd base rates'!F$49)
+($E676*'fnd base rates'!F$50)
+($F676*'fnd base rates'!F$51)
+($G676*'fnd base rates'!F$52)
+($H676*'fnd base rates'!F$53)
+($I676*'fnd base rates'!F$54)
+($J676*'fnd base rates'!F$55)
+($K676*'fnd base rates'!F$56)
+($L676*'fnd base rates'!F$57)
+($M676*'fnd base rates'!F$58)
+($N676*'fnd base rates'!F$59)
+($O676*VLOOKUP($S676+12,rate_basefnd,6)))
*$R676</f>
        <v>34165.634415</v>
      </c>
      <c r="Y676" s="1">
        <f>(($C676*'fnd base rates'!G$48)
+($D676*'fnd base rates'!G$49)
+($E676*'fnd base rates'!G$50)
+($F676*'fnd base rates'!G$51)
+($G676*'fnd base rates'!G$52)
+($H676*'fnd base rates'!G$53)
+($I676*'fnd base rates'!G$54)
+($J676*'fnd base rates'!G$55)
+($K676*'fnd base rates'!G$56)
+($L676*'fnd base rates'!G$57)
+($M676*'fnd base rates'!G$58)
+($N676*'fnd base rates'!G$59)
+($O676*VLOOKUP($S676+12,rate_basefnd,7)))
*$R676</f>
        <v>7276.5220549999995</v>
      </c>
      <c r="Z676" s="1">
        <f>(($C676*'fnd base rates'!H$48)
+($D676*'fnd base rates'!H$49)
+($E676*'fnd base rates'!H$50)
+($F676*'fnd base rates'!H$51)
+($G676*'fnd base rates'!H$52)
+($H676*'fnd base rates'!H$53)
+($I676*'fnd base rates'!H$54)
+($J676*'fnd base rates'!H$55)
+($K676*'fnd base rates'!H$56)
+($L676*'fnd base rates'!H$57)
+($M676*'fnd base rates'!H$58)
+($N676*'fnd base rates'!H$59)
+($O676*VLOOKUP($S676+12,rate_basefnd,8)))</f>
        <v>18475.441999999999</v>
      </c>
      <c r="AA676" s="1">
        <f>(($C676*'fnd base rates'!I$48)
+($D676*'fnd base rates'!I$49)
+($E676*'fnd base rates'!I$50)
+($F676*'fnd base rates'!I$51)
+($G676*'fnd base rates'!I$52)
+($H676*'fnd base rates'!I$53)
+($I676*'fnd base rates'!I$54)
+($J676*'fnd base rates'!I$55)
+($K676*'fnd base rates'!I$56)
+($L676*'fnd base rates'!I$57)
+($M676*'fnd base rates'!I$58)
+($N676*'fnd base rates'!I$59)
+($O676*VLOOKUP($S676+12,rate_basefnd,9)))
*$R676</f>
        <v>11118.340200000001</v>
      </c>
      <c r="AB676" s="1">
        <f>(($C676*'fnd base rates'!J$48)
+($D676*'fnd base rates'!J$49)
+($E676*'fnd base rates'!J$50)
+($F676*'fnd base rates'!J$51)
+($G676*'fnd base rates'!J$52)
+($H676*'fnd base rates'!J$53)
+($I676*'fnd base rates'!J$54)
+($J676*'fnd base rates'!J$55)
+($K676*'fnd base rates'!J$56)
+($L676*'fnd base rates'!J$57)
+($M676*'fnd base rates'!J$58)
+($N676*'fnd base rates'!J$59)
+($O676*VLOOKUP($S676+12,rate_basefnd,10)))
*$R676</f>
        <v>8381.2552999999989</v>
      </c>
      <c r="AC676" s="1">
        <f>(($C676*'fnd base rates'!K$48)
+($D676*'fnd base rates'!K$49)
+($E676*'fnd base rates'!K$50)
+($F676*'fnd base rates'!K$51)
+($G676*'fnd base rates'!K$52)
+($H676*'fnd base rates'!K$53)
+($I676*'fnd base rates'!K$54)
+($J676*'fnd base rates'!K$55)
+($K676*'fnd base rates'!K$56)
+($L676*'fnd base rates'!K$57)
+($M676*'fnd base rates'!K$58)
+($N676*'fnd base rates'!K$59)
+($O676*VLOOKUP($S676+12,rate_basefnd,11)))
*$R676</f>
        <v>51065.215052499996</v>
      </c>
      <c r="AD676" s="1">
        <f>(($C676*'fnd base rates'!L$48)
+($D676*'fnd base rates'!L$49)
+($E676*'fnd base rates'!L$50)
+($F676*'fnd base rates'!L$51)
+($G676*'fnd base rates'!L$52)
+($H676*'fnd base rates'!L$53)
+($I676*'fnd base rates'!L$54)
+($J676*'fnd base rates'!L$55)
+($K676*'fnd base rates'!L$56)
+($L676*'fnd base rates'!L$57)
+($M676*'fnd base rates'!L$58)
+($N676*'fnd base rates'!L$59)
+($O676*VLOOKUP($S676+12,rate_basefnd,12)))</f>
        <v>43522.431316609007</v>
      </c>
      <c r="AE676" s="1">
        <f>(($C676*'fnd base rates'!M$48)
+($D676*'fnd base rates'!M$49)
+($E676*'fnd base rates'!M$50)
+($F676*'fnd base rates'!M$51)
+($G676*'fnd base rates'!M$52)
+($H676*'fnd base rates'!M$53)
+($I676*'fnd base rates'!M$54)
+($J676*'fnd base rates'!M$55)
+($K676*'fnd base rates'!M$56)
+($L676*'fnd base rates'!M$57)
+($M676*'fnd base rates'!M$58)
+($N676*'fnd base rates'!M$59)
+($O676*VLOOKUP($S676+12,rate_basefnd,13)))</f>
        <v>0</v>
      </c>
      <c r="AF676" s="4">
        <f t="shared" si="115"/>
        <v>435651.79403910902</v>
      </c>
      <c r="AG676" s="4"/>
      <c r="AH676" s="4">
        <f t="shared" si="116"/>
        <v>494093057</v>
      </c>
      <c r="AI676" s="4" t="str">
        <f t="shared" si="117"/>
        <v>494</v>
      </c>
      <c r="AJ676" s="2" t="str">
        <f t="shared" si="118"/>
        <v>093</v>
      </c>
      <c r="AK676" s="2" t="str">
        <f t="shared" si="119"/>
        <v>057</v>
      </c>
      <c r="AL676" s="4">
        <f t="shared" si="120"/>
        <v>1</v>
      </c>
      <c r="AM676" s="4">
        <f t="shared" si="113"/>
        <v>36</v>
      </c>
      <c r="AN676" s="4">
        <f t="shared" si="121"/>
        <v>435651.79403910902</v>
      </c>
      <c r="AO676" s="4">
        <f t="shared" si="122"/>
        <v>12101</v>
      </c>
      <c r="AP676" s="4">
        <f t="shared" si="123"/>
        <v>0</v>
      </c>
      <c r="AQ676" s="75">
        <v>12101</v>
      </c>
      <c r="AR676" s="4"/>
    </row>
    <row r="677" spans="1:44">
      <c r="A677" s="2">
        <v>494093093</v>
      </c>
      <c r="B677" s="382" t="s">
        <v>697</v>
      </c>
      <c r="C677" s="15">
        <f>'fnd enro'!C677</f>
        <v>0</v>
      </c>
      <c r="D677" s="15">
        <f>'fnd enro'!D677</f>
        <v>0</v>
      </c>
      <c r="E677" s="15">
        <f>'fnd enro'!E677</f>
        <v>20</v>
      </c>
      <c r="F677" s="15">
        <f>'fnd enro'!F677</f>
        <v>19</v>
      </c>
      <c r="G677" s="15">
        <f>'fnd enro'!G677</f>
        <v>50</v>
      </c>
      <c r="H677" s="15">
        <f>'fnd enro'!H677</f>
        <v>74</v>
      </c>
      <c r="I677" s="15">
        <f>'fnd enro'!I677</f>
        <v>10.0875</v>
      </c>
      <c r="J677" s="15">
        <f>'fnd enro'!J677</f>
        <v>0</v>
      </c>
      <c r="K677" s="15">
        <f>'fnd enro'!K677</f>
        <v>0</v>
      </c>
      <c r="L677" s="15">
        <f>'fnd enro'!L677</f>
        <v>0</v>
      </c>
      <c r="M677" s="15">
        <f>'fnd enro'!M677</f>
        <v>106</v>
      </c>
      <c r="N677" s="15">
        <f>'fnd enro'!N677</f>
        <v>0</v>
      </c>
      <c r="O677" s="15">
        <f>'fnd enro'!O677</f>
        <v>115</v>
      </c>
      <c r="P677" s="15"/>
      <c r="Q677" s="15">
        <f>'fnd enro'!R677</f>
        <v>269</v>
      </c>
      <c r="R677" s="16">
        <f t="shared" si="114"/>
        <v>1.0449999999999999</v>
      </c>
      <c r="S677" s="15">
        <f>'fnd enro'!Q677</f>
        <v>9</v>
      </c>
      <c r="U677" s="1">
        <f>(($C677*'fnd base rates'!C$48)
+($D677*'fnd base rates'!C$49)
+($E677*'fnd base rates'!C$50)
+($F677*'fnd base rates'!C$51)
+($G677*'fnd base rates'!C$52)
+($H677*'fnd base rates'!C$53)
+($I677*'fnd base rates'!C$54)
+($J677*'fnd base rates'!C$55)
+($K677*'fnd base rates'!C$56)
+($L677*'fnd base rates'!C$57)
+($M677*'fnd base rates'!C$58)
+($N677*'fnd base rates'!C$59)
+($O677*VLOOKUP($S677+12,rate_basefnd,3)))
*$R677</f>
        <v>130234.716665625</v>
      </c>
      <c r="V677" s="1">
        <f>(($C677*'fnd base rates'!D$48)
+($D677*'fnd base rates'!D$49)
+($E677*'fnd base rates'!D$50)
+($F677*'fnd base rates'!D$51)
+($G677*'fnd base rates'!D$52)
+($H677*'fnd base rates'!D$53)
+($I677*'fnd base rates'!D$54)
+($J677*'fnd base rates'!D$55)
+($K677*'fnd base rates'!D$56)
+($L677*'fnd base rates'!D$57)
+($M677*'fnd base rates'!D$58)
+($N677*'fnd base rates'!D$59)
+($O677*VLOOKUP($S677+12,rate_basefnd,4)))
*$R677</f>
        <v>186856.11559999999</v>
      </c>
      <c r="W677" s="1">
        <f>(($C677*'fnd base rates'!E$48)
+($D677*'fnd base rates'!E$49)
+($E677*'fnd base rates'!E$50)
+($F677*'fnd base rates'!E$51)
+($G677*'fnd base rates'!E$52)
+($H677*'fnd base rates'!E$53)
+($I677*'fnd base rates'!E$54)
+($J677*'fnd base rates'!E$55)
+($K677*'fnd base rates'!E$56)
+($L677*'fnd base rates'!E$57)
+($M677*'fnd base rates'!E$58)
+($N677*'fnd base rates'!E$59)
+($O677*VLOOKUP($S677+12,rate_basefnd,5)))
*$R677</f>
        <v>1555565.234609375</v>
      </c>
      <c r="X677" s="1">
        <f>(($C677*'fnd base rates'!F$48)
+($D677*'fnd base rates'!F$49)
+($E677*'fnd base rates'!F$50)
+($F677*'fnd base rates'!F$51)
+($G677*'fnd base rates'!F$52)
+($H677*'fnd base rates'!F$53)
+($I677*'fnd base rates'!F$54)
+($J677*'fnd base rates'!F$55)
+($K677*'fnd base rates'!F$56)
+($L677*'fnd base rates'!F$57)
+($M677*'fnd base rates'!F$58)
+($N677*'fnd base rates'!F$59)
+($O677*VLOOKUP($S677+12,rate_basefnd,6)))
*$R677</f>
        <v>249227.62690375</v>
      </c>
      <c r="Y677" s="1">
        <f>(($C677*'fnd base rates'!G$48)
+($D677*'fnd base rates'!G$49)
+($E677*'fnd base rates'!G$50)
+($F677*'fnd base rates'!G$51)
+($G677*'fnd base rates'!G$52)
+($H677*'fnd base rates'!G$53)
+($I677*'fnd base rates'!G$54)
+($J677*'fnd base rates'!G$55)
+($K677*'fnd base rates'!G$56)
+($L677*'fnd base rates'!G$57)
+($M677*'fnd base rates'!G$58)
+($N677*'fnd base rates'!G$59)
+($O677*VLOOKUP($S677+12,rate_basefnd,7)))
*$R677</f>
        <v>52466.670038749995</v>
      </c>
      <c r="Z677" s="1">
        <f>(($C677*'fnd base rates'!H$48)
+($D677*'fnd base rates'!H$49)
+($E677*'fnd base rates'!H$50)
+($F677*'fnd base rates'!H$51)
+($G677*'fnd base rates'!H$52)
+($H677*'fnd base rates'!H$53)
+($I677*'fnd base rates'!H$54)
+($J677*'fnd base rates'!H$55)
+($K677*'fnd base rates'!H$56)
+($L677*'fnd base rates'!H$57)
+($M677*'fnd base rates'!H$58)
+($N677*'fnd base rates'!H$59)
+($O677*VLOOKUP($S677+12,rate_basefnd,8)))</f>
        <v>141817.23050000001</v>
      </c>
      <c r="AA677" s="1">
        <f>(($C677*'fnd base rates'!I$48)
+($D677*'fnd base rates'!I$49)
+($E677*'fnd base rates'!I$50)
+($F677*'fnd base rates'!I$51)
+($G677*'fnd base rates'!I$52)
+($H677*'fnd base rates'!I$53)
+($I677*'fnd base rates'!I$54)
+($J677*'fnd base rates'!I$55)
+($K677*'fnd base rates'!I$56)
+($L677*'fnd base rates'!I$57)
+($M677*'fnd base rates'!I$58)
+($N677*'fnd base rates'!I$59)
+($O677*VLOOKUP($S677+12,rate_basefnd,9)))
*$R677</f>
        <v>85785.732449999996</v>
      </c>
      <c r="AB677" s="1">
        <f>(($C677*'fnd base rates'!J$48)
+($D677*'fnd base rates'!J$49)
+($E677*'fnd base rates'!J$50)
+($F677*'fnd base rates'!J$51)
+($G677*'fnd base rates'!J$52)
+($H677*'fnd base rates'!J$53)
+($I677*'fnd base rates'!J$54)
+($J677*'fnd base rates'!J$55)
+($K677*'fnd base rates'!J$56)
+($L677*'fnd base rates'!J$57)
+($M677*'fnd base rates'!J$58)
+($N677*'fnd base rates'!J$59)
+($O677*VLOOKUP($S677+12,rate_basefnd,10)))
*$R677</f>
        <v>68976.844749999989</v>
      </c>
      <c r="AC677" s="1">
        <f>(($C677*'fnd base rates'!K$48)
+($D677*'fnd base rates'!K$49)
+($E677*'fnd base rates'!K$50)
+($F677*'fnd base rates'!K$51)
+($G677*'fnd base rates'!K$52)
+($H677*'fnd base rates'!K$53)
+($I677*'fnd base rates'!K$54)
+($J677*'fnd base rates'!K$55)
+($K677*'fnd base rates'!K$56)
+($L677*'fnd base rates'!K$57)
+($M677*'fnd base rates'!K$58)
+($N677*'fnd base rates'!K$59)
+($O677*VLOOKUP($S677+12,rate_basefnd,11)))
*$R677</f>
        <v>368204.34826312494</v>
      </c>
      <c r="AD677" s="1">
        <f>(($C677*'fnd base rates'!L$48)
+($D677*'fnd base rates'!L$49)
+($E677*'fnd base rates'!L$50)
+($F677*'fnd base rates'!L$51)
+($G677*'fnd base rates'!L$52)
+($H677*'fnd base rates'!L$53)
+($I677*'fnd base rates'!L$54)
+($J677*'fnd base rates'!L$55)
+($K677*'fnd base rates'!L$56)
+($L677*'fnd base rates'!L$57)
+($M677*'fnd base rates'!L$58)
+($N677*'fnd base rates'!L$59)
+($O677*VLOOKUP($S677+12,rate_basefnd,12)))</f>
        <v>315079.99381843256</v>
      </c>
      <c r="AE677" s="1">
        <f>(($C677*'fnd base rates'!M$48)
+($D677*'fnd base rates'!M$49)
+($E677*'fnd base rates'!M$50)
+($F677*'fnd base rates'!M$51)
+($G677*'fnd base rates'!M$52)
+($H677*'fnd base rates'!M$53)
+($I677*'fnd base rates'!M$54)
+($J677*'fnd base rates'!M$55)
+($K677*'fnd base rates'!M$56)
+($L677*'fnd base rates'!M$57)
+($M677*'fnd base rates'!M$58)
+($N677*'fnd base rates'!M$59)
+($O677*VLOOKUP($S677+12,rate_basefnd,13)))</f>
        <v>0</v>
      </c>
      <c r="AF677" s="4">
        <f t="shared" si="115"/>
        <v>3154214.5135990577</v>
      </c>
      <c r="AG677" s="4"/>
      <c r="AH677" s="4">
        <f t="shared" si="116"/>
        <v>494093093</v>
      </c>
      <c r="AI677" s="4" t="str">
        <f t="shared" si="117"/>
        <v>494</v>
      </c>
      <c r="AJ677" s="2" t="str">
        <f t="shared" si="118"/>
        <v>093</v>
      </c>
      <c r="AK677" s="2" t="str">
        <f t="shared" si="119"/>
        <v>093</v>
      </c>
      <c r="AL677" s="4">
        <f t="shared" si="120"/>
        <v>1</v>
      </c>
      <c r="AM677" s="4">
        <f t="shared" si="113"/>
        <v>269</v>
      </c>
      <c r="AN677" s="4">
        <f t="shared" si="121"/>
        <v>3154214.5135990577</v>
      </c>
      <c r="AO677" s="4">
        <f t="shared" si="122"/>
        <v>11726</v>
      </c>
      <c r="AP677" s="4">
        <f t="shared" si="123"/>
        <v>0</v>
      </c>
      <c r="AQ677" s="75">
        <v>11726</v>
      </c>
      <c r="AR677" s="4"/>
    </row>
    <row r="678" spans="1:44">
      <c r="A678" s="2">
        <v>494093128</v>
      </c>
      <c r="B678" s="382" t="s">
        <v>697</v>
      </c>
      <c r="C678" s="15">
        <f>'fnd enro'!C678</f>
        <v>0</v>
      </c>
      <c r="D678" s="15">
        <f>'fnd enro'!D678</f>
        <v>0</v>
      </c>
      <c r="E678" s="15">
        <f>'fnd enro'!E678</f>
        <v>0</v>
      </c>
      <c r="F678" s="15">
        <f>'fnd enro'!F678</f>
        <v>0</v>
      </c>
      <c r="G678" s="15">
        <f>'fnd enro'!G678</f>
        <v>0</v>
      </c>
      <c r="H678" s="15">
        <f>'fnd enro'!H678</f>
        <v>1</v>
      </c>
      <c r="I678" s="15">
        <f>'fnd enro'!I678</f>
        <v>3.7499999999999999E-2</v>
      </c>
      <c r="J678" s="15">
        <f>'fnd enro'!J678</f>
        <v>0</v>
      </c>
      <c r="K678" s="15">
        <f>'fnd enro'!K678</f>
        <v>0</v>
      </c>
      <c r="L678" s="15">
        <f>'fnd enro'!L678</f>
        <v>0</v>
      </c>
      <c r="M678" s="15">
        <f>'fnd enro'!M678</f>
        <v>0</v>
      </c>
      <c r="N678" s="15">
        <f>'fnd enro'!N678</f>
        <v>0</v>
      </c>
      <c r="O678" s="15">
        <f>'fnd enro'!O678</f>
        <v>0</v>
      </c>
      <c r="P678" s="15"/>
      <c r="Q678" s="15">
        <f>'fnd enro'!R678</f>
        <v>1</v>
      </c>
      <c r="R678" s="16">
        <f t="shared" si="114"/>
        <v>1.0449999999999999</v>
      </c>
      <c r="S678" s="15">
        <f>'fnd enro'!Q678</f>
        <v>1</v>
      </c>
      <c r="U678" s="1">
        <f>(($C678*'fnd base rates'!C$48)
+($D678*'fnd base rates'!C$49)
+($E678*'fnd base rates'!C$50)
+($F678*'fnd base rates'!C$51)
+($G678*'fnd base rates'!C$52)
+($H678*'fnd base rates'!C$53)
+($I678*'fnd base rates'!C$54)
+($J678*'fnd base rates'!C$55)
+($K678*'fnd base rates'!C$56)
+($L678*'fnd base rates'!C$57)
+($M678*'fnd base rates'!C$58)
+($N678*'fnd base rates'!C$59)
+($O678*VLOOKUP($S678+12,rate_basefnd,3)))
*$R678</f>
        <v>484.143928125</v>
      </c>
      <c r="V678" s="1">
        <f>(($C678*'fnd base rates'!D$48)
+($D678*'fnd base rates'!D$49)
+($E678*'fnd base rates'!D$50)
+($F678*'fnd base rates'!D$51)
+($G678*'fnd base rates'!D$52)
+($H678*'fnd base rates'!D$53)
+($I678*'fnd base rates'!D$54)
+($J678*'fnd base rates'!D$55)
+($K678*'fnd base rates'!D$56)
+($L678*'fnd base rates'!D$57)
+($M678*'fnd base rates'!D$58)
+($N678*'fnd base rates'!D$59)
+($O678*VLOOKUP($S678+12,rate_basefnd,4)))
*$R678</f>
        <v>694.63239999999996</v>
      </c>
      <c r="W678" s="1">
        <f>(($C678*'fnd base rates'!E$48)
+($D678*'fnd base rates'!E$49)
+($E678*'fnd base rates'!E$50)
+($F678*'fnd base rates'!E$51)
+($G678*'fnd base rates'!E$52)
+($H678*'fnd base rates'!E$53)
+($I678*'fnd base rates'!E$54)
+($J678*'fnd base rates'!E$55)
+($K678*'fnd base rates'!E$56)
+($L678*'fnd base rates'!E$57)
+($M678*'fnd base rates'!E$58)
+($N678*'fnd base rates'!E$59)
+($O678*VLOOKUP($S678+12,rate_basefnd,5)))
*$R678</f>
        <v>4450.3512968749992</v>
      </c>
      <c r="X678" s="1">
        <f>(($C678*'fnd base rates'!F$48)
+($D678*'fnd base rates'!F$49)
+($E678*'fnd base rates'!F$50)
+($F678*'fnd base rates'!F$51)
+($G678*'fnd base rates'!F$52)
+($H678*'fnd base rates'!F$53)
+($I678*'fnd base rates'!F$54)
+($J678*'fnd base rates'!F$55)
+($K678*'fnd base rates'!F$56)
+($L678*'fnd base rates'!F$57)
+($M678*'fnd base rates'!F$58)
+($N678*'fnd base rates'!F$59)
+($O678*VLOOKUP($S678+12,rate_basefnd,6)))
*$R678</f>
        <v>796.24375874999998</v>
      </c>
      <c r="Y678" s="1">
        <f>(($C678*'fnd base rates'!G$48)
+($D678*'fnd base rates'!G$49)
+($E678*'fnd base rates'!G$50)
+($F678*'fnd base rates'!G$51)
+($G678*'fnd base rates'!G$52)
+($H678*'fnd base rates'!G$53)
+($I678*'fnd base rates'!G$54)
+($J678*'fnd base rates'!G$55)
+($K678*'fnd base rates'!G$56)
+($L678*'fnd base rates'!G$57)
+($M678*'fnd base rates'!G$58)
+($N678*'fnd base rates'!G$59)
+($O678*VLOOKUP($S678+12,rate_basefnd,7)))
*$R678</f>
        <v>148.33017374999997</v>
      </c>
      <c r="Z678" s="1">
        <f>(($C678*'fnd base rates'!H$48)
+($D678*'fnd base rates'!H$49)
+($E678*'fnd base rates'!H$50)
+($F678*'fnd base rates'!H$51)
+($G678*'fnd base rates'!H$52)
+($H678*'fnd base rates'!H$53)
+($I678*'fnd base rates'!H$54)
+($J678*'fnd base rates'!H$55)
+($K678*'fnd base rates'!H$56)
+($L678*'fnd base rates'!H$57)
+($M678*'fnd base rates'!H$58)
+($N678*'fnd base rates'!H$59)
+($O678*VLOOKUP($S678+12,rate_basefnd,8)))</f>
        <v>719.08450000000005</v>
      </c>
      <c r="AA678" s="1">
        <f>(($C678*'fnd base rates'!I$48)
+($D678*'fnd base rates'!I$49)
+($E678*'fnd base rates'!I$50)
+($F678*'fnd base rates'!I$51)
+($G678*'fnd base rates'!I$52)
+($H678*'fnd base rates'!I$53)
+($I678*'fnd base rates'!I$54)
+($J678*'fnd base rates'!I$55)
+($K678*'fnd base rates'!I$56)
+($L678*'fnd base rates'!I$57)
+($M678*'fnd base rates'!I$58)
+($N678*'fnd base rates'!I$59)
+($O678*VLOOKUP($S678+12,rate_basefnd,9)))
*$R678</f>
        <v>386.73359999999997</v>
      </c>
      <c r="AB678" s="1">
        <f>(($C678*'fnd base rates'!J$48)
+($D678*'fnd base rates'!J$49)
+($E678*'fnd base rates'!J$50)
+($F678*'fnd base rates'!J$51)
+($G678*'fnd base rates'!J$52)
+($H678*'fnd base rates'!J$53)
+($I678*'fnd base rates'!J$54)
+($J678*'fnd base rates'!J$55)
+($K678*'fnd base rates'!J$56)
+($L678*'fnd base rates'!J$57)
+($M678*'fnd base rates'!J$58)
+($N678*'fnd base rates'!J$59)
+($O678*VLOOKUP($S678+12,rate_basefnd,10)))
*$R678</f>
        <v>520.9325</v>
      </c>
      <c r="AC678" s="1">
        <f>(($C678*'fnd base rates'!K$48)
+($D678*'fnd base rates'!K$49)
+($E678*'fnd base rates'!K$50)
+($F678*'fnd base rates'!K$51)
+($G678*'fnd base rates'!K$52)
+($H678*'fnd base rates'!K$53)
+($I678*'fnd base rates'!K$54)
+($J678*'fnd base rates'!K$55)
+($K678*'fnd base rates'!K$56)
+($L678*'fnd base rates'!K$57)
+($M678*'fnd base rates'!K$58)
+($N678*'fnd base rates'!K$59)
+($O678*VLOOKUP($S678+12,rate_basefnd,11)))
*$R678</f>
        <v>1040.9298556250001</v>
      </c>
      <c r="AD678" s="1">
        <f>(($C678*'fnd base rates'!L$48)
+($D678*'fnd base rates'!L$49)
+($E678*'fnd base rates'!L$50)
+($F678*'fnd base rates'!L$51)
+($G678*'fnd base rates'!L$52)
+($H678*'fnd base rates'!L$53)
+($I678*'fnd base rates'!L$54)
+($J678*'fnd base rates'!L$55)
+($K678*'fnd base rates'!L$56)
+($L678*'fnd base rates'!L$57)
+($M678*'fnd base rates'!L$58)
+($N678*'fnd base rates'!L$59)
+($O678*VLOOKUP($S678+12,rate_basefnd,12)))</f>
        <v>919.25803935944157</v>
      </c>
      <c r="AE678" s="1">
        <f>(($C678*'fnd base rates'!M$48)
+($D678*'fnd base rates'!M$49)
+($E678*'fnd base rates'!M$50)
+($F678*'fnd base rates'!M$51)
+($G678*'fnd base rates'!M$52)
+($H678*'fnd base rates'!M$53)
+($I678*'fnd base rates'!M$54)
+($J678*'fnd base rates'!M$55)
+($K678*'fnd base rates'!M$56)
+($L678*'fnd base rates'!M$57)
+($M678*'fnd base rates'!M$58)
+($N678*'fnd base rates'!M$59)
+($O678*VLOOKUP($S678+12,rate_basefnd,13)))</f>
        <v>0</v>
      </c>
      <c r="AF678" s="4">
        <f t="shared" si="115"/>
        <v>10160.640052484439</v>
      </c>
      <c r="AG678" s="4"/>
      <c r="AH678" s="4">
        <f t="shared" si="116"/>
        <v>494093128</v>
      </c>
      <c r="AI678" s="4" t="str">
        <f t="shared" si="117"/>
        <v>494</v>
      </c>
      <c r="AJ678" s="2" t="str">
        <f t="shared" si="118"/>
        <v>093</v>
      </c>
      <c r="AK678" s="2" t="str">
        <f t="shared" si="119"/>
        <v>128</v>
      </c>
      <c r="AL678" s="4">
        <f t="shared" si="120"/>
        <v>1</v>
      </c>
      <c r="AM678" s="4">
        <f t="shared" si="113"/>
        <v>1</v>
      </c>
      <c r="AN678" s="4">
        <f t="shared" si="121"/>
        <v>10160.640052484439</v>
      </c>
      <c r="AO678" s="4">
        <f t="shared" si="122"/>
        <v>10161</v>
      </c>
      <c r="AP678" s="4">
        <f t="shared" si="123"/>
        <v>0</v>
      </c>
      <c r="AQ678" s="75">
        <v>10161</v>
      </c>
      <c r="AR678" s="4"/>
    </row>
    <row r="679" spans="1:44">
      <c r="A679" s="2">
        <v>494093163</v>
      </c>
      <c r="B679" s="382" t="s">
        <v>697</v>
      </c>
      <c r="C679" s="15">
        <f>'fnd enro'!C679</f>
        <v>0</v>
      </c>
      <c r="D679" s="15">
        <f>'fnd enro'!D679</f>
        <v>0</v>
      </c>
      <c r="E679" s="15">
        <f>'fnd enro'!E679</f>
        <v>0</v>
      </c>
      <c r="F679" s="15">
        <f>'fnd enro'!F679</f>
        <v>1</v>
      </c>
      <c r="G679" s="15">
        <f>'fnd enro'!G679</f>
        <v>0</v>
      </c>
      <c r="H679" s="15">
        <f>'fnd enro'!H679</f>
        <v>1</v>
      </c>
      <c r="I679" s="15">
        <f>'fnd enro'!I679</f>
        <v>7.4999999999999997E-2</v>
      </c>
      <c r="J679" s="15">
        <f>'fnd enro'!J679</f>
        <v>0</v>
      </c>
      <c r="K679" s="15">
        <f>'fnd enro'!K679</f>
        <v>0</v>
      </c>
      <c r="L679" s="15">
        <f>'fnd enro'!L679</f>
        <v>0</v>
      </c>
      <c r="M679" s="15">
        <f>'fnd enro'!M679</f>
        <v>0</v>
      </c>
      <c r="N679" s="15">
        <f>'fnd enro'!N679</f>
        <v>0</v>
      </c>
      <c r="O679" s="15">
        <f>'fnd enro'!O679</f>
        <v>2</v>
      </c>
      <c r="P679" s="15"/>
      <c r="Q679" s="15">
        <f>'fnd enro'!R679</f>
        <v>2</v>
      </c>
      <c r="R679" s="16">
        <f t="shared" si="114"/>
        <v>1.0449999999999999</v>
      </c>
      <c r="S679" s="15">
        <f>'fnd enro'!Q679</f>
        <v>10</v>
      </c>
      <c r="U679" s="1">
        <f>(($C679*'fnd base rates'!C$48)
+($D679*'fnd base rates'!C$49)
+($E679*'fnd base rates'!C$50)
+($F679*'fnd base rates'!C$51)
+($G679*'fnd base rates'!C$52)
+($H679*'fnd base rates'!C$53)
+($I679*'fnd base rates'!C$54)
+($J679*'fnd base rates'!C$55)
+($K679*'fnd base rates'!C$56)
+($L679*'fnd base rates'!C$57)
+($M679*'fnd base rates'!C$58)
+($N679*'fnd base rates'!C$59)
+($O679*VLOOKUP($S679+12,rate_basefnd,3)))
*$R679</f>
        <v>968.28785625</v>
      </c>
      <c r="V679" s="1">
        <f>(($C679*'fnd base rates'!D$48)
+($D679*'fnd base rates'!D$49)
+($E679*'fnd base rates'!D$50)
+($F679*'fnd base rates'!D$51)
+($G679*'fnd base rates'!D$52)
+($H679*'fnd base rates'!D$53)
+($I679*'fnd base rates'!D$54)
+($J679*'fnd base rates'!D$55)
+($K679*'fnd base rates'!D$56)
+($L679*'fnd base rates'!D$57)
+($M679*'fnd base rates'!D$58)
+($N679*'fnd base rates'!D$59)
+($O679*VLOOKUP($S679+12,rate_basefnd,4)))
*$R679</f>
        <v>1389.2647999999999</v>
      </c>
      <c r="W679" s="1">
        <f>(($C679*'fnd base rates'!E$48)
+($D679*'fnd base rates'!E$49)
+($E679*'fnd base rates'!E$50)
+($F679*'fnd base rates'!E$51)
+($G679*'fnd base rates'!E$52)
+($H679*'fnd base rates'!E$53)
+($I679*'fnd base rates'!E$54)
+($J679*'fnd base rates'!E$55)
+($K679*'fnd base rates'!E$56)
+($L679*'fnd base rates'!E$57)
+($M679*'fnd base rates'!E$58)
+($N679*'fnd base rates'!E$59)
+($O679*VLOOKUP($S679+12,rate_basefnd,5)))
*$R679</f>
        <v>14801.420493749998</v>
      </c>
      <c r="X679" s="1">
        <f>(($C679*'fnd base rates'!F$48)
+($D679*'fnd base rates'!F$49)
+($E679*'fnd base rates'!F$50)
+($F679*'fnd base rates'!F$51)
+($G679*'fnd base rates'!F$52)
+($H679*'fnd base rates'!F$53)
+($I679*'fnd base rates'!F$54)
+($J679*'fnd base rates'!F$55)
+($K679*'fnd base rates'!F$56)
+($L679*'fnd base rates'!F$57)
+($M679*'fnd base rates'!F$58)
+($N679*'fnd base rates'!F$59)
+($O679*VLOOKUP($S679+12,rate_basefnd,6)))
*$R679</f>
        <v>1919.8442174999998</v>
      </c>
      <c r="Y679" s="1">
        <f>(($C679*'fnd base rates'!G$48)
+($D679*'fnd base rates'!G$49)
+($E679*'fnd base rates'!G$50)
+($F679*'fnd base rates'!G$51)
+($G679*'fnd base rates'!G$52)
+($H679*'fnd base rates'!G$53)
+($I679*'fnd base rates'!G$54)
+($J679*'fnd base rates'!G$55)
+($K679*'fnd base rates'!G$56)
+($L679*'fnd base rates'!G$57)
+($M679*'fnd base rates'!G$58)
+($N679*'fnd base rates'!G$59)
+($O679*VLOOKUP($S679+12,rate_basefnd,7)))
*$R679</f>
        <v>440.7031475</v>
      </c>
      <c r="Z679" s="1">
        <f>(($C679*'fnd base rates'!H$48)
+($D679*'fnd base rates'!H$49)
+($E679*'fnd base rates'!H$50)
+($F679*'fnd base rates'!H$51)
+($G679*'fnd base rates'!H$52)
+($H679*'fnd base rates'!H$53)
+($I679*'fnd base rates'!H$54)
+($J679*'fnd base rates'!H$55)
+($K679*'fnd base rates'!H$56)
+($L679*'fnd base rates'!H$57)
+($M679*'fnd base rates'!H$58)
+($N679*'fnd base rates'!H$59)
+($O679*VLOOKUP($S679+12,rate_basefnd,8)))</f>
        <v>1173.4690000000001</v>
      </c>
      <c r="AA679" s="1">
        <f>(($C679*'fnd base rates'!I$48)
+($D679*'fnd base rates'!I$49)
+($E679*'fnd base rates'!I$50)
+($F679*'fnd base rates'!I$51)
+($G679*'fnd base rates'!I$52)
+($H679*'fnd base rates'!I$53)
+($I679*'fnd base rates'!I$54)
+($J679*'fnd base rates'!I$55)
+($K679*'fnd base rates'!I$56)
+($L679*'fnd base rates'!I$57)
+($M679*'fnd base rates'!I$58)
+($N679*'fnd base rates'!I$59)
+($O679*VLOOKUP($S679+12,rate_basefnd,9)))
*$R679</f>
        <v>618.50414999999998</v>
      </c>
      <c r="AB679" s="1">
        <f>(($C679*'fnd base rates'!J$48)
+($D679*'fnd base rates'!J$49)
+($E679*'fnd base rates'!J$50)
+($F679*'fnd base rates'!J$51)
+($G679*'fnd base rates'!J$52)
+($H679*'fnd base rates'!J$53)
+($I679*'fnd base rates'!J$54)
+($J679*'fnd base rates'!J$55)
+($K679*'fnd base rates'!J$56)
+($L679*'fnd base rates'!J$57)
+($M679*'fnd base rates'!J$58)
+($N679*'fnd base rates'!J$59)
+($O679*VLOOKUP($S679+12,rate_basefnd,10)))
*$R679</f>
        <v>659.23824999999999</v>
      </c>
      <c r="AC679" s="1">
        <f>(($C679*'fnd base rates'!K$48)
+($D679*'fnd base rates'!K$49)
+($E679*'fnd base rates'!K$50)
+($F679*'fnd base rates'!K$51)
+($G679*'fnd base rates'!K$52)
+($H679*'fnd base rates'!K$53)
+($I679*'fnd base rates'!K$54)
+($J679*'fnd base rates'!K$55)
+($K679*'fnd base rates'!K$56)
+($L679*'fnd base rates'!K$57)
+($M679*'fnd base rates'!K$58)
+($N679*'fnd base rates'!K$59)
+($O679*VLOOKUP($S679+12,rate_basefnd,11)))
*$R679</f>
        <v>3092.6046112499998</v>
      </c>
      <c r="AD679" s="1">
        <f>(($C679*'fnd base rates'!L$48)
+($D679*'fnd base rates'!L$49)
+($E679*'fnd base rates'!L$50)
+($F679*'fnd base rates'!L$51)
+($G679*'fnd base rates'!L$52)
+($H679*'fnd base rates'!L$53)
+($I679*'fnd base rates'!L$54)
+($J679*'fnd base rates'!L$55)
+($K679*'fnd base rates'!L$56)
+($L679*'fnd base rates'!L$57)
+($M679*'fnd base rates'!L$58)
+($N679*'fnd base rates'!L$59)
+($O679*VLOOKUP($S679+12,rate_basefnd,12)))</f>
        <v>2571.2895041322572</v>
      </c>
      <c r="AE679" s="1">
        <f>(($C679*'fnd base rates'!M$48)
+($D679*'fnd base rates'!M$49)
+($E679*'fnd base rates'!M$50)
+($F679*'fnd base rates'!M$51)
+($G679*'fnd base rates'!M$52)
+($H679*'fnd base rates'!M$53)
+($I679*'fnd base rates'!M$54)
+($J679*'fnd base rates'!M$55)
+($K679*'fnd base rates'!M$56)
+($L679*'fnd base rates'!M$57)
+($M679*'fnd base rates'!M$58)
+($N679*'fnd base rates'!M$59)
+($O679*VLOOKUP($S679+12,rate_basefnd,13)))</f>
        <v>0</v>
      </c>
      <c r="AF679" s="4">
        <f t="shared" si="115"/>
        <v>27634.626030382256</v>
      </c>
      <c r="AG679" s="4"/>
      <c r="AH679" s="4">
        <f t="shared" si="116"/>
        <v>494093163</v>
      </c>
      <c r="AI679" s="4" t="str">
        <f t="shared" si="117"/>
        <v>494</v>
      </c>
      <c r="AJ679" s="2" t="str">
        <f t="shared" si="118"/>
        <v>093</v>
      </c>
      <c r="AK679" s="2" t="str">
        <f t="shared" si="119"/>
        <v>163</v>
      </c>
      <c r="AL679" s="4">
        <f t="shared" si="120"/>
        <v>1</v>
      </c>
      <c r="AM679" s="4">
        <f t="shared" si="113"/>
        <v>2</v>
      </c>
      <c r="AN679" s="4">
        <f t="shared" si="121"/>
        <v>27634.626030382256</v>
      </c>
      <c r="AO679" s="4">
        <f t="shared" si="122"/>
        <v>13817</v>
      </c>
      <c r="AP679" s="4">
        <f t="shared" si="123"/>
        <v>0</v>
      </c>
      <c r="AQ679" s="75">
        <v>13817</v>
      </c>
      <c r="AR679" s="4"/>
    </row>
    <row r="680" spans="1:44">
      <c r="A680" s="2">
        <v>494093165</v>
      </c>
      <c r="B680" s="382" t="s">
        <v>697</v>
      </c>
      <c r="C680" s="15">
        <f>'fnd enro'!C680</f>
        <v>0</v>
      </c>
      <c r="D680" s="15">
        <f>'fnd enro'!D680</f>
        <v>0</v>
      </c>
      <c r="E680" s="15">
        <f>'fnd enro'!E680</f>
        <v>3</v>
      </c>
      <c r="F680" s="15">
        <f>'fnd enro'!F680</f>
        <v>5</v>
      </c>
      <c r="G680" s="15">
        <f>'fnd enro'!G680</f>
        <v>7</v>
      </c>
      <c r="H680" s="15">
        <f>'fnd enro'!H680</f>
        <v>32</v>
      </c>
      <c r="I680" s="15">
        <f>'fnd enro'!I680</f>
        <v>2.3250000000000002</v>
      </c>
      <c r="J680" s="15">
        <f>'fnd enro'!J680</f>
        <v>0</v>
      </c>
      <c r="K680" s="15">
        <f>'fnd enro'!K680</f>
        <v>0</v>
      </c>
      <c r="L680" s="15">
        <f>'fnd enro'!L680</f>
        <v>0</v>
      </c>
      <c r="M680" s="15">
        <f>'fnd enro'!M680</f>
        <v>15</v>
      </c>
      <c r="N680" s="15">
        <f>'fnd enro'!N680</f>
        <v>0</v>
      </c>
      <c r="O680" s="15">
        <f>'fnd enro'!O680</f>
        <v>24</v>
      </c>
      <c r="P680" s="15"/>
      <c r="Q680" s="15">
        <f>'fnd enro'!R680</f>
        <v>62</v>
      </c>
      <c r="R680" s="16">
        <f t="shared" si="114"/>
        <v>1.0449999999999999</v>
      </c>
      <c r="S680" s="15">
        <f>'fnd enro'!Q680</f>
        <v>9</v>
      </c>
      <c r="U680" s="1">
        <f>(($C680*'fnd base rates'!C$48)
+($D680*'fnd base rates'!C$49)
+($E680*'fnd base rates'!C$50)
+($F680*'fnd base rates'!C$51)
+($G680*'fnd base rates'!C$52)
+($H680*'fnd base rates'!C$53)
+($I680*'fnd base rates'!C$54)
+($J680*'fnd base rates'!C$55)
+($K680*'fnd base rates'!C$56)
+($L680*'fnd base rates'!C$57)
+($M680*'fnd base rates'!C$58)
+($N680*'fnd base rates'!C$59)
+($O680*VLOOKUP($S680+12,rate_basefnd,3)))
*$R680</f>
        <v>30016.923543749999</v>
      </c>
      <c r="V680" s="1">
        <f>(($C680*'fnd base rates'!D$48)
+($D680*'fnd base rates'!D$49)
+($E680*'fnd base rates'!D$50)
+($F680*'fnd base rates'!D$51)
+($G680*'fnd base rates'!D$52)
+($H680*'fnd base rates'!D$53)
+($I680*'fnd base rates'!D$54)
+($J680*'fnd base rates'!D$55)
+($K680*'fnd base rates'!D$56)
+($L680*'fnd base rates'!D$57)
+($M680*'fnd base rates'!D$58)
+($N680*'fnd base rates'!D$59)
+($O680*VLOOKUP($S680+12,rate_basefnd,4)))
*$R680</f>
        <v>43067.208799999993</v>
      </c>
      <c r="W680" s="1">
        <f>(($C680*'fnd base rates'!E$48)
+($D680*'fnd base rates'!E$49)
+($E680*'fnd base rates'!E$50)
+($F680*'fnd base rates'!E$51)
+($G680*'fnd base rates'!E$52)
+($H680*'fnd base rates'!E$53)
+($I680*'fnd base rates'!E$54)
+($J680*'fnd base rates'!E$55)
+($K680*'fnd base rates'!E$56)
+($L680*'fnd base rates'!E$57)
+($M680*'fnd base rates'!E$58)
+($N680*'fnd base rates'!E$59)
+($O680*VLOOKUP($S680+12,rate_basefnd,5)))
*$R680</f>
        <v>350576.13105625001</v>
      </c>
      <c r="X680" s="1">
        <f>(($C680*'fnd base rates'!F$48)
+($D680*'fnd base rates'!F$49)
+($E680*'fnd base rates'!F$50)
+($F680*'fnd base rates'!F$51)
+($G680*'fnd base rates'!F$52)
+($H680*'fnd base rates'!F$53)
+($I680*'fnd base rates'!F$54)
+($J680*'fnd base rates'!F$55)
+($K680*'fnd base rates'!F$56)
+($L680*'fnd base rates'!F$57)
+($M680*'fnd base rates'!F$58)
+($N680*'fnd base rates'!F$59)
+($O680*VLOOKUP($S680+12,rate_basefnd,6)))
*$R680</f>
        <v>55130.110392499999</v>
      </c>
      <c r="Y680" s="1">
        <f>(($C680*'fnd base rates'!G$48)
+($D680*'fnd base rates'!G$49)
+($E680*'fnd base rates'!G$50)
+($F680*'fnd base rates'!G$51)
+($G680*'fnd base rates'!G$52)
+($H680*'fnd base rates'!G$53)
+($I680*'fnd base rates'!G$54)
+($J680*'fnd base rates'!G$55)
+($K680*'fnd base rates'!G$56)
+($L680*'fnd base rates'!G$57)
+($M680*'fnd base rates'!G$58)
+($N680*'fnd base rates'!G$59)
+($O680*VLOOKUP($S680+12,rate_basefnd,7)))
*$R680</f>
        <v>11534.0521725</v>
      </c>
      <c r="Z680" s="1">
        <f>(($C680*'fnd base rates'!H$48)
+($D680*'fnd base rates'!H$49)
+($E680*'fnd base rates'!H$50)
+($F680*'fnd base rates'!H$51)
+($G680*'fnd base rates'!H$52)
+($H680*'fnd base rates'!H$53)
+($I680*'fnd base rates'!H$54)
+($J680*'fnd base rates'!H$55)
+($K680*'fnd base rates'!H$56)
+($L680*'fnd base rates'!H$57)
+($M680*'fnd base rates'!H$58)
+($N680*'fnd base rates'!H$59)
+($O680*VLOOKUP($S680+12,rate_basefnd,8)))</f>
        <v>36642.239000000001</v>
      </c>
      <c r="AA680" s="1">
        <f>(($C680*'fnd base rates'!I$48)
+($D680*'fnd base rates'!I$49)
+($E680*'fnd base rates'!I$50)
+($F680*'fnd base rates'!I$51)
+($G680*'fnd base rates'!I$52)
+($H680*'fnd base rates'!I$53)
+($I680*'fnd base rates'!I$54)
+($J680*'fnd base rates'!I$55)
+($K680*'fnd base rates'!I$56)
+($L680*'fnd base rates'!I$57)
+($M680*'fnd base rates'!I$58)
+($N680*'fnd base rates'!I$59)
+($O680*VLOOKUP($S680+12,rate_basefnd,9)))
*$R680</f>
        <v>21016.977300000002</v>
      </c>
      <c r="AB680" s="1">
        <f>(($C680*'fnd base rates'!J$48)
+($D680*'fnd base rates'!J$49)
+($E680*'fnd base rates'!J$50)
+($F680*'fnd base rates'!J$51)
+($G680*'fnd base rates'!J$52)
+($H680*'fnd base rates'!J$53)
+($I680*'fnd base rates'!J$54)
+($J680*'fnd base rates'!J$55)
+($K680*'fnd base rates'!J$56)
+($L680*'fnd base rates'!J$57)
+($M680*'fnd base rates'!J$58)
+($N680*'fnd base rates'!J$59)
+($O680*VLOOKUP($S680+12,rate_basefnd,10)))
*$R680</f>
        <v>21293.944099999997</v>
      </c>
      <c r="AC680" s="1">
        <f>(($C680*'fnd base rates'!K$48)
+($D680*'fnd base rates'!K$49)
+($E680*'fnd base rates'!K$50)
+($F680*'fnd base rates'!K$51)
+($G680*'fnd base rates'!K$52)
+($H680*'fnd base rates'!K$53)
+($I680*'fnd base rates'!K$54)
+($J680*'fnd base rates'!K$55)
+($K680*'fnd base rates'!K$56)
+($L680*'fnd base rates'!K$57)
+($M680*'fnd base rates'!K$58)
+($N680*'fnd base rates'!K$59)
+($O680*VLOOKUP($S680+12,rate_basefnd,11)))
*$R680</f>
        <v>80943.565848749975</v>
      </c>
      <c r="AD680" s="1">
        <f>(($C680*'fnd base rates'!L$48)
+($D680*'fnd base rates'!L$49)
+($E680*'fnd base rates'!L$50)
+($F680*'fnd base rates'!L$51)
+($G680*'fnd base rates'!L$52)
+($H680*'fnd base rates'!L$53)
+($I680*'fnd base rates'!L$54)
+($J680*'fnd base rates'!L$55)
+($K680*'fnd base rates'!L$56)
+($L680*'fnd base rates'!L$57)
+($M680*'fnd base rates'!L$58)
+($N680*'fnd base rates'!L$59)
+($O680*VLOOKUP($S680+12,rate_basefnd,12)))</f>
        <v>69295.039860590274</v>
      </c>
      <c r="AE680" s="1">
        <f>(($C680*'fnd base rates'!M$48)
+($D680*'fnd base rates'!M$49)
+($E680*'fnd base rates'!M$50)
+($F680*'fnd base rates'!M$51)
+($G680*'fnd base rates'!M$52)
+($H680*'fnd base rates'!M$53)
+($I680*'fnd base rates'!M$54)
+($J680*'fnd base rates'!M$55)
+($K680*'fnd base rates'!M$56)
+($L680*'fnd base rates'!M$57)
+($M680*'fnd base rates'!M$58)
+($N680*'fnd base rates'!M$59)
+($O680*VLOOKUP($S680+12,rate_basefnd,13)))</f>
        <v>0</v>
      </c>
      <c r="AF680" s="4">
        <f t="shared" si="115"/>
        <v>719516.19207434019</v>
      </c>
      <c r="AG680" s="4"/>
      <c r="AH680" s="4">
        <f t="shared" si="116"/>
        <v>494093165</v>
      </c>
      <c r="AI680" s="4" t="str">
        <f t="shared" si="117"/>
        <v>494</v>
      </c>
      <c r="AJ680" s="2" t="str">
        <f t="shared" si="118"/>
        <v>093</v>
      </c>
      <c r="AK680" s="2" t="str">
        <f t="shared" si="119"/>
        <v>165</v>
      </c>
      <c r="AL680" s="4">
        <f t="shared" si="120"/>
        <v>1</v>
      </c>
      <c r="AM680" s="4">
        <f t="shared" si="113"/>
        <v>62</v>
      </c>
      <c r="AN680" s="4">
        <f t="shared" si="121"/>
        <v>719516.19207434019</v>
      </c>
      <c r="AO680" s="4">
        <f t="shared" si="122"/>
        <v>11605</v>
      </c>
      <c r="AP680" s="4">
        <f t="shared" si="123"/>
        <v>0</v>
      </c>
      <c r="AQ680" s="75">
        <v>11605</v>
      </c>
      <c r="AR680" s="4"/>
    </row>
    <row r="681" spans="1:44">
      <c r="A681" s="2">
        <v>494093176</v>
      </c>
      <c r="B681" s="382" t="s">
        <v>697</v>
      </c>
      <c r="C681" s="15">
        <f>'fnd enro'!C681</f>
        <v>0</v>
      </c>
      <c r="D681" s="15">
        <f>'fnd enro'!D681</f>
        <v>0</v>
      </c>
      <c r="E681" s="15">
        <f>'fnd enro'!E681</f>
        <v>0</v>
      </c>
      <c r="F681" s="15">
        <f>'fnd enro'!F681</f>
        <v>2</v>
      </c>
      <c r="G681" s="15">
        <f>'fnd enro'!G681</f>
        <v>2</v>
      </c>
      <c r="H681" s="15">
        <f>'fnd enro'!H681</f>
        <v>13</v>
      </c>
      <c r="I681" s="15">
        <f>'fnd enro'!I681</f>
        <v>0.71250000000000002</v>
      </c>
      <c r="J681" s="15">
        <f>'fnd enro'!J681</f>
        <v>0</v>
      </c>
      <c r="K681" s="15">
        <f>'fnd enro'!K681</f>
        <v>0</v>
      </c>
      <c r="L681" s="15">
        <f>'fnd enro'!L681</f>
        <v>0</v>
      </c>
      <c r="M681" s="15">
        <f>'fnd enro'!M681</f>
        <v>2</v>
      </c>
      <c r="N681" s="15">
        <f>'fnd enro'!N681</f>
        <v>0</v>
      </c>
      <c r="O681" s="15">
        <f>'fnd enro'!O681</f>
        <v>11</v>
      </c>
      <c r="P681" s="15"/>
      <c r="Q681" s="15">
        <f>'fnd enro'!R681</f>
        <v>19</v>
      </c>
      <c r="R681" s="16">
        <f t="shared" si="114"/>
        <v>1.0449999999999999</v>
      </c>
      <c r="S681" s="15">
        <f>'fnd enro'!Q681</f>
        <v>10</v>
      </c>
      <c r="U681" s="1">
        <f>(($C681*'fnd base rates'!C$48)
+($D681*'fnd base rates'!C$49)
+($E681*'fnd base rates'!C$50)
+($F681*'fnd base rates'!C$51)
+($G681*'fnd base rates'!C$52)
+($H681*'fnd base rates'!C$53)
+($I681*'fnd base rates'!C$54)
+($J681*'fnd base rates'!C$55)
+($K681*'fnd base rates'!C$56)
+($L681*'fnd base rates'!C$57)
+($M681*'fnd base rates'!C$58)
+($N681*'fnd base rates'!C$59)
+($O681*VLOOKUP($S681+12,rate_basefnd,3)))
*$R681</f>
        <v>9198.7346343750014</v>
      </c>
      <c r="V681" s="1">
        <f>(($C681*'fnd base rates'!D$48)
+($D681*'fnd base rates'!D$49)
+($E681*'fnd base rates'!D$50)
+($F681*'fnd base rates'!D$51)
+($G681*'fnd base rates'!D$52)
+($H681*'fnd base rates'!D$53)
+($I681*'fnd base rates'!D$54)
+($J681*'fnd base rates'!D$55)
+($K681*'fnd base rates'!D$56)
+($L681*'fnd base rates'!D$57)
+($M681*'fnd base rates'!D$58)
+($N681*'fnd base rates'!D$59)
+($O681*VLOOKUP($S681+12,rate_basefnd,4)))
*$R681</f>
        <v>13198.015600000001</v>
      </c>
      <c r="W681" s="1">
        <f>(($C681*'fnd base rates'!E$48)
+($D681*'fnd base rates'!E$49)
+($E681*'fnd base rates'!E$50)
+($F681*'fnd base rates'!E$51)
+($G681*'fnd base rates'!E$52)
+($H681*'fnd base rates'!E$53)
+($I681*'fnd base rates'!E$54)
+($J681*'fnd base rates'!E$55)
+($K681*'fnd base rates'!E$56)
+($L681*'fnd base rates'!E$57)
+($M681*'fnd base rates'!E$58)
+($N681*'fnd base rates'!E$59)
+($O681*VLOOKUP($S681+12,rate_basefnd,5)))
*$R681</f>
        <v>119001.46304062501</v>
      </c>
      <c r="X681" s="1">
        <f>(($C681*'fnd base rates'!F$48)
+($D681*'fnd base rates'!F$49)
+($E681*'fnd base rates'!F$50)
+($F681*'fnd base rates'!F$51)
+($G681*'fnd base rates'!F$52)
+($H681*'fnd base rates'!F$53)
+($I681*'fnd base rates'!F$54)
+($J681*'fnd base rates'!F$55)
+($K681*'fnd base rates'!F$56)
+($L681*'fnd base rates'!F$57)
+($M681*'fnd base rates'!F$58)
+($N681*'fnd base rates'!F$59)
+($O681*VLOOKUP($S681+12,rate_basefnd,6)))
*$R681</f>
        <v>16307.621316250001</v>
      </c>
      <c r="Y681" s="1">
        <f>(($C681*'fnd base rates'!G$48)
+($D681*'fnd base rates'!G$49)
+($E681*'fnd base rates'!G$50)
+($F681*'fnd base rates'!G$51)
+($G681*'fnd base rates'!G$52)
+($H681*'fnd base rates'!G$53)
+($I681*'fnd base rates'!G$54)
+($J681*'fnd base rates'!G$55)
+($K681*'fnd base rates'!G$56)
+($L681*'fnd base rates'!G$57)
+($M681*'fnd base rates'!G$58)
+($N681*'fnd base rates'!G$59)
+($O681*VLOOKUP($S681+12,rate_basefnd,7)))
*$R681</f>
        <v>3717.60030125</v>
      </c>
      <c r="Z681" s="1">
        <f>(($C681*'fnd base rates'!H$48)
+($D681*'fnd base rates'!H$49)
+($E681*'fnd base rates'!H$50)
+($F681*'fnd base rates'!H$51)
+($G681*'fnd base rates'!H$52)
+($H681*'fnd base rates'!H$53)
+($I681*'fnd base rates'!H$54)
+($J681*'fnd base rates'!H$55)
+($K681*'fnd base rates'!H$56)
+($L681*'fnd base rates'!H$57)
+($M681*'fnd base rates'!H$58)
+($N681*'fnd base rates'!H$59)
+($O681*VLOOKUP($S681+12,rate_basefnd,8)))</f>
        <v>12074.405500000001</v>
      </c>
      <c r="AA681" s="1">
        <f>(($C681*'fnd base rates'!I$48)
+($D681*'fnd base rates'!I$49)
+($E681*'fnd base rates'!I$50)
+($F681*'fnd base rates'!I$51)
+($G681*'fnd base rates'!I$52)
+($H681*'fnd base rates'!I$53)
+($I681*'fnd base rates'!I$54)
+($J681*'fnd base rates'!I$55)
+($K681*'fnd base rates'!I$56)
+($L681*'fnd base rates'!I$57)
+($M681*'fnd base rates'!I$58)
+($N681*'fnd base rates'!I$59)
+($O681*VLOOKUP($S681+12,rate_basefnd,9)))
*$R681</f>
        <v>6725.1392999999998</v>
      </c>
      <c r="AB681" s="1">
        <f>(($C681*'fnd base rates'!J$48)
+($D681*'fnd base rates'!J$49)
+($E681*'fnd base rates'!J$50)
+($F681*'fnd base rates'!J$51)
+($G681*'fnd base rates'!J$52)
+($H681*'fnd base rates'!J$53)
+($I681*'fnd base rates'!J$54)
+($J681*'fnd base rates'!J$55)
+($K681*'fnd base rates'!J$56)
+($L681*'fnd base rates'!J$57)
+($M681*'fnd base rates'!J$58)
+($N681*'fnd base rates'!J$59)
+($O681*VLOOKUP($S681+12,rate_basefnd,10)))
*$R681</f>
        <v>7777.1616999999987</v>
      </c>
      <c r="AC681" s="1">
        <f>(($C681*'fnd base rates'!K$48)
+($D681*'fnd base rates'!K$49)
+($E681*'fnd base rates'!K$50)
+($F681*'fnd base rates'!K$51)
+($G681*'fnd base rates'!K$52)
+($H681*'fnd base rates'!K$53)
+($I681*'fnd base rates'!K$54)
+($J681*'fnd base rates'!K$55)
+($K681*'fnd base rates'!K$56)
+($L681*'fnd base rates'!K$57)
+($M681*'fnd base rates'!K$58)
+($N681*'fnd base rates'!K$59)
+($O681*VLOOKUP($S681+12,rate_basefnd,11)))
*$R681</f>
        <v>26088.767106874999</v>
      </c>
      <c r="AD681" s="1">
        <f>(($C681*'fnd base rates'!L$48)
+($D681*'fnd base rates'!L$49)
+($E681*'fnd base rates'!L$50)
+($F681*'fnd base rates'!L$51)
+($G681*'fnd base rates'!L$52)
+($H681*'fnd base rates'!L$53)
+($I681*'fnd base rates'!L$54)
+($J681*'fnd base rates'!L$55)
+($K681*'fnd base rates'!L$56)
+($L681*'fnd base rates'!L$57)
+($M681*'fnd base rates'!L$58)
+($N681*'fnd base rates'!L$59)
+($O681*VLOOKUP($S681+12,rate_basefnd,12)))</f>
        <v>21833.423639927743</v>
      </c>
      <c r="AE681" s="1">
        <f>(($C681*'fnd base rates'!M$48)
+($D681*'fnd base rates'!M$49)
+($E681*'fnd base rates'!M$50)
+($F681*'fnd base rates'!M$51)
+($G681*'fnd base rates'!M$52)
+($H681*'fnd base rates'!M$53)
+($I681*'fnd base rates'!M$54)
+($J681*'fnd base rates'!M$55)
+($K681*'fnd base rates'!M$56)
+($L681*'fnd base rates'!M$57)
+($M681*'fnd base rates'!M$58)
+($N681*'fnd base rates'!M$59)
+($O681*VLOOKUP($S681+12,rate_basefnd,13)))</f>
        <v>0</v>
      </c>
      <c r="AF681" s="4">
        <f t="shared" si="115"/>
        <v>235922.33213930274</v>
      </c>
      <c r="AG681" s="4"/>
      <c r="AH681" s="4">
        <f t="shared" si="116"/>
        <v>494093176</v>
      </c>
      <c r="AI681" s="4" t="str">
        <f t="shared" si="117"/>
        <v>494</v>
      </c>
      <c r="AJ681" s="2" t="str">
        <f t="shared" si="118"/>
        <v>093</v>
      </c>
      <c r="AK681" s="2" t="str">
        <f t="shared" si="119"/>
        <v>176</v>
      </c>
      <c r="AL681" s="4">
        <f t="shared" si="120"/>
        <v>1</v>
      </c>
      <c r="AM681" s="4">
        <f t="shared" si="113"/>
        <v>19</v>
      </c>
      <c r="AN681" s="4">
        <f t="shared" si="121"/>
        <v>235922.33213930274</v>
      </c>
      <c r="AO681" s="4">
        <f t="shared" si="122"/>
        <v>12417</v>
      </c>
      <c r="AP681" s="4">
        <f t="shared" si="123"/>
        <v>0</v>
      </c>
      <c r="AQ681" s="75">
        <v>12417</v>
      </c>
      <c r="AR681" s="4"/>
    </row>
    <row r="682" spans="1:44">
      <c r="A682" s="2">
        <v>494093248</v>
      </c>
      <c r="B682" s="382" t="s">
        <v>697</v>
      </c>
      <c r="C682" s="15">
        <f>'fnd enro'!C682</f>
        <v>0</v>
      </c>
      <c r="D682" s="15">
        <f>'fnd enro'!D682</f>
        <v>0</v>
      </c>
      <c r="E682" s="15">
        <f>'fnd enro'!E682</f>
        <v>9</v>
      </c>
      <c r="F682" s="15">
        <f>'fnd enro'!F682</f>
        <v>7</v>
      </c>
      <c r="G682" s="15">
        <f>'fnd enro'!G682</f>
        <v>26</v>
      </c>
      <c r="H682" s="15">
        <f>'fnd enro'!H682</f>
        <v>46</v>
      </c>
      <c r="I682" s="15">
        <f>'fnd enro'!I682</f>
        <v>4.9874999999999998</v>
      </c>
      <c r="J682" s="15">
        <f>'fnd enro'!J682</f>
        <v>0</v>
      </c>
      <c r="K682" s="15">
        <f>'fnd enro'!K682</f>
        <v>0</v>
      </c>
      <c r="L682" s="15">
        <f>'fnd enro'!L682</f>
        <v>0</v>
      </c>
      <c r="M682" s="15">
        <f>'fnd enro'!M682</f>
        <v>45</v>
      </c>
      <c r="N682" s="15">
        <f>'fnd enro'!N682</f>
        <v>0</v>
      </c>
      <c r="O682" s="15">
        <f>'fnd enro'!O682</f>
        <v>62</v>
      </c>
      <c r="P682" s="15"/>
      <c r="Q682" s="15">
        <f>'fnd enro'!R682</f>
        <v>133</v>
      </c>
      <c r="R682" s="16">
        <f t="shared" si="114"/>
        <v>1.0449999999999999</v>
      </c>
      <c r="S682" s="15">
        <f>'fnd enro'!Q682</f>
        <v>10</v>
      </c>
      <c r="U682" s="1">
        <f>(($C682*'fnd base rates'!C$48)
+($D682*'fnd base rates'!C$49)
+($E682*'fnd base rates'!C$50)
+($F682*'fnd base rates'!C$51)
+($G682*'fnd base rates'!C$52)
+($H682*'fnd base rates'!C$53)
+($I682*'fnd base rates'!C$54)
+($J682*'fnd base rates'!C$55)
+($K682*'fnd base rates'!C$56)
+($L682*'fnd base rates'!C$57)
+($M682*'fnd base rates'!C$58)
+($N682*'fnd base rates'!C$59)
+($O682*VLOOKUP($S682+12,rate_basefnd,3)))
*$R682</f>
        <v>64391.142440625001</v>
      </c>
      <c r="V682" s="1">
        <f>(($C682*'fnd base rates'!D$48)
+($D682*'fnd base rates'!D$49)
+($E682*'fnd base rates'!D$50)
+($F682*'fnd base rates'!D$51)
+($G682*'fnd base rates'!D$52)
+($H682*'fnd base rates'!D$53)
+($I682*'fnd base rates'!D$54)
+($J682*'fnd base rates'!D$55)
+($K682*'fnd base rates'!D$56)
+($L682*'fnd base rates'!D$57)
+($M682*'fnd base rates'!D$58)
+($N682*'fnd base rates'!D$59)
+($O682*VLOOKUP($S682+12,rate_basefnd,4)))
*$R682</f>
        <v>92386.109200000006</v>
      </c>
      <c r="W682" s="1">
        <f>(($C682*'fnd base rates'!E$48)
+($D682*'fnd base rates'!E$49)
+($E682*'fnd base rates'!E$50)
+($F682*'fnd base rates'!E$51)
+($G682*'fnd base rates'!E$52)
+($H682*'fnd base rates'!E$53)
+($I682*'fnd base rates'!E$54)
+($J682*'fnd base rates'!E$55)
+($K682*'fnd base rates'!E$56)
+($L682*'fnd base rates'!E$57)
+($M682*'fnd base rates'!E$58)
+($N682*'fnd base rates'!E$59)
+($O682*VLOOKUP($S682+12,rate_basefnd,5)))
*$R682</f>
        <v>784952.99028437492</v>
      </c>
      <c r="X682" s="1">
        <f>(($C682*'fnd base rates'!F$48)
+($D682*'fnd base rates'!F$49)
+($E682*'fnd base rates'!F$50)
+($F682*'fnd base rates'!F$51)
+($G682*'fnd base rates'!F$52)
+($H682*'fnd base rates'!F$53)
+($I682*'fnd base rates'!F$54)
+($J682*'fnd base rates'!F$55)
+($K682*'fnd base rates'!F$56)
+($L682*'fnd base rates'!F$57)
+($M682*'fnd base rates'!F$58)
+($N682*'fnd base rates'!F$59)
+($O682*VLOOKUP($S682+12,rate_basefnd,6)))
*$R682</f>
        <v>121063.01461375</v>
      </c>
      <c r="Y682" s="1">
        <f>(($C682*'fnd base rates'!G$48)
+($D682*'fnd base rates'!G$49)
+($E682*'fnd base rates'!G$50)
+($F682*'fnd base rates'!G$51)
+($G682*'fnd base rates'!G$52)
+($H682*'fnd base rates'!G$53)
+($I682*'fnd base rates'!G$54)
+($J682*'fnd base rates'!G$55)
+($K682*'fnd base rates'!G$56)
+($L682*'fnd base rates'!G$57)
+($M682*'fnd base rates'!G$58)
+($N682*'fnd base rates'!G$59)
+($O682*VLOOKUP($S682+12,rate_basefnd,7)))
*$R682</f>
        <v>26113.218408749999</v>
      </c>
      <c r="Z682" s="1">
        <f>(($C682*'fnd base rates'!H$48)
+($D682*'fnd base rates'!H$49)
+($E682*'fnd base rates'!H$50)
+($F682*'fnd base rates'!H$51)
+($G682*'fnd base rates'!H$52)
+($H682*'fnd base rates'!H$53)
+($I682*'fnd base rates'!H$54)
+($J682*'fnd base rates'!H$55)
+($K682*'fnd base rates'!H$56)
+($L682*'fnd base rates'!H$57)
+($M682*'fnd base rates'!H$58)
+($N682*'fnd base rates'!H$59)
+($O682*VLOOKUP($S682+12,rate_basefnd,8)))</f>
        <v>72609.338499999998</v>
      </c>
      <c r="AA682" s="1">
        <f>(($C682*'fnd base rates'!I$48)
+($D682*'fnd base rates'!I$49)
+($E682*'fnd base rates'!I$50)
+($F682*'fnd base rates'!I$51)
+($G682*'fnd base rates'!I$52)
+($H682*'fnd base rates'!I$53)
+($I682*'fnd base rates'!I$54)
+($J682*'fnd base rates'!I$55)
+($K682*'fnd base rates'!I$56)
+($L682*'fnd base rates'!I$57)
+($M682*'fnd base rates'!I$58)
+($N682*'fnd base rates'!I$59)
+($O682*VLOOKUP($S682+12,rate_basefnd,9)))
*$R682</f>
        <v>43402.664250000002</v>
      </c>
      <c r="AB682" s="1">
        <f>(($C682*'fnd base rates'!J$48)
+($D682*'fnd base rates'!J$49)
+($E682*'fnd base rates'!J$50)
+($F682*'fnd base rates'!J$51)
+($G682*'fnd base rates'!J$52)
+($H682*'fnd base rates'!J$53)
+($I682*'fnd base rates'!J$54)
+($J682*'fnd base rates'!J$55)
+($K682*'fnd base rates'!J$56)
+($L682*'fnd base rates'!J$57)
+($M682*'fnd base rates'!J$58)
+($N682*'fnd base rates'!J$59)
+($O682*VLOOKUP($S682+12,rate_basefnd,10)))
*$R682</f>
        <v>37858.301800000001</v>
      </c>
      <c r="AC682" s="1">
        <f>(($C682*'fnd base rates'!K$48)
+($D682*'fnd base rates'!K$49)
+($E682*'fnd base rates'!K$50)
+($F682*'fnd base rates'!K$51)
+($G682*'fnd base rates'!K$52)
+($H682*'fnd base rates'!K$53)
+($I682*'fnd base rates'!K$54)
+($J682*'fnd base rates'!K$55)
+($K682*'fnd base rates'!K$56)
+($L682*'fnd base rates'!K$57)
+($M682*'fnd base rates'!K$58)
+($N682*'fnd base rates'!K$59)
+($O682*VLOOKUP($S682+12,rate_basefnd,11)))
*$R682</f>
        <v>183257.14774812496</v>
      </c>
      <c r="AD682" s="1">
        <f>(($C682*'fnd base rates'!L$48)
+($D682*'fnd base rates'!L$49)
+($E682*'fnd base rates'!L$50)
+($F682*'fnd base rates'!L$51)
+($G682*'fnd base rates'!L$52)
+($H682*'fnd base rates'!L$53)
+($I682*'fnd base rates'!L$54)
+($J682*'fnd base rates'!L$55)
+($K682*'fnd base rates'!L$56)
+($L682*'fnd base rates'!L$57)
+($M682*'fnd base rates'!L$58)
+($N682*'fnd base rates'!L$59)
+($O682*VLOOKUP($S682+12,rate_basefnd,12)))</f>
        <v>155820.50471275041</v>
      </c>
      <c r="AE682" s="1">
        <f>(($C682*'fnd base rates'!M$48)
+($D682*'fnd base rates'!M$49)
+($E682*'fnd base rates'!M$50)
+($F682*'fnd base rates'!M$51)
+($G682*'fnd base rates'!M$52)
+($H682*'fnd base rates'!M$53)
+($I682*'fnd base rates'!M$54)
+($J682*'fnd base rates'!M$55)
+($K682*'fnd base rates'!M$56)
+($L682*'fnd base rates'!M$57)
+($M682*'fnd base rates'!M$58)
+($N682*'fnd base rates'!M$59)
+($O682*VLOOKUP($S682+12,rate_basefnd,13)))</f>
        <v>0</v>
      </c>
      <c r="AF682" s="4">
        <f t="shared" si="115"/>
        <v>1581854.4319583753</v>
      </c>
      <c r="AG682" s="4"/>
      <c r="AH682" s="4">
        <f t="shared" si="116"/>
        <v>494093248</v>
      </c>
      <c r="AI682" s="4" t="str">
        <f t="shared" si="117"/>
        <v>494</v>
      </c>
      <c r="AJ682" s="2" t="str">
        <f t="shared" si="118"/>
        <v>093</v>
      </c>
      <c r="AK682" s="2" t="str">
        <f t="shared" si="119"/>
        <v>248</v>
      </c>
      <c r="AL682" s="4">
        <f t="shared" si="120"/>
        <v>1</v>
      </c>
      <c r="AM682" s="4">
        <f t="shared" si="113"/>
        <v>133</v>
      </c>
      <c r="AN682" s="4">
        <f t="shared" si="121"/>
        <v>1581854.4319583753</v>
      </c>
      <c r="AO682" s="4">
        <f t="shared" si="122"/>
        <v>11894</v>
      </c>
      <c r="AP682" s="4">
        <f t="shared" si="123"/>
        <v>0</v>
      </c>
      <c r="AQ682" s="75">
        <v>11894</v>
      </c>
      <c r="AR682" s="4"/>
    </row>
    <row r="683" spans="1:44">
      <c r="A683" s="2">
        <v>494093262</v>
      </c>
      <c r="B683" s="382" t="s">
        <v>697</v>
      </c>
      <c r="C683" s="15">
        <f>'fnd enro'!C683</f>
        <v>0</v>
      </c>
      <c r="D683" s="15">
        <f>'fnd enro'!D683</f>
        <v>0</v>
      </c>
      <c r="E683" s="15">
        <f>'fnd enro'!E683</f>
        <v>0</v>
      </c>
      <c r="F683" s="15">
        <f>'fnd enro'!F683</f>
        <v>1</v>
      </c>
      <c r="G683" s="15">
        <f>'fnd enro'!G683</f>
        <v>0</v>
      </c>
      <c r="H683" s="15">
        <f>'fnd enro'!H683</f>
        <v>8</v>
      </c>
      <c r="I683" s="15">
        <f>'fnd enro'!I683</f>
        <v>0.33750000000000002</v>
      </c>
      <c r="J683" s="15">
        <f>'fnd enro'!J683</f>
        <v>0</v>
      </c>
      <c r="K683" s="15">
        <f>'fnd enro'!K683</f>
        <v>0</v>
      </c>
      <c r="L683" s="15">
        <f>'fnd enro'!L683</f>
        <v>0</v>
      </c>
      <c r="M683" s="15">
        <f>'fnd enro'!M683</f>
        <v>0</v>
      </c>
      <c r="N683" s="15">
        <f>'fnd enro'!N683</f>
        <v>0</v>
      </c>
      <c r="O683" s="15">
        <f>'fnd enro'!O683</f>
        <v>1</v>
      </c>
      <c r="P683" s="15"/>
      <c r="Q683" s="15">
        <f>'fnd enro'!R683</f>
        <v>9</v>
      </c>
      <c r="R683" s="16">
        <f t="shared" si="114"/>
        <v>1.0449999999999999</v>
      </c>
      <c r="S683" s="15">
        <f>'fnd enro'!Q683</f>
        <v>3</v>
      </c>
      <c r="U683" s="1">
        <f>(($C683*'fnd base rates'!C$48)
+($D683*'fnd base rates'!C$49)
+($E683*'fnd base rates'!C$50)
+($F683*'fnd base rates'!C$51)
+($G683*'fnd base rates'!C$52)
+($H683*'fnd base rates'!C$53)
+($I683*'fnd base rates'!C$54)
+($J683*'fnd base rates'!C$55)
+($K683*'fnd base rates'!C$56)
+($L683*'fnd base rates'!C$57)
+($M683*'fnd base rates'!C$58)
+($N683*'fnd base rates'!C$59)
+($O683*VLOOKUP($S683+12,rate_basefnd,3)))
*$R683</f>
        <v>4357.2953531250005</v>
      </c>
      <c r="V683" s="1">
        <f>(($C683*'fnd base rates'!D$48)
+($D683*'fnd base rates'!D$49)
+($E683*'fnd base rates'!D$50)
+($F683*'fnd base rates'!D$51)
+($G683*'fnd base rates'!D$52)
+($H683*'fnd base rates'!D$53)
+($I683*'fnd base rates'!D$54)
+($J683*'fnd base rates'!D$55)
+($K683*'fnd base rates'!D$56)
+($L683*'fnd base rates'!D$57)
+($M683*'fnd base rates'!D$58)
+($N683*'fnd base rates'!D$59)
+($O683*VLOOKUP($S683+12,rate_basefnd,4)))
*$R683</f>
        <v>6251.6916000000001</v>
      </c>
      <c r="W683" s="1">
        <f>(($C683*'fnd base rates'!E$48)
+($D683*'fnd base rates'!E$49)
+($E683*'fnd base rates'!E$50)
+($F683*'fnd base rates'!E$51)
+($G683*'fnd base rates'!E$52)
+($H683*'fnd base rates'!E$53)
+($I683*'fnd base rates'!E$54)
+($J683*'fnd base rates'!E$55)
+($K683*'fnd base rates'!E$56)
+($L683*'fnd base rates'!E$57)
+($M683*'fnd base rates'!E$58)
+($N683*'fnd base rates'!E$59)
+($O683*VLOOKUP($S683+12,rate_basefnd,5)))
*$R683</f>
        <v>42303.610971874994</v>
      </c>
      <c r="X683" s="1">
        <f>(($C683*'fnd base rates'!F$48)
+($D683*'fnd base rates'!F$49)
+($E683*'fnd base rates'!F$50)
+($F683*'fnd base rates'!F$51)
+($G683*'fnd base rates'!F$52)
+($H683*'fnd base rates'!F$53)
+($I683*'fnd base rates'!F$54)
+($J683*'fnd base rates'!F$55)
+($K683*'fnd base rates'!F$56)
+($L683*'fnd base rates'!F$57)
+($M683*'fnd base rates'!F$58)
+($N683*'fnd base rates'!F$59)
+($O683*VLOOKUP($S683+12,rate_basefnd,6)))
*$R683</f>
        <v>7493.5505287499991</v>
      </c>
      <c r="Y683" s="1">
        <f>(($C683*'fnd base rates'!G$48)
+($D683*'fnd base rates'!G$49)
+($E683*'fnd base rates'!G$50)
+($F683*'fnd base rates'!G$51)
+($G683*'fnd base rates'!G$52)
+($H683*'fnd base rates'!G$53)
+($I683*'fnd base rates'!G$54)
+($J683*'fnd base rates'!G$55)
+($K683*'fnd base rates'!G$56)
+($L683*'fnd base rates'!G$57)
+($M683*'fnd base rates'!G$58)
+($N683*'fnd base rates'!G$59)
+($O683*VLOOKUP($S683+12,rate_basefnd,7)))
*$R683</f>
        <v>1398.6852137500002</v>
      </c>
      <c r="Z683" s="1">
        <f>(($C683*'fnd base rates'!H$48)
+($D683*'fnd base rates'!H$49)
+($E683*'fnd base rates'!H$50)
+($F683*'fnd base rates'!H$51)
+($G683*'fnd base rates'!H$52)
+($H683*'fnd base rates'!H$53)
+($I683*'fnd base rates'!H$54)
+($J683*'fnd base rates'!H$55)
+($K683*'fnd base rates'!H$56)
+($L683*'fnd base rates'!H$57)
+($M683*'fnd base rates'!H$58)
+($N683*'fnd base rates'!H$59)
+($O683*VLOOKUP($S683+12,rate_basefnd,8)))</f>
        <v>6207.0604999999996</v>
      </c>
      <c r="AA683" s="1">
        <f>(($C683*'fnd base rates'!I$48)
+($D683*'fnd base rates'!I$49)
+($E683*'fnd base rates'!I$50)
+($F683*'fnd base rates'!I$51)
+($G683*'fnd base rates'!I$52)
+($H683*'fnd base rates'!I$53)
+($I683*'fnd base rates'!I$54)
+($J683*'fnd base rates'!I$55)
+($K683*'fnd base rates'!I$56)
+($L683*'fnd base rates'!I$57)
+($M683*'fnd base rates'!I$58)
+($N683*'fnd base rates'!I$59)
+($O683*VLOOKUP($S683+12,rate_basefnd,9)))
*$R683</f>
        <v>3325.6393499999995</v>
      </c>
      <c r="AB683" s="1">
        <f>(($C683*'fnd base rates'!J$48)
+($D683*'fnd base rates'!J$49)
+($E683*'fnd base rates'!J$50)
+($F683*'fnd base rates'!J$51)
+($G683*'fnd base rates'!J$52)
+($H683*'fnd base rates'!J$53)
+($I683*'fnd base rates'!J$54)
+($J683*'fnd base rates'!J$55)
+($K683*'fnd base rates'!J$56)
+($L683*'fnd base rates'!J$57)
+($M683*'fnd base rates'!J$58)
+($N683*'fnd base rates'!J$59)
+($O683*VLOOKUP($S683+12,rate_basefnd,10)))
*$R683</f>
        <v>4305.7657500000005</v>
      </c>
      <c r="AC683" s="1">
        <f>(($C683*'fnd base rates'!K$48)
+($D683*'fnd base rates'!K$49)
+($E683*'fnd base rates'!K$50)
+($F683*'fnd base rates'!K$51)
+($G683*'fnd base rates'!K$52)
+($H683*'fnd base rates'!K$53)
+($I683*'fnd base rates'!K$54)
+($J683*'fnd base rates'!K$55)
+($K683*'fnd base rates'!K$56)
+($L683*'fnd base rates'!K$57)
+($M683*'fnd base rates'!K$58)
+($N683*'fnd base rates'!K$59)
+($O683*VLOOKUP($S683+12,rate_basefnd,11)))
*$R683</f>
        <v>9815.3465506249995</v>
      </c>
      <c r="AD683" s="1">
        <f>(($C683*'fnd base rates'!L$48)
+($D683*'fnd base rates'!L$49)
+($E683*'fnd base rates'!L$50)
+($F683*'fnd base rates'!L$51)
+($G683*'fnd base rates'!L$52)
+($H683*'fnd base rates'!L$53)
+($I683*'fnd base rates'!L$54)
+($J683*'fnd base rates'!L$55)
+($K683*'fnd base rates'!L$56)
+($L683*'fnd base rates'!L$57)
+($M683*'fnd base rates'!L$58)
+($N683*'fnd base rates'!L$59)
+($O683*VLOOKUP($S683+12,rate_basefnd,12)))</f>
        <v>8651.4957796483486</v>
      </c>
      <c r="AE683" s="1">
        <f>(($C683*'fnd base rates'!M$48)
+($D683*'fnd base rates'!M$49)
+($E683*'fnd base rates'!M$50)
+($F683*'fnd base rates'!M$51)
+($G683*'fnd base rates'!M$52)
+($H683*'fnd base rates'!M$53)
+($I683*'fnd base rates'!M$54)
+($J683*'fnd base rates'!M$55)
+($K683*'fnd base rates'!M$56)
+($L683*'fnd base rates'!M$57)
+($M683*'fnd base rates'!M$58)
+($N683*'fnd base rates'!M$59)
+($O683*VLOOKUP($S683+12,rate_basefnd,13)))</f>
        <v>0</v>
      </c>
      <c r="AF683" s="4">
        <f t="shared" si="115"/>
        <v>94110.141597773341</v>
      </c>
      <c r="AG683" s="4"/>
      <c r="AH683" s="4">
        <f t="shared" si="116"/>
        <v>494093262</v>
      </c>
      <c r="AI683" s="4" t="str">
        <f t="shared" si="117"/>
        <v>494</v>
      </c>
      <c r="AJ683" s="2" t="str">
        <f t="shared" si="118"/>
        <v>093</v>
      </c>
      <c r="AK683" s="2" t="str">
        <f t="shared" si="119"/>
        <v>262</v>
      </c>
      <c r="AL683" s="4">
        <f t="shared" si="120"/>
        <v>1</v>
      </c>
      <c r="AM683" s="4">
        <f t="shared" si="113"/>
        <v>9</v>
      </c>
      <c r="AN683" s="4">
        <f t="shared" si="121"/>
        <v>94110.141597773341</v>
      </c>
      <c r="AO683" s="4">
        <f t="shared" si="122"/>
        <v>10457</v>
      </c>
      <c r="AP683" s="4">
        <f t="shared" si="123"/>
        <v>0</v>
      </c>
      <c r="AQ683" s="75">
        <v>10457</v>
      </c>
      <c r="AR683" s="4"/>
    </row>
    <row r="684" spans="1:44">
      <c r="A684" s="2">
        <v>494093284</v>
      </c>
      <c r="B684" s="382" t="s">
        <v>697</v>
      </c>
      <c r="C684" s="15">
        <f>'fnd enro'!C684</f>
        <v>0</v>
      </c>
      <c r="D684" s="15">
        <f>'fnd enro'!D684</f>
        <v>0</v>
      </c>
      <c r="E684" s="15">
        <f>'fnd enro'!E684</f>
        <v>0</v>
      </c>
      <c r="F684" s="15">
        <f>'fnd enro'!F684</f>
        <v>0</v>
      </c>
      <c r="G684" s="15">
        <f>'fnd enro'!G684</f>
        <v>0</v>
      </c>
      <c r="H684" s="15">
        <f>'fnd enro'!H684</f>
        <v>0</v>
      </c>
      <c r="I684" s="15">
        <f>'fnd enro'!I684</f>
        <v>3.7499999999999999E-2</v>
      </c>
      <c r="J684" s="15">
        <f>'fnd enro'!J684</f>
        <v>0</v>
      </c>
      <c r="K684" s="15">
        <f>'fnd enro'!K684</f>
        <v>0</v>
      </c>
      <c r="L684" s="15">
        <f>'fnd enro'!L684</f>
        <v>0</v>
      </c>
      <c r="M684" s="15">
        <f>'fnd enro'!M684</f>
        <v>1</v>
      </c>
      <c r="N684" s="15">
        <f>'fnd enro'!N684</f>
        <v>0</v>
      </c>
      <c r="O684" s="15">
        <f>'fnd enro'!O684</f>
        <v>1</v>
      </c>
      <c r="P684" s="15"/>
      <c r="Q684" s="15">
        <f>'fnd enro'!R684</f>
        <v>1</v>
      </c>
      <c r="R684" s="16">
        <f t="shared" si="114"/>
        <v>1.0449999999999999</v>
      </c>
      <c r="S684" s="15">
        <f>'fnd enro'!Q684</f>
        <v>10</v>
      </c>
      <c r="U684" s="1">
        <f>(($C684*'fnd base rates'!C$48)
+($D684*'fnd base rates'!C$49)
+($E684*'fnd base rates'!C$50)
+($F684*'fnd base rates'!C$51)
+($G684*'fnd base rates'!C$52)
+($H684*'fnd base rates'!C$53)
+($I684*'fnd base rates'!C$54)
+($J684*'fnd base rates'!C$55)
+($K684*'fnd base rates'!C$56)
+($L684*'fnd base rates'!C$57)
+($M684*'fnd base rates'!C$58)
+($N684*'fnd base rates'!C$59)
+($O684*VLOOKUP($S684+12,rate_basefnd,3)))
*$R684</f>
        <v>484.143928125</v>
      </c>
      <c r="V684" s="1">
        <f>(($C684*'fnd base rates'!D$48)
+($D684*'fnd base rates'!D$49)
+($E684*'fnd base rates'!D$50)
+($F684*'fnd base rates'!D$51)
+($G684*'fnd base rates'!D$52)
+($H684*'fnd base rates'!D$53)
+($I684*'fnd base rates'!D$54)
+($J684*'fnd base rates'!D$55)
+($K684*'fnd base rates'!D$56)
+($L684*'fnd base rates'!D$57)
+($M684*'fnd base rates'!D$58)
+($N684*'fnd base rates'!D$59)
+($O684*VLOOKUP($S684+12,rate_basefnd,4)))
*$R684</f>
        <v>694.63239999999996</v>
      </c>
      <c r="W684" s="1">
        <f>(($C684*'fnd base rates'!E$48)
+($D684*'fnd base rates'!E$49)
+($E684*'fnd base rates'!E$50)
+($F684*'fnd base rates'!E$51)
+($G684*'fnd base rates'!E$52)
+($H684*'fnd base rates'!E$53)
+($I684*'fnd base rates'!E$54)
+($J684*'fnd base rates'!E$55)
+($K684*'fnd base rates'!E$56)
+($L684*'fnd base rates'!E$57)
+($M684*'fnd base rates'!E$58)
+($N684*'fnd base rates'!E$59)
+($O684*VLOOKUP($S684+12,rate_basefnd,5)))
*$R684</f>
        <v>8544.1178968749991</v>
      </c>
      <c r="X684" s="1">
        <f>(($C684*'fnd base rates'!F$48)
+($D684*'fnd base rates'!F$49)
+($E684*'fnd base rates'!F$50)
+($F684*'fnd base rates'!F$51)
+($G684*'fnd base rates'!F$52)
+($H684*'fnd base rates'!F$53)
+($I684*'fnd base rates'!F$54)
+($J684*'fnd base rates'!F$55)
+($K684*'fnd base rates'!F$56)
+($L684*'fnd base rates'!F$57)
+($M684*'fnd base rates'!F$58)
+($N684*'fnd base rates'!F$59)
+($O684*VLOOKUP($S684+12,rate_basefnd,6)))
*$R684</f>
        <v>959.89075874999992</v>
      </c>
      <c r="Y684" s="1">
        <f>(($C684*'fnd base rates'!G$48)
+($D684*'fnd base rates'!G$49)
+($E684*'fnd base rates'!G$50)
+($F684*'fnd base rates'!G$51)
+($G684*'fnd base rates'!G$52)
+($H684*'fnd base rates'!G$53)
+($I684*'fnd base rates'!G$54)
+($J684*'fnd base rates'!G$55)
+($K684*'fnd base rates'!G$56)
+($L684*'fnd base rates'!G$57)
+($M684*'fnd base rates'!G$58)
+($N684*'fnd base rates'!G$59)
+($O684*VLOOKUP($S684+12,rate_basefnd,7)))
*$R684</f>
        <v>261.69177374999998</v>
      </c>
      <c r="Z684" s="1">
        <f>(($C684*'fnd base rates'!H$48)
+($D684*'fnd base rates'!H$49)
+($E684*'fnd base rates'!H$50)
+($F684*'fnd base rates'!H$51)
+($G684*'fnd base rates'!H$52)
+($H684*'fnd base rates'!H$53)
+($I684*'fnd base rates'!H$54)
+($J684*'fnd base rates'!H$55)
+($K684*'fnd base rates'!H$56)
+($L684*'fnd base rates'!H$57)
+($M684*'fnd base rates'!H$58)
+($N684*'fnd base rates'!H$59)
+($O684*VLOOKUP($S684+12,rate_basefnd,8)))</f>
        <v>454.3845</v>
      </c>
      <c r="AA684" s="1">
        <f>(($C684*'fnd base rates'!I$48)
+($D684*'fnd base rates'!I$49)
+($E684*'fnd base rates'!I$50)
+($F684*'fnd base rates'!I$51)
+($G684*'fnd base rates'!I$52)
+($H684*'fnd base rates'!I$53)
+($I684*'fnd base rates'!I$54)
+($J684*'fnd base rates'!I$55)
+($K684*'fnd base rates'!I$56)
+($L684*'fnd base rates'!I$57)
+($M684*'fnd base rates'!I$58)
+($N684*'fnd base rates'!I$59)
+($O684*VLOOKUP($S684+12,rate_basefnd,9)))
*$R684</f>
        <v>308.51535000000001</v>
      </c>
      <c r="AB684" s="1">
        <f>(($C684*'fnd base rates'!J$48)
+($D684*'fnd base rates'!J$49)
+($E684*'fnd base rates'!J$50)
+($F684*'fnd base rates'!J$51)
+($G684*'fnd base rates'!J$52)
+($H684*'fnd base rates'!J$53)
+($I684*'fnd base rates'!J$54)
+($J684*'fnd base rates'!J$55)
+($K684*'fnd base rates'!J$56)
+($L684*'fnd base rates'!J$57)
+($M684*'fnd base rates'!J$58)
+($N684*'fnd base rates'!J$59)
+($O684*VLOOKUP($S684+12,rate_basefnd,10)))
*$R684</f>
        <v>138.30574999999999</v>
      </c>
      <c r="AC684" s="1">
        <f>(($C684*'fnd base rates'!K$48)
+($D684*'fnd base rates'!K$49)
+($E684*'fnd base rates'!K$50)
+($F684*'fnd base rates'!K$51)
+($G684*'fnd base rates'!K$52)
+($H684*'fnd base rates'!K$53)
+($I684*'fnd base rates'!K$54)
+($J684*'fnd base rates'!K$55)
+($K684*'fnd base rates'!K$56)
+($L684*'fnd base rates'!K$57)
+($M684*'fnd base rates'!K$58)
+($N684*'fnd base rates'!K$59)
+($O684*VLOOKUP($S684+12,rate_basefnd,11)))
*$R684</f>
        <v>1836.5719556249999</v>
      </c>
      <c r="AD684" s="1">
        <f>(($C684*'fnd base rates'!L$48)
+($D684*'fnd base rates'!L$49)
+($E684*'fnd base rates'!L$50)
+($F684*'fnd base rates'!L$51)
+($G684*'fnd base rates'!L$52)
+($H684*'fnd base rates'!L$53)
+($I684*'fnd base rates'!L$54)
+($J684*'fnd base rates'!L$55)
+($K684*'fnd base rates'!L$56)
+($L684*'fnd base rates'!L$57)
+($M684*'fnd base rates'!L$58)
+($N684*'fnd base rates'!L$59)
+($O684*VLOOKUP($S684+12,rate_basefnd,12)))</f>
        <v>1481.2333359278532</v>
      </c>
      <c r="AE684" s="1">
        <f>(($C684*'fnd base rates'!M$48)
+($D684*'fnd base rates'!M$49)
+($E684*'fnd base rates'!M$50)
+($F684*'fnd base rates'!M$51)
+($G684*'fnd base rates'!M$52)
+($H684*'fnd base rates'!M$53)
+($I684*'fnd base rates'!M$54)
+($J684*'fnd base rates'!M$55)
+($K684*'fnd base rates'!M$56)
+($L684*'fnd base rates'!M$57)
+($M684*'fnd base rates'!M$58)
+($N684*'fnd base rates'!M$59)
+($O684*VLOOKUP($S684+12,rate_basefnd,13)))</f>
        <v>0</v>
      </c>
      <c r="AF684" s="4">
        <f t="shared" si="115"/>
        <v>15163.487649052853</v>
      </c>
      <c r="AG684" s="4"/>
      <c r="AH684" s="4">
        <f t="shared" si="116"/>
        <v>494093284</v>
      </c>
      <c r="AI684" s="4" t="str">
        <f t="shared" si="117"/>
        <v>494</v>
      </c>
      <c r="AJ684" s="2" t="str">
        <f t="shared" si="118"/>
        <v>093</v>
      </c>
      <c r="AK684" s="2" t="str">
        <f t="shared" si="119"/>
        <v>284</v>
      </c>
      <c r="AL684" s="4">
        <f t="shared" si="120"/>
        <v>1</v>
      </c>
      <c r="AM684" s="4">
        <f t="shared" si="113"/>
        <v>1</v>
      </c>
      <c r="AN684" s="4">
        <f t="shared" si="121"/>
        <v>15163.487649052853</v>
      </c>
      <c r="AO684" s="4">
        <f t="shared" si="122"/>
        <v>15163</v>
      </c>
      <c r="AP684" s="4">
        <f t="shared" si="123"/>
        <v>0</v>
      </c>
      <c r="AQ684" s="75">
        <v>15163</v>
      </c>
      <c r="AR684" s="4"/>
    </row>
    <row r="685" spans="1:44">
      <c r="A685" s="2">
        <v>494093293</v>
      </c>
      <c r="B685" s="382" t="s">
        <v>697</v>
      </c>
      <c r="C685" s="15">
        <f>'fnd enro'!C685</f>
        <v>0</v>
      </c>
      <c r="D685" s="15">
        <f>'fnd enro'!D685</f>
        <v>0</v>
      </c>
      <c r="E685" s="15">
        <f>'fnd enro'!E685</f>
        <v>0</v>
      </c>
      <c r="F685" s="15">
        <f>'fnd enro'!F685</f>
        <v>0</v>
      </c>
      <c r="G685" s="15">
        <f>'fnd enro'!G685</f>
        <v>2</v>
      </c>
      <c r="H685" s="15">
        <f>'fnd enro'!H685</f>
        <v>0</v>
      </c>
      <c r="I685" s="15">
        <f>'fnd enro'!I685</f>
        <v>7.4999999999999997E-2</v>
      </c>
      <c r="J685" s="15">
        <f>'fnd enro'!J685</f>
        <v>0</v>
      </c>
      <c r="K685" s="15">
        <f>'fnd enro'!K685</f>
        <v>0</v>
      </c>
      <c r="L685" s="15">
        <f>'fnd enro'!L685</f>
        <v>0</v>
      </c>
      <c r="M685" s="15">
        <f>'fnd enro'!M685</f>
        <v>0</v>
      </c>
      <c r="N685" s="15">
        <f>'fnd enro'!N685</f>
        <v>0</v>
      </c>
      <c r="O685" s="15">
        <f>'fnd enro'!O685</f>
        <v>2</v>
      </c>
      <c r="P685" s="15"/>
      <c r="Q685" s="15">
        <f>'fnd enro'!R685</f>
        <v>2</v>
      </c>
      <c r="R685" s="16">
        <f t="shared" si="114"/>
        <v>1.0449999999999999</v>
      </c>
      <c r="S685" s="15">
        <f>'fnd enro'!Q685</f>
        <v>10</v>
      </c>
      <c r="U685" s="1">
        <f>(($C685*'fnd base rates'!C$48)
+($D685*'fnd base rates'!C$49)
+($E685*'fnd base rates'!C$50)
+($F685*'fnd base rates'!C$51)
+($G685*'fnd base rates'!C$52)
+($H685*'fnd base rates'!C$53)
+($I685*'fnd base rates'!C$54)
+($J685*'fnd base rates'!C$55)
+($K685*'fnd base rates'!C$56)
+($L685*'fnd base rates'!C$57)
+($M685*'fnd base rates'!C$58)
+($N685*'fnd base rates'!C$59)
+($O685*VLOOKUP($S685+12,rate_basefnd,3)))
*$R685</f>
        <v>968.28785625</v>
      </c>
      <c r="V685" s="1">
        <f>(($C685*'fnd base rates'!D$48)
+($D685*'fnd base rates'!D$49)
+($E685*'fnd base rates'!D$50)
+($F685*'fnd base rates'!D$51)
+($G685*'fnd base rates'!D$52)
+($H685*'fnd base rates'!D$53)
+($I685*'fnd base rates'!D$54)
+($J685*'fnd base rates'!D$55)
+($K685*'fnd base rates'!D$56)
+($L685*'fnd base rates'!D$57)
+($M685*'fnd base rates'!D$58)
+($N685*'fnd base rates'!D$59)
+($O685*VLOOKUP($S685+12,rate_basefnd,4)))
*$R685</f>
        <v>1389.2647999999999</v>
      </c>
      <c r="W685" s="1">
        <f>(($C685*'fnd base rates'!E$48)
+($D685*'fnd base rates'!E$49)
+($E685*'fnd base rates'!E$50)
+($F685*'fnd base rates'!E$51)
+($G685*'fnd base rates'!E$52)
+($H685*'fnd base rates'!E$53)
+($I685*'fnd base rates'!E$54)
+($J685*'fnd base rates'!E$55)
+($K685*'fnd base rates'!E$56)
+($L685*'fnd base rates'!E$57)
+($M685*'fnd base rates'!E$58)
+($N685*'fnd base rates'!E$59)
+($O685*VLOOKUP($S685+12,rate_basefnd,5)))
*$R685</f>
        <v>13100.24409375</v>
      </c>
      <c r="X685" s="1">
        <f>(($C685*'fnd base rates'!F$48)
+($D685*'fnd base rates'!F$49)
+($E685*'fnd base rates'!F$50)
+($F685*'fnd base rates'!F$51)
+($G685*'fnd base rates'!F$52)
+($H685*'fnd base rates'!F$53)
+($I685*'fnd base rates'!F$54)
+($J685*'fnd base rates'!F$55)
+($K685*'fnd base rates'!F$56)
+($L685*'fnd base rates'!F$57)
+($M685*'fnd base rates'!F$58)
+($N685*'fnd base rates'!F$59)
+($O685*VLOOKUP($S685+12,rate_basefnd,6)))
*$R685</f>
        <v>1789.4700175</v>
      </c>
      <c r="Y685" s="1">
        <f>(($C685*'fnd base rates'!G$48)
+($D685*'fnd base rates'!G$49)
+($E685*'fnd base rates'!G$50)
+($F685*'fnd base rates'!G$51)
+($G685*'fnd base rates'!G$52)
+($H685*'fnd base rates'!G$53)
+($I685*'fnd base rates'!G$54)
+($J685*'fnd base rates'!G$55)
+($K685*'fnd base rates'!G$56)
+($L685*'fnd base rates'!G$57)
+($M685*'fnd base rates'!G$58)
+($N685*'fnd base rates'!G$59)
+($O685*VLOOKUP($S685+12,rate_basefnd,7)))
*$R685</f>
        <v>455.45854749999995</v>
      </c>
      <c r="Z685" s="1">
        <f>(($C685*'fnd base rates'!H$48)
+($D685*'fnd base rates'!H$49)
+($E685*'fnd base rates'!H$50)
+($F685*'fnd base rates'!H$51)
+($G685*'fnd base rates'!H$52)
+($H685*'fnd base rates'!H$53)
+($I685*'fnd base rates'!H$54)
+($J685*'fnd base rates'!H$55)
+($K685*'fnd base rates'!H$56)
+($L685*'fnd base rates'!H$57)
+($M685*'fnd base rates'!H$58)
+($N685*'fnd base rates'!H$59)
+($O685*VLOOKUP($S685+12,rate_basefnd,8)))</f>
        <v>908.76900000000001</v>
      </c>
      <c r="AA685" s="1">
        <f>(($C685*'fnd base rates'!I$48)
+($D685*'fnd base rates'!I$49)
+($E685*'fnd base rates'!I$50)
+($F685*'fnd base rates'!I$51)
+($G685*'fnd base rates'!I$52)
+($H685*'fnd base rates'!I$53)
+($I685*'fnd base rates'!I$54)
+($J685*'fnd base rates'!I$55)
+($K685*'fnd base rates'!I$56)
+($L685*'fnd base rates'!I$57)
+($M685*'fnd base rates'!I$58)
+($N685*'fnd base rates'!I$59)
+($O685*VLOOKUP($S685+12,rate_basefnd,9)))
*$R685</f>
        <v>617.03070000000002</v>
      </c>
      <c r="AB685" s="1">
        <f>(($C685*'fnd base rates'!J$48)
+($D685*'fnd base rates'!J$49)
+($E685*'fnd base rates'!J$50)
+($F685*'fnd base rates'!J$51)
+($G685*'fnd base rates'!J$52)
+($H685*'fnd base rates'!J$53)
+($I685*'fnd base rates'!J$54)
+($J685*'fnd base rates'!J$55)
+($K685*'fnd base rates'!J$56)
+($L685*'fnd base rates'!J$57)
+($M685*'fnd base rates'!J$58)
+($N685*'fnd base rates'!J$59)
+($O685*VLOOKUP($S685+12,rate_basefnd,10)))
*$R685</f>
        <v>451.81619999999998</v>
      </c>
      <c r="AC685" s="1">
        <f>(($C685*'fnd base rates'!K$48)
+($D685*'fnd base rates'!K$49)
+($E685*'fnd base rates'!K$50)
+($F685*'fnd base rates'!K$51)
+($G685*'fnd base rates'!K$52)
+($H685*'fnd base rates'!K$53)
+($I685*'fnd base rates'!K$54)
+($J685*'fnd base rates'!K$55)
+($K685*'fnd base rates'!K$56)
+($L685*'fnd base rates'!K$57)
+($M685*'fnd base rates'!K$58)
+($N685*'fnd base rates'!K$59)
+($O685*VLOOKUP($S685+12,rate_basefnd,11)))
*$R685</f>
        <v>3196.1641112499997</v>
      </c>
      <c r="AD685" s="1">
        <f>(($C685*'fnd base rates'!L$48)
+($D685*'fnd base rates'!L$49)
+($E685*'fnd base rates'!L$50)
+($F685*'fnd base rates'!L$51)
+($G685*'fnd base rates'!L$52)
+($H685*'fnd base rates'!L$53)
+($I685*'fnd base rates'!L$54)
+($J685*'fnd base rates'!L$55)
+($K685*'fnd base rates'!L$56)
+($L685*'fnd base rates'!L$57)
+($M685*'fnd base rates'!L$58)
+($N685*'fnd base rates'!L$59)
+($O685*VLOOKUP($S685+12,rate_basefnd,12)))</f>
        <v>2620.2395268536643</v>
      </c>
      <c r="AE685" s="1">
        <f>(($C685*'fnd base rates'!M$48)
+($D685*'fnd base rates'!M$49)
+($E685*'fnd base rates'!M$50)
+($F685*'fnd base rates'!M$51)
+($G685*'fnd base rates'!M$52)
+($H685*'fnd base rates'!M$53)
+($I685*'fnd base rates'!M$54)
+($J685*'fnd base rates'!M$55)
+($K685*'fnd base rates'!M$56)
+($L685*'fnd base rates'!M$57)
+($M685*'fnd base rates'!M$58)
+($N685*'fnd base rates'!M$59)
+($O685*VLOOKUP($S685+12,rate_basefnd,13)))</f>
        <v>0</v>
      </c>
      <c r="AF685" s="4">
        <f t="shared" si="115"/>
        <v>25496.744853103664</v>
      </c>
      <c r="AG685" s="4"/>
      <c r="AH685" s="4">
        <f t="shared" si="116"/>
        <v>494093293</v>
      </c>
      <c r="AI685" s="4" t="str">
        <f t="shared" si="117"/>
        <v>494</v>
      </c>
      <c r="AJ685" s="2" t="str">
        <f t="shared" si="118"/>
        <v>093</v>
      </c>
      <c r="AK685" s="2" t="str">
        <f t="shared" si="119"/>
        <v>293</v>
      </c>
      <c r="AL685" s="4">
        <f t="shared" si="120"/>
        <v>1</v>
      </c>
      <c r="AM685" s="4">
        <f t="shared" si="113"/>
        <v>2</v>
      </c>
      <c r="AN685" s="4">
        <f t="shared" si="121"/>
        <v>25496.744853103664</v>
      </c>
      <c r="AO685" s="4">
        <f t="shared" si="122"/>
        <v>12748</v>
      </c>
      <c r="AP685" s="4">
        <f t="shared" si="123"/>
        <v>0</v>
      </c>
      <c r="AQ685" s="75">
        <v>12748</v>
      </c>
      <c r="AR685" s="4"/>
    </row>
    <row r="686" spans="1:44">
      <c r="A686" s="2">
        <v>494093308</v>
      </c>
      <c r="B686" s="382" t="s">
        <v>697</v>
      </c>
      <c r="C686" s="15">
        <f>'fnd enro'!C686</f>
        <v>0</v>
      </c>
      <c r="D686" s="15">
        <f>'fnd enro'!D686</f>
        <v>0</v>
      </c>
      <c r="E686" s="15">
        <f>'fnd enro'!E686</f>
        <v>0</v>
      </c>
      <c r="F686" s="15">
        <f>'fnd enro'!F686</f>
        <v>0</v>
      </c>
      <c r="G686" s="15">
        <f>'fnd enro'!G686</f>
        <v>0</v>
      </c>
      <c r="H686" s="15">
        <f>'fnd enro'!H686</f>
        <v>0</v>
      </c>
      <c r="I686" s="15">
        <f>'fnd enro'!I686</f>
        <v>3.7499999999999999E-2</v>
      </c>
      <c r="J686" s="15">
        <f>'fnd enro'!J686</f>
        <v>0</v>
      </c>
      <c r="K686" s="15">
        <f>'fnd enro'!K686</f>
        <v>0</v>
      </c>
      <c r="L686" s="15">
        <f>'fnd enro'!L686</f>
        <v>0</v>
      </c>
      <c r="M686" s="15">
        <f>'fnd enro'!M686</f>
        <v>1</v>
      </c>
      <c r="N686" s="15">
        <f>'fnd enro'!N686</f>
        <v>0</v>
      </c>
      <c r="O686" s="15">
        <f>'fnd enro'!O686</f>
        <v>1</v>
      </c>
      <c r="P686" s="15"/>
      <c r="Q686" s="15">
        <f>'fnd enro'!R686</f>
        <v>1</v>
      </c>
      <c r="R686" s="16">
        <f t="shared" si="114"/>
        <v>1.0449999999999999</v>
      </c>
      <c r="S686" s="15">
        <f>'fnd enro'!Q686</f>
        <v>10</v>
      </c>
      <c r="U686" s="1">
        <f>(($C686*'fnd base rates'!C$48)
+($D686*'fnd base rates'!C$49)
+($E686*'fnd base rates'!C$50)
+($F686*'fnd base rates'!C$51)
+($G686*'fnd base rates'!C$52)
+($H686*'fnd base rates'!C$53)
+($I686*'fnd base rates'!C$54)
+($J686*'fnd base rates'!C$55)
+($K686*'fnd base rates'!C$56)
+($L686*'fnd base rates'!C$57)
+($M686*'fnd base rates'!C$58)
+($N686*'fnd base rates'!C$59)
+($O686*VLOOKUP($S686+12,rate_basefnd,3)))
*$R686</f>
        <v>484.143928125</v>
      </c>
      <c r="V686" s="1">
        <f>(($C686*'fnd base rates'!D$48)
+($D686*'fnd base rates'!D$49)
+($E686*'fnd base rates'!D$50)
+($F686*'fnd base rates'!D$51)
+($G686*'fnd base rates'!D$52)
+($H686*'fnd base rates'!D$53)
+($I686*'fnd base rates'!D$54)
+($J686*'fnd base rates'!D$55)
+($K686*'fnd base rates'!D$56)
+($L686*'fnd base rates'!D$57)
+($M686*'fnd base rates'!D$58)
+($N686*'fnd base rates'!D$59)
+($O686*VLOOKUP($S686+12,rate_basefnd,4)))
*$R686</f>
        <v>694.63239999999996</v>
      </c>
      <c r="W686" s="1">
        <f>(($C686*'fnd base rates'!E$48)
+($D686*'fnd base rates'!E$49)
+($E686*'fnd base rates'!E$50)
+($F686*'fnd base rates'!E$51)
+($G686*'fnd base rates'!E$52)
+($H686*'fnd base rates'!E$53)
+($I686*'fnd base rates'!E$54)
+($J686*'fnd base rates'!E$55)
+($K686*'fnd base rates'!E$56)
+($L686*'fnd base rates'!E$57)
+($M686*'fnd base rates'!E$58)
+($N686*'fnd base rates'!E$59)
+($O686*VLOOKUP($S686+12,rate_basefnd,5)))
*$R686</f>
        <v>8544.1178968749991</v>
      </c>
      <c r="X686" s="1">
        <f>(($C686*'fnd base rates'!F$48)
+($D686*'fnd base rates'!F$49)
+($E686*'fnd base rates'!F$50)
+($F686*'fnd base rates'!F$51)
+($G686*'fnd base rates'!F$52)
+($H686*'fnd base rates'!F$53)
+($I686*'fnd base rates'!F$54)
+($J686*'fnd base rates'!F$55)
+($K686*'fnd base rates'!F$56)
+($L686*'fnd base rates'!F$57)
+($M686*'fnd base rates'!F$58)
+($N686*'fnd base rates'!F$59)
+($O686*VLOOKUP($S686+12,rate_basefnd,6)))
*$R686</f>
        <v>959.89075874999992</v>
      </c>
      <c r="Y686" s="1">
        <f>(($C686*'fnd base rates'!G$48)
+($D686*'fnd base rates'!G$49)
+($E686*'fnd base rates'!G$50)
+($F686*'fnd base rates'!G$51)
+($G686*'fnd base rates'!G$52)
+($H686*'fnd base rates'!G$53)
+($I686*'fnd base rates'!G$54)
+($J686*'fnd base rates'!G$55)
+($K686*'fnd base rates'!G$56)
+($L686*'fnd base rates'!G$57)
+($M686*'fnd base rates'!G$58)
+($N686*'fnd base rates'!G$59)
+($O686*VLOOKUP($S686+12,rate_basefnd,7)))
*$R686</f>
        <v>261.69177374999998</v>
      </c>
      <c r="Z686" s="1">
        <f>(($C686*'fnd base rates'!H$48)
+($D686*'fnd base rates'!H$49)
+($E686*'fnd base rates'!H$50)
+($F686*'fnd base rates'!H$51)
+($G686*'fnd base rates'!H$52)
+($H686*'fnd base rates'!H$53)
+($I686*'fnd base rates'!H$54)
+($J686*'fnd base rates'!H$55)
+($K686*'fnd base rates'!H$56)
+($L686*'fnd base rates'!H$57)
+($M686*'fnd base rates'!H$58)
+($N686*'fnd base rates'!H$59)
+($O686*VLOOKUP($S686+12,rate_basefnd,8)))</f>
        <v>454.3845</v>
      </c>
      <c r="AA686" s="1">
        <f>(($C686*'fnd base rates'!I$48)
+($D686*'fnd base rates'!I$49)
+($E686*'fnd base rates'!I$50)
+($F686*'fnd base rates'!I$51)
+($G686*'fnd base rates'!I$52)
+($H686*'fnd base rates'!I$53)
+($I686*'fnd base rates'!I$54)
+($J686*'fnd base rates'!I$55)
+($K686*'fnd base rates'!I$56)
+($L686*'fnd base rates'!I$57)
+($M686*'fnd base rates'!I$58)
+($N686*'fnd base rates'!I$59)
+($O686*VLOOKUP($S686+12,rate_basefnd,9)))
*$R686</f>
        <v>308.51535000000001</v>
      </c>
      <c r="AB686" s="1">
        <f>(($C686*'fnd base rates'!J$48)
+($D686*'fnd base rates'!J$49)
+($E686*'fnd base rates'!J$50)
+($F686*'fnd base rates'!J$51)
+($G686*'fnd base rates'!J$52)
+($H686*'fnd base rates'!J$53)
+($I686*'fnd base rates'!J$54)
+($J686*'fnd base rates'!J$55)
+($K686*'fnd base rates'!J$56)
+($L686*'fnd base rates'!J$57)
+($M686*'fnd base rates'!J$58)
+($N686*'fnd base rates'!J$59)
+($O686*VLOOKUP($S686+12,rate_basefnd,10)))
*$R686</f>
        <v>138.30574999999999</v>
      </c>
      <c r="AC686" s="1">
        <f>(($C686*'fnd base rates'!K$48)
+($D686*'fnd base rates'!K$49)
+($E686*'fnd base rates'!K$50)
+($F686*'fnd base rates'!K$51)
+($G686*'fnd base rates'!K$52)
+($H686*'fnd base rates'!K$53)
+($I686*'fnd base rates'!K$54)
+($J686*'fnd base rates'!K$55)
+($K686*'fnd base rates'!K$56)
+($L686*'fnd base rates'!K$57)
+($M686*'fnd base rates'!K$58)
+($N686*'fnd base rates'!K$59)
+($O686*VLOOKUP($S686+12,rate_basefnd,11)))
*$R686</f>
        <v>1836.5719556249999</v>
      </c>
      <c r="AD686" s="1">
        <f>(($C686*'fnd base rates'!L$48)
+($D686*'fnd base rates'!L$49)
+($E686*'fnd base rates'!L$50)
+($F686*'fnd base rates'!L$51)
+($G686*'fnd base rates'!L$52)
+($H686*'fnd base rates'!L$53)
+($I686*'fnd base rates'!L$54)
+($J686*'fnd base rates'!L$55)
+($K686*'fnd base rates'!L$56)
+($L686*'fnd base rates'!L$57)
+($M686*'fnd base rates'!L$58)
+($N686*'fnd base rates'!L$59)
+($O686*VLOOKUP($S686+12,rate_basefnd,12)))</f>
        <v>1481.2333359278532</v>
      </c>
      <c r="AE686" s="1">
        <f>(($C686*'fnd base rates'!M$48)
+($D686*'fnd base rates'!M$49)
+($E686*'fnd base rates'!M$50)
+($F686*'fnd base rates'!M$51)
+($G686*'fnd base rates'!M$52)
+($H686*'fnd base rates'!M$53)
+($I686*'fnd base rates'!M$54)
+($J686*'fnd base rates'!M$55)
+($K686*'fnd base rates'!M$56)
+($L686*'fnd base rates'!M$57)
+($M686*'fnd base rates'!M$58)
+($N686*'fnd base rates'!M$59)
+($O686*VLOOKUP($S686+12,rate_basefnd,13)))</f>
        <v>0</v>
      </c>
      <c r="AF686" s="4">
        <f t="shared" si="115"/>
        <v>15163.487649052853</v>
      </c>
      <c r="AG686" s="4"/>
      <c r="AH686" s="4">
        <f t="shared" si="116"/>
        <v>494093308</v>
      </c>
      <c r="AI686" s="4" t="str">
        <f t="shared" si="117"/>
        <v>494</v>
      </c>
      <c r="AJ686" s="2" t="str">
        <f t="shared" si="118"/>
        <v>093</v>
      </c>
      <c r="AK686" s="2" t="str">
        <f t="shared" si="119"/>
        <v>308</v>
      </c>
      <c r="AL686" s="4">
        <f t="shared" si="120"/>
        <v>1</v>
      </c>
      <c r="AM686" s="4">
        <f t="shared" si="113"/>
        <v>1</v>
      </c>
      <c r="AN686" s="4">
        <f t="shared" si="121"/>
        <v>15163.487649052853</v>
      </c>
      <c r="AO686" s="4">
        <f t="shared" si="122"/>
        <v>15163</v>
      </c>
      <c r="AP686" s="4">
        <f t="shared" si="123"/>
        <v>0</v>
      </c>
      <c r="AQ686" s="75">
        <v>15163</v>
      </c>
      <c r="AR686" s="4"/>
    </row>
    <row r="687" spans="1:44">
      <c r="A687" s="2">
        <v>496201072</v>
      </c>
      <c r="B687" s="382" t="s">
        <v>698</v>
      </c>
      <c r="C687" s="15">
        <f>'fnd enro'!C687</f>
        <v>0</v>
      </c>
      <c r="D687" s="15">
        <f>'fnd enro'!D687</f>
        <v>0</v>
      </c>
      <c r="E687" s="15">
        <f>'fnd enro'!E687</f>
        <v>0</v>
      </c>
      <c r="F687" s="15">
        <f>'fnd enro'!F687</f>
        <v>0</v>
      </c>
      <c r="G687" s="15">
        <f>'fnd enro'!G687</f>
        <v>1</v>
      </c>
      <c r="H687" s="15">
        <f>'fnd enro'!H687</f>
        <v>3</v>
      </c>
      <c r="I687" s="15">
        <f>'fnd enro'!I687</f>
        <v>0.15</v>
      </c>
      <c r="J687" s="15">
        <f>'fnd enro'!J687</f>
        <v>0</v>
      </c>
      <c r="K687" s="15">
        <f>'fnd enro'!K687</f>
        <v>0</v>
      </c>
      <c r="L687" s="15">
        <f>'fnd enro'!L687</f>
        <v>0</v>
      </c>
      <c r="M687" s="15">
        <f>'fnd enro'!M687</f>
        <v>0</v>
      </c>
      <c r="N687" s="15">
        <f>'fnd enro'!N687</f>
        <v>0</v>
      </c>
      <c r="O687" s="15">
        <f>'fnd enro'!O687</f>
        <v>1</v>
      </c>
      <c r="P687" s="15"/>
      <c r="Q687" s="15">
        <f>'fnd enro'!R687</f>
        <v>4</v>
      </c>
      <c r="R687" s="16">
        <f t="shared" si="114"/>
        <v>1</v>
      </c>
      <c r="S687" s="15">
        <f>'fnd enro'!Q687</f>
        <v>6</v>
      </c>
      <c r="U687" s="1">
        <f>(($C687*'fnd base rates'!C$48)
+($D687*'fnd base rates'!C$49)
+($E687*'fnd base rates'!C$50)
+($F687*'fnd base rates'!C$51)
+($G687*'fnd base rates'!C$52)
+($H687*'fnd base rates'!C$53)
+($I687*'fnd base rates'!C$54)
+($J687*'fnd base rates'!C$55)
+($K687*'fnd base rates'!C$56)
+($L687*'fnd base rates'!C$57)
+($M687*'fnd base rates'!C$58)
+($N687*'fnd base rates'!C$59)
+($O687*VLOOKUP($S687+12,rate_basefnd,3)))
*$R687</f>
        <v>1853.1825000000001</v>
      </c>
      <c r="V687" s="1">
        <f>(($C687*'fnd base rates'!D$48)
+($D687*'fnd base rates'!D$49)
+($E687*'fnd base rates'!D$50)
+($F687*'fnd base rates'!D$51)
+($G687*'fnd base rates'!D$52)
+($H687*'fnd base rates'!D$53)
+($I687*'fnd base rates'!D$54)
+($J687*'fnd base rates'!D$55)
+($K687*'fnd base rates'!D$56)
+($L687*'fnd base rates'!D$57)
+($M687*'fnd base rates'!D$58)
+($N687*'fnd base rates'!D$59)
+($O687*VLOOKUP($S687+12,rate_basefnd,4)))
*$R687</f>
        <v>2658.88</v>
      </c>
      <c r="W687" s="1">
        <f>(($C687*'fnd base rates'!E$48)
+($D687*'fnd base rates'!E$49)
+($E687*'fnd base rates'!E$50)
+($F687*'fnd base rates'!E$51)
+($G687*'fnd base rates'!E$52)
+($H687*'fnd base rates'!E$53)
+($I687*'fnd base rates'!E$54)
+($J687*'fnd base rates'!E$55)
+($K687*'fnd base rates'!E$56)
+($L687*'fnd base rates'!E$57)
+($M687*'fnd base rates'!E$58)
+($N687*'fnd base rates'!E$59)
+($O687*VLOOKUP($S687+12,rate_basefnd,5)))
*$R687</f>
        <v>18917.5975</v>
      </c>
      <c r="X687" s="1">
        <f>(($C687*'fnd base rates'!F$48)
+($D687*'fnd base rates'!F$49)
+($E687*'fnd base rates'!F$50)
+($F687*'fnd base rates'!F$51)
+($G687*'fnd base rates'!F$52)
+($H687*'fnd base rates'!F$53)
+($I687*'fnd base rates'!F$54)
+($J687*'fnd base rates'!F$55)
+($K687*'fnd base rates'!F$56)
+($L687*'fnd base rates'!F$57)
+($M687*'fnd base rates'!F$58)
+($N687*'fnd base rates'!F$59)
+($O687*VLOOKUP($S687+12,rate_basefnd,6)))
*$R687</f>
        <v>3142.0730000000003</v>
      </c>
      <c r="Y687" s="1">
        <f>(($C687*'fnd base rates'!G$48)
+($D687*'fnd base rates'!G$49)
+($E687*'fnd base rates'!G$50)
+($F687*'fnd base rates'!G$51)
+($G687*'fnd base rates'!G$52)
+($H687*'fnd base rates'!G$53)
+($I687*'fnd base rates'!G$54)
+($J687*'fnd base rates'!G$55)
+($K687*'fnd base rates'!G$56)
+($L687*'fnd base rates'!G$57)
+($M687*'fnd base rates'!G$58)
+($N687*'fnd base rates'!G$59)
+($O687*VLOOKUP($S687+12,rate_basefnd,7)))
*$R687</f>
        <v>640.96100000000001</v>
      </c>
      <c r="Z687" s="1">
        <f>(($C687*'fnd base rates'!H$48)
+($D687*'fnd base rates'!H$49)
+($E687*'fnd base rates'!H$50)
+($F687*'fnd base rates'!H$51)
+($G687*'fnd base rates'!H$52)
+($H687*'fnd base rates'!H$53)
+($I687*'fnd base rates'!H$54)
+($J687*'fnd base rates'!H$55)
+($K687*'fnd base rates'!H$56)
+($L687*'fnd base rates'!H$57)
+($M687*'fnd base rates'!H$58)
+($N687*'fnd base rates'!H$59)
+($O687*VLOOKUP($S687+12,rate_basefnd,8)))</f>
        <v>2611.6380000000004</v>
      </c>
      <c r="AA687" s="1">
        <f>(($C687*'fnd base rates'!I$48)
+($D687*'fnd base rates'!I$49)
+($E687*'fnd base rates'!I$50)
+($F687*'fnd base rates'!I$51)
+($G687*'fnd base rates'!I$52)
+($H687*'fnd base rates'!I$53)
+($I687*'fnd base rates'!I$54)
+($J687*'fnd base rates'!I$55)
+($K687*'fnd base rates'!I$56)
+($L687*'fnd base rates'!I$57)
+($M687*'fnd base rates'!I$58)
+($N687*'fnd base rates'!I$59)
+($O687*VLOOKUP($S687+12,rate_basefnd,9)))
*$R687</f>
        <v>1405.47</v>
      </c>
      <c r="AB687" s="1">
        <f>(($C687*'fnd base rates'!J$48)
+($D687*'fnd base rates'!J$49)
+($E687*'fnd base rates'!J$50)
+($F687*'fnd base rates'!J$51)
+($G687*'fnd base rates'!J$52)
+($H687*'fnd base rates'!J$53)
+($I687*'fnd base rates'!J$54)
+($J687*'fnd base rates'!J$55)
+($K687*'fnd base rates'!J$56)
+($L687*'fnd base rates'!J$57)
+($M687*'fnd base rates'!J$58)
+($N687*'fnd base rates'!J$59)
+($O687*VLOOKUP($S687+12,rate_basefnd,10)))
*$R687</f>
        <v>1711.68</v>
      </c>
      <c r="AC687" s="1">
        <f>(($C687*'fnd base rates'!K$48)
+($D687*'fnd base rates'!K$49)
+($E687*'fnd base rates'!K$50)
+($F687*'fnd base rates'!K$51)
+($G687*'fnd base rates'!K$52)
+($H687*'fnd base rates'!K$53)
+($I687*'fnd base rates'!K$54)
+($J687*'fnd base rates'!K$55)
+($K687*'fnd base rates'!K$56)
+($L687*'fnd base rates'!K$57)
+($M687*'fnd base rates'!K$58)
+($N687*'fnd base rates'!K$59)
+($O687*VLOOKUP($S687+12,rate_basefnd,11)))
*$R687</f>
        <v>4498.0205000000005</v>
      </c>
      <c r="AD687" s="1">
        <f>(($C687*'fnd base rates'!L$48)
+($D687*'fnd base rates'!L$49)
+($E687*'fnd base rates'!L$50)
+($F687*'fnd base rates'!L$51)
+($G687*'fnd base rates'!L$52)
+($H687*'fnd base rates'!L$53)
+($I687*'fnd base rates'!L$54)
+($J687*'fnd base rates'!L$55)
+($K687*'fnd base rates'!L$56)
+($L687*'fnd base rates'!L$57)
+($M687*'fnd base rates'!L$58)
+($N687*'fnd base rates'!L$59)
+($O687*VLOOKUP($S687+12,rate_basefnd,12)))</f>
        <v>4055.0338815051573</v>
      </c>
      <c r="AE687" s="1">
        <f>(($C687*'fnd base rates'!M$48)
+($D687*'fnd base rates'!M$49)
+($E687*'fnd base rates'!M$50)
+($F687*'fnd base rates'!M$51)
+($G687*'fnd base rates'!M$52)
+($H687*'fnd base rates'!M$53)
+($I687*'fnd base rates'!M$54)
+($J687*'fnd base rates'!M$55)
+($K687*'fnd base rates'!M$56)
+($L687*'fnd base rates'!M$57)
+($M687*'fnd base rates'!M$58)
+($N687*'fnd base rates'!M$59)
+($O687*VLOOKUP($S687+12,rate_basefnd,13)))</f>
        <v>0</v>
      </c>
      <c r="AF687" s="4">
        <f t="shared" si="115"/>
        <v>41494.536381505153</v>
      </c>
      <c r="AG687" s="4"/>
      <c r="AH687" s="4">
        <f t="shared" si="116"/>
        <v>496201072</v>
      </c>
      <c r="AI687" s="4" t="str">
        <f t="shared" si="117"/>
        <v>496</v>
      </c>
      <c r="AJ687" s="2" t="str">
        <f t="shared" si="118"/>
        <v>201</v>
      </c>
      <c r="AK687" s="2" t="str">
        <f t="shared" si="119"/>
        <v>072</v>
      </c>
      <c r="AL687" s="4">
        <f t="shared" si="120"/>
        <v>1</v>
      </c>
      <c r="AM687" s="4">
        <f t="shared" si="113"/>
        <v>4</v>
      </c>
      <c r="AN687" s="4">
        <f t="shared" si="121"/>
        <v>41494.536381505153</v>
      </c>
      <c r="AO687" s="4">
        <f t="shared" si="122"/>
        <v>10374</v>
      </c>
      <c r="AP687" s="4">
        <f t="shared" si="123"/>
        <v>0</v>
      </c>
      <c r="AQ687" s="75">
        <v>10374</v>
      </c>
      <c r="AR687" s="4"/>
    </row>
    <row r="688" spans="1:44">
      <c r="A688" s="2">
        <v>496201094</v>
      </c>
      <c r="B688" s="382" t="s">
        <v>698</v>
      </c>
      <c r="C688" s="15">
        <f>'fnd enro'!C688</f>
        <v>0</v>
      </c>
      <c r="D688" s="15">
        <f>'fnd enro'!D688</f>
        <v>0</v>
      </c>
      <c r="E688" s="15">
        <f>'fnd enro'!E688</f>
        <v>0</v>
      </c>
      <c r="F688" s="15">
        <f>'fnd enro'!F688</f>
        <v>0</v>
      </c>
      <c r="G688" s="15">
        <f>'fnd enro'!G688</f>
        <v>0</v>
      </c>
      <c r="H688" s="15">
        <f>'fnd enro'!H688</f>
        <v>2</v>
      </c>
      <c r="I688" s="15">
        <f>'fnd enro'!I688</f>
        <v>7.4999999999999997E-2</v>
      </c>
      <c r="J688" s="15">
        <f>'fnd enro'!J688</f>
        <v>0</v>
      </c>
      <c r="K688" s="15">
        <f>'fnd enro'!K688</f>
        <v>0</v>
      </c>
      <c r="L688" s="15">
        <f>'fnd enro'!L688</f>
        <v>0</v>
      </c>
      <c r="M688" s="15">
        <f>'fnd enro'!M688</f>
        <v>0</v>
      </c>
      <c r="N688" s="15">
        <f>'fnd enro'!N688</f>
        <v>0</v>
      </c>
      <c r="O688" s="15">
        <f>'fnd enro'!O688</f>
        <v>2</v>
      </c>
      <c r="P688" s="15"/>
      <c r="Q688" s="15">
        <f>'fnd enro'!R688</f>
        <v>2</v>
      </c>
      <c r="R688" s="16">
        <f t="shared" si="114"/>
        <v>1</v>
      </c>
      <c r="S688" s="15">
        <f>'fnd enro'!Q688</f>
        <v>10</v>
      </c>
      <c r="U688" s="1">
        <f>(($C688*'fnd base rates'!C$48)
+($D688*'fnd base rates'!C$49)
+($E688*'fnd base rates'!C$50)
+($F688*'fnd base rates'!C$51)
+($G688*'fnd base rates'!C$52)
+($H688*'fnd base rates'!C$53)
+($I688*'fnd base rates'!C$54)
+($J688*'fnd base rates'!C$55)
+($K688*'fnd base rates'!C$56)
+($L688*'fnd base rates'!C$57)
+($M688*'fnd base rates'!C$58)
+($N688*'fnd base rates'!C$59)
+($O688*VLOOKUP($S688+12,rate_basefnd,3)))
*$R688</f>
        <v>926.59125000000006</v>
      </c>
      <c r="V688" s="1">
        <f>(($C688*'fnd base rates'!D$48)
+($D688*'fnd base rates'!D$49)
+($E688*'fnd base rates'!D$50)
+($F688*'fnd base rates'!D$51)
+($G688*'fnd base rates'!D$52)
+($H688*'fnd base rates'!D$53)
+($I688*'fnd base rates'!D$54)
+($J688*'fnd base rates'!D$55)
+($K688*'fnd base rates'!D$56)
+($L688*'fnd base rates'!D$57)
+($M688*'fnd base rates'!D$58)
+($N688*'fnd base rates'!D$59)
+($O688*VLOOKUP($S688+12,rate_basefnd,4)))
*$R688</f>
        <v>1329.44</v>
      </c>
      <c r="W688" s="1">
        <f>(($C688*'fnd base rates'!E$48)
+($D688*'fnd base rates'!E$49)
+($E688*'fnd base rates'!E$50)
+($F688*'fnd base rates'!E$51)
+($G688*'fnd base rates'!E$52)
+($H688*'fnd base rates'!E$53)
+($I688*'fnd base rates'!E$54)
+($J688*'fnd base rates'!E$55)
+($K688*'fnd base rates'!E$56)
+($L688*'fnd base rates'!E$57)
+($M688*'fnd base rates'!E$58)
+($N688*'fnd base rates'!E$59)
+($O688*VLOOKUP($S688+12,rate_basefnd,5)))
*$R688</f>
        <v>15060.498749999999</v>
      </c>
      <c r="X688" s="1">
        <f>(($C688*'fnd base rates'!F$48)
+($D688*'fnd base rates'!F$49)
+($E688*'fnd base rates'!F$50)
+($F688*'fnd base rates'!F$51)
+($G688*'fnd base rates'!F$52)
+($H688*'fnd base rates'!F$53)
+($I688*'fnd base rates'!F$54)
+($J688*'fnd base rates'!F$55)
+($K688*'fnd base rates'!F$56)
+($L688*'fnd base rates'!F$57)
+($M688*'fnd base rates'!F$58)
+($N688*'fnd base rates'!F$59)
+($O688*VLOOKUP($S688+12,rate_basefnd,6)))
*$R688</f>
        <v>1523.9115000000002</v>
      </c>
      <c r="Y688" s="1">
        <f>(($C688*'fnd base rates'!G$48)
+($D688*'fnd base rates'!G$49)
+($E688*'fnd base rates'!G$50)
+($F688*'fnd base rates'!G$51)
+($G688*'fnd base rates'!G$52)
+($H688*'fnd base rates'!G$53)
+($I688*'fnd base rates'!G$54)
+($J688*'fnd base rates'!G$55)
+($K688*'fnd base rates'!G$56)
+($L688*'fnd base rates'!G$57)
+($M688*'fnd base rates'!G$58)
+($N688*'fnd base rates'!G$59)
+($O688*VLOOKUP($S688+12,rate_basefnd,7)))
*$R688</f>
        <v>427.88549999999998</v>
      </c>
      <c r="Z688" s="1">
        <f>(($C688*'fnd base rates'!H$48)
+($D688*'fnd base rates'!H$49)
+($E688*'fnd base rates'!H$50)
+($F688*'fnd base rates'!H$51)
+($G688*'fnd base rates'!H$52)
+($H688*'fnd base rates'!H$53)
+($I688*'fnd base rates'!H$54)
+($J688*'fnd base rates'!H$55)
+($K688*'fnd base rates'!H$56)
+($L688*'fnd base rates'!H$57)
+($M688*'fnd base rates'!H$58)
+($N688*'fnd base rates'!H$59)
+($O688*VLOOKUP($S688+12,rate_basefnd,8)))</f>
        <v>1438.1690000000001</v>
      </c>
      <c r="AA688" s="1">
        <f>(($C688*'fnd base rates'!I$48)
+($D688*'fnd base rates'!I$49)
+($E688*'fnd base rates'!I$50)
+($F688*'fnd base rates'!I$51)
+($G688*'fnd base rates'!I$52)
+($H688*'fnd base rates'!I$53)
+($I688*'fnd base rates'!I$54)
+($J688*'fnd base rates'!I$55)
+($K688*'fnd base rates'!I$56)
+($L688*'fnd base rates'!I$57)
+($M688*'fnd base rates'!I$58)
+($N688*'fnd base rates'!I$59)
+($O688*VLOOKUP($S688+12,rate_basefnd,9)))
*$R688</f>
        <v>740.16</v>
      </c>
      <c r="AB688" s="1">
        <f>(($C688*'fnd base rates'!J$48)
+($D688*'fnd base rates'!J$49)
+($E688*'fnd base rates'!J$50)
+($F688*'fnd base rates'!J$51)
+($G688*'fnd base rates'!J$52)
+($H688*'fnd base rates'!J$53)
+($I688*'fnd base rates'!J$54)
+($J688*'fnd base rates'!J$55)
+($K688*'fnd base rates'!J$56)
+($L688*'fnd base rates'!J$57)
+($M688*'fnd base rates'!J$58)
+($N688*'fnd base rates'!J$59)
+($O688*VLOOKUP($S688+12,rate_basefnd,10)))
*$R688</f>
        <v>997</v>
      </c>
      <c r="AC688" s="1">
        <f>(($C688*'fnd base rates'!K$48)
+($D688*'fnd base rates'!K$49)
+($E688*'fnd base rates'!K$50)
+($F688*'fnd base rates'!K$51)
+($G688*'fnd base rates'!K$52)
+($H688*'fnd base rates'!K$53)
+($I688*'fnd base rates'!K$54)
+($J688*'fnd base rates'!K$55)
+($K688*'fnd base rates'!K$56)
+($L688*'fnd base rates'!K$57)
+($M688*'fnd base rates'!K$58)
+($N688*'fnd base rates'!K$59)
+($O688*VLOOKUP($S688+12,rate_basefnd,11)))
*$R688</f>
        <v>3002.7502500000001</v>
      </c>
      <c r="AD688" s="1">
        <f>(($C688*'fnd base rates'!L$48)
+($D688*'fnd base rates'!L$49)
+($E688*'fnd base rates'!L$50)
+($F688*'fnd base rates'!L$51)
+($G688*'fnd base rates'!L$52)
+($H688*'fnd base rates'!L$53)
+($I688*'fnd base rates'!L$54)
+($J688*'fnd base rates'!L$55)
+($K688*'fnd base rates'!L$56)
+($L688*'fnd base rates'!L$57)
+($M688*'fnd base rates'!L$58)
+($N688*'fnd base rates'!L$59)
+($O688*VLOOKUP($S688+12,rate_basefnd,12)))</f>
        <v>2502.7160787188832</v>
      </c>
      <c r="AE688" s="1">
        <f>(($C688*'fnd base rates'!M$48)
+($D688*'fnd base rates'!M$49)
+($E688*'fnd base rates'!M$50)
+($F688*'fnd base rates'!M$51)
+($G688*'fnd base rates'!M$52)
+($H688*'fnd base rates'!M$53)
+($I688*'fnd base rates'!M$54)
+($J688*'fnd base rates'!M$55)
+($K688*'fnd base rates'!M$56)
+($L688*'fnd base rates'!M$57)
+($M688*'fnd base rates'!M$58)
+($N688*'fnd base rates'!M$59)
+($O688*VLOOKUP($S688+12,rate_basefnd,13)))</f>
        <v>0</v>
      </c>
      <c r="AF688" s="4">
        <f t="shared" si="115"/>
        <v>27949.122328718888</v>
      </c>
      <c r="AG688" s="4"/>
      <c r="AH688" s="4">
        <f t="shared" si="116"/>
        <v>496201094</v>
      </c>
      <c r="AI688" s="4" t="str">
        <f t="shared" si="117"/>
        <v>496</v>
      </c>
      <c r="AJ688" s="2" t="str">
        <f t="shared" si="118"/>
        <v>201</v>
      </c>
      <c r="AK688" s="2" t="str">
        <f t="shared" si="119"/>
        <v>094</v>
      </c>
      <c r="AL688" s="4">
        <f t="shared" si="120"/>
        <v>1</v>
      </c>
      <c r="AM688" s="4">
        <f t="shared" si="113"/>
        <v>2</v>
      </c>
      <c r="AN688" s="4">
        <f t="shared" si="121"/>
        <v>27949.122328718888</v>
      </c>
      <c r="AO688" s="4">
        <f t="shared" si="122"/>
        <v>13975</v>
      </c>
      <c r="AP688" s="4">
        <f t="shared" si="123"/>
        <v>0</v>
      </c>
      <c r="AQ688" s="75">
        <v>13975</v>
      </c>
      <c r="AR688" s="4"/>
    </row>
    <row r="689" spans="1:44">
      <c r="A689" s="2">
        <v>496201095</v>
      </c>
      <c r="B689" s="382" t="s">
        <v>698</v>
      </c>
      <c r="C689" s="15">
        <f>'fnd enro'!C689</f>
        <v>0</v>
      </c>
      <c r="D689" s="15">
        <f>'fnd enro'!D689</f>
        <v>0</v>
      </c>
      <c r="E689" s="15">
        <f>'fnd enro'!E689</f>
        <v>0</v>
      </c>
      <c r="F689" s="15">
        <f>'fnd enro'!F689</f>
        <v>0</v>
      </c>
      <c r="G689" s="15">
        <f>'fnd enro'!G689</f>
        <v>1</v>
      </c>
      <c r="H689" s="15">
        <f>'fnd enro'!H689</f>
        <v>0</v>
      </c>
      <c r="I689" s="15">
        <f>'fnd enro'!I689</f>
        <v>3.7499999999999999E-2</v>
      </c>
      <c r="J689" s="15">
        <f>'fnd enro'!J689</f>
        <v>0</v>
      </c>
      <c r="K689" s="15">
        <f>'fnd enro'!K689</f>
        <v>0</v>
      </c>
      <c r="L689" s="15">
        <f>'fnd enro'!L689</f>
        <v>0</v>
      </c>
      <c r="M689" s="15">
        <f>'fnd enro'!M689</f>
        <v>0</v>
      </c>
      <c r="N689" s="15">
        <f>'fnd enro'!N689</f>
        <v>0</v>
      </c>
      <c r="O689" s="15">
        <f>'fnd enro'!O689</f>
        <v>1</v>
      </c>
      <c r="P689" s="15"/>
      <c r="Q689" s="15">
        <f>'fnd enro'!R689</f>
        <v>1</v>
      </c>
      <c r="R689" s="16">
        <f t="shared" si="114"/>
        <v>1</v>
      </c>
      <c r="S689" s="15">
        <f>'fnd enro'!Q689</f>
        <v>10</v>
      </c>
      <c r="U689" s="1">
        <f>(($C689*'fnd base rates'!C$48)
+($D689*'fnd base rates'!C$49)
+($E689*'fnd base rates'!C$50)
+($F689*'fnd base rates'!C$51)
+($G689*'fnd base rates'!C$52)
+($H689*'fnd base rates'!C$53)
+($I689*'fnd base rates'!C$54)
+($J689*'fnd base rates'!C$55)
+($K689*'fnd base rates'!C$56)
+($L689*'fnd base rates'!C$57)
+($M689*'fnd base rates'!C$58)
+($N689*'fnd base rates'!C$59)
+($O689*VLOOKUP($S689+12,rate_basefnd,3)))
*$R689</f>
        <v>463.29562500000003</v>
      </c>
      <c r="V689" s="1">
        <f>(($C689*'fnd base rates'!D$48)
+($D689*'fnd base rates'!D$49)
+($E689*'fnd base rates'!D$50)
+($F689*'fnd base rates'!D$51)
+($G689*'fnd base rates'!D$52)
+($H689*'fnd base rates'!D$53)
+($I689*'fnd base rates'!D$54)
+($J689*'fnd base rates'!D$55)
+($K689*'fnd base rates'!D$56)
+($L689*'fnd base rates'!D$57)
+($M689*'fnd base rates'!D$58)
+($N689*'fnd base rates'!D$59)
+($O689*VLOOKUP($S689+12,rate_basefnd,4)))
*$R689</f>
        <v>664.72</v>
      </c>
      <c r="W689" s="1">
        <f>(($C689*'fnd base rates'!E$48)
+($D689*'fnd base rates'!E$49)
+($E689*'fnd base rates'!E$50)
+($F689*'fnd base rates'!E$51)
+($G689*'fnd base rates'!E$52)
+($H689*'fnd base rates'!E$53)
+($I689*'fnd base rates'!E$54)
+($J689*'fnd base rates'!E$55)
+($K689*'fnd base rates'!E$56)
+($L689*'fnd base rates'!E$57)
+($M689*'fnd base rates'!E$58)
+($N689*'fnd base rates'!E$59)
+($O689*VLOOKUP($S689+12,rate_basefnd,5)))
*$R689</f>
        <v>6268.0593749999998</v>
      </c>
      <c r="X689" s="1">
        <f>(($C689*'fnd base rates'!F$48)
+($D689*'fnd base rates'!F$49)
+($E689*'fnd base rates'!F$50)
+($F689*'fnd base rates'!F$51)
+($G689*'fnd base rates'!F$52)
+($H689*'fnd base rates'!F$53)
+($I689*'fnd base rates'!F$54)
+($J689*'fnd base rates'!F$55)
+($K689*'fnd base rates'!F$56)
+($L689*'fnd base rates'!F$57)
+($M689*'fnd base rates'!F$58)
+($N689*'fnd base rates'!F$59)
+($O689*VLOOKUP($S689+12,rate_basefnd,6)))
*$R689</f>
        <v>856.20575000000008</v>
      </c>
      <c r="Y689" s="1">
        <f>(($C689*'fnd base rates'!G$48)
+($D689*'fnd base rates'!G$49)
+($E689*'fnd base rates'!G$50)
+($F689*'fnd base rates'!G$51)
+($G689*'fnd base rates'!G$52)
+($H689*'fnd base rates'!G$53)
+($I689*'fnd base rates'!G$54)
+($J689*'fnd base rates'!G$55)
+($K689*'fnd base rates'!G$56)
+($L689*'fnd base rates'!G$57)
+($M689*'fnd base rates'!G$58)
+($N689*'fnd base rates'!G$59)
+($O689*VLOOKUP($S689+12,rate_basefnd,7)))
*$R689</f>
        <v>217.92274999999998</v>
      </c>
      <c r="Z689" s="1">
        <f>(($C689*'fnd base rates'!H$48)
+($D689*'fnd base rates'!H$49)
+($E689*'fnd base rates'!H$50)
+($F689*'fnd base rates'!H$51)
+($G689*'fnd base rates'!H$52)
+($H689*'fnd base rates'!H$53)
+($I689*'fnd base rates'!H$54)
+($J689*'fnd base rates'!H$55)
+($K689*'fnd base rates'!H$56)
+($L689*'fnd base rates'!H$57)
+($M689*'fnd base rates'!H$58)
+($N689*'fnd base rates'!H$59)
+($O689*VLOOKUP($S689+12,rate_basefnd,8)))</f>
        <v>454.3845</v>
      </c>
      <c r="AA689" s="1">
        <f>(($C689*'fnd base rates'!I$48)
+($D689*'fnd base rates'!I$49)
+($E689*'fnd base rates'!I$50)
+($F689*'fnd base rates'!I$51)
+($G689*'fnd base rates'!I$52)
+($H689*'fnd base rates'!I$53)
+($I689*'fnd base rates'!I$54)
+($J689*'fnd base rates'!I$55)
+($K689*'fnd base rates'!I$56)
+($L689*'fnd base rates'!I$57)
+($M689*'fnd base rates'!I$58)
+($N689*'fnd base rates'!I$59)
+($O689*VLOOKUP($S689+12,rate_basefnd,9)))
*$R689</f>
        <v>295.23</v>
      </c>
      <c r="AB689" s="1">
        <f>(($C689*'fnd base rates'!J$48)
+($D689*'fnd base rates'!J$49)
+($E689*'fnd base rates'!J$50)
+($F689*'fnd base rates'!J$51)
+($G689*'fnd base rates'!J$52)
+($H689*'fnd base rates'!J$53)
+($I689*'fnd base rates'!J$54)
+($J689*'fnd base rates'!J$55)
+($K689*'fnd base rates'!J$56)
+($L689*'fnd base rates'!J$57)
+($M689*'fnd base rates'!J$58)
+($N689*'fnd base rates'!J$59)
+($O689*VLOOKUP($S689+12,rate_basefnd,10)))
*$R689</f>
        <v>216.18</v>
      </c>
      <c r="AC689" s="1">
        <f>(($C689*'fnd base rates'!K$48)
+($D689*'fnd base rates'!K$49)
+($E689*'fnd base rates'!K$50)
+($F689*'fnd base rates'!K$51)
+($G689*'fnd base rates'!K$52)
+($H689*'fnd base rates'!K$53)
+($I689*'fnd base rates'!K$54)
+($J689*'fnd base rates'!K$55)
+($K689*'fnd base rates'!K$56)
+($L689*'fnd base rates'!K$57)
+($M689*'fnd base rates'!K$58)
+($N689*'fnd base rates'!K$59)
+($O689*VLOOKUP($S689+12,rate_basefnd,11)))
*$R689</f>
        <v>1529.2651249999999</v>
      </c>
      <c r="AD689" s="1">
        <f>(($C689*'fnd base rates'!L$48)
+($D689*'fnd base rates'!L$49)
+($E689*'fnd base rates'!L$50)
+($F689*'fnd base rates'!L$51)
+($G689*'fnd base rates'!L$52)
+($H689*'fnd base rates'!L$53)
+($I689*'fnd base rates'!L$54)
+($J689*'fnd base rates'!L$55)
+($K689*'fnd base rates'!L$56)
+($L689*'fnd base rates'!L$57)
+($M689*'fnd base rates'!L$58)
+($N689*'fnd base rates'!L$59)
+($O689*VLOOKUP($S689+12,rate_basefnd,12)))</f>
        <v>1310.1197634268322</v>
      </c>
      <c r="AE689" s="1">
        <f>(($C689*'fnd base rates'!M$48)
+($D689*'fnd base rates'!M$49)
+($E689*'fnd base rates'!M$50)
+($F689*'fnd base rates'!M$51)
+($G689*'fnd base rates'!M$52)
+($H689*'fnd base rates'!M$53)
+($I689*'fnd base rates'!M$54)
+($J689*'fnd base rates'!M$55)
+($K689*'fnd base rates'!M$56)
+($L689*'fnd base rates'!M$57)
+($M689*'fnd base rates'!M$58)
+($N689*'fnd base rates'!M$59)
+($O689*VLOOKUP($S689+12,rate_basefnd,13)))</f>
        <v>0</v>
      </c>
      <c r="AF689" s="4">
        <f t="shared" si="115"/>
        <v>12275.382888426831</v>
      </c>
      <c r="AG689" s="4"/>
      <c r="AH689" s="4">
        <f t="shared" si="116"/>
        <v>496201095</v>
      </c>
      <c r="AI689" s="4" t="str">
        <f t="shared" si="117"/>
        <v>496</v>
      </c>
      <c r="AJ689" s="2" t="str">
        <f t="shared" si="118"/>
        <v>201</v>
      </c>
      <c r="AK689" s="2" t="str">
        <f t="shared" si="119"/>
        <v>095</v>
      </c>
      <c r="AL689" s="4">
        <f t="shared" si="120"/>
        <v>1</v>
      </c>
      <c r="AM689" s="4">
        <f t="shared" si="113"/>
        <v>1</v>
      </c>
      <c r="AN689" s="4">
        <f t="shared" si="121"/>
        <v>12275.382888426831</v>
      </c>
      <c r="AO689" s="4">
        <f t="shared" si="122"/>
        <v>12275</v>
      </c>
      <c r="AP689" s="4">
        <f t="shared" si="123"/>
        <v>0</v>
      </c>
      <c r="AQ689" s="75">
        <v>12275</v>
      </c>
      <c r="AR689" s="4"/>
    </row>
    <row r="690" spans="1:44">
      <c r="A690" s="2">
        <v>496201201</v>
      </c>
      <c r="B690" s="382" t="s">
        <v>698</v>
      </c>
      <c r="C690" s="15">
        <f>'fnd enro'!C690</f>
        <v>0</v>
      </c>
      <c r="D690" s="15">
        <f>'fnd enro'!D690</f>
        <v>0</v>
      </c>
      <c r="E690" s="15">
        <f>'fnd enro'!E690</f>
        <v>0</v>
      </c>
      <c r="F690" s="15">
        <f>'fnd enro'!F690</f>
        <v>50</v>
      </c>
      <c r="G690" s="15">
        <f>'fnd enro'!G690</f>
        <v>223</v>
      </c>
      <c r="H690" s="15">
        <f>'fnd enro'!H690</f>
        <v>168</v>
      </c>
      <c r="I690" s="15">
        <f>'fnd enro'!I690</f>
        <v>18.5625</v>
      </c>
      <c r="J690" s="15">
        <f>'fnd enro'!J690</f>
        <v>0</v>
      </c>
      <c r="K690" s="15">
        <f>'fnd enro'!K690</f>
        <v>0</v>
      </c>
      <c r="L690" s="15">
        <f>'fnd enro'!L690</f>
        <v>0</v>
      </c>
      <c r="M690" s="15">
        <f>'fnd enro'!M690</f>
        <v>54</v>
      </c>
      <c r="N690" s="15">
        <f>'fnd enro'!N690</f>
        <v>0</v>
      </c>
      <c r="O690" s="15">
        <f>'fnd enro'!O690</f>
        <v>268</v>
      </c>
      <c r="P690" s="15"/>
      <c r="Q690" s="15">
        <f>'fnd enro'!R690</f>
        <v>495</v>
      </c>
      <c r="R690" s="16">
        <f t="shared" si="114"/>
        <v>1</v>
      </c>
      <c r="S690" s="15">
        <f>'fnd enro'!Q690</f>
        <v>10</v>
      </c>
      <c r="U690" s="1">
        <f>(($C690*'fnd base rates'!C$48)
+($D690*'fnd base rates'!C$49)
+($E690*'fnd base rates'!C$50)
+($F690*'fnd base rates'!C$51)
+($G690*'fnd base rates'!C$52)
+($H690*'fnd base rates'!C$53)
+($I690*'fnd base rates'!C$54)
+($J690*'fnd base rates'!C$55)
+($K690*'fnd base rates'!C$56)
+($L690*'fnd base rates'!C$57)
+($M690*'fnd base rates'!C$58)
+($N690*'fnd base rates'!C$59)
+($O690*VLOOKUP($S690+12,rate_basefnd,3)))
*$R690</f>
        <v>229331.33437500001</v>
      </c>
      <c r="V690" s="1">
        <f>(($C690*'fnd base rates'!D$48)
+($D690*'fnd base rates'!D$49)
+($E690*'fnd base rates'!D$50)
+($F690*'fnd base rates'!D$51)
+($G690*'fnd base rates'!D$52)
+($H690*'fnd base rates'!D$53)
+($I690*'fnd base rates'!D$54)
+($J690*'fnd base rates'!D$55)
+($K690*'fnd base rates'!D$56)
+($L690*'fnd base rates'!D$57)
+($M690*'fnd base rates'!D$58)
+($N690*'fnd base rates'!D$59)
+($O690*VLOOKUP($S690+12,rate_basefnd,4)))
*$R690</f>
        <v>329036.40000000002</v>
      </c>
      <c r="W690" s="1">
        <f>(($C690*'fnd base rates'!E$48)
+($D690*'fnd base rates'!E$49)
+($E690*'fnd base rates'!E$50)
+($F690*'fnd base rates'!E$51)
+($G690*'fnd base rates'!E$52)
+($H690*'fnd base rates'!E$53)
+($I690*'fnd base rates'!E$54)
+($J690*'fnd base rates'!E$55)
+($K690*'fnd base rates'!E$56)
+($L690*'fnd base rates'!E$57)
+($M690*'fnd base rates'!E$58)
+($N690*'fnd base rates'!E$59)
+($O690*VLOOKUP($S690+12,rate_basefnd,5)))
*$R690</f>
        <v>2693423.2506250003</v>
      </c>
      <c r="X690" s="1">
        <f>(($C690*'fnd base rates'!F$48)
+($D690*'fnd base rates'!F$49)
+($E690*'fnd base rates'!F$50)
+($F690*'fnd base rates'!F$51)
+($G690*'fnd base rates'!F$52)
+($H690*'fnd base rates'!F$53)
+($I690*'fnd base rates'!F$54)
+($J690*'fnd base rates'!F$55)
+($K690*'fnd base rates'!F$56)
+($L690*'fnd base rates'!F$57)
+($M690*'fnd base rates'!F$58)
+($N690*'fnd base rates'!F$59)
+($O690*VLOOKUP($S690+12,rate_basefnd,6)))
*$R690</f>
        <v>422305.24625000003</v>
      </c>
      <c r="Y690" s="1">
        <f>(($C690*'fnd base rates'!G$48)
+($D690*'fnd base rates'!G$49)
+($E690*'fnd base rates'!G$50)
+($F690*'fnd base rates'!G$51)
+($G690*'fnd base rates'!G$52)
+($H690*'fnd base rates'!G$53)
+($I690*'fnd base rates'!G$54)
+($J690*'fnd base rates'!G$55)
+($K690*'fnd base rates'!G$56)
+($L690*'fnd base rates'!G$57)
+($M690*'fnd base rates'!G$58)
+($N690*'fnd base rates'!G$59)
+($O690*VLOOKUP($S690+12,rate_basefnd,7)))
*$R690</f>
        <v>92107.121249999997</v>
      </c>
      <c r="Z690" s="1">
        <f>(($C690*'fnd base rates'!H$48)
+($D690*'fnd base rates'!H$49)
+($E690*'fnd base rates'!H$50)
+($F690*'fnd base rates'!H$51)
+($G690*'fnd base rates'!H$52)
+($H690*'fnd base rates'!H$53)
+($I690*'fnd base rates'!H$54)
+($J690*'fnd base rates'!H$55)
+($K690*'fnd base rates'!H$56)
+($L690*'fnd base rates'!H$57)
+($M690*'fnd base rates'!H$58)
+($N690*'fnd base rates'!H$59)
+($O690*VLOOKUP($S690+12,rate_basefnd,8)))</f>
        <v>269389.92749999999</v>
      </c>
      <c r="AA690" s="1">
        <f>(($C690*'fnd base rates'!I$48)
+($D690*'fnd base rates'!I$49)
+($E690*'fnd base rates'!I$50)
+($F690*'fnd base rates'!I$51)
+($G690*'fnd base rates'!I$52)
+($H690*'fnd base rates'!I$53)
+($I690*'fnd base rates'!I$54)
+($J690*'fnd base rates'!I$55)
+($K690*'fnd base rates'!I$56)
+($L690*'fnd base rates'!I$57)
+($M690*'fnd base rates'!I$58)
+($N690*'fnd base rates'!I$59)
+($O690*VLOOKUP($S690+12,rate_basefnd,9)))
*$R690</f>
        <v>155041.65000000002</v>
      </c>
      <c r="AB690" s="1">
        <f>(($C690*'fnd base rates'!J$48)
+($D690*'fnd base rates'!J$49)
+($E690*'fnd base rates'!J$50)
+($F690*'fnd base rates'!J$51)
+($G690*'fnd base rates'!J$52)
+($H690*'fnd base rates'!J$53)
+($I690*'fnd base rates'!J$54)
+($J690*'fnd base rates'!J$55)
+($K690*'fnd base rates'!J$56)
+($L690*'fnd base rates'!J$57)
+($M690*'fnd base rates'!J$58)
+($N690*'fnd base rates'!J$59)
+($O690*VLOOKUP($S690+12,rate_basefnd,10)))
*$R690</f>
        <v>145720.54</v>
      </c>
      <c r="AC690" s="1">
        <f>(($C690*'fnd base rates'!K$48)
+($D690*'fnd base rates'!K$49)
+($E690*'fnd base rates'!K$50)
+($F690*'fnd base rates'!K$51)
+($G690*'fnd base rates'!K$52)
+($H690*'fnd base rates'!K$53)
+($I690*'fnd base rates'!K$54)
+($J690*'fnd base rates'!K$55)
+($K690*'fnd base rates'!K$56)
+($L690*'fnd base rates'!K$57)
+($M690*'fnd base rates'!K$58)
+($N690*'fnd base rates'!K$59)
+($O690*VLOOKUP($S690+12,rate_basefnd,11)))
*$R690</f>
        <v>646367.80687500001</v>
      </c>
      <c r="AD690" s="1">
        <f>(($C690*'fnd base rates'!L$48)
+($D690*'fnd base rates'!L$49)
+($E690*'fnd base rates'!L$50)
+($F690*'fnd base rates'!L$51)
+($G690*'fnd base rates'!L$52)
+($H690*'fnd base rates'!L$53)
+($I690*'fnd base rates'!L$54)
+($J690*'fnd base rates'!L$55)
+($K690*'fnd base rates'!L$56)
+($L690*'fnd base rates'!L$57)
+($M690*'fnd base rates'!L$58)
+($N690*'fnd base rates'!L$59)
+($O690*VLOOKUP($S690+12,rate_basefnd,12)))</f>
        <v>572981.3312353146</v>
      </c>
      <c r="AE690" s="1">
        <f>(($C690*'fnd base rates'!M$48)
+($D690*'fnd base rates'!M$49)
+($E690*'fnd base rates'!M$50)
+($F690*'fnd base rates'!M$51)
+($G690*'fnd base rates'!M$52)
+($H690*'fnd base rates'!M$53)
+($I690*'fnd base rates'!M$54)
+($J690*'fnd base rates'!M$55)
+($K690*'fnd base rates'!M$56)
+($L690*'fnd base rates'!M$57)
+($M690*'fnd base rates'!M$58)
+($N690*'fnd base rates'!M$59)
+($O690*VLOOKUP($S690+12,rate_basefnd,13)))</f>
        <v>0</v>
      </c>
      <c r="AF690" s="4">
        <f t="shared" si="115"/>
        <v>5555704.6081103142</v>
      </c>
      <c r="AG690" s="4"/>
      <c r="AH690" s="4">
        <f t="shared" si="116"/>
        <v>496201201</v>
      </c>
      <c r="AI690" s="4" t="str">
        <f t="shared" si="117"/>
        <v>496</v>
      </c>
      <c r="AJ690" s="2" t="str">
        <f t="shared" si="118"/>
        <v>201</v>
      </c>
      <c r="AK690" s="2" t="str">
        <f t="shared" si="119"/>
        <v>201</v>
      </c>
      <c r="AL690" s="4">
        <f t="shared" si="120"/>
        <v>1</v>
      </c>
      <c r="AM690" s="4">
        <f t="shared" si="113"/>
        <v>495</v>
      </c>
      <c r="AN690" s="4">
        <f t="shared" si="121"/>
        <v>5555704.6081103142</v>
      </c>
      <c r="AO690" s="4">
        <f t="shared" si="122"/>
        <v>11224</v>
      </c>
      <c r="AP690" s="4">
        <f t="shared" si="123"/>
        <v>0</v>
      </c>
      <c r="AQ690" s="75">
        <v>11224</v>
      </c>
      <c r="AR690" s="4"/>
    </row>
    <row r="691" spans="1:44">
      <c r="A691" s="2">
        <v>496201310</v>
      </c>
      <c r="B691" s="382" t="s">
        <v>698</v>
      </c>
      <c r="C691" s="15">
        <f>'fnd enro'!C691</f>
        <v>0</v>
      </c>
      <c r="D691" s="15">
        <f>'fnd enro'!D691</f>
        <v>0</v>
      </c>
      <c r="E691" s="15">
        <f>'fnd enro'!E691</f>
        <v>0</v>
      </c>
      <c r="F691" s="15">
        <f>'fnd enro'!F691</f>
        <v>0</v>
      </c>
      <c r="G691" s="15">
        <f>'fnd enro'!G691</f>
        <v>1</v>
      </c>
      <c r="H691" s="15">
        <f>'fnd enro'!H691</f>
        <v>1</v>
      </c>
      <c r="I691" s="15">
        <f>'fnd enro'!I691</f>
        <v>7.4999999999999997E-2</v>
      </c>
      <c r="J691" s="15">
        <f>'fnd enro'!J691</f>
        <v>0</v>
      </c>
      <c r="K691" s="15">
        <f>'fnd enro'!K691</f>
        <v>0</v>
      </c>
      <c r="L691" s="15">
        <f>'fnd enro'!L691</f>
        <v>0</v>
      </c>
      <c r="M691" s="15">
        <f>'fnd enro'!M691</f>
        <v>0</v>
      </c>
      <c r="N691" s="15">
        <f>'fnd enro'!N691</f>
        <v>0</v>
      </c>
      <c r="O691" s="15">
        <f>'fnd enro'!O691</f>
        <v>0</v>
      </c>
      <c r="P691" s="15"/>
      <c r="Q691" s="15">
        <f>'fnd enro'!R691</f>
        <v>2</v>
      </c>
      <c r="R691" s="16">
        <f t="shared" si="114"/>
        <v>1</v>
      </c>
      <c r="S691" s="15">
        <f>'fnd enro'!Q691</f>
        <v>1</v>
      </c>
      <c r="U691" s="1">
        <f>(($C691*'fnd base rates'!C$48)
+($D691*'fnd base rates'!C$49)
+($E691*'fnd base rates'!C$50)
+($F691*'fnd base rates'!C$51)
+($G691*'fnd base rates'!C$52)
+($H691*'fnd base rates'!C$53)
+($I691*'fnd base rates'!C$54)
+($J691*'fnd base rates'!C$55)
+($K691*'fnd base rates'!C$56)
+($L691*'fnd base rates'!C$57)
+($M691*'fnd base rates'!C$58)
+($N691*'fnd base rates'!C$59)
+($O691*VLOOKUP($S691+12,rate_basefnd,3)))
*$R691</f>
        <v>926.59125000000006</v>
      </c>
      <c r="V691" s="1">
        <f>(($C691*'fnd base rates'!D$48)
+($D691*'fnd base rates'!D$49)
+($E691*'fnd base rates'!D$50)
+($F691*'fnd base rates'!D$51)
+($G691*'fnd base rates'!D$52)
+($H691*'fnd base rates'!D$53)
+($I691*'fnd base rates'!D$54)
+($J691*'fnd base rates'!D$55)
+($K691*'fnd base rates'!D$56)
+($L691*'fnd base rates'!D$57)
+($M691*'fnd base rates'!D$58)
+($N691*'fnd base rates'!D$59)
+($O691*VLOOKUP($S691+12,rate_basefnd,4)))
*$R691</f>
        <v>1329.44</v>
      </c>
      <c r="W691" s="1">
        <f>(($C691*'fnd base rates'!E$48)
+($D691*'fnd base rates'!E$49)
+($E691*'fnd base rates'!E$50)
+($F691*'fnd base rates'!E$51)
+($G691*'fnd base rates'!E$52)
+($H691*'fnd base rates'!E$53)
+($I691*'fnd base rates'!E$54)
+($J691*'fnd base rates'!E$55)
+($K691*'fnd base rates'!E$56)
+($L691*'fnd base rates'!E$57)
+($M691*'fnd base rates'!E$58)
+($N691*'fnd base rates'!E$59)
+($O691*VLOOKUP($S691+12,rate_basefnd,5)))
*$R691</f>
        <v>7255.2287500000002</v>
      </c>
      <c r="X691" s="1">
        <f>(($C691*'fnd base rates'!F$48)
+($D691*'fnd base rates'!F$49)
+($E691*'fnd base rates'!F$50)
+($F691*'fnd base rates'!F$51)
+($G691*'fnd base rates'!F$52)
+($H691*'fnd base rates'!F$53)
+($I691*'fnd base rates'!F$54)
+($J691*'fnd base rates'!F$55)
+($K691*'fnd base rates'!F$56)
+($L691*'fnd base rates'!F$57)
+($M691*'fnd base rates'!F$58)
+($N691*'fnd base rates'!F$59)
+($O691*VLOOKUP($S691+12,rate_basefnd,6)))
*$R691</f>
        <v>1618.1615000000002</v>
      </c>
      <c r="Y691" s="1">
        <f>(($C691*'fnd base rates'!G$48)
+($D691*'fnd base rates'!G$49)
+($E691*'fnd base rates'!G$50)
+($F691*'fnd base rates'!G$51)
+($G691*'fnd base rates'!G$52)
+($H691*'fnd base rates'!G$53)
+($I691*'fnd base rates'!G$54)
+($J691*'fnd base rates'!G$55)
+($K691*'fnd base rates'!G$56)
+($L691*'fnd base rates'!G$57)
+($M691*'fnd base rates'!G$58)
+($N691*'fnd base rates'!G$59)
+($O691*VLOOKUP($S691+12,rate_basefnd,7)))
*$R691</f>
        <v>287.86549999999994</v>
      </c>
      <c r="Z691" s="1">
        <f>(($C691*'fnd base rates'!H$48)
+($D691*'fnd base rates'!H$49)
+($E691*'fnd base rates'!H$50)
+($F691*'fnd base rates'!H$51)
+($G691*'fnd base rates'!H$52)
+($H691*'fnd base rates'!H$53)
+($I691*'fnd base rates'!H$54)
+($J691*'fnd base rates'!H$55)
+($K691*'fnd base rates'!H$56)
+($L691*'fnd base rates'!H$57)
+($M691*'fnd base rates'!H$58)
+($N691*'fnd base rates'!H$59)
+($O691*VLOOKUP($S691+12,rate_basefnd,8)))</f>
        <v>1173.4690000000001</v>
      </c>
      <c r="AA691" s="1">
        <f>(($C691*'fnd base rates'!I$48)
+($D691*'fnd base rates'!I$49)
+($E691*'fnd base rates'!I$50)
+($F691*'fnd base rates'!I$51)
+($G691*'fnd base rates'!I$52)
+($H691*'fnd base rates'!I$53)
+($I691*'fnd base rates'!I$54)
+($J691*'fnd base rates'!I$55)
+($K691*'fnd base rates'!I$56)
+($L691*'fnd base rates'!I$57)
+($M691*'fnd base rates'!I$58)
+($N691*'fnd base rates'!I$59)
+($O691*VLOOKUP($S691+12,rate_basefnd,9)))
*$R691</f>
        <v>665.31</v>
      </c>
      <c r="AB691" s="1">
        <f>(($C691*'fnd base rates'!J$48)
+($D691*'fnd base rates'!J$49)
+($E691*'fnd base rates'!J$50)
+($F691*'fnd base rates'!J$51)
+($G691*'fnd base rates'!J$52)
+($H691*'fnd base rates'!J$53)
+($I691*'fnd base rates'!J$54)
+($J691*'fnd base rates'!J$55)
+($K691*'fnd base rates'!J$56)
+($L691*'fnd base rates'!J$57)
+($M691*'fnd base rates'!J$58)
+($N691*'fnd base rates'!J$59)
+($O691*VLOOKUP($S691+12,rate_basefnd,10)))
*$R691</f>
        <v>714.68000000000006</v>
      </c>
      <c r="AC691" s="1">
        <f>(($C691*'fnd base rates'!K$48)
+($D691*'fnd base rates'!K$49)
+($E691*'fnd base rates'!K$50)
+($F691*'fnd base rates'!K$51)
+($G691*'fnd base rates'!K$52)
+($H691*'fnd base rates'!K$53)
+($I691*'fnd base rates'!K$54)
+($J691*'fnd base rates'!K$55)
+($K691*'fnd base rates'!K$56)
+($L691*'fnd base rates'!K$57)
+($M691*'fnd base rates'!K$58)
+($N691*'fnd base rates'!K$59)
+($O691*VLOOKUP($S691+12,rate_basefnd,11)))
*$R691</f>
        <v>2020.10025</v>
      </c>
      <c r="AD691" s="1">
        <f>(($C691*'fnd base rates'!L$48)
+($D691*'fnd base rates'!L$49)
+($E691*'fnd base rates'!L$50)
+($F691*'fnd base rates'!L$51)
+($G691*'fnd base rates'!L$52)
+($H691*'fnd base rates'!L$53)
+($I691*'fnd base rates'!L$54)
+($J691*'fnd base rates'!L$55)
+($K691*'fnd base rates'!L$56)
+($L691*'fnd base rates'!L$57)
+($M691*'fnd base rates'!L$58)
+($N691*'fnd base rates'!L$59)
+($O691*VLOOKUP($S691+12,rate_basefnd,12)))</f>
        <v>1897.2778027862737</v>
      </c>
      <c r="AE691" s="1">
        <f>(($C691*'fnd base rates'!M$48)
+($D691*'fnd base rates'!M$49)
+($E691*'fnd base rates'!M$50)
+($F691*'fnd base rates'!M$51)
+($G691*'fnd base rates'!M$52)
+($H691*'fnd base rates'!M$53)
+($I691*'fnd base rates'!M$54)
+($J691*'fnd base rates'!M$55)
+($K691*'fnd base rates'!M$56)
+($L691*'fnd base rates'!M$57)
+($M691*'fnd base rates'!M$58)
+($N691*'fnd base rates'!M$59)
+($O691*VLOOKUP($S691+12,rate_basefnd,13)))</f>
        <v>0</v>
      </c>
      <c r="AF691" s="4">
        <f t="shared" si="115"/>
        <v>17888.124052786276</v>
      </c>
      <c r="AG691" s="4"/>
      <c r="AH691" s="4">
        <f t="shared" si="116"/>
        <v>496201310</v>
      </c>
      <c r="AI691" s="4" t="str">
        <f t="shared" si="117"/>
        <v>496</v>
      </c>
      <c r="AJ691" s="2" t="str">
        <f t="shared" si="118"/>
        <v>201</v>
      </c>
      <c r="AK691" s="2" t="str">
        <f t="shared" si="119"/>
        <v>310</v>
      </c>
      <c r="AL691" s="4">
        <f t="shared" si="120"/>
        <v>1</v>
      </c>
      <c r="AM691" s="4">
        <f t="shared" si="113"/>
        <v>2</v>
      </c>
      <c r="AN691" s="4">
        <f t="shared" si="121"/>
        <v>17888.124052786276</v>
      </c>
      <c r="AO691" s="4">
        <f t="shared" si="122"/>
        <v>8944</v>
      </c>
      <c r="AP691" s="4">
        <f t="shared" si="123"/>
        <v>0</v>
      </c>
      <c r="AQ691" s="75">
        <v>8944</v>
      </c>
      <c r="AR691" s="4"/>
    </row>
    <row r="692" spans="1:44">
      <c r="A692" s="2">
        <v>496201331</v>
      </c>
      <c r="B692" s="382" t="s">
        <v>698</v>
      </c>
      <c r="C692" s="15">
        <f>'fnd enro'!C692</f>
        <v>0</v>
      </c>
      <c r="D692" s="15">
        <f>'fnd enro'!D692</f>
        <v>0</v>
      </c>
      <c r="E692" s="15">
        <f>'fnd enro'!E692</f>
        <v>0</v>
      </c>
      <c r="F692" s="15">
        <f>'fnd enro'!F692</f>
        <v>0</v>
      </c>
      <c r="G692" s="15">
        <f>'fnd enro'!G692</f>
        <v>1</v>
      </c>
      <c r="H692" s="15">
        <f>'fnd enro'!H692</f>
        <v>1</v>
      </c>
      <c r="I692" s="15">
        <f>'fnd enro'!I692</f>
        <v>7.4999999999999997E-2</v>
      </c>
      <c r="J692" s="15">
        <f>'fnd enro'!J692</f>
        <v>0</v>
      </c>
      <c r="K692" s="15">
        <f>'fnd enro'!K692</f>
        <v>0</v>
      </c>
      <c r="L692" s="15">
        <f>'fnd enro'!L692</f>
        <v>0</v>
      </c>
      <c r="M692" s="15">
        <f>'fnd enro'!M692</f>
        <v>0</v>
      </c>
      <c r="N692" s="15">
        <f>'fnd enro'!N692</f>
        <v>0</v>
      </c>
      <c r="O692" s="15">
        <f>'fnd enro'!O692</f>
        <v>2</v>
      </c>
      <c r="P692" s="15"/>
      <c r="Q692" s="15">
        <f>'fnd enro'!R692</f>
        <v>2</v>
      </c>
      <c r="R692" s="16">
        <f t="shared" si="114"/>
        <v>1</v>
      </c>
      <c r="S692" s="15">
        <f>'fnd enro'!Q692</f>
        <v>10</v>
      </c>
      <c r="U692" s="1">
        <f>(($C692*'fnd base rates'!C$48)
+($D692*'fnd base rates'!C$49)
+($E692*'fnd base rates'!C$50)
+($F692*'fnd base rates'!C$51)
+($G692*'fnd base rates'!C$52)
+($H692*'fnd base rates'!C$53)
+($I692*'fnd base rates'!C$54)
+($J692*'fnd base rates'!C$55)
+($K692*'fnd base rates'!C$56)
+($L692*'fnd base rates'!C$57)
+($M692*'fnd base rates'!C$58)
+($N692*'fnd base rates'!C$59)
+($O692*VLOOKUP($S692+12,rate_basefnd,3)))
*$R692</f>
        <v>926.59125000000006</v>
      </c>
      <c r="V692" s="1">
        <f>(($C692*'fnd base rates'!D$48)
+($D692*'fnd base rates'!D$49)
+($E692*'fnd base rates'!D$50)
+($F692*'fnd base rates'!D$51)
+($G692*'fnd base rates'!D$52)
+($H692*'fnd base rates'!D$53)
+($I692*'fnd base rates'!D$54)
+($J692*'fnd base rates'!D$55)
+($K692*'fnd base rates'!D$56)
+($L692*'fnd base rates'!D$57)
+($M692*'fnd base rates'!D$58)
+($N692*'fnd base rates'!D$59)
+($O692*VLOOKUP($S692+12,rate_basefnd,4)))
*$R692</f>
        <v>1329.44</v>
      </c>
      <c r="W692" s="1">
        <f>(($C692*'fnd base rates'!E$48)
+($D692*'fnd base rates'!E$49)
+($E692*'fnd base rates'!E$50)
+($F692*'fnd base rates'!E$51)
+($G692*'fnd base rates'!E$52)
+($H692*'fnd base rates'!E$53)
+($I692*'fnd base rates'!E$54)
+($J692*'fnd base rates'!E$55)
+($K692*'fnd base rates'!E$56)
+($L692*'fnd base rates'!E$57)
+($M692*'fnd base rates'!E$58)
+($N692*'fnd base rates'!E$59)
+($O692*VLOOKUP($S692+12,rate_basefnd,5)))
*$R692</f>
        <v>13798.30875</v>
      </c>
      <c r="X692" s="1">
        <f>(($C692*'fnd base rates'!F$48)
+($D692*'fnd base rates'!F$49)
+($E692*'fnd base rates'!F$50)
+($F692*'fnd base rates'!F$51)
+($G692*'fnd base rates'!F$52)
+($H692*'fnd base rates'!F$53)
+($I692*'fnd base rates'!F$54)
+($J692*'fnd base rates'!F$55)
+($K692*'fnd base rates'!F$56)
+($L692*'fnd base rates'!F$57)
+($M692*'fnd base rates'!F$58)
+($N692*'fnd base rates'!F$59)
+($O692*VLOOKUP($S692+12,rate_basefnd,6)))
*$R692</f>
        <v>1618.1615000000002</v>
      </c>
      <c r="Y692" s="1">
        <f>(($C692*'fnd base rates'!G$48)
+($D692*'fnd base rates'!G$49)
+($E692*'fnd base rates'!G$50)
+($F692*'fnd base rates'!G$51)
+($G692*'fnd base rates'!G$52)
+($H692*'fnd base rates'!G$53)
+($I692*'fnd base rates'!G$54)
+($J692*'fnd base rates'!G$55)
+($K692*'fnd base rates'!G$56)
+($L692*'fnd base rates'!G$57)
+($M692*'fnd base rates'!G$58)
+($N692*'fnd base rates'!G$59)
+($O692*VLOOKUP($S692+12,rate_basefnd,7)))
*$R692</f>
        <v>431.86549999999994</v>
      </c>
      <c r="Z692" s="1">
        <f>(($C692*'fnd base rates'!H$48)
+($D692*'fnd base rates'!H$49)
+($E692*'fnd base rates'!H$50)
+($F692*'fnd base rates'!H$51)
+($G692*'fnd base rates'!H$52)
+($H692*'fnd base rates'!H$53)
+($I692*'fnd base rates'!H$54)
+($J692*'fnd base rates'!H$55)
+($K692*'fnd base rates'!H$56)
+($L692*'fnd base rates'!H$57)
+($M692*'fnd base rates'!H$58)
+($N692*'fnd base rates'!H$59)
+($O692*VLOOKUP($S692+12,rate_basefnd,8)))</f>
        <v>1173.4690000000001</v>
      </c>
      <c r="AA692" s="1">
        <f>(($C692*'fnd base rates'!I$48)
+($D692*'fnd base rates'!I$49)
+($E692*'fnd base rates'!I$50)
+($F692*'fnd base rates'!I$51)
+($G692*'fnd base rates'!I$52)
+($H692*'fnd base rates'!I$53)
+($I692*'fnd base rates'!I$54)
+($J692*'fnd base rates'!I$55)
+($K692*'fnd base rates'!I$56)
+($L692*'fnd base rates'!I$57)
+($M692*'fnd base rates'!I$58)
+($N692*'fnd base rates'!I$59)
+($O692*VLOOKUP($S692+12,rate_basefnd,9)))
*$R692</f>
        <v>665.31</v>
      </c>
      <c r="AB692" s="1">
        <f>(($C692*'fnd base rates'!J$48)
+($D692*'fnd base rates'!J$49)
+($E692*'fnd base rates'!J$50)
+($F692*'fnd base rates'!J$51)
+($G692*'fnd base rates'!J$52)
+($H692*'fnd base rates'!J$53)
+($I692*'fnd base rates'!J$54)
+($J692*'fnd base rates'!J$55)
+($K692*'fnd base rates'!J$56)
+($L692*'fnd base rates'!J$57)
+($M692*'fnd base rates'!J$58)
+($N692*'fnd base rates'!J$59)
+($O692*VLOOKUP($S692+12,rate_basefnd,10)))
*$R692</f>
        <v>714.68000000000006</v>
      </c>
      <c r="AC692" s="1">
        <f>(($C692*'fnd base rates'!K$48)
+($D692*'fnd base rates'!K$49)
+($E692*'fnd base rates'!K$50)
+($F692*'fnd base rates'!K$51)
+($G692*'fnd base rates'!K$52)
+($H692*'fnd base rates'!K$53)
+($I692*'fnd base rates'!K$54)
+($J692*'fnd base rates'!K$55)
+($K692*'fnd base rates'!K$56)
+($L692*'fnd base rates'!K$57)
+($M692*'fnd base rates'!K$58)
+($N692*'fnd base rates'!K$59)
+($O692*VLOOKUP($S692+12,rate_basefnd,11)))
*$R692</f>
        <v>3030.6402499999999</v>
      </c>
      <c r="AD692" s="1">
        <f>(($C692*'fnd base rates'!L$48)
+($D692*'fnd base rates'!L$49)
+($E692*'fnd base rates'!L$50)
+($F692*'fnd base rates'!L$51)
+($G692*'fnd base rates'!L$52)
+($H692*'fnd base rates'!L$53)
+($I692*'fnd base rates'!L$54)
+($J692*'fnd base rates'!L$55)
+($K692*'fnd base rates'!L$56)
+($L692*'fnd base rates'!L$57)
+($M692*'fnd base rates'!L$58)
+($N692*'fnd base rates'!L$59)
+($O692*VLOOKUP($S692+12,rate_basefnd,12)))</f>
        <v>2561.477802786274</v>
      </c>
      <c r="AE692" s="1">
        <f>(($C692*'fnd base rates'!M$48)
+($D692*'fnd base rates'!M$49)
+($E692*'fnd base rates'!M$50)
+($F692*'fnd base rates'!M$51)
+($G692*'fnd base rates'!M$52)
+($H692*'fnd base rates'!M$53)
+($I692*'fnd base rates'!M$54)
+($J692*'fnd base rates'!M$55)
+($K692*'fnd base rates'!M$56)
+($L692*'fnd base rates'!M$57)
+($M692*'fnd base rates'!M$58)
+($N692*'fnd base rates'!M$59)
+($O692*VLOOKUP($S692+12,rate_basefnd,13)))</f>
        <v>0</v>
      </c>
      <c r="AF692" s="4">
        <f t="shared" si="115"/>
        <v>26249.944052786275</v>
      </c>
      <c r="AG692" s="4"/>
      <c r="AH692" s="4">
        <f t="shared" si="116"/>
        <v>496201331</v>
      </c>
      <c r="AI692" s="4" t="str">
        <f t="shared" si="117"/>
        <v>496</v>
      </c>
      <c r="AJ692" s="2" t="str">
        <f t="shared" si="118"/>
        <v>201</v>
      </c>
      <c r="AK692" s="2" t="str">
        <f t="shared" si="119"/>
        <v>331</v>
      </c>
      <c r="AL692" s="4">
        <f t="shared" si="120"/>
        <v>1</v>
      </c>
      <c r="AM692" s="4">
        <f t="shared" si="113"/>
        <v>2</v>
      </c>
      <c r="AN692" s="4">
        <f t="shared" si="121"/>
        <v>26249.944052786275</v>
      </c>
      <c r="AO692" s="4">
        <f t="shared" si="122"/>
        <v>13125</v>
      </c>
      <c r="AP692" s="4">
        <f t="shared" si="123"/>
        <v>0</v>
      </c>
      <c r="AQ692" s="75">
        <v>13125</v>
      </c>
      <c r="AR692" s="4"/>
    </row>
    <row r="693" spans="1:44">
      <c r="A693" s="2">
        <v>496201665</v>
      </c>
      <c r="B693" s="382" t="s">
        <v>698</v>
      </c>
      <c r="C693" s="15">
        <f>'fnd enro'!C693</f>
        <v>0</v>
      </c>
      <c r="D693" s="15">
        <f>'fnd enro'!D693</f>
        <v>0</v>
      </c>
      <c r="E693" s="15">
        <f>'fnd enro'!E693</f>
        <v>0</v>
      </c>
      <c r="F693" s="15">
        <f>'fnd enro'!F693</f>
        <v>0</v>
      </c>
      <c r="G693" s="15">
        <f>'fnd enro'!G693</f>
        <v>0</v>
      </c>
      <c r="H693" s="15">
        <f>'fnd enro'!H693</f>
        <v>1</v>
      </c>
      <c r="I693" s="15">
        <f>'fnd enro'!I693</f>
        <v>3.7499999999999999E-2</v>
      </c>
      <c r="J693" s="15">
        <f>'fnd enro'!J693</f>
        <v>0</v>
      </c>
      <c r="K693" s="15">
        <f>'fnd enro'!K693</f>
        <v>0</v>
      </c>
      <c r="L693" s="15">
        <f>'fnd enro'!L693</f>
        <v>0</v>
      </c>
      <c r="M693" s="15">
        <f>'fnd enro'!M693</f>
        <v>0</v>
      </c>
      <c r="N693" s="15">
        <f>'fnd enro'!N693</f>
        <v>0</v>
      </c>
      <c r="O693" s="15">
        <f>'fnd enro'!O693</f>
        <v>1</v>
      </c>
      <c r="P693" s="15"/>
      <c r="Q693" s="15">
        <f>'fnd enro'!R693</f>
        <v>1</v>
      </c>
      <c r="R693" s="16">
        <f t="shared" si="114"/>
        <v>1</v>
      </c>
      <c r="S693" s="15">
        <f>'fnd enro'!Q693</f>
        <v>10</v>
      </c>
      <c r="U693" s="1">
        <f>(($C693*'fnd base rates'!C$48)
+($D693*'fnd base rates'!C$49)
+($E693*'fnd base rates'!C$50)
+($F693*'fnd base rates'!C$51)
+($G693*'fnd base rates'!C$52)
+($H693*'fnd base rates'!C$53)
+($I693*'fnd base rates'!C$54)
+($J693*'fnd base rates'!C$55)
+($K693*'fnd base rates'!C$56)
+($L693*'fnd base rates'!C$57)
+($M693*'fnd base rates'!C$58)
+($N693*'fnd base rates'!C$59)
+($O693*VLOOKUP($S693+12,rate_basefnd,3)))
*$R693</f>
        <v>463.29562500000003</v>
      </c>
      <c r="V693" s="1">
        <f>(($C693*'fnd base rates'!D$48)
+($D693*'fnd base rates'!D$49)
+($E693*'fnd base rates'!D$50)
+($F693*'fnd base rates'!D$51)
+($G693*'fnd base rates'!D$52)
+($H693*'fnd base rates'!D$53)
+($I693*'fnd base rates'!D$54)
+($J693*'fnd base rates'!D$55)
+($K693*'fnd base rates'!D$56)
+($L693*'fnd base rates'!D$57)
+($M693*'fnd base rates'!D$58)
+($N693*'fnd base rates'!D$59)
+($O693*VLOOKUP($S693+12,rate_basefnd,4)))
*$R693</f>
        <v>664.72</v>
      </c>
      <c r="W693" s="1">
        <f>(($C693*'fnd base rates'!E$48)
+($D693*'fnd base rates'!E$49)
+($E693*'fnd base rates'!E$50)
+($F693*'fnd base rates'!E$51)
+($G693*'fnd base rates'!E$52)
+($H693*'fnd base rates'!E$53)
+($I693*'fnd base rates'!E$54)
+($J693*'fnd base rates'!E$55)
+($K693*'fnd base rates'!E$56)
+($L693*'fnd base rates'!E$57)
+($M693*'fnd base rates'!E$58)
+($N693*'fnd base rates'!E$59)
+($O693*VLOOKUP($S693+12,rate_basefnd,5)))
*$R693</f>
        <v>7530.2493749999994</v>
      </c>
      <c r="X693" s="1">
        <f>(($C693*'fnd base rates'!F$48)
+($D693*'fnd base rates'!F$49)
+($E693*'fnd base rates'!F$50)
+($F693*'fnd base rates'!F$51)
+($G693*'fnd base rates'!F$52)
+($H693*'fnd base rates'!F$53)
+($I693*'fnd base rates'!F$54)
+($J693*'fnd base rates'!F$55)
+($K693*'fnd base rates'!F$56)
+($L693*'fnd base rates'!F$57)
+($M693*'fnd base rates'!F$58)
+($N693*'fnd base rates'!F$59)
+($O693*VLOOKUP($S693+12,rate_basefnd,6)))
*$R693</f>
        <v>761.95575000000008</v>
      </c>
      <c r="Y693" s="1">
        <f>(($C693*'fnd base rates'!G$48)
+($D693*'fnd base rates'!G$49)
+($E693*'fnd base rates'!G$50)
+($F693*'fnd base rates'!G$51)
+($G693*'fnd base rates'!G$52)
+($H693*'fnd base rates'!G$53)
+($I693*'fnd base rates'!G$54)
+($J693*'fnd base rates'!G$55)
+($K693*'fnd base rates'!G$56)
+($L693*'fnd base rates'!G$57)
+($M693*'fnd base rates'!G$58)
+($N693*'fnd base rates'!G$59)
+($O693*VLOOKUP($S693+12,rate_basefnd,7)))
*$R693</f>
        <v>213.94274999999999</v>
      </c>
      <c r="Z693" s="1">
        <f>(($C693*'fnd base rates'!H$48)
+($D693*'fnd base rates'!H$49)
+($E693*'fnd base rates'!H$50)
+($F693*'fnd base rates'!H$51)
+($G693*'fnd base rates'!H$52)
+($H693*'fnd base rates'!H$53)
+($I693*'fnd base rates'!H$54)
+($J693*'fnd base rates'!H$55)
+($K693*'fnd base rates'!H$56)
+($L693*'fnd base rates'!H$57)
+($M693*'fnd base rates'!H$58)
+($N693*'fnd base rates'!H$59)
+($O693*VLOOKUP($S693+12,rate_basefnd,8)))</f>
        <v>719.08450000000005</v>
      </c>
      <c r="AA693" s="1">
        <f>(($C693*'fnd base rates'!I$48)
+($D693*'fnd base rates'!I$49)
+($E693*'fnd base rates'!I$50)
+($F693*'fnd base rates'!I$51)
+($G693*'fnd base rates'!I$52)
+($H693*'fnd base rates'!I$53)
+($I693*'fnd base rates'!I$54)
+($J693*'fnd base rates'!I$55)
+($K693*'fnd base rates'!I$56)
+($L693*'fnd base rates'!I$57)
+($M693*'fnd base rates'!I$58)
+($N693*'fnd base rates'!I$59)
+($O693*VLOOKUP($S693+12,rate_basefnd,9)))
*$R693</f>
        <v>370.08</v>
      </c>
      <c r="AB693" s="1">
        <f>(($C693*'fnd base rates'!J$48)
+($D693*'fnd base rates'!J$49)
+($E693*'fnd base rates'!J$50)
+($F693*'fnd base rates'!J$51)
+($G693*'fnd base rates'!J$52)
+($H693*'fnd base rates'!J$53)
+($I693*'fnd base rates'!J$54)
+($J693*'fnd base rates'!J$55)
+($K693*'fnd base rates'!J$56)
+($L693*'fnd base rates'!J$57)
+($M693*'fnd base rates'!J$58)
+($N693*'fnd base rates'!J$59)
+($O693*VLOOKUP($S693+12,rate_basefnd,10)))
*$R693</f>
        <v>498.5</v>
      </c>
      <c r="AC693" s="1">
        <f>(($C693*'fnd base rates'!K$48)
+($D693*'fnd base rates'!K$49)
+($E693*'fnd base rates'!K$50)
+($F693*'fnd base rates'!K$51)
+($G693*'fnd base rates'!K$52)
+($H693*'fnd base rates'!K$53)
+($I693*'fnd base rates'!K$54)
+($J693*'fnd base rates'!K$55)
+($K693*'fnd base rates'!K$56)
+($L693*'fnd base rates'!K$57)
+($M693*'fnd base rates'!K$58)
+($N693*'fnd base rates'!K$59)
+($O693*VLOOKUP($S693+12,rate_basefnd,11)))
*$R693</f>
        <v>1501.375125</v>
      </c>
      <c r="AD693" s="1">
        <f>(($C693*'fnd base rates'!L$48)
+($D693*'fnd base rates'!L$49)
+($E693*'fnd base rates'!L$50)
+($F693*'fnd base rates'!L$51)
+($G693*'fnd base rates'!L$52)
+($H693*'fnd base rates'!L$53)
+($I693*'fnd base rates'!L$54)
+($J693*'fnd base rates'!L$55)
+($K693*'fnd base rates'!L$56)
+($L693*'fnd base rates'!L$57)
+($M693*'fnd base rates'!L$58)
+($N693*'fnd base rates'!L$59)
+($O693*VLOOKUP($S693+12,rate_basefnd,12)))</f>
        <v>1251.3580393594416</v>
      </c>
      <c r="AE693" s="1">
        <f>(($C693*'fnd base rates'!M$48)
+($D693*'fnd base rates'!M$49)
+($E693*'fnd base rates'!M$50)
+($F693*'fnd base rates'!M$51)
+($G693*'fnd base rates'!M$52)
+($H693*'fnd base rates'!M$53)
+($I693*'fnd base rates'!M$54)
+($J693*'fnd base rates'!M$55)
+($K693*'fnd base rates'!M$56)
+($L693*'fnd base rates'!M$57)
+($M693*'fnd base rates'!M$58)
+($N693*'fnd base rates'!M$59)
+($O693*VLOOKUP($S693+12,rate_basefnd,13)))</f>
        <v>0</v>
      </c>
      <c r="AF693" s="4">
        <f t="shared" si="115"/>
        <v>13974.561164359444</v>
      </c>
      <c r="AG693" s="4"/>
      <c r="AH693" s="4">
        <f t="shared" si="116"/>
        <v>496201665</v>
      </c>
      <c r="AI693" s="4" t="str">
        <f t="shared" si="117"/>
        <v>496</v>
      </c>
      <c r="AJ693" s="2" t="str">
        <f t="shared" si="118"/>
        <v>201</v>
      </c>
      <c r="AK693" s="2" t="str">
        <f t="shared" si="119"/>
        <v>665</v>
      </c>
      <c r="AL693" s="4">
        <f t="shared" si="120"/>
        <v>1</v>
      </c>
      <c r="AM693" s="4">
        <f t="shared" si="113"/>
        <v>1</v>
      </c>
      <c r="AN693" s="4">
        <f t="shared" si="121"/>
        <v>13974.561164359444</v>
      </c>
      <c r="AO693" s="4">
        <f t="shared" si="122"/>
        <v>13975</v>
      </c>
      <c r="AP693" s="4">
        <f t="shared" si="123"/>
        <v>0</v>
      </c>
      <c r="AQ693" s="75">
        <v>13975</v>
      </c>
      <c r="AR693" s="4"/>
    </row>
    <row r="694" spans="1:44">
      <c r="A694" s="2">
        <v>497117005</v>
      </c>
      <c r="B694" s="382" t="s">
        <v>83</v>
      </c>
      <c r="C694" s="15">
        <f>'fnd enro'!C694</f>
        <v>0</v>
      </c>
      <c r="D694" s="15">
        <f>'fnd enro'!D694</f>
        <v>0</v>
      </c>
      <c r="E694" s="15">
        <f>'fnd enro'!E694</f>
        <v>1</v>
      </c>
      <c r="F694" s="15">
        <f>'fnd enro'!F694</f>
        <v>3</v>
      </c>
      <c r="G694" s="15">
        <f>'fnd enro'!G694</f>
        <v>0</v>
      </c>
      <c r="H694" s="15">
        <f>'fnd enro'!H694</f>
        <v>1</v>
      </c>
      <c r="I694" s="15">
        <f>'fnd enro'!I694</f>
        <v>0.1875</v>
      </c>
      <c r="J694" s="15">
        <f>'fnd enro'!J694</f>
        <v>0</v>
      </c>
      <c r="K694" s="15">
        <f>'fnd enro'!K694</f>
        <v>0</v>
      </c>
      <c r="L694" s="15">
        <f>'fnd enro'!L694</f>
        <v>0</v>
      </c>
      <c r="M694" s="15">
        <f>'fnd enro'!M694</f>
        <v>0</v>
      </c>
      <c r="N694" s="15">
        <f>'fnd enro'!N694</f>
        <v>0</v>
      </c>
      <c r="O694" s="15">
        <f>'fnd enro'!O694</f>
        <v>0</v>
      </c>
      <c r="P694" s="15"/>
      <c r="Q694" s="15">
        <f>'fnd enro'!R694</f>
        <v>5</v>
      </c>
      <c r="R694" s="16">
        <f t="shared" si="114"/>
        <v>1</v>
      </c>
      <c r="S694" s="15">
        <f>'fnd enro'!Q694</f>
        <v>1</v>
      </c>
      <c r="U694" s="1">
        <f>(($C694*'fnd base rates'!C$48)
+($D694*'fnd base rates'!C$49)
+($E694*'fnd base rates'!C$50)
+($F694*'fnd base rates'!C$51)
+($G694*'fnd base rates'!C$52)
+($H694*'fnd base rates'!C$53)
+($I694*'fnd base rates'!C$54)
+($J694*'fnd base rates'!C$55)
+($K694*'fnd base rates'!C$56)
+($L694*'fnd base rates'!C$57)
+($M694*'fnd base rates'!C$58)
+($N694*'fnd base rates'!C$59)
+($O694*VLOOKUP($S694+12,rate_basefnd,3)))
*$R694</f>
        <v>2316.4781250000001</v>
      </c>
      <c r="V694" s="1">
        <f>(($C694*'fnd base rates'!D$48)
+($D694*'fnd base rates'!D$49)
+($E694*'fnd base rates'!D$50)
+($F694*'fnd base rates'!D$51)
+($G694*'fnd base rates'!D$52)
+($H694*'fnd base rates'!D$53)
+($I694*'fnd base rates'!D$54)
+($J694*'fnd base rates'!D$55)
+($K694*'fnd base rates'!D$56)
+($L694*'fnd base rates'!D$57)
+($M694*'fnd base rates'!D$58)
+($N694*'fnd base rates'!D$59)
+($O694*VLOOKUP($S694+12,rate_basefnd,4)))
*$R694</f>
        <v>3323.6000000000004</v>
      </c>
      <c r="W694" s="1">
        <f>(($C694*'fnd base rates'!E$48)
+($D694*'fnd base rates'!E$49)
+($E694*'fnd base rates'!E$50)
+($F694*'fnd base rates'!E$51)
+($G694*'fnd base rates'!E$52)
+($H694*'fnd base rates'!E$53)
+($I694*'fnd base rates'!E$54)
+($J694*'fnd base rates'!E$55)
+($K694*'fnd base rates'!E$56)
+($L694*'fnd base rates'!E$57)
+($M694*'fnd base rates'!E$58)
+($N694*'fnd base rates'!E$59)
+($O694*VLOOKUP($S694+12,rate_basefnd,5)))
*$R694</f>
        <v>17707.746874999997</v>
      </c>
      <c r="X694" s="1">
        <f>(($C694*'fnd base rates'!F$48)
+($D694*'fnd base rates'!F$49)
+($E694*'fnd base rates'!F$50)
+($F694*'fnd base rates'!F$51)
+($G694*'fnd base rates'!F$52)
+($H694*'fnd base rates'!F$53)
+($I694*'fnd base rates'!F$54)
+($J694*'fnd base rates'!F$55)
+($K694*'fnd base rates'!F$56)
+($L694*'fnd base rates'!F$57)
+($M694*'fnd base rates'!F$58)
+($N694*'fnd base rates'!F$59)
+($O694*VLOOKUP($S694+12,rate_basefnd,6)))
*$R694</f>
        <v>5062.8187500000004</v>
      </c>
      <c r="Y694" s="1">
        <f>(($C694*'fnd base rates'!G$48)
+($D694*'fnd base rates'!G$49)
+($E694*'fnd base rates'!G$50)
+($F694*'fnd base rates'!G$51)
+($G694*'fnd base rates'!G$52)
+($H694*'fnd base rates'!G$53)
+($I694*'fnd base rates'!G$54)
+($J694*'fnd base rates'!G$55)
+($K694*'fnd base rates'!G$56)
+($L694*'fnd base rates'!G$57)
+($M694*'fnd base rates'!G$58)
+($N694*'fnd base rates'!G$59)
+($O694*VLOOKUP($S694+12,rate_basefnd,7)))
*$R694</f>
        <v>685.05375000000004</v>
      </c>
      <c r="Z694" s="1">
        <f>(($C694*'fnd base rates'!H$48)
+($D694*'fnd base rates'!H$49)
+($E694*'fnd base rates'!H$50)
+($F694*'fnd base rates'!H$51)
+($G694*'fnd base rates'!H$52)
+($H694*'fnd base rates'!H$53)
+($I694*'fnd base rates'!H$54)
+($J694*'fnd base rates'!H$55)
+($K694*'fnd base rates'!H$56)
+($L694*'fnd base rates'!H$57)
+($M694*'fnd base rates'!H$58)
+($N694*'fnd base rates'!H$59)
+($O694*VLOOKUP($S694+12,rate_basefnd,8)))</f>
        <v>2536.6224999999999</v>
      </c>
      <c r="AA694" s="1">
        <f>(($C694*'fnd base rates'!I$48)
+($D694*'fnd base rates'!I$49)
+($E694*'fnd base rates'!I$50)
+($F694*'fnd base rates'!I$51)
+($G694*'fnd base rates'!I$52)
+($H694*'fnd base rates'!I$53)
+($I694*'fnd base rates'!I$54)
+($J694*'fnd base rates'!I$55)
+($K694*'fnd base rates'!I$56)
+($L694*'fnd base rates'!I$57)
+($M694*'fnd base rates'!I$58)
+($N694*'fnd base rates'!I$59)
+($O694*VLOOKUP($S694+12,rate_basefnd,9)))
*$R694</f>
        <v>1257.24</v>
      </c>
      <c r="AB694" s="1">
        <f>(($C694*'fnd base rates'!J$48)
+($D694*'fnd base rates'!J$49)
+($E694*'fnd base rates'!J$50)
+($F694*'fnd base rates'!J$51)
+($G694*'fnd base rates'!J$52)
+($H694*'fnd base rates'!J$53)
+($I694*'fnd base rates'!J$54)
+($J694*'fnd base rates'!J$55)
+($K694*'fnd base rates'!J$56)
+($L694*'fnd base rates'!J$57)
+($M694*'fnd base rates'!J$58)
+($N694*'fnd base rates'!J$59)
+($O694*VLOOKUP($S694+12,rate_basefnd,10)))
*$R694</f>
        <v>983.79</v>
      </c>
      <c r="AC694" s="1">
        <f>(($C694*'fnd base rates'!K$48)
+($D694*'fnd base rates'!K$49)
+($E694*'fnd base rates'!K$50)
+($F694*'fnd base rates'!K$51)
+($G694*'fnd base rates'!K$52)
+($H694*'fnd base rates'!K$53)
+($I694*'fnd base rates'!K$54)
+($J694*'fnd base rates'!K$55)
+($K694*'fnd base rates'!K$56)
+($L694*'fnd base rates'!K$57)
+($M694*'fnd base rates'!K$58)
+($N694*'fnd base rates'!K$59)
+($O694*VLOOKUP($S694+12,rate_basefnd,11)))
*$R694</f>
        <v>4807.2456250000005</v>
      </c>
      <c r="AD694" s="1">
        <f>(($C694*'fnd base rates'!L$48)
+($D694*'fnd base rates'!L$49)
+($E694*'fnd base rates'!L$50)
+($F694*'fnd base rates'!L$51)
+($G694*'fnd base rates'!L$52)
+($H694*'fnd base rates'!L$53)
+($I694*'fnd base rates'!L$54)
+($J694*'fnd base rates'!L$55)
+($K694*'fnd base rates'!L$56)
+($L694*'fnd base rates'!L$57)
+($M694*'fnd base rates'!L$58)
+($N694*'fnd base rates'!L$59)
+($O694*VLOOKUP($S694+12,rate_basefnd,12)))</f>
        <v>4870.5413984507049</v>
      </c>
      <c r="AE694" s="1">
        <f>(($C694*'fnd base rates'!M$48)
+($D694*'fnd base rates'!M$49)
+($E694*'fnd base rates'!M$50)
+($F694*'fnd base rates'!M$51)
+($G694*'fnd base rates'!M$52)
+($H694*'fnd base rates'!M$53)
+($I694*'fnd base rates'!M$54)
+($J694*'fnd base rates'!M$55)
+($K694*'fnd base rates'!M$56)
+($L694*'fnd base rates'!M$57)
+($M694*'fnd base rates'!M$58)
+($N694*'fnd base rates'!M$59)
+($O694*VLOOKUP($S694+12,rate_basefnd,13)))</f>
        <v>0</v>
      </c>
      <c r="AF694" s="4">
        <f t="shared" si="115"/>
        <v>43551.137023450705</v>
      </c>
      <c r="AG694" s="4"/>
      <c r="AH694" s="4">
        <f t="shared" si="116"/>
        <v>497117005</v>
      </c>
      <c r="AI694" s="4" t="str">
        <f t="shared" si="117"/>
        <v>497</v>
      </c>
      <c r="AJ694" s="2" t="str">
        <f t="shared" si="118"/>
        <v>117</v>
      </c>
      <c r="AK694" s="2" t="str">
        <f t="shared" si="119"/>
        <v>005</v>
      </c>
      <c r="AL694" s="4">
        <f t="shared" si="120"/>
        <v>1</v>
      </c>
      <c r="AM694" s="4">
        <f t="shared" si="113"/>
        <v>5</v>
      </c>
      <c r="AN694" s="4">
        <f t="shared" si="121"/>
        <v>43551.137023450705</v>
      </c>
      <c r="AO694" s="4">
        <f t="shared" si="122"/>
        <v>8710</v>
      </c>
      <c r="AP694" s="4">
        <f t="shared" si="123"/>
        <v>0</v>
      </c>
      <c r="AQ694" s="75">
        <v>8710</v>
      </c>
      <c r="AR694" s="4"/>
    </row>
    <row r="695" spans="1:44">
      <c r="A695" s="2">
        <v>497117008</v>
      </c>
      <c r="B695" s="382" t="s">
        <v>83</v>
      </c>
      <c r="C695" s="15">
        <f>'fnd enro'!C695</f>
        <v>0</v>
      </c>
      <c r="D695" s="15">
        <f>'fnd enro'!D695</f>
        <v>0</v>
      </c>
      <c r="E695" s="15">
        <f>'fnd enro'!E695</f>
        <v>11</v>
      </c>
      <c r="F695" s="15">
        <f>'fnd enro'!F695</f>
        <v>45</v>
      </c>
      <c r="G695" s="15">
        <f>'fnd enro'!G695</f>
        <v>15</v>
      </c>
      <c r="H695" s="15">
        <f>'fnd enro'!H695</f>
        <v>0</v>
      </c>
      <c r="I695" s="15">
        <f>'fnd enro'!I695</f>
        <v>2.9624999999999999</v>
      </c>
      <c r="J695" s="15">
        <f>'fnd enro'!J695</f>
        <v>0</v>
      </c>
      <c r="K695" s="15">
        <f>'fnd enro'!K695</f>
        <v>0</v>
      </c>
      <c r="L695" s="15">
        <f>'fnd enro'!L695</f>
        <v>0</v>
      </c>
      <c r="M695" s="15">
        <f>'fnd enro'!M695</f>
        <v>8</v>
      </c>
      <c r="N695" s="15">
        <f>'fnd enro'!N695</f>
        <v>0</v>
      </c>
      <c r="O695" s="15">
        <f>'fnd enro'!O695</f>
        <v>21</v>
      </c>
      <c r="P695" s="15"/>
      <c r="Q695" s="15">
        <f>'fnd enro'!R695</f>
        <v>79</v>
      </c>
      <c r="R695" s="16">
        <f t="shared" si="114"/>
        <v>1</v>
      </c>
      <c r="S695" s="15">
        <f>'fnd enro'!Q695</f>
        <v>7</v>
      </c>
      <c r="U695" s="1">
        <f>(($C695*'fnd base rates'!C$48)
+($D695*'fnd base rates'!C$49)
+($E695*'fnd base rates'!C$50)
+($F695*'fnd base rates'!C$51)
+($G695*'fnd base rates'!C$52)
+($H695*'fnd base rates'!C$53)
+($I695*'fnd base rates'!C$54)
+($J695*'fnd base rates'!C$55)
+($K695*'fnd base rates'!C$56)
+($L695*'fnd base rates'!C$57)
+($M695*'fnd base rates'!C$58)
+($N695*'fnd base rates'!C$59)
+($O695*VLOOKUP($S695+12,rate_basefnd,3)))
*$R695</f>
        <v>36600.354374999995</v>
      </c>
      <c r="V695" s="1">
        <f>(($C695*'fnd base rates'!D$48)
+($D695*'fnd base rates'!D$49)
+($E695*'fnd base rates'!D$50)
+($F695*'fnd base rates'!D$51)
+($G695*'fnd base rates'!D$52)
+($H695*'fnd base rates'!D$53)
+($I695*'fnd base rates'!D$54)
+($J695*'fnd base rates'!D$55)
+($K695*'fnd base rates'!D$56)
+($L695*'fnd base rates'!D$57)
+($M695*'fnd base rates'!D$58)
+($N695*'fnd base rates'!D$59)
+($O695*VLOOKUP($S695+12,rate_basefnd,4)))
*$R695</f>
        <v>52512.880000000005</v>
      </c>
      <c r="W695" s="1">
        <f>(($C695*'fnd base rates'!E$48)
+($D695*'fnd base rates'!E$49)
+($E695*'fnd base rates'!E$50)
+($F695*'fnd base rates'!E$51)
+($G695*'fnd base rates'!E$52)
+($H695*'fnd base rates'!E$53)
+($I695*'fnd base rates'!E$54)
+($J695*'fnd base rates'!E$55)
+($K695*'fnd base rates'!E$56)
+($L695*'fnd base rates'!E$57)
+($M695*'fnd base rates'!E$58)
+($N695*'fnd base rates'!E$59)
+($O695*VLOOKUP($S695+12,rate_basefnd,5)))
*$R695</f>
        <v>339179.78062500001</v>
      </c>
      <c r="X695" s="1">
        <f>(($C695*'fnd base rates'!F$48)
+($D695*'fnd base rates'!F$49)
+($E695*'fnd base rates'!F$50)
+($F695*'fnd base rates'!F$51)
+($G695*'fnd base rates'!F$52)
+($H695*'fnd base rates'!F$53)
+($I695*'fnd base rates'!F$54)
+($J695*'fnd base rates'!F$55)
+($K695*'fnd base rates'!F$56)
+($L695*'fnd base rates'!F$57)
+($M695*'fnd base rates'!F$58)
+($N695*'fnd base rates'!F$59)
+($O695*VLOOKUP($S695+12,rate_basefnd,6)))
*$R695</f>
        <v>80403.614249999999</v>
      </c>
      <c r="Y695" s="1">
        <f>(($C695*'fnd base rates'!G$48)
+($D695*'fnd base rates'!G$49)
+($E695*'fnd base rates'!G$50)
+($F695*'fnd base rates'!G$51)
+($G695*'fnd base rates'!G$52)
+($H695*'fnd base rates'!G$53)
+($I695*'fnd base rates'!G$54)
+($J695*'fnd base rates'!G$55)
+($K695*'fnd base rates'!G$56)
+($L695*'fnd base rates'!G$57)
+($M695*'fnd base rates'!G$58)
+($N695*'fnd base rates'!G$59)
+($O695*VLOOKUP($S695+12,rate_basefnd,7)))
*$R695</f>
        <v>12687.947249999999</v>
      </c>
      <c r="Z695" s="1">
        <f>(($C695*'fnd base rates'!H$48)
+($D695*'fnd base rates'!H$49)
+($E695*'fnd base rates'!H$50)
+($F695*'fnd base rates'!H$51)
+($G695*'fnd base rates'!H$52)
+($H695*'fnd base rates'!H$53)
+($I695*'fnd base rates'!H$54)
+($J695*'fnd base rates'!H$55)
+($K695*'fnd base rates'!H$56)
+($L695*'fnd base rates'!H$57)
+($M695*'fnd base rates'!H$58)
+($N695*'fnd base rates'!H$59)
+($O695*VLOOKUP($S695+12,rate_basefnd,8)))</f>
        <v>35896.375500000002</v>
      </c>
      <c r="AA695" s="1">
        <f>(($C695*'fnd base rates'!I$48)
+($D695*'fnd base rates'!I$49)
+($E695*'fnd base rates'!I$50)
+($F695*'fnd base rates'!I$51)
+($G695*'fnd base rates'!I$52)
+($H695*'fnd base rates'!I$53)
+($I695*'fnd base rates'!I$54)
+($J695*'fnd base rates'!I$55)
+($K695*'fnd base rates'!I$56)
+($L695*'fnd base rates'!I$57)
+($M695*'fnd base rates'!I$58)
+($N695*'fnd base rates'!I$59)
+($O695*VLOOKUP($S695+12,rate_basefnd,9)))
*$R695</f>
        <v>19210.530000000002</v>
      </c>
      <c r="AB695" s="1">
        <f>(($C695*'fnd base rates'!J$48)
+($D695*'fnd base rates'!J$49)
+($E695*'fnd base rates'!J$50)
+($F695*'fnd base rates'!J$51)
+($G695*'fnd base rates'!J$52)
+($H695*'fnd base rates'!J$53)
+($I695*'fnd base rates'!J$54)
+($J695*'fnd base rates'!J$55)
+($K695*'fnd base rates'!J$56)
+($L695*'fnd base rates'!J$57)
+($M695*'fnd base rates'!J$58)
+($N695*'fnd base rates'!J$59)
+($O695*VLOOKUP($S695+12,rate_basefnd,10)))
*$R695</f>
        <v>11227.89</v>
      </c>
      <c r="AC695" s="1">
        <f>(($C695*'fnd base rates'!K$48)
+($D695*'fnd base rates'!K$49)
+($E695*'fnd base rates'!K$50)
+($F695*'fnd base rates'!K$51)
+($G695*'fnd base rates'!K$52)
+($H695*'fnd base rates'!K$53)
+($I695*'fnd base rates'!K$54)
+($J695*'fnd base rates'!K$55)
+($K695*'fnd base rates'!K$56)
+($L695*'fnd base rates'!K$57)
+($M695*'fnd base rates'!K$58)
+($N695*'fnd base rates'!K$59)
+($O695*VLOOKUP($S695+12,rate_basefnd,11)))
*$R695</f>
        <v>89036.424874999982</v>
      </c>
      <c r="AD695" s="1">
        <f>(($C695*'fnd base rates'!L$48)
+($D695*'fnd base rates'!L$49)
+($E695*'fnd base rates'!L$50)
+($F695*'fnd base rates'!L$51)
+($G695*'fnd base rates'!L$52)
+($H695*'fnd base rates'!L$53)
+($I695*'fnd base rates'!L$54)
+($J695*'fnd base rates'!L$55)
+($K695*'fnd base rates'!L$56)
+($L695*'fnd base rates'!L$57)
+($M695*'fnd base rates'!L$58)
+($N695*'fnd base rates'!L$59)
+($O695*VLOOKUP($S695+12,rate_basefnd,12)))</f>
        <v>85952.907666102983</v>
      </c>
      <c r="AE695" s="1">
        <f>(($C695*'fnd base rates'!M$48)
+($D695*'fnd base rates'!M$49)
+($E695*'fnd base rates'!M$50)
+($F695*'fnd base rates'!M$51)
+($G695*'fnd base rates'!M$52)
+($H695*'fnd base rates'!M$53)
+($I695*'fnd base rates'!M$54)
+($J695*'fnd base rates'!M$55)
+($K695*'fnd base rates'!M$56)
+($L695*'fnd base rates'!M$57)
+($M695*'fnd base rates'!M$58)
+($N695*'fnd base rates'!M$59)
+($O695*VLOOKUP($S695+12,rate_basefnd,13)))</f>
        <v>0</v>
      </c>
      <c r="AF695" s="4">
        <f t="shared" si="115"/>
        <v>762708.7045411031</v>
      </c>
      <c r="AG695" s="4"/>
      <c r="AH695" s="4">
        <f t="shared" si="116"/>
        <v>497117008</v>
      </c>
      <c r="AI695" s="4" t="str">
        <f t="shared" si="117"/>
        <v>497</v>
      </c>
      <c r="AJ695" s="2" t="str">
        <f t="shared" si="118"/>
        <v>117</v>
      </c>
      <c r="AK695" s="2" t="str">
        <f t="shared" si="119"/>
        <v>008</v>
      </c>
      <c r="AL695" s="4">
        <f t="shared" si="120"/>
        <v>1</v>
      </c>
      <c r="AM695" s="4">
        <f t="shared" si="113"/>
        <v>79</v>
      </c>
      <c r="AN695" s="4">
        <f t="shared" si="121"/>
        <v>762708.7045411031</v>
      </c>
      <c r="AO695" s="4">
        <f t="shared" si="122"/>
        <v>9655</v>
      </c>
      <c r="AP695" s="4">
        <f t="shared" si="123"/>
        <v>0</v>
      </c>
      <c r="AQ695" s="75">
        <v>9655</v>
      </c>
      <c r="AR695" s="4"/>
    </row>
    <row r="696" spans="1:44">
      <c r="A696" s="2">
        <v>497117024</v>
      </c>
      <c r="B696" s="382" t="s">
        <v>83</v>
      </c>
      <c r="C696" s="15">
        <f>'fnd enro'!C696</f>
        <v>0</v>
      </c>
      <c r="D696" s="15">
        <f>'fnd enro'!D696</f>
        <v>0</v>
      </c>
      <c r="E696" s="15">
        <f>'fnd enro'!E696</f>
        <v>1</v>
      </c>
      <c r="F696" s="15">
        <f>'fnd enro'!F696</f>
        <v>10</v>
      </c>
      <c r="G696" s="15">
        <f>'fnd enro'!G696</f>
        <v>4</v>
      </c>
      <c r="H696" s="15">
        <f>'fnd enro'!H696</f>
        <v>2</v>
      </c>
      <c r="I696" s="15">
        <f>'fnd enro'!I696</f>
        <v>0.63749999999999996</v>
      </c>
      <c r="J696" s="15">
        <f>'fnd enro'!J696</f>
        <v>0</v>
      </c>
      <c r="K696" s="15">
        <f>'fnd enro'!K696</f>
        <v>0</v>
      </c>
      <c r="L696" s="15">
        <f>'fnd enro'!L696</f>
        <v>0</v>
      </c>
      <c r="M696" s="15">
        <f>'fnd enro'!M696</f>
        <v>0</v>
      </c>
      <c r="N696" s="15">
        <f>'fnd enro'!N696</f>
        <v>0</v>
      </c>
      <c r="O696" s="15">
        <f>'fnd enro'!O696</f>
        <v>3</v>
      </c>
      <c r="P696" s="15"/>
      <c r="Q696" s="15">
        <f>'fnd enro'!R696</f>
        <v>17</v>
      </c>
      <c r="R696" s="16">
        <f t="shared" si="114"/>
        <v>1</v>
      </c>
      <c r="S696" s="15">
        <f>'fnd enro'!Q696</f>
        <v>4</v>
      </c>
      <c r="U696" s="1">
        <f>(($C696*'fnd base rates'!C$48)
+($D696*'fnd base rates'!C$49)
+($E696*'fnd base rates'!C$50)
+($F696*'fnd base rates'!C$51)
+($G696*'fnd base rates'!C$52)
+($H696*'fnd base rates'!C$53)
+($I696*'fnd base rates'!C$54)
+($J696*'fnd base rates'!C$55)
+($K696*'fnd base rates'!C$56)
+($L696*'fnd base rates'!C$57)
+($M696*'fnd base rates'!C$58)
+($N696*'fnd base rates'!C$59)
+($O696*VLOOKUP($S696+12,rate_basefnd,3)))
*$R696</f>
        <v>7876.0256250000002</v>
      </c>
      <c r="V696" s="1">
        <f>(($C696*'fnd base rates'!D$48)
+($D696*'fnd base rates'!D$49)
+($E696*'fnd base rates'!D$50)
+($F696*'fnd base rates'!D$51)
+($G696*'fnd base rates'!D$52)
+($H696*'fnd base rates'!D$53)
+($I696*'fnd base rates'!D$54)
+($J696*'fnd base rates'!D$55)
+($K696*'fnd base rates'!D$56)
+($L696*'fnd base rates'!D$57)
+($M696*'fnd base rates'!D$58)
+($N696*'fnd base rates'!D$59)
+($O696*VLOOKUP($S696+12,rate_basefnd,4)))
*$R696</f>
        <v>11300.240000000002</v>
      </c>
      <c r="W696" s="1">
        <f>(($C696*'fnd base rates'!E$48)
+($D696*'fnd base rates'!E$49)
+($E696*'fnd base rates'!E$50)
+($F696*'fnd base rates'!E$51)
+($G696*'fnd base rates'!E$52)
+($H696*'fnd base rates'!E$53)
+($I696*'fnd base rates'!E$54)
+($J696*'fnd base rates'!E$55)
+($K696*'fnd base rates'!E$56)
+($L696*'fnd base rates'!E$57)
+($M696*'fnd base rates'!E$58)
+($N696*'fnd base rates'!E$59)
+($O696*VLOOKUP($S696+12,rate_basefnd,5)))
*$R696</f>
        <v>66733.229374999995</v>
      </c>
      <c r="X696" s="1">
        <f>(($C696*'fnd base rates'!F$48)
+($D696*'fnd base rates'!F$49)
+($E696*'fnd base rates'!F$50)
+($F696*'fnd base rates'!F$51)
+($G696*'fnd base rates'!F$52)
+($H696*'fnd base rates'!F$53)
+($I696*'fnd base rates'!F$54)
+($J696*'fnd base rates'!F$55)
+($K696*'fnd base rates'!F$56)
+($L696*'fnd base rates'!F$57)
+($M696*'fnd base rates'!F$58)
+($N696*'fnd base rates'!F$59)
+($O696*VLOOKUP($S696+12,rate_basefnd,6)))
*$R696</f>
        <v>16776.107749999999</v>
      </c>
      <c r="Y696" s="1">
        <f>(($C696*'fnd base rates'!G$48)
+($D696*'fnd base rates'!G$49)
+($E696*'fnd base rates'!G$50)
+($F696*'fnd base rates'!G$51)
+($G696*'fnd base rates'!G$52)
+($H696*'fnd base rates'!G$53)
+($I696*'fnd base rates'!G$54)
+($J696*'fnd base rates'!G$55)
+($K696*'fnd base rates'!G$56)
+($L696*'fnd base rates'!G$57)
+($M696*'fnd base rates'!G$58)
+($N696*'fnd base rates'!G$59)
+($O696*VLOOKUP($S696+12,rate_basefnd,7)))
*$R696</f>
        <v>2564.6267499999999</v>
      </c>
      <c r="Z696" s="1">
        <f>(($C696*'fnd base rates'!H$48)
+($D696*'fnd base rates'!H$49)
+($E696*'fnd base rates'!H$50)
+($F696*'fnd base rates'!H$51)
+($G696*'fnd base rates'!H$52)
+($H696*'fnd base rates'!H$53)
+($I696*'fnd base rates'!H$54)
+($J696*'fnd base rates'!H$55)
+($K696*'fnd base rates'!H$56)
+($L696*'fnd base rates'!H$57)
+($M696*'fnd base rates'!H$58)
+($N696*'fnd base rates'!H$59)
+($O696*VLOOKUP($S696+12,rate_basefnd,8)))</f>
        <v>8253.9364999999998</v>
      </c>
      <c r="AA696" s="1">
        <f>(($C696*'fnd base rates'!I$48)
+($D696*'fnd base rates'!I$49)
+($E696*'fnd base rates'!I$50)
+($F696*'fnd base rates'!I$51)
+($G696*'fnd base rates'!I$52)
+($H696*'fnd base rates'!I$53)
+($I696*'fnd base rates'!I$54)
+($J696*'fnd base rates'!I$55)
+($K696*'fnd base rates'!I$56)
+($L696*'fnd base rates'!I$57)
+($M696*'fnd base rates'!I$58)
+($N696*'fnd base rates'!I$59)
+($O696*VLOOKUP($S696+12,rate_basefnd,9)))
*$R696</f>
        <v>4360.7700000000004</v>
      </c>
      <c r="AB696" s="1">
        <f>(($C696*'fnd base rates'!J$48)
+($D696*'fnd base rates'!J$49)
+($E696*'fnd base rates'!J$50)
+($F696*'fnd base rates'!J$51)
+($G696*'fnd base rates'!J$52)
+($H696*'fnd base rates'!J$53)
+($I696*'fnd base rates'!J$54)
+($J696*'fnd base rates'!J$55)
+($K696*'fnd base rates'!J$56)
+($L696*'fnd base rates'!J$57)
+($M696*'fnd base rates'!J$58)
+($N696*'fnd base rates'!J$59)
+($O696*VLOOKUP($S696+12,rate_basefnd,10)))
*$R696</f>
        <v>3273.46</v>
      </c>
      <c r="AC696" s="1">
        <f>(($C696*'fnd base rates'!K$48)
+($D696*'fnd base rates'!K$49)
+($E696*'fnd base rates'!K$50)
+($F696*'fnd base rates'!K$51)
+($G696*'fnd base rates'!K$52)
+($H696*'fnd base rates'!K$53)
+($I696*'fnd base rates'!K$54)
+($J696*'fnd base rates'!K$55)
+($K696*'fnd base rates'!K$56)
+($L696*'fnd base rates'!K$57)
+($M696*'fnd base rates'!K$58)
+($N696*'fnd base rates'!K$59)
+($O696*VLOOKUP($S696+12,rate_basefnd,11)))
*$R696</f>
        <v>17996.647125</v>
      </c>
      <c r="AD696" s="1">
        <f>(($C696*'fnd base rates'!L$48)
+($D696*'fnd base rates'!L$49)
+($E696*'fnd base rates'!L$50)
+($F696*'fnd base rates'!L$51)
+($G696*'fnd base rates'!L$52)
+($H696*'fnd base rates'!L$53)
+($I696*'fnd base rates'!L$54)
+($J696*'fnd base rates'!L$55)
+($K696*'fnd base rates'!L$56)
+($L696*'fnd base rates'!L$57)
+($M696*'fnd base rates'!L$58)
+($N696*'fnd base rates'!L$59)
+($O696*VLOOKUP($S696+12,rate_basefnd,12)))</f>
        <v>17555.128744927184</v>
      </c>
      <c r="AE696" s="1">
        <f>(($C696*'fnd base rates'!M$48)
+($D696*'fnd base rates'!M$49)
+($E696*'fnd base rates'!M$50)
+($F696*'fnd base rates'!M$51)
+($G696*'fnd base rates'!M$52)
+($H696*'fnd base rates'!M$53)
+($I696*'fnd base rates'!M$54)
+($J696*'fnd base rates'!M$55)
+($K696*'fnd base rates'!M$56)
+($L696*'fnd base rates'!M$57)
+($M696*'fnd base rates'!M$58)
+($N696*'fnd base rates'!M$59)
+($O696*VLOOKUP($S696+12,rate_basefnd,13)))</f>
        <v>0</v>
      </c>
      <c r="AF696" s="4">
        <f t="shared" si="115"/>
        <v>156690.17186992717</v>
      </c>
      <c r="AG696" s="4"/>
      <c r="AH696" s="4">
        <f t="shared" si="116"/>
        <v>497117024</v>
      </c>
      <c r="AI696" s="4" t="str">
        <f t="shared" si="117"/>
        <v>497</v>
      </c>
      <c r="AJ696" s="2" t="str">
        <f t="shared" si="118"/>
        <v>117</v>
      </c>
      <c r="AK696" s="2" t="str">
        <f t="shared" si="119"/>
        <v>024</v>
      </c>
      <c r="AL696" s="4">
        <f t="shared" si="120"/>
        <v>1</v>
      </c>
      <c r="AM696" s="4">
        <f t="shared" si="113"/>
        <v>17</v>
      </c>
      <c r="AN696" s="4">
        <f t="shared" si="121"/>
        <v>156690.17186992717</v>
      </c>
      <c r="AO696" s="4">
        <f t="shared" si="122"/>
        <v>9217</v>
      </c>
      <c r="AP696" s="4">
        <f t="shared" si="123"/>
        <v>0</v>
      </c>
      <c r="AQ696" s="75">
        <v>9217</v>
      </c>
      <c r="AR696" s="4"/>
    </row>
    <row r="697" spans="1:44">
      <c r="A697" s="2">
        <v>497117061</v>
      </c>
      <c r="B697" s="382" t="s">
        <v>83</v>
      </c>
      <c r="C697" s="15">
        <f>'fnd enro'!C697</f>
        <v>0</v>
      </c>
      <c r="D697" s="15">
        <f>'fnd enro'!D697</f>
        <v>0</v>
      </c>
      <c r="E697" s="15">
        <f>'fnd enro'!E697</f>
        <v>1</v>
      </c>
      <c r="F697" s="15">
        <f>'fnd enro'!F697</f>
        <v>8</v>
      </c>
      <c r="G697" s="15">
        <f>'fnd enro'!G697</f>
        <v>3</v>
      </c>
      <c r="H697" s="15">
        <f>'fnd enro'!H697</f>
        <v>2</v>
      </c>
      <c r="I697" s="15">
        <f>'fnd enro'!I697</f>
        <v>0.6</v>
      </c>
      <c r="J697" s="15">
        <f>'fnd enro'!J697</f>
        <v>0</v>
      </c>
      <c r="K697" s="15">
        <f>'fnd enro'!K697</f>
        <v>0</v>
      </c>
      <c r="L697" s="15">
        <f>'fnd enro'!L697</f>
        <v>0</v>
      </c>
      <c r="M697" s="15">
        <f>'fnd enro'!M697</f>
        <v>2</v>
      </c>
      <c r="N697" s="15">
        <f>'fnd enro'!N697</f>
        <v>0</v>
      </c>
      <c r="O697" s="15">
        <f>'fnd enro'!O697</f>
        <v>6</v>
      </c>
      <c r="P697" s="15"/>
      <c r="Q697" s="15">
        <f>'fnd enro'!R697</f>
        <v>16</v>
      </c>
      <c r="R697" s="16">
        <f t="shared" si="114"/>
        <v>1</v>
      </c>
      <c r="S697" s="15">
        <f>'fnd enro'!Q697</f>
        <v>9</v>
      </c>
      <c r="U697" s="1">
        <f>(($C697*'fnd base rates'!C$48)
+($D697*'fnd base rates'!C$49)
+($E697*'fnd base rates'!C$50)
+($F697*'fnd base rates'!C$51)
+($G697*'fnd base rates'!C$52)
+($H697*'fnd base rates'!C$53)
+($I697*'fnd base rates'!C$54)
+($J697*'fnd base rates'!C$55)
+($K697*'fnd base rates'!C$56)
+($L697*'fnd base rates'!C$57)
+($M697*'fnd base rates'!C$58)
+($N697*'fnd base rates'!C$59)
+($O697*VLOOKUP($S697+12,rate_basefnd,3)))
*$R697</f>
        <v>7412.7300000000005</v>
      </c>
      <c r="V697" s="1">
        <f>(($C697*'fnd base rates'!D$48)
+($D697*'fnd base rates'!D$49)
+($E697*'fnd base rates'!D$50)
+($F697*'fnd base rates'!D$51)
+($G697*'fnd base rates'!D$52)
+($H697*'fnd base rates'!D$53)
+($I697*'fnd base rates'!D$54)
+($J697*'fnd base rates'!D$55)
+($K697*'fnd base rates'!D$56)
+($L697*'fnd base rates'!D$57)
+($M697*'fnd base rates'!D$58)
+($N697*'fnd base rates'!D$59)
+($O697*VLOOKUP($S697+12,rate_basefnd,4)))
*$R697</f>
        <v>10635.52</v>
      </c>
      <c r="W697" s="1">
        <f>(($C697*'fnd base rates'!E$48)
+($D697*'fnd base rates'!E$49)
+($E697*'fnd base rates'!E$50)
+($F697*'fnd base rates'!E$51)
+($G697*'fnd base rates'!E$52)
+($H697*'fnd base rates'!E$53)
+($I697*'fnd base rates'!E$54)
+($J697*'fnd base rates'!E$55)
+($K697*'fnd base rates'!E$56)
+($L697*'fnd base rates'!E$57)
+($M697*'fnd base rates'!E$58)
+($N697*'fnd base rates'!E$59)
+($O697*VLOOKUP($S697+12,rate_basefnd,5)))
*$R697</f>
        <v>77015.899999999994</v>
      </c>
      <c r="X697" s="1">
        <f>(($C697*'fnd base rates'!F$48)
+($D697*'fnd base rates'!F$49)
+($E697*'fnd base rates'!F$50)
+($F697*'fnd base rates'!F$51)
+($G697*'fnd base rates'!F$52)
+($H697*'fnd base rates'!F$53)
+($I697*'fnd base rates'!F$54)
+($J697*'fnd base rates'!F$55)
+($K697*'fnd base rates'!F$56)
+($L697*'fnd base rates'!F$57)
+($M697*'fnd base rates'!F$58)
+($N697*'fnd base rates'!F$59)
+($O697*VLOOKUP($S697+12,rate_basefnd,6)))
*$R697</f>
        <v>15606.582000000002</v>
      </c>
      <c r="Y697" s="1">
        <f>(($C697*'fnd base rates'!G$48)
+($D697*'fnd base rates'!G$49)
+($E697*'fnd base rates'!G$50)
+($F697*'fnd base rates'!G$51)
+($G697*'fnd base rates'!G$52)
+($H697*'fnd base rates'!G$53)
+($I697*'fnd base rates'!G$54)
+($J697*'fnd base rates'!G$55)
+($K697*'fnd base rates'!G$56)
+($L697*'fnd base rates'!G$57)
+($M697*'fnd base rates'!G$58)
+($N697*'fnd base rates'!G$59)
+($O697*VLOOKUP($S697+12,rate_basefnd,7)))
*$R697</f>
        <v>2728.3239999999996</v>
      </c>
      <c r="Z697" s="1">
        <f>(($C697*'fnd base rates'!H$48)
+($D697*'fnd base rates'!H$49)
+($E697*'fnd base rates'!H$50)
+($F697*'fnd base rates'!H$51)
+($G697*'fnd base rates'!H$52)
+($H697*'fnd base rates'!H$53)
+($I697*'fnd base rates'!H$54)
+($J697*'fnd base rates'!H$55)
+($K697*'fnd base rates'!H$56)
+($L697*'fnd base rates'!H$57)
+($M697*'fnd base rates'!H$58)
+($N697*'fnd base rates'!H$59)
+($O697*VLOOKUP($S697+12,rate_basefnd,8)))</f>
        <v>7799.5519999999997</v>
      </c>
      <c r="AA697" s="1">
        <f>(($C697*'fnd base rates'!I$48)
+($D697*'fnd base rates'!I$49)
+($E697*'fnd base rates'!I$50)
+($F697*'fnd base rates'!I$51)
+($G697*'fnd base rates'!I$52)
+($H697*'fnd base rates'!I$53)
+($I697*'fnd base rates'!I$54)
+($J697*'fnd base rates'!I$55)
+($K697*'fnd base rates'!I$56)
+($L697*'fnd base rates'!I$57)
+($M697*'fnd base rates'!I$58)
+($N697*'fnd base rates'!I$59)
+($O697*VLOOKUP($S697+12,rate_basefnd,9)))
*$R697</f>
        <v>4212.42</v>
      </c>
      <c r="AB697" s="1">
        <f>(($C697*'fnd base rates'!J$48)
+($D697*'fnd base rates'!J$49)
+($E697*'fnd base rates'!J$50)
+($F697*'fnd base rates'!J$51)
+($G697*'fnd base rates'!J$52)
+($H697*'fnd base rates'!J$53)
+($I697*'fnd base rates'!J$54)
+($J697*'fnd base rates'!J$55)
+($K697*'fnd base rates'!J$56)
+($L697*'fnd base rates'!J$57)
+($M697*'fnd base rates'!J$58)
+($N697*'fnd base rates'!J$59)
+($O697*VLOOKUP($S697+12,rate_basefnd,10)))
*$R697</f>
        <v>3057.2799999999997</v>
      </c>
      <c r="AC697" s="1">
        <f>(($C697*'fnd base rates'!K$48)
+($D697*'fnd base rates'!K$49)
+($E697*'fnd base rates'!K$50)
+($F697*'fnd base rates'!K$51)
+($G697*'fnd base rates'!K$52)
+($H697*'fnd base rates'!K$53)
+($I697*'fnd base rates'!K$54)
+($J697*'fnd base rates'!K$55)
+($K697*'fnd base rates'!K$56)
+($L697*'fnd base rates'!K$57)
+($M697*'fnd base rates'!K$58)
+($N697*'fnd base rates'!K$59)
+($O697*VLOOKUP($S697+12,rate_basefnd,11)))
*$R697</f>
        <v>19145.971999999998</v>
      </c>
      <c r="AD697" s="1">
        <f>(($C697*'fnd base rates'!L$48)
+($D697*'fnd base rates'!L$49)
+($E697*'fnd base rates'!L$50)
+($F697*'fnd base rates'!L$51)
+($G697*'fnd base rates'!L$52)
+($H697*'fnd base rates'!L$53)
+($I697*'fnd base rates'!L$54)
+($J697*'fnd base rates'!L$55)
+($K697*'fnd base rates'!L$56)
+($L697*'fnd base rates'!L$57)
+($M697*'fnd base rates'!L$58)
+($N697*'fnd base rates'!L$59)
+($O697*VLOOKUP($S697+12,rate_basefnd,12)))</f>
        <v>17934.562723810428</v>
      </c>
      <c r="AE697" s="1">
        <f>(($C697*'fnd base rates'!M$48)
+($D697*'fnd base rates'!M$49)
+($E697*'fnd base rates'!M$50)
+($F697*'fnd base rates'!M$51)
+($G697*'fnd base rates'!M$52)
+($H697*'fnd base rates'!M$53)
+($I697*'fnd base rates'!M$54)
+($J697*'fnd base rates'!M$55)
+($K697*'fnd base rates'!M$56)
+($L697*'fnd base rates'!M$57)
+($M697*'fnd base rates'!M$58)
+($N697*'fnd base rates'!M$59)
+($O697*VLOOKUP($S697+12,rate_basefnd,13)))</f>
        <v>0</v>
      </c>
      <c r="AF697" s="4">
        <f t="shared" si="115"/>
        <v>165548.84272381041</v>
      </c>
      <c r="AG697" s="4"/>
      <c r="AH697" s="4">
        <f t="shared" si="116"/>
        <v>497117061</v>
      </c>
      <c r="AI697" s="4" t="str">
        <f t="shared" si="117"/>
        <v>497</v>
      </c>
      <c r="AJ697" s="2" t="str">
        <f t="shared" si="118"/>
        <v>117</v>
      </c>
      <c r="AK697" s="2" t="str">
        <f t="shared" si="119"/>
        <v>061</v>
      </c>
      <c r="AL697" s="4">
        <f t="shared" si="120"/>
        <v>1</v>
      </c>
      <c r="AM697" s="4">
        <f t="shared" si="113"/>
        <v>16</v>
      </c>
      <c r="AN697" s="4">
        <f t="shared" si="121"/>
        <v>165548.84272381041</v>
      </c>
      <c r="AO697" s="4">
        <f t="shared" si="122"/>
        <v>10347</v>
      </c>
      <c r="AP697" s="4">
        <f t="shared" si="123"/>
        <v>0</v>
      </c>
      <c r="AQ697" s="75">
        <v>10347</v>
      </c>
      <c r="AR697" s="4"/>
    </row>
    <row r="698" spans="1:44">
      <c r="A698" s="2">
        <v>497117068</v>
      </c>
      <c r="B698" s="382" t="s">
        <v>83</v>
      </c>
      <c r="C698" s="15">
        <f>'fnd enro'!C698</f>
        <v>0</v>
      </c>
      <c r="D698" s="15">
        <f>'fnd enro'!D698</f>
        <v>0</v>
      </c>
      <c r="E698" s="15">
        <f>'fnd enro'!E698</f>
        <v>0</v>
      </c>
      <c r="F698" s="15">
        <f>'fnd enro'!F698</f>
        <v>2</v>
      </c>
      <c r="G698" s="15">
        <f>'fnd enro'!G698</f>
        <v>0</v>
      </c>
      <c r="H698" s="15">
        <f>'fnd enro'!H698</f>
        <v>0</v>
      </c>
      <c r="I698" s="15">
        <f>'fnd enro'!I698</f>
        <v>7.4999999999999997E-2</v>
      </c>
      <c r="J698" s="15">
        <f>'fnd enro'!J698</f>
        <v>0</v>
      </c>
      <c r="K698" s="15">
        <f>'fnd enro'!K698</f>
        <v>0</v>
      </c>
      <c r="L698" s="15">
        <f>'fnd enro'!L698</f>
        <v>0</v>
      </c>
      <c r="M698" s="15">
        <f>'fnd enro'!M698</f>
        <v>0</v>
      </c>
      <c r="N698" s="15">
        <f>'fnd enro'!N698</f>
        <v>0</v>
      </c>
      <c r="O698" s="15">
        <f>'fnd enro'!O698</f>
        <v>0</v>
      </c>
      <c r="P698" s="15"/>
      <c r="Q698" s="15">
        <f>'fnd enro'!R698</f>
        <v>2</v>
      </c>
      <c r="R698" s="16">
        <f t="shared" si="114"/>
        <v>1</v>
      </c>
      <c r="S698" s="15">
        <f>'fnd enro'!Q698</f>
        <v>1</v>
      </c>
      <c r="U698" s="1">
        <f>(($C698*'fnd base rates'!C$48)
+($D698*'fnd base rates'!C$49)
+($E698*'fnd base rates'!C$50)
+($F698*'fnd base rates'!C$51)
+($G698*'fnd base rates'!C$52)
+($H698*'fnd base rates'!C$53)
+($I698*'fnd base rates'!C$54)
+($J698*'fnd base rates'!C$55)
+($K698*'fnd base rates'!C$56)
+($L698*'fnd base rates'!C$57)
+($M698*'fnd base rates'!C$58)
+($N698*'fnd base rates'!C$59)
+($O698*VLOOKUP($S698+12,rate_basefnd,3)))
*$R698</f>
        <v>926.59125000000006</v>
      </c>
      <c r="V698" s="1">
        <f>(($C698*'fnd base rates'!D$48)
+($D698*'fnd base rates'!D$49)
+($E698*'fnd base rates'!D$50)
+($F698*'fnd base rates'!D$51)
+($G698*'fnd base rates'!D$52)
+($H698*'fnd base rates'!D$53)
+($I698*'fnd base rates'!D$54)
+($J698*'fnd base rates'!D$55)
+($K698*'fnd base rates'!D$56)
+($L698*'fnd base rates'!D$57)
+($M698*'fnd base rates'!D$58)
+($N698*'fnd base rates'!D$59)
+($O698*VLOOKUP($S698+12,rate_basefnd,4)))
*$R698</f>
        <v>1329.44</v>
      </c>
      <c r="W698" s="1">
        <f>(($C698*'fnd base rates'!E$48)
+($D698*'fnd base rates'!E$49)
+($E698*'fnd base rates'!E$50)
+($F698*'fnd base rates'!E$51)
+($G698*'fnd base rates'!E$52)
+($H698*'fnd base rates'!E$53)
+($I698*'fnd base rates'!E$54)
+($J698*'fnd base rates'!E$55)
+($K698*'fnd base rates'!E$56)
+($L698*'fnd base rates'!E$57)
+($M698*'fnd base rates'!E$58)
+($N698*'fnd base rates'!E$59)
+($O698*VLOOKUP($S698+12,rate_basefnd,5)))
*$R698</f>
        <v>6724.4987499999997</v>
      </c>
      <c r="X698" s="1">
        <f>(($C698*'fnd base rates'!F$48)
+($D698*'fnd base rates'!F$49)
+($E698*'fnd base rates'!F$50)
+($F698*'fnd base rates'!F$51)
+($G698*'fnd base rates'!F$52)
+($H698*'fnd base rates'!F$53)
+($I698*'fnd base rates'!F$54)
+($J698*'fnd base rates'!F$55)
+($K698*'fnd base rates'!F$56)
+($L698*'fnd base rates'!F$57)
+($M698*'fnd base rates'!F$58)
+($N698*'fnd base rates'!F$59)
+($O698*VLOOKUP($S698+12,rate_basefnd,6)))
*$R698</f>
        <v>2150.4315000000001</v>
      </c>
      <c r="Y698" s="1">
        <f>(($C698*'fnd base rates'!G$48)
+($D698*'fnd base rates'!G$49)
+($E698*'fnd base rates'!G$50)
+($F698*'fnd base rates'!G$51)
+($G698*'fnd base rates'!G$52)
+($H698*'fnd base rates'!G$53)
+($I698*'fnd base rates'!G$54)
+($J698*'fnd base rates'!G$55)
+($K698*'fnd base rates'!G$56)
+($L698*'fnd base rates'!G$57)
+($M698*'fnd base rates'!G$58)
+($N698*'fnd base rates'!G$59)
+($O698*VLOOKUP($S698+12,rate_basefnd,7)))
*$R698</f>
        <v>271.56549999999999</v>
      </c>
      <c r="Z698" s="1">
        <f>(($C698*'fnd base rates'!H$48)
+($D698*'fnd base rates'!H$49)
+($E698*'fnd base rates'!H$50)
+($F698*'fnd base rates'!H$51)
+($G698*'fnd base rates'!H$52)
+($H698*'fnd base rates'!H$53)
+($I698*'fnd base rates'!H$54)
+($J698*'fnd base rates'!H$55)
+($K698*'fnd base rates'!H$56)
+($L698*'fnd base rates'!H$57)
+($M698*'fnd base rates'!H$58)
+($N698*'fnd base rates'!H$59)
+($O698*VLOOKUP($S698+12,rate_basefnd,8)))</f>
        <v>908.76900000000001</v>
      </c>
      <c r="AA698" s="1">
        <f>(($C698*'fnd base rates'!I$48)
+($D698*'fnd base rates'!I$49)
+($E698*'fnd base rates'!I$50)
+($F698*'fnd base rates'!I$51)
+($G698*'fnd base rates'!I$52)
+($H698*'fnd base rates'!I$53)
+($I698*'fnd base rates'!I$54)
+($J698*'fnd base rates'!I$55)
+($K698*'fnd base rates'!I$56)
+($L698*'fnd base rates'!I$57)
+($M698*'fnd base rates'!I$58)
+($N698*'fnd base rates'!I$59)
+($O698*VLOOKUP($S698+12,rate_basefnd,9)))
*$R698</f>
        <v>443.58</v>
      </c>
      <c r="AB698" s="1">
        <f>(($C698*'fnd base rates'!J$48)
+($D698*'fnd base rates'!J$49)
+($E698*'fnd base rates'!J$50)
+($F698*'fnd base rates'!J$51)
+($G698*'fnd base rates'!J$52)
+($H698*'fnd base rates'!J$53)
+($I698*'fnd base rates'!J$54)
+($J698*'fnd base rates'!J$55)
+($K698*'fnd base rates'!J$56)
+($L698*'fnd base rates'!J$57)
+($M698*'fnd base rates'!J$58)
+($N698*'fnd base rates'!J$59)
+($O698*VLOOKUP($S698+12,rate_basefnd,10)))
*$R698</f>
        <v>264.7</v>
      </c>
      <c r="AC698" s="1">
        <f>(($C698*'fnd base rates'!K$48)
+($D698*'fnd base rates'!K$49)
+($E698*'fnd base rates'!K$50)
+($F698*'fnd base rates'!K$51)
+($G698*'fnd base rates'!K$52)
+($H698*'fnd base rates'!K$53)
+($I698*'fnd base rates'!K$54)
+($J698*'fnd base rates'!K$55)
+($K698*'fnd base rates'!K$56)
+($L698*'fnd base rates'!K$57)
+($M698*'fnd base rates'!K$58)
+($N698*'fnd base rates'!K$59)
+($O698*VLOOKUP($S698+12,rate_basefnd,11)))
*$R698</f>
        <v>1905.57025</v>
      </c>
      <c r="AD698" s="1">
        <f>(($C698*'fnd base rates'!L$48)
+($D698*'fnd base rates'!L$49)
+($E698*'fnd base rates'!L$50)
+($F698*'fnd base rates'!L$51)
+($G698*'fnd base rates'!L$52)
+($H698*'fnd base rates'!L$53)
+($I698*'fnd base rates'!L$54)
+($J698*'fnd base rates'!L$55)
+($K698*'fnd base rates'!L$56)
+($L698*'fnd base rates'!L$57)
+($M698*'fnd base rates'!L$58)
+($N698*'fnd base rates'!L$59)
+($O698*VLOOKUP($S698+12,rate_basefnd,12)))</f>
        <v>1975.6629295456314</v>
      </c>
      <c r="AE698" s="1">
        <f>(($C698*'fnd base rates'!M$48)
+($D698*'fnd base rates'!M$49)
+($E698*'fnd base rates'!M$50)
+($F698*'fnd base rates'!M$51)
+($G698*'fnd base rates'!M$52)
+($H698*'fnd base rates'!M$53)
+($I698*'fnd base rates'!M$54)
+($J698*'fnd base rates'!M$55)
+($K698*'fnd base rates'!M$56)
+($L698*'fnd base rates'!M$57)
+($M698*'fnd base rates'!M$58)
+($N698*'fnd base rates'!M$59)
+($O698*VLOOKUP($S698+12,rate_basefnd,13)))</f>
        <v>0</v>
      </c>
      <c r="AF698" s="4">
        <f t="shared" si="115"/>
        <v>16900.809179545635</v>
      </c>
      <c r="AG698" s="4"/>
      <c r="AH698" s="4">
        <f t="shared" si="116"/>
        <v>497117068</v>
      </c>
      <c r="AI698" s="4" t="str">
        <f t="shared" si="117"/>
        <v>497</v>
      </c>
      <c r="AJ698" s="2" t="str">
        <f t="shared" si="118"/>
        <v>117</v>
      </c>
      <c r="AK698" s="2" t="str">
        <f t="shared" si="119"/>
        <v>068</v>
      </c>
      <c r="AL698" s="4">
        <f t="shared" si="120"/>
        <v>1</v>
      </c>
      <c r="AM698" s="4">
        <f t="shared" si="113"/>
        <v>2</v>
      </c>
      <c r="AN698" s="4">
        <f t="shared" si="121"/>
        <v>16900.809179545635</v>
      </c>
      <c r="AO698" s="4">
        <f t="shared" si="122"/>
        <v>8450</v>
      </c>
      <c r="AP698" s="4">
        <f t="shared" si="123"/>
        <v>0</v>
      </c>
      <c r="AQ698" s="75">
        <v>8450</v>
      </c>
      <c r="AR698" s="4"/>
    </row>
    <row r="699" spans="1:44">
      <c r="A699" s="2">
        <v>497117074</v>
      </c>
      <c r="B699" s="382" t="s">
        <v>83</v>
      </c>
      <c r="C699" s="15">
        <f>'fnd enro'!C699</f>
        <v>0</v>
      </c>
      <c r="D699" s="15">
        <f>'fnd enro'!D699</f>
        <v>0</v>
      </c>
      <c r="E699" s="15">
        <f>'fnd enro'!E699</f>
        <v>0</v>
      </c>
      <c r="F699" s="15">
        <f>'fnd enro'!F699</f>
        <v>3</v>
      </c>
      <c r="G699" s="15">
        <f>'fnd enro'!G699</f>
        <v>1</v>
      </c>
      <c r="H699" s="15">
        <f>'fnd enro'!H699</f>
        <v>0</v>
      </c>
      <c r="I699" s="15">
        <f>'fnd enro'!I699</f>
        <v>0.15</v>
      </c>
      <c r="J699" s="15">
        <f>'fnd enro'!J699</f>
        <v>0</v>
      </c>
      <c r="K699" s="15">
        <f>'fnd enro'!K699</f>
        <v>0</v>
      </c>
      <c r="L699" s="15">
        <f>'fnd enro'!L699</f>
        <v>0</v>
      </c>
      <c r="M699" s="15">
        <f>'fnd enro'!M699</f>
        <v>0</v>
      </c>
      <c r="N699" s="15">
        <f>'fnd enro'!N699</f>
        <v>0</v>
      </c>
      <c r="O699" s="15">
        <f>'fnd enro'!O699</f>
        <v>0</v>
      </c>
      <c r="P699" s="15"/>
      <c r="Q699" s="15">
        <f>'fnd enro'!R699</f>
        <v>4</v>
      </c>
      <c r="R699" s="16">
        <f t="shared" si="114"/>
        <v>1</v>
      </c>
      <c r="S699" s="15">
        <f>'fnd enro'!Q699</f>
        <v>1</v>
      </c>
      <c r="U699" s="1">
        <f>(($C699*'fnd base rates'!C$48)
+($D699*'fnd base rates'!C$49)
+($E699*'fnd base rates'!C$50)
+($F699*'fnd base rates'!C$51)
+($G699*'fnd base rates'!C$52)
+($H699*'fnd base rates'!C$53)
+($I699*'fnd base rates'!C$54)
+($J699*'fnd base rates'!C$55)
+($K699*'fnd base rates'!C$56)
+($L699*'fnd base rates'!C$57)
+($M699*'fnd base rates'!C$58)
+($N699*'fnd base rates'!C$59)
+($O699*VLOOKUP($S699+12,rate_basefnd,3)))
*$R699</f>
        <v>1853.1825000000001</v>
      </c>
      <c r="V699" s="1">
        <f>(($C699*'fnd base rates'!D$48)
+($D699*'fnd base rates'!D$49)
+($E699*'fnd base rates'!D$50)
+($F699*'fnd base rates'!D$51)
+($G699*'fnd base rates'!D$52)
+($H699*'fnd base rates'!D$53)
+($I699*'fnd base rates'!D$54)
+($J699*'fnd base rates'!D$55)
+($K699*'fnd base rates'!D$56)
+($L699*'fnd base rates'!D$57)
+($M699*'fnd base rates'!D$58)
+($N699*'fnd base rates'!D$59)
+($O699*VLOOKUP($S699+12,rate_basefnd,4)))
*$R699</f>
        <v>2658.88</v>
      </c>
      <c r="W699" s="1">
        <f>(($C699*'fnd base rates'!E$48)
+($D699*'fnd base rates'!E$49)
+($E699*'fnd base rates'!E$50)
+($F699*'fnd base rates'!E$51)
+($G699*'fnd base rates'!E$52)
+($H699*'fnd base rates'!E$53)
+($I699*'fnd base rates'!E$54)
+($J699*'fnd base rates'!E$55)
+($K699*'fnd base rates'!E$56)
+($L699*'fnd base rates'!E$57)
+($M699*'fnd base rates'!E$58)
+($N699*'fnd base rates'!E$59)
+($O699*VLOOKUP($S699+12,rate_basefnd,5)))
*$R699</f>
        <v>13083.267499999998</v>
      </c>
      <c r="X699" s="1">
        <f>(($C699*'fnd base rates'!F$48)
+($D699*'fnd base rates'!F$49)
+($E699*'fnd base rates'!F$50)
+($F699*'fnd base rates'!F$51)
+($G699*'fnd base rates'!F$52)
+($H699*'fnd base rates'!F$53)
+($I699*'fnd base rates'!F$54)
+($J699*'fnd base rates'!F$55)
+($K699*'fnd base rates'!F$56)
+($L699*'fnd base rates'!F$57)
+($M699*'fnd base rates'!F$58)
+($N699*'fnd base rates'!F$59)
+($O699*VLOOKUP($S699+12,rate_basefnd,6)))
*$R699</f>
        <v>4081.8530000000001</v>
      </c>
      <c r="Y699" s="1">
        <f>(($C699*'fnd base rates'!G$48)
+($D699*'fnd base rates'!G$49)
+($E699*'fnd base rates'!G$50)
+($F699*'fnd base rates'!G$51)
+($G699*'fnd base rates'!G$52)
+($H699*'fnd base rates'!G$53)
+($I699*'fnd base rates'!G$54)
+($J699*'fnd base rates'!G$55)
+($K699*'fnd base rates'!G$56)
+($L699*'fnd base rates'!G$57)
+($M699*'fnd base rates'!G$58)
+($N699*'fnd base rates'!G$59)
+($O699*VLOOKUP($S699+12,rate_basefnd,7)))
*$R699</f>
        <v>553.27099999999996</v>
      </c>
      <c r="Z699" s="1">
        <f>(($C699*'fnd base rates'!H$48)
+($D699*'fnd base rates'!H$49)
+($E699*'fnd base rates'!H$50)
+($F699*'fnd base rates'!H$51)
+($G699*'fnd base rates'!H$52)
+($H699*'fnd base rates'!H$53)
+($I699*'fnd base rates'!H$54)
+($J699*'fnd base rates'!H$55)
+($K699*'fnd base rates'!H$56)
+($L699*'fnd base rates'!H$57)
+($M699*'fnd base rates'!H$58)
+($N699*'fnd base rates'!H$59)
+($O699*VLOOKUP($S699+12,rate_basefnd,8)))</f>
        <v>1817.538</v>
      </c>
      <c r="AA699" s="1">
        <f>(($C699*'fnd base rates'!I$48)
+($D699*'fnd base rates'!I$49)
+($E699*'fnd base rates'!I$50)
+($F699*'fnd base rates'!I$51)
+($G699*'fnd base rates'!I$52)
+($H699*'fnd base rates'!I$53)
+($I699*'fnd base rates'!I$54)
+($J699*'fnd base rates'!I$55)
+($K699*'fnd base rates'!I$56)
+($L699*'fnd base rates'!I$57)
+($M699*'fnd base rates'!I$58)
+($N699*'fnd base rates'!I$59)
+($O699*VLOOKUP($S699+12,rate_basefnd,9)))
*$R699</f>
        <v>960.6</v>
      </c>
      <c r="AB699" s="1">
        <f>(($C699*'fnd base rates'!J$48)
+($D699*'fnd base rates'!J$49)
+($E699*'fnd base rates'!J$50)
+($F699*'fnd base rates'!J$51)
+($G699*'fnd base rates'!J$52)
+($H699*'fnd base rates'!J$53)
+($I699*'fnd base rates'!J$54)
+($J699*'fnd base rates'!J$55)
+($K699*'fnd base rates'!J$56)
+($L699*'fnd base rates'!J$57)
+($M699*'fnd base rates'!J$58)
+($N699*'fnd base rates'!J$59)
+($O699*VLOOKUP($S699+12,rate_basefnd,10)))
*$R699</f>
        <v>613.23</v>
      </c>
      <c r="AC699" s="1">
        <f>(($C699*'fnd base rates'!K$48)
+($D699*'fnd base rates'!K$49)
+($E699*'fnd base rates'!K$50)
+($F699*'fnd base rates'!K$51)
+($G699*'fnd base rates'!K$52)
+($H699*'fnd base rates'!K$53)
+($I699*'fnd base rates'!K$54)
+($J699*'fnd base rates'!K$55)
+($K699*'fnd base rates'!K$56)
+($L699*'fnd base rates'!K$57)
+($M699*'fnd base rates'!K$58)
+($N699*'fnd base rates'!K$59)
+($O699*VLOOKUP($S699+12,rate_basefnd,11)))
*$R699</f>
        <v>3882.3505</v>
      </c>
      <c r="AD699" s="1">
        <f>(($C699*'fnd base rates'!L$48)
+($D699*'fnd base rates'!L$49)
+($E699*'fnd base rates'!L$50)
+($F699*'fnd base rates'!L$51)
+($G699*'fnd base rates'!L$52)
+($H699*'fnd base rates'!L$53)
+($I699*'fnd base rates'!L$54)
+($J699*'fnd base rates'!L$55)
+($K699*'fnd base rates'!L$56)
+($L699*'fnd base rates'!L$57)
+($M699*'fnd base rates'!L$58)
+($N699*'fnd base rates'!L$59)
+($O699*VLOOKUP($S699+12,rate_basefnd,12)))</f>
        <v>3941.5141577452791</v>
      </c>
      <c r="AE699" s="1">
        <f>(($C699*'fnd base rates'!M$48)
+($D699*'fnd base rates'!M$49)
+($E699*'fnd base rates'!M$50)
+($F699*'fnd base rates'!M$51)
+($G699*'fnd base rates'!M$52)
+($H699*'fnd base rates'!M$53)
+($I699*'fnd base rates'!M$54)
+($J699*'fnd base rates'!M$55)
+($K699*'fnd base rates'!M$56)
+($L699*'fnd base rates'!M$57)
+($M699*'fnd base rates'!M$58)
+($N699*'fnd base rates'!M$59)
+($O699*VLOOKUP($S699+12,rate_basefnd,13)))</f>
        <v>0</v>
      </c>
      <c r="AF699" s="4">
        <f t="shared" si="115"/>
        <v>33445.686657745275</v>
      </c>
      <c r="AG699" s="4"/>
      <c r="AH699" s="4">
        <f t="shared" si="116"/>
        <v>497117074</v>
      </c>
      <c r="AI699" s="4" t="str">
        <f t="shared" si="117"/>
        <v>497</v>
      </c>
      <c r="AJ699" s="2" t="str">
        <f t="shared" si="118"/>
        <v>117</v>
      </c>
      <c r="AK699" s="2" t="str">
        <f t="shared" si="119"/>
        <v>074</v>
      </c>
      <c r="AL699" s="4">
        <f t="shared" si="120"/>
        <v>1</v>
      </c>
      <c r="AM699" s="4">
        <f t="shared" si="113"/>
        <v>4</v>
      </c>
      <c r="AN699" s="4">
        <f t="shared" si="121"/>
        <v>33445.686657745275</v>
      </c>
      <c r="AO699" s="4">
        <f t="shared" si="122"/>
        <v>8361</v>
      </c>
      <c r="AP699" s="4">
        <f t="shared" si="123"/>
        <v>0</v>
      </c>
      <c r="AQ699" s="75">
        <v>8361</v>
      </c>
      <c r="AR699" s="4"/>
    </row>
    <row r="700" spans="1:44">
      <c r="A700" s="2">
        <v>497117086</v>
      </c>
      <c r="B700" s="382" t="s">
        <v>83</v>
      </c>
      <c r="C700" s="15">
        <f>'fnd enro'!C700</f>
        <v>0</v>
      </c>
      <c r="D700" s="15">
        <f>'fnd enro'!D700</f>
        <v>0</v>
      </c>
      <c r="E700" s="15">
        <f>'fnd enro'!E700</f>
        <v>5</v>
      </c>
      <c r="F700" s="15">
        <f>'fnd enro'!F700</f>
        <v>14</v>
      </c>
      <c r="G700" s="15">
        <f>'fnd enro'!G700</f>
        <v>8</v>
      </c>
      <c r="H700" s="15">
        <f>'fnd enro'!H700</f>
        <v>1</v>
      </c>
      <c r="I700" s="15">
        <f>'fnd enro'!I700</f>
        <v>1.0874999999999999</v>
      </c>
      <c r="J700" s="15">
        <f>'fnd enro'!J700</f>
        <v>0</v>
      </c>
      <c r="K700" s="15">
        <f>'fnd enro'!K700</f>
        <v>0</v>
      </c>
      <c r="L700" s="15">
        <f>'fnd enro'!L700</f>
        <v>0</v>
      </c>
      <c r="M700" s="15">
        <f>'fnd enro'!M700</f>
        <v>1</v>
      </c>
      <c r="N700" s="15">
        <f>'fnd enro'!N700</f>
        <v>0</v>
      </c>
      <c r="O700" s="15">
        <f>'fnd enro'!O700</f>
        <v>2</v>
      </c>
      <c r="P700" s="15"/>
      <c r="Q700" s="15">
        <f>'fnd enro'!R700</f>
        <v>29</v>
      </c>
      <c r="R700" s="16">
        <f t="shared" si="114"/>
        <v>1</v>
      </c>
      <c r="S700" s="15">
        <f>'fnd enro'!Q700</f>
        <v>1</v>
      </c>
      <c r="U700" s="1">
        <f>(($C700*'fnd base rates'!C$48)
+($D700*'fnd base rates'!C$49)
+($E700*'fnd base rates'!C$50)
+($F700*'fnd base rates'!C$51)
+($G700*'fnd base rates'!C$52)
+($H700*'fnd base rates'!C$53)
+($I700*'fnd base rates'!C$54)
+($J700*'fnd base rates'!C$55)
+($K700*'fnd base rates'!C$56)
+($L700*'fnd base rates'!C$57)
+($M700*'fnd base rates'!C$58)
+($N700*'fnd base rates'!C$59)
+($O700*VLOOKUP($S700+12,rate_basefnd,3)))
*$R700</f>
        <v>13435.573125000003</v>
      </c>
      <c r="V700" s="1">
        <f>(($C700*'fnd base rates'!D$48)
+($D700*'fnd base rates'!D$49)
+($E700*'fnd base rates'!D$50)
+($F700*'fnd base rates'!D$51)
+($G700*'fnd base rates'!D$52)
+($H700*'fnd base rates'!D$53)
+($I700*'fnd base rates'!D$54)
+($J700*'fnd base rates'!D$55)
+($K700*'fnd base rates'!D$56)
+($L700*'fnd base rates'!D$57)
+($M700*'fnd base rates'!D$58)
+($N700*'fnd base rates'!D$59)
+($O700*VLOOKUP($S700+12,rate_basefnd,4)))
*$R700</f>
        <v>19276.880000000005</v>
      </c>
      <c r="W700" s="1">
        <f>(($C700*'fnd base rates'!E$48)
+($D700*'fnd base rates'!E$49)
+($E700*'fnd base rates'!E$50)
+($F700*'fnd base rates'!E$51)
+($G700*'fnd base rates'!E$52)
+($H700*'fnd base rates'!E$53)
+($I700*'fnd base rates'!E$54)
+($J700*'fnd base rates'!E$55)
+($K700*'fnd base rates'!E$56)
+($L700*'fnd base rates'!E$57)
+($M700*'fnd base rates'!E$58)
+($N700*'fnd base rates'!E$59)
+($O700*VLOOKUP($S700+12,rate_basefnd,5)))
*$R700</f>
        <v>102991.871875</v>
      </c>
      <c r="X700" s="1">
        <f>(($C700*'fnd base rates'!F$48)
+($D700*'fnd base rates'!F$49)
+($E700*'fnd base rates'!F$50)
+($F700*'fnd base rates'!F$51)
+($G700*'fnd base rates'!F$52)
+($H700*'fnd base rates'!F$53)
+($I700*'fnd base rates'!F$54)
+($J700*'fnd base rates'!F$55)
+($K700*'fnd base rates'!F$56)
+($L700*'fnd base rates'!F$57)
+($M700*'fnd base rates'!F$58)
+($N700*'fnd base rates'!F$59)
+($O700*VLOOKUP($S700+12,rate_basefnd,6)))
*$R700</f>
        <v>28959.25675</v>
      </c>
      <c r="Y700" s="1">
        <f>(($C700*'fnd base rates'!G$48)
+($D700*'fnd base rates'!G$49)
+($E700*'fnd base rates'!G$50)
+($F700*'fnd base rates'!G$51)
+($G700*'fnd base rates'!G$52)
+($H700*'fnd base rates'!G$53)
+($I700*'fnd base rates'!G$54)
+($J700*'fnd base rates'!G$55)
+($K700*'fnd base rates'!G$56)
+($L700*'fnd base rates'!G$57)
+($M700*'fnd base rates'!G$58)
+($N700*'fnd base rates'!G$59)
+($O700*VLOOKUP($S700+12,rate_basefnd,7)))
*$R700</f>
        <v>4198.9797500000004</v>
      </c>
      <c r="Z700" s="1">
        <f>(($C700*'fnd base rates'!H$48)
+($D700*'fnd base rates'!H$49)
+($E700*'fnd base rates'!H$50)
+($F700*'fnd base rates'!H$51)
+($G700*'fnd base rates'!H$52)
+($H700*'fnd base rates'!H$53)
+($I700*'fnd base rates'!H$54)
+($J700*'fnd base rates'!H$55)
+($K700*'fnd base rates'!H$56)
+($L700*'fnd base rates'!H$57)
+($M700*'fnd base rates'!H$58)
+($N700*'fnd base rates'!H$59)
+($O700*VLOOKUP($S700+12,rate_basefnd,8)))</f>
        <v>13441.850499999999</v>
      </c>
      <c r="AA700" s="1">
        <f>(($C700*'fnd base rates'!I$48)
+($D700*'fnd base rates'!I$49)
+($E700*'fnd base rates'!I$50)
+($F700*'fnd base rates'!I$51)
+($G700*'fnd base rates'!I$52)
+($H700*'fnd base rates'!I$53)
+($I700*'fnd base rates'!I$54)
+($J700*'fnd base rates'!I$55)
+($K700*'fnd base rates'!I$56)
+($L700*'fnd base rates'!I$57)
+($M700*'fnd base rates'!I$58)
+($N700*'fnd base rates'!I$59)
+($O700*VLOOKUP($S700+12,rate_basefnd,9)))
*$R700</f>
        <v>7241.16</v>
      </c>
      <c r="AB700" s="1">
        <f>(($C700*'fnd base rates'!J$48)
+($D700*'fnd base rates'!J$49)
+($E700*'fnd base rates'!J$50)
+($F700*'fnd base rates'!J$51)
+($G700*'fnd base rates'!J$52)
+($H700*'fnd base rates'!J$53)
+($I700*'fnd base rates'!J$54)
+($J700*'fnd base rates'!J$55)
+($K700*'fnd base rates'!J$56)
+($L700*'fnd base rates'!J$57)
+($M700*'fnd base rates'!J$58)
+($N700*'fnd base rates'!J$59)
+($O700*VLOOKUP($S700+12,rate_basefnd,10)))
*$R700</f>
        <v>4654.3900000000003</v>
      </c>
      <c r="AC700" s="1">
        <f>(($C700*'fnd base rates'!K$48)
+($D700*'fnd base rates'!K$49)
+($E700*'fnd base rates'!K$50)
+($F700*'fnd base rates'!K$51)
+($G700*'fnd base rates'!K$52)
+($H700*'fnd base rates'!K$53)
+($I700*'fnd base rates'!K$54)
+($J700*'fnd base rates'!K$55)
+($K700*'fnd base rates'!K$56)
+($L700*'fnd base rates'!K$57)
+($M700*'fnd base rates'!K$58)
+($N700*'fnd base rates'!K$59)
+($O700*VLOOKUP($S700+12,rate_basefnd,11)))
*$R700</f>
        <v>29465.738625000002</v>
      </c>
      <c r="AD700" s="1">
        <f>(($C700*'fnd base rates'!L$48)
+($D700*'fnd base rates'!L$49)
+($E700*'fnd base rates'!L$50)
+($F700*'fnd base rates'!L$51)
+($G700*'fnd base rates'!L$52)
+($H700*'fnd base rates'!L$53)
+($I700*'fnd base rates'!L$54)
+($J700*'fnd base rates'!L$55)
+($K700*'fnd base rates'!L$56)
+($L700*'fnd base rates'!L$57)
+($M700*'fnd base rates'!L$58)
+($N700*'fnd base rates'!L$59)
+($O700*VLOOKUP($S700+12,rate_basefnd,12)))</f>
        <v>29267.494813385449</v>
      </c>
      <c r="AE700" s="1">
        <f>(($C700*'fnd base rates'!M$48)
+($D700*'fnd base rates'!M$49)
+($E700*'fnd base rates'!M$50)
+($F700*'fnd base rates'!M$51)
+($G700*'fnd base rates'!M$52)
+($H700*'fnd base rates'!M$53)
+($I700*'fnd base rates'!M$54)
+($J700*'fnd base rates'!M$55)
+($K700*'fnd base rates'!M$56)
+($L700*'fnd base rates'!M$57)
+($M700*'fnd base rates'!M$58)
+($N700*'fnd base rates'!M$59)
+($O700*VLOOKUP($S700+12,rate_basefnd,13)))</f>
        <v>0</v>
      </c>
      <c r="AF700" s="4">
        <f t="shared" si="115"/>
        <v>252933.19543838548</v>
      </c>
      <c r="AG700" s="4"/>
      <c r="AH700" s="4">
        <f t="shared" si="116"/>
        <v>497117086</v>
      </c>
      <c r="AI700" s="4" t="str">
        <f t="shared" si="117"/>
        <v>497</v>
      </c>
      <c r="AJ700" s="2" t="str">
        <f t="shared" si="118"/>
        <v>117</v>
      </c>
      <c r="AK700" s="2" t="str">
        <f t="shared" si="119"/>
        <v>086</v>
      </c>
      <c r="AL700" s="4">
        <f t="shared" si="120"/>
        <v>1</v>
      </c>
      <c r="AM700" s="4">
        <f t="shared" si="113"/>
        <v>29</v>
      </c>
      <c r="AN700" s="4">
        <f t="shared" si="121"/>
        <v>252933.19543838548</v>
      </c>
      <c r="AO700" s="4">
        <f t="shared" si="122"/>
        <v>8722</v>
      </c>
      <c r="AP700" s="4">
        <f t="shared" si="123"/>
        <v>0</v>
      </c>
      <c r="AQ700" s="75">
        <v>8722</v>
      </c>
      <c r="AR700" s="4"/>
    </row>
    <row r="701" spans="1:44">
      <c r="A701" s="2">
        <v>497117087</v>
      </c>
      <c r="B701" s="382" t="s">
        <v>83</v>
      </c>
      <c r="C701" s="15">
        <f>'fnd enro'!C701</f>
        <v>0</v>
      </c>
      <c r="D701" s="15">
        <f>'fnd enro'!D701</f>
        <v>0</v>
      </c>
      <c r="E701" s="15">
        <f>'fnd enro'!E701</f>
        <v>0</v>
      </c>
      <c r="F701" s="15">
        <f>'fnd enro'!F701</f>
        <v>1</v>
      </c>
      <c r="G701" s="15">
        <f>'fnd enro'!G701</f>
        <v>1</v>
      </c>
      <c r="H701" s="15">
        <f>'fnd enro'!H701</f>
        <v>2</v>
      </c>
      <c r="I701" s="15">
        <f>'fnd enro'!I701</f>
        <v>0.15</v>
      </c>
      <c r="J701" s="15">
        <f>'fnd enro'!J701</f>
        <v>0</v>
      </c>
      <c r="K701" s="15">
        <f>'fnd enro'!K701</f>
        <v>0</v>
      </c>
      <c r="L701" s="15">
        <f>'fnd enro'!L701</f>
        <v>0</v>
      </c>
      <c r="M701" s="15">
        <f>'fnd enro'!M701</f>
        <v>0</v>
      </c>
      <c r="N701" s="15">
        <f>'fnd enro'!N701</f>
        <v>0</v>
      </c>
      <c r="O701" s="15">
        <f>'fnd enro'!O701</f>
        <v>0</v>
      </c>
      <c r="P701" s="15"/>
      <c r="Q701" s="15">
        <f>'fnd enro'!R701</f>
        <v>4</v>
      </c>
      <c r="R701" s="16">
        <f t="shared" si="114"/>
        <v>1</v>
      </c>
      <c r="S701" s="15">
        <f>'fnd enro'!Q701</f>
        <v>1</v>
      </c>
      <c r="U701" s="1">
        <f>(($C701*'fnd base rates'!C$48)
+($D701*'fnd base rates'!C$49)
+($E701*'fnd base rates'!C$50)
+($F701*'fnd base rates'!C$51)
+($G701*'fnd base rates'!C$52)
+($H701*'fnd base rates'!C$53)
+($I701*'fnd base rates'!C$54)
+($J701*'fnd base rates'!C$55)
+($K701*'fnd base rates'!C$56)
+($L701*'fnd base rates'!C$57)
+($M701*'fnd base rates'!C$58)
+($N701*'fnd base rates'!C$59)
+($O701*VLOOKUP($S701+12,rate_basefnd,3)))
*$R701</f>
        <v>1853.1825000000001</v>
      </c>
      <c r="V701" s="1">
        <f>(($C701*'fnd base rates'!D$48)
+($D701*'fnd base rates'!D$49)
+($E701*'fnd base rates'!D$50)
+($F701*'fnd base rates'!D$51)
+($G701*'fnd base rates'!D$52)
+($H701*'fnd base rates'!D$53)
+($I701*'fnd base rates'!D$54)
+($J701*'fnd base rates'!D$55)
+($K701*'fnd base rates'!D$56)
+($L701*'fnd base rates'!D$57)
+($M701*'fnd base rates'!D$58)
+($N701*'fnd base rates'!D$59)
+($O701*VLOOKUP($S701+12,rate_basefnd,4)))
*$R701</f>
        <v>2658.88</v>
      </c>
      <c r="W701" s="1">
        <f>(($C701*'fnd base rates'!E$48)
+($D701*'fnd base rates'!E$49)
+($E701*'fnd base rates'!E$50)
+($F701*'fnd base rates'!E$51)
+($G701*'fnd base rates'!E$52)
+($H701*'fnd base rates'!E$53)
+($I701*'fnd base rates'!E$54)
+($J701*'fnd base rates'!E$55)
+($K701*'fnd base rates'!E$56)
+($L701*'fnd base rates'!E$57)
+($M701*'fnd base rates'!E$58)
+($N701*'fnd base rates'!E$59)
+($O701*VLOOKUP($S701+12,rate_basefnd,5)))
*$R701</f>
        <v>14876.1875</v>
      </c>
      <c r="X701" s="1">
        <f>(($C701*'fnd base rates'!F$48)
+($D701*'fnd base rates'!F$49)
+($E701*'fnd base rates'!F$50)
+($F701*'fnd base rates'!F$51)
+($G701*'fnd base rates'!F$52)
+($H701*'fnd base rates'!F$53)
+($I701*'fnd base rates'!F$54)
+($J701*'fnd base rates'!F$55)
+($K701*'fnd base rates'!F$56)
+($L701*'fnd base rates'!F$57)
+($M701*'fnd base rates'!F$58)
+($N701*'fnd base rates'!F$59)
+($O701*VLOOKUP($S701+12,rate_basefnd,6)))
*$R701</f>
        <v>3455.3330000000005</v>
      </c>
      <c r="Y701" s="1">
        <f>(($C701*'fnd base rates'!G$48)
+($D701*'fnd base rates'!G$49)
+($E701*'fnd base rates'!G$50)
+($F701*'fnd base rates'!G$51)
+($G701*'fnd base rates'!G$52)
+($H701*'fnd base rates'!G$53)
+($I701*'fnd base rates'!G$54)
+($J701*'fnd base rates'!G$55)
+($K701*'fnd base rates'!G$56)
+($L701*'fnd base rates'!G$57)
+($M701*'fnd base rates'!G$58)
+($N701*'fnd base rates'!G$59)
+($O701*VLOOKUP($S701+12,rate_basefnd,7)))
*$R701</f>
        <v>565.59100000000001</v>
      </c>
      <c r="Z701" s="1">
        <f>(($C701*'fnd base rates'!H$48)
+($D701*'fnd base rates'!H$49)
+($E701*'fnd base rates'!H$50)
+($F701*'fnd base rates'!H$51)
+($G701*'fnd base rates'!H$52)
+($H701*'fnd base rates'!H$53)
+($I701*'fnd base rates'!H$54)
+($J701*'fnd base rates'!H$55)
+($K701*'fnd base rates'!H$56)
+($L701*'fnd base rates'!H$57)
+($M701*'fnd base rates'!H$58)
+($N701*'fnd base rates'!H$59)
+($O701*VLOOKUP($S701+12,rate_basefnd,8)))</f>
        <v>2346.9380000000001</v>
      </c>
      <c r="AA701" s="1">
        <f>(($C701*'fnd base rates'!I$48)
+($D701*'fnd base rates'!I$49)
+($E701*'fnd base rates'!I$50)
+($F701*'fnd base rates'!I$51)
+($G701*'fnd base rates'!I$52)
+($H701*'fnd base rates'!I$53)
+($I701*'fnd base rates'!I$54)
+($J701*'fnd base rates'!I$55)
+($K701*'fnd base rates'!I$56)
+($L701*'fnd base rates'!I$57)
+($M701*'fnd base rates'!I$58)
+($N701*'fnd base rates'!I$59)
+($O701*VLOOKUP($S701+12,rate_basefnd,9)))
*$R701</f>
        <v>1257.1799999999998</v>
      </c>
      <c r="AB701" s="1">
        <f>(($C701*'fnd base rates'!J$48)
+($D701*'fnd base rates'!J$49)
+($E701*'fnd base rates'!J$50)
+($F701*'fnd base rates'!J$51)
+($G701*'fnd base rates'!J$52)
+($H701*'fnd base rates'!J$53)
+($I701*'fnd base rates'!J$54)
+($J701*'fnd base rates'!J$55)
+($K701*'fnd base rates'!J$56)
+($L701*'fnd base rates'!J$57)
+($M701*'fnd base rates'!J$58)
+($N701*'fnd base rates'!J$59)
+($O701*VLOOKUP($S701+12,rate_basefnd,10)))
*$R701</f>
        <v>1345.53</v>
      </c>
      <c r="AC701" s="1">
        <f>(($C701*'fnd base rates'!K$48)
+($D701*'fnd base rates'!K$49)
+($E701*'fnd base rates'!K$50)
+($F701*'fnd base rates'!K$51)
+($G701*'fnd base rates'!K$52)
+($H701*'fnd base rates'!K$53)
+($I701*'fnd base rates'!K$54)
+($J701*'fnd base rates'!K$55)
+($K701*'fnd base rates'!K$56)
+($L701*'fnd base rates'!K$57)
+($M701*'fnd base rates'!K$58)
+($N701*'fnd base rates'!K$59)
+($O701*VLOOKUP($S701+12,rate_basefnd,11)))
*$R701</f>
        <v>3968.9904999999999</v>
      </c>
      <c r="AD701" s="1">
        <f>(($C701*'fnd base rates'!L$48)
+($D701*'fnd base rates'!L$49)
+($E701*'fnd base rates'!L$50)
+($F701*'fnd base rates'!L$51)
+($G701*'fnd base rates'!L$52)
+($H701*'fnd base rates'!L$53)
+($I701*'fnd base rates'!L$54)
+($J701*'fnd base rates'!L$55)
+($K701*'fnd base rates'!L$56)
+($L701*'fnd base rates'!L$57)
+($M701*'fnd base rates'!L$58)
+($N701*'fnd base rates'!L$59)
+($O701*VLOOKUP($S701+12,rate_basefnd,12)))</f>
        <v>3804.3673069185311</v>
      </c>
      <c r="AE701" s="1">
        <f>(($C701*'fnd base rates'!M$48)
+($D701*'fnd base rates'!M$49)
+($E701*'fnd base rates'!M$50)
+($F701*'fnd base rates'!M$51)
+($G701*'fnd base rates'!M$52)
+($H701*'fnd base rates'!M$53)
+($I701*'fnd base rates'!M$54)
+($J701*'fnd base rates'!M$55)
+($K701*'fnd base rates'!M$56)
+($L701*'fnd base rates'!M$57)
+($M701*'fnd base rates'!M$58)
+($N701*'fnd base rates'!M$59)
+($O701*VLOOKUP($S701+12,rate_basefnd,13)))</f>
        <v>0</v>
      </c>
      <c r="AF701" s="4">
        <f t="shared" si="115"/>
        <v>36132.179806918532</v>
      </c>
      <c r="AG701" s="4"/>
      <c r="AH701" s="4">
        <f t="shared" si="116"/>
        <v>497117087</v>
      </c>
      <c r="AI701" s="4" t="str">
        <f t="shared" si="117"/>
        <v>497</v>
      </c>
      <c r="AJ701" s="2" t="str">
        <f t="shared" si="118"/>
        <v>117</v>
      </c>
      <c r="AK701" s="2" t="str">
        <f t="shared" si="119"/>
        <v>087</v>
      </c>
      <c r="AL701" s="4">
        <f t="shared" si="120"/>
        <v>1</v>
      </c>
      <c r="AM701" s="4">
        <f t="shared" si="113"/>
        <v>4</v>
      </c>
      <c r="AN701" s="4">
        <f t="shared" si="121"/>
        <v>36132.179806918532</v>
      </c>
      <c r="AO701" s="4">
        <f t="shared" si="122"/>
        <v>9033</v>
      </c>
      <c r="AP701" s="4">
        <f t="shared" si="123"/>
        <v>0</v>
      </c>
      <c r="AQ701" s="75">
        <v>9033</v>
      </c>
      <c r="AR701" s="4"/>
    </row>
    <row r="702" spans="1:44">
      <c r="A702" s="2">
        <v>497117111</v>
      </c>
      <c r="B702" s="382" t="s">
        <v>83</v>
      </c>
      <c r="C702" s="15">
        <f>'fnd enro'!C702</f>
        <v>0</v>
      </c>
      <c r="D702" s="15">
        <f>'fnd enro'!D702</f>
        <v>0</v>
      </c>
      <c r="E702" s="15">
        <f>'fnd enro'!E702</f>
        <v>0</v>
      </c>
      <c r="F702" s="15">
        <f>'fnd enro'!F702</f>
        <v>6</v>
      </c>
      <c r="G702" s="15">
        <f>'fnd enro'!G702</f>
        <v>5</v>
      </c>
      <c r="H702" s="15">
        <f>'fnd enro'!H702</f>
        <v>1</v>
      </c>
      <c r="I702" s="15">
        <f>'fnd enro'!I702</f>
        <v>0.45</v>
      </c>
      <c r="J702" s="15">
        <f>'fnd enro'!J702</f>
        <v>0</v>
      </c>
      <c r="K702" s="15">
        <f>'fnd enro'!K702</f>
        <v>0</v>
      </c>
      <c r="L702" s="15">
        <f>'fnd enro'!L702</f>
        <v>0</v>
      </c>
      <c r="M702" s="15">
        <f>'fnd enro'!M702</f>
        <v>0</v>
      </c>
      <c r="N702" s="15">
        <f>'fnd enro'!N702</f>
        <v>0</v>
      </c>
      <c r="O702" s="15">
        <f>'fnd enro'!O702</f>
        <v>3</v>
      </c>
      <c r="P702" s="15"/>
      <c r="Q702" s="15">
        <f>'fnd enro'!R702</f>
        <v>12</v>
      </c>
      <c r="R702" s="16">
        <f t="shared" si="114"/>
        <v>1</v>
      </c>
      <c r="S702" s="15">
        <f>'fnd enro'!Q702</f>
        <v>6</v>
      </c>
      <c r="U702" s="1">
        <f>(($C702*'fnd base rates'!C$48)
+($D702*'fnd base rates'!C$49)
+($E702*'fnd base rates'!C$50)
+($F702*'fnd base rates'!C$51)
+($G702*'fnd base rates'!C$52)
+($H702*'fnd base rates'!C$53)
+($I702*'fnd base rates'!C$54)
+($J702*'fnd base rates'!C$55)
+($K702*'fnd base rates'!C$56)
+($L702*'fnd base rates'!C$57)
+($M702*'fnd base rates'!C$58)
+($N702*'fnd base rates'!C$59)
+($O702*VLOOKUP($S702+12,rate_basefnd,3)))
*$R702</f>
        <v>5559.5475000000006</v>
      </c>
      <c r="V702" s="1">
        <f>(($C702*'fnd base rates'!D$48)
+($D702*'fnd base rates'!D$49)
+($E702*'fnd base rates'!D$50)
+($F702*'fnd base rates'!D$51)
+($G702*'fnd base rates'!D$52)
+($H702*'fnd base rates'!D$53)
+($I702*'fnd base rates'!D$54)
+($J702*'fnd base rates'!D$55)
+($K702*'fnd base rates'!D$56)
+($L702*'fnd base rates'!D$57)
+($M702*'fnd base rates'!D$58)
+($N702*'fnd base rates'!D$59)
+($O702*VLOOKUP($S702+12,rate_basefnd,4)))
*$R702</f>
        <v>7976.64</v>
      </c>
      <c r="W702" s="1">
        <f>(($C702*'fnd base rates'!E$48)
+($D702*'fnd base rates'!E$49)
+($E702*'fnd base rates'!E$50)
+($F702*'fnd base rates'!E$51)
+($G702*'fnd base rates'!E$52)
+($H702*'fnd base rates'!E$53)
+($I702*'fnd base rates'!E$54)
+($J702*'fnd base rates'!E$55)
+($K702*'fnd base rates'!E$56)
+($L702*'fnd base rates'!E$57)
+($M702*'fnd base rates'!E$58)
+($N702*'fnd base rates'!E$59)
+($O702*VLOOKUP($S702+12,rate_basefnd,5)))
*$R702</f>
        <v>48849.652500000004</v>
      </c>
      <c r="X702" s="1">
        <f>(($C702*'fnd base rates'!F$48)
+($D702*'fnd base rates'!F$49)
+($E702*'fnd base rates'!F$50)
+($F702*'fnd base rates'!F$51)
+($G702*'fnd base rates'!F$52)
+($H702*'fnd base rates'!F$53)
+($I702*'fnd base rates'!F$54)
+($J702*'fnd base rates'!F$55)
+($K702*'fnd base rates'!F$56)
+($L702*'fnd base rates'!F$57)
+($M702*'fnd base rates'!F$58)
+($N702*'fnd base rates'!F$59)
+($O702*VLOOKUP($S702+12,rate_basefnd,6)))
*$R702</f>
        <v>11494.279</v>
      </c>
      <c r="Y702" s="1">
        <f>(($C702*'fnd base rates'!G$48)
+($D702*'fnd base rates'!G$49)
+($E702*'fnd base rates'!G$50)
+($F702*'fnd base rates'!G$51)
+($G702*'fnd base rates'!G$52)
+($H702*'fnd base rates'!G$53)
+($I702*'fnd base rates'!G$54)
+($J702*'fnd base rates'!G$55)
+($K702*'fnd base rates'!G$56)
+($L702*'fnd base rates'!G$57)
+($M702*'fnd base rates'!G$58)
+($N702*'fnd base rates'!G$59)
+($O702*VLOOKUP($S702+12,rate_basefnd,7)))
*$R702</f>
        <v>1893.8829999999998</v>
      </c>
      <c r="Z702" s="1">
        <f>(($C702*'fnd base rates'!H$48)
+($D702*'fnd base rates'!H$49)
+($E702*'fnd base rates'!H$50)
+($F702*'fnd base rates'!H$51)
+($G702*'fnd base rates'!H$52)
+($H702*'fnd base rates'!H$53)
+($I702*'fnd base rates'!H$54)
+($J702*'fnd base rates'!H$55)
+($K702*'fnd base rates'!H$56)
+($L702*'fnd base rates'!H$57)
+($M702*'fnd base rates'!H$58)
+($N702*'fnd base rates'!H$59)
+($O702*VLOOKUP($S702+12,rate_basefnd,8)))</f>
        <v>5717.3140000000003</v>
      </c>
      <c r="AA702" s="1">
        <f>(($C702*'fnd base rates'!I$48)
+($D702*'fnd base rates'!I$49)
+($E702*'fnd base rates'!I$50)
+($F702*'fnd base rates'!I$51)
+($G702*'fnd base rates'!I$52)
+($H702*'fnd base rates'!I$53)
+($I702*'fnd base rates'!I$54)
+($J702*'fnd base rates'!I$55)
+($K702*'fnd base rates'!I$56)
+($L702*'fnd base rates'!I$57)
+($M702*'fnd base rates'!I$58)
+($N702*'fnd base rates'!I$59)
+($O702*VLOOKUP($S702+12,rate_basefnd,9)))
*$R702</f>
        <v>3176.9700000000003</v>
      </c>
      <c r="AB702" s="1">
        <f>(($C702*'fnd base rates'!J$48)
+($D702*'fnd base rates'!J$49)
+($E702*'fnd base rates'!J$50)
+($F702*'fnd base rates'!J$51)
+($G702*'fnd base rates'!J$52)
+($H702*'fnd base rates'!J$53)
+($I702*'fnd base rates'!J$54)
+($J702*'fnd base rates'!J$55)
+($K702*'fnd base rates'!J$56)
+($L702*'fnd base rates'!J$57)
+($M702*'fnd base rates'!J$58)
+($N702*'fnd base rates'!J$59)
+($O702*VLOOKUP($S702+12,rate_basefnd,10)))
*$R702</f>
        <v>2373.5</v>
      </c>
      <c r="AC702" s="1">
        <f>(($C702*'fnd base rates'!K$48)
+($D702*'fnd base rates'!K$49)
+($E702*'fnd base rates'!K$50)
+($F702*'fnd base rates'!K$51)
+($G702*'fnd base rates'!K$52)
+($H702*'fnd base rates'!K$53)
+($I702*'fnd base rates'!K$54)
+($J702*'fnd base rates'!K$55)
+($K702*'fnd base rates'!K$56)
+($L702*'fnd base rates'!K$57)
+($M702*'fnd base rates'!K$58)
+($N702*'fnd base rates'!K$59)
+($O702*VLOOKUP($S702+12,rate_basefnd,11)))
*$R702</f>
        <v>13289.921499999999</v>
      </c>
      <c r="AD702" s="1">
        <f>(($C702*'fnd base rates'!L$48)
+($D702*'fnd base rates'!L$49)
+($E702*'fnd base rates'!L$50)
+($F702*'fnd base rates'!L$51)
+($G702*'fnd base rates'!L$52)
+($H702*'fnd base rates'!L$53)
+($I702*'fnd base rates'!L$54)
+($J702*'fnd base rates'!L$55)
+($K702*'fnd base rates'!L$56)
+($L702*'fnd base rates'!L$57)
+($M702*'fnd base rates'!L$58)
+($N702*'fnd base rates'!L$59)
+($O702*VLOOKUP($S702+12,rate_basefnd,12)))</f>
        <v>12694.065645130497</v>
      </c>
      <c r="AE702" s="1">
        <f>(($C702*'fnd base rates'!M$48)
+($D702*'fnd base rates'!M$49)
+($E702*'fnd base rates'!M$50)
+($F702*'fnd base rates'!M$51)
+($G702*'fnd base rates'!M$52)
+($H702*'fnd base rates'!M$53)
+($I702*'fnd base rates'!M$54)
+($J702*'fnd base rates'!M$55)
+($K702*'fnd base rates'!M$56)
+($L702*'fnd base rates'!M$57)
+($M702*'fnd base rates'!M$58)
+($N702*'fnd base rates'!M$59)
+($O702*VLOOKUP($S702+12,rate_basefnd,13)))</f>
        <v>0</v>
      </c>
      <c r="AF702" s="4">
        <f t="shared" si="115"/>
        <v>113025.7731451305</v>
      </c>
      <c r="AG702" s="4"/>
      <c r="AH702" s="4">
        <f t="shared" si="116"/>
        <v>497117111</v>
      </c>
      <c r="AI702" s="4" t="str">
        <f t="shared" si="117"/>
        <v>497</v>
      </c>
      <c r="AJ702" s="2" t="str">
        <f t="shared" si="118"/>
        <v>117</v>
      </c>
      <c r="AK702" s="2" t="str">
        <f t="shared" si="119"/>
        <v>111</v>
      </c>
      <c r="AL702" s="4">
        <f t="shared" si="120"/>
        <v>1</v>
      </c>
      <c r="AM702" s="4">
        <f t="shared" si="113"/>
        <v>12</v>
      </c>
      <c r="AN702" s="4">
        <f t="shared" si="121"/>
        <v>113025.7731451305</v>
      </c>
      <c r="AO702" s="4">
        <f t="shared" si="122"/>
        <v>9419</v>
      </c>
      <c r="AP702" s="4">
        <f t="shared" si="123"/>
        <v>0</v>
      </c>
      <c r="AQ702" s="75">
        <v>9419</v>
      </c>
      <c r="AR702" s="4"/>
    </row>
    <row r="703" spans="1:44">
      <c r="A703" s="2">
        <v>497117114</v>
      </c>
      <c r="B703" s="382" t="s">
        <v>83</v>
      </c>
      <c r="C703" s="15">
        <f>'fnd enro'!C703</f>
        <v>0</v>
      </c>
      <c r="D703" s="15">
        <f>'fnd enro'!D703</f>
        <v>0</v>
      </c>
      <c r="E703" s="15">
        <f>'fnd enro'!E703</f>
        <v>1</v>
      </c>
      <c r="F703" s="15">
        <f>'fnd enro'!F703</f>
        <v>10</v>
      </c>
      <c r="G703" s="15">
        <f>'fnd enro'!G703</f>
        <v>4</v>
      </c>
      <c r="H703" s="15">
        <f>'fnd enro'!H703</f>
        <v>0</v>
      </c>
      <c r="I703" s="15">
        <f>'fnd enro'!I703</f>
        <v>0.5625</v>
      </c>
      <c r="J703" s="15">
        <f>'fnd enro'!J703</f>
        <v>0</v>
      </c>
      <c r="K703" s="15">
        <f>'fnd enro'!K703</f>
        <v>0</v>
      </c>
      <c r="L703" s="15">
        <f>'fnd enro'!L703</f>
        <v>0</v>
      </c>
      <c r="M703" s="15">
        <f>'fnd enro'!M703</f>
        <v>0</v>
      </c>
      <c r="N703" s="15">
        <f>'fnd enro'!N703</f>
        <v>0</v>
      </c>
      <c r="O703" s="15">
        <f>'fnd enro'!O703</f>
        <v>1</v>
      </c>
      <c r="P703" s="15"/>
      <c r="Q703" s="15">
        <f>'fnd enro'!R703</f>
        <v>15</v>
      </c>
      <c r="R703" s="16">
        <f t="shared" si="114"/>
        <v>1</v>
      </c>
      <c r="S703" s="15">
        <f>'fnd enro'!Q703</f>
        <v>1</v>
      </c>
      <c r="U703" s="1">
        <f>(($C703*'fnd base rates'!C$48)
+($D703*'fnd base rates'!C$49)
+($E703*'fnd base rates'!C$50)
+($F703*'fnd base rates'!C$51)
+($G703*'fnd base rates'!C$52)
+($H703*'fnd base rates'!C$53)
+($I703*'fnd base rates'!C$54)
+($J703*'fnd base rates'!C$55)
+($K703*'fnd base rates'!C$56)
+($L703*'fnd base rates'!C$57)
+($M703*'fnd base rates'!C$58)
+($N703*'fnd base rates'!C$59)
+($O703*VLOOKUP($S703+12,rate_basefnd,3)))
*$R703</f>
        <v>6949.4343750000007</v>
      </c>
      <c r="V703" s="1">
        <f>(($C703*'fnd base rates'!D$48)
+($D703*'fnd base rates'!D$49)
+($E703*'fnd base rates'!D$50)
+($F703*'fnd base rates'!D$51)
+($G703*'fnd base rates'!D$52)
+($H703*'fnd base rates'!D$53)
+($I703*'fnd base rates'!D$54)
+($J703*'fnd base rates'!D$55)
+($K703*'fnd base rates'!D$56)
+($L703*'fnd base rates'!D$57)
+($M703*'fnd base rates'!D$58)
+($N703*'fnd base rates'!D$59)
+($O703*VLOOKUP($S703+12,rate_basefnd,4)))
*$R703</f>
        <v>9970.8000000000011</v>
      </c>
      <c r="W703" s="1">
        <f>(($C703*'fnd base rates'!E$48)
+($D703*'fnd base rates'!E$49)
+($E703*'fnd base rates'!E$50)
+($F703*'fnd base rates'!E$51)
+($G703*'fnd base rates'!E$52)
+($H703*'fnd base rates'!E$53)
+($I703*'fnd base rates'!E$54)
+($J703*'fnd base rates'!E$55)
+($K703*'fnd base rates'!E$56)
+($L703*'fnd base rates'!E$57)
+($M703*'fnd base rates'!E$58)
+($N703*'fnd base rates'!E$59)
+($O703*VLOOKUP($S703+12,rate_basefnd,5)))
*$R703</f>
        <v>51957.570624999993</v>
      </c>
      <c r="X703" s="1">
        <f>(($C703*'fnd base rates'!F$48)
+($D703*'fnd base rates'!F$49)
+($E703*'fnd base rates'!F$50)
+($F703*'fnd base rates'!F$51)
+($G703*'fnd base rates'!F$52)
+($H703*'fnd base rates'!F$53)
+($I703*'fnd base rates'!F$54)
+($J703*'fnd base rates'!F$55)
+($K703*'fnd base rates'!F$56)
+($L703*'fnd base rates'!F$57)
+($M703*'fnd base rates'!F$58)
+($N703*'fnd base rates'!F$59)
+($O703*VLOOKUP($S703+12,rate_basefnd,6)))
*$R703</f>
        <v>15252.196250000001</v>
      </c>
      <c r="Y703" s="1">
        <f>(($C703*'fnd base rates'!G$48)
+($D703*'fnd base rates'!G$49)
+($E703*'fnd base rates'!G$50)
+($F703*'fnd base rates'!G$51)
+($G703*'fnd base rates'!G$52)
+($H703*'fnd base rates'!G$53)
+($I703*'fnd base rates'!G$54)
+($J703*'fnd base rates'!G$55)
+($K703*'fnd base rates'!G$56)
+($L703*'fnd base rates'!G$57)
+($M703*'fnd base rates'!G$58)
+($N703*'fnd base rates'!G$59)
+($O703*VLOOKUP($S703+12,rate_basefnd,7)))
*$R703</f>
        <v>2143.01125</v>
      </c>
      <c r="Z703" s="1">
        <f>(($C703*'fnd base rates'!H$48)
+($D703*'fnd base rates'!H$49)
+($E703*'fnd base rates'!H$50)
+($F703*'fnd base rates'!H$51)
+($G703*'fnd base rates'!H$52)
+($H703*'fnd base rates'!H$53)
+($I703*'fnd base rates'!H$54)
+($J703*'fnd base rates'!H$55)
+($K703*'fnd base rates'!H$56)
+($L703*'fnd base rates'!H$57)
+($M703*'fnd base rates'!H$58)
+($N703*'fnd base rates'!H$59)
+($O703*VLOOKUP($S703+12,rate_basefnd,8)))</f>
        <v>6815.7674999999999</v>
      </c>
      <c r="AA703" s="1">
        <f>(($C703*'fnd base rates'!I$48)
+($D703*'fnd base rates'!I$49)
+($E703*'fnd base rates'!I$50)
+($F703*'fnd base rates'!I$51)
+($G703*'fnd base rates'!I$52)
+($H703*'fnd base rates'!I$53)
+($I703*'fnd base rates'!I$54)
+($J703*'fnd base rates'!I$55)
+($K703*'fnd base rates'!I$56)
+($L703*'fnd base rates'!I$57)
+($M703*'fnd base rates'!I$58)
+($N703*'fnd base rates'!I$59)
+($O703*VLOOKUP($S703+12,rate_basefnd,9)))
*$R703</f>
        <v>3620.61</v>
      </c>
      <c r="AB703" s="1">
        <f>(($C703*'fnd base rates'!J$48)
+($D703*'fnd base rates'!J$49)
+($E703*'fnd base rates'!J$50)
+($F703*'fnd base rates'!J$51)
+($G703*'fnd base rates'!J$52)
+($H703*'fnd base rates'!J$53)
+($I703*'fnd base rates'!J$54)
+($J703*'fnd base rates'!J$55)
+($K703*'fnd base rates'!J$56)
+($L703*'fnd base rates'!J$57)
+($M703*'fnd base rates'!J$58)
+($N703*'fnd base rates'!J$59)
+($O703*VLOOKUP($S703+12,rate_basefnd,10)))
*$R703</f>
        <v>2276.46</v>
      </c>
      <c r="AC703" s="1">
        <f>(($C703*'fnd base rates'!K$48)
+($D703*'fnd base rates'!K$49)
+($E703*'fnd base rates'!K$50)
+($F703*'fnd base rates'!K$51)
+($G703*'fnd base rates'!K$52)
+($H703*'fnd base rates'!K$53)
+($I703*'fnd base rates'!K$54)
+($J703*'fnd base rates'!K$55)
+($K703*'fnd base rates'!K$56)
+($L703*'fnd base rates'!K$57)
+($M703*'fnd base rates'!K$58)
+($N703*'fnd base rates'!K$59)
+($O703*VLOOKUP($S703+12,rate_basefnd,11)))
*$R703</f>
        <v>15037.886875</v>
      </c>
      <c r="AD703" s="1">
        <f>(($C703*'fnd base rates'!L$48)
+($D703*'fnd base rates'!L$49)
+($E703*'fnd base rates'!L$50)
+($F703*'fnd base rates'!L$51)
+($G703*'fnd base rates'!L$52)
+($H703*'fnd base rates'!L$53)
+($I703*'fnd base rates'!L$54)
+($J703*'fnd base rates'!L$55)
+($K703*'fnd base rates'!L$56)
+($L703*'fnd base rates'!L$57)
+($M703*'fnd base rates'!L$58)
+($N703*'fnd base rates'!L$59)
+($O703*VLOOKUP($S703+12,rate_basefnd,12)))</f>
        <v>15081.362666208302</v>
      </c>
      <c r="AE703" s="1">
        <f>(($C703*'fnd base rates'!M$48)
+($D703*'fnd base rates'!M$49)
+($E703*'fnd base rates'!M$50)
+($F703*'fnd base rates'!M$51)
+($G703*'fnd base rates'!M$52)
+($H703*'fnd base rates'!M$53)
+($I703*'fnd base rates'!M$54)
+($J703*'fnd base rates'!M$55)
+($K703*'fnd base rates'!M$56)
+($L703*'fnd base rates'!M$57)
+($M703*'fnd base rates'!M$58)
+($N703*'fnd base rates'!M$59)
+($O703*VLOOKUP($S703+12,rate_basefnd,13)))</f>
        <v>0</v>
      </c>
      <c r="AF703" s="4">
        <f t="shared" si="115"/>
        <v>129105.0995412083</v>
      </c>
      <c r="AG703" s="4"/>
      <c r="AH703" s="4">
        <f t="shared" si="116"/>
        <v>497117114</v>
      </c>
      <c r="AI703" s="4" t="str">
        <f t="shared" si="117"/>
        <v>497</v>
      </c>
      <c r="AJ703" s="2" t="str">
        <f t="shared" si="118"/>
        <v>117</v>
      </c>
      <c r="AK703" s="2" t="str">
        <f t="shared" si="119"/>
        <v>114</v>
      </c>
      <c r="AL703" s="4">
        <f t="shared" si="120"/>
        <v>1</v>
      </c>
      <c r="AM703" s="4">
        <f t="shared" si="113"/>
        <v>15</v>
      </c>
      <c r="AN703" s="4">
        <f t="shared" si="121"/>
        <v>129105.0995412083</v>
      </c>
      <c r="AO703" s="4">
        <f t="shared" si="122"/>
        <v>8607</v>
      </c>
      <c r="AP703" s="4">
        <f t="shared" si="123"/>
        <v>0</v>
      </c>
      <c r="AQ703" s="75">
        <v>8607</v>
      </c>
      <c r="AR703" s="4"/>
    </row>
    <row r="704" spans="1:44">
      <c r="A704" s="2">
        <v>497117117</v>
      </c>
      <c r="B704" s="382" t="s">
        <v>83</v>
      </c>
      <c r="C704" s="15">
        <f>'fnd enro'!C704</f>
        <v>0</v>
      </c>
      <c r="D704" s="15">
        <f>'fnd enro'!D704</f>
        <v>0</v>
      </c>
      <c r="E704" s="15">
        <f>'fnd enro'!E704</f>
        <v>1</v>
      </c>
      <c r="F704" s="15">
        <f>'fnd enro'!F704</f>
        <v>13</v>
      </c>
      <c r="G704" s="15">
        <f>'fnd enro'!G704</f>
        <v>6</v>
      </c>
      <c r="H704" s="15">
        <f>'fnd enro'!H704</f>
        <v>4</v>
      </c>
      <c r="I704" s="15">
        <f>'fnd enro'!I704</f>
        <v>0.9375</v>
      </c>
      <c r="J704" s="15">
        <f>'fnd enro'!J704</f>
        <v>0</v>
      </c>
      <c r="K704" s="15">
        <f>'fnd enro'!K704</f>
        <v>0</v>
      </c>
      <c r="L704" s="15">
        <f>'fnd enro'!L704</f>
        <v>0</v>
      </c>
      <c r="M704" s="15">
        <f>'fnd enro'!M704</f>
        <v>1</v>
      </c>
      <c r="N704" s="15">
        <f>'fnd enro'!N704</f>
        <v>0</v>
      </c>
      <c r="O704" s="15">
        <f>'fnd enro'!O704</f>
        <v>3</v>
      </c>
      <c r="P704" s="15"/>
      <c r="Q704" s="15">
        <f>'fnd enro'!R704</f>
        <v>25</v>
      </c>
      <c r="R704" s="16">
        <f t="shared" si="114"/>
        <v>1</v>
      </c>
      <c r="S704" s="15">
        <f>'fnd enro'!Q704</f>
        <v>3</v>
      </c>
      <c r="U704" s="1">
        <f>(($C704*'fnd base rates'!C$48)
+($D704*'fnd base rates'!C$49)
+($E704*'fnd base rates'!C$50)
+($F704*'fnd base rates'!C$51)
+($G704*'fnd base rates'!C$52)
+($H704*'fnd base rates'!C$53)
+($I704*'fnd base rates'!C$54)
+($J704*'fnd base rates'!C$55)
+($K704*'fnd base rates'!C$56)
+($L704*'fnd base rates'!C$57)
+($M704*'fnd base rates'!C$58)
+($N704*'fnd base rates'!C$59)
+($O704*VLOOKUP($S704+12,rate_basefnd,3)))
*$R704</f>
        <v>11582.390625000002</v>
      </c>
      <c r="V704" s="1">
        <f>(($C704*'fnd base rates'!D$48)
+($D704*'fnd base rates'!D$49)
+($E704*'fnd base rates'!D$50)
+($F704*'fnd base rates'!D$51)
+($G704*'fnd base rates'!D$52)
+($H704*'fnd base rates'!D$53)
+($I704*'fnd base rates'!D$54)
+($J704*'fnd base rates'!D$55)
+($K704*'fnd base rates'!D$56)
+($L704*'fnd base rates'!D$57)
+($M704*'fnd base rates'!D$58)
+($N704*'fnd base rates'!D$59)
+($O704*VLOOKUP($S704+12,rate_basefnd,4)))
*$R704</f>
        <v>16618</v>
      </c>
      <c r="W704" s="1">
        <f>(($C704*'fnd base rates'!E$48)
+($D704*'fnd base rates'!E$49)
+($E704*'fnd base rates'!E$50)
+($F704*'fnd base rates'!E$51)
+($G704*'fnd base rates'!E$52)
+($H704*'fnd base rates'!E$53)
+($I704*'fnd base rates'!E$54)
+($J704*'fnd base rates'!E$55)
+($K704*'fnd base rates'!E$56)
+($L704*'fnd base rates'!E$57)
+($M704*'fnd base rates'!E$58)
+($N704*'fnd base rates'!E$59)
+($O704*VLOOKUP($S704+12,rate_basefnd,5)))
*$R704</f>
        <v>96140.134374999994</v>
      </c>
      <c r="X704" s="1">
        <f>(($C704*'fnd base rates'!F$48)
+($D704*'fnd base rates'!F$49)
+($E704*'fnd base rates'!F$50)
+($F704*'fnd base rates'!F$51)
+($G704*'fnd base rates'!F$52)
+($H704*'fnd base rates'!F$53)
+($I704*'fnd base rates'!F$54)
+($J704*'fnd base rates'!F$55)
+($K704*'fnd base rates'!F$56)
+($L704*'fnd base rates'!F$57)
+($M704*'fnd base rates'!F$58)
+($N704*'fnd base rates'!F$59)
+($O704*VLOOKUP($S704+12,rate_basefnd,6)))
*$R704</f>
        <v>24156.633750000005</v>
      </c>
      <c r="Y704" s="1">
        <f>(($C704*'fnd base rates'!G$48)
+($D704*'fnd base rates'!G$49)
+($E704*'fnd base rates'!G$50)
+($F704*'fnd base rates'!G$51)
+($G704*'fnd base rates'!G$52)
+($H704*'fnd base rates'!G$53)
+($I704*'fnd base rates'!G$54)
+($J704*'fnd base rates'!G$55)
+($K704*'fnd base rates'!G$56)
+($L704*'fnd base rates'!G$57)
+($M704*'fnd base rates'!G$58)
+($N704*'fnd base rates'!G$59)
+($O704*VLOOKUP($S704+12,rate_basefnd,7)))
*$R704</f>
        <v>3724.0587499999997</v>
      </c>
      <c r="Z704" s="1">
        <f>(($C704*'fnd base rates'!H$48)
+($D704*'fnd base rates'!H$49)
+($E704*'fnd base rates'!H$50)
+($F704*'fnd base rates'!H$51)
+($G704*'fnd base rates'!H$52)
+($H704*'fnd base rates'!H$53)
+($I704*'fnd base rates'!H$54)
+($J704*'fnd base rates'!H$55)
+($K704*'fnd base rates'!H$56)
+($L704*'fnd base rates'!H$57)
+($M704*'fnd base rates'!H$58)
+($N704*'fnd base rates'!H$59)
+($O704*VLOOKUP($S704+12,rate_basefnd,8)))</f>
        <v>12418.412499999999</v>
      </c>
      <c r="AA704" s="1">
        <f>(($C704*'fnd base rates'!I$48)
+($D704*'fnd base rates'!I$49)
+($E704*'fnd base rates'!I$50)
+($F704*'fnd base rates'!I$51)
+($G704*'fnd base rates'!I$52)
+($H704*'fnd base rates'!I$53)
+($I704*'fnd base rates'!I$54)
+($J704*'fnd base rates'!I$55)
+($K704*'fnd base rates'!I$56)
+($L704*'fnd base rates'!I$57)
+($M704*'fnd base rates'!I$58)
+($N704*'fnd base rates'!I$59)
+($O704*VLOOKUP($S704+12,rate_basefnd,9)))
*$R704</f>
        <v>6651.99</v>
      </c>
      <c r="AB704" s="1">
        <f>(($C704*'fnd base rates'!J$48)
+($D704*'fnd base rates'!J$49)
+($E704*'fnd base rates'!J$50)
+($F704*'fnd base rates'!J$51)
+($G704*'fnd base rates'!J$52)
+($H704*'fnd base rates'!J$53)
+($I704*'fnd base rates'!J$54)
+($J704*'fnd base rates'!J$55)
+($K704*'fnd base rates'!J$56)
+($L704*'fnd base rates'!J$57)
+($M704*'fnd base rates'!J$58)
+($N704*'fnd base rates'!J$59)
+($O704*VLOOKUP($S704+12,rate_basefnd,10)))
*$R704</f>
        <v>5232.22</v>
      </c>
      <c r="AC704" s="1">
        <f>(($C704*'fnd base rates'!K$48)
+($D704*'fnd base rates'!K$49)
+($E704*'fnd base rates'!K$50)
+($F704*'fnd base rates'!K$51)
+($G704*'fnd base rates'!K$52)
+($H704*'fnd base rates'!K$53)
+($I704*'fnd base rates'!K$54)
+($J704*'fnd base rates'!K$55)
+($K704*'fnd base rates'!K$56)
+($L704*'fnd base rates'!K$57)
+($M704*'fnd base rates'!K$58)
+($N704*'fnd base rates'!K$59)
+($O704*VLOOKUP($S704+12,rate_basefnd,11)))
*$R704</f>
        <v>26132.748125000002</v>
      </c>
      <c r="AD704" s="1">
        <f>(($C704*'fnd base rates'!L$48)
+($D704*'fnd base rates'!L$49)
+($E704*'fnd base rates'!L$50)
+($F704*'fnd base rates'!L$51)
+($G704*'fnd base rates'!L$52)
+($H704*'fnd base rates'!L$53)
+($I704*'fnd base rates'!L$54)
+($J704*'fnd base rates'!L$55)
+($K704*'fnd base rates'!L$56)
+($L704*'fnd base rates'!L$57)
+($M704*'fnd base rates'!L$58)
+($N704*'fnd base rates'!L$59)
+($O704*VLOOKUP($S704+12,rate_basefnd,12)))</f>
        <v>25452.682080746032</v>
      </c>
      <c r="AE704" s="1">
        <f>(($C704*'fnd base rates'!M$48)
+($D704*'fnd base rates'!M$49)
+($E704*'fnd base rates'!M$50)
+($F704*'fnd base rates'!M$51)
+($G704*'fnd base rates'!M$52)
+($H704*'fnd base rates'!M$53)
+($I704*'fnd base rates'!M$54)
+($J704*'fnd base rates'!M$55)
+($K704*'fnd base rates'!M$56)
+($L704*'fnd base rates'!M$57)
+($M704*'fnd base rates'!M$58)
+($N704*'fnd base rates'!M$59)
+($O704*VLOOKUP($S704+12,rate_basefnd,13)))</f>
        <v>0</v>
      </c>
      <c r="AF704" s="4">
        <f t="shared" si="115"/>
        <v>228109.27020574606</v>
      </c>
      <c r="AG704" s="4"/>
      <c r="AH704" s="4">
        <f t="shared" si="116"/>
        <v>497117117</v>
      </c>
      <c r="AI704" s="4" t="str">
        <f t="shared" si="117"/>
        <v>497</v>
      </c>
      <c r="AJ704" s="2" t="str">
        <f t="shared" si="118"/>
        <v>117</v>
      </c>
      <c r="AK704" s="2" t="str">
        <f t="shared" si="119"/>
        <v>117</v>
      </c>
      <c r="AL704" s="4">
        <f t="shared" si="120"/>
        <v>1</v>
      </c>
      <c r="AM704" s="4">
        <f t="shared" si="113"/>
        <v>25</v>
      </c>
      <c r="AN704" s="4">
        <f t="shared" si="121"/>
        <v>228109.27020574606</v>
      </c>
      <c r="AO704" s="4">
        <f t="shared" si="122"/>
        <v>9124</v>
      </c>
      <c r="AP704" s="4">
        <f t="shared" si="123"/>
        <v>0</v>
      </c>
      <c r="AQ704" s="75">
        <v>9124</v>
      </c>
      <c r="AR704" s="4"/>
    </row>
    <row r="705" spans="1:44">
      <c r="A705" s="2">
        <v>497117137</v>
      </c>
      <c r="B705" s="382" t="s">
        <v>83</v>
      </c>
      <c r="C705" s="15">
        <f>'fnd enro'!C705</f>
        <v>0</v>
      </c>
      <c r="D705" s="15">
        <f>'fnd enro'!D705</f>
        <v>0</v>
      </c>
      <c r="E705" s="15">
        <f>'fnd enro'!E705</f>
        <v>1</v>
      </c>
      <c r="F705" s="15">
        <f>'fnd enro'!F705</f>
        <v>10</v>
      </c>
      <c r="G705" s="15">
        <f>'fnd enro'!G705</f>
        <v>11</v>
      </c>
      <c r="H705" s="15">
        <f>'fnd enro'!H705</f>
        <v>2</v>
      </c>
      <c r="I705" s="15">
        <f>'fnd enro'!I705</f>
        <v>0.9</v>
      </c>
      <c r="J705" s="15">
        <f>'fnd enro'!J705</f>
        <v>0</v>
      </c>
      <c r="K705" s="15">
        <f>'fnd enro'!K705</f>
        <v>0</v>
      </c>
      <c r="L705" s="15">
        <f>'fnd enro'!L705</f>
        <v>0</v>
      </c>
      <c r="M705" s="15">
        <f>'fnd enro'!M705</f>
        <v>0</v>
      </c>
      <c r="N705" s="15">
        <f>'fnd enro'!N705</f>
        <v>0</v>
      </c>
      <c r="O705" s="15">
        <f>'fnd enro'!O705</f>
        <v>3</v>
      </c>
      <c r="P705" s="15"/>
      <c r="Q705" s="15">
        <f>'fnd enro'!R705</f>
        <v>24</v>
      </c>
      <c r="R705" s="16">
        <f t="shared" si="114"/>
        <v>1</v>
      </c>
      <c r="S705" s="15">
        <f>'fnd enro'!Q705</f>
        <v>3</v>
      </c>
      <c r="U705" s="1">
        <f>(($C705*'fnd base rates'!C$48)
+($D705*'fnd base rates'!C$49)
+($E705*'fnd base rates'!C$50)
+($F705*'fnd base rates'!C$51)
+($G705*'fnd base rates'!C$52)
+($H705*'fnd base rates'!C$53)
+($I705*'fnd base rates'!C$54)
+($J705*'fnd base rates'!C$55)
+($K705*'fnd base rates'!C$56)
+($L705*'fnd base rates'!C$57)
+($M705*'fnd base rates'!C$58)
+($N705*'fnd base rates'!C$59)
+($O705*VLOOKUP($S705+12,rate_basefnd,3)))
*$R705</f>
        <v>11119.095000000001</v>
      </c>
      <c r="V705" s="1">
        <f>(($C705*'fnd base rates'!D$48)
+($D705*'fnd base rates'!D$49)
+($E705*'fnd base rates'!D$50)
+($F705*'fnd base rates'!D$51)
+($G705*'fnd base rates'!D$52)
+($H705*'fnd base rates'!D$53)
+($I705*'fnd base rates'!D$54)
+($J705*'fnd base rates'!D$55)
+($K705*'fnd base rates'!D$56)
+($L705*'fnd base rates'!D$57)
+($M705*'fnd base rates'!D$58)
+($N705*'fnd base rates'!D$59)
+($O705*VLOOKUP($S705+12,rate_basefnd,4)))
*$R705</f>
        <v>15953.28</v>
      </c>
      <c r="W705" s="1">
        <f>(($C705*'fnd base rates'!E$48)
+($D705*'fnd base rates'!E$49)
+($E705*'fnd base rates'!E$50)
+($F705*'fnd base rates'!E$51)
+($G705*'fnd base rates'!E$52)
+($H705*'fnd base rates'!E$53)
+($I705*'fnd base rates'!E$54)
+($J705*'fnd base rates'!E$55)
+($K705*'fnd base rates'!E$56)
+($L705*'fnd base rates'!E$57)
+($M705*'fnd base rates'!E$58)
+($N705*'fnd base rates'!E$59)
+($O705*VLOOKUP($S705+12,rate_basefnd,5)))
*$R705</f>
        <v>87613.915000000008</v>
      </c>
      <c r="X705" s="1">
        <f>(($C705*'fnd base rates'!F$48)
+($D705*'fnd base rates'!F$49)
+($E705*'fnd base rates'!F$50)
+($F705*'fnd base rates'!F$51)
+($G705*'fnd base rates'!F$52)
+($H705*'fnd base rates'!F$53)
+($I705*'fnd base rates'!F$54)
+($J705*'fnd base rates'!F$55)
+($K705*'fnd base rates'!F$56)
+($L705*'fnd base rates'!F$57)
+($M705*'fnd base rates'!F$58)
+($N705*'fnd base rates'!F$59)
+($O705*VLOOKUP($S705+12,rate_basefnd,6)))
*$R705</f>
        <v>22769.548000000003</v>
      </c>
      <c r="Y705" s="1">
        <f>(($C705*'fnd base rates'!G$48)
+($D705*'fnd base rates'!G$49)
+($E705*'fnd base rates'!G$50)
+($F705*'fnd base rates'!G$51)
+($G705*'fnd base rates'!G$52)
+($H705*'fnd base rates'!G$53)
+($I705*'fnd base rates'!G$54)
+($J705*'fnd base rates'!G$55)
+($K705*'fnd base rates'!G$56)
+($L705*'fnd base rates'!G$57)
+($M705*'fnd base rates'!G$58)
+($N705*'fnd base rates'!G$59)
+($O705*VLOOKUP($S705+12,rate_basefnd,7)))
*$R705</f>
        <v>3584.0159999999996</v>
      </c>
      <c r="Z705" s="1">
        <f>(($C705*'fnd base rates'!H$48)
+($D705*'fnd base rates'!H$49)
+($E705*'fnd base rates'!H$50)
+($F705*'fnd base rates'!H$51)
+($G705*'fnd base rates'!H$52)
+($H705*'fnd base rates'!H$53)
+($I705*'fnd base rates'!H$54)
+($J705*'fnd base rates'!H$55)
+($K705*'fnd base rates'!H$56)
+($L705*'fnd base rates'!H$57)
+($M705*'fnd base rates'!H$58)
+($N705*'fnd base rates'!H$59)
+($O705*VLOOKUP($S705+12,rate_basefnd,8)))</f>
        <v>11434.628000000001</v>
      </c>
      <c r="AA705" s="1">
        <f>(($C705*'fnd base rates'!I$48)
+($D705*'fnd base rates'!I$49)
+($E705*'fnd base rates'!I$50)
+($F705*'fnd base rates'!I$51)
+($G705*'fnd base rates'!I$52)
+($H705*'fnd base rates'!I$53)
+($I705*'fnd base rates'!I$54)
+($J705*'fnd base rates'!I$55)
+($K705*'fnd base rates'!I$56)
+($L705*'fnd base rates'!I$57)
+($M705*'fnd base rates'!I$58)
+($N705*'fnd base rates'!I$59)
+($O705*VLOOKUP($S705+12,rate_basefnd,9)))
*$R705</f>
        <v>6427.38</v>
      </c>
      <c r="AB705" s="1">
        <f>(($C705*'fnd base rates'!J$48)
+($D705*'fnd base rates'!J$49)
+($E705*'fnd base rates'!J$50)
+($F705*'fnd base rates'!J$51)
+($G705*'fnd base rates'!J$52)
+($H705*'fnd base rates'!J$53)
+($I705*'fnd base rates'!J$54)
+($J705*'fnd base rates'!J$55)
+($K705*'fnd base rates'!J$56)
+($L705*'fnd base rates'!J$57)
+($M705*'fnd base rates'!J$58)
+($N705*'fnd base rates'!J$59)
+($O705*VLOOKUP($S705+12,rate_basefnd,10)))
*$R705</f>
        <v>4786.72</v>
      </c>
      <c r="AC705" s="1">
        <f>(($C705*'fnd base rates'!K$48)
+($D705*'fnd base rates'!K$49)
+($E705*'fnd base rates'!K$50)
+($F705*'fnd base rates'!K$51)
+($G705*'fnd base rates'!K$52)
+($H705*'fnd base rates'!K$53)
+($I705*'fnd base rates'!K$54)
+($J705*'fnd base rates'!K$55)
+($K705*'fnd base rates'!K$56)
+($L705*'fnd base rates'!K$57)
+($M705*'fnd base rates'!K$58)
+($N705*'fnd base rates'!K$59)
+($O705*VLOOKUP($S705+12,rate_basefnd,11)))
*$R705</f>
        <v>25149.942999999999</v>
      </c>
      <c r="AD705" s="1">
        <f>(($C705*'fnd base rates'!L$48)
+($D705*'fnd base rates'!L$49)
+($E705*'fnd base rates'!L$50)
+($F705*'fnd base rates'!L$51)
+($G705*'fnd base rates'!L$52)
+($H705*'fnd base rates'!L$53)
+($I705*'fnd base rates'!L$54)
+($J705*'fnd base rates'!L$55)
+($K705*'fnd base rates'!L$56)
+($L705*'fnd base rates'!L$57)
+($M705*'fnd base rates'!L$58)
+($N705*'fnd base rates'!L$59)
+($O705*VLOOKUP($S705+12,rate_basefnd,12)))</f>
        <v>24391.637088915006</v>
      </c>
      <c r="AE705" s="1">
        <f>(($C705*'fnd base rates'!M$48)
+($D705*'fnd base rates'!M$49)
+($E705*'fnd base rates'!M$50)
+($F705*'fnd base rates'!M$51)
+($G705*'fnd base rates'!M$52)
+($H705*'fnd base rates'!M$53)
+($I705*'fnd base rates'!M$54)
+($J705*'fnd base rates'!M$55)
+($K705*'fnd base rates'!M$56)
+($L705*'fnd base rates'!M$57)
+($M705*'fnd base rates'!M$58)
+($N705*'fnd base rates'!M$59)
+($O705*VLOOKUP($S705+12,rate_basefnd,13)))</f>
        <v>0</v>
      </c>
      <c r="AF705" s="4">
        <f t="shared" si="115"/>
        <v>213230.16208891504</v>
      </c>
      <c r="AG705" s="4"/>
      <c r="AH705" s="4">
        <f t="shared" si="116"/>
        <v>497117137</v>
      </c>
      <c r="AI705" s="4" t="str">
        <f t="shared" si="117"/>
        <v>497</v>
      </c>
      <c r="AJ705" s="2" t="str">
        <f t="shared" si="118"/>
        <v>117</v>
      </c>
      <c r="AK705" s="2" t="str">
        <f t="shared" si="119"/>
        <v>137</v>
      </c>
      <c r="AL705" s="4">
        <f t="shared" si="120"/>
        <v>1</v>
      </c>
      <c r="AM705" s="4">
        <f t="shared" si="113"/>
        <v>24</v>
      </c>
      <c r="AN705" s="4">
        <f t="shared" si="121"/>
        <v>213230.16208891504</v>
      </c>
      <c r="AO705" s="4">
        <f t="shared" si="122"/>
        <v>8885</v>
      </c>
      <c r="AP705" s="4">
        <f t="shared" si="123"/>
        <v>0</v>
      </c>
      <c r="AQ705" s="75">
        <v>8885</v>
      </c>
      <c r="AR705" s="4"/>
    </row>
    <row r="706" spans="1:44">
      <c r="A706" s="2">
        <v>497117154</v>
      </c>
      <c r="B706" s="382" t="s">
        <v>83</v>
      </c>
      <c r="C706" s="15">
        <f>'fnd enro'!C706</f>
        <v>0</v>
      </c>
      <c r="D706" s="15">
        <f>'fnd enro'!D706</f>
        <v>0</v>
      </c>
      <c r="E706" s="15">
        <f>'fnd enro'!E706</f>
        <v>2</v>
      </c>
      <c r="F706" s="15">
        <f>'fnd enro'!F706</f>
        <v>1</v>
      </c>
      <c r="G706" s="15">
        <f>'fnd enro'!G706</f>
        <v>2</v>
      </c>
      <c r="H706" s="15">
        <f>'fnd enro'!H706</f>
        <v>0</v>
      </c>
      <c r="I706" s="15">
        <f>'fnd enro'!I706</f>
        <v>0.1875</v>
      </c>
      <c r="J706" s="15">
        <f>'fnd enro'!J706</f>
        <v>0</v>
      </c>
      <c r="K706" s="15">
        <f>'fnd enro'!K706</f>
        <v>0</v>
      </c>
      <c r="L706" s="15">
        <f>'fnd enro'!L706</f>
        <v>0</v>
      </c>
      <c r="M706" s="15">
        <f>'fnd enro'!M706</f>
        <v>0</v>
      </c>
      <c r="N706" s="15">
        <f>'fnd enro'!N706</f>
        <v>0</v>
      </c>
      <c r="O706" s="15">
        <f>'fnd enro'!O706</f>
        <v>0</v>
      </c>
      <c r="P706" s="15"/>
      <c r="Q706" s="15">
        <f>'fnd enro'!R706</f>
        <v>5</v>
      </c>
      <c r="R706" s="16">
        <f t="shared" si="114"/>
        <v>1</v>
      </c>
      <c r="S706" s="15">
        <f>'fnd enro'!Q706</f>
        <v>1</v>
      </c>
      <c r="U706" s="1">
        <f>(($C706*'fnd base rates'!C$48)
+($D706*'fnd base rates'!C$49)
+($E706*'fnd base rates'!C$50)
+($F706*'fnd base rates'!C$51)
+($G706*'fnd base rates'!C$52)
+($H706*'fnd base rates'!C$53)
+($I706*'fnd base rates'!C$54)
+($J706*'fnd base rates'!C$55)
+($K706*'fnd base rates'!C$56)
+($L706*'fnd base rates'!C$57)
+($M706*'fnd base rates'!C$58)
+($N706*'fnd base rates'!C$59)
+($O706*VLOOKUP($S706+12,rate_basefnd,3)))
*$R706</f>
        <v>2316.4781250000005</v>
      </c>
      <c r="V706" s="1">
        <f>(($C706*'fnd base rates'!D$48)
+($D706*'fnd base rates'!D$49)
+($E706*'fnd base rates'!D$50)
+($F706*'fnd base rates'!D$51)
+($G706*'fnd base rates'!D$52)
+($H706*'fnd base rates'!D$53)
+($I706*'fnd base rates'!D$54)
+($J706*'fnd base rates'!D$55)
+($K706*'fnd base rates'!D$56)
+($L706*'fnd base rates'!D$57)
+($M706*'fnd base rates'!D$58)
+($N706*'fnd base rates'!D$59)
+($O706*VLOOKUP($S706+12,rate_basefnd,4)))
*$R706</f>
        <v>3323.6000000000004</v>
      </c>
      <c r="W706" s="1">
        <f>(($C706*'fnd base rates'!E$48)
+($D706*'fnd base rates'!E$49)
+($E706*'fnd base rates'!E$50)
+($F706*'fnd base rates'!E$51)
+($G706*'fnd base rates'!E$52)
+($H706*'fnd base rates'!E$53)
+($I706*'fnd base rates'!E$54)
+($J706*'fnd base rates'!E$55)
+($K706*'fnd base rates'!E$56)
+($L706*'fnd base rates'!E$57)
+($M706*'fnd base rates'!E$58)
+($N706*'fnd base rates'!E$59)
+($O706*VLOOKUP($S706+12,rate_basefnd,5)))
*$R706</f>
        <v>16079.866875</v>
      </c>
      <c r="X706" s="1">
        <f>(($C706*'fnd base rates'!F$48)
+($D706*'fnd base rates'!F$49)
+($E706*'fnd base rates'!F$50)
+($F706*'fnd base rates'!F$51)
+($G706*'fnd base rates'!F$52)
+($H706*'fnd base rates'!F$53)
+($I706*'fnd base rates'!F$54)
+($J706*'fnd base rates'!F$55)
+($K706*'fnd base rates'!F$56)
+($L706*'fnd base rates'!F$57)
+($M706*'fnd base rates'!F$58)
+($N706*'fnd base rates'!F$59)
+($O706*VLOOKUP($S706+12,rate_basefnd,6)))
*$R706</f>
        <v>4938.0587500000001</v>
      </c>
      <c r="Y706" s="1">
        <f>(($C706*'fnd base rates'!G$48)
+($D706*'fnd base rates'!G$49)
+($E706*'fnd base rates'!G$50)
+($F706*'fnd base rates'!G$51)
+($G706*'fnd base rates'!G$52)
+($H706*'fnd base rates'!G$53)
+($I706*'fnd base rates'!G$54)
+($J706*'fnd base rates'!G$55)
+($K706*'fnd base rates'!G$56)
+($L706*'fnd base rates'!G$57)
+($M706*'fnd base rates'!G$58)
+($N706*'fnd base rates'!G$59)
+($O706*VLOOKUP($S706+12,rate_basefnd,7)))
*$R706</f>
        <v>699.15374999999995</v>
      </c>
      <c r="Z706" s="1">
        <f>(($C706*'fnd base rates'!H$48)
+($D706*'fnd base rates'!H$49)
+($E706*'fnd base rates'!H$50)
+($F706*'fnd base rates'!H$51)
+($G706*'fnd base rates'!H$52)
+($H706*'fnd base rates'!H$53)
+($I706*'fnd base rates'!H$54)
+($J706*'fnd base rates'!H$55)
+($K706*'fnd base rates'!H$56)
+($L706*'fnd base rates'!H$57)
+($M706*'fnd base rates'!H$58)
+($N706*'fnd base rates'!H$59)
+($O706*VLOOKUP($S706+12,rate_basefnd,8)))</f>
        <v>2271.9225000000001</v>
      </c>
      <c r="AA706" s="1">
        <f>(($C706*'fnd base rates'!I$48)
+($D706*'fnd base rates'!I$49)
+($E706*'fnd base rates'!I$50)
+($F706*'fnd base rates'!I$51)
+($G706*'fnd base rates'!I$52)
+($H706*'fnd base rates'!I$53)
+($I706*'fnd base rates'!I$54)
+($J706*'fnd base rates'!I$55)
+($K706*'fnd base rates'!I$56)
+($L706*'fnd base rates'!I$57)
+($M706*'fnd base rates'!I$58)
+($N706*'fnd base rates'!I$59)
+($O706*VLOOKUP($S706+12,rate_basefnd,9)))
*$R706</f>
        <v>1255.83</v>
      </c>
      <c r="AB706" s="1">
        <f>(($C706*'fnd base rates'!J$48)
+($D706*'fnd base rates'!J$49)
+($E706*'fnd base rates'!J$50)
+($F706*'fnd base rates'!J$51)
+($G706*'fnd base rates'!J$52)
+($H706*'fnd base rates'!J$53)
+($I706*'fnd base rates'!J$54)
+($J706*'fnd base rates'!J$55)
+($K706*'fnd base rates'!J$56)
+($L706*'fnd base rates'!J$57)
+($M706*'fnd base rates'!J$58)
+($N706*'fnd base rates'!J$59)
+($O706*VLOOKUP($S706+12,rate_basefnd,10)))
*$R706</f>
        <v>741.19</v>
      </c>
      <c r="AC706" s="1">
        <f>(($C706*'fnd base rates'!K$48)
+($D706*'fnd base rates'!K$49)
+($E706*'fnd base rates'!K$50)
+($F706*'fnd base rates'!K$51)
+($G706*'fnd base rates'!K$52)
+($H706*'fnd base rates'!K$53)
+($I706*'fnd base rates'!K$54)
+($J706*'fnd base rates'!K$55)
+($K706*'fnd base rates'!K$56)
+($L706*'fnd base rates'!K$57)
+($M706*'fnd base rates'!K$58)
+($N706*'fnd base rates'!K$59)
+($O706*VLOOKUP($S706+12,rate_basefnd,11)))
*$R706</f>
        <v>4906.3456249999999</v>
      </c>
      <c r="AD706" s="1">
        <f>(($C706*'fnd base rates'!L$48)
+($D706*'fnd base rates'!L$49)
+($E706*'fnd base rates'!L$50)
+($F706*'fnd base rates'!L$51)
+($G706*'fnd base rates'!L$52)
+($H706*'fnd base rates'!L$53)
+($I706*'fnd base rates'!L$54)
+($J706*'fnd base rates'!L$55)
+($K706*'fnd base rates'!L$56)
+($L706*'fnd base rates'!L$57)
+($M706*'fnd base rates'!L$58)
+($N706*'fnd base rates'!L$59)
+($O706*VLOOKUP($S706+12,rate_basefnd,12)))</f>
        <v>4919.448921172112</v>
      </c>
      <c r="AE706" s="1">
        <f>(($C706*'fnd base rates'!M$48)
+($D706*'fnd base rates'!M$49)
+($E706*'fnd base rates'!M$50)
+($F706*'fnd base rates'!M$51)
+($G706*'fnd base rates'!M$52)
+($H706*'fnd base rates'!M$53)
+($I706*'fnd base rates'!M$54)
+($J706*'fnd base rates'!M$55)
+($K706*'fnd base rates'!M$56)
+($L706*'fnd base rates'!M$57)
+($M706*'fnd base rates'!M$58)
+($N706*'fnd base rates'!M$59)
+($O706*VLOOKUP($S706+12,rate_basefnd,13)))</f>
        <v>0</v>
      </c>
      <c r="AF706" s="4">
        <f t="shared" si="115"/>
        <v>41451.894546172116</v>
      </c>
      <c r="AG706" s="4"/>
      <c r="AH706" s="4">
        <f t="shared" si="116"/>
        <v>497117154</v>
      </c>
      <c r="AI706" s="4" t="str">
        <f t="shared" si="117"/>
        <v>497</v>
      </c>
      <c r="AJ706" s="2" t="str">
        <f t="shared" si="118"/>
        <v>117</v>
      </c>
      <c r="AK706" s="2" t="str">
        <f t="shared" si="119"/>
        <v>154</v>
      </c>
      <c r="AL706" s="4">
        <f t="shared" si="120"/>
        <v>1</v>
      </c>
      <c r="AM706" s="4">
        <f t="shared" si="113"/>
        <v>5</v>
      </c>
      <c r="AN706" s="4">
        <f t="shared" si="121"/>
        <v>41451.894546172116</v>
      </c>
      <c r="AO706" s="4">
        <f t="shared" si="122"/>
        <v>8290</v>
      </c>
      <c r="AP706" s="4">
        <f t="shared" si="123"/>
        <v>0</v>
      </c>
      <c r="AQ706" s="75">
        <v>8290</v>
      </c>
      <c r="AR706" s="4"/>
    </row>
    <row r="707" spans="1:44">
      <c r="A707" s="2">
        <v>497117159</v>
      </c>
      <c r="B707" s="382" t="s">
        <v>83</v>
      </c>
      <c r="C707" s="15">
        <f>'fnd enro'!C707</f>
        <v>0</v>
      </c>
      <c r="D707" s="15">
        <f>'fnd enro'!D707</f>
        <v>0</v>
      </c>
      <c r="E707" s="15">
        <f>'fnd enro'!E707</f>
        <v>0</v>
      </c>
      <c r="F707" s="15">
        <f>'fnd enro'!F707</f>
        <v>0</v>
      </c>
      <c r="G707" s="15">
        <f>'fnd enro'!G707</f>
        <v>3</v>
      </c>
      <c r="H707" s="15">
        <f>'fnd enro'!H707</f>
        <v>1</v>
      </c>
      <c r="I707" s="15">
        <f>'fnd enro'!I707</f>
        <v>0.15</v>
      </c>
      <c r="J707" s="15">
        <f>'fnd enro'!J707</f>
        <v>0</v>
      </c>
      <c r="K707" s="15">
        <f>'fnd enro'!K707</f>
        <v>0</v>
      </c>
      <c r="L707" s="15">
        <f>'fnd enro'!L707</f>
        <v>0</v>
      </c>
      <c r="M707" s="15">
        <f>'fnd enro'!M707</f>
        <v>0</v>
      </c>
      <c r="N707" s="15">
        <f>'fnd enro'!N707</f>
        <v>0</v>
      </c>
      <c r="O707" s="15">
        <f>'fnd enro'!O707</f>
        <v>1</v>
      </c>
      <c r="P707" s="15"/>
      <c r="Q707" s="15">
        <f>'fnd enro'!R707</f>
        <v>4</v>
      </c>
      <c r="R707" s="16">
        <f t="shared" si="114"/>
        <v>1</v>
      </c>
      <c r="S707" s="15">
        <f>'fnd enro'!Q707</f>
        <v>6</v>
      </c>
      <c r="U707" s="1">
        <f>(($C707*'fnd base rates'!C$48)
+($D707*'fnd base rates'!C$49)
+($E707*'fnd base rates'!C$50)
+($F707*'fnd base rates'!C$51)
+($G707*'fnd base rates'!C$52)
+($H707*'fnd base rates'!C$53)
+($I707*'fnd base rates'!C$54)
+($J707*'fnd base rates'!C$55)
+($K707*'fnd base rates'!C$56)
+($L707*'fnd base rates'!C$57)
+($M707*'fnd base rates'!C$58)
+($N707*'fnd base rates'!C$59)
+($O707*VLOOKUP($S707+12,rate_basefnd,3)))
*$R707</f>
        <v>1853.1825000000001</v>
      </c>
      <c r="V707" s="1">
        <f>(($C707*'fnd base rates'!D$48)
+($D707*'fnd base rates'!D$49)
+($E707*'fnd base rates'!D$50)
+($F707*'fnd base rates'!D$51)
+($G707*'fnd base rates'!D$52)
+($H707*'fnd base rates'!D$53)
+($I707*'fnd base rates'!D$54)
+($J707*'fnd base rates'!D$55)
+($K707*'fnd base rates'!D$56)
+($L707*'fnd base rates'!D$57)
+($M707*'fnd base rates'!D$58)
+($N707*'fnd base rates'!D$59)
+($O707*VLOOKUP($S707+12,rate_basefnd,4)))
*$R707</f>
        <v>2658.88</v>
      </c>
      <c r="W707" s="1">
        <f>(($C707*'fnd base rates'!E$48)
+($D707*'fnd base rates'!E$49)
+($E707*'fnd base rates'!E$50)
+($F707*'fnd base rates'!E$51)
+($G707*'fnd base rates'!E$52)
+($H707*'fnd base rates'!E$53)
+($I707*'fnd base rates'!E$54)
+($J707*'fnd base rates'!E$55)
+($K707*'fnd base rates'!E$56)
+($L707*'fnd base rates'!E$57)
+($M707*'fnd base rates'!E$58)
+($N707*'fnd base rates'!E$59)
+($O707*VLOOKUP($S707+12,rate_basefnd,5)))
*$R707</f>
        <v>16393.217499999999</v>
      </c>
      <c r="X707" s="1">
        <f>(($C707*'fnd base rates'!F$48)
+($D707*'fnd base rates'!F$49)
+($E707*'fnd base rates'!F$50)
+($F707*'fnd base rates'!F$51)
+($G707*'fnd base rates'!F$52)
+($H707*'fnd base rates'!F$53)
+($I707*'fnd base rates'!F$54)
+($J707*'fnd base rates'!F$55)
+($K707*'fnd base rates'!F$56)
+($L707*'fnd base rates'!F$57)
+($M707*'fnd base rates'!F$58)
+($N707*'fnd base rates'!F$59)
+($O707*VLOOKUP($S707+12,rate_basefnd,6)))
*$R707</f>
        <v>3330.5730000000003</v>
      </c>
      <c r="Y707" s="1">
        <f>(($C707*'fnd base rates'!G$48)
+($D707*'fnd base rates'!G$49)
+($E707*'fnd base rates'!G$50)
+($F707*'fnd base rates'!G$51)
+($G707*'fnd base rates'!G$52)
+($H707*'fnd base rates'!G$53)
+($I707*'fnd base rates'!G$54)
+($J707*'fnd base rates'!G$55)
+($K707*'fnd base rates'!G$56)
+($L707*'fnd base rates'!G$57)
+($M707*'fnd base rates'!G$58)
+($N707*'fnd base rates'!G$59)
+($O707*VLOOKUP($S707+12,rate_basefnd,7)))
*$R707</f>
        <v>648.92099999999994</v>
      </c>
      <c r="Z707" s="1">
        <f>(($C707*'fnd base rates'!H$48)
+($D707*'fnd base rates'!H$49)
+($E707*'fnd base rates'!H$50)
+($F707*'fnd base rates'!H$51)
+($G707*'fnd base rates'!H$52)
+($H707*'fnd base rates'!H$53)
+($I707*'fnd base rates'!H$54)
+($J707*'fnd base rates'!H$55)
+($K707*'fnd base rates'!H$56)
+($L707*'fnd base rates'!H$57)
+($M707*'fnd base rates'!H$58)
+($N707*'fnd base rates'!H$59)
+($O707*VLOOKUP($S707+12,rate_basefnd,8)))</f>
        <v>2082.2379999999998</v>
      </c>
      <c r="AA707" s="1">
        <f>(($C707*'fnd base rates'!I$48)
+($D707*'fnd base rates'!I$49)
+($E707*'fnd base rates'!I$50)
+($F707*'fnd base rates'!I$51)
+($G707*'fnd base rates'!I$52)
+($H707*'fnd base rates'!I$53)
+($I707*'fnd base rates'!I$54)
+($J707*'fnd base rates'!I$55)
+($K707*'fnd base rates'!I$56)
+($L707*'fnd base rates'!I$57)
+($M707*'fnd base rates'!I$58)
+($N707*'fnd base rates'!I$59)
+($O707*VLOOKUP($S707+12,rate_basefnd,9)))
*$R707</f>
        <v>1255.77</v>
      </c>
      <c r="AB707" s="1">
        <f>(($C707*'fnd base rates'!J$48)
+($D707*'fnd base rates'!J$49)
+($E707*'fnd base rates'!J$50)
+($F707*'fnd base rates'!J$51)
+($G707*'fnd base rates'!J$52)
+($H707*'fnd base rates'!J$53)
+($I707*'fnd base rates'!J$54)
+($J707*'fnd base rates'!J$55)
+($K707*'fnd base rates'!J$56)
+($L707*'fnd base rates'!J$57)
+($M707*'fnd base rates'!J$58)
+($N707*'fnd base rates'!J$59)
+($O707*VLOOKUP($S707+12,rate_basefnd,10)))
*$R707</f>
        <v>1147.04</v>
      </c>
      <c r="AC707" s="1">
        <f>(($C707*'fnd base rates'!K$48)
+($D707*'fnd base rates'!K$49)
+($E707*'fnd base rates'!K$50)
+($F707*'fnd base rates'!K$51)
+($G707*'fnd base rates'!K$52)
+($H707*'fnd base rates'!K$53)
+($I707*'fnd base rates'!K$54)
+($J707*'fnd base rates'!K$55)
+($K707*'fnd base rates'!K$56)
+($L707*'fnd base rates'!K$57)
+($M707*'fnd base rates'!K$58)
+($N707*'fnd base rates'!K$59)
+($O707*VLOOKUP($S707+12,rate_basefnd,11)))
*$R707</f>
        <v>4553.8005000000003</v>
      </c>
      <c r="AD707" s="1">
        <f>(($C707*'fnd base rates'!L$48)
+($D707*'fnd base rates'!L$49)
+($E707*'fnd base rates'!L$50)
+($F707*'fnd base rates'!L$51)
+($G707*'fnd base rates'!L$52)
+($H707*'fnd base rates'!L$53)
+($I707*'fnd base rates'!L$54)
+($J707*'fnd base rates'!L$55)
+($K707*'fnd base rates'!L$56)
+($L707*'fnd base rates'!L$57)
+($M707*'fnd base rates'!L$58)
+($N707*'fnd base rates'!L$59)
+($O707*VLOOKUP($S707+12,rate_basefnd,12)))</f>
        <v>4172.557329639938</v>
      </c>
      <c r="AE707" s="1">
        <f>(($C707*'fnd base rates'!M$48)
+($D707*'fnd base rates'!M$49)
+($E707*'fnd base rates'!M$50)
+($F707*'fnd base rates'!M$51)
+($G707*'fnd base rates'!M$52)
+($H707*'fnd base rates'!M$53)
+($I707*'fnd base rates'!M$54)
+($J707*'fnd base rates'!M$55)
+($K707*'fnd base rates'!M$56)
+($L707*'fnd base rates'!M$57)
+($M707*'fnd base rates'!M$58)
+($N707*'fnd base rates'!M$59)
+($O707*VLOOKUP($S707+12,rate_basefnd,13)))</f>
        <v>0</v>
      </c>
      <c r="AF707" s="4">
        <f t="shared" si="115"/>
        <v>38096.179829639936</v>
      </c>
      <c r="AG707" s="4"/>
      <c r="AH707" s="4">
        <f t="shared" si="116"/>
        <v>497117159</v>
      </c>
      <c r="AI707" s="4" t="str">
        <f t="shared" si="117"/>
        <v>497</v>
      </c>
      <c r="AJ707" s="2" t="str">
        <f t="shared" si="118"/>
        <v>117</v>
      </c>
      <c r="AK707" s="2" t="str">
        <f t="shared" si="119"/>
        <v>159</v>
      </c>
      <c r="AL707" s="4">
        <f t="shared" si="120"/>
        <v>1</v>
      </c>
      <c r="AM707" s="4">
        <f t="shared" si="113"/>
        <v>4</v>
      </c>
      <c r="AN707" s="4">
        <f t="shared" si="121"/>
        <v>38096.179829639936</v>
      </c>
      <c r="AO707" s="4">
        <f t="shared" si="122"/>
        <v>9524</v>
      </c>
      <c r="AP707" s="4">
        <f t="shared" si="123"/>
        <v>0</v>
      </c>
      <c r="AQ707" s="75">
        <v>9524</v>
      </c>
      <c r="AR707" s="4"/>
    </row>
    <row r="708" spans="1:44">
      <c r="A708" s="2">
        <v>497117210</v>
      </c>
      <c r="B708" s="382" t="s">
        <v>83</v>
      </c>
      <c r="C708" s="15">
        <f>'fnd enro'!C708</f>
        <v>0</v>
      </c>
      <c r="D708" s="15">
        <f>'fnd enro'!D708</f>
        <v>0</v>
      </c>
      <c r="E708" s="15">
        <f>'fnd enro'!E708</f>
        <v>6</v>
      </c>
      <c r="F708" s="15">
        <f>'fnd enro'!F708</f>
        <v>22</v>
      </c>
      <c r="G708" s="15">
        <f>'fnd enro'!G708</f>
        <v>17</v>
      </c>
      <c r="H708" s="15">
        <f>'fnd enro'!H708</f>
        <v>9</v>
      </c>
      <c r="I708" s="15">
        <f>'fnd enro'!I708</f>
        <v>2.0249999999999999</v>
      </c>
      <c r="J708" s="15">
        <f>'fnd enro'!J708</f>
        <v>0</v>
      </c>
      <c r="K708" s="15">
        <f>'fnd enro'!K708</f>
        <v>0</v>
      </c>
      <c r="L708" s="15">
        <f>'fnd enro'!L708</f>
        <v>0</v>
      </c>
      <c r="M708" s="15">
        <f>'fnd enro'!M708</f>
        <v>0</v>
      </c>
      <c r="N708" s="15">
        <f>'fnd enro'!N708</f>
        <v>0</v>
      </c>
      <c r="O708" s="15">
        <f>'fnd enro'!O708</f>
        <v>2</v>
      </c>
      <c r="P708" s="15"/>
      <c r="Q708" s="15">
        <f>'fnd enro'!R708</f>
        <v>54</v>
      </c>
      <c r="R708" s="16">
        <f t="shared" si="114"/>
        <v>1</v>
      </c>
      <c r="S708" s="15">
        <f>'fnd enro'!Q708</f>
        <v>1</v>
      </c>
      <c r="U708" s="1">
        <f>(($C708*'fnd base rates'!C$48)
+($D708*'fnd base rates'!C$49)
+($E708*'fnd base rates'!C$50)
+($F708*'fnd base rates'!C$51)
+($G708*'fnd base rates'!C$52)
+($H708*'fnd base rates'!C$53)
+($I708*'fnd base rates'!C$54)
+($J708*'fnd base rates'!C$55)
+($K708*'fnd base rates'!C$56)
+($L708*'fnd base rates'!C$57)
+($M708*'fnd base rates'!C$58)
+($N708*'fnd base rates'!C$59)
+($O708*VLOOKUP($S708+12,rate_basefnd,3)))
*$R708</f>
        <v>25017.963750000003</v>
      </c>
      <c r="V708" s="1">
        <f>(($C708*'fnd base rates'!D$48)
+($D708*'fnd base rates'!D$49)
+($E708*'fnd base rates'!D$50)
+($F708*'fnd base rates'!D$51)
+($G708*'fnd base rates'!D$52)
+($H708*'fnd base rates'!D$53)
+($I708*'fnd base rates'!D$54)
+($J708*'fnd base rates'!D$55)
+($K708*'fnd base rates'!D$56)
+($L708*'fnd base rates'!D$57)
+($M708*'fnd base rates'!D$58)
+($N708*'fnd base rates'!D$59)
+($O708*VLOOKUP($S708+12,rate_basefnd,4)))
*$R708</f>
        <v>35894.880000000005</v>
      </c>
      <c r="W708" s="1">
        <f>(($C708*'fnd base rates'!E$48)
+($D708*'fnd base rates'!E$49)
+($E708*'fnd base rates'!E$50)
+($F708*'fnd base rates'!E$51)
+($G708*'fnd base rates'!E$52)
+($H708*'fnd base rates'!E$53)
+($I708*'fnd base rates'!E$54)
+($J708*'fnd base rates'!E$55)
+($K708*'fnd base rates'!E$56)
+($L708*'fnd base rates'!E$57)
+($M708*'fnd base rates'!E$58)
+($N708*'fnd base rates'!E$59)
+($O708*VLOOKUP($S708+12,rate_basefnd,5)))
*$R708</f>
        <v>189385.85625000001</v>
      </c>
      <c r="X708" s="1">
        <f>(($C708*'fnd base rates'!F$48)
+($D708*'fnd base rates'!F$49)
+($E708*'fnd base rates'!F$50)
+($F708*'fnd base rates'!F$51)
+($G708*'fnd base rates'!F$52)
+($H708*'fnd base rates'!F$53)
+($I708*'fnd base rates'!F$54)
+($J708*'fnd base rates'!F$55)
+($K708*'fnd base rates'!F$56)
+($L708*'fnd base rates'!F$57)
+($M708*'fnd base rates'!F$58)
+($N708*'fnd base rates'!F$59)
+($O708*VLOOKUP($S708+12,rate_basefnd,6)))
*$R708</f>
        <v>51519.140499999994</v>
      </c>
      <c r="Y708" s="1">
        <f>(($C708*'fnd base rates'!G$48)
+($D708*'fnd base rates'!G$49)
+($E708*'fnd base rates'!G$50)
+($F708*'fnd base rates'!G$51)
+($G708*'fnd base rates'!G$52)
+($H708*'fnd base rates'!G$53)
+($I708*'fnd base rates'!G$54)
+($J708*'fnd base rates'!G$55)
+($K708*'fnd base rates'!G$56)
+($L708*'fnd base rates'!G$57)
+($M708*'fnd base rates'!G$58)
+($N708*'fnd base rates'!G$59)
+($O708*VLOOKUP($S708+12,rate_basefnd,7)))
*$R708</f>
        <v>7691.4285</v>
      </c>
      <c r="Z708" s="1">
        <f>(($C708*'fnd base rates'!H$48)
+($D708*'fnd base rates'!H$49)
+($E708*'fnd base rates'!H$50)
+($F708*'fnd base rates'!H$51)
+($G708*'fnd base rates'!H$52)
+($H708*'fnd base rates'!H$53)
+($I708*'fnd base rates'!H$54)
+($J708*'fnd base rates'!H$55)
+($K708*'fnd base rates'!H$56)
+($L708*'fnd base rates'!H$57)
+($M708*'fnd base rates'!H$58)
+($N708*'fnd base rates'!H$59)
+($O708*VLOOKUP($S708+12,rate_basefnd,8)))</f>
        <v>26919.063000000002</v>
      </c>
      <c r="AA708" s="1">
        <f>(($C708*'fnd base rates'!I$48)
+($D708*'fnd base rates'!I$49)
+($E708*'fnd base rates'!I$50)
+($F708*'fnd base rates'!I$51)
+($G708*'fnd base rates'!I$52)
+($H708*'fnd base rates'!I$53)
+($I708*'fnd base rates'!I$54)
+($J708*'fnd base rates'!I$55)
+($K708*'fnd base rates'!I$56)
+($L708*'fnd base rates'!I$57)
+($M708*'fnd base rates'!I$58)
+($N708*'fnd base rates'!I$59)
+($O708*VLOOKUP($S708+12,rate_basefnd,9)))
*$R708</f>
        <v>14559.749999999998</v>
      </c>
      <c r="AB708" s="1">
        <f>(($C708*'fnd base rates'!J$48)
+($D708*'fnd base rates'!J$49)
+($E708*'fnd base rates'!J$50)
+($F708*'fnd base rates'!J$51)
+($G708*'fnd base rates'!J$52)
+($H708*'fnd base rates'!J$53)
+($I708*'fnd base rates'!J$54)
+($J708*'fnd base rates'!J$55)
+($K708*'fnd base rates'!J$56)
+($L708*'fnd base rates'!J$57)
+($M708*'fnd base rates'!J$58)
+($N708*'fnd base rates'!J$59)
+($O708*VLOOKUP($S708+12,rate_basefnd,10)))
*$R708</f>
        <v>11602.7</v>
      </c>
      <c r="AC708" s="1">
        <f>(($C708*'fnd base rates'!K$48)
+($D708*'fnd base rates'!K$49)
+($E708*'fnd base rates'!K$50)
+($F708*'fnd base rates'!K$51)
+($G708*'fnd base rates'!K$52)
+($H708*'fnd base rates'!K$53)
+($I708*'fnd base rates'!K$54)
+($J708*'fnd base rates'!K$55)
+($K708*'fnd base rates'!K$56)
+($L708*'fnd base rates'!K$57)
+($M708*'fnd base rates'!K$58)
+($N708*'fnd base rates'!K$59)
+($O708*VLOOKUP($S708+12,rate_basefnd,11)))
*$R708</f>
        <v>53973.386749999998</v>
      </c>
      <c r="AD708" s="1">
        <f>(($C708*'fnd base rates'!L$48)
+($D708*'fnd base rates'!L$49)
+($E708*'fnd base rates'!L$50)
+($F708*'fnd base rates'!L$51)
+($G708*'fnd base rates'!L$52)
+($H708*'fnd base rates'!L$53)
+($I708*'fnd base rates'!L$54)
+($J708*'fnd base rates'!L$55)
+($K708*'fnd base rates'!L$56)
+($L708*'fnd base rates'!L$57)
+($M708*'fnd base rates'!L$58)
+($N708*'fnd base rates'!L$59)
+($O708*VLOOKUP($S708+12,rate_basefnd,12)))</f>
        <v>53165.044346129958</v>
      </c>
      <c r="AE708" s="1">
        <f>(($C708*'fnd base rates'!M$48)
+($D708*'fnd base rates'!M$49)
+($E708*'fnd base rates'!M$50)
+($F708*'fnd base rates'!M$51)
+($G708*'fnd base rates'!M$52)
+($H708*'fnd base rates'!M$53)
+($I708*'fnd base rates'!M$54)
+($J708*'fnd base rates'!M$55)
+($K708*'fnd base rates'!M$56)
+($L708*'fnd base rates'!M$57)
+($M708*'fnd base rates'!M$58)
+($N708*'fnd base rates'!M$59)
+($O708*VLOOKUP($S708+12,rate_basefnd,13)))</f>
        <v>0</v>
      </c>
      <c r="AF708" s="4">
        <f t="shared" si="115"/>
        <v>469729.21309612994</v>
      </c>
      <c r="AG708" s="4"/>
      <c r="AH708" s="4">
        <f t="shared" si="116"/>
        <v>497117210</v>
      </c>
      <c r="AI708" s="4" t="str">
        <f t="shared" si="117"/>
        <v>497</v>
      </c>
      <c r="AJ708" s="2" t="str">
        <f t="shared" si="118"/>
        <v>117</v>
      </c>
      <c r="AK708" s="2" t="str">
        <f t="shared" si="119"/>
        <v>210</v>
      </c>
      <c r="AL708" s="4">
        <f t="shared" si="120"/>
        <v>1</v>
      </c>
      <c r="AM708" s="4">
        <f t="shared" si="113"/>
        <v>54</v>
      </c>
      <c r="AN708" s="4">
        <f t="shared" si="121"/>
        <v>469729.21309612994</v>
      </c>
      <c r="AO708" s="4">
        <f t="shared" si="122"/>
        <v>8699</v>
      </c>
      <c r="AP708" s="4">
        <f t="shared" si="123"/>
        <v>0</v>
      </c>
      <c r="AQ708" s="75">
        <v>8699</v>
      </c>
      <c r="AR708" s="4"/>
    </row>
    <row r="709" spans="1:44">
      <c r="A709" s="2">
        <v>497117223</v>
      </c>
      <c r="B709" s="382" t="s">
        <v>83</v>
      </c>
      <c r="C709" s="15">
        <f>'fnd enro'!C709</f>
        <v>0</v>
      </c>
      <c r="D709" s="15">
        <f>'fnd enro'!D709</f>
        <v>0</v>
      </c>
      <c r="E709" s="15">
        <f>'fnd enro'!E709</f>
        <v>1</v>
      </c>
      <c r="F709" s="15">
        <f>'fnd enro'!F709</f>
        <v>0</v>
      </c>
      <c r="G709" s="15">
        <f>'fnd enro'!G709</f>
        <v>0</v>
      </c>
      <c r="H709" s="15">
        <f>'fnd enro'!H709</f>
        <v>0</v>
      </c>
      <c r="I709" s="15">
        <f>'fnd enro'!I709</f>
        <v>3.7499999999999999E-2</v>
      </c>
      <c r="J709" s="15">
        <f>'fnd enro'!J709</f>
        <v>0</v>
      </c>
      <c r="K709" s="15">
        <f>'fnd enro'!K709</f>
        <v>0</v>
      </c>
      <c r="L709" s="15">
        <f>'fnd enro'!L709</f>
        <v>0</v>
      </c>
      <c r="M709" s="15">
        <f>'fnd enro'!M709</f>
        <v>0</v>
      </c>
      <c r="N709" s="15">
        <f>'fnd enro'!N709</f>
        <v>0</v>
      </c>
      <c r="O709" s="15">
        <f>'fnd enro'!O709</f>
        <v>0</v>
      </c>
      <c r="P709" s="15"/>
      <c r="Q709" s="15">
        <f>'fnd enro'!R709</f>
        <v>1</v>
      </c>
      <c r="R709" s="16">
        <f t="shared" si="114"/>
        <v>1</v>
      </c>
      <c r="S709" s="15">
        <f>'fnd enro'!Q709</f>
        <v>1</v>
      </c>
      <c r="U709" s="1">
        <f>(($C709*'fnd base rates'!C$48)
+($D709*'fnd base rates'!C$49)
+($E709*'fnd base rates'!C$50)
+($F709*'fnd base rates'!C$51)
+($G709*'fnd base rates'!C$52)
+($H709*'fnd base rates'!C$53)
+($I709*'fnd base rates'!C$54)
+($J709*'fnd base rates'!C$55)
+($K709*'fnd base rates'!C$56)
+($L709*'fnd base rates'!C$57)
+($M709*'fnd base rates'!C$58)
+($N709*'fnd base rates'!C$59)
+($O709*VLOOKUP($S709+12,rate_basefnd,3)))
*$R709</f>
        <v>463.29562500000003</v>
      </c>
      <c r="V709" s="1">
        <f>(($C709*'fnd base rates'!D$48)
+($D709*'fnd base rates'!D$49)
+($E709*'fnd base rates'!D$50)
+($F709*'fnd base rates'!D$51)
+($G709*'fnd base rates'!D$52)
+($H709*'fnd base rates'!D$53)
+($I709*'fnd base rates'!D$54)
+($J709*'fnd base rates'!D$55)
+($K709*'fnd base rates'!D$56)
+($L709*'fnd base rates'!D$57)
+($M709*'fnd base rates'!D$58)
+($N709*'fnd base rates'!D$59)
+($O709*VLOOKUP($S709+12,rate_basefnd,4)))
*$R709</f>
        <v>664.72</v>
      </c>
      <c r="W709" s="1">
        <f>(($C709*'fnd base rates'!E$48)
+($D709*'fnd base rates'!E$49)
+($E709*'fnd base rates'!E$50)
+($F709*'fnd base rates'!E$51)
+($G709*'fnd base rates'!E$52)
+($H709*'fnd base rates'!E$53)
+($I709*'fnd base rates'!E$54)
+($J709*'fnd base rates'!E$55)
+($K709*'fnd base rates'!E$56)
+($L709*'fnd base rates'!E$57)
+($M709*'fnd base rates'!E$58)
+($N709*'fnd base rates'!E$59)
+($O709*VLOOKUP($S709+12,rate_basefnd,5)))
*$R709</f>
        <v>3362.2893749999998</v>
      </c>
      <c r="X709" s="1">
        <f>(($C709*'fnd base rates'!F$48)
+($D709*'fnd base rates'!F$49)
+($E709*'fnd base rates'!F$50)
+($F709*'fnd base rates'!F$51)
+($G709*'fnd base rates'!F$52)
+($H709*'fnd base rates'!F$53)
+($I709*'fnd base rates'!F$54)
+($J709*'fnd base rates'!F$55)
+($K709*'fnd base rates'!F$56)
+($L709*'fnd base rates'!F$57)
+($M709*'fnd base rates'!F$58)
+($N709*'fnd base rates'!F$59)
+($O709*VLOOKUP($S709+12,rate_basefnd,6)))
*$R709</f>
        <v>1075.2157500000001</v>
      </c>
      <c r="Y709" s="1">
        <f>(($C709*'fnd base rates'!G$48)
+($D709*'fnd base rates'!G$49)
+($E709*'fnd base rates'!G$50)
+($F709*'fnd base rates'!G$51)
+($G709*'fnd base rates'!G$52)
+($H709*'fnd base rates'!G$53)
+($I709*'fnd base rates'!G$54)
+($J709*'fnd base rates'!G$55)
+($K709*'fnd base rates'!G$56)
+($L709*'fnd base rates'!G$57)
+($M709*'fnd base rates'!G$58)
+($N709*'fnd base rates'!G$59)
+($O709*VLOOKUP($S709+12,rate_basefnd,7)))
*$R709</f>
        <v>135.76274999999998</v>
      </c>
      <c r="Z709" s="1">
        <f>(($C709*'fnd base rates'!H$48)
+($D709*'fnd base rates'!H$49)
+($E709*'fnd base rates'!H$50)
+($F709*'fnd base rates'!H$51)
+($G709*'fnd base rates'!H$52)
+($H709*'fnd base rates'!H$53)
+($I709*'fnd base rates'!H$54)
+($J709*'fnd base rates'!H$55)
+($K709*'fnd base rates'!H$56)
+($L709*'fnd base rates'!H$57)
+($M709*'fnd base rates'!H$58)
+($N709*'fnd base rates'!H$59)
+($O709*VLOOKUP($S709+12,rate_basefnd,8)))</f>
        <v>454.3845</v>
      </c>
      <c r="AA709" s="1">
        <f>(($C709*'fnd base rates'!I$48)
+($D709*'fnd base rates'!I$49)
+($E709*'fnd base rates'!I$50)
+($F709*'fnd base rates'!I$51)
+($G709*'fnd base rates'!I$52)
+($H709*'fnd base rates'!I$53)
+($I709*'fnd base rates'!I$54)
+($J709*'fnd base rates'!I$55)
+($K709*'fnd base rates'!I$56)
+($L709*'fnd base rates'!I$57)
+($M709*'fnd base rates'!I$58)
+($N709*'fnd base rates'!I$59)
+($O709*VLOOKUP($S709+12,rate_basefnd,9)))
*$R709</f>
        <v>221.79</v>
      </c>
      <c r="AB709" s="1">
        <f>(($C709*'fnd base rates'!J$48)
+($D709*'fnd base rates'!J$49)
+($E709*'fnd base rates'!J$50)
+($F709*'fnd base rates'!J$51)
+($G709*'fnd base rates'!J$52)
+($H709*'fnd base rates'!J$53)
+($I709*'fnd base rates'!J$54)
+($J709*'fnd base rates'!J$55)
+($K709*'fnd base rates'!J$56)
+($L709*'fnd base rates'!J$57)
+($M709*'fnd base rates'!J$58)
+($N709*'fnd base rates'!J$59)
+($O709*VLOOKUP($S709+12,rate_basefnd,10)))
*$R709</f>
        <v>88.24</v>
      </c>
      <c r="AC709" s="1">
        <f>(($C709*'fnd base rates'!K$48)
+($D709*'fnd base rates'!K$49)
+($E709*'fnd base rates'!K$50)
+($F709*'fnd base rates'!K$51)
+($G709*'fnd base rates'!K$52)
+($H709*'fnd base rates'!K$53)
+($I709*'fnd base rates'!K$54)
+($J709*'fnd base rates'!K$55)
+($K709*'fnd base rates'!K$56)
+($L709*'fnd base rates'!K$57)
+($M709*'fnd base rates'!K$58)
+($N709*'fnd base rates'!K$59)
+($O709*VLOOKUP($S709+12,rate_basefnd,11)))
*$R709</f>
        <v>952.78512499999999</v>
      </c>
      <c r="AD709" s="1">
        <f>(($C709*'fnd base rates'!L$48)
+($D709*'fnd base rates'!L$49)
+($E709*'fnd base rates'!L$50)
+($F709*'fnd base rates'!L$51)
+($G709*'fnd base rates'!L$52)
+($H709*'fnd base rates'!L$53)
+($I709*'fnd base rates'!L$54)
+($J709*'fnd base rates'!L$55)
+($K709*'fnd base rates'!L$56)
+($L709*'fnd base rates'!L$57)
+($M709*'fnd base rates'!L$58)
+($N709*'fnd base rates'!L$59)
+($O709*VLOOKUP($S709+12,rate_basefnd,12)))</f>
        <v>987.7889647728158</v>
      </c>
      <c r="AE709" s="1">
        <f>(($C709*'fnd base rates'!M$48)
+($D709*'fnd base rates'!M$49)
+($E709*'fnd base rates'!M$50)
+($F709*'fnd base rates'!M$51)
+($G709*'fnd base rates'!M$52)
+($H709*'fnd base rates'!M$53)
+($I709*'fnd base rates'!M$54)
+($J709*'fnd base rates'!M$55)
+($K709*'fnd base rates'!M$56)
+($L709*'fnd base rates'!M$57)
+($M709*'fnd base rates'!M$58)
+($N709*'fnd base rates'!M$59)
+($O709*VLOOKUP($S709+12,rate_basefnd,13)))</f>
        <v>0</v>
      </c>
      <c r="AF709" s="4">
        <f t="shared" si="115"/>
        <v>8406.2720897728159</v>
      </c>
      <c r="AG709" s="4"/>
      <c r="AH709" s="4">
        <f t="shared" si="116"/>
        <v>497117223</v>
      </c>
      <c r="AI709" s="4" t="str">
        <f t="shared" si="117"/>
        <v>497</v>
      </c>
      <c r="AJ709" s="2" t="str">
        <f t="shared" si="118"/>
        <v>117</v>
      </c>
      <c r="AK709" s="2" t="str">
        <f t="shared" si="119"/>
        <v>223</v>
      </c>
      <c r="AL709" s="4">
        <f t="shared" si="120"/>
        <v>1</v>
      </c>
      <c r="AM709" s="4">
        <f t="shared" si="113"/>
        <v>1</v>
      </c>
      <c r="AN709" s="4">
        <f t="shared" si="121"/>
        <v>8406.2720897728159</v>
      </c>
      <c r="AO709" s="4">
        <f t="shared" si="122"/>
        <v>8406</v>
      </c>
      <c r="AP709" s="4">
        <f t="shared" si="123"/>
        <v>0</v>
      </c>
      <c r="AQ709" s="75">
        <v>8406</v>
      </c>
      <c r="AR709" s="4"/>
    </row>
    <row r="710" spans="1:44">
      <c r="A710" s="2">
        <v>497117272</v>
      </c>
      <c r="B710" s="382" t="s">
        <v>83</v>
      </c>
      <c r="C710" s="15">
        <f>'fnd enro'!C710</f>
        <v>0</v>
      </c>
      <c r="D710" s="15">
        <f>'fnd enro'!D710</f>
        <v>0</v>
      </c>
      <c r="E710" s="15">
        <f>'fnd enro'!E710</f>
        <v>1</v>
      </c>
      <c r="F710" s="15">
        <f>'fnd enro'!F710</f>
        <v>0</v>
      </c>
      <c r="G710" s="15">
        <f>'fnd enro'!G710</f>
        <v>0</v>
      </c>
      <c r="H710" s="15">
        <f>'fnd enro'!H710</f>
        <v>0</v>
      </c>
      <c r="I710" s="15">
        <f>'fnd enro'!I710</f>
        <v>3.7499999999999999E-2</v>
      </c>
      <c r="J710" s="15">
        <f>'fnd enro'!J710</f>
        <v>0</v>
      </c>
      <c r="K710" s="15">
        <f>'fnd enro'!K710</f>
        <v>0</v>
      </c>
      <c r="L710" s="15">
        <f>'fnd enro'!L710</f>
        <v>0</v>
      </c>
      <c r="M710" s="15">
        <f>'fnd enro'!M710</f>
        <v>0</v>
      </c>
      <c r="N710" s="15">
        <f>'fnd enro'!N710</f>
        <v>0</v>
      </c>
      <c r="O710" s="15">
        <f>'fnd enro'!O710</f>
        <v>0</v>
      </c>
      <c r="P710" s="15"/>
      <c r="Q710" s="15">
        <f>'fnd enro'!R710</f>
        <v>1</v>
      </c>
      <c r="R710" s="16">
        <f t="shared" si="114"/>
        <v>1</v>
      </c>
      <c r="S710" s="15">
        <f>'fnd enro'!Q710</f>
        <v>1</v>
      </c>
      <c r="U710" s="1">
        <f>(($C710*'fnd base rates'!C$48)
+($D710*'fnd base rates'!C$49)
+($E710*'fnd base rates'!C$50)
+($F710*'fnd base rates'!C$51)
+($G710*'fnd base rates'!C$52)
+($H710*'fnd base rates'!C$53)
+($I710*'fnd base rates'!C$54)
+($J710*'fnd base rates'!C$55)
+($K710*'fnd base rates'!C$56)
+($L710*'fnd base rates'!C$57)
+($M710*'fnd base rates'!C$58)
+($N710*'fnd base rates'!C$59)
+($O710*VLOOKUP($S710+12,rate_basefnd,3)))
*$R710</f>
        <v>463.29562500000003</v>
      </c>
      <c r="V710" s="1">
        <f>(($C710*'fnd base rates'!D$48)
+($D710*'fnd base rates'!D$49)
+($E710*'fnd base rates'!D$50)
+($F710*'fnd base rates'!D$51)
+($G710*'fnd base rates'!D$52)
+($H710*'fnd base rates'!D$53)
+($I710*'fnd base rates'!D$54)
+($J710*'fnd base rates'!D$55)
+($K710*'fnd base rates'!D$56)
+($L710*'fnd base rates'!D$57)
+($M710*'fnd base rates'!D$58)
+($N710*'fnd base rates'!D$59)
+($O710*VLOOKUP($S710+12,rate_basefnd,4)))
*$R710</f>
        <v>664.72</v>
      </c>
      <c r="W710" s="1">
        <f>(($C710*'fnd base rates'!E$48)
+($D710*'fnd base rates'!E$49)
+($E710*'fnd base rates'!E$50)
+($F710*'fnd base rates'!E$51)
+($G710*'fnd base rates'!E$52)
+($H710*'fnd base rates'!E$53)
+($I710*'fnd base rates'!E$54)
+($J710*'fnd base rates'!E$55)
+($K710*'fnd base rates'!E$56)
+($L710*'fnd base rates'!E$57)
+($M710*'fnd base rates'!E$58)
+($N710*'fnd base rates'!E$59)
+($O710*VLOOKUP($S710+12,rate_basefnd,5)))
*$R710</f>
        <v>3362.2893749999998</v>
      </c>
      <c r="X710" s="1">
        <f>(($C710*'fnd base rates'!F$48)
+($D710*'fnd base rates'!F$49)
+($E710*'fnd base rates'!F$50)
+($F710*'fnd base rates'!F$51)
+($G710*'fnd base rates'!F$52)
+($H710*'fnd base rates'!F$53)
+($I710*'fnd base rates'!F$54)
+($J710*'fnd base rates'!F$55)
+($K710*'fnd base rates'!F$56)
+($L710*'fnd base rates'!F$57)
+($M710*'fnd base rates'!F$58)
+($N710*'fnd base rates'!F$59)
+($O710*VLOOKUP($S710+12,rate_basefnd,6)))
*$R710</f>
        <v>1075.2157500000001</v>
      </c>
      <c r="Y710" s="1">
        <f>(($C710*'fnd base rates'!G$48)
+($D710*'fnd base rates'!G$49)
+($E710*'fnd base rates'!G$50)
+($F710*'fnd base rates'!G$51)
+($G710*'fnd base rates'!G$52)
+($H710*'fnd base rates'!G$53)
+($I710*'fnd base rates'!G$54)
+($J710*'fnd base rates'!G$55)
+($K710*'fnd base rates'!G$56)
+($L710*'fnd base rates'!G$57)
+($M710*'fnd base rates'!G$58)
+($N710*'fnd base rates'!G$59)
+($O710*VLOOKUP($S710+12,rate_basefnd,7)))
*$R710</f>
        <v>135.76274999999998</v>
      </c>
      <c r="Z710" s="1">
        <f>(($C710*'fnd base rates'!H$48)
+($D710*'fnd base rates'!H$49)
+($E710*'fnd base rates'!H$50)
+($F710*'fnd base rates'!H$51)
+($G710*'fnd base rates'!H$52)
+($H710*'fnd base rates'!H$53)
+($I710*'fnd base rates'!H$54)
+($J710*'fnd base rates'!H$55)
+($K710*'fnd base rates'!H$56)
+($L710*'fnd base rates'!H$57)
+($M710*'fnd base rates'!H$58)
+($N710*'fnd base rates'!H$59)
+($O710*VLOOKUP($S710+12,rate_basefnd,8)))</f>
        <v>454.3845</v>
      </c>
      <c r="AA710" s="1">
        <f>(($C710*'fnd base rates'!I$48)
+($D710*'fnd base rates'!I$49)
+($E710*'fnd base rates'!I$50)
+($F710*'fnd base rates'!I$51)
+($G710*'fnd base rates'!I$52)
+($H710*'fnd base rates'!I$53)
+($I710*'fnd base rates'!I$54)
+($J710*'fnd base rates'!I$55)
+($K710*'fnd base rates'!I$56)
+($L710*'fnd base rates'!I$57)
+($M710*'fnd base rates'!I$58)
+($N710*'fnd base rates'!I$59)
+($O710*VLOOKUP($S710+12,rate_basefnd,9)))
*$R710</f>
        <v>221.79</v>
      </c>
      <c r="AB710" s="1">
        <f>(($C710*'fnd base rates'!J$48)
+($D710*'fnd base rates'!J$49)
+($E710*'fnd base rates'!J$50)
+($F710*'fnd base rates'!J$51)
+($G710*'fnd base rates'!J$52)
+($H710*'fnd base rates'!J$53)
+($I710*'fnd base rates'!J$54)
+($J710*'fnd base rates'!J$55)
+($K710*'fnd base rates'!J$56)
+($L710*'fnd base rates'!J$57)
+($M710*'fnd base rates'!J$58)
+($N710*'fnd base rates'!J$59)
+($O710*VLOOKUP($S710+12,rate_basefnd,10)))
*$R710</f>
        <v>88.24</v>
      </c>
      <c r="AC710" s="1">
        <f>(($C710*'fnd base rates'!K$48)
+($D710*'fnd base rates'!K$49)
+($E710*'fnd base rates'!K$50)
+($F710*'fnd base rates'!K$51)
+($G710*'fnd base rates'!K$52)
+($H710*'fnd base rates'!K$53)
+($I710*'fnd base rates'!K$54)
+($J710*'fnd base rates'!K$55)
+($K710*'fnd base rates'!K$56)
+($L710*'fnd base rates'!K$57)
+($M710*'fnd base rates'!K$58)
+($N710*'fnd base rates'!K$59)
+($O710*VLOOKUP($S710+12,rate_basefnd,11)))
*$R710</f>
        <v>952.78512499999999</v>
      </c>
      <c r="AD710" s="1">
        <f>(($C710*'fnd base rates'!L$48)
+($D710*'fnd base rates'!L$49)
+($E710*'fnd base rates'!L$50)
+($F710*'fnd base rates'!L$51)
+($G710*'fnd base rates'!L$52)
+($H710*'fnd base rates'!L$53)
+($I710*'fnd base rates'!L$54)
+($J710*'fnd base rates'!L$55)
+($K710*'fnd base rates'!L$56)
+($L710*'fnd base rates'!L$57)
+($M710*'fnd base rates'!L$58)
+($N710*'fnd base rates'!L$59)
+($O710*VLOOKUP($S710+12,rate_basefnd,12)))</f>
        <v>987.7889647728158</v>
      </c>
      <c r="AE710" s="1">
        <f>(($C710*'fnd base rates'!M$48)
+($D710*'fnd base rates'!M$49)
+($E710*'fnd base rates'!M$50)
+($F710*'fnd base rates'!M$51)
+($G710*'fnd base rates'!M$52)
+($H710*'fnd base rates'!M$53)
+($I710*'fnd base rates'!M$54)
+($J710*'fnd base rates'!M$55)
+($K710*'fnd base rates'!M$56)
+($L710*'fnd base rates'!M$57)
+($M710*'fnd base rates'!M$58)
+($N710*'fnd base rates'!M$59)
+($O710*VLOOKUP($S710+12,rate_basefnd,13)))</f>
        <v>0</v>
      </c>
      <c r="AF710" s="4">
        <f t="shared" si="115"/>
        <v>8406.2720897728159</v>
      </c>
      <c r="AG710" s="4"/>
      <c r="AH710" s="4">
        <f t="shared" si="116"/>
        <v>497117272</v>
      </c>
      <c r="AI710" s="4" t="str">
        <f t="shared" si="117"/>
        <v>497</v>
      </c>
      <c r="AJ710" s="2" t="str">
        <f t="shared" si="118"/>
        <v>117</v>
      </c>
      <c r="AK710" s="2" t="str">
        <f t="shared" si="119"/>
        <v>272</v>
      </c>
      <c r="AL710" s="4">
        <f t="shared" si="120"/>
        <v>1</v>
      </c>
      <c r="AM710" s="4">
        <f t="shared" si="113"/>
        <v>1</v>
      </c>
      <c r="AN710" s="4">
        <f t="shared" si="121"/>
        <v>8406.2720897728159</v>
      </c>
      <c r="AO710" s="4">
        <f t="shared" si="122"/>
        <v>8406</v>
      </c>
      <c r="AP710" s="4">
        <f t="shared" si="123"/>
        <v>0</v>
      </c>
      <c r="AQ710" s="75">
        <v>8406</v>
      </c>
      <c r="AR710" s="4"/>
    </row>
    <row r="711" spans="1:44">
      <c r="A711" s="2">
        <v>497117278</v>
      </c>
      <c r="B711" s="382" t="s">
        <v>83</v>
      </c>
      <c r="C711" s="15">
        <f>'fnd enro'!C711</f>
        <v>0</v>
      </c>
      <c r="D711" s="15">
        <f>'fnd enro'!D711</f>
        <v>0</v>
      </c>
      <c r="E711" s="15">
        <f>'fnd enro'!E711</f>
        <v>3</v>
      </c>
      <c r="F711" s="15">
        <f>'fnd enro'!F711</f>
        <v>21</v>
      </c>
      <c r="G711" s="15">
        <f>'fnd enro'!G711</f>
        <v>8</v>
      </c>
      <c r="H711" s="15">
        <f>'fnd enro'!H711</f>
        <v>5</v>
      </c>
      <c r="I711" s="15">
        <f>'fnd enro'!I711</f>
        <v>1.3875</v>
      </c>
      <c r="J711" s="15">
        <f>'fnd enro'!J711</f>
        <v>0</v>
      </c>
      <c r="K711" s="15">
        <f>'fnd enro'!K711</f>
        <v>0</v>
      </c>
      <c r="L711" s="15">
        <f>'fnd enro'!L711</f>
        <v>0</v>
      </c>
      <c r="M711" s="15">
        <f>'fnd enro'!M711</f>
        <v>0</v>
      </c>
      <c r="N711" s="15">
        <f>'fnd enro'!N711</f>
        <v>0</v>
      </c>
      <c r="O711" s="15">
        <f>'fnd enro'!O711</f>
        <v>3</v>
      </c>
      <c r="P711" s="15"/>
      <c r="Q711" s="15">
        <f>'fnd enro'!R711</f>
        <v>37</v>
      </c>
      <c r="R711" s="16">
        <f t="shared" si="114"/>
        <v>1</v>
      </c>
      <c r="S711" s="15">
        <f>'fnd enro'!Q711</f>
        <v>2</v>
      </c>
      <c r="U711" s="1">
        <f>(($C711*'fnd base rates'!C$48)
+($D711*'fnd base rates'!C$49)
+($E711*'fnd base rates'!C$50)
+($F711*'fnd base rates'!C$51)
+($G711*'fnd base rates'!C$52)
+($H711*'fnd base rates'!C$53)
+($I711*'fnd base rates'!C$54)
+($J711*'fnd base rates'!C$55)
+($K711*'fnd base rates'!C$56)
+($L711*'fnd base rates'!C$57)
+($M711*'fnd base rates'!C$58)
+($N711*'fnd base rates'!C$59)
+($O711*VLOOKUP($S711+12,rate_basefnd,3)))
*$R711</f>
        <v>17141.938125000001</v>
      </c>
      <c r="V711" s="1">
        <f>(($C711*'fnd base rates'!D$48)
+($D711*'fnd base rates'!D$49)
+($E711*'fnd base rates'!D$50)
+($F711*'fnd base rates'!D$51)
+($G711*'fnd base rates'!D$52)
+($H711*'fnd base rates'!D$53)
+($I711*'fnd base rates'!D$54)
+($J711*'fnd base rates'!D$55)
+($K711*'fnd base rates'!D$56)
+($L711*'fnd base rates'!D$57)
+($M711*'fnd base rates'!D$58)
+($N711*'fnd base rates'!D$59)
+($O711*VLOOKUP($S711+12,rate_basefnd,4)))
*$R711</f>
        <v>24594.639999999999</v>
      </c>
      <c r="W711" s="1">
        <f>(($C711*'fnd base rates'!E$48)
+($D711*'fnd base rates'!E$49)
+($E711*'fnd base rates'!E$50)
+($F711*'fnd base rates'!E$51)
+($G711*'fnd base rates'!E$52)
+($H711*'fnd base rates'!E$53)
+($I711*'fnd base rates'!E$54)
+($J711*'fnd base rates'!E$55)
+($K711*'fnd base rates'!E$56)
+($L711*'fnd base rates'!E$57)
+($M711*'fnd base rates'!E$58)
+($N711*'fnd base rates'!E$59)
+($O711*VLOOKUP($S711+12,rate_basefnd,5)))
*$R711</f>
        <v>135014.886875</v>
      </c>
      <c r="X711" s="1">
        <f>(($C711*'fnd base rates'!F$48)
+($D711*'fnd base rates'!F$49)
+($E711*'fnd base rates'!F$50)
+($F711*'fnd base rates'!F$51)
+($G711*'fnd base rates'!F$52)
+($H711*'fnd base rates'!F$53)
+($I711*'fnd base rates'!F$54)
+($J711*'fnd base rates'!F$55)
+($K711*'fnd base rates'!F$56)
+($L711*'fnd base rates'!F$57)
+($M711*'fnd base rates'!F$58)
+($N711*'fnd base rates'!F$59)
+($O711*VLOOKUP($S711+12,rate_basefnd,6)))
*$R711</f>
        <v>36464.602750000005</v>
      </c>
      <c r="Y711" s="1">
        <f>(($C711*'fnd base rates'!G$48)
+($D711*'fnd base rates'!G$49)
+($E711*'fnd base rates'!G$50)
+($F711*'fnd base rates'!G$51)
+($G711*'fnd base rates'!G$52)
+($H711*'fnd base rates'!G$53)
+($I711*'fnd base rates'!G$54)
+($J711*'fnd base rates'!G$55)
+($K711*'fnd base rates'!G$56)
+($L711*'fnd base rates'!G$57)
+($M711*'fnd base rates'!G$58)
+($N711*'fnd base rates'!G$59)
+($O711*VLOOKUP($S711+12,rate_basefnd,7)))
*$R711</f>
        <v>5335.1117499999991</v>
      </c>
      <c r="Z711" s="1">
        <f>(($C711*'fnd base rates'!H$48)
+($D711*'fnd base rates'!H$49)
+($E711*'fnd base rates'!H$50)
+($F711*'fnd base rates'!H$51)
+($G711*'fnd base rates'!H$52)
+($H711*'fnd base rates'!H$53)
+($I711*'fnd base rates'!H$54)
+($J711*'fnd base rates'!H$55)
+($K711*'fnd base rates'!H$56)
+($L711*'fnd base rates'!H$57)
+($M711*'fnd base rates'!H$58)
+($N711*'fnd base rates'!H$59)
+($O711*VLOOKUP($S711+12,rate_basefnd,8)))</f>
        <v>18135.726500000001</v>
      </c>
      <c r="AA711" s="1">
        <f>(($C711*'fnd base rates'!I$48)
+($D711*'fnd base rates'!I$49)
+($E711*'fnd base rates'!I$50)
+($F711*'fnd base rates'!I$51)
+($G711*'fnd base rates'!I$52)
+($H711*'fnd base rates'!I$53)
+($I711*'fnd base rates'!I$54)
+($J711*'fnd base rates'!I$55)
+($K711*'fnd base rates'!I$56)
+($L711*'fnd base rates'!I$57)
+($M711*'fnd base rates'!I$58)
+($N711*'fnd base rates'!I$59)
+($O711*VLOOKUP($S711+12,rate_basefnd,9)))
*$R711</f>
        <v>9535.2000000000007</v>
      </c>
      <c r="AB711" s="1">
        <f>(($C711*'fnd base rates'!J$48)
+($D711*'fnd base rates'!J$49)
+($E711*'fnd base rates'!J$50)
+($F711*'fnd base rates'!J$51)
+($G711*'fnd base rates'!J$52)
+($H711*'fnd base rates'!J$53)
+($I711*'fnd base rates'!J$54)
+($J711*'fnd base rates'!J$55)
+($K711*'fnd base rates'!J$56)
+($L711*'fnd base rates'!J$57)
+($M711*'fnd base rates'!J$58)
+($N711*'fnd base rates'!J$59)
+($O711*VLOOKUP($S711+12,rate_basefnd,10)))
*$R711</f>
        <v>7266.01</v>
      </c>
      <c r="AC711" s="1">
        <f>(($C711*'fnd base rates'!K$48)
+($D711*'fnd base rates'!K$49)
+($E711*'fnd base rates'!K$50)
+($F711*'fnd base rates'!K$51)
+($G711*'fnd base rates'!K$52)
+($H711*'fnd base rates'!K$53)
+($I711*'fnd base rates'!K$54)
+($J711*'fnd base rates'!K$55)
+($K711*'fnd base rates'!K$56)
+($L711*'fnd base rates'!K$57)
+($M711*'fnd base rates'!K$58)
+($N711*'fnd base rates'!K$59)
+($O711*VLOOKUP($S711+12,rate_basefnd,11)))
*$R711</f>
        <v>37437.839625000001</v>
      </c>
      <c r="AD711" s="1">
        <f>(($C711*'fnd base rates'!L$48)
+($D711*'fnd base rates'!L$49)
+($E711*'fnd base rates'!L$50)
+($F711*'fnd base rates'!L$51)
+($G711*'fnd base rates'!L$52)
+($H711*'fnd base rates'!L$53)
+($I711*'fnd base rates'!L$54)
+($J711*'fnd base rates'!L$55)
+($K711*'fnd base rates'!L$56)
+($L711*'fnd base rates'!L$57)
+($M711*'fnd base rates'!L$58)
+($N711*'fnd base rates'!L$59)
+($O711*VLOOKUP($S711+12,rate_basefnd,12)))</f>
        <v>37047.445958759439</v>
      </c>
      <c r="AE711" s="1">
        <f>(($C711*'fnd base rates'!M$48)
+($D711*'fnd base rates'!M$49)
+($E711*'fnd base rates'!M$50)
+($F711*'fnd base rates'!M$51)
+($G711*'fnd base rates'!M$52)
+($H711*'fnd base rates'!M$53)
+($I711*'fnd base rates'!M$54)
+($J711*'fnd base rates'!M$55)
+($K711*'fnd base rates'!M$56)
+($L711*'fnd base rates'!M$57)
+($M711*'fnd base rates'!M$58)
+($N711*'fnd base rates'!M$59)
+($O711*VLOOKUP($S711+12,rate_basefnd,13)))</f>
        <v>0</v>
      </c>
      <c r="AF711" s="4">
        <f t="shared" si="115"/>
        <v>327973.40158375946</v>
      </c>
      <c r="AG711" s="4"/>
      <c r="AH711" s="4">
        <f t="shared" si="116"/>
        <v>497117278</v>
      </c>
      <c r="AI711" s="4" t="str">
        <f t="shared" si="117"/>
        <v>497</v>
      </c>
      <c r="AJ711" s="2" t="str">
        <f t="shared" si="118"/>
        <v>117</v>
      </c>
      <c r="AK711" s="2" t="str">
        <f t="shared" si="119"/>
        <v>278</v>
      </c>
      <c r="AL711" s="4">
        <f t="shared" si="120"/>
        <v>1</v>
      </c>
      <c r="AM711" s="4">
        <f t="shared" si="113"/>
        <v>37</v>
      </c>
      <c r="AN711" s="4">
        <f t="shared" si="121"/>
        <v>327973.40158375946</v>
      </c>
      <c r="AO711" s="4">
        <f t="shared" si="122"/>
        <v>8864</v>
      </c>
      <c r="AP711" s="4">
        <f t="shared" si="123"/>
        <v>0</v>
      </c>
      <c r="AQ711" s="75">
        <v>8864</v>
      </c>
      <c r="AR711" s="4"/>
    </row>
    <row r="712" spans="1:44">
      <c r="A712" s="2">
        <v>497117281</v>
      </c>
      <c r="B712" s="382" t="s">
        <v>83</v>
      </c>
      <c r="C712" s="15">
        <f>'fnd enro'!C712</f>
        <v>0</v>
      </c>
      <c r="D712" s="15">
        <f>'fnd enro'!D712</f>
        <v>0</v>
      </c>
      <c r="E712" s="15">
        <f>'fnd enro'!E712</f>
        <v>3</v>
      </c>
      <c r="F712" s="15">
        <f>'fnd enro'!F712</f>
        <v>18</v>
      </c>
      <c r="G712" s="15">
        <f>'fnd enro'!G712</f>
        <v>18</v>
      </c>
      <c r="H712" s="15">
        <f>'fnd enro'!H712</f>
        <v>11</v>
      </c>
      <c r="I712" s="15">
        <f>'fnd enro'!I712</f>
        <v>1.875</v>
      </c>
      <c r="J712" s="15">
        <f>'fnd enro'!J712</f>
        <v>0</v>
      </c>
      <c r="K712" s="15">
        <f>'fnd enro'!K712</f>
        <v>0</v>
      </c>
      <c r="L712" s="15">
        <f>'fnd enro'!L712</f>
        <v>0</v>
      </c>
      <c r="M712" s="15">
        <f>'fnd enro'!M712</f>
        <v>0</v>
      </c>
      <c r="N712" s="15">
        <f>'fnd enro'!N712</f>
        <v>0</v>
      </c>
      <c r="O712" s="15">
        <f>'fnd enro'!O712</f>
        <v>35</v>
      </c>
      <c r="P712" s="15"/>
      <c r="Q712" s="15">
        <f>'fnd enro'!R712</f>
        <v>50</v>
      </c>
      <c r="R712" s="16">
        <f t="shared" si="114"/>
        <v>1</v>
      </c>
      <c r="S712" s="15">
        <f>'fnd enro'!Q712</f>
        <v>10</v>
      </c>
      <c r="U712" s="1">
        <f>(($C712*'fnd base rates'!C$48)
+($D712*'fnd base rates'!C$49)
+($E712*'fnd base rates'!C$50)
+($F712*'fnd base rates'!C$51)
+($G712*'fnd base rates'!C$52)
+($H712*'fnd base rates'!C$53)
+($I712*'fnd base rates'!C$54)
+($J712*'fnd base rates'!C$55)
+($K712*'fnd base rates'!C$56)
+($L712*'fnd base rates'!C$57)
+($M712*'fnd base rates'!C$58)
+($N712*'fnd base rates'!C$59)
+($O712*VLOOKUP($S712+12,rate_basefnd,3)))
*$R712</f>
        <v>23164.78125</v>
      </c>
      <c r="V712" s="1">
        <f>(($C712*'fnd base rates'!D$48)
+($D712*'fnd base rates'!D$49)
+($E712*'fnd base rates'!D$50)
+($F712*'fnd base rates'!D$51)
+($G712*'fnd base rates'!D$52)
+($H712*'fnd base rates'!D$53)
+($I712*'fnd base rates'!D$54)
+($J712*'fnd base rates'!D$55)
+($K712*'fnd base rates'!D$56)
+($L712*'fnd base rates'!D$57)
+($M712*'fnd base rates'!D$58)
+($N712*'fnd base rates'!D$59)
+($O712*VLOOKUP($S712+12,rate_basefnd,4)))
*$R712</f>
        <v>33236</v>
      </c>
      <c r="W712" s="1">
        <f>(($C712*'fnd base rates'!E$48)
+($D712*'fnd base rates'!E$49)
+($E712*'fnd base rates'!E$50)
+($F712*'fnd base rates'!E$51)
+($G712*'fnd base rates'!E$52)
+($H712*'fnd base rates'!E$53)
+($I712*'fnd base rates'!E$54)
+($J712*'fnd base rates'!E$55)
+($K712*'fnd base rates'!E$56)
+($L712*'fnd base rates'!E$57)
+($M712*'fnd base rates'!E$58)
+($N712*'fnd base rates'!E$59)
+($O712*VLOOKUP($S712+12,rate_basefnd,5)))
*$R712</f>
        <v>285894.40875</v>
      </c>
      <c r="X712" s="1">
        <f>(($C712*'fnd base rates'!F$48)
+($D712*'fnd base rates'!F$49)
+($E712*'fnd base rates'!F$50)
+($F712*'fnd base rates'!F$51)
+($G712*'fnd base rates'!F$52)
+($H712*'fnd base rates'!F$53)
+($I712*'fnd base rates'!F$54)
+($J712*'fnd base rates'!F$55)
+($K712*'fnd base rates'!F$56)
+($L712*'fnd base rates'!F$57)
+($M712*'fnd base rates'!F$58)
+($N712*'fnd base rates'!F$59)
+($O712*VLOOKUP($S712+12,rate_basefnd,6)))
*$R712</f>
        <v>46372.747499999998</v>
      </c>
      <c r="Y712" s="1">
        <f>(($C712*'fnd base rates'!G$48)
+($D712*'fnd base rates'!G$49)
+($E712*'fnd base rates'!G$50)
+($F712*'fnd base rates'!G$51)
+($G712*'fnd base rates'!G$52)
+($H712*'fnd base rates'!G$53)
+($I712*'fnd base rates'!G$54)
+($J712*'fnd base rates'!G$55)
+($K712*'fnd base rates'!G$56)
+($L712*'fnd base rates'!G$57)
+($M712*'fnd base rates'!G$58)
+($N712*'fnd base rates'!G$59)
+($O712*VLOOKUP($S712+12,rate_basefnd,7)))
*$R712</f>
        <v>9559.3574999999983</v>
      </c>
      <c r="Z712" s="1">
        <f>(($C712*'fnd base rates'!H$48)
+($D712*'fnd base rates'!H$49)
+($E712*'fnd base rates'!H$50)
+($F712*'fnd base rates'!H$51)
+($G712*'fnd base rates'!H$52)
+($H712*'fnd base rates'!H$53)
+($I712*'fnd base rates'!H$54)
+($J712*'fnd base rates'!H$55)
+($K712*'fnd base rates'!H$56)
+($L712*'fnd base rates'!H$57)
+($M712*'fnd base rates'!H$58)
+($N712*'fnd base rates'!H$59)
+($O712*VLOOKUP($S712+12,rate_basefnd,8)))</f>
        <v>25630.924999999996</v>
      </c>
      <c r="AA712" s="1">
        <f>(($C712*'fnd base rates'!I$48)
+($D712*'fnd base rates'!I$49)
+($E712*'fnd base rates'!I$50)
+($F712*'fnd base rates'!I$51)
+($G712*'fnd base rates'!I$52)
+($H712*'fnd base rates'!I$53)
+($I712*'fnd base rates'!I$54)
+($J712*'fnd base rates'!I$55)
+($K712*'fnd base rates'!I$56)
+($L712*'fnd base rates'!I$57)
+($M712*'fnd base rates'!I$58)
+($N712*'fnd base rates'!I$59)
+($O712*VLOOKUP($S712+12,rate_basefnd,9)))
*$R712</f>
        <v>14042.609999999999</v>
      </c>
      <c r="AB712" s="1">
        <f>(($C712*'fnd base rates'!J$48)
+($D712*'fnd base rates'!J$49)
+($E712*'fnd base rates'!J$50)
+($F712*'fnd base rates'!J$51)
+($G712*'fnd base rates'!J$52)
+($H712*'fnd base rates'!J$53)
+($I712*'fnd base rates'!J$54)
+($J712*'fnd base rates'!J$55)
+($K712*'fnd base rates'!J$56)
+($L712*'fnd base rates'!J$57)
+($M712*'fnd base rates'!J$58)
+($N712*'fnd base rates'!J$59)
+($O712*VLOOKUP($S712+12,rate_basefnd,10)))
*$R712</f>
        <v>12021.76</v>
      </c>
      <c r="AC712" s="1">
        <f>(($C712*'fnd base rates'!K$48)
+($D712*'fnd base rates'!K$49)
+($E712*'fnd base rates'!K$50)
+($F712*'fnd base rates'!K$51)
+($G712*'fnd base rates'!K$52)
+($H712*'fnd base rates'!K$53)
+($I712*'fnd base rates'!K$54)
+($J712*'fnd base rates'!K$55)
+($K712*'fnd base rates'!K$56)
+($L712*'fnd base rates'!K$57)
+($M712*'fnd base rates'!K$58)
+($N712*'fnd base rates'!K$59)
+($O712*VLOOKUP($S712+12,rate_basefnd,11)))
*$R712</f>
        <v>67082.006250000006</v>
      </c>
      <c r="AD712" s="1">
        <f>(($C712*'fnd base rates'!L$48)
+($D712*'fnd base rates'!L$49)
+($E712*'fnd base rates'!L$50)
+($F712*'fnd base rates'!L$51)
+($G712*'fnd base rates'!L$52)
+($H712*'fnd base rates'!L$53)
+($I712*'fnd base rates'!L$54)
+($J712*'fnd base rates'!L$55)
+($K712*'fnd base rates'!L$56)
+($L712*'fnd base rates'!L$57)
+($M712*'fnd base rates'!L$58)
+($N712*'fnd base rates'!L$59)
+($O712*VLOOKUP($S712+12,rate_basefnd,12)))</f>
        <v>60084.027434865959</v>
      </c>
      <c r="AE712" s="1">
        <f>(($C712*'fnd base rates'!M$48)
+($D712*'fnd base rates'!M$49)
+($E712*'fnd base rates'!M$50)
+($F712*'fnd base rates'!M$51)
+($G712*'fnd base rates'!M$52)
+($H712*'fnd base rates'!M$53)
+($I712*'fnd base rates'!M$54)
+($J712*'fnd base rates'!M$55)
+($K712*'fnd base rates'!M$56)
+($L712*'fnd base rates'!M$57)
+($M712*'fnd base rates'!M$58)
+($N712*'fnd base rates'!M$59)
+($O712*VLOOKUP($S712+12,rate_basefnd,13)))</f>
        <v>0</v>
      </c>
      <c r="AF712" s="4">
        <f t="shared" si="115"/>
        <v>577088.62368486589</v>
      </c>
      <c r="AG712" s="4"/>
      <c r="AH712" s="4">
        <f t="shared" si="116"/>
        <v>497117281</v>
      </c>
      <c r="AI712" s="4" t="str">
        <f t="shared" si="117"/>
        <v>497</v>
      </c>
      <c r="AJ712" s="2" t="str">
        <f t="shared" si="118"/>
        <v>117</v>
      </c>
      <c r="AK712" s="2" t="str">
        <f t="shared" si="119"/>
        <v>281</v>
      </c>
      <c r="AL712" s="4">
        <f t="shared" si="120"/>
        <v>1</v>
      </c>
      <c r="AM712" s="4">
        <f t="shared" si="113"/>
        <v>50</v>
      </c>
      <c r="AN712" s="4">
        <f t="shared" si="121"/>
        <v>577088.62368486589</v>
      </c>
      <c r="AO712" s="4">
        <f t="shared" si="122"/>
        <v>11542</v>
      </c>
      <c r="AP712" s="4">
        <f t="shared" si="123"/>
        <v>0</v>
      </c>
      <c r="AQ712" s="75">
        <v>11542</v>
      </c>
      <c r="AR712" s="4"/>
    </row>
    <row r="713" spans="1:44">
      <c r="A713" s="2">
        <v>497117325</v>
      </c>
      <c r="B713" s="382" t="s">
        <v>83</v>
      </c>
      <c r="C713" s="15">
        <f>'fnd enro'!C713</f>
        <v>0</v>
      </c>
      <c r="D713" s="15">
        <f>'fnd enro'!D713</f>
        <v>0</v>
      </c>
      <c r="E713" s="15">
        <f>'fnd enro'!E713</f>
        <v>0</v>
      </c>
      <c r="F713" s="15">
        <f>'fnd enro'!F713</f>
        <v>4</v>
      </c>
      <c r="G713" s="15">
        <f>'fnd enro'!G713</f>
        <v>2</v>
      </c>
      <c r="H713" s="15">
        <f>'fnd enro'!H713</f>
        <v>0</v>
      </c>
      <c r="I713" s="15">
        <f>'fnd enro'!I713</f>
        <v>0.22500000000000001</v>
      </c>
      <c r="J713" s="15">
        <f>'fnd enro'!J713</f>
        <v>0</v>
      </c>
      <c r="K713" s="15">
        <f>'fnd enro'!K713</f>
        <v>0</v>
      </c>
      <c r="L713" s="15">
        <f>'fnd enro'!L713</f>
        <v>0</v>
      </c>
      <c r="M713" s="15">
        <f>'fnd enro'!M713</f>
        <v>0</v>
      </c>
      <c r="N713" s="15">
        <f>'fnd enro'!N713</f>
        <v>0</v>
      </c>
      <c r="O713" s="15">
        <f>'fnd enro'!O713</f>
        <v>0</v>
      </c>
      <c r="P713" s="15"/>
      <c r="Q713" s="15">
        <f>'fnd enro'!R713</f>
        <v>6</v>
      </c>
      <c r="R713" s="16">
        <f t="shared" si="114"/>
        <v>1</v>
      </c>
      <c r="S713" s="15">
        <f>'fnd enro'!Q713</f>
        <v>1</v>
      </c>
      <c r="U713" s="1">
        <f>(($C713*'fnd base rates'!C$48)
+($D713*'fnd base rates'!C$49)
+($E713*'fnd base rates'!C$50)
+($F713*'fnd base rates'!C$51)
+($G713*'fnd base rates'!C$52)
+($H713*'fnd base rates'!C$53)
+($I713*'fnd base rates'!C$54)
+($J713*'fnd base rates'!C$55)
+($K713*'fnd base rates'!C$56)
+($L713*'fnd base rates'!C$57)
+($M713*'fnd base rates'!C$58)
+($N713*'fnd base rates'!C$59)
+($O713*VLOOKUP($S713+12,rate_basefnd,3)))
*$R713</f>
        <v>2779.7737500000003</v>
      </c>
      <c r="V713" s="1">
        <f>(($C713*'fnd base rates'!D$48)
+($D713*'fnd base rates'!D$49)
+($E713*'fnd base rates'!D$50)
+($F713*'fnd base rates'!D$51)
+($G713*'fnd base rates'!D$52)
+($H713*'fnd base rates'!D$53)
+($I713*'fnd base rates'!D$54)
+($J713*'fnd base rates'!D$55)
+($K713*'fnd base rates'!D$56)
+($L713*'fnd base rates'!D$57)
+($M713*'fnd base rates'!D$58)
+($N713*'fnd base rates'!D$59)
+($O713*VLOOKUP($S713+12,rate_basefnd,4)))
*$R713</f>
        <v>3988.32</v>
      </c>
      <c r="W713" s="1">
        <f>(($C713*'fnd base rates'!E$48)
+($D713*'fnd base rates'!E$49)
+($E713*'fnd base rates'!E$50)
+($F713*'fnd base rates'!E$51)
+($G713*'fnd base rates'!E$52)
+($H713*'fnd base rates'!E$53)
+($I713*'fnd base rates'!E$54)
+($J713*'fnd base rates'!E$55)
+($K713*'fnd base rates'!E$56)
+($L713*'fnd base rates'!E$57)
+($M713*'fnd base rates'!E$58)
+($N713*'fnd base rates'!E$59)
+($O713*VLOOKUP($S713+12,rate_basefnd,5)))
*$R713</f>
        <v>19442.036249999997</v>
      </c>
      <c r="X713" s="1">
        <f>(($C713*'fnd base rates'!F$48)
+($D713*'fnd base rates'!F$49)
+($E713*'fnd base rates'!F$50)
+($F713*'fnd base rates'!F$51)
+($G713*'fnd base rates'!F$52)
+($H713*'fnd base rates'!F$53)
+($I713*'fnd base rates'!F$54)
+($J713*'fnd base rates'!F$55)
+($K713*'fnd base rates'!F$56)
+($L713*'fnd base rates'!F$57)
+($M713*'fnd base rates'!F$58)
+($N713*'fnd base rates'!F$59)
+($O713*VLOOKUP($S713+12,rate_basefnd,6)))
*$R713</f>
        <v>6013.2745000000004</v>
      </c>
      <c r="Y713" s="1">
        <f>(($C713*'fnd base rates'!G$48)
+($D713*'fnd base rates'!G$49)
+($E713*'fnd base rates'!G$50)
+($F713*'fnd base rates'!G$51)
+($G713*'fnd base rates'!G$52)
+($H713*'fnd base rates'!G$53)
+($I713*'fnd base rates'!G$54)
+($J713*'fnd base rates'!G$55)
+($K713*'fnd base rates'!G$56)
+($L713*'fnd base rates'!G$57)
+($M713*'fnd base rates'!G$58)
+($N713*'fnd base rates'!G$59)
+($O713*VLOOKUP($S713+12,rate_basefnd,7)))
*$R713</f>
        <v>834.97649999999999</v>
      </c>
      <c r="Z713" s="1">
        <f>(($C713*'fnd base rates'!H$48)
+($D713*'fnd base rates'!H$49)
+($E713*'fnd base rates'!H$50)
+($F713*'fnd base rates'!H$51)
+($G713*'fnd base rates'!H$52)
+($H713*'fnd base rates'!H$53)
+($I713*'fnd base rates'!H$54)
+($J713*'fnd base rates'!H$55)
+($K713*'fnd base rates'!H$56)
+($L713*'fnd base rates'!H$57)
+($M713*'fnd base rates'!H$58)
+($N713*'fnd base rates'!H$59)
+($O713*VLOOKUP($S713+12,rate_basefnd,8)))</f>
        <v>2726.3069999999998</v>
      </c>
      <c r="AA713" s="1">
        <f>(($C713*'fnd base rates'!I$48)
+($D713*'fnd base rates'!I$49)
+($E713*'fnd base rates'!I$50)
+($F713*'fnd base rates'!I$51)
+($G713*'fnd base rates'!I$52)
+($H713*'fnd base rates'!I$53)
+($I713*'fnd base rates'!I$54)
+($J713*'fnd base rates'!I$55)
+($K713*'fnd base rates'!I$56)
+($L713*'fnd base rates'!I$57)
+($M713*'fnd base rates'!I$58)
+($N713*'fnd base rates'!I$59)
+($O713*VLOOKUP($S713+12,rate_basefnd,9)))
*$R713</f>
        <v>1477.62</v>
      </c>
      <c r="AB713" s="1">
        <f>(($C713*'fnd base rates'!J$48)
+($D713*'fnd base rates'!J$49)
+($E713*'fnd base rates'!J$50)
+($F713*'fnd base rates'!J$51)
+($G713*'fnd base rates'!J$52)
+($H713*'fnd base rates'!J$53)
+($I713*'fnd base rates'!J$54)
+($J713*'fnd base rates'!J$55)
+($K713*'fnd base rates'!J$56)
+($L713*'fnd base rates'!J$57)
+($M713*'fnd base rates'!J$58)
+($N713*'fnd base rates'!J$59)
+($O713*VLOOKUP($S713+12,rate_basefnd,10)))
*$R713</f>
        <v>961.76</v>
      </c>
      <c r="AC713" s="1">
        <f>(($C713*'fnd base rates'!K$48)
+($D713*'fnd base rates'!K$49)
+($E713*'fnd base rates'!K$50)
+($F713*'fnd base rates'!K$51)
+($G713*'fnd base rates'!K$52)
+($H713*'fnd base rates'!K$53)
+($I713*'fnd base rates'!K$54)
+($J713*'fnd base rates'!K$55)
+($K713*'fnd base rates'!K$56)
+($L713*'fnd base rates'!K$57)
+($M713*'fnd base rates'!K$58)
+($N713*'fnd base rates'!K$59)
+($O713*VLOOKUP($S713+12,rate_basefnd,11)))
*$R713</f>
        <v>5859.1307500000003</v>
      </c>
      <c r="AD713" s="1">
        <f>(($C713*'fnd base rates'!L$48)
+($D713*'fnd base rates'!L$49)
+($E713*'fnd base rates'!L$50)
+($F713*'fnd base rates'!L$51)
+($G713*'fnd base rates'!L$52)
+($H713*'fnd base rates'!L$53)
+($I713*'fnd base rates'!L$54)
+($J713*'fnd base rates'!L$55)
+($K713*'fnd base rates'!L$56)
+($L713*'fnd base rates'!L$57)
+($M713*'fnd base rates'!L$58)
+($N713*'fnd base rates'!L$59)
+($O713*VLOOKUP($S713+12,rate_basefnd,12)))</f>
        <v>5907.3653859449269</v>
      </c>
      <c r="AE713" s="1">
        <f>(($C713*'fnd base rates'!M$48)
+($D713*'fnd base rates'!M$49)
+($E713*'fnd base rates'!M$50)
+($F713*'fnd base rates'!M$51)
+($G713*'fnd base rates'!M$52)
+($H713*'fnd base rates'!M$53)
+($I713*'fnd base rates'!M$54)
+($J713*'fnd base rates'!M$55)
+($K713*'fnd base rates'!M$56)
+($L713*'fnd base rates'!M$57)
+($M713*'fnd base rates'!M$58)
+($N713*'fnd base rates'!M$59)
+($O713*VLOOKUP($S713+12,rate_basefnd,13)))</f>
        <v>0</v>
      </c>
      <c r="AF713" s="4">
        <f t="shared" si="115"/>
        <v>49990.564135944922</v>
      </c>
      <c r="AG713" s="4"/>
      <c r="AH713" s="4">
        <f t="shared" si="116"/>
        <v>497117325</v>
      </c>
      <c r="AI713" s="4" t="str">
        <f t="shared" si="117"/>
        <v>497</v>
      </c>
      <c r="AJ713" s="2" t="str">
        <f t="shared" si="118"/>
        <v>117</v>
      </c>
      <c r="AK713" s="2" t="str">
        <f t="shared" si="119"/>
        <v>325</v>
      </c>
      <c r="AL713" s="4">
        <f t="shared" si="120"/>
        <v>1</v>
      </c>
      <c r="AM713" s="4">
        <f t="shared" si="113"/>
        <v>6</v>
      </c>
      <c r="AN713" s="4">
        <f t="shared" si="121"/>
        <v>49990.564135944922</v>
      </c>
      <c r="AO713" s="4">
        <f t="shared" si="122"/>
        <v>8332</v>
      </c>
      <c r="AP713" s="4">
        <f t="shared" si="123"/>
        <v>0</v>
      </c>
      <c r="AQ713" s="75">
        <v>8332</v>
      </c>
      <c r="AR713" s="4"/>
    </row>
    <row r="714" spans="1:44">
      <c r="A714" s="2">
        <v>497117327</v>
      </c>
      <c r="B714" s="382" t="s">
        <v>83</v>
      </c>
      <c r="C714" s="15">
        <f>'fnd enro'!C714</f>
        <v>0</v>
      </c>
      <c r="D714" s="15">
        <f>'fnd enro'!D714</f>
        <v>0</v>
      </c>
      <c r="E714" s="15">
        <f>'fnd enro'!E714</f>
        <v>0</v>
      </c>
      <c r="F714" s="15">
        <f>'fnd enro'!F714</f>
        <v>3</v>
      </c>
      <c r="G714" s="15">
        <f>'fnd enro'!G714</f>
        <v>0</v>
      </c>
      <c r="H714" s="15">
        <f>'fnd enro'!H714</f>
        <v>0</v>
      </c>
      <c r="I714" s="15">
        <f>'fnd enro'!I714</f>
        <v>0.1125</v>
      </c>
      <c r="J714" s="15">
        <f>'fnd enro'!J714</f>
        <v>0</v>
      </c>
      <c r="K714" s="15">
        <f>'fnd enro'!K714</f>
        <v>0</v>
      </c>
      <c r="L714" s="15">
        <f>'fnd enro'!L714</f>
        <v>0</v>
      </c>
      <c r="M714" s="15">
        <f>'fnd enro'!M714</f>
        <v>0</v>
      </c>
      <c r="N714" s="15">
        <f>'fnd enro'!N714</f>
        <v>0</v>
      </c>
      <c r="O714" s="15">
        <f>'fnd enro'!O714</f>
        <v>0</v>
      </c>
      <c r="P714" s="15"/>
      <c r="Q714" s="15">
        <f>'fnd enro'!R714</f>
        <v>3</v>
      </c>
      <c r="R714" s="16">
        <f t="shared" si="114"/>
        <v>1</v>
      </c>
      <c r="S714" s="15">
        <f>'fnd enro'!Q714</f>
        <v>1</v>
      </c>
      <c r="U714" s="1">
        <f>(($C714*'fnd base rates'!C$48)
+($D714*'fnd base rates'!C$49)
+($E714*'fnd base rates'!C$50)
+($F714*'fnd base rates'!C$51)
+($G714*'fnd base rates'!C$52)
+($H714*'fnd base rates'!C$53)
+($I714*'fnd base rates'!C$54)
+($J714*'fnd base rates'!C$55)
+($K714*'fnd base rates'!C$56)
+($L714*'fnd base rates'!C$57)
+($M714*'fnd base rates'!C$58)
+($N714*'fnd base rates'!C$59)
+($O714*VLOOKUP($S714+12,rate_basefnd,3)))
*$R714</f>
        <v>1389.8868750000001</v>
      </c>
      <c r="V714" s="1">
        <f>(($C714*'fnd base rates'!D$48)
+($D714*'fnd base rates'!D$49)
+($E714*'fnd base rates'!D$50)
+($F714*'fnd base rates'!D$51)
+($G714*'fnd base rates'!D$52)
+($H714*'fnd base rates'!D$53)
+($I714*'fnd base rates'!D$54)
+($J714*'fnd base rates'!D$55)
+($K714*'fnd base rates'!D$56)
+($L714*'fnd base rates'!D$57)
+($M714*'fnd base rates'!D$58)
+($N714*'fnd base rates'!D$59)
+($O714*VLOOKUP($S714+12,rate_basefnd,4)))
*$R714</f>
        <v>1994.16</v>
      </c>
      <c r="W714" s="1">
        <f>(($C714*'fnd base rates'!E$48)
+($D714*'fnd base rates'!E$49)
+($E714*'fnd base rates'!E$50)
+($F714*'fnd base rates'!E$51)
+($G714*'fnd base rates'!E$52)
+($H714*'fnd base rates'!E$53)
+($I714*'fnd base rates'!E$54)
+($J714*'fnd base rates'!E$55)
+($K714*'fnd base rates'!E$56)
+($L714*'fnd base rates'!E$57)
+($M714*'fnd base rates'!E$58)
+($N714*'fnd base rates'!E$59)
+($O714*VLOOKUP($S714+12,rate_basefnd,5)))
*$R714</f>
        <v>10086.748124999998</v>
      </c>
      <c r="X714" s="1">
        <f>(($C714*'fnd base rates'!F$48)
+($D714*'fnd base rates'!F$49)
+($E714*'fnd base rates'!F$50)
+($F714*'fnd base rates'!F$51)
+($G714*'fnd base rates'!F$52)
+($H714*'fnd base rates'!F$53)
+($I714*'fnd base rates'!F$54)
+($J714*'fnd base rates'!F$55)
+($K714*'fnd base rates'!F$56)
+($L714*'fnd base rates'!F$57)
+($M714*'fnd base rates'!F$58)
+($N714*'fnd base rates'!F$59)
+($O714*VLOOKUP($S714+12,rate_basefnd,6)))
*$R714</f>
        <v>3225.6472500000004</v>
      </c>
      <c r="Y714" s="1">
        <f>(($C714*'fnd base rates'!G$48)
+($D714*'fnd base rates'!G$49)
+($E714*'fnd base rates'!G$50)
+($F714*'fnd base rates'!G$51)
+($G714*'fnd base rates'!G$52)
+($H714*'fnd base rates'!G$53)
+($I714*'fnd base rates'!G$54)
+($J714*'fnd base rates'!G$55)
+($K714*'fnd base rates'!G$56)
+($L714*'fnd base rates'!G$57)
+($M714*'fnd base rates'!G$58)
+($N714*'fnd base rates'!G$59)
+($O714*VLOOKUP($S714+12,rate_basefnd,7)))
*$R714</f>
        <v>407.34825000000001</v>
      </c>
      <c r="Z714" s="1">
        <f>(($C714*'fnd base rates'!H$48)
+($D714*'fnd base rates'!H$49)
+($E714*'fnd base rates'!H$50)
+($F714*'fnd base rates'!H$51)
+($G714*'fnd base rates'!H$52)
+($H714*'fnd base rates'!H$53)
+($I714*'fnd base rates'!H$54)
+($J714*'fnd base rates'!H$55)
+($K714*'fnd base rates'!H$56)
+($L714*'fnd base rates'!H$57)
+($M714*'fnd base rates'!H$58)
+($N714*'fnd base rates'!H$59)
+($O714*VLOOKUP($S714+12,rate_basefnd,8)))</f>
        <v>1363.1534999999999</v>
      </c>
      <c r="AA714" s="1">
        <f>(($C714*'fnd base rates'!I$48)
+($D714*'fnd base rates'!I$49)
+($E714*'fnd base rates'!I$50)
+($F714*'fnd base rates'!I$51)
+($G714*'fnd base rates'!I$52)
+($H714*'fnd base rates'!I$53)
+($I714*'fnd base rates'!I$54)
+($J714*'fnd base rates'!I$55)
+($K714*'fnd base rates'!I$56)
+($L714*'fnd base rates'!I$57)
+($M714*'fnd base rates'!I$58)
+($N714*'fnd base rates'!I$59)
+($O714*VLOOKUP($S714+12,rate_basefnd,9)))
*$R714</f>
        <v>665.37</v>
      </c>
      <c r="AB714" s="1">
        <f>(($C714*'fnd base rates'!J$48)
+($D714*'fnd base rates'!J$49)
+($E714*'fnd base rates'!J$50)
+($F714*'fnd base rates'!J$51)
+($G714*'fnd base rates'!J$52)
+($H714*'fnd base rates'!J$53)
+($I714*'fnd base rates'!J$54)
+($J714*'fnd base rates'!J$55)
+($K714*'fnd base rates'!J$56)
+($L714*'fnd base rates'!J$57)
+($M714*'fnd base rates'!J$58)
+($N714*'fnd base rates'!J$59)
+($O714*VLOOKUP($S714+12,rate_basefnd,10)))
*$R714</f>
        <v>397.04999999999995</v>
      </c>
      <c r="AC714" s="1">
        <f>(($C714*'fnd base rates'!K$48)
+($D714*'fnd base rates'!K$49)
+($E714*'fnd base rates'!K$50)
+($F714*'fnd base rates'!K$51)
+($G714*'fnd base rates'!K$52)
+($H714*'fnd base rates'!K$53)
+($I714*'fnd base rates'!K$54)
+($J714*'fnd base rates'!K$55)
+($K714*'fnd base rates'!K$56)
+($L714*'fnd base rates'!K$57)
+($M714*'fnd base rates'!K$58)
+($N714*'fnd base rates'!K$59)
+($O714*VLOOKUP($S714+12,rate_basefnd,11)))
*$R714</f>
        <v>2858.3553750000001</v>
      </c>
      <c r="AD714" s="1">
        <f>(($C714*'fnd base rates'!L$48)
+($D714*'fnd base rates'!L$49)
+($E714*'fnd base rates'!L$50)
+($F714*'fnd base rates'!L$51)
+($G714*'fnd base rates'!L$52)
+($H714*'fnd base rates'!L$53)
+($I714*'fnd base rates'!L$54)
+($J714*'fnd base rates'!L$55)
+($K714*'fnd base rates'!L$56)
+($L714*'fnd base rates'!L$57)
+($M714*'fnd base rates'!L$58)
+($N714*'fnd base rates'!L$59)
+($O714*VLOOKUP($S714+12,rate_basefnd,12)))</f>
        <v>2963.4943943184471</v>
      </c>
      <c r="AE714" s="1">
        <f>(($C714*'fnd base rates'!M$48)
+($D714*'fnd base rates'!M$49)
+($E714*'fnd base rates'!M$50)
+($F714*'fnd base rates'!M$51)
+($G714*'fnd base rates'!M$52)
+($H714*'fnd base rates'!M$53)
+($I714*'fnd base rates'!M$54)
+($J714*'fnd base rates'!M$55)
+($K714*'fnd base rates'!M$56)
+($L714*'fnd base rates'!M$57)
+($M714*'fnd base rates'!M$58)
+($N714*'fnd base rates'!M$59)
+($O714*VLOOKUP($S714+12,rate_basefnd,13)))</f>
        <v>0</v>
      </c>
      <c r="AF714" s="4">
        <f t="shared" si="115"/>
        <v>25351.213769318445</v>
      </c>
      <c r="AG714" s="4"/>
      <c r="AH714" s="4">
        <f t="shared" si="116"/>
        <v>497117327</v>
      </c>
      <c r="AI714" s="4" t="str">
        <f t="shared" si="117"/>
        <v>497</v>
      </c>
      <c r="AJ714" s="2" t="str">
        <f t="shared" si="118"/>
        <v>117</v>
      </c>
      <c r="AK714" s="2" t="str">
        <f t="shared" si="119"/>
        <v>327</v>
      </c>
      <c r="AL714" s="4">
        <f t="shared" si="120"/>
        <v>1</v>
      </c>
      <c r="AM714" s="4">
        <f t="shared" ref="AM714:AM777" si="124">enro</f>
        <v>3</v>
      </c>
      <c r="AN714" s="4">
        <f t="shared" si="121"/>
        <v>25351.213769318445</v>
      </c>
      <c r="AO714" s="4">
        <f t="shared" si="122"/>
        <v>8450</v>
      </c>
      <c r="AP714" s="4">
        <f t="shared" si="123"/>
        <v>0</v>
      </c>
      <c r="AQ714" s="75">
        <v>8450</v>
      </c>
      <c r="AR714" s="4"/>
    </row>
    <row r="715" spans="1:44">
      <c r="A715" s="2">
        <v>497117332</v>
      </c>
      <c r="B715" s="382" t="s">
        <v>83</v>
      </c>
      <c r="C715" s="15">
        <f>'fnd enro'!C715</f>
        <v>0</v>
      </c>
      <c r="D715" s="15">
        <f>'fnd enro'!D715</f>
        <v>0</v>
      </c>
      <c r="E715" s="15">
        <f>'fnd enro'!E715</f>
        <v>1</v>
      </c>
      <c r="F715" s="15">
        <f>'fnd enro'!F715</f>
        <v>1</v>
      </c>
      <c r="G715" s="15">
        <f>'fnd enro'!G715</f>
        <v>0</v>
      </c>
      <c r="H715" s="15">
        <f>'fnd enro'!H715</f>
        <v>0</v>
      </c>
      <c r="I715" s="15">
        <f>'fnd enro'!I715</f>
        <v>7.4999999999999997E-2</v>
      </c>
      <c r="J715" s="15">
        <f>'fnd enro'!J715</f>
        <v>0</v>
      </c>
      <c r="K715" s="15">
        <f>'fnd enro'!K715</f>
        <v>0</v>
      </c>
      <c r="L715" s="15">
        <f>'fnd enro'!L715</f>
        <v>0</v>
      </c>
      <c r="M715" s="15">
        <f>'fnd enro'!M715</f>
        <v>0</v>
      </c>
      <c r="N715" s="15">
        <f>'fnd enro'!N715</f>
        <v>0</v>
      </c>
      <c r="O715" s="15">
        <f>'fnd enro'!O715</f>
        <v>0</v>
      </c>
      <c r="P715" s="15"/>
      <c r="Q715" s="15">
        <f>'fnd enro'!R715</f>
        <v>2</v>
      </c>
      <c r="R715" s="16">
        <f t="shared" ref="R715:R778" si="125">VLOOKUP(A715,charterinfo_b,6)</f>
        <v>1</v>
      </c>
      <c r="S715" s="15">
        <f>'fnd enro'!Q715</f>
        <v>1</v>
      </c>
      <c r="U715" s="1">
        <f>(($C715*'fnd base rates'!C$48)
+($D715*'fnd base rates'!C$49)
+($E715*'fnd base rates'!C$50)
+($F715*'fnd base rates'!C$51)
+($G715*'fnd base rates'!C$52)
+($H715*'fnd base rates'!C$53)
+($I715*'fnd base rates'!C$54)
+($J715*'fnd base rates'!C$55)
+($K715*'fnd base rates'!C$56)
+($L715*'fnd base rates'!C$57)
+($M715*'fnd base rates'!C$58)
+($N715*'fnd base rates'!C$59)
+($O715*VLOOKUP($S715+12,rate_basefnd,3)))
*$R715</f>
        <v>926.59125000000006</v>
      </c>
      <c r="V715" s="1">
        <f>(($C715*'fnd base rates'!D$48)
+($D715*'fnd base rates'!D$49)
+($E715*'fnd base rates'!D$50)
+($F715*'fnd base rates'!D$51)
+($G715*'fnd base rates'!D$52)
+($H715*'fnd base rates'!D$53)
+($I715*'fnd base rates'!D$54)
+($J715*'fnd base rates'!D$55)
+($K715*'fnd base rates'!D$56)
+($L715*'fnd base rates'!D$57)
+($M715*'fnd base rates'!D$58)
+($N715*'fnd base rates'!D$59)
+($O715*VLOOKUP($S715+12,rate_basefnd,4)))
*$R715</f>
        <v>1329.44</v>
      </c>
      <c r="W715" s="1">
        <f>(($C715*'fnd base rates'!E$48)
+($D715*'fnd base rates'!E$49)
+($E715*'fnd base rates'!E$50)
+($F715*'fnd base rates'!E$51)
+($G715*'fnd base rates'!E$52)
+($H715*'fnd base rates'!E$53)
+($I715*'fnd base rates'!E$54)
+($J715*'fnd base rates'!E$55)
+($K715*'fnd base rates'!E$56)
+($L715*'fnd base rates'!E$57)
+($M715*'fnd base rates'!E$58)
+($N715*'fnd base rates'!E$59)
+($O715*VLOOKUP($S715+12,rate_basefnd,5)))
*$R715</f>
        <v>6724.5387499999997</v>
      </c>
      <c r="X715" s="1">
        <f>(($C715*'fnd base rates'!F$48)
+($D715*'fnd base rates'!F$49)
+($E715*'fnd base rates'!F$50)
+($F715*'fnd base rates'!F$51)
+($G715*'fnd base rates'!F$52)
+($H715*'fnd base rates'!F$53)
+($I715*'fnd base rates'!F$54)
+($J715*'fnd base rates'!F$55)
+($K715*'fnd base rates'!F$56)
+($L715*'fnd base rates'!F$57)
+($M715*'fnd base rates'!F$58)
+($N715*'fnd base rates'!F$59)
+($O715*VLOOKUP($S715+12,rate_basefnd,6)))
*$R715</f>
        <v>2150.4315000000001</v>
      </c>
      <c r="Y715" s="1">
        <f>(($C715*'fnd base rates'!G$48)
+($D715*'fnd base rates'!G$49)
+($E715*'fnd base rates'!G$50)
+($F715*'fnd base rates'!G$51)
+($G715*'fnd base rates'!G$52)
+($H715*'fnd base rates'!G$53)
+($I715*'fnd base rates'!G$54)
+($J715*'fnd base rates'!G$55)
+($K715*'fnd base rates'!G$56)
+($L715*'fnd base rates'!G$57)
+($M715*'fnd base rates'!G$58)
+($N715*'fnd base rates'!G$59)
+($O715*VLOOKUP($S715+12,rate_basefnd,7)))
*$R715</f>
        <v>271.5455</v>
      </c>
      <c r="Z715" s="1">
        <f>(($C715*'fnd base rates'!H$48)
+($D715*'fnd base rates'!H$49)
+($E715*'fnd base rates'!H$50)
+($F715*'fnd base rates'!H$51)
+($G715*'fnd base rates'!H$52)
+($H715*'fnd base rates'!H$53)
+($I715*'fnd base rates'!H$54)
+($J715*'fnd base rates'!H$55)
+($K715*'fnd base rates'!H$56)
+($L715*'fnd base rates'!H$57)
+($M715*'fnd base rates'!H$58)
+($N715*'fnd base rates'!H$59)
+($O715*VLOOKUP($S715+12,rate_basefnd,8)))</f>
        <v>908.76900000000001</v>
      </c>
      <c r="AA715" s="1">
        <f>(($C715*'fnd base rates'!I$48)
+($D715*'fnd base rates'!I$49)
+($E715*'fnd base rates'!I$50)
+($F715*'fnd base rates'!I$51)
+($G715*'fnd base rates'!I$52)
+($H715*'fnd base rates'!I$53)
+($I715*'fnd base rates'!I$54)
+($J715*'fnd base rates'!I$55)
+($K715*'fnd base rates'!I$56)
+($L715*'fnd base rates'!I$57)
+($M715*'fnd base rates'!I$58)
+($N715*'fnd base rates'!I$59)
+($O715*VLOOKUP($S715+12,rate_basefnd,9)))
*$R715</f>
        <v>443.58</v>
      </c>
      <c r="AB715" s="1">
        <f>(($C715*'fnd base rates'!J$48)
+($D715*'fnd base rates'!J$49)
+($E715*'fnd base rates'!J$50)
+($F715*'fnd base rates'!J$51)
+($G715*'fnd base rates'!J$52)
+($H715*'fnd base rates'!J$53)
+($I715*'fnd base rates'!J$54)
+($J715*'fnd base rates'!J$55)
+($K715*'fnd base rates'!J$56)
+($L715*'fnd base rates'!J$57)
+($M715*'fnd base rates'!J$58)
+($N715*'fnd base rates'!J$59)
+($O715*VLOOKUP($S715+12,rate_basefnd,10)))
*$R715</f>
        <v>220.58999999999997</v>
      </c>
      <c r="AC715" s="1">
        <f>(($C715*'fnd base rates'!K$48)
+($D715*'fnd base rates'!K$49)
+($E715*'fnd base rates'!K$50)
+($F715*'fnd base rates'!K$51)
+($G715*'fnd base rates'!K$52)
+($H715*'fnd base rates'!K$53)
+($I715*'fnd base rates'!K$54)
+($J715*'fnd base rates'!K$55)
+($K715*'fnd base rates'!K$56)
+($L715*'fnd base rates'!K$57)
+($M715*'fnd base rates'!K$58)
+($N715*'fnd base rates'!K$59)
+($O715*VLOOKUP($S715+12,rate_basefnd,11)))
*$R715</f>
        <v>1905.57025</v>
      </c>
      <c r="AD715" s="1">
        <f>(($C715*'fnd base rates'!L$48)
+($D715*'fnd base rates'!L$49)
+($E715*'fnd base rates'!L$50)
+($F715*'fnd base rates'!L$51)
+($G715*'fnd base rates'!L$52)
+($H715*'fnd base rates'!L$53)
+($I715*'fnd base rates'!L$54)
+($J715*'fnd base rates'!L$55)
+($K715*'fnd base rates'!L$56)
+($L715*'fnd base rates'!L$57)
+($M715*'fnd base rates'!L$58)
+($N715*'fnd base rates'!L$59)
+($O715*VLOOKUP($S715+12,rate_basefnd,12)))</f>
        <v>1975.6204295456316</v>
      </c>
      <c r="AE715" s="1">
        <f>(($C715*'fnd base rates'!M$48)
+($D715*'fnd base rates'!M$49)
+($E715*'fnd base rates'!M$50)
+($F715*'fnd base rates'!M$51)
+($G715*'fnd base rates'!M$52)
+($H715*'fnd base rates'!M$53)
+($I715*'fnd base rates'!M$54)
+($J715*'fnd base rates'!M$55)
+($K715*'fnd base rates'!M$56)
+($L715*'fnd base rates'!M$57)
+($M715*'fnd base rates'!M$58)
+($N715*'fnd base rates'!M$59)
+($O715*VLOOKUP($S715+12,rate_basefnd,13)))</f>
        <v>0</v>
      </c>
      <c r="AF715" s="4">
        <f t="shared" ref="AF715:AF778" si="126">SUM(U715:AE715)</f>
        <v>16856.676679545631</v>
      </c>
      <c r="AG715" s="4"/>
      <c r="AH715" s="4">
        <f t="shared" ref="AH715:AH778" si="127">A715</f>
        <v>497117332</v>
      </c>
      <c r="AI715" s="4" t="str">
        <f t="shared" ref="AI715:AI778" si="128">IF($A715&lt;499999999,MID($A715,1,3),MID($A715,1,4))</f>
        <v>497</v>
      </c>
      <c r="AJ715" s="2" t="str">
        <f t="shared" ref="AJ715:AJ778" si="129">IF($A715&lt;499999999,MID($A715,4,3),MID($A715,5,3))</f>
        <v>117</v>
      </c>
      <c r="AK715" s="2" t="str">
        <f t="shared" ref="AK715:AK778" si="130">IF($A715&lt;499999999,MID($A715,7,3),MID($A715,8,3))</f>
        <v>332</v>
      </c>
      <c r="AL715" s="4">
        <f t="shared" ref="AL715:AL778" si="131">IF(VLOOKUP(VALUE(IF(AH715&lt;499999999,MID(AH715,4,3),MID(AH715,5,3))),distinfo,4)=R715,1,0)</f>
        <v>1</v>
      </c>
      <c r="AM715" s="4">
        <f t="shared" si="124"/>
        <v>2</v>
      </c>
      <c r="AN715" s="4">
        <f t="shared" ref="AN715:AN778" si="132">AF715</f>
        <v>16856.676679545631</v>
      </c>
      <c r="AO715" s="4">
        <f t="shared" ref="AO715:AO778" si="133">IF(OR(AF715=0,AM715=0),0,ROUND(AN715/AM715,0))</f>
        <v>8428</v>
      </c>
      <c r="AP715" s="4">
        <f t="shared" ref="AP715:AP778" si="134">AQ715-AO715</f>
        <v>0</v>
      </c>
      <c r="AQ715" s="75">
        <v>8428</v>
      </c>
      <c r="AR715" s="4"/>
    </row>
    <row r="716" spans="1:44">
      <c r="A716" s="2">
        <v>497117337</v>
      </c>
      <c r="B716" s="382" t="s">
        <v>83</v>
      </c>
      <c r="C716" s="15">
        <f>'fnd enro'!C716</f>
        <v>0</v>
      </c>
      <c r="D716" s="15">
        <f>'fnd enro'!D716</f>
        <v>0</v>
      </c>
      <c r="E716" s="15">
        <f>'fnd enro'!E716</f>
        <v>0</v>
      </c>
      <c r="F716" s="15">
        <f>'fnd enro'!F716</f>
        <v>0</v>
      </c>
      <c r="G716" s="15">
        <f>'fnd enro'!G716</f>
        <v>1</v>
      </c>
      <c r="H716" s="15">
        <f>'fnd enro'!H716</f>
        <v>0</v>
      </c>
      <c r="I716" s="15">
        <f>'fnd enro'!I716</f>
        <v>3.7499999999999999E-2</v>
      </c>
      <c r="J716" s="15">
        <f>'fnd enro'!J716</f>
        <v>0</v>
      </c>
      <c r="K716" s="15">
        <f>'fnd enro'!K716</f>
        <v>0</v>
      </c>
      <c r="L716" s="15">
        <f>'fnd enro'!L716</f>
        <v>0</v>
      </c>
      <c r="M716" s="15">
        <f>'fnd enro'!M716</f>
        <v>0</v>
      </c>
      <c r="N716" s="15">
        <f>'fnd enro'!N716</f>
        <v>0</v>
      </c>
      <c r="O716" s="15">
        <f>'fnd enro'!O716</f>
        <v>0</v>
      </c>
      <c r="P716" s="15"/>
      <c r="Q716" s="15">
        <f>'fnd enro'!R716</f>
        <v>1</v>
      </c>
      <c r="R716" s="16">
        <f t="shared" si="125"/>
        <v>1</v>
      </c>
      <c r="S716" s="15">
        <f>'fnd enro'!Q716</f>
        <v>1</v>
      </c>
      <c r="U716" s="1">
        <f>(($C716*'fnd base rates'!C$48)
+($D716*'fnd base rates'!C$49)
+($E716*'fnd base rates'!C$50)
+($F716*'fnd base rates'!C$51)
+($G716*'fnd base rates'!C$52)
+($H716*'fnd base rates'!C$53)
+($I716*'fnd base rates'!C$54)
+($J716*'fnd base rates'!C$55)
+($K716*'fnd base rates'!C$56)
+($L716*'fnd base rates'!C$57)
+($M716*'fnd base rates'!C$58)
+($N716*'fnd base rates'!C$59)
+($O716*VLOOKUP($S716+12,rate_basefnd,3)))
*$R716</f>
        <v>463.29562500000003</v>
      </c>
      <c r="V716" s="1">
        <f>(($C716*'fnd base rates'!D$48)
+($D716*'fnd base rates'!D$49)
+($E716*'fnd base rates'!D$50)
+($F716*'fnd base rates'!D$51)
+($G716*'fnd base rates'!D$52)
+($H716*'fnd base rates'!D$53)
+($I716*'fnd base rates'!D$54)
+($J716*'fnd base rates'!D$55)
+($K716*'fnd base rates'!D$56)
+($L716*'fnd base rates'!D$57)
+($M716*'fnd base rates'!D$58)
+($N716*'fnd base rates'!D$59)
+($O716*VLOOKUP($S716+12,rate_basefnd,4)))
*$R716</f>
        <v>664.72</v>
      </c>
      <c r="W716" s="1">
        <f>(($C716*'fnd base rates'!E$48)
+($D716*'fnd base rates'!E$49)
+($E716*'fnd base rates'!E$50)
+($F716*'fnd base rates'!E$51)
+($G716*'fnd base rates'!E$52)
+($H716*'fnd base rates'!E$53)
+($I716*'fnd base rates'!E$54)
+($J716*'fnd base rates'!E$55)
+($K716*'fnd base rates'!E$56)
+($L716*'fnd base rates'!E$57)
+($M716*'fnd base rates'!E$58)
+($N716*'fnd base rates'!E$59)
+($O716*VLOOKUP($S716+12,rate_basefnd,5)))
*$R716</f>
        <v>2996.5193749999999</v>
      </c>
      <c r="X716" s="1">
        <f>(($C716*'fnd base rates'!F$48)
+($D716*'fnd base rates'!F$49)
+($E716*'fnd base rates'!F$50)
+($F716*'fnd base rates'!F$51)
+($G716*'fnd base rates'!F$52)
+($H716*'fnd base rates'!F$53)
+($I716*'fnd base rates'!F$54)
+($J716*'fnd base rates'!F$55)
+($K716*'fnd base rates'!F$56)
+($L716*'fnd base rates'!F$57)
+($M716*'fnd base rates'!F$58)
+($N716*'fnd base rates'!F$59)
+($O716*VLOOKUP($S716+12,rate_basefnd,6)))
*$R716</f>
        <v>856.20575000000008</v>
      </c>
      <c r="Y716" s="1">
        <f>(($C716*'fnd base rates'!G$48)
+($D716*'fnd base rates'!G$49)
+($E716*'fnd base rates'!G$50)
+($F716*'fnd base rates'!G$51)
+($G716*'fnd base rates'!G$52)
+($H716*'fnd base rates'!G$53)
+($I716*'fnd base rates'!G$54)
+($J716*'fnd base rates'!G$55)
+($K716*'fnd base rates'!G$56)
+($L716*'fnd base rates'!G$57)
+($M716*'fnd base rates'!G$58)
+($N716*'fnd base rates'!G$59)
+($O716*VLOOKUP($S716+12,rate_basefnd,7)))
*$R716</f>
        <v>145.92274999999998</v>
      </c>
      <c r="Z716" s="1">
        <f>(($C716*'fnd base rates'!H$48)
+($D716*'fnd base rates'!H$49)
+($E716*'fnd base rates'!H$50)
+($F716*'fnd base rates'!H$51)
+($G716*'fnd base rates'!H$52)
+($H716*'fnd base rates'!H$53)
+($I716*'fnd base rates'!H$54)
+($J716*'fnd base rates'!H$55)
+($K716*'fnd base rates'!H$56)
+($L716*'fnd base rates'!H$57)
+($M716*'fnd base rates'!H$58)
+($N716*'fnd base rates'!H$59)
+($O716*VLOOKUP($S716+12,rate_basefnd,8)))</f>
        <v>454.3845</v>
      </c>
      <c r="AA716" s="1">
        <f>(($C716*'fnd base rates'!I$48)
+($D716*'fnd base rates'!I$49)
+($E716*'fnd base rates'!I$50)
+($F716*'fnd base rates'!I$51)
+($G716*'fnd base rates'!I$52)
+($H716*'fnd base rates'!I$53)
+($I716*'fnd base rates'!I$54)
+($J716*'fnd base rates'!I$55)
+($K716*'fnd base rates'!I$56)
+($L716*'fnd base rates'!I$57)
+($M716*'fnd base rates'!I$58)
+($N716*'fnd base rates'!I$59)
+($O716*VLOOKUP($S716+12,rate_basefnd,9)))
*$R716</f>
        <v>295.23</v>
      </c>
      <c r="AB716" s="1">
        <f>(($C716*'fnd base rates'!J$48)
+($D716*'fnd base rates'!J$49)
+($E716*'fnd base rates'!J$50)
+($F716*'fnd base rates'!J$51)
+($G716*'fnd base rates'!J$52)
+($H716*'fnd base rates'!J$53)
+($I716*'fnd base rates'!J$54)
+($J716*'fnd base rates'!J$55)
+($K716*'fnd base rates'!J$56)
+($L716*'fnd base rates'!J$57)
+($M716*'fnd base rates'!J$58)
+($N716*'fnd base rates'!J$59)
+($O716*VLOOKUP($S716+12,rate_basefnd,10)))
*$R716</f>
        <v>216.18</v>
      </c>
      <c r="AC716" s="1">
        <f>(($C716*'fnd base rates'!K$48)
+($D716*'fnd base rates'!K$49)
+($E716*'fnd base rates'!K$50)
+($F716*'fnd base rates'!K$51)
+($G716*'fnd base rates'!K$52)
+($H716*'fnd base rates'!K$53)
+($I716*'fnd base rates'!K$54)
+($J716*'fnd base rates'!K$55)
+($K716*'fnd base rates'!K$56)
+($L716*'fnd base rates'!K$57)
+($M716*'fnd base rates'!K$58)
+($N716*'fnd base rates'!K$59)
+($O716*VLOOKUP($S716+12,rate_basefnd,11)))
*$R716</f>
        <v>1023.995125</v>
      </c>
      <c r="AD716" s="1">
        <f>(($C716*'fnd base rates'!L$48)
+($D716*'fnd base rates'!L$49)
+($E716*'fnd base rates'!L$50)
+($F716*'fnd base rates'!L$51)
+($G716*'fnd base rates'!L$52)
+($H716*'fnd base rates'!L$53)
+($I716*'fnd base rates'!L$54)
+($J716*'fnd base rates'!L$55)
+($K716*'fnd base rates'!L$56)
+($L716*'fnd base rates'!L$57)
+($M716*'fnd base rates'!L$58)
+($N716*'fnd base rates'!L$59)
+($O716*VLOOKUP($S716+12,rate_basefnd,12)))</f>
        <v>978.01976342683213</v>
      </c>
      <c r="AE716" s="1">
        <f>(($C716*'fnd base rates'!M$48)
+($D716*'fnd base rates'!M$49)
+($E716*'fnd base rates'!M$50)
+($F716*'fnd base rates'!M$51)
+($G716*'fnd base rates'!M$52)
+($H716*'fnd base rates'!M$53)
+($I716*'fnd base rates'!M$54)
+($J716*'fnd base rates'!M$55)
+($K716*'fnd base rates'!M$56)
+($L716*'fnd base rates'!M$57)
+($M716*'fnd base rates'!M$58)
+($N716*'fnd base rates'!M$59)
+($O716*VLOOKUP($S716+12,rate_basefnd,13)))</f>
        <v>0</v>
      </c>
      <c r="AF716" s="4">
        <f t="shared" si="126"/>
        <v>8094.4728884268334</v>
      </c>
      <c r="AG716" s="4"/>
      <c r="AH716" s="4">
        <f t="shared" si="127"/>
        <v>497117337</v>
      </c>
      <c r="AI716" s="4" t="str">
        <f t="shared" si="128"/>
        <v>497</v>
      </c>
      <c r="AJ716" s="2" t="str">
        <f t="shared" si="129"/>
        <v>117</v>
      </c>
      <c r="AK716" s="2" t="str">
        <f t="shared" si="130"/>
        <v>337</v>
      </c>
      <c r="AL716" s="4">
        <f t="shared" si="131"/>
        <v>1</v>
      </c>
      <c r="AM716" s="4">
        <f t="shared" si="124"/>
        <v>1</v>
      </c>
      <c r="AN716" s="4">
        <f t="shared" si="132"/>
        <v>8094.4728884268334</v>
      </c>
      <c r="AO716" s="4">
        <f t="shared" si="133"/>
        <v>8094</v>
      </c>
      <c r="AP716" s="4">
        <f t="shared" si="134"/>
        <v>0</v>
      </c>
      <c r="AQ716" s="75">
        <v>8094</v>
      </c>
      <c r="AR716" s="4"/>
    </row>
    <row r="717" spans="1:44">
      <c r="A717" s="2">
        <v>497117340</v>
      </c>
      <c r="B717" s="382" t="s">
        <v>83</v>
      </c>
      <c r="C717" s="15">
        <f>'fnd enro'!C717</f>
        <v>0</v>
      </c>
      <c r="D717" s="15">
        <f>'fnd enro'!D717</f>
        <v>0</v>
      </c>
      <c r="E717" s="15">
        <f>'fnd enro'!E717</f>
        <v>0</v>
      </c>
      <c r="F717" s="15">
        <f>'fnd enro'!F717</f>
        <v>1</v>
      </c>
      <c r="G717" s="15">
        <f>'fnd enro'!G717</f>
        <v>0</v>
      </c>
      <c r="H717" s="15">
        <f>'fnd enro'!H717</f>
        <v>0</v>
      </c>
      <c r="I717" s="15">
        <f>'fnd enro'!I717</f>
        <v>3.7499999999999999E-2</v>
      </c>
      <c r="J717" s="15">
        <f>'fnd enro'!J717</f>
        <v>0</v>
      </c>
      <c r="K717" s="15">
        <f>'fnd enro'!K717</f>
        <v>0</v>
      </c>
      <c r="L717" s="15">
        <f>'fnd enro'!L717</f>
        <v>0</v>
      </c>
      <c r="M717" s="15">
        <f>'fnd enro'!M717</f>
        <v>0</v>
      </c>
      <c r="N717" s="15">
        <f>'fnd enro'!N717</f>
        <v>0</v>
      </c>
      <c r="O717" s="15">
        <f>'fnd enro'!O717</f>
        <v>0</v>
      </c>
      <c r="P717" s="15"/>
      <c r="Q717" s="15">
        <f>'fnd enro'!R717</f>
        <v>1</v>
      </c>
      <c r="R717" s="16">
        <f t="shared" si="125"/>
        <v>1</v>
      </c>
      <c r="S717" s="15">
        <f>'fnd enro'!Q717</f>
        <v>1</v>
      </c>
      <c r="U717" s="1">
        <f>(($C717*'fnd base rates'!C$48)
+($D717*'fnd base rates'!C$49)
+($E717*'fnd base rates'!C$50)
+($F717*'fnd base rates'!C$51)
+($G717*'fnd base rates'!C$52)
+($H717*'fnd base rates'!C$53)
+($I717*'fnd base rates'!C$54)
+($J717*'fnd base rates'!C$55)
+($K717*'fnd base rates'!C$56)
+($L717*'fnd base rates'!C$57)
+($M717*'fnd base rates'!C$58)
+($N717*'fnd base rates'!C$59)
+($O717*VLOOKUP($S717+12,rate_basefnd,3)))
*$R717</f>
        <v>463.29562500000003</v>
      </c>
      <c r="V717" s="1">
        <f>(($C717*'fnd base rates'!D$48)
+($D717*'fnd base rates'!D$49)
+($E717*'fnd base rates'!D$50)
+($F717*'fnd base rates'!D$51)
+($G717*'fnd base rates'!D$52)
+($H717*'fnd base rates'!D$53)
+($I717*'fnd base rates'!D$54)
+($J717*'fnd base rates'!D$55)
+($K717*'fnd base rates'!D$56)
+($L717*'fnd base rates'!D$57)
+($M717*'fnd base rates'!D$58)
+($N717*'fnd base rates'!D$59)
+($O717*VLOOKUP($S717+12,rate_basefnd,4)))
*$R717</f>
        <v>664.72</v>
      </c>
      <c r="W717" s="1">
        <f>(($C717*'fnd base rates'!E$48)
+($D717*'fnd base rates'!E$49)
+($E717*'fnd base rates'!E$50)
+($F717*'fnd base rates'!E$51)
+($G717*'fnd base rates'!E$52)
+($H717*'fnd base rates'!E$53)
+($I717*'fnd base rates'!E$54)
+($J717*'fnd base rates'!E$55)
+($K717*'fnd base rates'!E$56)
+($L717*'fnd base rates'!E$57)
+($M717*'fnd base rates'!E$58)
+($N717*'fnd base rates'!E$59)
+($O717*VLOOKUP($S717+12,rate_basefnd,5)))
*$R717</f>
        <v>3362.2493749999999</v>
      </c>
      <c r="X717" s="1">
        <f>(($C717*'fnd base rates'!F$48)
+($D717*'fnd base rates'!F$49)
+($E717*'fnd base rates'!F$50)
+($F717*'fnd base rates'!F$51)
+($G717*'fnd base rates'!F$52)
+($H717*'fnd base rates'!F$53)
+($I717*'fnd base rates'!F$54)
+($J717*'fnd base rates'!F$55)
+($K717*'fnd base rates'!F$56)
+($L717*'fnd base rates'!F$57)
+($M717*'fnd base rates'!F$58)
+($N717*'fnd base rates'!F$59)
+($O717*VLOOKUP($S717+12,rate_basefnd,6)))
*$R717</f>
        <v>1075.2157500000001</v>
      </c>
      <c r="Y717" s="1">
        <f>(($C717*'fnd base rates'!G$48)
+($D717*'fnd base rates'!G$49)
+($E717*'fnd base rates'!G$50)
+($F717*'fnd base rates'!G$51)
+($G717*'fnd base rates'!G$52)
+($H717*'fnd base rates'!G$53)
+($I717*'fnd base rates'!G$54)
+($J717*'fnd base rates'!G$55)
+($K717*'fnd base rates'!G$56)
+($L717*'fnd base rates'!G$57)
+($M717*'fnd base rates'!G$58)
+($N717*'fnd base rates'!G$59)
+($O717*VLOOKUP($S717+12,rate_basefnd,7)))
*$R717</f>
        <v>135.78274999999999</v>
      </c>
      <c r="Z717" s="1">
        <f>(($C717*'fnd base rates'!H$48)
+($D717*'fnd base rates'!H$49)
+($E717*'fnd base rates'!H$50)
+($F717*'fnd base rates'!H$51)
+($G717*'fnd base rates'!H$52)
+($H717*'fnd base rates'!H$53)
+($I717*'fnd base rates'!H$54)
+($J717*'fnd base rates'!H$55)
+($K717*'fnd base rates'!H$56)
+($L717*'fnd base rates'!H$57)
+($M717*'fnd base rates'!H$58)
+($N717*'fnd base rates'!H$59)
+($O717*VLOOKUP($S717+12,rate_basefnd,8)))</f>
        <v>454.3845</v>
      </c>
      <c r="AA717" s="1">
        <f>(($C717*'fnd base rates'!I$48)
+($D717*'fnd base rates'!I$49)
+($E717*'fnd base rates'!I$50)
+($F717*'fnd base rates'!I$51)
+($G717*'fnd base rates'!I$52)
+($H717*'fnd base rates'!I$53)
+($I717*'fnd base rates'!I$54)
+($J717*'fnd base rates'!I$55)
+($K717*'fnd base rates'!I$56)
+($L717*'fnd base rates'!I$57)
+($M717*'fnd base rates'!I$58)
+($N717*'fnd base rates'!I$59)
+($O717*VLOOKUP($S717+12,rate_basefnd,9)))
*$R717</f>
        <v>221.79</v>
      </c>
      <c r="AB717" s="1">
        <f>(($C717*'fnd base rates'!J$48)
+($D717*'fnd base rates'!J$49)
+($E717*'fnd base rates'!J$50)
+($F717*'fnd base rates'!J$51)
+($G717*'fnd base rates'!J$52)
+($H717*'fnd base rates'!J$53)
+($I717*'fnd base rates'!J$54)
+($J717*'fnd base rates'!J$55)
+($K717*'fnd base rates'!J$56)
+($L717*'fnd base rates'!J$57)
+($M717*'fnd base rates'!J$58)
+($N717*'fnd base rates'!J$59)
+($O717*VLOOKUP($S717+12,rate_basefnd,10)))
*$R717</f>
        <v>132.35</v>
      </c>
      <c r="AC717" s="1">
        <f>(($C717*'fnd base rates'!K$48)
+($D717*'fnd base rates'!K$49)
+($E717*'fnd base rates'!K$50)
+($F717*'fnd base rates'!K$51)
+($G717*'fnd base rates'!K$52)
+($H717*'fnd base rates'!K$53)
+($I717*'fnd base rates'!K$54)
+($J717*'fnd base rates'!K$55)
+($K717*'fnd base rates'!K$56)
+($L717*'fnd base rates'!K$57)
+($M717*'fnd base rates'!K$58)
+($N717*'fnd base rates'!K$59)
+($O717*VLOOKUP($S717+12,rate_basefnd,11)))
*$R717</f>
        <v>952.78512499999999</v>
      </c>
      <c r="AD717" s="1">
        <f>(($C717*'fnd base rates'!L$48)
+($D717*'fnd base rates'!L$49)
+($E717*'fnd base rates'!L$50)
+($F717*'fnd base rates'!L$51)
+($G717*'fnd base rates'!L$52)
+($H717*'fnd base rates'!L$53)
+($I717*'fnd base rates'!L$54)
+($J717*'fnd base rates'!L$55)
+($K717*'fnd base rates'!L$56)
+($L717*'fnd base rates'!L$57)
+($M717*'fnd base rates'!L$58)
+($N717*'fnd base rates'!L$59)
+($O717*VLOOKUP($S717+12,rate_basefnd,12)))</f>
        <v>987.83146477281571</v>
      </c>
      <c r="AE717" s="1">
        <f>(($C717*'fnd base rates'!M$48)
+($D717*'fnd base rates'!M$49)
+($E717*'fnd base rates'!M$50)
+($F717*'fnd base rates'!M$51)
+($G717*'fnd base rates'!M$52)
+($H717*'fnd base rates'!M$53)
+($I717*'fnd base rates'!M$54)
+($J717*'fnd base rates'!M$55)
+($K717*'fnd base rates'!M$56)
+($L717*'fnd base rates'!M$57)
+($M717*'fnd base rates'!M$58)
+($N717*'fnd base rates'!M$59)
+($O717*VLOOKUP($S717+12,rate_basefnd,13)))</f>
        <v>0</v>
      </c>
      <c r="AF717" s="4">
        <f t="shared" si="126"/>
        <v>8450.4045897728174</v>
      </c>
      <c r="AG717" s="4"/>
      <c r="AH717" s="4">
        <f t="shared" si="127"/>
        <v>497117340</v>
      </c>
      <c r="AI717" s="4" t="str">
        <f t="shared" si="128"/>
        <v>497</v>
      </c>
      <c r="AJ717" s="2" t="str">
        <f t="shared" si="129"/>
        <v>117</v>
      </c>
      <c r="AK717" s="2" t="str">
        <f t="shared" si="130"/>
        <v>340</v>
      </c>
      <c r="AL717" s="4">
        <f t="shared" si="131"/>
        <v>1</v>
      </c>
      <c r="AM717" s="4">
        <f t="shared" si="124"/>
        <v>1</v>
      </c>
      <c r="AN717" s="4">
        <f t="shared" si="132"/>
        <v>8450.4045897728174</v>
      </c>
      <c r="AO717" s="4">
        <f t="shared" si="133"/>
        <v>8450</v>
      </c>
      <c r="AP717" s="4">
        <f t="shared" si="134"/>
        <v>0</v>
      </c>
      <c r="AQ717" s="75">
        <v>8450</v>
      </c>
      <c r="AR717" s="4"/>
    </row>
    <row r="718" spans="1:44">
      <c r="A718" s="2">
        <v>497117605</v>
      </c>
      <c r="B718" s="382" t="s">
        <v>83</v>
      </c>
      <c r="C718" s="15">
        <f>'fnd enro'!C718</f>
        <v>0</v>
      </c>
      <c r="D718" s="15">
        <f>'fnd enro'!D718</f>
        <v>0</v>
      </c>
      <c r="E718" s="15">
        <f>'fnd enro'!E718</f>
        <v>0</v>
      </c>
      <c r="F718" s="15">
        <f>'fnd enro'!F718</f>
        <v>0</v>
      </c>
      <c r="G718" s="15">
        <f>'fnd enro'!G718</f>
        <v>29</v>
      </c>
      <c r="H718" s="15">
        <f>'fnd enro'!H718</f>
        <v>12</v>
      </c>
      <c r="I718" s="15">
        <f>'fnd enro'!I718</f>
        <v>1.5375000000000001</v>
      </c>
      <c r="J718" s="15">
        <f>'fnd enro'!J718</f>
        <v>0</v>
      </c>
      <c r="K718" s="15">
        <f>'fnd enro'!K718</f>
        <v>0</v>
      </c>
      <c r="L718" s="15">
        <f>'fnd enro'!L718</f>
        <v>0</v>
      </c>
      <c r="M718" s="15">
        <f>'fnd enro'!M718</f>
        <v>0</v>
      </c>
      <c r="N718" s="15">
        <f>'fnd enro'!N718</f>
        <v>0</v>
      </c>
      <c r="O718" s="15">
        <f>'fnd enro'!O718</f>
        <v>1</v>
      </c>
      <c r="P718" s="15"/>
      <c r="Q718" s="15">
        <f>'fnd enro'!R718</f>
        <v>41</v>
      </c>
      <c r="R718" s="16">
        <f t="shared" si="125"/>
        <v>1</v>
      </c>
      <c r="S718" s="15">
        <f>'fnd enro'!Q718</f>
        <v>1</v>
      </c>
      <c r="U718" s="1">
        <f>(($C718*'fnd base rates'!C$48)
+($D718*'fnd base rates'!C$49)
+($E718*'fnd base rates'!C$50)
+($F718*'fnd base rates'!C$51)
+($G718*'fnd base rates'!C$52)
+($H718*'fnd base rates'!C$53)
+($I718*'fnd base rates'!C$54)
+($J718*'fnd base rates'!C$55)
+($K718*'fnd base rates'!C$56)
+($L718*'fnd base rates'!C$57)
+($M718*'fnd base rates'!C$58)
+($N718*'fnd base rates'!C$59)
+($O718*VLOOKUP($S718+12,rate_basefnd,3)))
*$R718</f>
        <v>18995.120625</v>
      </c>
      <c r="V718" s="1">
        <f>(($C718*'fnd base rates'!D$48)
+($D718*'fnd base rates'!D$49)
+($E718*'fnd base rates'!D$50)
+($F718*'fnd base rates'!D$51)
+($G718*'fnd base rates'!D$52)
+($H718*'fnd base rates'!D$53)
+($I718*'fnd base rates'!D$54)
+($J718*'fnd base rates'!D$55)
+($K718*'fnd base rates'!D$56)
+($L718*'fnd base rates'!D$57)
+($M718*'fnd base rates'!D$58)
+($N718*'fnd base rates'!D$59)
+($O718*VLOOKUP($S718+12,rate_basefnd,4)))
*$R718</f>
        <v>27253.52</v>
      </c>
      <c r="W718" s="1">
        <f>(($C718*'fnd base rates'!E$48)
+($D718*'fnd base rates'!E$49)
+($E718*'fnd base rates'!E$50)
+($F718*'fnd base rates'!E$51)
+($G718*'fnd base rates'!E$52)
+($H718*'fnd base rates'!E$53)
+($I718*'fnd base rates'!E$54)
+($J718*'fnd base rates'!E$55)
+($K718*'fnd base rates'!E$56)
+($L718*'fnd base rates'!E$57)
+($M718*'fnd base rates'!E$58)
+($N718*'fnd base rates'!E$59)
+($O718*VLOOKUP($S718+12,rate_basefnd,5)))
*$R718</f>
        <v>140990.28437499996</v>
      </c>
      <c r="X718" s="1">
        <f>(($C718*'fnd base rates'!F$48)
+($D718*'fnd base rates'!F$49)
+($E718*'fnd base rates'!F$50)
+($F718*'fnd base rates'!F$51)
+($G718*'fnd base rates'!F$52)
+($H718*'fnd base rates'!F$53)
+($I718*'fnd base rates'!F$54)
+($J718*'fnd base rates'!F$55)
+($K718*'fnd base rates'!F$56)
+($L718*'fnd base rates'!F$57)
+($M718*'fnd base rates'!F$58)
+($N718*'fnd base rates'!F$59)
+($O718*VLOOKUP($S718+12,rate_basefnd,6)))
*$R718</f>
        <v>33973.435750000004</v>
      </c>
      <c r="Y718" s="1">
        <f>(($C718*'fnd base rates'!G$48)
+($D718*'fnd base rates'!G$49)
+($E718*'fnd base rates'!G$50)
+($F718*'fnd base rates'!G$51)
+($G718*'fnd base rates'!G$52)
+($H718*'fnd base rates'!G$53)
+($I718*'fnd base rates'!G$54)
+($J718*'fnd base rates'!G$55)
+($K718*'fnd base rates'!G$56)
+($L718*'fnd base rates'!G$57)
+($M718*'fnd base rates'!G$58)
+($N718*'fnd base rates'!G$59)
+($O718*VLOOKUP($S718+12,rate_basefnd,7)))
*$R718</f>
        <v>6000.8027499999989</v>
      </c>
      <c r="Z718" s="1">
        <f>(($C718*'fnd base rates'!H$48)
+($D718*'fnd base rates'!H$49)
+($E718*'fnd base rates'!H$50)
+($F718*'fnd base rates'!H$51)
+($G718*'fnd base rates'!H$52)
+($H718*'fnd base rates'!H$53)
+($I718*'fnd base rates'!H$54)
+($J718*'fnd base rates'!H$55)
+($K718*'fnd base rates'!H$56)
+($L718*'fnd base rates'!H$57)
+($M718*'fnd base rates'!H$58)
+($N718*'fnd base rates'!H$59)
+($O718*VLOOKUP($S718+12,rate_basefnd,8)))</f>
        <v>21806.164499999999</v>
      </c>
      <c r="AA718" s="1">
        <f>(($C718*'fnd base rates'!I$48)
+($D718*'fnd base rates'!I$49)
+($E718*'fnd base rates'!I$50)
+($F718*'fnd base rates'!I$51)
+($G718*'fnd base rates'!I$52)
+($H718*'fnd base rates'!I$53)
+($I718*'fnd base rates'!I$54)
+($J718*'fnd base rates'!I$55)
+($K718*'fnd base rates'!I$56)
+($L718*'fnd base rates'!I$57)
+($M718*'fnd base rates'!I$58)
+($N718*'fnd base rates'!I$59)
+($O718*VLOOKUP($S718+12,rate_basefnd,9)))
*$R718</f>
        <v>13002.630000000001</v>
      </c>
      <c r="AB718" s="1">
        <f>(($C718*'fnd base rates'!J$48)
+($D718*'fnd base rates'!J$49)
+($E718*'fnd base rates'!J$50)
+($F718*'fnd base rates'!J$51)
+($G718*'fnd base rates'!J$52)
+($H718*'fnd base rates'!J$53)
+($I718*'fnd base rates'!J$54)
+($J718*'fnd base rates'!J$55)
+($K718*'fnd base rates'!J$56)
+($L718*'fnd base rates'!J$57)
+($M718*'fnd base rates'!J$58)
+($N718*'fnd base rates'!J$59)
+($O718*VLOOKUP($S718+12,rate_basefnd,10)))
*$R718</f>
        <v>12251.220000000001</v>
      </c>
      <c r="AC718" s="1">
        <f>(($C718*'fnd base rates'!K$48)
+($D718*'fnd base rates'!K$49)
+($E718*'fnd base rates'!K$50)
+($F718*'fnd base rates'!K$51)
+($G718*'fnd base rates'!K$52)
+($H718*'fnd base rates'!K$53)
+($I718*'fnd base rates'!K$54)
+($J718*'fnd base rates'!K$55)
+($K718*'fnd base rates'!K$56)
+($L718*'fnd base rates'!K$57)
+($M718*'fnd base rates'!K$58)
+($N718*'fnd base rates'!K$59)
+($O718*VLOOKUP($S718+12,rate_basefnd,11)))
*$R718</f>
        <v>42110.390124999998</v>
      </c>
      <c r="AD718" s="1">
        <f>(($C718*'fnd base rates'!L$48)
+($D718*'fnd base rates'!L$49)
+($E718*'fnd base rates'!L$50)
+($F718*'fnd base rates'!L$51)
+($G718*'fnd base rates'!L$52)
+($H718*'fnd base rates'!L$53)
+($I718*'fnd base rates'!L$54)
+($J718*'fnd base rates'!L$55)
+($K718*'fnd base rates'!L$56)
+($L718*'fnd base rates'!L$57)
+($M718*'fnd base rates'!L$58)
+($N718*'fnd base rates'!L$59)
+($O718*VLOOKUP($S718+12,rate_basefnd,12)))</f>
        <v>39696.849611691432</v>
      </c>
      <c r="AE718" s="1">
        <f>(($C718*'fnd base rates'!M$48)
+($D718*'fnd base rates'!M$49)
+($E718*'fnd base rates'!M$50)
+($F718*'fnd base rates'!M$51)
+($G718*'fnd base rates'!M$52)
+($H718*'fnd base rates'!M$53)
+($I718*'fnd base rates'!M$54)
+($J718*'fnd base rates'!M$55)
+($K718*'fnd base rates'!M$56)
+($L718*'fnd base rates'!M$57)
+($M718*'fnd base rates'!M$58)
+($N718*'fnd base rates'!M$59)
+($O718*VLOOKUP($S718+12,rate_basefnd,13)))</f>
        <v>0</v>
      </c>
      <c r="AF718" s="4">
        <f t="shared" si="126"/>
        <v>356080.41773669136</v>
      </c>
      <c r="AG718" s="4"/>
      <c r="AH718" s="4">
        <f t="shared" si="127"/>
        <v>497117605</v>
      </c>
      <c r="AI718" s="4" t="str">
        <f t="shared" si="128"/>
        <v>497</v>
      </c>
      <c r="AJ718" s="2" t="str">
        <f t="shared" si="129"/>
        <v>117</v>
      </c>
      <c r="AK718" s="2" t="str">
        <f t="shared" si="130"/>
        <v>605</v>
      </c>
      <c r="AL718" s="4">
        <f t="shared" si="131"/>
        <v>1</v>
      </c>
      <c r="AM718" s="4">
        <f t="shared" si="124"/>
        <v>41</v>
      </c>
      <c r="AN718" s="4">
        <f t="shared" si="132"/>
        <v>356080.41773669136</v>
      </c>
      <c r="AO718" s="4">
        <f t="shared" si="133"/>
        <v>8685</v>
      </c>
      <c r="AP718" s="4">
        <f t="shared" si="134"/>
        <v>0</v>
      </c>
      <c r="AQ718" s="75">
        <v>8685</v>
      </c>
      <c r="AR718" s="4"/>
    </row>
    <row r="719" spans="1:44">
      <c r="A719" s="2">
        <v>497117615</v>
      </c>
      <c r="B719" s="382" t="s">
        <v>83</v>
      </c>
      <c r="C719" s="15">
        <f>'fnd enro'!C719</f>
        <v>0</v>
      </c>
      <c r="D719" s="15">
        <f>'fnd enro'!D719</f>
        <v>0</v>
      </c>
      <c r="E719" s="15">
        <f>'fnd enro'!E719</f>
        <v>0</v>
      </c>
      <c r="F719" s="15">
        <f>'fnd enro'!F719</f>
        <v>1</v>
      </c>
      <c r="G719" s="15">
        <f>'fnd enro'!G719</f>
        <v>0</v>
      </c>
      <c r="H719" s="15">
        <f>'fnd enro'!H719</f>
        <v>0</v>
      </c>
      <c r="I719" s="15">
        <f>'fnd enro'!I719</f>
        <v>3.7499999999999999E-2</v>
      </c>
      <c r="J719" s="15">
        <f>'fnd enro'!J719</f>
        <v>0</v>
      </c>
      <c r="K719" s="15">
        <f>'fnd enro'!K719</f>
        <v>0</v>
      </c>
      <c r="L719" s="15">
        <f>'fnd enro'!L719</f>
        <v>0</v>
      </c>
      <c r="M719" s="15">
        <f>'fnd enro'!M719</f>
        <v>0</v>
      </c>
      <c r="N719" s="15">
        <f>'fnd enro'!N719</f>
        <v>0</v>
      </c>
      <c r="O719" s="15">
        <f>'fnd enro'!O719</f>
        <v>0</v>
      </c>
      <c r="P719" s="15"/>
      <c r="Q719" s="15">
        <f>'fnd enro'!R719</f>
        <v>1</v>
      </c>
      <c r="R719" s="16">
        <f t="shared" si="125"/>
        <v>1</v>
      </c>
      <c r="S719" s="15">
        <f>'fnd enro'!Q719</f>
        <v>1</v>
      </c>
      <c r="U719" s="1">
        <f>(($C719*'fnd base rates'!C$48)
+($D719*'fnd base rates'!C$49)
+($E719*'fnd base rates'!C$50)
+($F719*'fnd base rates'!C$51)
+($G719*'fnd base rates'!C$52)
+($H719*'fnd base rates'!C$53)
+($I719*'fnd base rates'!C$54)
+($J719*'fnd base rates'!C$55)
+($K719*'fnd base rates'!C$56)
+($L719*'fnd base rates'!C$57)
+($M719*'fnd base rates'!C$58)
+($N719*'fnd base rates'!C$59)
+($O719*VLOOKUP($S719+12,rate_basefnd,3)))
*$R719</f>
        <v>463.29562500000003</v>
      </c>
      <c r="V719" s="1">
        <f>(($C719*'fnd base rates'!D$48)
+($D719*'fnd base rates'!D$49)
+($E719*'fnd base rates'!D$50)
+($F719*'fnd base rates'!D$51)
+($G719*'fnd base rates'!D$52)
+($H719*'fnd base rates'!D$53)
+($I719*'fnd base rates'!D$54)
+($J719*'fnd base rates'!D$55)
+($K719*'fnd base rates'!D$56)
+($L719*'fnd base rates'!D$57)
+($M719*'fnd base rates'!D$58)
+($N719*'fnd base rates'!D$59)
+($O719*VLOOKUP($S719+12,rate_basefnd,4)))
*$R719</f>
        <v>664.72</v>
      </c>
      <c r="W719" s="1">
        <f>(($C719*'fnd base rates'!E$48)
+($D719*'fnd base rates'!E$49)
+($E719*'fnd base rates'!E$50)
+($F719*'fnd base rates'!E$51)
+($G719*'fnd base rates'!E$52)
+($H719*'fnd base rates'!E$53)
+($I719*'fnd base rates'!E$54)
+($J719*'fnd base rates'!E$55)
+($K719*'fnd base rates'!E$56)
+($L719*'fnd base rates'!E$57)
+($M719*'fnd base rates'!E$58)
+($N719*'fnd base rates'!E$59)
+($O719*VLOOKUP($S719+12,rate_basefnd,5)))
*$R719</f>
        <v>3362.2493749999999</v>
      </c>
      <c r="X719" s="1">
        <f>(($C719*'fnd base rates'!F$48)
+($D719*'fnd base rates'!F$49)
+($E719*'fnd base rates'!F$50)
+($F719*'fnd base rates'!F$51)
+($G719*'fnd base rates'!F$52)
+($H719*'fnd base rates'!F$53)
+($I719*'fnd base rates'!F$54)
+($J719*'fnd base rates'!F$55)
+($K719*'fnd base rates'!F$56)
+($L719*'fnd base rates'!F$57)
+($M719*'fnd base rates'!F$58)
+($N719*'fnd base rates'!F$59)
+($O719*VLOOKUP($S719+12,rate_basefnd,6)))
*$R719</f>
        <v>1075.2157500000001</v>
      </c>
      <c r="Y719" s="1">
        <f>(($C719*'fnd base rates'!G$48)
+($D719*'fnd base rates'!G$49)
+($E719*'fnd base rates'!G$50)
+($F719*'fnd base rates'!G$51)
+($G719*'fnd base rates'!G$52)
+($H719*'fnd base rates'!G$53)
+($I719*'fnd base rates'!G$54)
+($J719*'fnd base rates'!G$55)
+($K719*'fnd base rates'!G$56)
+($L719*'fnd base rates'!G$57)
+($M719*'fnd base rates'!G$58)
+($N719*'fnd base rates'!G$59)
+($O719*VLOOKUP($S719+12,rate_basefnd,7)))
*$R719</f>
        <v>135.78274999999999</v>
      </c>
      <c r="Z719" s="1">
        <f>(($C719*'fnd base rates'!H$48)
+($D719*'fnd base rates'!H$49)
+($E719*'fnd base rates'!H$50)
+($F719*'fnd base rates'!H$51)
+($G719*'fnd base rates'!H$52)
+($H719*'fnd base rates'!H$53)
+($I719*'fnd base rates'!H$54)
+($J719*'fnd base rates'!H$55)
+($K719*'fnd base rates'!H$56)
+($L719*'fnd base rates'!H$57)
+($M719*'fnd base rates'!H$58)
+($N719*'fnd base rates'!H$59)
+($O719*VLOOKUP($S719+12,rate_basefnd,8)))</f>
        <v>454.3845</v>
      </c>
      <c r="AA719" s="1">
        <f>(($C719*'fnd base rates'!I$48)
+($D719*'fnd base rates'!I$49)
+($E719*'fnd base rates'!I$50)
+($F719*'fnd base rates'!I$51)
+($G719*'fnd base rates'!I$52)
+($H719*'fnd base rates'!I$53)
+($I719*'fnd base rates'!I$54)
+($J719*'fnd base rates'!I$55)
+($K719*'fnd base rates'!I$56)
+($L719*'fnd base rates'!I$57)
+($M719*'fnd base rates'!I$58)
+($N719*'fnd base rates'!I$59)
+($O719*VLOOKUP($S719+12,rate_basefnd,9)))
*$R719</f>
        <v>221.79</v>
      </c>
      <c r="AB719" s="1">
        <f>(($C719*'fnd base rates'!J$48)
+($D719*'fnd base rates'!J$49)
+($E719*'fnd base rates'!J$50)
+($F719*'fnd base rates'!J$51)
+($G719*'fnd base rates'!J$52)
+($H719*'fnd base rates'!J$53)
+($I719*'fnd base rates'!J$54)
+($J719*'fnd base rates'!J$55)
+($K719*'fnd base rates'!J$56)
+($L719*'fnd base rates'!J$57)
+($M719*'fnd base rates'!J$58)
+($N719*'fnd base rates'!J$59)
+($O719*VLOOKUP($S719+12,rate_basefnd,10)))
*$R719</f>
        <v>132.35</v>
      </c>
      <c r="AC719" s="1">
        <f>(($C719*'fnd base rates'!K$48)
+($D719*'fnd base rates'!K$49)
+($E719*'fnd base rates'!K$50)
+($F719*'fnd base rates'!K$51)
+($G719*'fnd base rates'!K$52)
+($H719*'fnd base rates'!K$53)
+($I719*'fnd base rates'!K$54)
+($J719*'fnd base rates'!K$55)
+($K719*'fnd base rates'!K$56)
+($L719*'fnd base rates'!K$57)
+($M719*'fnd base rates'!K$58)
+($N719*'fnd base rates'!K$59)
+($O719*VLOOKUP($S719+12,rate_basefnd,11)))
*$R719</f>
        <v>952.78512499999999</v>
      </c>
      <c r="AD719" s="1">
        <f>(($C719*'fnd base rates'!L$48)
+($D719*'fnd base rates'!L$49)
+($E719*'fnd base rates'!L$50)
+($F719*'fnd base rates'!L$51)
+($G719*'fnd base rates'!L$52)
+($H719*'fnd base rates'!L$53)
+($I719*'fnd base rates'!L$54)
+($J719*'fnd base rates'!L$55)
+($K719*'fnd base rates'!L$56)
+($L719*'fnd base rates'!L$57)
+($M719*'fnd base rates'!L$58)
+($N719*'fnd base rates'!L$59)
+($O719*VLOOKUP($S719+12,rate_basefnd,12)))</f>
        <v>987.83146477281571</v>
      </c>
      <c r="AE719" s="1">
        <f>(($C719*'fnd base rates'!M$48)
+($D719*'fnd base rates'!M$49)
+($E719*'fnd base rates'!M$50)
+($F719*'fnd base rates'!M$51)
+($G719*'fnd base rates'!M$52)
+($H719*'fnd base rates'!M$53)
+($I719*'fnd base rates'!M$54)
+($J719*'fnd base rates'!M$55)
+($K719*'fnd base rates'!M$56)
+($L719*'fnd base rates'!M$57)
+($M719*'fnd base rates'!M$58)
+($N719*'fnd base rates'!M$59)
+($O719*VLOOKUP($S719+12,rate_basefnd,13)))</f>
        <v>0</v>
      </c>
      <c r="AF719" s="4">
        <f t="shared" si="126"/>
        <v>8450.4045897728174</v>
      </c>
      <c r="AG719" s="4"/>
      <c r="AH719" s="4">
        <f t="shared" si="127"/>
        <v>497117615</v>
      </c>
      <c r="AI719" s="4" t="str">
        <f t="shared" si="128"/>
        <v>497</v>
      </c>
      <c r="AJ719" s="2" t="str">
        <f t="shared" si="129"/>
        <v>117</v>
      </c>
      <c r="AK719" s="2" t="str">
        <f t="shared" si="130"/>
        <v>615</v>
      </c>
      <c r="AL719" s="4">
        <f t="shared" si="131"/>
        <v>1</v>
      </c>
      <c r="AM719" s="4">
        <f t="shared" si="124"/>
        <v>1</v>
      </c>
      <c r="AN719" s="4">
        <f t="shared" si="132"/>
        <v>8450.4045897728174</v>
      </c>
      <c r="AO719" s="4">
        <f t="shared" si="133"/>
        <v>8450</v>
      </c>
      <c r="AP719" s="4">
        <f t="shared" si="134"/>
        <v>0</v>
      </c>
      <c r="AQ719" s="75">
        <v>8450</v>
      </c>
      <c r="AR719" s="4"/>
    </row>
    <row r="720" spans="1:44">
      <c r="A720" s="2">
        <v>497117632</v>
      </c>
      <c r="B720" s="382" t="s">
        <v>83</v>
      </c>
      <c r="C720" s="15">
        <f>'fnd enro'!C720</f>
        <v>0</v>
      </c>
      <c r="D720" s="15">
        <f>'fnd enro'!D720</f>
        <v>0</v>
      </c>
      <c r="E720" s="15">
        <f>'fnd enro'!E720</f>
        <v>0</v>
      </c>
      <c r="F720" s="15">
        <f>'fnd enro'!F720</f>
        <v>0</v>
      </c>
      <c r="G720" s="15">
        <f>'fnd enro'!G720</f>
        <v>1</v>
      </c>
      <c r="H720" s="15">
        <f>'fnd enro'!H720</f>
        <v>0</v>
      </c>
      <c r="I720" s="15">
        <f>'fnd enro'!I720</f>
        <v>3.7499999999999999E-2</v>
      </c>
      <c r="J720" s="15">
        <f>'fnd enro'!J720</f>
        <v>0</v>
      </c>
      <c r="K720" s="15">
        <f>'fnd enro'!K720</f>
        <v>0</v>
      </c>
      <c r="L720" s="15">
        <f>'fnd enro'!L720</f>
        <v>0</v>
      </c>
      <c r="M720" s="15">
        <f>'fnd enro'!M720</f>
        <v>0</v>
      </c>
      <c r="N720" s="15">
        <f>'fnd enro'!N720</f>
        <v>0</v>
      </c>
      <c r="O720" s="15">
        <f>'fnd enro'!O720</f>
        <v>0</v>
      </c>
      <c r="P720" s="15"/>
      <c r="Q720" s="15">
        <f>'fnd enro'!R720</f>
        <v>1</v>
      </c>
      <c r="R720" s="16">
        <f t="shared" si="125"/>
        <v>1</v>
      </c>
      <c r="S720" s="15">
        <f>'fnd enro'!Q720</f>
        <v>1</v>
      </c>
      <c r="U720" s="1">
        <f>(($C720*'fnd base rates'!C$48)
+($D720*'fnd base rates'!C$49)
+($E720*'fnd base rates'!C$50)
+($F720*'fnd base rates'!C$51)
+($G720*'fnd base rates'!C$52)
+($H720*'fnd base rates'!C$53)
+($I720*'fnd base rates'!C$54)
+($J720*'fnd base rates'!C$55)
+($K720*'fnd base rates'!C$56)
+($L720*'fnd base rates'!C$57)
+($M720*'fnd base rates'!C$58)
+($N720*'fnd base rates'!C$59)
+($O720*VLOOKUP($S720+12,rate_basefnd,3)))
*$R720</f>
        <v>463.29562500000003</v>
      </c>
      <c r="V720" s="1">
        <f>(($C720*'fnd base rates'!D$48)
+($D720*'fnd base rates'!D$49)
+($E720*'fnd base rates'!D$50)
+($F720*'fnd base rates'!D$51)
+($G720*'fnd base rates'!D$52)
+($H720*'fnd base rates'!D$53)
+($I720*'fnd base rates'!D$54)
+($J720*'fnd base rates'!D$55)
+($K720*'fnd base rates'!D$56)
+($L720*'fnd base rates'!D$57)
+($M720*'fnd base rates'!D$58)
+($N720*'fnd base rates'!D$59)
+($O720*VLOOKUP($S720+12,rate_basefnd,4)))
*$R720</f>
        <v>664.72</v>
      </c>
      <c r="W720" s="1">
        <f>(($C720*'fnd base rates'!E$48)
+($D720*'fnd base rates'!E$49)
+($E720*'fnd base rates'!E$50)
+($F720*'fnd base rates'!E$51)
+($G720*'fnd base rates'!E$52)
+($H720*'fnd base rates'!E$53)
+($I720*'fnd base rates'!E$54)
+($J720*'fnd base rates'!E$55)
+($K720*'fnd base rates'!E$56)
+($L720*'fnd base rates'!E$57)
+($M720*'fnd base rates'!E$58)
+($N720*'fnd base rates'!E$59)
+($O720*VLOOKUP($S720+12,rate_basefnd,5)))
*$R720</f>
        <v>2996.5193749999999</v>
      </c>
      <c r="X720" s="1">
        <f>(($C720*'fnd base rates'!F$48)
+($D720*'fnd base rates'!F$49)
+($E720*'fnd base rates'!F$50)
+($F720*'fnd base rates'!F$51)
+($G720*'fnd base rates'!F$52)
+($H720*'fnd base rates'!F$53)
+($I720*'fnd base rates'!F$54)
+($J720*'fnd base rates'!F$55)
+($K720*'fnd base rates'!F$56)
+($L720*'fnd base rates'!F$57)
+($M720*'fnd base rates'!F$58)
+($N720*'fnd base rates'!F$59)
+($O720*VLOOKUP($S720+12,rate_basefnd,6)))
*$R720</f>
        <v>856.20575000000008</v>
      </c>
      <c r="Y720" s="1">
        <f>(($C720*'fnd base rates'!G$48)
+($D720*'fnd base rates'!G$49)
+($E720*'fnd base rates'!G$50)
+($F720*'fnd base rates'!G$51)
+($G720*'fnd base rates'!G$52)
+($H720*'fnd base rates'!G$53)
+($I720*'fnd base rates'!G$54)
+($J720*'fnd base rates'!G$55)
+($K720*'fnd base rates'!G$56)
+($L720*'fnd base rates'!G$57)
+($M720*'fnd base rates'!G$58)
+($N720*'fnd base rates'!G$59)
+($O720*VLOOKUP($S720+12,rate_basefnd,7)))
*$R720</f>
        <v>145.92274999999998</v>
      </c>
      <c r="Z720" s="1">
        <f>(($C720*'fnd base rates'!H$48)
+($D720*'fnd base rates'!H$49)
+($E720*'fnd base rates'!H$50)
+($F720*'fnd base rates'!H$51)
+($G720*'fnd base rates'!H$52)
+($H720*'fnd base rates'!H$53)
+($I720*'fnd base rates'!H$54)
+($J720*'fnd base rates'!H$55)
+($K720*'fnd base rates'!H$56)
+($L720*'fnd base rates'!H$57)
+($M720*'fnd base rates'!H$58)
+($N720*'fnd base rates'!H$59)
+($O720*VLOOKUP($S720+12,rate_basefnd,8)))</f>
        <v>454.3845</v>
      </c>
      <c r="AA720" s="1">
        <f>(($C720*'fnd base rates'!I$48)
+($D720*'fnd base rates'!I$49)
+($E720*'fnd base rates'!I$50)
+($F720*'fnd base rates'!I$51)
+($G720*'fnd base rates'!I$52)
+($H720*'fnd base rates'!I$53)
+($I720*'fnd base rates'!I$54)
+($J720*'fnd base rates'!I$55)
+($K720*'fnd base rates'!I$56)
+($L720*'fnd base rates'!I$57)
+($M720*'fnd base rates'!I$58)
+($N720*'fnd base rates'!I$59)
+($O720*VLOOKUP($S720+12,rate_basefnd,9)))
*$R720</f>
        <v>295.23</v>
      </c>
      <c r="AB720" s="1">
        <f>(($C720*'fnd base rates'!J$48)
+($D720*'fnd base rates'!J$49)
+($E720*'fnd base rates'!J$50)
+($F720*'fnd base rates'!J$51)
+($G720*'fnd base rates'!J$52)
+($H720*'fnd base rates'!J$53)
+($I720*'fnd base rates'!J$54)
+($J720*'fnd base rates'!J$55)
+($K720*'fnd base rates'!J$56)
+($L720*'fnd base rates'!J$57)
+($M720*'fnd base rates'!J$58)
+($N720*'fnd base rates'!J$59)
+($O720*VLOOKUP($S720+12,rate_basefnd,10)))
*$R720</f>
        <v>216.18</v>
      </c>
      <c r="AC720" s="1">
        <f>(($C720*'fnd base rates'!K$48)
+($D720*'fnd base rates'!K$49)
+($E720*'fnd base rates'!K$50)
+($F720*'fnd base rates'!K$51)
+($G720*'fnd base rates'!K$52)
+($H720*'fnd base rates'!K$53)
+($I720*'fnd base rates'!K$54)
+($J720*'fnd base rates'!K$55)
+($K720*'fnd base rates'!K$56)
+($L720*'fnd base rates'!K$57)
+($M720*'fnd base rates'!K$58)
+($N720*'fnd base rates'!K$59)
+($O720*VLOOKUP($S720+12,rate_basefnd,11)))
*$R720</f>
        <v>1023.995125</v>
      </c>
      <c r="AD720" s="1">
        <f>(($C720*'fnd base rates'!L$48)
+($D720*'fnd base rates'!L$49)
+($E720*'fnd base rates'!L$50)
+($F720*'fnd base rates'!L$51)
+($G720*'fnd base rates'!L$52)
+($H720*'fnd base rates'!L$53)
+($I720*'fnd base rates'!L$54)
+($J720*'fnd base rates'!L$55)
+($K720*'fnd base rates'!L$56)
+($L720*'fnd base rates'!L$57)
+($M720*'fnd base rates'!L$58)
+($N720*'fnd base rates'!L$59)
+($O720*VLOOKUP($S720+12,rate_basefnd,12)))</f>
        <v>978.01976342683213</v>
      </c>
      <c r="AE720" s="1">
        <f>(($C720*'fnd base rates'!M$48)
+($D720*'fnd base rates'!M$49)
+($E720*'fnd base rates'!M$50)
+($F720*'fnd base rates'!M$51)
+($G720*'fnd base rates'!M$52)
+($H720*'fnd base rates'!M$53)
+($I720*'fnd base rates'!M$54)
+($J720*'fnd base rates'!M$55)
+($K720*'fnd base rates'!M$56)
+($L720*'fnd base rates'!M$57)
+($M720*'fnd base rates'!M$58)
+($N720*'fnd base rates'!M$59)
+($O720*VLOOKUP($S720+12,rate_basefnd,13)))</f>
        <v>0</v>
      </c>
      <c r="AF720" s="4">
        <f t="shared" si="126"/>
        <v>8094.4728884268334</v>
      </c>
      <c r="AG720" s="4"/>
      <c r="AH720" s="4">
        <f t="shared" si="127"/>
        <v>497117632</v>
      </c>
      <c r="AI720" s="4" t="str">
        <f t="shared" si="128"/>
        <v>497</v>
      </c>
      <c r="AJ720" s="2" t="str">
        <f t="shared" si="129"/>
        <v>117</v>
      </c>
      <c r="AK720" s="2" t="str">
        <f t="shared" si="130"/>
        <v>632</v>
      </c>
      <c r="AL720" s="4">
        <f t="shared" si="131"/>
        <v>1</v>
      </c>
      <c r="AM720" s="4">
        <f t="shared" si="124"/>
        <v>1</v>
      </c>
      <c r="AN720" s="4">
        <f t="shared" si="132"/>
        <v>8094.4728884268334</v>
      </c>
      <c r="AO720" s="4">
        <f t="shared" si="133"/>
        <v>8094</v>
      </c>
      <c r="AP720" s="4">
        <f t="shared" si="134"/>
        <v>0</v>
      </c>
      <c r="AQ720" s="75">
        <v>8094</v>
      </c>
      <c r="AR720" s="4"/>
    </row>
    <row r="721" spans="1:44">
      <c r="A721" s="2">
        <v>497117635</v>
      </c>
      <c r="B721" s="382" t="s">
        <v>83</v>
      </c>
      <c r="C721" s="15">
        <f>'fnd enro'!C721</f>
        <v>0</v>
      </c>
      <c r="D721" s="15">
        <f>'fnd enro'!D721</f>
        <v>0</v>
      </c>
      <c r="E721" s="15">
        <f>'fnd enro'!E721</f>
        <v>1</v>
      </c>
      <c r="F721" s="15">
        <f>'fnd enro'!F721</f>
        <v>0</v>
      </c>
      <c r="G721" s="15">
        <f>'fnd enro'!G721</f>
        <v>1</v>
      </c>
      <c r="H721" s="15">
        <f>'fnd enro'!H721</f>
        <v>1</v>
      </c>
      <c r="I721" s="15">
        <f>'fnd enro'!I721</f>
        <v>0.1125</v>
      </c>
      <c r="J721" s="15">
        <f>'fnd enro'!J721</f>
        <v>0</v>
      </c>
      <c r="K721" s="15">
        <f>'fnd enro'!K721</f>
        <v>0</v>
      </c>
      <c r="L721" s="15">
        <f>'fnd enro'!L721</f>
        <v>0</v>
      </c>
      <c r="M721" s="15">
        <f>'fnd enro'!M721</f>
        <v>0</v>
      </c>
      <c r="N721" s="15">
        <f>'fnd enro'!N721</f>
        <v>0</v>
      </c>
      <c r="O721" s="15">
        <f>'fnd enro'!O721</f>
        <v>1</v>
      </c>
      <c r="P721" s="15"/>
      <c r="Q721" s="15">
        <f>'fnd enro'!R721</f>
        <v>3</v>
      </c>
      <c r="R721" s="16">
        <f t="shared" si="125"/>
        <v>1</v>
      </c>
      <c r="S721" s="15">
        <f>'fnd enro'!Q721</f>
        <v>8</v>
      </c>
      <c r="U721" s="1">
        <f>(($C721*'fnd base rates'!C$48)
+($D721*'fnd base rates'!C$49)
+($E721*'fnd base rates'!C$50)
+($F721*'fnd base rates'!C$51)
+($G721*'fnd base rates'!C$52)
+($H721*'fnd base rates'!C$53)
+($I721*'fnd base rates'!C$54)
+($J721*'fnd base rates'!C$55)
+($K721*'fnd base rates'!C$56)
+($L721*'fnd base rates'!C$57)
+($M721*'fnd base rates'!C$58)
+($N721*'fnd base rates'!C$59)
+($O721*VLOOKUP($S721+12,rate_basefnd,3)))
*$R721</f>
        <v>1389.8868750000001</v>
      </c>
      <c r="V721" s="1">
        <f>(($C721*'fnd base rates'!D$48)
+($D721*'fnd base rates'!D$49)
+($E721*'fnd base rates'!D$50)
+($F721*'fnd base rates'!D$51)
+($G721*'fnd base rates'!D$52)
+($H721*'fnd base rates'!D$53)
+($I721*'fnd base rates'!D$54)
+($J721*'fnd base rates'!D$55)
+($K721*'fnd base rates'!D$56)
+($L721*'fnd base rates'!D$57)
+($M721*'fnd base rates'!D$58)
+($N721*'fnd base rates'!D$59)
+($O721*VLOOKUP($S721+12,rate_basefnd,4)))
*$R721</f>
        <v>1994.16</v>
      </c>
      <c r="W721" s="1">
        <f>(($C721*'fnd base rates'!E$48)
+($D721*'fnd base rates'!E$49)
+($E721*'fnd base rates'!E$50)
+($F721*'fnd base rates'!E$51)
+($G721*'fnd base rates'!E$52)
+($H721*'fnd base rates'!E$53)
+($I721*'fnd base rates'!E$54)
+($J721*'fnd base rates'!E$55)
+($K721*'fnd base rates'!E$56)
+($L721*'fnd base rates'!E$57)
+($M721*'fnd base rates'!E$58)
+($N721*'fnd base rates'!E$59)
+($O721*VLOOKUP($S721+12,rate_basefnd,5)))
*$R721</f>
        <v>13825.758124999998</v>
      </c>
      <c r="X721" s="1">
        <f>(($C721*'fnd base rates'!F$48)
+($D721*'fnd base rates'!F$49)
+($E721*'fnd base rates'!F$50)
+($F721*'fnd base rates'!F$51)
+($G721*'fnd base rates'!F$52)
+($H721*'fnd base rates'!F$53)
+($I721*'fnd base rates'!F$54)
+($J721*'fnd base rates'!F$55)
+($K721*'fnd base rates'!F$56)
+($L721*'fnd base rates'!F$57)
+($M721*'fnd base rates'!F$58)
+($N721*'fnd base rates'!F$59)
+($O721*VLOOKUP($S721+12,rate_basefnd,6)))
*$R721</f>
        <v>2693.37725</v>
      </c>
      <c r="Y721" s="1">
        <f>(($C721*'fnd base rates'!G$48)
+($D721*'fnd base rates'!G$49)
+($E721*'fnd base rates'!G$50)
+($F721*'fnd base rates'!G$51)
+($G721*'fnd base rates'!G$52)
+($H721*'fnd base rates'!G$53)
+($I721*'fnd base rates'!G$54)
+($J721*'fnd base rates'!G$55)
+($K721*'fnd base rates'!G$56)
+($L721*'fnd base rates'!G$57)
+($M721*'fnd base rates'!G$58)
+($N721*'fnd base rates'!G$59)
+($O721*VLOOKUP($S721+12,rate_basefnd,7)))
*$R721</f>
        <v>494.23824999999999</v>
      </c>
      <c r="Z721" s="1">
        <f>(($C721*'fnd base rates'!H$48)
+($D721*'fnd base rates'!H$49)
+($E721*'fnd base rates'!H$50)
+($F721*'fnd base rates'!H$51)
+($G721*'fnd base rates'!H$52)
+($H721*'fnd base rates'!H$53)
+($I721*'fnd base rates'!H$54)
+($J721*'fnd base rates'!H$55)
+($K721*'fnd base rates'!H$56)
+($L721*'fnd base rates'!H$57)
+($M721*'fnd base rates'!H$58)
+($N721*'fnd base rates'!H$59)
+($O721*VLOOKUP($S721+12,rate_basefnd,8)))</f>
        <v>1627.8535000000002</v>
      </c>
      <c r="AA721" s="1">
        <f>(($C721*'fnd base rates'!I$48)
+($D721*'fnd base rates'!I$49)
+($E721*'fnd base rates'!I$50)
+($F721*'fnd base rates'!I$51)
+($G721*'fnd base rates'!I$52)
+($H721*'fnd base rates'!I$53)
+($I721*'fnd base rates'!I$54)
+($J721*'fnd base rates'!I$55)
+($K721*'fnd base rates'!I$56)
+($L721*'fnd base rates'!I$57)
+($M721*'fnd base rates'!I$58)
+($N721*'fnd base rates'!I$59)
+($O721*VLOOKUP($S721+12,rate_basefnd,9)))
*$R721</f>
        <v>887.09999999999991</v>
      </c>
      <c r="AB721" s="1">
        <f>(($C721*'fnd base rates'!J$48)
+($D721*'fnd base rates'!J$49)
+($E721*'fnd base rates'!J$50)
+($F721*'fnd base rates'!J$51)
+($G721*'fnd base rates'!J$52)
+($H721*'fnd base rates'!J$53)
+($I721*'fnd base rates'!J$54)
+($J721*'fnd base rates'!J$55)
+($K721*'fnd base rates'!J$56)
+($L721*'fnd base rates'!J$57)
+($M721*'fnd base rates'!J$58)
+($N721*'fnd base rates'!J$59)
+($O721*VLOOKUP($S721+12,rate_basefnd,10)))
*$R721</f>
        <v>802.92000000000007</v>
      </c>
      <c r="AC721" s="1">
        <f>(($C721*'fnd base rates'!K$48)
+($D721*'fnd base rates'!K$49)
+($E721*'fnd base rates'!K$50)
+($F721*'fnd base rates'!K$51)
+($G721*'fnd base rates'!K$52)
+($H721*'fnd base rates'!K$53)
+($I721*'fnd base rates'!K$54)
+($J721*'fnd base rates'!K$55)
+($K721*'fnd base rates'!K$56)
+($L721*'fnd base rates'!K$57)
+($M721*'fnd base rates'!K$58)
+($N721*'fnd base rates'!K$59)
+($O721*VLOOKUP($S721+12,rate_basefnd,11)))
*$R721</f>
        <v>3468.3753749999996</v>
      </c>
      <c r="AD721" s="1">
        <f>(($C721*'fnd base rates'!L$48)
+($D721*'fnd base rates'!L$49)
+($E721*'fnd base rates'!L$50)
+($F721*'fnd base rates'!L$51)
+($G721*'fnd base rates'!L$52)
+($H721*'fnd base rates'!L$53)
+($I721*'fnd base rates'!L$54)
+($J721*'fnd base rates'!L$55)
+($K721*'fnd base rates'!L$56)
+($L721*'fnd base rates'!L$57)
+($M721*'fnd base rates'!L$58)
+($N721*'fnd base rates'!L$59)
+($O721*VLOOKUP($S721+12,rate_basefnd,12)))</f>
        <v>3210.7367675590895</v>
      </c>
      <c r="AE721" s="1">
        <f>(($C721*'fnd base rates'!M$48)
+($D721*'fnd base rates'!M$49)
+($E721*'fnd base rates'!M$50)
+($F721*'fnd base rates'!M$51)
+($G721*'fnd base rates'!M$52)
+($H721*'fnd base rates'!M$53)
+($I721*'fnd base rates'!M$54)
+($J721*'fnd base rates'!M$55)
+($K721*'fnd base rates'!M$56)
+($L721*'fnd base rates'!M$57)
+($M721*'fnd base rates'!M$58)
+($N721*'fnd base rates'!M$59)
+($O721*VLOOKUP($S721+12,rate_basefnd,13)))</f>
        <v>0</v>
      </c>
      <c r="AF721" s="4">
        <f t="shared" si="126"/>
        <v>30394.406142559092</v>
      </c>
      <c r="AG721" s="4"/>
      <c r="AH721" s="4">
        <f t="shared" si="127"/>
        <v>497117635</v>
      </c>
      <c r="AI721" s="4" t="str">
        <f t="shared" si="128"/>
        <v>497</v>
      </c>
      <c r="AJ721" s="2" t="str">
        <f t="shared" si="129"/>
        <v>117</v>
      </c>
      <c r="AK721" s="2" t="str">
        <f t="shared" si="130"/>
        <v>635</v>
      </c>
      <c r="AL721" s="4">
        <f t="shared" si="131"/>
        <v>1</v>
      </c>
      <c r="AM721" s="4">
        <f t="shared" si="124"/>
        <v>3</v>
      </c>
      <c r="AN721" s="4">
        <f t="shared" si="132"/>
        <v>30394.406142559092</v>
      </c>
      <c r="AO721" s="4">
        <f t="shared" si="133"/>
        <v>10131</v>
      </c>
      <c r="AP721" s="4">
        <f t="shared" si="134"/>
        <v>0</v>
      </c>
      <c r="AQ721" s="75">
        <v>10131</v>
      </c>
      <c r="AR721" s="4"/>
    </row>
    <row r="722" spans="1:44">
      <c r="A722" s="2">
        <v>497117670</v>
      </c>
      <c r="B722" s="382" t="s">
        <v>83</v>
      </c>
      <c r="C722" s="15">
        <f>'fnd enro'!C722</f>
        <v>0</v>
      </c>
      <c r="D722" s="15">
        <f>'fnd enro'!D722</f>
        <v>0</v>
      </c>
      <c r="E722" s="15">
        <f>'fnd enro'!E722</f>
        <v>0</v>
      </c>
      <c r="F722" s="15">
        <f>'fnd enro'!F722</f>
        <v>0</v>
      </c>
      <c r="G722" s="15">
        <f>'fnd enro'!G722</f>
        <v>2</v>
      </c>
      <c r="H722" s="15">
        <f>'fnd enro'!H722</f>
        <v>2</v>
      </c>
      <c r="I722" s="15">
        <f>'fnd enro'!I722</f>
        <v>0.15</v>
      </c>
      <c r="J722" s="15">
        <f>'fnd enro'!J722</f>
        <v>0</v>
      </c>
      <c r="K722" s="15">
        <f>'fnd enro'!K722</f>
        <v>0</v>
      </c>
      <c r="L722" s="15">
        <f>'fnd enro'!L722</f>
        <v>0</v>
      </c>
      <c r="M722" s="15">
        <f>'fnd enro'!M722</f>
        <v>0</v>
      </c>
      <c r="N722" s="15">
        <f>'fnd enro'!N722</f>
        <v>0</v>
      </c>
      <c r="O722" s="15">
        <f>'fnd enro'!O722</f>
        <v>2</v>
      </c>
      <c r="P722" s="15"/>
      <c r="Q722" s="15">
        <f>'fnd enro'!R722</f>
        <v>4</v>
      </c>
      <c r="R722" s="16">
        <f t="shared" si="125"/>
        <v>1</v>
      </c>
      <c r="S722" s="15">
        <f>'fnd enro'!Q722</f>
        <v>10</v>
      </c>
      <c r="U722" s="1">
        <f>(($C722*'fnd base rates'!C$48)
+($D722*'fnd base rates'!C$49)
+($E722*'fnd base rates'!C$50)
+($F722*'fnd base rates'!C$51)
+($G722*'fnd base rates'!C$52)
+($H722*'fnd base rates'!C$53)
+($I722*'fnd base rates'!C$54)
+($J722*'fnd base rates'!C$55)
+($K722*'fnd base rates'!C$56)
+($L722*'fnd base rates'!C$57)
+($M722*'fnd base rates'!C$58)
+($N722*'fnd base rates'!C$59)
+($O722*VLOOKUP($S722+12,rate_basefnd,3)))
*$R722</f>
        <v>1853.1825000000001</v>
      </c>
      <c r="V722" s="1">
        <f>(($C722*'fnd base rates'!D$48)
+($D722*'fnd base rates'!D$49)
+($E722*'fnd base rates'!D$50)
+($F722*'fnd base rates'!D$51)
+($G722*'fnd base rates'!D$52)
+($H722*'fnd base rates'!D$53)
+($I722*'fnd base rates'!D$54)
+($J722*'fnd base rates'!D$55)
+($K722*'fnd base rates'!D$56)
+($L722*'fnd base rates'!D$57)
+($M722*'fnd base rates'!D$58)
+($N722*'fnd base rates'!D$59)
+($O722*VLOOKUP($S722+12,rate_basefnd,4)))
*$R722</f>
        <v>2658.88</v>
      </c>
      <c r="W722" s="1">
        <f>(($C722*'fnd base rates'!E$48)
+($D722*'fnd base rates'!E$49)
+($E722*'fnd base rates'!E$50)
+($F722*'fnd base rates'!E$51)
+($G722*'fnd base rates'!E$52)
+($H722*'fnd base rates'!E$53)
+($I722*'fnd base rates'!E$54)
+($J722*'fnd base rates'!E$55)
+($K722*'fnd base rates'!E$56)
+($L722*'fnd base rates'!E$57)
+($M722*'fnd base rates'!E$58)
+($N722*'fnd base rates'!E$59)
+($O722*VLOOKUP($S722+12,rate_basefnd,5)))
*$R722</f>
        <v>21053.537499999999</v>
      </c>
      <c r="X722" s="1">
        <f>(($C722*'fnd base rates'!F$48)
+($D722*'fnd base rates'!F$49)
+($E722*'fnd base rates'!F$50)
+($F722*'fnd base rates'!F$51)
+($G722*'fnd base rates'!F$52)
+($H722*'fnd base rates'!F$53)
+($I722*'fnd base rates'!F$54)
+($J722*'fnd base rates'!F$55)
+($K722*'fnd base rates'!F$56)
+($L722*'fnd base rates'!F$57)
+($M722*'fnd base rates'!F$58)
+($N722*'fnd base rates'!F$59)
+($O722*VLOOKUP($S722+12,rate_basefnd,6)))
*$R722</f>
        <v>3236.3230000000003</v>
      </c>
      <c r="Y722" s="1">
        <f>(($C722*'fnd base rates'!G$48)
+($D722*'fnd base rates'!G$49)
+($E722*'fnd base rates'!G$50)
+($F722*'fnd base rates'!G$51)
+($G722*'fnd base rates'!G$52)
+($H722*'fnd base rates'!G$53)
+($I722*'fnd base rates'!G$54)
+($J722*'fnd base rates'!G$55)
+($K722*'fnd base rates'!G$56)
+($L722*'fnd base rates'!G$57)
+($M722*'fnd base rates'!G$58)
+($N722*'fnd base rates'!G$59)
+($O722*VLOOKUP($S722+12,rate_basefnd,7)))
*$R722</f>
        <v>719.73099999999988</v>
      </c>
      <c r="Z722" s="1">
        <f>(($C722*'fnd base rates'!H$48)
+($D722*'fnd base rates'!H$49)
+($E722*'fnd base rates'!H$50)
+($F722*'fnd base rates'!H$51)
+($G722*'fnd base rates'!H$52)
+($H722*'fnd base rates'!H$53)
+($I722*'fnd base rates'!H$54)
+($J722*'fnd base rates'!H$55)
+($K722*'fnd base rates'!H$56)
+($L722*'fnd base rates'!H$57)
+($M722*'fnd base rates'!H$58)
+($N722*'fnd base rates'!H$59)
+($O722*VLOOKUP($S722+12,rate_basefnd,8)))</f>
        <v>2346.9380000000001</v>
      </c>
      <c r="AA722" s="1">
        <f>(($C722*'fnd base rates'!I$48)
+($D722*'fnd base rates'!I$49)
+($E722*'fnd base rates'!I$50)
+($F722*'fnd base rates'!I$51)
+($G722*'fnd base rates'!I$52)
+($H722*'fnd base rates'!I$53)
+($I722*'fnd base rates'!I$54)
+($J722*'fnd base rates'!I$55)
+($K722*'fnd base rates'!I$56)
+($L722*'fnd base rates'!I$57)
+($M722*'fnd base rates'!I$58)
+($N722*'fnd base rates'!I$59)
+($O722*VLOOKUP($S722+12,rate_basefnd,9)))
*$R722</f>
        <v>1330.62</v>
      </c>
      <c r="AB722" s="1">
        <f>(($C722*'fnd base rates'!J$48)
+($D722*'fnd base rates'!J$49)
+($E722*'fnd base rates'!J$50)
+($F722*'fnd base rates'!J$51)
+($G722*'fnd base rates'!J$52)
+($H722*'fnd base rates'!J$53)
+($I722*'fnd base rates'!J$54)
+($J722*'fnd base rates'!J$55)
+($K722*'fnd base rates'!J$56)
+($L722*'fnd base rates'!J$57)
+($M722*'fnd base rates'!J$58)
+($N722*'fnd base rates'!J$59)
+($O722*VLOOKUP($S722+12,rate_basefnd,10)))
*$R722</f>
        <v>1429.3600000000001</v>
      </c>
      <c r="AC722" s="1">
        <f>(($C722*'fnd base rates'!K$48)
+($D722*'fnd base rates'!K$49)
+($E722*'fnd base rates'!K$50)
+($F722*'fnd base rates'!K$51)
+($G722*'fnd base rates'!K$52)
+($H722*'fnd base rates'!K$53)
+($I722*'fnd base rates'!K$54)
+($J722*'fnd base rates'!K$55)
+($K722*'fnd base rates'!K$56)
+($L722*'fnd base rates'!K$57)
+($M722*'fnd base rates'!K$58)
+($N722*'fnd base rates'!K$59)
+($O722*VLOOKUP($S722+12,rate_basefnd,11)))
*$R722</f>
        <v>5050.7404999999999</v>
      </c>
      <c r="AD722" s="1">
        <f>(($C722*'fnd base rates'!L$48)
+($D722*'fnd base rates'!L$49)
+($E722*'fnd base rates'!L$50)
+($F722*'fnd base rates'!L$51)
+($G722*'fnd base rates'!L$52)
+($H722*'fnd base rates'!L$53)
+($I722*'fnd base rates'!L$54)
+($J722*'fnd base rates'!L$55)
+($K722*'fnd base rates'!L$56)
+($L722*'fnd base rates'!L$57)
+($M722*'fnd base rates'!L$58)
+($N722*'fnd base rates'!L$59)
+($O722*VLOOKUP($S722+12,rate_basefnd,12)))</f>
        <v>4458.7556055725472</v>
      </c>
      <c r="AE722" s="1">
        <f>(($C722*'fnd base rates'!M$48)
+($D722*'fnd base rates'!M$49)
+($E722*'fnd base rates'!M$50)
+($F722*'fnd base rates'!M$51)
+($G722*'fnd base rates'!M$52)
+($H722*'fnd base rates'!M$53)
+($I722*'fnd base rates'!M$54)
+($J722*'fnd base rates'!M$55)
+($K722*'fnd base rates'!M$56)
+($L722*'fnd base rates'!M$57)
+($M722*'fnd base rates'!M$58)
+($N722*'fnd base rates'!M$59)
+($O722*VLOOKUP($S722+12,rate_basefnd,13)))</f>
        <v>0</v>
      </c>
      <c r="AF722" s="4">
        <f t="shared" si="126"/>
        <v>44138.068105572544</v>
      </c>
      <c r="AG722" s="4"/>
      <c r="AH722" s="4">
        <f t="shared" si="127"/>
        <v>497117670</v>
      </c>
      <c r="AI722" s="4" t="str">
        <f t="shared" si="128"/>
        <v>497</v>
      </c>
      <c r="AJ722" s="2" t="str">
        <f t="shared" si="129"/>
        <v>117</v>
      </c>
      <c r="AK722" s="2" t="str">
        <f t="shared" si="130"/>
        <v>670</v>
      </c>
      <c r="AL722" s="4">
        <f t="shared" si="131"/>
        <v>1</v>
      </c>
      <c r="AM722" s="4">
        <f t="shared" si="124"/>
        <v>4</v>
      </c>
      <c r="AN722" s="4">
        <f t="shared" si="132"/>
        <v>44138.068105572544</v>
      </c>
      <c r="AO722" s="4">
        <f t="shared" si="133"/>
        <v>11035</v>
      </c>
      <c r="AP722" s="4">
        <f t="shared" si="134"/>
        <v>0</v>
      </c>
      <c r="AQ722" s="75">
        <v>11035</v>
      </c>
      <c r="AR722" s="4"/>
    </row>
    <row r="723" spans="1:44">
      <c r="A723" s="2">
        <v>497117674</v>
      </c>
      <c r="B723" s="382" t="s">
        <v>83</v>
      </c>
      <c r="C723" s="15">
        <f>'fnd enro'!C723</f>
        <v>0</v>
      </c>
      <c r="D723" s="15">
        <f>'fnd enro'!D723</f>
        <v>0</v>
      </c>
      <c r="E723" s="15">
        <f>'fnd enro'!E723</f>
        <v>4</v>
      </c>
      <c r="F723" s="15">
        <f>'fnd enro'!F723</f>
        <v>9</v>
      </c>
      <c r="G723" s="15">
        <f>'fnd enro'!G723</f>
        <v>7</v>
      </c>
      <c r="H723" s="15">
        <f>'fnd enro'!H723</f>
        <v>3</v>
      </c>
      <c r="I723" s="15">
        <f>'fnd enro'!I723</f>
        <v>0.86250000000000004</v>
      </c>
      <c r="J723" s="15">
        <f>'fnd enro'!J723</f>
        <v>0</v>
      </c>
      <c r="K723" s="15">
        <f>'fnd enro'!K723</f>
        <v>0</v>
      </c>
      <c r="L723" s="15">
        <f>'fnd enro'!L723</f>
        <v>0</v>
      </c>
      <c r="M723" s="15">
        <f>'fnd enro'!M723</f>
        <v>0</v>
      </c>
      <c r="N723" s="15">
        <f>'fnd enro'!N723</f>
        <v>0</v>
      </c>
      <c r="O723" s="15">
        <f>'fnd enro'!O723</f>
        <v>3</v>
      </c>
      <c r="P723" s="15"/>
      <c r="Q723" s="15">
        <f>'fnd enro'!R723</f>
        <v>23</v>
      </c>
      <c r="R723" s="16">
        <f t="shared" si="125"/>
        <v>1</v>
      </c>
      <c r="S723" s="15">
        <f>'fnd enro'!Q723</f>
        <v>3</v>
      </c>
      <c r="U723" s="1">
        <f>(($C723*'fnd base rates'!C$48)
+($D723*'fnd base rates'!C$49)
+($E723*'fnd base rates'!C$50)
+($F723*'fnd base rates'!C$51)
+($G723*'fnd base rates'!C$52)
+($H723*'fnd base rates'!C$53)
+($I723*'fnd base rates'!C$54)
+($J723*'fnd base rates'!C$55)
+($K723*'fnd base rates'!C$56)
+($L723*'fnd base rates'!C$57)
+($M723*'fnd base rates'!C$58)
+($N723*'fnd base rates'!C$59)
+($O723*VLOOKUP($S723+12,rate_basefnd,3)))
*$R723</f>
        <v>10655.799375000002</v>
      </c>
      <c r="V723" s="1">
        <f>(($C723*'fnd base rates'!D$48)
+($D723*'fnd base rates'!D$49)
+($E723*'fnd base rates'!D$50)
+($F723*'fnd base rates'!D$51)
+($G723*'fnd base rates'!D$52)
+($H723*'fnd base rates'!D$53)
+($I723*'fnd base rates'!D$54)
+($J723*'fnd base rates'!D$55)
+($K723*'fnd base rates'!D$56)
+($L723*'fnd base rates'!D$57)
+($M723*'fnd base rates'!D$58)
+($N723*'fnd base rates'!D$59)
+($O723*VLOOKUP($S723+12,rate_basefnd,4)))
*$R723</f>
        <v>15288.560000000001</v>
      </c>
      <c r="W723" s="1">
        <f>(($C723*'fnd base rates'!E$48)
+($D723*'fnd base rates'!E$49)
+($E723*'fnd base rates'!E$50)
+($F723*'fnd base rates'!E$51)
+($G723*'fnd base rates'!E$52)
+($H723*'fnd base rates'!E$53)
+($I723*'fnd base rates'!E$54)
+($J723*'fnd base rates'!E$55)
+($K723*'fnd base rates'!E$56)
+($L723*'fnd base rates'!E$57)
+($M723*'fnd base rates'!E$58)
+($N723*'fnd base rates'!E$59)
+($O723*VLOOKUP($S723+12,rate_basefnd,5)))
*$R723</f>
        <v>86611.165624999994</v>
      </c>
      <c r="X723" s="1">
        <f>(($C723*'fnd base rates'!F$48)
+($D723*'fnd base rates'!F$49)
+($E723*'fnd base rates'!F$50)
+($F723*'fnd base rates'!F$51)
+($G723*'fnd base rates'!F$52)
+($H723*'fnd base rates'!F$53)
+($I723*'fnd base rates'!F$54)
+($J723*'fnd base rates'!F$55)
+($K723*'fnd base rates'!F$56)
+($L723*'fnd base rates'!F$57)
+($M723*'fnd base rates'!F$58)
+($N723*'fnd base rates'!F$59)
+($O723*VLOOKUP($S723+12,rate_basefnd,6)))
*$R723</f>
        <v>22257.112250000002</v>
      </c>
      <c r="Y723" s="1">
        <f>(($C723*'fnd base rates'!G$48)
+($D723*'fnd base rates'!G$49)
+($E723*'fnd base rates'!G$50)
+($F723*'fnd base rates'!G$51)
+($G723*'fnd base rates'!G$52)
+($H723*'fnd base rates'!G$53)
+($I723*'fnd base rates'!G$54)
+($J723*'fnd base rates'!G$55)
+($K723*'fnd base rates'!G$56)
+($L723*'fnd base rates'!G$57)
+($M723*'fnd base rates'!G$58)
+($N723*'fnd base rates'!G$59)
+($O723*VLOOKUP($S723+12,rate_basefnd,7)))
*$R723</f>
        <v>3413.7732500000002</v>
      </c>
      <c r="Z723" s="1">
        <f>(($C723*'fnd base rates'!H$48)
+($D723*'fnd base rates'!H$49)
+($E723*'fnd base rates'!H$50)
+($F723*'fnd base rates'!H$51)
+($G723*'fnd base rates'!H$52)
+($H723*'fnd base rates'!H$53)
+($I723*'fnd base rates'!H$54)
+($J723*'fnd base rates'!H$55)
+($K723*'fnd base rates'!H$56)
+($L723*'fnd base rates'!H$57)
+($M723*'fnd base rates'!H$58)
+($N723*'fnd base rates'!H$59)
+($O723*VLOOKUP($S723+12,rate_basefnd,8)))</f>
        <v>11244.943499999999</v>
      </c>
      <c r="AA723" s="1">
        <f>(($C723*'fnd base rates'!I$48)
+($D723*'fnd base rates'!I$49)
+($E723*'fnd base rates'!I$50)
+($F723*'fnd base rates'!I$51)
+($G723*'fnd base rates'!I$52)
+($H723*'fnd base rates'!I$53)
+($I723*'fnd base rates'!I$54)
+($J723*'fnd base rates'!I$55)
+($K723*'fnd base rates'!I$56)
+($L723*'fnd base rates'!I$57)
+($M723*'fnd base rates'!I$58)
+($N723*'fnd base rates'!I$59)
+($O723*VLOOKUP($S723+12,rate_basefnd,9)))
*$R723</f>
        <v>6060.12</v>
      </c>
      <c r="AB723" s="1">
        <f>(($C723*'fnd base rates'!J$48)
+($D723*'fnd base rates'!J$49)
+($E723*'fnd base rates'!J$50)
+($F723*'fnd base rates'!J$51)
+($G723*'fnd base rates'!J$52)
+($H723*'fnd base rates'!J$53)
+($I723*'fnd base rates'!J$54)
+($J723*'fnd base rates'!J$55)
+($K723*'fnd base rates'!J$56)
+($L723*'fnd base rates'!J$57)
+($M723*'fnd base rates'!J$58)
+($N723*'fnd base rates'!J$59)
+($O723*VLOOKUP($S723+12,rate_basefnd,10)))
*$R723</f>
        <v>4552.87</v>
      </c>
      <c r="AC723" s="1">
        <f>(($C723*'fnd base rates'!K$48)
+($D723*'fnd base rates'!K$49)
+($E723*'fnd base rates'!K$50)
+($F723*'fnd base rates'!K$51)
+($G723*'fnd base rates'!K$52)
+($H723*'fnd base rates'!K$53)
+($I723*'fnd base rates'!K$54)
+($J723*'fnd base rates'!K$55)
+($K723*'fnd base rates'!K$56)
+($L723*'fnd base rates'!K$57)
+($M723*'fnd base rates'!K$58)
+($N723*'fnd base rates'!K$59)
+($O723*VLOOKUP($S723+12,rate_basefnd,11)))
*$R723</f>
        <v>23955.637875</v>
      </c>
      <c r="AD723" s="1">
        <f>(($C723*'fnd base rates'!L$48)
+($D723*'fnd base rates'!L$49)
+($E723*'fnd base rates'!L$50)
+($F723*'fnd base rates'!L$51)
+($G723*'fnd base rates'!L$52)
+($H723*'fnd base rates'!L$53)
+($I723*'fnd base rates'!L$54)
+($J723*'fnd base rates'!L$55)
+($K723*'fnd base rates'!L$56)
+($L723*'fnd base rates'!L$57)
+($M723*'fnd base rates'!L$58)
+($N723*'fnd base rates'!L$59)
+($O723*VLOOKUP($S723+12,rate_basefnd,12)))</f>
        <v>23374.351504112754</v>
      </c>
      <c r="AE723" s="1">
        <f>(($C723*'fnd base rates'!M$48)
+($D723*'fnd base rates'!M$49)
+($E723*'fnd base rates'!M$50)
+($F723*'fnd base rates'!M$51)
+($G723*'fnd base rates'!M$52)
+($H723*'fnd base rates'!M$53)
+($I723*'fnd base rates'!M$54)
+($J723*'fnd base rates'!M$55)
+($K723*'fnd base rates'!M$56)
+($L723*'fnd base rates'!M$57)
+($M723*'fnd base rates'!M$58)
+($N723*'fnd base rates'!M$59)
+($O723*VLOOKUP($S723+12,rate_basefnd,13)))</f>
        <v>0</v>
      </c>
      <c r="AF723" s="4">
        <f t="shared" si="126"/>
        <v>207414.33337911277</v>
      </c>
      <c r="AG723" s="4"/>
      <c r="AH723" s="4">
        <f t="shared" si="127"/>
        <v>497117674</v>
      </c>
      <c r="AI723" s="4" t="str">
        <f t="shared" si="128"/>
        <v>497</v>
      </c>
      <c r="AJ723" s="2" t="str">
        <f t="shared" si="129"/>
        <v>117</v>
      </c>
      <c r="AK723" s="2" t="str">
        <f t="shared" si="130"/>
        <v>674</v>
      </c>
      <c r="AL723" s="4">
        <f t="shared" si="131"/>
        <v>1</v>
      </c>
      <c r="AM723" s="4">
        <f t="shared" si="124"/>
        <v>23</v>
      </c>
      <c r="AN723" s="4">
        <f t="shared" si="132"/>
        <v>207414.33337911277</v>
      </c>
      <c r="AO723" s="4">
        <f t="shared" si="133"/>
        <v>9018</v>
      </c>
      <c r="AP723" s="4">
        <f t="shared" si="134"/>
        <v>0</v>
      </c>
      <c r="AQ723" s="75">
        <v>9018</v>
      </c>
      <c r="AR723" s="4"/>
    </row>
    <row r="724" spans="1:44">
      <c r="A724" s="2">
        <v>497117755</v>
      </c>
      <c r="B724" s="382" t="s">
        <v>83</v>
      </c>
      <c r="C724" s="15">
        <f>'fnd enro'!C724</f>
        <v>0</v>
      </c>
      <c r="D724" s="15">
        <f>'fnd enro'!D724</f>
        <v>0</v>
      </c>
      <c r="E724" s="15">
        <f>'fnd enro'!E724</f>
        <v>0</v>
      </c>
      <c r="F724" s="15">
        <f>'fnd enro'!F724</f>
        <v>0</v>
      </c>
      <c r="G724" s="15">
        <f>'fnd enro'!G724</f>
        <v>1</v>
      </c>
      <c r="H724" s="15">
        <f>'fnd enro'!H724</f>
        <v>0</v>
      </c>
      <c r="I724" s="15">
        <f>'fnd enro'!I724</f>
        <v>3.7499999999999999E-2</v>
      </c>
      <c r="J724" s="15">
        <f>'fnd enro'!J724</f>
        <v>0</v>
      </c>
      <c r="K724" s="15">
        <f>'fnd enro'!K724</f>
        <v>0</v>
      </c>
      <c r="L724" s="15">
        <f>'fnd enro'!L724</f>
        <v>0</v>
      </c>
      <c r="M724" s="15">
        <f>'fnd enro'!M724</f>
        <v>0</v>
      </c>
      <c r="N724" s="15">
        <f>'fnd enro'!N724</f>
        <v>0</v>
      </c>
      <c r="O724" s="15">
        <f>'fnd enro'!O724</f>
        <v>0</v>
      </c>
      <c r="P724" s="15"/>
      <c r="Q724" s="15">
        <f>'fnd enro'!R724</f>
        <v>1</v>
      </c>
      <c r="R724" s="16">
        <f t="shared" si="125"/>
        <v>1</v>
      </c>
      <c r="S724" s="15">
        <f>'fnd enro'!Q724</f>
        <v>1</v>
      </c>
      <c r="U724" s="1">
        <f>(($C724*'fnd base rates'!C$48)
+($D724*'fnd base rates'!C$49)
+($E724*'fnd base rates'!C$50)
+($F724*'fnd base rates'!C$51)
+($G724*'fnd base rates'!C$52)
+($H724*'fnd base rates'!C$53)
+($I724*'fnd base rates'!C$54)
+($J724*'fnd base rates'!C$55)
+($K724*'fnd base rates'!C$56)
+($L724*'fnd base rates'!C$57)
+($M724*'fnd base rates'!C$58)
+($N724*'fnd base rates'!C$59)
+($O724*VLOOKUP($S724+12,rate_basefnd,3)))
*$R724</f>
        <v>463.29562500000003</v>
      </c>
      <c r="V724" s="1">
        <f>(($C724*'fnd base rates'!D$48)
+($D724*'fnd base rates'!D$49)
+($E724*'fnd base rates'!D$50)
+($F724*'fnd base rates'!D$51)
+($G724*'fnd base rates'!D$52)
+($H724*'fnd base rates'!D$53)
+($I724*'fnd base rates'!D$54)
+($J724*'fnd base rates'!D$55)
+($K724*'fnd base rates'!D$56)
+($L724*'fnd base rates'!D$57)
+($M724*'fnd base rates'!D$58)
+($N724*'fnd base rates'!D$59)
+($O724*VLOOKUP($S724+12,rate_basefnd,4)))
*$R724</f>
        <v>664.72</v>
      </c>
      <c r="W724" s="1">
        <f>(($C724*'fnd base rates'!E$48)
+($D724*'fnd base rates'!E$49)
+($E724*'fnd base rates'!E$50)
+($F724*'fnd base rates'!E$51)
+($G724*'fnd base rates'!E$52)
+($H724*'fnd base rates'!E$53)
+($I724*'fnd base rates'!E$54)
+($J724*'fnd base rates'!E$55)
+($K724*'fnd base rates'!E$56)
+($L724*'fnd base rates'!E$57)
+($M724*'fnd base rates'!E$58)
+($N724*'fnd base rates'!E$59)
+($O724*VLOOKUP($S724+12,rate_basefnd,5)))
*$R724</f>
        <v>2996.5193749999999</v>
      </c>
      <c r="X724" s="1">
        <f>(($C724*'fnd base rates'!F$48)
+($D724*'fnd base rates'!F$49)
+($E724*'fnd base rates'!F$50)
+($F724*'fnd base rates'!F$51)
+($G724*'fnd base rates'!F$52)
+($H724*'fnd base rates'!F$53)
+($I724*'fnd base rates'!F$54)
+($J724*'fnd base rates'!F$55)
+($K724*'fnd base rates'!F$56)
+($L724*'fnd base rates'!F$57)
+($M724*'fnd base rates'!F$58)
+($N724*'fnd base rates'!F$59)
+($O724*VLOOKUP($S724+12,rate_basefnd,6)))
*$R724</f>
        <v>856.20575000000008</v>
      </c>
      <c r="Y724" s="1">
        <f>(($C724*'fnd base rates'!G$48)
+($D724*'fnd base rates'!G$49)
+($E724*'fnd base rates'!G$50)
+($F724*'fnd base rates'!G$51)
+($G724*'fnd base rates'!G$52)
+($H724*'fnd base rates'!G$53)
+($I724*'fnd base rates'!G$54)
+($J724*'fnd base rates'!G$55)
+($K724*'fnd base rates'!G$56)
+($L724*'fnd base rates'!G$57)
+($M724*'fnd base rates'!G$58)
+($N724*'fnd base rates'!G$59)
+($O724*VLOOKUP($S724+12,rate_basefnd,7)))
*$R724</f>
        <v>145.92274999999998</v>
      </c>
      <c r="Z724" s="1">
        <f>(($C724*'fnd base rates'!H$48)
+($D724*'fnd base rates'!H$49)
+($E724*'fnd base rates'!H$50)
+($F724*'fnd base rates'!H$51)
+($G724*'fnd base rates'!H$52)
+($H724*'fnd base rates'!H$53)
+($I724*'fnd base rates'!H$54)
+($J724*'fnd base rates'!H$55)
+($K724*'fnd base rates'!H$56)
+($L724*'fnd base rates'!H$57)
+($M724*'fnd base rates'!H$58)
+($N724*'fnd base rates'!H$59)
+($O724*VLOOKUP($S724+12,rate_basefnd,8)))</f>
        <v>454.3845</v>
      </c>
      <c r="AA724" s="1">
        <f>(($C724*'fnd base rates'!I$48)
+($D724*'fnd base rates'!I$49)
+($E724*'fnd base rates'!I$50)
+($F724*'fnd base rates'!I$51)
+($G724*'fnd base rates'!I$52)
+($H724*'fnd base rates'!I$53)
+($I724*'fnd base rates'!I$54)
+($J724*'fnd base rates'!I$55)
+($K724*'fnd base rates'!I$56)
+($L724*'fnd base rates'!I$57)
+($M724*'fnd base rates'!I$58)
+($N724*'fnd base rates'!I$59)
+($O724*VLOOKUP($S724+12,rate_basefnd,9)))
*$R724</f>
        <v>295.23</v>
      </c>
      <c r="AB724" s="1">
        <f>(($C724*'fnd base rates'!J$48)
+($D724*'fnd base rates'!J$49)
+($E724*'fnd base rates'!J$50)
+($F724*'fnd base rates'!J$51)
+($G724*'fnd base rates'!J$52)
+($H724*'fnd base rates'!J$53)
+($I724*'fnd base rates'!J$54)
+($J724*'fnd base rates'!J$55)
+($K724*'fnd base rates'!J$56)
+($L724*'fnd base rates'!J$57)
+($M724*'fnd base rates'!J$58)
+($N724*'fnd base rates'!J$59)
+($O724*VLOOKUP($S724+12,rate_basefnd,10)))
*$R724</f>
        <v>216.18</v>
      </c>
      <c r="AC724" s="1">
        <f>(($C724*'fnd base rates'!K$48)
+($D724*'fnd base rates'!K$49)
+($E724*'fnd base rates'!K$50)
+($F724*'fnd base rates'!K$51)
+($G724*'fnd base rates'!K$52)
+($H724*'fnd base rates'!K$53)
+($I724*'fnd base rates'!K$54)
+($J724*'fnd base rates'!K$55)
+($K724*'fnd base rates'!K$56)
+($L724*'fnd base rates'!K$57)
+($M724*'fnd base rates'!K$58)
+($N724*'fnd base rates'!K$59)
+($O724*VLOOKUP($S724+12,rate_basefnd,11)))
*$R724</f>
        <v>1023.995125</v>
      </c>
      <c r="AD724" s="1">
        <f>(($C724*'fnd base rates'!L$48)
+($D724*'fnd base rates'!L$49)
+($E724*'fnd base rates'!L$50)
+($F724*'fnd base rates'!L$51)
+($G724*'fnd base rates'!L$52)
+($H724*'fnd base rates'!L$53)
+($I724*'fnd base rates'!L$54)
+($J724*'fnd base rates'!L$55)
+($K724*'fnd base rates'!L$56)
+($L724*'fnd base rates'!L$57)
+($M724*'fnd base rates'!L$58)
+($N724*'fnd base rates'!L$59)
+($O724*VLOOKUP($S724+12,rate_basefnd,12)))</f>
        <v>978.01976342683213</v>
      </c>
      <c r="AE724" s="1">
        <f>(($C724*'fnd base rates'!M$48)
+($D724*'fnd base rates'!M$49)
+($E724*'fnd base rates'!M$50)
+($F724*'fnd base rates'!M$51)
+($G724*'fnd base rates'!M$52)
+($H724*'fnd base rates'!M$53)
+($I724*'fnd base rates'!M$54)
+($J724*'fnd base rates'!M$55)
+($K724*'fnd base rates'!M$56)
+($L724*'fnd base rates'!M$57)
+($M724*'fnd base rates'!M$58)
+($N724*'fnd base rates'!M$59)
+($O724*VLOOKUP($S724+12,rate_basefnd,13)))</f>
        <v>0</v>
      </c>
      <c r="AF724" s="4">
        <f t="shared" si="126"/>
        <v>8094.4728884268334</v>
      </c>
      <c r="AG724" s="4"/>
      <c r="AH724" s="4">
        <f t="shared" si="127"/>
        <v>497117755</v>
      </c>
      <c r="AI724" s="4" t="str">
        <f t="shared" si="128"/>
        <v>497</v>
      </c>
      <c r="AJ724" s="2" t="str">
        <f t="shared" si="129"/>
        <v>117</v>
      </c>
      <c r="AK724" s="2" t="str">
        <f t="shared" si="130"/>
        <v>755</v>
      </c>
      <c r="AL724" s="4">
        <f t="shared" si="131"/>
        <v>1</v>
      </c>
      <c r="AM724" s="4">
        <f t="shared" si="124"/>
        <v>1</v>
      </c>
      <c r="AN724" s="4">
        <f t="shared" si="132"/>
        <v>8094.4728884268334</v>
      </c>
      <c r="AO724" s="4">
        <f t="shared" si="133"/>
        <v>8094</v>
      </c>
      <c r="AP724" s="4">
        <f t="shared" si="134"/>
        <v>0</v>
      </c>
      <c r="AQ724" s="75">
        <v>8094</v>
      </c>
      <c r="AR724" s="4"/>
    </row>
    <row r="725" spans="1:44">
      <c r="A725" s="2">
        <v>498281281</v>
      </c>
      <c r="B725" s="382" t="s">
        <v>665</v>
      </c>
      <c r="C725" s="15">
        <f>'fnd enro'!C725</f>
        <v>0</v>
      </c>
      <c r="D725" s="15">
        <f>'fnd enro'!D725</f>
        <v>0</v>
      </c>
      <c r="E725" s="15">
        <f>'fnd enro'!E725</f>
        <v>0</v>
      </c>
      <c r="F725" s="15">
        <f>'fnd enro'!F725</f>
        <v>70</v>
      </c>
      <c r="G725" s="15">
        <f>'fnd enro'!G725</f>
        <v>206</v>
      </c>
      <c r="H725" s="15">
        <f>'fnd enro'!H725</f>
        <v>0</v>
      </c>
      <c r="I725" s="15">
        <f>'fnd enro'!I725</f>
        <v>11.737500000000001</v>
      </c>
      <c r="J725" s="15">
        <f>'fnd enro'!J725</f>
        <v>0</v>
      </c>
      <c r="K725" s="15">
        <f>'fnd enro'!K725</f>
        <v>0</v>
      </c>
      <c r="L725" s="15">
        <f>'fnd enro'!L725</f>
        <v>0</v>
      </c>
      <c r="M725" s="15">
        <f>'fnd enro'!M725</f>
        <v>37</v>
      </c>
      <c r="N725" s="15">
        <f>'fnd enro'!N725</f>
        <v>0</v>
      </c>
      <c r="O725" s="15">
        <f>'fnd enro'!O725</f>
        <v>229</v>
      </c>
      <c r="P725" s="15"/>
      <c r="Q725" s="15">
        <f>'fnd enro'!R725</f>
        <v>313</v>
      </c>
      <c r="R725" s="16">
        <f t="shared" si="125"/>
        <v>1</v>
      </c>
      <c r="S725" s="15">
        <f>'fnd enro'!Q725</f>
        <v>10</v>
      </c>
      <c r="U725" s="1">
        <f>(($C725*'fnd base rates'!C$48)
+($D725*'fnd base rates'!C$49)
+($E725*'fnd base rates'!C$50)
+($F725*'fnd base rates'!C$51)
+($G725*'fnd base rates'!C$52)
+($H725*'fnd base rates'!C$53)
+($I725*'fnd base rates'!C$54)
+($J725*'fnd base rates'!C$55)
+($K725*'fnd base rates'!C$56)
+($L725*'fnd base rates'!C$57)
+($M725*'fnd base rates'!C$58)
+($N725*'fnd base rates'!C$59)
+($O725*VLOOKUP($S725+12,rate_basefnd,3)))
*$R725</f>
        <v>145011.53062500001</v>
      </c>
      <c r="V725" s="1">
        <f>(($C725*'fnd base rates'!D$48)
+($D725*'fnd base rates'!D$49)
+($E725*'fnd base rates'!D$50)
+($F725*'fnd base rates'!D$51)
+($G725*'fnd base rates'!D$52)
+($H725*'fnd base rates'!D$53)
+($I725*'fnd base rates'!D$54)
+($J725*'fnd base rates'!D$55)
+($K725*'fnd base rates'!D$56)
+($L725*'fnd base rates'!D$57)
+($M725*'fnd base rates'!D$58)
+($N725*'fnd base rates'!D$59)
+($O725*VLOOKUP($S725+12,rate_basefnd,4)))
*$R725</f>
        <v>208057.36</v>
      </c>
      <c r="W725" s="1">
        <f>(($C725*'fnd base rates'!E$48)
+($D725*'fnd base rates'!E$49)
+($E725*'fnd base rates'!E$50)
+($F725*'fnd base rates'!E$51)
+($G725*'fnd base rates'!E$52)
+($H725*'fnd base rates'!E$53)
+($I725*'fnd base rates'!E$54)
+($J725*'fnd base rates'!E$55)
+($K725*'fnd base rates'!E$56)
+($L725*'fnd base rates'!E$57)
+($M725*'fnd base rates'!E$58)
+($N725*'fnd base rates'!E$59)
+($O725*VLOOKUP($S725+12,rate_basefnd,5)))
*$R725</f>
        <v>1783295.1343749999</v>
      </c>
      <c r="X725" s="1">
        <f>(($C725*'fnd base rates'!F$48)
+($D725*'fnd base rates'!F$49)
+($E725*'fnd base rates'!F$50)
+($F725*'fnd base rates'!F$51)
+($G725*'fnd base rates'!F$52)
+($H725*'fnd base rates'!F$53)
+($I725*'fnd base rates'!F$54)
+($J725*'fnd base rates'!F$55)
+($K725*'fnd base rates'!F$56)
+($L725*'fnd base rates'!F$57)
+($M725*'fnd base rates'!F$58)
+($N725*'fnd base rates'!F$59)
+($O725*VLOOKUP($S725+12,rate_basefnd,6)))
*$R725</f>
        <v>285630.04975000001</v>
      </c>
      <c r="Y725" s="1">
        <f>(($C725*'fnd base rates'!G$48)
+($D725*'fnd base rates'!G$49)
+($E725*'fnd base rates'!G$50)
+($F725*'fnd base rates'!G$51)
+($G725*'fnd base rates'!G$52)
+($H725*'fnd base rates'!G$53)
+($I725*'fnd base rates'!G$54)
+($J725*'fnd base rates'!G$55)
+($K725*'fnd base rates'!G$56)
+($L725*'fnd base rates'!G$57)
+($M725*'fnd base rates'!G$58)
+($N725*'fnd base rates'!G$59)
+($O725*VLOOKUP($S725+12,rate_basefnd,7)))
*$R725</f>
        <v>62654.520750000003</v>
      </c>
      <c r="Z725" s="1">
        <f>(($C725*'fnd base rates'!H$48)
+($D725*'fnd base rates'!H$49)
+($E725*'fnd base rates'!H$50)
+($F725*'fnd base rates'!H$51)
+($G725*'fnd base rates'!H$52)
+($H725*'fnd base rates'!H$53)
+($I725*'fnd base rates'!H$54)
+($J725*'fnd base rates'!H$55)
+($K725*'fnd base rates'!H$56)
+($L725*'fnd base rates'!H$57)
+($M725*'fnd base rates'!H$58)
+($N725*'fnd base rates'!H$59)
+($O725*VLOOKUP($S725+12,rate_basefnd,8)))</f>
        <v>142222.34849999999</v>
      </c>
      <c r="AA725" s="1">
        <f>(($C725*'fnd base rates'!I$48)
+($D725*'fnd base rates'!I$49)
+($E725*'fnd base rates'!I$50)
+($F725*'fnd base rates'!I$51)
+($G725*'fnd base rates'!I$52)
+($H725*'fnd base rates'!I$53)
+($I725*'fnd base rates'!I$54)
+($J725*'fnd base rates'!I$55)
+($K725*'fnd base rates'!I$56)
+($L725*'fnd base rates'!I$57)
+($M725*'fnd base rates'!I$58)
+($N725*'fnd base rates'!I$59)
+($O725*VLOOKUP($S725+12,rate_basefnd,9)))
*$R725</f>
        <v>87266.19</v>
      </c>
      <c r="AB725" s="1">
        <f>(($C725*'fnd base rates'!J$48)
+($D725*'fnd base rates'!J$49)
+($E725*'fnd base rates'!J$50)
+($F725*'fnd base rates'!J$51)
+($G725*'fnd base rates'!J$52)
+($H725*'fnd base rates'!J$53)
+($I725*'fnd base rates'!J$54)
+($J725*'fnd base rates'!J$55)
+($K725*'fnd base rates'!J$56)
+($L725*'fnd base rates'!J$57)
+($M725*'fnd base rates'!J$58)
+($N725*'fnd base rates'!J$59)
+($O725*VLOOKUP($S725+12,rate_basefnd,10)))
*$R725</f>
        <v>58694.53</v>
      </c>
      <c r="AC725" s="1">
        <f>(($C725*'fnd base rates'!K$48)
+($D725*'fnd base rates'!K$49)
+($E725*'fnd base rates'!K$50)
+($F725*'fnd base rates'!K$51)
+($G725*'fnd base rates'!K$52)
+($H725*'fnd base rates'!K$53)
+($I725*'fnd base rates'!K$54)
+($J725*'fnd base rates'!K$55)
+($K725*'fnd base rates'!K$56)
+($L725*'fnd base rates'!K$57)
+($M725*'fnd base rates'!K$58)
+($N725*'fnd base rates'!K$59)
+($O725*VLOOKUP($S725+12,rate_basefnd,11)))
*$R725</f>
        <v>439676.74412500003</v>
      </c>
      <c r="AD725" s="1">
        <f>(($C725*'fnd base rates'!L$48)
+($D725*'fnd base rates'!L$49)
+($E725*'fnd base rates'!L$50)
+($F725*'fnd base rates'!L$51)
+($G725*'fnd base rates'!L$52)
+($H725*'fnd base rates'!L$53)
+($I725*'fnd base rates'!L$54)
+($J725*'fnd base rates'!L$55)
+($K725*'fnd base rates'!L$56)
+($L725*'fnd base rates'!L$57)
+($M725*'fnd base rates'!L$58)
+($N725*'fnd base rates'!L$59)
+($O725*VLOOKUP($S725+12,rate_basefnd,12)))</f>
        <v>389189.10722935514</v>
      </c>
      <c r="AE725" s="1">
        <f>(($C725*'fnd base rates'!M$48)
+($D725*'fnd base rates'!M$49)
+($E725*'fnd base rates'!M$50)
+($F725*'fnd base rates'!M$51)
+($G725*'fnd base rates'!M$52)
+($H725*'fnd base rates'!M$53)
+($I725*'fnd base rates'!M$54)
+($J725*'fnd base rates'!M$55)
+($K725*'fnd base rates'!M$56)
+($L725*'fnd base rates'!M$57)
+($M725*'fnd base rates'!M$58)
+($N725*'fnd base rates'!M$59)
+($O725*VLOOKUP($S725+12,rate_basefnd,13)))</f>
        <v>0</v>
      </c>
      <c r="AF725" s="4">
        <f t="shared" si="126"/>
        <v>3601697.5153543549</v>
      </c>
      <c r="AG725" s="4"/>
      <c r="AH725" s="4">
        <f t="shared" si="127"/>
        <v>498281281</v>
      </c>
      <c r="AI725" s="4" t="str">
        <f t="shared" si="128"/>
        <v>498</v>
      </c>
      <c r="AJ725" s="2" t="str">
        <f t="shared" si="129"/>
        <v>281</v>
      </c>
      <c r="AK725" s="2" t="str">
        <f t="shared" si="130"/>
        <v>281</v>
      </c>
      <c r="AL725" s="4">
        <f t="shared" si="131"/>
        <v>1</v>
      </c>
      <c r="AM725" s="4">
        <f t="shared" si="124"/>
        <v>313</v>
      </c>
      <c r="AN725" s="4">
        <f t="shared" si="132"/>
        <v>3601697.5153543549</v>
      </c>
      <c r="AO725" s="4">
        <f t="shared" si="133"/>
        <v>11507</v>
      </c>
      <c r="AP725" s="4">
        <f t="shared" si="134"/>
        <v>0</v>
      </c>
      <c r="AQ725" s="75">
        <v>11507</v>
      </c>
      <c r="AR725" s="4"/>
    </row>
    <row r="726" spans="1:44">
      <c r="A726" s="2">
        <v>499061061</v>
      </c>
      <c r="B726" s="382" t="s">
        <v>699</v>
      </c>
      <c r="C726" s="15">
        <f>'fnd enro'!C726</f>
        <v>0</v>
      </c>
      <c r="D726" s="15">
        <f>'fnd enro'!D726</f>
        <v>0</v>
      </c>
      <c r="E726" s="15">
        <f>'fnd enro'!E726</f>
        <v>0</v>
      </c>
      <c r="F726" s="15">
        <f>'fnd enro'!F726</f>
        <v>0</v>
      </c>
      <c r="G726" s="15">
        <f>'fnd enro'!G726</f>
        <v>71</v>
      </c>
      <c r="H726" s="15">
        <f>'fnd enro'!H726</f>
        <v>42</v>
      </c>
      <c r="I726" s="15">
        <f>'fnd enro'!I726</f>
        <v>4.5374999999999996</v>
      </c>
      <c r="J726" s="15">
        <f>'fnd enro'!J726</f>
        <v>0</v>
      </c>
      <c r="K726" s="15">
        <f>'fnd enro'!K726</f>
        <v>0</v>
      </c>
      <c r="L726" s="15">
        <f>'fnd enro'!L726</f>
        <v>0</v>
      </c>
      <c r="M726" s="15">
        <f>'fnd enro'!M726</f>
        <v>8</v>
      </c>
      <c r="N726" s="15">
        <f>'fnd enro'!N726</f>
        <v>0</v>
      </c>
      <c r="O726" s="15">
        <f>'fnd enro'!O726</f>
        <v>53</v>
      </c>
      <c r="P726" s="15"/>
      <c r="Q726" s="15">
        <f>'fnd enro'!R726</f>
        <v>121</v>
      </c>
      <c r="R726" s="16">
        <f t="shared" si="125"/>
        <v>1</v>
      </c>
      <c r="S726" s="15">
        <f>'fnd enro'!Q726</f>
        <v>9</v>
      </c>
      <c r="U726" s="1">
        <f>(($C726*'fnd base rates'!C$48)
+($D726*'fnd base rates'!C$49)
+($E726*'fnd base rates'!C$50)
+($F726*'fnd base rates'!C$51)
+($G726*'fnd base rates'!C$52)
+($H726*'fnd base rates'!C$53)
+($I726*'fnd base rates'!C$54)
+($J726*'fnd base rates'!C$55)
+($K726*'fnd base rates'!C$56)
+($L726*'fnd base rates'!C$57)
+($M726*'fnd base rates'!C$58)
+($N726*'fnd base rates'!C$59)
+($O726*VLOOKUP($S726+12,rate_basefnd,3)))
*$R726</f>
        <v>56058.770625000005</v>
      </c>
      <c r="V726" s="1">
        <f>(($C726*'fnd base rates'!D$48)
+($D726*'fnd base rates'!D$49)
+($E726*'fnd base rates'!D$50)
+($F726*'fnd base rates'!D$51)
+($G726*'fnd base rates'!D$52)
+($H726*'fnd base rates'!D$53)
+($I726*'fnd base rates'!D$54)
+($J726*'fnd base rates'!D$55)
+($K726*'fnd base rates'!D$56)
+($L726*'fnd base rates'!D$57)
+($M726*'fnd base rates'!D$58)
+($N726*'fnd base rates'!D$59)
+($O726*VLOOKUP($S726+12,rate_basefnd,4)))
*$R726</f>
        <v>80431.12</v>
      </c>
      <c r="W726" s="1">
        <f>(($C726*'fnd base rates'!E$48)
+($D726*'fnd base rates'!E$49)
+($E726*'fnd base rates'!E$50)
+($F726*'fnd base rates'!E$51)
+($G726*'fnd base rates'!E$52)
+($H726*'fnd base rates'!E$53)
+($I726*'fnd base rates'!E$54)
+($J726*'fnd base rates'!E$55)
+($K726*'fnd base rates'!E$56)
+($L726*'fnd base rates'!E$57)
+($M726*'fnd base rates'!E$58)
+($N726*'fnd base rates'!E$59)
+($O726*VLOOKUP($S726+12,rate_basefnd,5)))
*$R726</f>
        <v>602570.03437499993</v>
      </c>
      <c r="X726" s="1">
        <f>(($C726*'fnd base rates'!F$48)
+($D726*'fnd base rates'!F$49)
+($E726*'fnd base rates'!F$50)
+($F726*'fnd base rates'!F$51)
+($G726*'fnd base rates'!F$52)
+($H726*'fnd base rates'!F$53)
+($I726*'fnd base rates'!F$54)
+($J726*'fnd base rates'!F$55)
+($K726*'fnd base rates'!F$56)
+($L726*'fnd base rates'!F$57)
+($M726*'fnd base rates'!F$58)
+($N726*'fnd base rates'!F$59)
+($O726*VLOOKUP($S726+12,rate_basefnd,6)))
*$R726</f>
        <v>100141.19575</v>
      </c>
      <c r="Y726" s="1">
        <f>(($C726*'fnd base rates'!G$48)
+($D726*'fnd base rates'!G$49)
+($E726*'fnd base rates'!G$50)
+($F726*'fnd base rates'!G$51)
+($G726*'fnd base rates'!G$52)
+($H726*'fnd base rates'!G$53)
+($I726*'fnd base rates'!G$54)
+($J726*'fnd base rates'!G$55)
+($K726*'fnd base rates'!G$56)
+($L726*'fnd base rates'!G$57)
+($M726*'fnd base rates'!G$58)
+($N726*'fnd base rates'!G$59)
+($O726*VLOOKUP($S726+12,rate_basefnd,7)))
*$R726</f>
        <v>21528.392749999999</v>
      </c>
      <c r="Z726" s="1">
        <f>(($C726*'fnd base rates'!H$48)
+($D726*'fnd base rates'!H$49)
+($E726*'fnd base rates'!H$50)
+($F726*'fnd base rates'!H$51)
+($G726*'fnd base rates'!H$52)
+($H726*'fnd base rates'!H$53)
+($I726*'fnd base rates'!H$54)
+($J726*'fnd base rates'!H$55)
+($K726*'fnd base rates'!H$56)
+($L726*'fnd base rates'!H$57)
+($M726*'fnd base rates'!H$58)
+($N726*'fnd base rates'!H$59)
+($O726*VLOOKUP($S726+12,rate_basefnd,8)))</f>
        <v>66097.924499999994</v>
      </c>
      <c r="AA726" s="1">
        <f>(($C726*'fnd base rates'!I$48)
+($D726*'fnd base rates'!I$49)
+($E726*'fnd base rates'!I$50)
+($F726*'fnd base rates'!I$51)
+($G726*'fnd base rates'!I$52)
+($H726*'fnd base rates'!I$53)
+($I726*'fnd base rates'!I$54)
+($J726*'fnd base rates'!I$55)
+($K726*'fnd base rates'!I$56)
+($L726*'fnd base rates'!I$57)
+($M726*'fnd base rates'!I$58)
+($N726*'fnd base rates'!I$59)
+($O726*VLOOKUP($S726+12,rate_basefnd,9)))
*$R726</f>
        <v>38866.53</v>
      </c>
      <c r="AB726" s="1">
        <f>(($C726*'fnd base rates'!J$48)
+($D726*'fnd base rates'!J$49)
+($E726*'fnd base rates'!J$50)
+($F726*'fnd base rates'!J$51)
+($G726*'fnd base rates'!J$52)
+($H726*'fnd base rates'!J$53)
+($I726*'fnd base rates'!J$54)
+($J726*'fnd base rates'!J$55)
+($K726*'fnd base rates'!J$56)
+($L726*'fnd base rates'!J$57)
+($M726*'fnd base rates'!J$58)
+($N726*'fnd base rates'!J$59)
+($O726*VLOOKUP($S726+12,rate_basefnd,10)))
*$R726</f>
        <v>37344.58</v>
      </c>
      <c r="AC726" s="1">
        <f>(($C726*'fnd base rates'!K$48)
+($D726*'fnd base rates'!K$49)
+($E726*'fnd base rates'!K$50)
+($F726*'fnd base rates'!K$51)
+($G726*'fnd base rates'!K$52)
+($H726*'fnd base rates'!K$53)
+($I726*'fnd base rates'!K$54)
+($J726*'fnd base rates'!K$55)
+($K726*'fnd base rates'!K$56)
+($L726*'fnd base rates'!K$57)
+($M726*'fnd base rates'!K$58)
+($N726*'fnd base rates'!K$59)
+($O726*VLOOKUP($S726+12,rate_basefnd,11)))
*$R726</f>
        <v>151077.93012500001</v>
      </c>
      <c r="AD726" s="1">
        <f>(($C726*'fnd base rates'!L$48)
+($D726*'fnd base rates'!L$49)
+($E726*'fnd base rates'!L$50)
+($F726*'fnd base rates'!L$51)
+($G726*'fnd base rates'!L$52)
+($H726*'fnd base rates'!L$53)
+($I726*'fnd base rates'!L$54)
+($J726*'fnd base rates'!L$55)
+($K726*'fnd base rates'!L$56)
+($L726*'fnd base rates'!L$57)
+($M726*'fnd base rates'!L$58)
+($N726*'fnd base rates'!L$59)
+($O726*VLOOKUP($S726+12,rate_basefnd,12)))</f>
        <v>134671.94754382444</v>
      </c>
      <c r="AE726" s="1">
        <f>(($C726*'fnd base rates'!M$48)
+($D726*'fnd base rates'!M$49)
+($E726*'fnd base rates'!M$50)
+($F726*'fnd base rates'!M$51)
+($G726*'fnd base rates'!M$52)
+($H726*'fnd base rates'!M$53)
+($I726*'fnd base rates'!M$54)
+($J726*'fnd base rates'!M$55)
+($K726*'fnd base rates'!M$56)
+($L726*'fnd base rates'!M$57)
+($M726*'fnd base rates'!M$58)
+($N726*'fnd base rates'!M$59)
+($O726*VLOOKUP($S726+12,rate_basefnd,13)))</f>
        <v>0</v>
      </c>
      <c r="AF726" s="4">
        <f t="shared" si="126"/>
        <v>1288788.4256688245</v>
      </c>
      <c r="AG726" s="4"/>
      <c r="AH726" s="4">
        <f t="shared" si="127"/>
        <v>499061061</v>
      </c>
      <c r="AI726" s="4" t="str">
        <f t="shared" si="128"/>
        <v>499</v>
      </c>
      <c r="AJ726" s="2" t="str">
        <f t="shared" si="129"/>
        <v>061</v>
      </c>
      <c r="AK726" s="2" t="str">
        <f t="shared" si="130"/>
        <v>061</v>
      </c>
      <c r="AL726" s="4">
        <f t="shared" si="131"/>
        <v>1</v>
      </c>
      <c r="AM726" s="4">
        <f t="shared" si="124"/>
        <v>121</v>
      </c>
      <c r="AN726" s="4">
        <f t="shared" si="132"/>
        <v>1288788.4256688245</v>
      </c>
      <c r="AO726" s="4">
        <f t="shared" si="133"/>
        <v>10651</v>
      </c>
      <c r="AP726" s="4">
        <f t="shared" si="134"/>
        <v>0</v>
      </c>
      <c r="AQ726" s="75">
        <v>10651</v>
      </c>
      <c r="AR726" s="4"/>
    </row>
    <row r="727" spans="1:44">
      <c r="A727" s="2">
        <v>499061161</v>
      </c>
      <c r="B727" s="382" t="s">
        <v>699</v>
      </c>
      <c r="C727" s="15">
        <f>'fnd enro'!C727</f>
        <v>0</v>
      </c>
      <c r="D727" s="15">
        <f>'fnd enro'!D727</f>
        <v>0</v>
      </c>
      <c r="E727" s="15">
        <f>'fnd enro'!E727</f>
        <v>0</v>
      </c>
      <c r="F727" s="15">
        <f>'fnd enro'!F727</f>
        <v>0</v>
      </c>
      <c r="G727" s="15">
        <f>'fnd enro'!G727</f>
        <v>5</v>
      </c>
      <c r="H727" s="15">
        <f>'fnd enro'!H727</f>
        <v>6</v>
      </c>
      <c r="I727" s="15">
        <f>'fnd enro'!I727</f>
        <v>0.48749999999999999</v>
      </c>
      <c r="J727" s="15">
        <f>'fnd enro'!J727</f>
        <v>0</v>
      </c>
      <c r="K727" s="15">
        <f>'fnd enro'!K727</f>
        <v>0</v>
      </c>
      <c r="L727" s="15">
        <f>'fnd enro'!L727</f>
        <v>0</v>
      </c>
      <c r="M727" s="15">
        <f>'fnd enro'!M727</f>
        <v>2</v>
      </c>
      <c r="N727" s="15">
        <f>'fnd enro'!N727</f>
        <v>0</v>
      </c>
      <c r="O727" s="15">
        <f>'fnd enro'!O727</f>
        <v>8</v>
      </c>
      <c r="P727" s="15"/>
      <c r="Q727" s="15">
        <f>'fnd enro'!R727</f>
        <v>13</v>
      </c>
      <c r="R727" s="16">
        <f t="shared" si="125"/>
        <v>1</v>
      </c>
      <c r="S727" s="15">
        <f>'fnd enro'!Q727</f>
        <v>10</v>
      </c>
      <c r="U727" s="1">
        <f>(($C727*'fnd base rates'!C$48)
+($D727*'fnd base rates'!C$49)
+($E727*'fnd base rates'!C$50)
+($F727*'fnd base rates'!C$51)
+($G727*'fnd base rates'!C$52)
+($H727*'fnd base rates'!C$53)
+($I727*'fnd base rates'!C$54)
+($J727*'fnd base rates'!C$55)
+($K727*'fnd base rates'!C$56)
+($L727*'fnd base rates'!C$57)
+($M727*'fnd base rates'!C$58)
+($N727*'fnd base rates'!C$59)
+($O727*VLOOKUP($S727+12,rate_basefnd,3)))
*$R727</f>
        <v>6022.8431250000003</v>
      </c>
      <c r="V727" s="1">
        <f>(($C727*'fnd base rates'!D$48)
+($D727*'fnd base rates'!D$49)
+($E727*'fnd base rates'!D$50)
+($F727*'fnd base rates'!D$51)
+($G727*'fnd base rates'!D$52)
+($H727*'fnd base rates'!D$53)
+($I727*'fnd base rates'!D$54)
+($J727*'fnd base rates'!D$55)
+($K727*'fnd base rates'!D$56)
+($L727*'fnd base rates'!D$57)
+($M727*'fnd base rates'!D$58)
+($N727*'fnd base rates'!D$59)
+($O727*VLOOKUP($S727+12,rate_basefnd,4)))
*$R727</f>
        <v>8641.36</v>
      </c>
      <c r="W727" s="1">
        <f>(($C727*'fnd base rates'!E$48)
+($D727*'fnd base rates'!E$49)
+($E727*'fnd base rates'!E$50)
+($F727*'fnd base rates'!E$51)
+($G727*'fnd base rates'!E$52)
+($H727*'fnd base rates'!E$53)
+($I727*'fnd base rates'!E$54)
+($J727*'fnd base rates'!E$55)
+($K727*'fnd base rates'!E$56)
+($L727*'fnd base rates'!E$57)
+($M727*'fnd base rates'!E$58)
+($N727*'fnd base rates'!E$59)
+($O727*VLOOKUP($S727+12,rate_basefnd,5)))
*$R727</f>
        <v>76516.471874999988</v>
      </c>
      <c r="X727" s="1">
        <f>(($C727*'fnd base rates'!F$48)
+($D727*'fnd base rates'!F$49)
+($E727*'fnd base rates'!F$50)
+($F727*'fnd base rates'!F$51)
+($G727*'fnd base rates'!F$52)
+($H727*'fnd base rates'!F$53)
+($I727*'fnd base rates'!F$54)
+($J727*'fnd base rates'!F$55)
+($K727*'fnd base rates'!F$56)
+($L727*'fnd base rates'!F$57)
+($M727*'fnd base rates'!F$58)
+($N727*'fnd base rates'!F$59)
+($O727*VLOOKUP($S727+12,rate_basefnd,6)))
*$R727</f>
        <v>10689.874750000001</v>
      </c>
      <c r="Y727" s="1">
        <f>(($C727*'fnd base rates'!G$48)
+($D727*'fnd base rates'!G$49)
+($E727*'fnd base rates'!G$50)
+($F727*'fnd base rates'!G$51)
+($G727*'fnd base rates'!G$52)
+($H727*'fnd base rates'!G$53)
+($I727*'fnd base rates'!G$54)
+($J727*'fnd base rates'!G$55)
+($K727*'fnd base rates'!G$56)
+($L727*'fnd base rates'!G$57)
+($M727*'fnd base rates'!G$58)
+($N727*'fnd base rates'!G$59)
+($O727*VLOOKUP($S727+12,rate_basefnd,7)))
*$R727</f>
        <v>2514.1157499999999</v>
      </c>
      <c r="Z727" s="1">
        <f>(($C727*'fnd base rates'!H$48)
+($D727*'fnd base rates'!H$49)
+($E727*'fnd base rates'!H$50)
+($F727*'fnd base rates'!H$51)
+($G727*'fnd base rates'!H$52)
+($H727*'fnd base rates'!H$53)
+($I727*'fnd base rates'!H$54)
+($J727*'fnd base rates'!H$55)
+($K727*'fnd base rates'!H$56)
+($L727*'fnd base rates'!H$57)
+($M727*'fnd base rates'!H$58)
+($N727*'fnd base rates'!H$59)
+($O727*VLOOKUP($S727+12,rate_basefnd,8)))</f>
        <v>7495.1985000000004</v>
      </c>
      <c r="AA727" s="1">
        <f>(($C727*'fnd base rates'!I$48)
+($D727*'fnd base rates'!I$49)
+($E727*'fnd base rates'!I$50)
+($F727*'fnd base rates'!I$51)
+($G727*'fnd base rates'!I$52)
+($H727*'fnd base rates'!I$53)
+($I727*'fnd base rates'!I$54)
+($J727*'fnd base rates'!I$55)
+($K727*'fnd base rates'!I$56)
+($L727*'fnd base rates'!I$57)
+($M727*'fnd base rates'!I$58)
+($N727*'fnd base rates'!I$59)
+($O727*VLOOKUP($S727+12,rate_basefnd,9)))
*$R727</f>
        <v>4287.09</v>
      </c>
      <c r="AB727" s="1">
        <f>(($C727*'fnd base rates'!J$48)
+($D727*'fnd base rates'!J$49)
+($E727*'fnd base rates'!J$50)
+($F727*'fnd base rates'!J$51)
+($G727*'fnd base rates'!J$52)
+($H727*'fnd base rates'!J$53)
+($I727*'fnd base rates'!J$54)
+($J727*'fnd base rates'!J$55)
+($K727*'fnd base rates'!J$56)
+($L727*'fnd base rates'!J$57)
+($M727*'fnd base rates'!J$58)
+($N727*'fnd base rates'!J$59)
+($O727*VLOOKUP($S727+12,rate_basefnd,10)))
*$R727</f>
        <v>4336.6000000000004</v>
      </c>
      <c r="AC727" s="1">
        <f>(($C727*'fnd base rates'!K$48)
+($D727*'fnd base rates'!K$49)
+($E727*'fnd base rates'!K$50)
+($F727*'fnd base rates'!K$51)
+($G727*'fnd base rates'!K$52)
+($H727*'fnd base rates'!K$53)
+($I727*'fnd base rates'!K$54)
+($J727*'fnd base rates'!K$55)
+($K727*'fnd base rates'!K$56)
+($L727*'fnd base rates'!K$57)
+($M727*'fnd base rates'!K$58)
+($N727*'fnd base rates'!K$59)
+($O727*VLOOKUP($S727+12,rate_basefnd,11)))
*$R727</f>
        <v>17643.196625</v>
      </c>
      <c r="AD727" s="1">
        <f>(($C727*'fnd base rates'!L$48)
+($D727*'fnd base rates'!L$49)
+($E727*'fnd base rates'!L$50)
+($F727*'fnd base rates'!L$51)
+($G727*'fnd base rates'!L$52)
+($H727*'fnd base rates'!L$53)
+($I727*'fnd base rates'!L$54)
+($J727*'fnd base rates'!L$55)
+($K727*'fnd base rates'!L$56)
+($L727*'fnd base rates'!L$57)
+($M727*'fnd base rates'!L$58)
+($N727*'fnd base rates'!L$59)
+($O727*VLOOKUP($S727+12,rate_basefnd,12)))</f>
        <v>15360.713725146514</v>
      </c>
      <c r="AE727" s="1">
        <f>(($C727*'fnd base rates'!M$48)
+($D727*'fnd base rates'!M$49)
+($E727*'fnd base rates'!M$50)
+($F727*'fnd base rates'!M$51)
+($G727*'fnd base rates'!M$52)
+($H727*'fnd base rates'!M$53)
+($I727*'fnd base rates'!M$54)
+($J727*'fnd base rates'!M$55)
+($K727*'fnd base rates'!M$56)
+($L727*'fnd base rates'!M$57)
+($M727*'fnd base rates'!M$58)
+($N727*'fnd base rates'!M$59)
+($O727*VLOOKUP($S727+12,rate_basefnd,13)))</f>
        <v>0</v>
      </c>
      <c r="AF727" s="4">
        <f t="shared" si="126"/>
        <v>153507.4643501465</v>
      </c>
      <c r="AG727" s="4"/>
      <c r="AH727" s="4">
        <f t="shared" si="127"/>
        <v>499061161</v>
      </c>
      <c r="AI727" s="4" t="str">
        <f t="shared" si="128"/>
        <v>499</v>
      </c>
      <c r="AJ727" s="2" t="str">
        <f t="shared" si="129"/>
        <v>061</v>
      </c>
      <c r="AK727" s="2" t="str">
        <f t="shared" si="130"/>
        <v>161</v>
      </c>
      <c r="AL727" s="4">
        <f t="shared" si="131"/>
        <v>1</v>
      </c>
      <c r="AM727" s="4">
        <f t="shared" si="124"/>
        <v>13</v>
      </c>
      <c r="AN727" s="4">
        <f t="shared" si="132"/>
        <v>153507.4643501465</v>
      </c>
      <c r="AO727" s="4">
        <f t="shared" si="133"/>
        <v>11808</v>
      </c>
      <c r="AP727" s="4">
        <f t="shared" si="134"/>
        <v>0</v>
      </c>
      <c r="AQ727" s="75">
        <v>11808</v>
      </c>
      <c r="AR727" s="4"/>
    </row>
    <row r="728" spans="1:44">
      <c r="A728" s="2">
        <v>499061281</v>
      </c>
      <c r="B728" s="382" t="s">
        <v>699</v>
      </c>
      <c r="C728" s="15">
        <f>'fnd enro'!C728</f>
        <v>0</v>
      </c>
      <c r="D728" s="15">
        <f>'fnd enro'!D728</f>
        <v>0</v>
      </c>
      <c r="E728" s="15">
        <f>'fnd enro'!E728</f>
        <v>0</v>
      </c>
      <c r="F728" s="15">
        <f>'fnd enro'!F728</f>
        <v>0</v>
      </c>
      <c r="G728" s="15">
        <f>'fnd enro'!G728</f>
        <v>164</v>
      </c>
      <c r="H728" s="15">
        <f>'fnd enro'!H728</f>
        <v>134</v>
      </c>
      <c r="I728" s="15">
        <f>'fnd enro'!I728</f>
        <v>11.475</v>
      </c>
      <c r="J728" s="15">
        <f>'fnd enro'!J728</f>
        <v>0</v>
      </c>
      <c r="K728" s="15">
        <f>'fnd enro'!K728</f>
        <v>0</v>
      </c>
      <c r="L728" s="15">
        <f>'fnd enro'!L728</f>
        <v>0</v>
      </c>
      <c r="M728" s="15">
        <f>'fnd enro'!M728</f>
        <v>8</v>
      </c>
      <c r="N728" s="15">
        <f>'fnd enro'!N728</f>
        <v>0</v>
      </c>
      <c r="O728" s="15">
        <f>'fnd enro'!O728</f>
        <v>152</v>
      </c>
      <c r="P728" s="15"/>
      <c r="Q728" s="15">
        <f>'fnd enro'!R728</f>
        <v>306</v>
      </c>
      <c r="R728" s="16">
        <f t="shared" si="125"/>
        <v>1</v>
      </c>
      <c r="S728" s="15">
        <f>'fnd enro'!Q728</f>
        <v>10</v>
      </c>
      <c r="U728" s="1">
        <f>(($C728*'fnd base rates'!C$48)
+($D728*'fnd base rates'!C$49)
+($E728*'fnd base rates'!C$50)
+($F728*'fnd base rates'!C$51)
+($G728*'fnd base rates'!C$52)
+($H728*'fnd base rates'!C$53)
+($I728*'fnd base rates'!C$54)
+($J728*'fnd base rates'!C$55)
+($K728*'fnd base rates'!C$56)
+($L728*'fnd base rates'!C$57)
+($M728*'fnd base rates'!C$58)
+($N728*'fnd base rates'!C$59)
+($O728*VLOOKUP($S728+12,rate_basefnd,3)))
*$R728</f>
        <v>141768.46125000002</v>
      </c>
      <c r="V728" s="1">
        <f>(($C728*'fnd base rates'!D$48)
+($D728*'fnd base rates'!D$49)
+($E728*'fnd base rates'!D$50)
+($F728*'fnd base rates'!D$51)
+($G728*'fnd base rates'!D$52)
+($H728*'fnd base rates'!D$53)
+($I728*'fnd base rates'!D$54)
+($J728*'fnd base rates'!D$55)
+($K728*'fnd base rates'!D$56)
+($L728*'fnd base rates'!D$57)
+($M728*'fnd base rates'!D$58)
+($N728*'fnd base rates'!D$59)
+($O728*VLOOKUP($S728+12,rate_basefnd,4)))
*$R728</f>
        <v>203404.32</v>
      </c>
      <c r="W728" s="1">
        <f>(($C728*'fnd base rates'!E$48)
+($D728*'fnd base rates'!E$49)
+($E728*'fnd base rates'!E$50)
+($F728*'fnd base rates'!E$51)
+($G728*'fnd base rates'!E$52)
+($H728*'fnd base rates'!E$53)
+($I728*'fnd base rates'!E$54)
+($J728*'fnd base rates'!E$55)
+($K728*'fnd base rates'!E$56)
+($L728*'fnd base rates'!E$57)
+($M728*'fnd base rates'!E$58)
+($N728*'fnd base rates'!E$59)
+($O728*VLOOKUP($S728+12,rate_basefnd,5)))
*$R728</f>
        <v>1598607.50875</v>
      </c>
      <c r="X728" s="1">
        <f>(($C728*'fnd base rates'!F$48)
+($D728*'fnd base rates'!F$49)
+($E728*'fnd base rates'!F$50)
+($F728*'fnd base rates'!F$51)
+($G728*'fnd base rates'!F$52)
+($H728*'fnd base rates'!F$53)
+($I728*'fnd base rates'!F$54)
+($J728*'fnd base rates'!F$55)
+($K728*'fnd base rates'!F$56)
+($L728*'fnd base rates'!F$57)
+($M728*'fnd base rates'!F$58)
+($N728*'fnd base rates'!F$59)
+($O728*VLOOKUP($S728+12,rate_basefnd,6)))
*$R728</f>
        <v>249868.25950000004</v>
      </c>
      <c r="Y728" s="1">
        <f>(($C728*'fnd base rates'!G$48)
+($D728*'fnd base rates'!G$49)
+($E728*'fnd base rates'!G$50)
+($F728*'fnd base rates'!G$51)
+($G728*'fnd base rates'!G$52)
+($H728*'fnd base rates'!G$53)
+($I728*'fnd base rates'!G$54)
+($J728*'fnd base rates'!G$55)
+($K728*'fnd base rates'!G$56)
+($L728*'fnd base rates'!G$57)
+($M728*'fnd base rates'!G$58)
+($N728*'fnd base rates'!G$59)
+($O728*VLOOKUP($S728+12,rate_basefnd,7)))
*$R728</f>
        <v>55323.041500000007</v>
      </c>
      <c r="Z728" s="1">
        <f>(($C728*'fnd base rates'!H$48)
+($D728*'fnd base rates'!H$49)
+($E728*'fnd base rates'!H$50)
+($F728*'fnd base rates'!H$51)
+($G728*'fnd base rates'!H$52)
+($H728*'fnd base rates'!H$53)
+($I728*'fnd base rates'!H$54)
+($J728*'fnd base rates'!H$55)
+($K728*'fnd base rates'!H$56)
+($L728*'fnd base rates'!H$57)
+($M728*'fnd base rates'!H$58)
+($N728*'fnd base rates'!H$59)
+($O728*VLOOKUP($S728+12,rate_basefnd,8)))</f>
        <v>174511.45700000002</v>
      </c>
      <c r="AA728" s="1">
        <f>(($C728*'fnd base rates'!I$48)
+($D728*'fnd base rates'!I$49)
+($E728*'fnd base rates'!I$50)
+($F728*'fnd base rates'!I$51)
+($G728*'fnd base rates'!I$52)
+($H728*'fnd base rates'!I$53)
+($I728*'fnd base rates'!I$54)
+($J728*'fnd base rates'!I$55)
+($K728*'fnd base rates'!I$56)
+($L728*'fnd base rates'!I$57)
+($M728*'fnd base rates'!I$58)
+($N728*'fnd base rates'!I$59)
+($O728*VLOOKUP($S728+12,rate_basefnd,9)))
*$R728</f>
        <v>100370.28</v>
      </c>
      <c r="AB728" s="1">
        <f>(($C728*'fnd base rates'!J$48)
+($D728*'fnd base rates'!J$49)
+($E728*'fnd base rates'!J$50)
+($F728*'fnd base rates'!J$51)
+($G728*'fnd base rates'!J$52)
+($H728*'fnd base rates'!J$53)
+($I728*'fnd base rates'!J$54)
+($J728*'fnd base rates'!J$55)
+($K728*'fnd base rates'!J$56)
+($L728*'fnd base rates'!J$57)
+($M728*'fnd base rates'!J$58)
+($N728*'fnd base rates'!J$59)
+($O728*VLOOKUP($S728+12,rate_basefnd,10)))
*$R728</f>
        <v>103311.32</v>
      </c>
      <c r="AC728" s="1">
        <f>(($C728*'fnd base rates'!K$48)
+($D728*'fnd base rates'!K$49)
+($E728*'fnd base rates'!K$50)
+($F728*'fnd base rates'!K$51)
+($G728*'fnd base rates'!K$52)
+($H728*'fnd base rates'!K$53)
+($I728*'fnd base rates'!K$54)
+($J728*'fnd base rates'!K$55)
+($K728*'fnd base rates'!K$56)
+($L728*'fnd base rates'!K$57)
+($M728*'fnd base rates'!K$58)
+($N728*'fnd base rates'!K$59)
+($O728*VLOOKUP($S728+12,rate_basefnd,11)))
*$R728</f>
        <v>388232.04824999993</v>
      </c>
      <c r="AD728" s="1">
        <f>(($C728*'fnd base rates'!L$48)
+($D728*'fnd base rates'!L$49)
+($E728*'fnd base rates'!L$50)
+($F728*'fnd base rates'!L$51)
+($G728*'fnd base rates'!L$52)
+($H728*'fnd base rates'!L$53)
+($I728*'fnd base rates'!L$54)
+($J728*'fnd base rates'!L$55)
+($K728*'fnd base rates'!L$56)
+($L728*'fnd base rates'!L$57)
+($M728*'fnd base rates'!L$58)
+($N728*'fnd base rates'!L$59)
+($O728*VLOOKUP($S728+12,rate_basefnd,12)))</f>
        <v>343248.08516358846</v>
      </c>
      <c r="AE728" s="1">
        <f>(($C728*'fnd base rates'!M$48)
+($D728*'fnd base rates'!M$49)
+($E728*'fnd base rates'!M$50)
+($F728*'fnd base rates'!M$51)
+($G728*'fnd base rates'!M$52)
+($H728*'fnd base rates'!M$53)
+($I728*'fnd base rates'!M$54)
+($J728*'fnd base rates'!M$55)
+($K728*'fnd base rates'!M$56)
+($L728*'fnd base rates'!M$57)
+($M728*'fnd base rates'!M$58)
+($N728*'fnd base rates'!M$59)
+($O728*VLOOKUP($S728+12,rate_basefnd,13)))</f>
        <v>0</v>
      </c>
      <c r="AF728" s="4">
        <f t="shared" si="126"/>
        <v>3358644.7814135882</v>
      </c>
      <c r="AG728" s="4"/>
      <c r="AH728" s="4">
        <f t="shared" si="127"/>
        <v>499061281</v>
      </c>
      <c r="AI728" s="4" t="str">
        <f t="shared" si="128"/>
        <v>499</v>
      </c>
      <c r="AJ728" s="2" t="str">
        <f t="shared" si="129"/>
        <v>061</v>
      </c>
      <c r="AK728" s="2" t="str">
        <f t="shared" si="130"/>
        <v>281</v>
      </c>
      <c r="AL728" s="4">
        <f t="shared" si="131"/>
        <v>1</v>
      </c>
      <c r="AM728" s="4">
        <f t="shared" si="124"/>
        <v>306</v>
      </c>
      <c r="AN728" s="4">
        <f t="shared" si="132"/>
        <v>3358644.7814135882</v>
      </c>
      <c r="AO728" s="4">
        <f t="shared" si="133"/>
        <v>10976</v>
      </c>
      <c r="AP728" s="4">
        <f t="shared" si="134"/>
        <v>0</v>
      </c>
      <c r="AQ728" s="75">
        <v>10976</v>
      </c>
      <c r="AR728" s="4"/>
    </row>
    <row r="729" spans="1:44">
      <c r="A729" s="2">
        <v>499061332</v>
      </c>
      <c r="B729" s="382" t="s">
        <v>699</v>
      </c>
      <c r="C729" s="15">
        <f>'fnd enro'!C729</f>
        <v>0</v>
      </c>
      <c r="D729" s="15">
        <f>'fnd enro'!D729</f>
        <v>0</v>
      </c>
      <c r="E729" s="15">
        <f>'fnd enro'!E729</f>
        <v>0</v>
      </c>
      <c r="F729" s="15">
        <f>'fnd enro'!F729</f>
        <v>0</v>
      </c>
      <c r="G729" s="15">
        <f>'fnd enro'!G729</f>
        <v>19</v>
      </c>
      <c r="H729" s="15">
        <f>'fnd enro'!H729</f>
        <v>15</v>
      </c>
      <c r="I729" s="15">
        <f>'fnd enro'!I729</f>
        <v>1.425</v>
      </c>
      <c r="J729" s="15">
        <f>'fnd enro'!J729</f>
        <v>0</v>
      </c>
      <c r="K729" s="15">
        <f>'fnd enro'!K729</f>
        <v>0</v>
      </c>
      <c r="L729" s="15">
        <f>'fnd enro'!L729</f>
        <v>0</v>
      </c>
      <c r="M729" s="15">
        <f>'fnd enro'!M729</f>
        <v>4</v>
      </c>
      <c r="N729" s="15">
        <f>'fnd enro'!N729</f>
        <v>0</v>
      </c>
      <c r="O729" s="15">
        <f>'fnd enro'!O729</f>
        <v>24</v>
      </c>
      <c r="P729" s="15"/>
      <c r="Q729" s="15">
        <f>'fnd enro'!R729</f>
        <v>38</v>
      </c>
      <c r="R729" s="16">
        <f t="shared" si="125"/>
        <v>1</v>
      </c>
      <c r="S729" s="15">
        <f>'fnd enro'!Q729</f>
        <v>10</v>
      </c>
      <c r="U729" s="1">
        <f>(($C729*'fnd base rates'!C$48)
+($D729*'fnd base rates'!C$49)
+($E729*'fnd base rates'!C$50)
+($F729*'fnd base rates'!C$51)
+($G729*'fnd base rates'!C$52)
+($H729*'fnd base rates'!C$53)
+($I729*'fnd base rates'!C$54)
+($J729*'fnd base rates'!C$55)
+($K729*'fnd base rates'!C$56)
+($L729*'fnd base rates'!C$57)
+($M729*'fnd base rates'!C$58)
+($N729*'fnd base rates'!C$59)
+($O729*VLOOKUP($S729+12,rate_basefnd,3)))
*$R729</f>
        <v>17605.233750000003</v>
      </c>
      <c r="V729" s="1">
        <f>(($C729*'fnd base rates'!D$48)
+($D729*'fnd base rates'!D$49)
+($E729*'fnd base rates'!D$50)
+($F729*'fnd base rates'!D$51)
+($G729*'fnd base rates'!D$52)
+($H729*'fnd base rates'!D$53)
+($I729*'fnd base rates'!D$54)
+($J729*'fnd base rates'!D$55)
+($K729*'fnd base rates'!D$56)
+($L729*'fnd base rates'!D$57)
+($M729*'fnd base rates'!D$58)
+($N729*'fnd base rates'!D$59)
+($O729*VLOOKUP($S729+12,rate_basefnd,4)))
*$R729</f>
        <v>25259.360000000004</v>
      </c>
      <c r="W729" s="1">
        <f>(($C729*'fnd base rates'!E$48)
+($D729*'fnd base rates'!E$49)
+($E729*'fnd base rates'!E$50)
+($F729*'fnd base rates'!E$51)
+($G729*'fnd base rates'!E$52)
+($H729*'fnd base rates'!E$53)
+($I729*'fnd base rates'!E$54)
+($J729*'fnd base rates'!E$55)
+($K729*'fnd base rates'!E$56)
+($L729*'fnd base rates'!E$57)
+($M729*'fnd base rates'!E$58)
+($N729*'fnd base rates'!E$59)
+($O729*VLOOKUP($S729+12,rate_basefnd,5)))
*$R729</f>
        <v>218950.06624999997</v>
      </c>
      <c r="X729" s="1">
        <f>(($C729*'fnd base rates'!F$48)
+($D729*'fnd base rates'!F$49)
+($E729*'fnd base rates'!F$50)
+($F729*'fnd base rates'!F$51)
+($G729*'fnd base rates'!F$52)
+($H729*'fnd base rates'!F$53)
+($I729*'fnd base rates'!F$54)
+($J729*'fnd base rates'!F$55)
+($K729*'fnd base rates'!F$56)
+($L729*'fnd base rates'!F$57)
+($M729*'fnd base rates'!F$58)
+($N729*'fnd base rates'!F$59)
+($O729*VLOOKUP($S729+12,rate_basefnd,6)))
*$R729</f>
        <v>31371.468500000003</v>
      </c>
      <c r="Y729" s="1">
        <f>(($C729*'fnd base rates'!G$48)
+($D729*'fnd base rates'!G$49)
+($E729*'fnd base rates'!G$50)
+($F729*'fnd base rates'!G$51)
+($G729*'fnd base rates'!G$52)
+($H729*'fnd base rates'!G$53)
+($I729*'fnd base rates'!G$54)
+($J729*'fnd base rates'!G$55)
+($K729*'fnd base rates'!G$56)
+($L729*'fnd base rates'!G$57)
+($M729*'fnd base rates'!G$58)
+($N729*'fnd base rates'!G$59)
+($O729*VLOOKUP($S729+12,rate_basefnd,7)))
*$R729</f>
        <v>7343.3644999999997</v>
      </c>
      <c r="Z729" s="1">
        <f>(($C729*'fnd base rates'!H$48)
+($D729*'fnd base rates'!H$49)
+($E729*'fnd base rates'!H$50)
+($F729*'fnd base rates'!H$51)
+($G729*'fnd base rates'!H$52)
+($H729*'fnd base rates'!H$53)
+($I729*'fnd base rates'!H$54)
+($J729*'fnd base rates'!H$55)
+($K729*'fnd base rates'!H$56)
+($L729*'fnd base rates'!H$57)
+($M729*'fnd base rates'!H$58)
+($N729*'fnd base rates'!H$59)
+($O729*VLOOKUP($S729+12,rate_basefnd,8)))</f>
        <v>21237.110999999997</v>
      </c>
      <c r="AA729" s="1">
        <f>(($C729*'fnd base rates'!I$48)
+($D729*'fnd base rates'!I$49)
+($E729*'fnd base rates'!I$50)
+($F729*'fnd base rates'!I$51)
+($G729*'fnd base rates'!I$52)
+($H729*'fnd base rates'!I$53)
+($I729*'fnd base rates'!I$54)
+($J729*'fnd base rates'!I$55)
+($K729*'fnd base rates'!I$56)
+($L729*'fnd base rates'!I$57)
+($M729*'fnd base rates'!I$58)
+($N729*'fnd base rates'!I$59)
+($O729*VLOOKUP($S729+12,rate_basefnd,9)))
*$R729</f>
        <v>12341.49</v>
      </c>
      <c r="AB729" s="1">
        <f>(($C729*'fnd base rates'!J$48)
+($D729*'fnd base rates'!J$49)
+($E729*'fnd base rates'!J$50)
+($F729*'fnd base rates'!J$51)
+($G729*'fnd base rates'!J$52)
+($H729*'fnd base rates'!J$53)
+($I729*'fnd base rates'!J$54)
+($J729*'fnd base rates'!J$55)
+($K729*'fnd base rates'!J$56)
+($L729*'fnd base rates'!J$57)
+($M729*'fnd base rates'!J$58)
+($N729*'fnd base rates'!J$59)
+($O729*VLOOKUP($S729+12,rate_basefnd,10)))
*$R729</f>
        <v>12114.32</v>
      </c>
      <c r="AC729" s="1">
        <f>(($C729*'fnd base rates'!K$48)
+($D729*'fnd base rates'!K$49)
+($E729*'fnd base rates'!K$50)
+($F729*'fnd base rates'!K$51)
+($G729*'fnd base rates'!K$52)
+($H729*'fnd base rates'!K$53)
+($I729*'fnd base rates'!K$54)
+($J729*'fnd base rates'!K$55)
+($K729*'fnd base rates'!K$56)
+($L729*'fnd base rates'!K$57)
+($M729*'fnd base rates'!K$58)
+($N729*'fnd base rates'!K$59)
+($O729*VLOOKUP($S729+12,rate_basefnd,11)))
*$R729</f>
        <v>51532.82475</v>
      </c>
      <c r="AD729" s="1">
        <f>(($C729*'fnd base rates'!L$48)
+($D729*'fnd base rates'!L$49)
+($E729*'fnd base rates'!L$50)
+($F729*'fnd base rates'!L$51)
+($G729*'fnd base rates'!L$52)
+($H729*'fnd base rates'!L$53)
+($I729*'fnd base rates'!L$54)
+($J729*'fnd base rates'!L$55)
+($K729*'fnd base rates'!L$56)
+($L729*'fnd base rates'!L$57)
+($M729*'fnd base rates'!L$58)
+($N729*'fnd base rates'!L$59)
+($O729*VLOOKUP($S729+12,rate_basefnd,12)))</f>
        <v>44938.179439212843</v>
      </c>
      <c r="AE729" s="1">
        <f>(($C729*'fnd base rates'!M$48)
+($D729*'fnd base rates'!M$49)
+($E729*'fnd base rates'!M$50)
+($F729*'fnd base rates'!M$51)
+($G729*'fnd base rates'!M$52)
+($H729*'fnd base rates'!M$53)
+($I729*'fnd base rates'!M$54)
+($J729*'fnd base rates'!M$55)
+($K729*'fnd base rates'!M$56)
+($L729*'fnd base rates'!M$57)
+($M729*'fnd base rates'!M$58)
+($N729*'fnd base rates'!M$59)
+($O729*VLOOKUP($S729+12,rate_basefnd,13)))</f>
        <v>0</v>
      </c>
      <c r="AF729" s="4">
        <f t="shared" si="126"/>
        <v>442693.41818921285</v>
      </c>
      <c r="AG729" s="4"/>
      <c r="AH729" s="4">
        <f t="shared" si="127"/>
        <v>499061332</v>
      </c>
      <c r="AI729" s="4" t="str">
        <f t="shared" si="128"/>
        <v>499</v>
      </c>
      <c r="AJ729" s="2" t="str">
        <f t="shared" si="129"/>
        <v>061</v>
      </c>
      <c r="AK729" s="2" t="str">
        <f t="shared" si="130"/>
        <v>332</v>
      </c>
      <c r="AL729" s="4">
        <f t="shared" si="131"/>
        <v>1</v>
      </c>
      <c r="AM729" s="4">
        <f t="shared" si="124"/>
        <v>38</v>
      </c>
      <c r="AN729" s="4">
        <f t="shared" si="132"/>
        <v>442693.41818921285</v>
      </c>
      <c r="AO729" s="4">
        <f t="shared" si="133"/>
        <v>11650</v>
      </c>
      <c r="AP729" s="4">
        <f t="shared" si="134"/>
        <v>0</v>
      </c>
      <c r="AQ729" s="75">
        <v>11650</v>
      </c>
      <c r="AR729" s="4"/>
    </row>
    <row r="730" spans="1:44">
      <c r="A730" s="2">
        <v>3501137061</v>
      </c>
      <c r="B730" s="382" t="s">
        <v>710</v>
      </c>
      <c r="C730" s="15">
        <f>'fnd enro'!C730</f>
        <v>0</v>
      </c>
      <c r="D730" s="15">
        <f>'fnd enro'!D730</f>
        <v>0</v>
      </c>
      <c r="E730" s="15">
        <f>'fnd enro'!E730</f>
        <v>0</v>
      </c>
      <c r="F730" s="15">
        <f>'fnd enro'!F730</f>
        <v>0</v>
      </c>
      <c r="G730" s="15">
        <f>'fnd enro'!G730</f>
        <v>0</v>
      </c>
      <c r="H730" s="15">
        <f>'fnd enro'!H730</f>
        <v>14</v>
      </c>
      <c r="I730" s="15">
        <f>'fnd enro'!I730</f>
        <v>0.6</v>
      </c>
      <c r="J730" s="15">
        <f>'fnd enro'!J730</f>
        <v>0</v>
      </c>
      <c r="K730" s="15">
        <f>'fnd enro'!K730</f>
        <v>0</v>
      </c>
      <c r="L730" s="15">
        <f>'fnd enro'!L730</f>
        <v>0</v>
      </c>
      <c r="M730" s="15">
        <f>'fnd enro'!M730</f>
        <v>2</v>
      </c>
      <c r="N730" s="15">
        <f>'fnd enro'!N730</f>
        <v>0</v>
      </c>
      <c r="O730" s="15">
        <f>'fnd enro'!O730</f>
        <v>9</v>
      </c>
      <c r="P730" s="15"/>
      <c r="Q730" s="15">
        <f>'fnd enro'!R730</f>
        <v>16</v>
      </c>
      <c r="R730" s="16">
        <f t="shared" si="125"/>
        <v>1</v>
      </c>
      <c r="S730" s="15">
        <f>'fnd enro'!Q730</f>
        <v>10</v>
      </c>
      <c r="U730" s="1">
        <f>(($C730*'fnd base rates'!C$48)
+($D730*'fnd base rates'!C$49)
+($E730*'fnd base rates'!C$50)
+($F730*'fnd base rates'!C$51)
+($G730*'fnd base rates'!C$52)
+($H730*'fnd base rates'!C$53)
+($I730*'fnd base rates'!C$54)
+($J730*'fnd base rates'!C$55)
+($K730*'fnd base rates'!C$56)
+($L730*'fnd base rates'!C$57)
+($M730*'fnd base rates'!C$58)
+($N730*'fnd base rates'!C$59)
+($O730*VLOOKUP($S730+12,rate_basefnd,3)))
*$R730</f>
        <v>7412.7300000000005</v>
      </c>
      <c r="V730" s="1">
        <f>(($C730*'fnd base rates'!D$48)
+($D730*'fnd base rates'!D$49)
+($E730*'fnd base rates'!D$50)
+($F730*'fnd base rates'!D$51)
+($G730*'fnd base rates'!D$52)
+($H730*'fnd base rates'!D$53)
+($I730*'fnd base rates'!D$54)
+($J730*'fnd base rates'!D$55)
+($K730*'fnd base rates'!D$56)
+($L730*'fnd base rates'!D$57)
+($M730*'fnd base rates'!D$58)
+($N730*'fnd base rates'!D$59)
+($O730*VLOOKUP($S730+12,rate_basefnd,4)))
*$R730</f>
        <v>10635.52</v>
      </c>
      <c r="W730" s="1">
        <f>(($C730*'fnd base rates'!E$48)
+($D730*'fnd base rates'!E$49)
+($E730*'fnd base rates'!E$50)
+($F730*'fnd base rates'!E$51)
+($G730*'fnd base rates'!E$52)
+($H730*'fnd base rates'!E$53)
+($I730*'fnd base rates'!E$54)
+($J730*'fnd base rates'!E$55)
+($K730*'fnd base rates'!E$56)
+($L730*'fnd base rates'!E$57)
+($M730*'fnd base rates'!E$58)
+($N730*'fnd base rates'!E$59)
+($O730*VLOOKUP($S730+12,rate_basefnd,5)))
*$R730</f>
        <v>98875.09</v>
      </c>
      <c r="X730" s="1">
        <f>(($C730*'fnd base rates'!F$48)
+($D730*'fnd base rates'!F$49)
+($E730*'fnd base rates'!F$50)
+($F730*'fnd base rates'!F$51)
+($G730*'fnd base rates'!F$52)
+($H730*'fnd base rates'!F$53)
+($I730*'fnd base rates'!F$54)
+($J730*'fnd base rates'!F$55)
+($K730*'fnd base rates'!F$56)
+($L730*'fnd base rates'!F$57)
+($M730*'fnd base rates'!F$58)
+($N730*'fnd base rates'!F$59)
+($O730*VLOOKUP($S730+12,rate_basefnd,6)))
*$R730</f>
        <v>12504.492</v>
      </c>
      <c r="Y730" s="1">
        <f>(($C730*'fnd base rates'!G$48)
+($D730*'fnd base rates'!G$49)
+($E730*'fnd base rates'!G$50)
+($F730*'fnd base rates'!G$51)
+($G730*'fnd base rates'!G$52)
+($H730*'fnd base rates'!G$53)
+($I730*'fnd base rates'!G$54)
+($J730*'fnd base rates'!G$55)
+($K730*'fnd base rates'!G$56)
+($L730*'fnd base rates'!G$57)
+($M730*'fnd base rates'!G$58)
+($N730*'fnd base rates'!G$59)
+($O730*VLOOKUP($S730+12,rate_basefnd,7)))
*$R730</f>
        <v>2992.0439999999999</v>
      </c>
      <c r="Z730" s="1">
        <f>(($C730*'fnd base rates'!H$48)
+($D730*'fnd base rates'!H$49)
+($E730*'fnd base rates'!H$50)
+($F730*'fnd base rates'!H$51)
+($G730*'fnd base rates'!H$52)
+($H730*'fnd base rates'!H$53)
+($I730*'fnd base rates'!H$54)
+($J730*'fnd base rates'!H$55)
+($K730*'fnd base rates'!H$56)
+($L730*'fnd base rates'!H$57)
+($M730*'fnd base rates'!H$58)
+($N730*'fnd base rates'!H$59)
+($O730*VLOOKUP($S730+12,rate_basefnd,8)))</f>
        <v>10975.951999999999</v>
      </c>
      <c r="AA730" s="1">
        <f>(($C730*'fnd base rates'!I$48)
+($D730*'fnd base rates'!I$49)
+($E730*'fnd base rates'!I$50)
+($F730*'fnd base rates'!I$51)
+($G730*'fnd base rates'!I$52)
+($H730*'fnd base rates'!I$53)
+($I730*'fnd base rates'!I$54)
+($J730*'fnd base rates'!I$55)
+($K730*'fnd base rates'!I$56)
+($L730*'fnd base rates'!I$57)
+($M730*'fnd base rates'!I$58)
+($N730*'fnd base rates'!I$59)
+($O730*VLOOKUP($S730+12,rate_basefnd,9)))
*$R730</f>
        <v>5771.58</v>
      </c>
      <c r="AB730" s="1">
        <f>(($C730*'fnd base rates'!J$48)
+($D730*'fnd base rates'!J$49)
+($E730*'fnd base rates'!J$50)
+($F730*'fnd base rates'!J$51)
+($G730*'fnd base rates'!J$52)
+($H730*'fnd base rates'!J$53)
+($I730*'fnd base rates'!J$54)
+($J730*'fnd base rates'!J$55)
+($K730*'fnd base rates'!J$56)
+($L730*'fnd base rates'!J$57)
+($M730*'fnd base rates'!J$58)
+($N730*'fnd base rates'!J$59)
+($O730*VLOOKUP($S730+12,rate_basefnd,10)))
*$R730</f>
        <v>7243.7</v>
      </c>
      <c r="AC730" s="1">
        <f>(($C730*'fnd base rates'!K$48)
+($D730*'fnd base rates'!K$49)
+($E730*'fnd base rates'!K$50)
+($F730*'fnd base rates'!K$51)
+($G730*'fnd base rates'!K$52)
+($H730*'fnd base rates'!K$53)
+($I730*'fnd base rates'!K$54)
+($J730*'fnd base rates'!K$55)
+($K730*'fnd base rates'!K$56)
+($L730*'fnd base rates'!K$57)
+($M730*'fnd base rates'!K$58)
+($N730*'fnd base rates'!K$59)
+($O730*VLOOKUP($S730+12,rate_basefnd,11)))
*$R730</f>
        <v>20997.332000000002</v>
      </c>
      <c r="AD730" s="1">
        <f>(($C730*'fnd base rates'!L$48)
+($D730*'fnd base rates'!L$49)
+($E730*'fnd base rates'!L$50)
+($F730*'fnd base rates'!L$51)
+($G730*'fnd base rates'!L$52)
+($H730*'fnd base rates'!L$53)
+($I730*'fnd base rates'!L$54)
+($J730*'fnd base rates'!L$55)
+($K730*'fnd base rates'!L$56)
+($L730*'fnd base rates'!L$57)
+($M730*'fnd base rates'!L$58)
+($N730*'fnd base rates'!L$59)
+($O730*VLOOKUP($S730+12,rate_basefnd,12)))</f>
        <v>18156.77922288789</v>
      </c>
      <c r="AE730" s="1">
        <f>(($C730*'fnd base rates'!M$48)
+($D730*'fnd base rates'!M$49)
+($E730*'fnd base rates'!M$50)
+($F730*'fnd base rates'!M$51)
+($G730*'fnd base rates'!M$52)
+($H730*'fnd base rates'!M$53)
+($I730*'fnd base rates'!M$54)
+($J730*'fnd base rates'!M$55)
+($K730*'fnd base rates'!M$56)
+($L730*'fnd base rates'!M$57)
+($M730*'fnd base rates'!M$58)
+($N730*'fnd base rates'!M$59)
+($O730*VLOOKUP($S730+12,rate_basefnd,13)))</f>
        <v>0</v>
      </c>
      <c r="AF730" s="4">
        <f t="shared" si="126"/>
        <v>195565.21922288786</v>
      </c>
      <c r="AG730" s="4"/>
      <c r="AH730" s="4">
        <f t="shared" si="127"/>
        <v>3501137061</v>
      </c>
      <c r="AI730" s="4" t="str">
        <f t="shared" si="128"/>
        <v>3501</v>
      </c>
      <c r="AJ730" s="2" t="str">
        <f t="shared" si="129"/>
        <v>137</v>
      </c>
      <c r="AK730" s="2" t="str">
        <f t="shared" si="130"/>
        <v>061</v>
      </c>
      <c r="AL730" s="4">
        <f t="shared" si="131"/>
        <v>1</v>
      </c>
      <c r="AM730" s="4">
        <f t="shared" si="124"/>
        <v>16</v>
      </c>
      <c r="AN730" s="4">
        <f t="shared" si="132"/>
        <v>195565.21922288786</v>
      </c>
      <c r="AO730" s="4">
        <f t="shared" si="133"/>
        <v>12223</v>
      </c>
      <c r="AP730" s="4">
        <f t="shared" si="134"/>
        <v>0</v>
      </c>
      <c r="AQ730" s="75">
        <v>12223</v>
      </c>
      <c r="AR730" s="4"/>
    </row>
    <row r="731" spans="1:44">
      <c r="A731" s="2">
        <v>3501137086</v>
      </c>
      <c r="B731" s="382" t="s">
        <v>710</v>
      </c>
      <c r="C731" s="15">
        <f>'fnd enro'!C731</f>
        <v>0</v>
      </c>
      <c r="D731" s="15">
        <f>'fnd enro'!D731</f>
        <v>0</v>
      </c>
      <c r="E731" s="15">
        <f>'fnd enro'!E731</f>
        <v>0</v>
      </c>
      <c r="F731" s="15">
        <f>'fnd enro'!F731</f>
        <v>0</v>
      </c>
      <c r="G731" s="15">
        <f>'fnd enro'!G731</f>
        <v>0</v>
      </c>
      <c r="H731" s="15">
        <f>'fnd enro'!H731</f>
        <v>1</v>
      </c>
      <c r="I731" s="15">
        <f>'fnd enro'!I731</f>
        <v>3.7499999999999999E-2</v>
      </c>
      <c r="J731" s="15">
        <f>'fnd enro'!J731</f>
        <v>0</v>
      </c>
      <c r="K731" s="15">
        <f>'fnd enro'!K731</f>
        <v>0</v>
      </c>
      <c r="L731" s="15">
        <f>'fnd enro'!L731</f>
        <v>0</v>
      </c>
      <c r="M731" s="15">
        <f>'fnd enro'!M731</f>
        <v>0</v>
      </c>
      <c r="N731" s="15">
        <f>'fnd enro'!N731</f>
        <v>0</v>
      </c>
      <c r="O731" s="15">
        <f>'fnd enro'!O731</f>
        <v>0</v>
      </c>
      <c r="P731" s="15"/>
      <c r="Q731" s="15">
        <f>'fnd enro'!R731</f>
        <v>1</v>
      </c>
      <c r="R731" s="16">
        <f t="shared" si="125"/>
        <v>1</v>
      </c>
      <c r="S731" s="15">
        <f>'fnd enro'!Q731</f>
        <v>1</v>
      </c>
      <c r="U731" s="1">
        <f>(($C731*'fnd base rates'!C$48)
+($D731*'fnd base rates'!C$49)
+($E731*'fnd base rates'!C$50)
+($F731*'fnd base rates'!C$51)
+($G731*'fnd base rates'!C$52)
+($H731*'fnd base rates'!C$53)
+($I731*'fnd base rates'!C$54)
+($J731*'fnd base rates'!C$55)
+($K731*'fnd base rates'!C$56)
+($L731*'fnd base rates'!C$57)
+($M731*'fnd base rates'!C$58)
+($N731*'fnd base rates'!C$59)
+($O731*VLOOKUP($S731+12,rate_basefnd,3)))
*$R731</f>
        <v>463.29562500000003</v>
      </c>
      <c r="V731" s="1">
        <f>(($C731*'fnd base rates'!D$48)
+($D731*'fnd base rates'!D$49)
+($E731*'fnd base rates'!D$50)
+($F731*'fnd base rates'!D$51)
+($G731*'fnd base rates'!D$52)
+($H731*'fnd base rates'!D$53)
+($I731*'fnd base rates'!D$54)
+($J731*'fnd base rates'!D$55)
+($K731*'fnd base rates'!D$56)
+($L731*'fnd base rates'!D$57)
+($M731*'fnd base rates'!D$58)
+($N731*'fnd base rates'!D$59)
+($O731*VLOOKUP($S731+12,rate_basefnd,4)))
*$R731</f>
        <v>664.72</v>
      </c>
      <c r="W731" s="1">
        <f>(($C731*'fnd base rates'!E$48)
+($D731*'fnd base rates'!E$49)
+($E731*'fnd base rates'!E$50)
+($F731*'fnd base rates'!E$51)
+($G731*'fnd base rates'!E$52)
+($H731*'fnd base rates'!E$53)
+($I731*'fnd base rates'!E$54)
+($J731*'fnd base rates'!E$55)
+($K731*'fnd base rates'!E$56)
+($L731*'fnd base rates'!E$57)
+($M731*'fnd base rates'!E$58)
+($N731*'fnd base rates'!E$59)
+($O731*VLOOKUP($S731+12,rate_basefnd,5)))
*$R731</f>
        <v>4258.7093749999995</v>
      </c>
      <c r="X731" s="1">
        <f>(($C731*'fnd base rates'!F$48)
+($D731*'fnd base rates'!F$49)
+($E731*'fnd base rates'!F$50)
+($F731*'fnd base rates'!F$51)
+($G731*'fnd base rates'!F$52)
+($H731*'fnd base rates'!F$53)
+($I731*'fnd base rates'!F$54)
+($J731*'fnd base rates'!F$55)
+($K731*'fnd base rates'!F$56)
+($L731*'fnd base rates'!F$57)
+($M731*'fnd base rates'!F$58)
+($N731*'fnd base rates'!F$59)
+($O731*VLOOKUP($S731+12,rate_basefnd,6)))
*$R731</f>
        <v>761.95575000000008</v>
      </c>
      <c r="Y731" s="1">
        <f>(($C731*'fnd base rates'!G$48)
+($D731*'fnd base rates'!G$49)
+($E731*'fnd base rates'!G$50)
+($F731*'fnd base rates'!G$51)
+($G731*'fnd base rates'!G$52)
+($H731*'fnd base rates'!G$53)
+($I731*'fnd base rates'!G$54)
+($J731*'fnd base rates'!G$55)
+($K731*'fnd base rates'!G$56)
+($L731*'fnd base rates'!G$57)
+($M731*'fnd base rates'!G$58)
+($N731*'fnd base rates'!G$59)
+($O731*VLOOKUP($S731+12,rate_basefnd,7)))
*$R731</f>
        <v>141.94274999999999</v>
      </c>
      <c r="Z731" s="1">
        <f>(($C731*'fnd base rates'!H$48)
+($D731*'fnd base rates'!H$49)
+($E731*'fnd base rates'!H$50)
+($F731*'fnd base rates'!H$51)
+($G731*'fnd base rates'!H$52)
+($H731*'fnd base rates'!H$53)
+($I731*'fnd base rates'!H$54)
+($J731*'fnd base rates'!H$55)
+($K731*'fnd base rates'!H$56)
+($L731*'fnd base rates'!H$57)
+($M731*'fnd base rates'!H$58)
+($N731*'fnd base rates'!H$59)
+($O731*VLOOKUP($S731+12,rate_basefnd,8)))</f>
        <v>719.08450000000005</v>
      </c>
      <c r="AA731" s="1">
        <f>(($C731*'fnd base rates'!I$48)
+($D731*'fnd base rates'!I$49)
+($E731*'fnd base rates'!I$50)
+($F731*'fnd base rates'!I$51)
+($G731*'fnd base rates'!I$52)
+($H731*'fnd base rates'!I$53)
+($I731*'fnd base rates'!I$54)
+($J731*'fnd base rates'!I$55)
+($K731*'fnd base rates'!I$56)
+($L731*'fnd base rates'!I$57)
+($M731*'fnd base rates'!I$58)
+($N731*'fnd base rates'!I$59)
+($O731*VLOOKUP($S731+12,rate_basefnd,9)))
*$R731</f>
        <v>370.08</v>
      </c>
      <c r="AB731" s="1">
        <f>(($C731*'fnd base rates'!J$48)
+($D731*'fnd base rates'!J$49)
+($E731*'fnd base rates'!J$50)
+($F731*'fnd base rates'!J$51)
+($G731*'fnd base rates'!J$52)
+($H731*'fnd base rates'!J$53)
+($I731*'fnd base rates'!J$54)
+($J731*'fnd base rates'!J$55)
+($K731*'fnd base rates'!J$56)
+($L731*'fnd base rates'!J$57)
+($M731*'fnd base rates'!J$58)
+($N731*'fnd base rates'!J$59)
+($O731*VLOOKUP($S731+12,rate_basefnd,10)))
*$R731</f>
        <v>498.5</v>
      </c>
      <c r="AC731" s="1">
        <f>(($C731*'fnd base rates'!K$48)
+($D731*'fnd base rates'!K$49)
+($E731*'fnd base rates'!K$50)
+($F731*'fnd base rates'!K$51)
+($G731*'fnd base rates'!K$52)
+($H731*'fnd base rates'!K$53)
+($I731*'fnd base rates'!K$54)
+($J731*'fnd base rates'!K$55)
+($K731*'fnd base rates'!K$56)
+($L731*'fnd base rates'!K$57)
+($M731*'fnd base rates'!K$58)
+($N731*'fnd base rates'!K$59)
+($O731*VLOOKUP($S731+12,rate_basefnd,11)))
*$R731</f>
        <v>996.10512500000004</v>
      </c>
      <c r="AD731" s="1">
        <f>(($C731*'fnd base rates'!L$48)
+($D731*'fnd base rates'!L$49)
+($E731*'fnd base rates'!L$50)
+($F731*'fnd base rates'!L$51)
+($G731*'fnd base rates'!L$52)
+($H731*'fnd base rates'!L$53)
+($I731*'fnd base rates'!L$54)
+($J731*'fnd base rates'!L$55)
+($K731*'fnd base rates'!L$56)
+($L731*'fnd base rates'!L$57)
+($M731*'fnd base rates'!L$58)
+($N731*'fnd base rates'!L$59)
+($O731*VLOOKUP($S731+12,rate_basefnd,12)))</f>
        <v>919.25803935944157</v>
      </c>
      <c r="AE731" s="1">
        <f>(($C731*'fnd base rates'!M$48)
+($D731*'fnd base rates'!M$49)
+($E731*'fnd base rates'!M$50)
+($F731*'fnd base rates'!M$51)
+($G731*'fnd base rates'!M$52)
+($H731*'fnd base rates'!M$53)
+($I731*'fnd base rates'!M$54)
+($J731*'fnd base rates'!M$55)
+($K731*'fnd base rates'!M$56)
+($L731*'fnd base rates'!M$57)
+($M731*'fnd base rates'!M$58)
+($N731*'fnd base rates'!M$59)
+($O731*VLOOKUP($S731+12,rate_basefnd,13)))</f>
        <v>0</v>
      </c>
      <c r="AF731" s="4">
        <f t="shared" si="126"/>
        <v>9793.6511643594404</v>
      </c>
      <c r="AG731" s="4"/>
      <c r="AH731" s="4">
        <f t="shared" si="127"/>
        <v>3501137086</v>
      </c>
      <c r="AI731" s="4" t="str">
        <f t="shared" si="128"/>
        <v>3501</v>
      </c>
      <c r="AJ731" s="2" t="str">
        <f t="shared" si="129"/>
        <v>137</v>
      </c>
      <c r="AK731" s="2" t="str">
        <f t="shared" si="130"/>
        <v>086</v>
      </c>
      <c r="AL731" s="4">
        <f t="shared" si="131"/>
        <v>1</v>
      </c>
      <c r="AM731" s="4">
        <f t="shared" si="124"/>
        <v>1</v>
      </c>
      <c r="AN731" s="4">
        <f t="shared" si="132"/>
        <v>9793.6511643594404</v>
      </c>
      <c r="AO731" s="4">
        <f t="shared" si="133"/>
        <v>9794</v>
      </c>
      <c r="AP731" s="4">
        <f t="shared" si="134"/>
        <v>0</v>
      </c>
      <c r="AQ731" s="75">
        <v>9794</v>
      </c>
      <c r="AR731" s="4"/>
    </row>
    <row r="732" spans="1:44">
      <c r="A732" s="2">
        <v>3501137127</v>
      </c>
      <c r="B732" s="382" t="s">
        <v>710</v>
      </c>
      <c r="C732" s="15">
        <f>'fnd enro'!C732</f>
        <v>0</v>
      </c>
      <c r="D732" s="15">
        <f>'fnd enro'!D732</f>
        <v>0</v>
      </c>
      <c r="E732" s="15">
        <f>'fnd enro'!E732</f>
        <v>0</v>
      </c>
      <c r="F732" s="15">
        <f>'fnd enro'!F732</f>
        <v>0</v>
      </c>
      <c r="G732" s="15">
        <f>'fnd enro'!G732</f>
        <v>0</v>
      </c>
      <c r="H732" s="15">
        <f>'fnd enro'!H732</f>
        <v>1</v>
      </c>
      <c r="I732" s="15">
        <f>'fnd enro'!I732</f>
        <v>3.7499999999999999E-2</v>
      </c>
      <c r="J732" s="15">
        <f>'fnd enro'!J732</f>
        <v>0</v>
      </c>
      <c r="K732" s="15">
        <f>'fnd enro'!K732</f>
        <v>0</v>
      </c>
      <c r="L732" s="15">
        <f>'fnd enro'!L732</f>
        <v>0</v>
      </c>
      <c r="M732" s="15">
        <f>'fnd enro'!M732</f>
        <v>0</v>
      </c>
      <c r="N732" s="15">
        <f>'fnd enro'!N732</f>
        <v>0</v>
      </c>
      <c r="O732" s="15">
        <f>'fnd enro'!O732</f>
        <v>0</v>
      </c>
      <c r="P732" s="15"/>
      <c r="Q732" s="15">
        <f>'fnd enro'!R732</f>
        <v>1</v>
      </c>
      <c r="R732" s="16">
        <f t="shared" si="125"/>
        <v>1</v>
      </c>
      <c r="S732" s="15">
        <f>'fnd enro'!Q732</f>
        <v>1</v>
      </c>
      <c r="U732" s="1">
        <f>(($C732*'fnd base rates'!C$48)
+($D732*'fnd base rates'!C$49)
+($E732*'fnd base rates'!C$50)
+($F732*'fnd base rates'!C$51)
+($G732*'fnd base rates'!C$52)
+($H732*'fnd base rates'!C$53)
+($I732*'fnd base rates'!C$54)
+($J732*'fnd base rates'!C$55)
+($K732*'fnd base rates'!C$56)
+($L732*'fnd base rates'!C$57)
+($M732*'fnd base rates'!C$58)
+($N732*'fnd base rates'!C$59)
+($O732*VLOOKUP($S732+12,rate_basefnd,3)))
*$R732</f>
        <v>463.29562500000003</v>
      </c>
      <c r="V732" s="1">
        <f>(($C732*'fnd base rates'!D$48)
+($D732*'fnd base rates'!D$49)
+($E732*'fnd base rates'!D$50)
+($F732*'fnd base rates'!D$51)
+($G732*'fnd base rates'!D$52)
+($H732*'fnd base rates'!D$53)
+($I732*'fnd base rates'!D$54)
+($J732*'fnd base rates'!D$55)
+($K732*'fnd base rates'!D$56)
+($L732*'fnd base rates'!D$57)
+($M732*'fnd base rates'!D$58)
+($N732*'fnd base rates'!D$59)
+($O732*VLOOKUP($S732+12,rate_basefnd,4)))
*$R732</f>
        <v>664.72</v>
      </c>
      <c r="W732" s="1">
        <f>(($C732*'fnd base rates'!E$48)
+($D732*'fnd base rates'!E$49)
+($E732*'fnd base rates'!E$50)
+($F732*'fnd base rates'!E$51)
+($G732*'fnd base rates'!E$52)
+($H732*'fnd base rates'!E$53)
+($I732*'fnd base rates'!E$54)
+($J732*'fnd base rates'!E$55)
+($K732*'fnd base rates'!E$56)
+($L732*'fnd base rates'!E$57)
+($M732*'fnd base rates'!E$58)
+($N732*'fnd base rates'!E$59)
+($O732*VLOOKUP($S732+12,rate_basefnd,5)))
*$R732</f>
        <v>4258.7093749999995</v>
      </c>
      <c r="X732" s="1">
        <f>(($C732*'fnd base rates'!F$48)
+($D732*'fnd base rates'!F$49)
+($E732*'fnd base rates'!F$50)
+($F732*'fnd base rates'!F$51)
+($G732*'fnd base rates'!F$52)
+($H732*'fnd base rates'!F$53)
+($I732*'fnd base rates'!F$54)
+($J732*'fnd base rates'!F$55)
+($K732*'fnd base rates'!F$56)
+($L732*'fnd base rates'!F$57)
+($M732*'fnd base rates'!F$58)
+($N732*'fnd base rates'!F$59)
+($O732*VLOOKUP($S732+12,rate_basefnd,6)))
*$R732</f>
        <v>761.95575000000008</v>
      </c>
      <c r="Y732" s="1">
        <f>(($C732*'fnd base rates'!G$48)
+($D732*'fnd base rates'!G$49)
+($E732*'fnd base rates'!G$50)
+($F732*'fnd base rates'!G$51)
+($G732*'fnd base rates'!G$52)
+($H732*'fnd base rates'!G$53)
+($I732*'fnd base rates'!G$54)
+($J732*'fnd base rates'!G$55)
+($K732*'fnd base rates'!G$56)
+($L732*'fnd base rates'!G$57)
+($M732*'fnd base rates'!G$58)
+($N732*'fnd base rates'!G$59)
+($O732*VLOOKUP($S732+12,rate_basefnd,7)))
*$R732</f>
        <v>141.94274999999999</v>
      </c>
      <c r="Z732" s="1">
        <f>(($C732*'fnd base rates'!H$48)
+($D732*'fnd base rates'!H$49)
+($E732*'fnd base rates'!H$50)
+($F732*'fnd base rates'!H$51)
+($G732*'fnd base rates'!H$52)
+($H732*'fnd base rates'!H$53)
+($I732*'fnd base rates'!H$54)
+($J732*'fnd base rates'!H$55)
+($K732*'fnd base rates'!H$56)
+($L732*'fnd base rates'!H$57)
+($M732*'fnd base rates'!H$58)
+($N732*'fnd base rates'!H$59)
+($O732*VLOOKUP($S732+12,rate_basefnd,8)))</f>
        <v>719.08450000000005</v>
      </c>
      <c r="AA732" s="1">
        <f>(($C732*'fnd base rates'!I$48)
+($D732*'fnd base rates'!I$49)
+($E732*'fnd base rates'!I$50)
+($F732*'fnd base rates'!I$51)
+($G732*'fnd base rates'!I$52)
+($H732*'fnd base rates'!I$53)
+($I732*'fnd base rates'!I$54)
+($J732*'fnd base rates'!I$55)
+($K732*'fnd base rates'!I$56)
+($L732*'fnd base rates'!I$57)
+($M732*'fnd base rates'!I$58)
+($N732*'fnd base rates'!I$59)
+($O732*VLOOKUP($S732+12,rate_basefnd,9)))
*$R732</f>
        <v>370.08</v>
      </c>
      <c r="AB732" s="1">
        <f>(($C732*'fnd base rates'!J$48)
+($D732*'fnd base rates'!J$49)
+($E732*'fnd base rates'!J$50)
+($F732*'fnd base rates'!J$51)
+($G732*'fnd base rates'!J$52)
+($H732*'fnd base rates'!J$53)
+($I732*'fnd base rates'!J$54)
+($J732*'fnd base rates'!J$55)
+($K732*'fnd base rates'!J$56)
+($L732*'fnd base rates'!J$57)
+($M732*'fnd base rates'!J$58)
+($N732*'fnd base rates'!J$59)
+($O732*VLOOKUP($S732+12,rate_basefnd,10)))
*$R732</f>
        <v>498.5</v>
      </c>
      <c r="AC732" s="1">
        <f>(($C732*'fnd base rates'!K$48)
+($D732*'fnd base rates'!K$49)
+($E732*'fnd base rates'!K$50)
+($F732*'fnd base rates'!K$51)
+($G732*'fnd base rates'!K$52)
+($H732*'fnd base rates'!K$53)
+($I732*'fnd base rates'!K$54)
+($J732*'fnd base rates'!K$55)
+($K732*'fnd base rates'!K$56)
+($L732*'fnd base rates'!K$57)
+($M732*'fnd base rates'!K$58)
+($N732*'fnd base rates'!K$59)
+($O732*VLOOKUP($S732+12,rate_basefnd,11)))
*$R732</f>
        <v>996.10512500000004</v>
      </c>
      <c r="AD732" s="1">
        <f>(($C732*'fnd base rates'!L$48)
+($D732*'fnd base rates'!L$49)
+($E732*'fnd base rates'!L$50)
+($F732*'fnd base rates'!L$51)
+($G732*'fnd base rates'!L$52)
+($H732*'fnd base rates'!L$53)
+($I732*'fnd base rates'!L$54)
+($J732*'fnd base rates'!L$55)
+($K732*'fnd base rates'!L$56)
+($L732*'fnd base rates'!L$57)
+($M732*'fnd base rates'!L$58)
+($N732*'fnd base rates'!L$59)
+($O732*VLOOKUP($S732+12,rate_basefnd,12)))</f>
        <v>919.25803935944157</v>
      </c>
      <c r="AE732" s="1">
        <f>(($C732*'fnd base rates'!M$48)
+($D732*'fnd base rates'!M$49)
+($E732*'fnd base rates'!M$50)
+($F732*'fnd base rates'!M$51)
+($G732*'fnd base rates'!M$52)
+($H732*'fnd base rates'!M$53)
+($I732*'fnd base rates'!M$54)
+($J732*'fnd base rates'!M$55)
+($K732*'fnd base rates'!M$56)
+($L732*'fnd base rates'!M$57)
+($M732*'fnd base rates'!M$58)
+($N732*'fnd base rates'!M$59)
+($O732*VLOOKUP($S732+12,rate_basefnd,13)))</f>
        <v>0</v>
      </c>
      <c r="AF732" s="4">
        <f t="shared" si="126"/>
        <v>9793.6511643594404</v>
      </c>
      <c r="AG732" s="4"/>
      <c r="AH732" s="4">
        <f t="shared" si="127"/>
        <v>3501137127</v>
      </c>
      <c r="AI732" s="4" t="str">
        <f t="shared" si="128"/>
        <v>3501</v>
      </c>
      <c r="AJ732" s="2" t="str">
        <f t="shared" si="129"/>
        <v>137</v>
      </c>
      <c r="AK732" s="2" t="str">
        <f t="shared" si="130"/>
        <v>127</v>
      </c>
      <c r="AL732" s="4">
        <f t="shared" si="131"/>
        <v>1</v>
      </c>
      <c r="AM732" s="4">
        <f t="shared" si="124"/>
        <v>1</v>
      </c>
      <c r="AN732" s="4">
        <f t="shared" si="132"/>
        <v>9793.6511643594404</v>
      </c>
      <c r="AO732" s="4">
        <f t="shared" si="133"/>
        <v>9794</v>
      </c>
      <c r="AP732" s="4">
        <f t="shared" si="134"/>
        <v>0</v>
      </c>
      <c r="AQ732" s="75">
        <v>9794</v>
      </c>
      <c r="AR732" s="4"/>
    </row>
    <row r="733" spans="1:44">
      <c r="A733" s="2">
        <v>3501137137</v>
      </c>
      <c r="B733" s="382" t="s">
        <v>710</v>
      </c>
      <c r="C733" s="15">
        <f>'fnd enro'!C733</f>
        <v>0</v>
      </c>
      <c r="D733" s="15">
        <f>'fnd enro'!D733</f>
        <v>0</v>
      </c>
      <c r="E733" s="15">
        <f>'fnd enro'!E733</f>
        <v>0</v>
      </c>
      <c r="F733" s="15">
        <f>'fnd enro'!F733</f>
        <v>0</v>
      </c>
      <c r="G733" s="15">
        <f>'fnd enro'!G733</f>
        <v>0</v>
      </c>
      <c r="H733" s="15">
        <f>'fnd enro'!H733</f>
        <v>217</v>
      </c>
      <c r="I733" s="15">
        <f>'fnd enro'!I733</f>
        <v>9.3000000000000007</v>
      </c>
      <c r="J733" s="15">
        <f>'fnd enro'!J733</f>
        <v>0</v>
      </c>
      <c r="K733" s="15">
        <f>'fnd enro'!K733</f>
        <v>0</v>
      </c>
      <c r="L733" s="15">
        <f>'fnd enro'!L733</f>
        <v>0</v>
      </c>
      <c r="M733" s="15">
        <f>'fnd enro'!M733</f>
        <v>31</v>
      </c>
      <c r="N733" s="15">
        <f>'fnd enro'!N733</f>
        <v>0</v>
      </c>
      <c r="O733" s="15">
        <f>'fnd enro'!O733</f>
        <v>186</v>
      </c>
      <c r="P733" s="15"/>
      <c r="Q733" s="15">
        <f>'fnd enro'!R733</f>
        <v>248</v>
      </c>
      <c r="R733" s="16">
        <f t="shared" si="125"/>
        <v>1</v>
      </c>
      <c r="S733" s="15">
        <f>'fnd enro'!Q733</f>
        <v>10</v>
      </c>
      <c r="U733" s="1">
        <f>(($C733*'fnd base rates'!C$48)
+($D733*'fnd base rates'!C$49)
+($E733*'fnd base rates'!C$50)
+($F733*'fnd base rates'!C$51)
+($G733*'fnd base rates'!C$52)
+($H733*'fnd base rates'!C$53)
+($I733*'fnd base rates'!C$54)
+($J733*'fnd base rates'!C$55)
+($K733*'fnd base rates'!C$56)
+($L733*'fnd base rates'!C$57)
+($M733*'fnd base rates'!C$58)
+($N733*'fnd base rates'!C$59)
+($O733*VLOOKUP($S733+12,rate_basefnd,3)))
*$R733</f>
        <v>114897.31500000002</v>
      </c>
      <c r="V733" s="1">
        <f>(($C733*'fnd base rates'!D$48)
+($D733*'fnd base rates'!D$49)
+($E733*'fnd base rates'!D$50)
+($F733*'fnd base rates'!D$51)
+($G733*'fnd base rates'!D$52)
+($H733*'fnd base rates'!D$53)
+($I733*'fnd base rates'!D$54)
+($J733*'fnd base rates'!D$55)
+($K733*'fnd base rates'!D$56)
+($L733*'fnd base rates'!D$57)
+($M733*'fnd base rates'!D$58)
+($N733*'fnd base rates'!D$59)
+($O733*VLOOKUP($S733+12,rate_basefnd,4)))
*$R733</f>
        <v>164850.56000000003</v>
      </c>
      <c r="W733" s="1">
        <f>(($C733*'fnd base rates'!E$48)
+($D733*'fnd base rates'!E$49)
+($E733*'fnd base rates'!E$50)
+($F733*'fnd base rates'!E$51)
+($G733*'fnd base rates'!E$52)
+($H733*'fnd base rates'!E$53)
+($I733*'fnd base rates'!E$54)
+($J733*'fnd base rates'!E$55)
+($K733*'fnd base rates'!E$56)
+($L733*'fnd base rates'!E$57)
+($M733*'fnd base rates'!E$58)
+($N733*'fnd base rates'!E$59)
+($O733*VLOOKUP($S733+12,rate_basefnd,5)))
*$R733</f>
        <v>1684690.5049999999</v>
      </c>
      <c r="X733" s="1">
        <f>(($C733*'fnd base rates'!F$48)
+($D733*'fnd base rates'!F$49)
+($E733*'fnd base rates'!F$50)
+($F733*'fnd base rates'!F$51)
+($G733*'fnd base rates'!F$52)
+($H733*'fnd base rates'!F$53)
+($I733*'fnd base rates'!F$54)
+($J733*'fnd base rates'!F$55)
+($K733*'fnd base rates'!F$56)
+($L733*'fnd base rates'!F$57)
+($M733*'fnd base rates'!F$58)
+($N733*'fnd base rates'!F$59)
+($O733*VLOOKUP($S733+12,rate_basefnd,6)))
*$R733</f>
        <v>193819.62600000002</v>
      </c>
      <c r="Y733" s="1">
        <f>(($C733*'fnd base rates'!G$48)
+($D733*'fnd base rates'!G$49)
+($E733*'fnd base rates'!G$50)
+($F733*'fnd base rates'!G$51)
+($G733*'fnd base rates'!G$52)
+($H733*'fnd base rates'!G$53)
+($I733*'fnd base rates'!G$54)
+($J733*'fnd base rates'!G$55)
+($K733*'fnd base rates'!G$56)
+($L733*'fnd base rates'!G$57)
+($M733*'fnd base rates'!G$58)
+($N733*'fnd base rates'!G$59)
+($O733*VLOOKUP($S733+12,rate_basefnd,7)))
*$R733</f>
        <v>49724.682000000001</v>
      </c>
      <c r="Z733" s="1">
        <f>(($C733*'fnd base rates'!H$48)
+($D733*'fnd base rates'!H$49)
+($E733*'fnd base rates'!H$50)
+($F733*'fnd base rates'!H$51)
+($G733*'fnd base rates'!H$52)
+($H733*'fnd base rates'!H$53)
+($I733*'fnd base rates'!H$54)
+($J733*'fnd base rates'!H$55)
+($K733*'fnd base rates'!H$56)
+($L733*'fnd base rates'!H$57)
+($M733*'fnd base rates'!H$58)
+($N733*'fnd base rates'!H$59)
+($O733*VLOOKUP($S733+12,rate_basefnd,8)))</f>
        <v>170127.25599999999</v>
      </c>
      <c r="AA733" s="1">
        <f>(($C733*'fnd base rates'!I$48)
+($D733*'fnd base rates'!I$49)
+($E733*'fnd base rates'!I$50)
+($F733*'fnd base rates'!I$51)
+($G733*'fnd base rates'!I$52)
+($H733*'fnd base rates'!I$53)
+($I733*'fnd base rates'!I$54)
+($J733*'fnd base rates'!I$55)
+($K733*'fnd base rates'!I$56)
+($L733*'fnd base rates'!I$57)
+($M733*'fnd base rates'!I$58)
+($N733*'fnd base rates'!I$59)
+($O733*VLOOKUP($S733+12,rate_basefnd,9)))
*$R733</f>
        <v>89459.49</v>
      </c>
      <c r="AB733" s="1">
        <f>(($C733*'fnd base rates'!J$48)
+($D733*'fnd base rates'!J$49)
+($E733*'fnd base rates'!J$50)
+($F733*'fnd base rates'!J$51)
+($G733*'fnd base rates'!J$52)
+($H733*'fnd base rates'!J$53)
+($I733*'fnd base rates'!J$54)
+($J733*'fnd base rates'!J$55)
+($K733*'fnd base rates'!J$56)
+($L733*'fnd base rates'!J$57)
+($M733*'fnd base rates'!J$58)
+($N733*'fnd base rates'!J$59)
+($O733*VLOOKUP($S733+12,rate_basefnd,10)))
*$R733</f>
        <v>112277.35</v>
      </c>
      <c r="AC733" s="1">
        <f>(($C733*'fnd base rates'!K$48)
+($D733*'fnd base rates'!K$49)
+($E733*'fnd base rates'!K$50)
+($F733*'fnd base rates'!K$51)
+($G733*'fnd base rates'!K$52)
+($H733*'fnd base rates'!K$53)
+($I733*'fnd base rates'!K$54)
+($J733*'fnd base rates'!K$55)
+($K733*'fnd base rates'!K$56)
+($L733*'fnd base rates'!K$57)
+($M733*'fnd base rates'!K$58)
+($N733*'fnd base rates'!K$59)
+($O733*VLOOKUP($S733+12,rate_basefnd,11)))
*$R733</f>
        <v>348953.701</v>
      </c>
      <c r="AD733" s="1">
        <f>(($C733*'fnd base rates'!L$48)
+($D733*'fnd base rates'!L$49)
+($E733*'fnd base rates'!L$50)
+($F733*'fnd base rates'!L$51)
+($G733*'fnd base rates'!L$52)
+($H733*'fnd base rates'!L$53)
+($I733*'fnd base rates'!L$54)
+($J733*'fnd base rates'!L$55)
+($K733*'fnd base rates'!L$56)
+($L733*'fnd base rates'!L$57)
+($M733*'fnd base rates'!L$58)
+($N733*'fnd base rates'!L$59)
+($O733*VLOOKUP($S733+12,rate_basefnd,12)))</f>
        <v>296872.72795476229</v>
      </c>
      <c r="AE733" s="1">
        <f>(($C733*'fnd base rates'!M$48)
+($D733*'fnd base rates'!M$49)
+($E733*'fnd base rates'!M$50)
+($F733*'fnd base rates'!M$51)
+($G733*'fnd base rates'!M$52)
+($H733*'fnd base rates'!M$53)
+($I733*'fnd base rates'!M$54)
+($J733*'fnd base rates'!M$55)
+($K733*'fnd base rates'!M$56)
+($L733*'fnd base rates'!M$57)
+($M733*'fnd base rates'!M$58)
+($N733*'fnd base rates'!M$59)
+($O733*VLOOKUP($S733+12,rate_basefnd,13)))</f>
        <v>0</v>
      </c>
      <c r="AF733" s="4">
        <f t="shared" si="126"/>
        <v>3225673.2129547624</v>
      </c>
      <c r="AG733" s="4"/>
      <c r="AH733" s="4">
        <f t="shared" si="127"/>
        <v>3501137137</v>
      </c>
      <c r="AI733" s="4" t="str">
        <f t="shared" si="128"/>
        <v>3501</v>
      </c>
      <c r="AJ733" s="2" t="str">
        <f t="shared" si="129"/>
        <v>137</v>
      </c>
      <c r="AK733" s="2" t="str">
        <f t="shared" si="130"/>
        <v>137</v>
      </c>
      <c r="AL733" s="4">
        <f t="shared" si="131"/>
        <v>1</v>
      </c>
      <c r="AM733" s="4">
        <f t="shared" si="124"/>
        <v>248</v>
      </c>
      <c r="AN733" s="4">
        <f t="shared" si="132"/>
        <v>3225673.2129547624</v>
      </c>
      <c r="AO733" s="4">
        <f t="shared" si="133"/>
        <v>13007</v>
      </c>
      <c r="AP733" s="4">
        <f t="shared" si="134"/>
        <v>0</v>
      </c>
      <c r="AQ733" s="75">
        <v>13007</v>
      </c>
      <c r="AR733" s="4"/>
    </row>
    <row r="734" spans="1:44">
      <c r="A734" s="2">
        <v>3501137210</v>
      </c>
      <c r="B734" s="382" t="s">
        <v>710</v>
      </c>
      <c r="C734" s="15">
        <f>'fnd enro'!C734</f>
        <v>0</v>
      </c>
      <c r="D734" s="15">
        <f>'fnd enro'!D734</f>
        <v>0</v>
      </c>
      <c r="E734" s="15">
        <f>'fnd enro'!E734</f>
        <v>0</v>
      </c>
      <c r="F734" s="15">
        <f>'fnd enro'!F734</f>
        <v>0</v>
      </c>
      <c r="G734" s="15">
        <f>'fnd enro'!G734</f>
        <v>0</v>
      </c>
      <c r="H734" s="15">
        <f>'fnd enro'!H734</f>
        <v>4</v>
      </c>
      <c r="I734" s="15">
        <f>'fnd enro'!I734</f>
        <v>0.15</v>
      </c>
      <c r="J734" s="15">
        <f>'fnd enro'!J734</f>
        <v>0</v>
      </c>
      <c r="K734" s="15">
        <f>'fnd enro'!K734</f>
        <v>0</v>
      </c>
      <c r="L734" s="15">
        <f>'fnd enro'!L734</f>
        <v>0</v>
      </c>
      <c r="M734" s="15">
        <f>'fnd enro'!M734</f>
        <v>0</v>
      </c>
      <c r="N734" s="15">
        <f>'fnd enro'!N734</f>
        <v>0</v>
      </c>
      <c r="O734" s="15">
        <f>'fnd enro'!O734</f>
        <v>4</v>
      </c>
      <c r="P734" s="15"/>
      <c r="Q734" s="15">
        <f>'fnd enro'!R734</f>
        <v>4</v>
      </c>
      <c r="R734" s="16">
        <f t="shared" si="125"/>
        <v>1</v>
      </c>
      <c r="S734" s="15">
        <f>'fnd enro'!Q734</f>
        <v>10</v>
      </c>
      <c r="U734" s="1">
        <f>(($C734*'fnd base rates'!C$48)
+($D734*'fnd base rates'!C$49)
+($E734*'fnd base rates'!C$50)
+($F734*'fnd base rates'!C$51)
+($G734*'fnd base rates'!C$52)
+($H734*'fnd base rates'!C$53)
+($I734*'fnd base rates'!C$54)
+($J734*'fnd base rates'!C$55)
+($K734*'fnd base rates'!C$56)
+($L734*'fnd base rates'!C$57)
+($M734*'fnd base rates'!C$58)
+($N734*'fnd base rates'!C$59)
+($O734*VLOOKUP($S734+12,rate_basefnd,3)))
*$R734</f>
        <v>1853.1825000000001</v>
      </c>
      <c r="V734" s="1">
        <f>(($C734*'fnd base rates'!D$48)
+($D734*'fnd base rates'!D$49)
+($E734*'fnd base rates'!D$50)
+($F734*'fnd base rates'!D$51)
+($G734*'fnd base rates'!D$52)
+($H734*'fnd base rates'!D$53)
+($I734*'fnd base rates'!D$54)
+($J734*'fnd base rates'!D$55)
+($K734*'fnd base rates'!D$56)
+($L734*'fnd base rates'!D$57)
+($M734*'fnd base rates'!D$58)
+($N734*'fnd base rates'!D$59)
+($O734*VLOOKUP($S734+12,rate_basefnd,4)))
*$R734</f>
        <v>2658.88</v>
      </c>
      <c r="W734" s="1">
        <f>(($C734*'fnd base rates'!E$48)
+($D734*'fnd base rates'!E$49)
+($E734*'fnd base rates'!E$50)
+($F734*'fnd base rates'!E$51)
+($G734*'fnd base rates'!E$52)
+($H734*'fnd base rates'!E$53)
+($I734*'fnd base rates'!E$54)
+($J734*'fnd base rates'!E$55)
+($K734*'fnd base rates'!E$56)
+($L734*'fnd base rates'!E$57)
+($M734*'fnd base rates'!E$58)
+($N734*'fnd base rates'!E$59)
+($O734*VLOOKUP($S734+12,rate_basefnd,5)))
*$R734</f>
        <v>30120.997499999998</v>
      </c>
      <c r="X734" s="1">
        <f>(($C734*'fnd base rates'!F$48)
+($D734*'fnd base rates'!F$49)
+($E734*'fnd base rates'!F$50)
+($F734*'fnd base rates'!F$51)
+($G734*'fnd base rates'!F$52)
+($H734*'fnd base rates'!F$53)
+($I734*'fnd base rates'!F$54)
+($J734*'fnd base rates'!F$55)
+($K734*'fnd base rates'!F$56)
+($L734*'fnd base rates'!F$57)
+($M734*'fnd base rates'!F$58)
+($N734*'fnd base rates'!F$59)
+($O734*VLOOKUP($S734+12,rate_basefnd,6)))
*$R734</f>
        <v>3047.8230000000003</v>
      </c>
      <c r="Y734" s="1">
        <f>(($C734*'fnd base rates'!G$48)
+($D734*'fnd base rates'!G$49)
+($E734*'fnd base rates'!G$50)
+($F734*'fnd base rates'!G$51)
+($G734*'fnd base rates'!G$52)
+($H734*'fnd base rates'!G$53)
+($I734*'fnd base rates'!G$54)
+($J734*'fnd base rates'!G$55)
+($K734*'fnd base rates'!G$56)
+($L734*'fnd base rates'!G$57)
+($M734*'fnd base rates'!G$58)
+($N734*'fnd base rates'!G$59)
+($O734*VLOOKUP($S734+12,rate_basefnd,7)))
*$R734</f>
        <v>855.77099999999996</v>
      </c>
      <c r="Z734" s="1">
        <f>(($C734*'fnd base rates'!H$48)
+($D734*'fnd base rates'!H$49)
+($E734*'fnd base rates'!H$50)
+($F734*'fnd base rates'!H$51)
+($G734*'fnd base rates'!H$52)
+($H734*'fnd base rates'!H$53)
+($I734*'fnd base rates'!H$54)
+($J734*'fnd base rates'!H$55)
+($K734*'fnd base rates'!H$56)
+($L734*'fnd base rates'!H$57)
+($M734*'fnd base rates'!H$58)
+($N734*'fnd base rates'!H$59)
+($O734*VLOOKUP($S734+12,rate_basefnd,8)))</f>
        <v>2876.3380000000002</v>
      </c>
      <c r="AA734" s="1">
        <f>(($C734*'fnd base rates'!I$48)
+($D734*'fnd base rates'!I$49)
+($E734*'fnd base rates'!I$50)
+($F734*'fnd base rates'!I$51)
+($G734*'fnd base rates'!I$52)
+($H734*'fnd base rates'!I$53)
+($I734*'fnd base rates'!I$54)
+($J734*'fnd base rates'!I$55)
+($K734*'fnd base rates'!I$56)
+($L734*'fnd base rates'!I$57)
+($M734*'fnd base rates'!I$58)
+($N734*'fnd base rates'!I$59)
+($O734*VLOOKUP($S734+12,rate_basefnd,9)))
*$R734</f>
        <v>1480.32</v>
      </c>
      <c r="AB734" s="1">
        <f>(($C734*'fnd base rates'!J$48)
+($D734*'fnd base rates'!J$49)
+($E734*'fnd base rates'!J$50)
+($F734*'fnd base rates'!J$51)
+($G734*'fnd base rates'!J$52)
+($H734*'fnd base rates'!J$53)
+($I734*'fnd base rates'!J$54)
+($J734*'fnd base rates'!J$55)
+($K734*'fnd base rates'!J$56)
+($L734*'fnd base rates'!J$57)
+($M734*'fnd base rates'!J$58)
+($N734*'fnd base rates'!J$59)
+($O734*VLOOKUP($S734+12,rate_basefnd,10)))
*$R734</f>
        <v>1994</v>
      </c>
      <c r="AC734" s="1">
        <f>(($C734*'fnd base rates'!K$48)
+($D734*'fnd base rates'!K$49)
+($E734*'fnd base rates'!K$50)
+($F734*'fnd base rates'!K$51)
+($G734*'fnd base rates'!K$52)
+($H734*'fnd base rates'!K$53)
+($I734*'fnd base rates'!K$54)
+($J734*'fnd base rates'!K$55)
+($K734*'fnd base rates'!K$56)
+($L734*'fnd base rates'!K$57)
+($M734*'fnd base rates'!K$58)
+($N734*'fnd base rates'!K$59)
+($O734*VLOOKUP($S734+12,rate_basefnd,11)))
*$R734</f>
        <v>6005.5005000000001</v>
      </c>
      <c r="AD734" s="1">
        <f>(($C734*'fnd base rates'!L$48)
+($D734*'fnd base rates'!L$49)
+($E734*'fnd base rates'!L$50)
+($F734*'fnd base rates'!L$51)
+($G734*'fnd base rates'!L$52)
+($H734*'fnd base rates'!L$53)
+($I734*'fnd base rates'!L$54)
+($J734*'fnd base rates'!L$55)
+($K734*'fnd base rates'!L$56)
+($L734*'fnd base rates'!L$57)
+($M734*'fnd base rates'!L$58)
+($N734*'fnd base rates'!L$59)
+($O734*VLOOKUP($S734+12,rate_basefnd,12)))</f>
        <v>5005.4321574377664</v>
      </c>
      <c r="AE734" s="1">
        <f>(($C734*'fnd base rates'!M$48)
+($D734*'fnd base rates'!M$49)
+($E734*'fnd base rates'!M$50)
+($F734*'fnd base rates'!M$51)
+($G734*'fnd base rates'!M$52)
+($H734*'fnd base rates'!M$53)
+($I734*'fnd base rates'!M$54)
+($J734*'fnd base rates'!M$55)
+($K734*'fnd base rates'!M$56)
+($L734*'fnd base rates'!M$57)
+($M734*'fnd base rates'!M$58)
+($N734*'fnd base rates'!M$59)
+($O734*VLOOKUP($S734+12,rate_basefnd,13)))</f>
        <v>0</v>
      </c>
      <c r="AF734" s="4">
        <f t="shared" si="126"/>
        <v>55898.244657437775</v>
      </c>
      <c r="AG734" s="4"/>
      <c r="AH734" s="4">
        <f t="shared" si="127"/>
        <v>3501137210</v>
      </c>
      <c r="AI734" s="4" t="str">
        <f t="shared" si="128"/>
        <v>3501</v>
      </c>
      <c r="AJ734" s="2" t="str">
        <f t="shared" si="129"/>
        <v>137</v>
      </c>
      <c r="AK734" s="2" t="str">
        <f t="shared" si="130"/>
        <v>210</v>
      </c>
      <c r="AL734" s="4">
        <f t="shared" si="131"/>
        <v>1</v>
      </c>
      <c r="AM734" s="4">
        <f t="shared" si="124"/>
        <v>4</v>
      </c>
      <c r="AN734" s="4">
        <f t="shared" si="132"/>
        <v>55898.244657437775</v>
      </c>
      <c r="AO734" s="4">
        <f t="shared" si="133"/>
        <v>13975</v>
      </c>
      <c r="AP734" s="4">
        <f t="shared" si="134"/>
        <v>0</v>
      </c>
      <c r="AQ734" s="75">
        <v>13975</v>
      </c>
      <c r="AR734" s="4"/>
    </row>
    <row r="735" spans="1:44">
      <c r="A735" s="2">
        <v>3501137278</v>
      </c>
      <c r="B735" s="382" t="s">
        <v>710</v>
      </c>
      <c r="C735" s="15">
        <f>'fnd enro'!C735</f>
        <v>0</v>
      </c>
      <c r="D735" s="15">
        <f>'fnd enro'!D735</f>
        <v>0</v>
      </c>
      <c r="E735" s="15">
        <f>'fnd enro'!E735</f>
        <v>0</v>
      </c>
      <c r="F735" s="15">
        <f>'fnd enro'!F735</f>
        <v>0</v>
      </c>
      <c r="G735" s="15">
        <f>'fnd enro'!G735</f>
        <v>0</v>
      </c>
      <c r="H735" s="15">
        <f>'fnd enro'!H735</f>
        <v>1</v>
      </c>
      <c r="I735" s="15">
        <f>'fnd enro'!I735</f>
        <v>3.7499999999999999E-2</v>
      </c>
      <c r="J735" s="15">
        <f>'fnd enro'!J735</f>
        <v>0</v>
      </c>
      <c r="K735" s="15">
        <f>'fnd enro'!K735</f>
        <v>0</v>
      </c>
      <c r="L735" s="15">
        <f>'fnd enro'!L735</f>
        <v>0</v>
      </c>
      <c r="M735" s="15">
        <f>'fnd enro'!M735</f>
        <v>0</v>
      </c>
      <c r="N735" s="15">
        <f>'fnd enro'!N735</f>
        <v>0</v>
      </c>
      <c r="O735" s="15">
        <f>'fnd enro'!O735</f>
        <v>0</v>
      </c>
      <c r="P735" s="15"/>
      <c r="Q735" s="15">
        <f>'fnd enro'!R735</f>
        <v>1</v>
      </c>
      <c r="R735" s="16">
        <f t="shared" si="125"/>
        <v>1</v>
      </c>
      <c r="S735" s="15">
        <f>'fnd enro'!Q735</f>
        <v>1</v>
      </c>
      <c r="U735" s="1">
        <f>(($C735*'fnd base rates'!C$48)
+($D735*'fnd base rates'!C$49)
+($E735*'fnd base rates'!C$50)
+($F735*'fnd base rates'!C$51)
+($G735*'fnd base rates'!C$52)
+($H735*'fnd base rates'!C$53)
+($I735*'fnd base rates'!C$54)
+($J735*'fnd base rates'!C$55)
+($K735*'fnd base rates'!C$56)
+($L735*'fnd base rates'!C$57)
+($M735*'fnd base rates'!C$58)
+($N735*'fnd base rates'!C$59)
+($O735*VLOOKUP($S735+12,rate_basefnd,3)))
*$R735</f>
        <v>463.29562500000003</v>
      </c>
      <c r="V735" s="1">
        <f>(($C735*'fnd base rates'!D$48)
+($D735*'fnd base rates'!D$49)
+($E735*'fnd base rates'!D$50)
+($F735*'fnd base rates'!D$51)
+($G735*'fnd base rates'!D$52)
+($H735*'fnd base rates'!D$53)
+($I735*'fnd base rates'!D$54)
+($J735*'fnd base rates'!D$55)
+($K735*'fnd base rates'!D$56)
+($L735*'fnd base rates'!D$57)
+($M735*'fnd base rates'!D$58)
+($N735*'fnd base rates'!D$59)
+($O735*VLOOKUP($S735+12,rate_basefnd,4)))
*$R735</f>
        <v>664.72</v>
      </c>
      <c r="W735" s="1">
        <f>(($C735*'fnd base rates'!E$48)
+($D735*'fnd base rates'!E$49)
+($E735*'fnd base rates'!E$50)
+($F735*'fnd base rates'!E$51)
+($G735*'fnd base rates'!E$52)
+($H735*'fnd base rates'!E$53)
+($I735*'fnd base rates'!E$54)
+($J735*'fnd base rates'!E$55)
+($K735*'fnd base rates'!E$56)
+($L735*'fnd base rates'!E$57)
+($M735*'fnd base rates'!E$58)
+($N735*'fnd base rates'!E$59)
+($O735*VLOOKUP($S735+12,rate_basefnd,5)))
*$R735</f>
        <v>4258.7093749999995</v>
      </c>
      <c r="X735" s="1">
        <f>(($C735*'fnd base rates'!F$48)
+($D735*'fnd base rates'!F$49)
+($E735*'fnd base rates'!F$50)
+($F735*'fnd base rates'!F$51)
+($G735*'fnd base rates'!F$52)
+($H735*'fnd base rates'!F$53)
+($I735*'fnd base rates'!F$54)
+($J735*'fnd base rates'!F$55)
+($K735*'fnd base rates'!F$56)
+($L735*'fnd base rates'!F$57)
+($M735*'fnd base rates'!F$58)
+($N735*'fnd base rates'!F$59)
+($O735*VLOOKUP($S735+12,rate_basefnd,6)))
*$R735</f>
        <v>761.95575000000008</v>
      </c>
      <c r="Y735" s="1">
        <f>(($C735*'fnd base rates'!G$48)
+($D735*'fnd base rates'!G$49)
+($E735*'fnd base rates'!G$50)
+($F735*'fnd base rates'!G$51)
+($G735*'fnd base rates'!G$52)
+($H735*'fnd base rates'!G$53)
+($I735*'fnd base rates'!G$54)
+($J735*'fnd base rates'!G$55)
+($K735*'fnd base rates'!G$56)
+($L735*'fnd base rates'!G$57)
+($M735*'fnd base rates'!G$58)
+($N735*'fnd base rates'!G$59)
+($O735*VLOOKUP($S735+12,rate_basefnd,7)))
*$R735</f>
        <v>141.94274999999999</v>
      </c>
      <c r="Z735" s="1">
        <f>(($C735*'fnd base rates'!H$48)
+($D735*'fnd base rates'!H$49)
+($E735*'fnd base rates'!H$50)
+($F735*'fnd base rates'!H$51)
+($G735*'fnd base rates'!H$52)
+($H735*'fnd base rates'!H$53)
+($I735*'fnd base rates'!H$54)
+($J735*'fnd base rates'!H$55)
+($K735*'fnd base rates'!H$56)
+($L735*'fnd base rates'!H$57)
+($M735*'fnd base rates'!H$58)
+($N735*'fnd base rates'!H$59)
+($O735*VLOOKUP($S735+12,rate_basefnd,8)))</f>
        <v>719.08450000000005</v>
      </c>
      <c r="AA735" s="1">
        <f>(($C735*'fnd base rates'!I$48)
+($D735*'fnd base rates'!I$49)
+($E735*'fnd base rates'!I$50)
+($F735*'fnd base rates'!I$51)
+($G735*'fnd base rates'!I$52)
+($H735*'fnd base rates'!I$53)
+($I735*'fnd base rates'!I$54)
+($J735*'fnd base rates'!I$55)
+($K735*'fnd base rates'!I$56)
+($L735*'fnd base rates'!I$57)
+($M735*'fnd base rates'!I$58)
+($N735*'fnd base rates'!I$59)
+($O735*VLOOKUP($S735+12,rate_basefnd,9)))
*$R735</f>
        <v>370.08</v>
      </c>
      <c r="AB735" s="1">
        <f>(($C735*'fnd base rates'!J$48)
+($D735*'fnd base rates'!J$49)
+($E735*'fnd base rates'!J$50)
+($F735*'fnd base rates'!J$51)
+($G735*'fnd base rates'!J$52)
+($H735*'fnd base rates'!J$53)
+($I735*'fnd base rates'!J$54)
+($J735*'fnd base rates'!J$55)
+($K735*'fnd base rates'!J$56)
+($L735*'fnd base rates'!J$57)
+($M735*'fnd base rates'!J$58)
+($N735*'fnd base rates'!J$59)
+($O735*VLOOKUP($S735+12,rate_basefnd,10)))
*$R735</f>
        <v>498.5</v>
      </c>
      <c r="AC735" s="1">
        <f>(($C735*'fnd base rates'!K$48)
+($D735*'fnd base rates'!K$49)
+($E735*'fnd base rates'!K$50)
+($F735*'fnd base rates'!K$51)
+($G735*'fnd base rates'!K$52)
+($H735*'fnd base rates'!K$53)
+($I735*'fnd base rates'!K$54)
+($J735*'fnd base rates'!K$55)
+($K735*'fnd base rates'!K$56)
+($L735*'fnd base rates'!K$57)
+($M735*'fnd base rates'!K$58)
+($N735*'fnd base rates'!K$59)
+($O735*VLOOKUP($S735+12,rate_basefnd,11)))
*$R735</f>
        <v>996.10512500000004</v>
      </c>
      <c r="AD735" s="1">
        <f>(($C735*'fnd base rates'!L$48)
+($D735*'fnd base rates'!L$49)
+($E735*'fnd base rates'!L$50)
+($F735*'fnd base rates'!L$51)
+($G735*'fnd base rates'!L$52)
+($H735*'fnd base rates'!L$53)
+($I735*'fnd base rates'!L$54)
+($J735*'fnd base rates'!L$55)
+($K735*'fnd base rates'!L$56)
+($L735*'fnd base rates'!L$57)
+($M735*'fnd base rates'!L$58)
+($N735*'fnd base rates'!L$59)
+($O735*VLOOKUP($S735+12,rate_basefnd,12)))</f>
        <v>919.25803935944157</v>
      </c>
      <c r="AE735" s="1">
        <f>(($C735*'fnd base rates'!M$48)
+($D735*'fnd base rates'!M$49)
+($E735*'fnd base rates'!M$50)
+($F735*'fnd base rates'!M$51)
+($G735*'fnd base rates'!M$52)
+($H735*'fnd base rates'!M$53)
+($I735*'fnd base rates'!M$54)
+($J735*'fnd base rates'!M$55)
+($K735*'fnd base rates'!M$56)
+($L735*'fnd base rates'!M$57)
+($M735*'fnd base rates'!M$58)
+($N735*'fnd base rates'!M$59)
+($O735*VLOOKUP($S735+12,rate_basefnd,13)))</f>
        <v>0</v>
      </c>
      <c r="AF735" s="4">
        <f t="shared" si="126"/>
        <v>9793.6511643594404</v>
      </c>
      <c r="AG735" s="4"/>
      <c r="AH735" s="4">
        <f t="shared" si="127"/>
        <v>3501137278</v>
      </c>
      <c r="AI735" s="4" t="str">
        <f t="shared" si="128"/>
        <v>3501</v>
      </c>
      <c r="AJ735" s="2" t="str">
        <f t="shared" si="129"/>
        <v>137</v>
      </c>
      <c r="AK735" s="2" t="str">
        <f t="shared" si="130"/>
        <v>278</v>
      </c>
      <c r="AL735" s="4">
        <f t="shared" si="131"/>
        <v>1</v>
      </c>
      <c r="AM735" s="4">
        <f t="shared" si="124"/>
        <v>1</v>
      </c>
      <c r="AN735" s="4">
        <f t="shared" si="132"/>
        <v>9793.6511643594404</v>
      </c>
      <c r="AO735" s="4">
        <f t="shared" si="133"/>
        <v>9794</v>
      </c>
      <c r="AP735" s="4">
        <f t="shared" si="134"/>
        <v>0</v>
      </c>
      <c r="AQ735" s="75">
        <v>9794</v>
      </c>
      <c r="AR735" s="4"/>
    </row>
    <row r="736" spans="1:44">
      <c r="A736" s="2">
        <v>3501137281</v>
      </c>
      <c r="B736" s="382" t="s">
        <v>710</v>
      </c>
      <c r="C736" s="15">
        <f>'fnd enro'!C736</f>
        <v>0</v>
      </c>
      <c r="D736" s="15">
        <f>'fnd enro'!D736</f>
        <v>0</v>
      </c>
      <c r="E736" s="15">
        <f>'fnd enro'!E736</f>
        <v>0</v>
      </c>
      <c r="F736" s="15">
        <f>'fnd enro'!F736</f>
        <v>0</v>
      </c>
      <c r="G736" s="15">
        <f>'fnd enro'!G736</f>
        <v>0</v>
      </c>
      <c r="H736" s="15">
        <f>'fnd enro'!H736</f>
        <v>51</v>
      </c>
      <c r="I736" s="15">
        <f>'fnd enro'!I736</f>
        <v>1.95</v>
      </c>
      <c r="J736" s="15">
        <f>'fnd enro'!J736</f>
        <v>0</v>
      </c>
      <c r="K736" s="15">
        <f>'fnd enro'!K736</f>
        <v>0</v>
      </c>
      <c r="L736" s="15">
        <f>'fnd enro'!L736</f>
        <v>0</v>
      </c>
      <c r="M736" s="15">
        <f>'fnd enro'!M736</f>
        <v>1</v>
      </c>
      <c r="N736" s="15">
        <f>'fnd enro'!N736</f>
        <v>0</v>
      </c>
      <c r="O736" s="15">
        <f>'fnd enro'!O736</f>
        <v>39</v>
      </c>
      <c r="P736" s="15"/>
      <c r="Q736" s="15">
        <f>'fnd enro'!R736</f>
        <v>52</v>
      </c>
      <c r="R736" s="16">
        <f t="shared" si="125"/>
        <v>1</v>
      </c>
      <c r="S736" s="15">
        <f>'fnd enro'!Q736</f>
        <v>10</v>
      </c>
      <c r="U736" s="1">
        <f>(($C736*'fnd base rates'!C$48)
+($D736*'fnd base rates'!C$49)
+($E736*'fnd base rates'!C$50)
+($F736*'fnd base rates'!C$51)
+($G736*'fnd base rates'!C$52)
+($H736*'fnd base rates'!C$53)
+($I736*'fnd base rates'!C$54)
+($J736*'fnd base rates'!C$55)
+($K736*'fnd base rates'!C$56)
+($L736*'fnd base rates'!C$57)
+($M736*'fnd base rates'!C$58)
+($N736*'fnd base rates'!C$59)
+($O736*VLOOKUP($S736+12,rate_basefnd,3)))
*$R736</f>
        <v>24091.372500000001</v>
      </c>
      <c r="V736" s="1">
        <f>(($C736*'fnd base rates'!D$48)
+($D736*'fnd base rates'!D$49)
+($E736*'fnd base rates'!D$50)
+($F736*'fnd base rates'!D$51)
+($G736*'fnd base rates'!D$52)
+($H736*'fnd base rates'!D$53)
+($I736*'fnd base rates'!D$54)
+($J736*'fnd base rates'!D$55)
+($K736*'fnd base rates'!D$56)
+($L736*'fnd base rates'!D$57)
+($M736*'fnd base rates'!D$58)
+($N736*'fnd base rates'!D$59)
+($O736*VLOOKUP($S736+12,rate_basefnd,4)))
*$R736</f>
        <v>34565.440000000002</v>
      </c>
      <c r="W736" s="1">
        <f>(($C736*'fnd base rates'!E$48)
+($D736*'fnd base rates'!E$49)
+($E736*'fnd base rates'!E$50)
+($F736*'fnd base rates'!E$51)
+($G736*'fnd base rates'!E$52)
+($H736*'fnd base rates'!E$53)
+($I736*'fnd base rates'!E$54)
+($J736*'fnd base rates'!E$55)
+($K736*'fnd base rates'!E$56)
+($L736*'fnd base rates'!E$57)
+($M736*'fnd base rates'!E$58)
+($N736*'fnd base rates'!E$59)
+($O736*VLOOKUP($S736+12,rate_basefnd,5)))
*$R736</f>
        <v>349688.88749999995</v>
      </c>
      <c r="X736" s="1">
        <f>(($C736*'fnd base rates'!F$48)
+($D736*'fnd base rates'!F$49)
+($E736*'fnd base rates'!F$50)
+($F736*'fnd base rates'!F$51)
+($G736*'fnd base rates'!F$52)
+($H736*'fnd base rates'!F$53)
+($I736*'fnd base rates'!F$54)
+($J736*'fnd base rates'!F$55)
+($K736*'fnd base rates'!F$56)
+($L736*'fnd base rates'!F$57)
+($M736*'fnd base rates'!F$58)
+($N736*'fnd base rates'!F$59)
+($O736*VLOOKUP($S736+12,rate_basefnd,6)))
*$R736</f>
        <v>39778.298999999999</v>
      </c>
      <c r="Y736" s="1">
        <f>(($C736*'fnd base rates'!G$48)
+($D736*'fnd base rates'!G$49)
+($E736*'fnd base rates'!G$50)
+($F736*'fnd base rates'!G$51)
+($G736*'fnd base rates'!G$52)
+($H736*'fnd base rates'!G$53)
+($I736*'fnd base rates'!G$54)
+($J736*'fnd base rates'!G$55)
+($K736*'fnd base rates'!G$56)
+($L736*'fnd base rates'!G$57)
+($M736*'fnd base rates'!G$58)
+($N736*'fnd base rates'!G$59)
+($O736*VLOOKUP($S736+12,rate_basefnd,7)))
*$R736</f>
        <v>10225.503000000001</v>
      </c>
      <c r="Z736" s="1">
        <f>(($C736*'fnd base rates'!H$48)
+($D736*'fnd base rates'!H$49)
+($E736*'fnd base rates'!H$50)
+($F736*'fnd base rates'!H$51)
+($G736*'fnd base rates'!H$52)
+($H736*'fnd base rates'!H$53)
+($I736*'fnd base rates'!H$54)
+($J736*'fnd base rates'!H$55)
+($K736*'fnd base rates'!H$56)
+($L736*'fnd base rates'!H$57)
+($M736*'fnd base rates'!H$58)
+($N736*'fnd base rates'!H$59)
+($O736*VLOOKUP($S736+12,rate_basefnd,8)))</f>
        <v>37127.694000000003</v>
      </c>
      <c r="AA736" s="1">
        <f>(($C736*'fnd base rates'!I$48)
+($D736*'fnd base rates'!I$49)
+($E736*'fnd base rates'!I$50)
+($F736*'fnd base rates'!I$51)
+($G736*'fnd base rates'!I$52)
+($H736*'fnd base rates'!I$53)
+($I736*'fnd base rates'!I$54)
+($J736*'fnd base rates'!I$55)
+($K736*'fnd base rates'!I$56)
+($L736*'fnd base rates'!I$57)
+($M736*'fnd base rates'!I$58)
+($N736*'fnd base rates'!I$59)
+($O736*VLOOKUP($S736+12,rate_basefnd,9)))
*$R736</f>
        <v>19169.309999999998</v>
      </c>
      <c r="AB736" s="1">
        <f>(($C736*'fnd base rates'!J$48)
+($D736*'fnd base rates'!J$49)
+($E736*'fnd base rates'!J$50)
+($F736*'fnd base rates'!J$51)
+($G736*'fnd base rates'!J$52)
+($H736*'fnd base rates'!J$53)
+($I736*'fnd base rates'!J$54)
+($J736*'fnd base rates'!J$55)
+($K736*'fnd base rates'!J$56)
+($L736*'fnd base rates'!J$57)
+($M736*'fnd base rates'!J$58)
+($N736*'fnd base rates'!J$59)
+($O736*VLOOKUP($S736+12,rate_basefnd,10)))
*$R736</f>
        <v>25555.85</v>
      </c>
      <c r="AC736" s="1">
        <f>(($C736*'fnd base rates'!K$48)
+($D736*'fnd base rates'!K$49)
+($E736*'fnd base rates'!K$50)
+($F736*'fnd base rates'!K$51)
+($G736*'fnd base rates'!K$52)
+($H736*'fnd base rates'!K$53)
+($I736*'fnd base rates'!K$54)
+($J736*'fnd base rates'!K$55)
+($K736*'fnd base rates'!K$56)
+($L736*'fnd base rates'!K$57)
+($M736*'fnd base rates'!K$58)
+($N736*'fnd base rates'!K$59)
+($O736*VLOOKUP($S736+12,rate_basefnd,11)))
*$R736</f>
        <v>71759.106499999994</v>
      </c>
      <c r="AD736" s="1">
        <f>(($C736*'fnd base rates'!L$48)
+($D736*'fnd base rates'!L$49)
+($E736*'fnd base rates'!L$50)
+($F736*'fnd base rates'!L$51)
+($G736*'fnd base rates'!L$52)
+($H736*'fnd base rates'!L$53)
+($I736*'fnd base rates'!L$54)
+($J736*'fnd base rates'!L$55)
+($K736*'fnd base rates'!L$56)
+($L736*'fnd base rates'!L$57)
+($M736*'fnd base rates'!L$58)
+($N736*'fnd base rates'!L$59)
+($O736*VLOOKUP($S736+12,rate_basefnd,12)))</f>
        <v>60983.193343259372</v>
      </c>
      <c r="AE736" s="1">
        <f>(($C736*'fnd base rates'!M$48)
+($D736*'fnd base rates'!M$49)
+($E736*'fnd base rates'!M$50)
+($F736*'fnd base rates'!M$51)
+($G736*'fnd base rates'!M$52)
+($H736*'fnd base rates'!M$53)
+($I736*'fnd base rates'!M$54)
+($J736*'fnd base rates'!M$55)
+($K736*'fnd base rates'!M$56)
+($L736*'fnd base rates'!M$57)
+($M736*'fnd base rates'!M$58)
+($N736*'fnd base rates'!M$59)
+($O736*VLOOKUP($S736+12,rate_basefnd,13)))</f>
        <v>0</v>
      </c>
      <c r="AF736" s="4">
        <f t="shared" si="126"/>
        <v>672944.65584325942</v>
      </c>
      <c r="AG736" s="4"/>
      <c r="AH736" s="4">
        <f t="shared" si="127"/>
        <v>3501137281</v>
      </c>
      <c r="AI736" s="4" t="str">
        <f t="shared" si="128"/>
        <v>3501</v>
      </c>
      <c r="AJ736" s="2" t="str">
        <f t="shared" si="129"/>
        <v>137</v>
      </c>
      <c r="AK736" s="2" t="str">
        <f t="shared" si="130"/>
        <v>281</v>
      </c>
      <c r="AL736" s="4">
        <f t="shared" si="131"/>
        <v>1</v>
      </c>
      <c r="AM736" s="4">
        <f t="shared" si="124"/>
        <v>52</v>
      </c>
      <c r="AN736" s="4">
        <f t="shared" si="132"/>
        <v>672944.65584325942</v>
      </c>
      <c r="AO736" s="4">
        <f t="shared" si="133"/>
        <v>12941</v>
      </c>
      <c r="AP736" s="4">
        <f t="shared" si="134"/>
        <v>0</v>
      </c>
      <c r="AQ736" s="75">
        <v>12941</v>
      </c>
      <c r="AR736" s="4"/>
    </row>
    <row r="737" spans="1:44">
      <c r="A737" s="2">
        <v>3501137325</v>
      </c>
      <c r="B737" s="382" t="s">
        <v>710</v>
      </c>
      <c r="C737" s="15">
        <f>'fnd enro'!C737</f>
        <v>0</v>
      </c>
      <c r="D737" s="15">
        <f>'fnd enro'!D737</f>
        <v>0</v>
      </c>
      <c r="E737" s="15">
        <f>'fnd enro'!E737</f>
        <v>0</v>
      </c>
      <c r="F737" s="15">
        <f>'fnd enro'!F737</f>
        <v>0</v>
      </c>
      <c r="G737" s="15">
        <f>'fnd enro'!G737</f>
        <v>0</v>
      </c>
      <c r="H737" s="15">
        <f>'fnd enro'!H737</f>
        <v>2</v>
      </c>
      <c r="I737" s="15">
        <f>'fnd enro'!I737</f>
        <v>7.4999999999999997E-2</v>
      </c>
      <c r="J737" s="15">
        <f>'fnd enro'!J737</f>
        <v>0</v>
      </c>
      <c r="K737" s="15">
        <f>'fnd enro'!K737</f>
        <v>0</v>
      </c>
      <c r="L737" s="15">
        <f>'fnd enro'!L737</f>
        <v>0</v>
      </c>
      <c r="M737" s="15">
        <f>'fnd enro'!M737</f>
        <v>0</v>
      </c>
      <c r="N737" s="15">
        <f>'fnd enro'!N737</f>
        <v>0</v>
      </c>
      <c r="O737" s="15">
        <f>'fnd enro'!O737</f>
        <v>2</v>
      </c>
      <c r="P737" s="15"/>
      <c r="Q737" s="15">
        <f>'fnd enro'!R737</f>
        <v>2</v>
      </c>
      <c r="R737" s="16">
        <f t="shared" si="125"/>
        <v>1</v>
      </c>
      <c r="S737" s="15">
        <f>'fnd enro'!Q737</f>
        <v>10</v>
      </c>
      <c r="U737" s="1">
        <f>(($C737*'fnd base rates'!C$48)
+($D737*'fnd base rates'!C$49)
+($E737*'fnd base rates'!C$50)
+($F737*'fnd base rates'!C$51)
+($G737*'fnd base rates'!C$52)
+($H737*'fnd base rates'!C$53)
+($I737*'fnd base rates'!C$54)
+($J737*'fnd base rates'!C$55)
+($K737*'fnd base rates'!C$56)
+($L737*'fnd base rates'!C$57)
+($M737*'fnd base rates'!C$58)
+($N737*'fnd base rates'!C$59)
+($O737*VLOOKUP($S737+12,rate_basefnd,3)))
*$R737</f>
        <v>926.59125000000006</v>
      </c>
      <c r="V737" s="1">
        <f>(($C737*'fnd base rates'!D$48)
+($D737*'fnd base rates'!D$49)
+($E737*'fnd base rates'!D$50)
+($F737*'fnd base rates'!D$51)
+($G737*'fnd base rates'!D$52)
+($H737*'fnd base rates'!D$53)
+($I737*'fnd base rates'!D$54)
+($J737*'fnd base rates'!D$55)
+($K737*'fnd base rates'!D$56)
+($L737*'fnd base rates'!D$57)
+($M737*'fnd base rates'!D$58)
+($N737*'fnd base rates'!D$59)
+($O737*VLOOKUP($S737+12,rate_basefnd,4)))
*$R737</f>
        <v>1329.44</v>
      </c>
      <c r="W737" s="1">
        <f>(($C737*'fnd base rates'!E$48)
+($D737*'fnd base rates'!E$49)
+($E737*'fnd base rates'!E$50)
+($F737*'fnd base rates'!E$51)
+($G737*'fnd base rates'!E$52)
+($H737*'fnd base rates'!E$53)
+($I737*'fnd base rates'!E$54)
+($J737*'fnd base rates'!E$55)
+($K737*'fnd base rates'!E$56)
+($L737*'fnd base rates'!E$57)
+($M737*'fnd base rates'!E$58)
+($N737*'fnd base rates'!E$59)
+($O737*VLOOKUP($S737+12,rate_basefnd,5)))
*$R737</f>
        <v>15060.498749999999</v>
      </c>
      <c r="X737" s="1">
        <f>(($C737*'fnd base rates'!F$48)
+($D737*'fnd base rates'!F$49)
+($E737*'fnd base rates'!F$50)
+($F737*'fnd base rates'!F$51)
+($G737*'fnd base rates'!F$52)
+($H737*'fnd base rates'!F$53)
+($I737*'fnd base rates'!F$54)
+($J737*'fnd base rates'!F$55)
+($K737*'fnd base rates'!F$56)
+($L737*'fnd base rates'!F$57)
+($M737*'fnd base rates'!F$58)
+($N737*'fnd base rates'!F$59)
+($O737*VLOOKUP($S737+12,rate_basefnd,6)))
*$R737</f>
        <v>1523.9115000000002</v>
      </c>
      <c r="Y737" s="1">
        <f>(($C737*'fnd base rates'!G$48)
+($D737*'fnd base rates'!G$49)
+($E737*'fnd base rates'!G$50)
+($F737*'fnd base rates'!G$51)
+($G737*'fnd base rates'!G$52)
+($H737*'fnd base rates'!G$53)
+($I737*'fnd base rates'!G$54)
+($J737*'fnd base rates'!G$55)
+($K737*'fnd base rates'!G$56)
+($L737*'fnd base rates'!G$57)
+($M737*'fnd base rates'!G$58)
+($N737*'fnd base rates'!G$59)
+($O737*VLOOKUP($S737+12,rate_basefnd,7)))
*$R737</f>
        <v>427.88549999999998</v>
      </c>
      <c r="Z737" s="1">
        <f>(($C737*'fnd base rates'!H$48)
+($D737*'fnd base rates'!H$49)
+($E737*'fnd base rates'!H$50)
+($F737*'fnd base rates'!H$51)
+($G737*'fnd base rates'!H$52)
+($H737*'fnd base rates'!H$53)
+($I737*'fnd base rates'!H$54)
+($J737*'fnd base rates'!H$55)
+($K737*'fnd base rates'!H$56)
+($L737*'fnd base rates'!H$57)
+($M737*'fnd base rates'!H$58)
+($N737*'fnd base rates'!H$59)
+($O737*VLOOKUP($S737+12,rate_basefnd,8)))</f>
        <v>1438.1690000000001</v>
      </c>
      <c r="AA737" s="1">
        <f>(($C737*'fnd base rates'!I$48)
+($D737*'fnd base rates'!I$49)
+($E737*'fnd base rates'!I$50)
+($F737*'fnd base rates'!I$51)
+($G737*'fnd base rates'!I$52)
+($H737*'fnd base rates'!I$53)
+($I737*'fnd base rates'!I$54)
+($J737*'fnd base rates'!I$55)
+($K737*'fnd base rates'!I$56)
+($L737*'fnd base rates'!I$57)
+($M737*'fnd base rates'!I$58)
+($N737*'fnd base rates'!I$59)
+($O737*VLOOKUP($S737+12,rate_basefnd,9)))
*$R737</f>
        <v>740.16</v>
      </c>
      <c r="AB737" s="1">
        <f>(($C737*'fnd base rates'!J$48)
+($D737*'fnd base rates'!J$49)
+($E737*'fnd base rates'!J$50)
+($F737*'fnd base rates'!J$51)
+($G737*'fnd base rates'!J$52)
+($H737*'fnd base rates'!J$53)
+($I737*'fnd base rates'!J$54)
+($J737*'fnd base rates'!J$55)
+($K737*'fnd base rates'!J$56)
+($L737*'fnd base rates'!J$57)
+($M737*'fnd base rates'!J$58)
+($N737*'fnd base rates'!J$59)
+($O737*VLOOKUP($S737+12,rate_basefnd,10)))
*$R737</f>
        <v>997</v>
      </c>
      <c r="AC737" s="1">
        <f>(($C737*'fnd base rates'!K$48)
+($D737*'fnd base rates'!K$49)
+($E737*'fnd base rates'!K$50)
+($F737*'fnd base rates'!K$51)
+($G737*'fnd base rates'!K$52)
+($H737*'fnd base rates'!K$53)
+($I737*'fnd base rates'!K$54)
+($J737*'fnd base rates'!K$55)
+($K737*'fnd base rates'!K$56)
+($L737*'fnd base rates'!K$57)
+($M737*'fnd base rates'!K$58)
+($N737*'fnd base rates'!K$59)
+($O737*VLOOKUP($S737+12,rate_basefnd,11)))
*$R737</f>
        <v>3002.7502500000001</v>
      </c>
      <c r="AD737" s="1">
        <f>(($C737*'fnd base rates'!L$48)
+($D737*'fnd base rates'!L$49)
+($E737*'fnd base rates'!L$50)
+($F737*'fnd base rates'!L$51)
+($G737*'fnd base rates'!L$52)
+($H737*'fnd base rates'!L$53)
+($I737*'fnd base rates'!L$54)
+($J737*'fnd base rates'!L$55)
+($K737*'fnd base rates'!L$56)
+($L737*'fnd base rates'!L$57)
+($M737*'fnd base rates'!L$58)
+($N737*'fnd base rates'!L$59)
+($O737*VLOOKUP($S737+12,rate_basefnd,12)))</f>
        <v>2502.7160787188832</v>
      </c>
      <c r="AE737" s="1">
        <f>(($C737*'fnd base rates'!M$48)
+($D737*'fnd base rates'!M$49)
+($E737*'fnd base rates'!M$50)
+($F737*'fnd base rates'!M$51)
+($G737*'fnd base rates'!M$52)
+($H737*'fnd base rates'!M$53)
+($I737*'fnd base rates'!M$54)
+($J737*'fnd base rates'!M$55)
+($K737*'fnd base rates'!M$56)
+($L737*'fnd base rates'!M$57)
+($M737*'fnd base rates'!M$58)
+($N737*'fnd base rates'!M$59)
+($O737*VLOOKUP($S737+12,rate_basefnd,13)))</f>
        <v>0</v>
      </c>
      <c r="AF737" s="4">
        <f t="shared" si="126"/>
        <v>27949.122328718888</v>
      </c>
      <c r="AG737" s="4"/>
      <c r="AH737" s="4">
        <f t="shared" si="127"/>
        <v>3501137325</v>
      </c>
      <c r="AI737" s="4" t="str">
        <f t="shared" si="128"/>
        <v>3501</v>
      </c>
      <c r="AJ737" s="2" t="str">
        <f t="shared" si="129"/>
        <v>137</v>
      </c>
      <c r="AK737" s="2" t="str">
        <f t="shared" si="130"/>
        <v>325</v>
      </c>
      <c r="AL737" s="4">
        <f t="shared" si="131"/>
        <v>1</v>
      </c>
      <c r="AM737" s="4">
        <f t="shared" si="124"/>
        <v>2</v>
      </c>
      <c r="AN737" s="4">
        <f t="shared" si="132"/>
        <v>27949.122328718888</v>
      </c>
      <c r="AO737" s="4">
        <f t="shared" si="133"/>
        <v>13975</v>
      </c>
      <c r="AP737" s="4">
        <f t="shared" si="134"/>
        <v>0</v>
      </c>
      <c r="AQ737" s="75">
        <v>13975</v>
      </c>
      <c r="AR737" s="4"/>
    </row>
    <row r="738" spans="1:44">
      <c r="A738" s="2">
        <v>3501137332</v>
      </c>
      <c r="B738" s="382" t="s">
        <v>710</v>
      </c>
      <c r="C738" s="15">
        <f>'fnd enro'!C738</f>
        <v>0</v>
      </c>
      <c r="D738" s="15">
        <f>'fnd enro'!D738</f>
        <v>0</v>
      </c>
      <c r="E738" s="15">
        <f>'fnd enro'!E738</f>
        <v>0</v>
      </c>
      <c r="F738" s="15">
        <f>'fnd enro'!F738</f>
        <v>0</v>
      </c>
      <c r="G738" s="15">
        <f>'fnd enro'!G738</f>
        <v>0</v>
      </c>
      <c r="H738" s="15">
        <f>'fnd enro'!H738</f>
        <v>2</v>
      </c>
      <c r="I738" s="15">
        <f>'fnd enro'!I738</f>
        <v>7.4999999999999997E-2</v>
      </c>
      <c r="J738" s="15">
        <f>'fnd enro'!J738</f>
        <v>0</v>
      </c>
      <c r="K738" s="15">
        <f>'fnd enro'!K738</f>
        <v>0</v>
      </c>
      <c r="L738" s="15">
        <f>'fnd enro'!L738</f>
        <v>0</v>
      </c>
      <c r="M738" s="15">
        <f>'fnd enro'!M738</f>
        <v>0</v>
      </c>
      <c r="N738" s="15">
        <f>'fnd enro'!N738</f>
        <v>0</v>
      </c>
      <c r="O738" s="15">
        <f>'fnd enro'!O738</f>
        <v>0</v>
      </c>
      <c r="P738" s="15"/>
      <c r="Q738" s="15">
        <f>'fnd enro'!R738</f>
        <v>2</v>
      </c>
      <c r="R738" s="16">
        <f t="shared" si="125"/>
        <v>1</v>
      </c>
      <c r="S738" s="15">
        <f>'fnd enro'!Q738</f>
        <v>1</v>
      </c>
      <c r="U738" s="1">
        <f>(($C738*'fnd base rates'!C$48)
+($D738*'fnd base rates'!C$49)
+($E738*'fnd base rates'!C$50)
+($F738*'fnd base rates'!C$51)
+($G738*'fnd base rates'!C$52)
+($H738*'fnd base rates'!C$53)
+($I738*'fnd base rates'!C$54)
+($J738*'fnd base rates'!C$55)
+($K738*'fnd base rates'!C$56)
+($L738*'fnd base rates'!C$57)
+($M738*'fnd base rates'!C$58)
+($N738*'fnd base rates'!C$59)
+($O738*VLOOKUP($S738+12,rate_basefnd,3)))
*$R738</f>
        <v>926.59125000000006</v>
      </c>
      <c r="V738" s="1">
        <f>(($C738*'fnd base rates'!D$48)
+($D738*'fnd base rates'!D$49)
+($E738*'fnd base rates'!D$50)
+($F738*'fnd base rates'!D$51)
+($G738*'fnd base rates'!D$52)
+($H738*'fnd base rates'!D$53)
+($I738*'fnd base rates'!D$54)
+($J738*'fnd base rates'!D$55)
+($K738*'fnd base rates'!D$56)
+($L738*'fnd base rates'!D$57)
+($M738*'fnd base rates'!D$58)
+($N738*'fnd base rates'!D$59)
+($O738*VLOOKUP($S738+12,rate_basefnd,4)))
*$R738</f>
        <v>1329.44</v>
      </c>
      <c r="W738" s="1">
        <f>(($C738*'fnd base rates'!E$48)
+($D738*'fnd base rates'!E$49)
+($E738*'fnd base rates'!E$50)
+($F738*'fnd base rates'!E$51)
+($G738*'fnd base rates'!E$52)
+($H738*'fnd base rates'!E$53)
+($I738*'fnd base rates'!E$54)
+($J738*'fnd base rates'!E$55)
+($K738*'fnd base rates'!E$56)
+($L738*'fnd base rates'!E$57)
+($M738*'fnd base rates'!E$58)
+($N738*'fnd base rates'!E$59)
+($O738*VLOOKUP($S738+12,rate_basefnd,5)))
*$R738</f>
        <v>8517.4187499999989</v>
      </c>
      <c r="X738" s="1">
        <f>(($C738*'fnd base rates'!F$48)
+($D738*'fnd base rates'!F$49)
+($E738*'fnd base rates'!F$50)
+($F738*'fnd base rates'!F$51)
+($G738*'fnd base rates'!F$52)
+($H738*'fnd base rates'!F$53)
+($I738*'fnd base rates'!F$54)
+($J738*'fnd base rates'!F$55)
+($K738*'fnd base rates'!F$56)
+($L738*'fnd base rates'!F$57)
+($M738*'fnd base rates'!F$58)
+($N738*'fnd base rates'!F$59)
+($O738*VLOOKUP($S738+12,rate_basefnd,6)))
*$R738</f>
        <v>1523.9115000000002</v>
      </c>
      <c r="Y738" s="1">
        <f>(($C738*'fnd base rates'!G$48)
+($D738*'fnd base rates'!G$49)
+($E738*'fnd base rates'!G$50)
+($F738*'fnd base rates'!G$51)
+($G738*'fnd base rates'!G$52)
+($H738*'fnd base rates'!G$53)
+($I738*'fnd base rates'!G$54)
+($J738*'fnd base rates'!G$55)
+($K738*'fnd base rates'!G$56)
+($L738*'fnd base rates'!G$57)
+($M738*'fnd base rates'!G$58)
+($N738*'fnd base rates'!G$59)
+($O738*VLOOKUP($S738+12,rate_basefnd,7)))
*$R738</f>
        <v>283.88549999999998</v>
      </c>
      <c r="Z738" s="1">
        <f>(($C738*'fnd base rates'!H$48)
+($D738*'fnd base rates'!H$49)
+($E738*'fnd base rates'!H$50)
+($F738*'fnd base rates'!H$51)
+($G738*'fnd base rates'!H$52)
+($H738*'fnd base rates'!H$53)
+($I738*'fnd base rates'!H$54)
+($J738*'fnd base rates'!H$55)
+($K738*'fnd base rates'!H$56)
+($L738*'fnd base rates'!H$57)
+($M738*'fnd base rates'!H$58)
+($N738*'fnd base rates'!H$59)
+($O738*VLOOKUP($S738+12,rate_basefnd,8)))</f>
        <v>1438.1690000000001</v>
      </c>
      <c r="AA738" s="1">
        <f>(($C738*'fnd base rates'!I$48)
+($D738*'fnd base rates'!I$49)
+($E738*'fnd base rates'!I$50)
+($F738*'fnd base rates'!I$51)
+($G738*'fnd base rates'!I$52)
+($H738*'fnd base rates'!I$53)
+($I738*'fnd base rates'!I$54)
+($J738*'fnd base rates'!I$55)
+($K738*'fnd base rates'!I$56)
+($L738*'fnd base rates'!I$57)
+($M738*'fnd base rates'!I$58)
+($N738*'fnd base rates'!I$59)
+($O738*VLOOKUP($S738+12,rate_basefnd,9)))
*$R738</f>
        <v>740.16</v>
      </c>
      <c r="AB738" s="1">
        <f>(($C738*'fnd base rates'!J$48)
+($D738*'fnd base rates'!J$49)
+($E738*'fnd base rates'!J$50)
+($F738*'fnd base rates'!J$51)
+($G738*'fnd base rates'!J$52)
+($H738*'fnd base rates'!J$53)
+($I738*'fnd base rates'!J$54)
+($J738*'fnd base rates'!J$55)
+($K738*'fnd base rates'!J$56)
+($L738*'fnd base rates'!J$57)
+($M738*'fnd base rates'!J$58)
+($N738*'fnd base rates'!J$59)
+($O738*VLOOKUP($S738+12,rate_basefnd,10)))
*$R738</f>
        <v>997</v>
      </c>
      <c r="AC738" s="1">
        <f>(($C738*'fnd base rates'!K$48)
+($D738*'fnd base rates'!K$49)
+($E738*'fnd base rates'!K$50)
+($F738*'fnd base rates'!K$51)
+($G738*'fnd base rates'!K$52)
+($H738*'fnd base rates'!K$53)
+($I738*'fnd base rates'!K$54)
+($J738*'fnd base rates'!K$55)
+($K738*'fnd base rates'!K$56)
+($L738*'fnd base rates'!K$57)
+($M738*'fnd base rates'!K$58)
+($N738*'fnd base rates'!K$59)
+($O738*VLOOKUP($S738+12,rate_basefnd,11)))
*$R738</f>
        <v>1992.2102500000001</v>
      </c>
      <c r="AD738" s="1">
        <f>(($C738*'fnd base rates'!L$48)
+($D738*'fnd base rates'!L$49)
+($E738*'fnd base rates'!L$50)
+($F738*'fnd base rates'!L$51)
+($G738*'fnd base rates'!L$52)
+($H738*'fnd base rates'!L$53)
+($I738*'fnd base rates'!L$54)
+($J738*'fnd base rates'!L$55)
+($K738*'fnd base rates'!L$56)
+($L738*'fnd base rates'!L$57)
+($M738*'fnd base rates'!L$58)
+($N738*'fnd base rates'!L$59)
+($O738*VLOOKUP($S738+12,rate_basefnd,12)))</f>
        <v>1838.5160787188831</v>
      </c>
      <c r="AE738" s="1">
        <f>(($C738*'fnd base rates'!M$48)
+($D738*'fnd base rates'!M$49)
+($E738*'fnd base rates'!M$50)
+($F738*'fnd base rates'!M$51)
+($G738*'fnd base rates'!M$52)
+($H738*'fnd base rates'!M$53)
+($I738*'fnd base rates'!M$54)
+($J738*'fnd base rates'!M$55)
+($K738*'fnd base rates'!M$56)
+($L738*'fnd base rates'!M$57)
+($M738*'fnd base rates'!M$58)
+($N738*'fnd base rates'!M$59)
+($O738*VLOOKUP($S738+12,rate_basefnd,13)))</f>
        <v>0</v>
      </c>
      <c r="AF738" s="4">
        <f t="shared" si="126"/>
        <v>19587.302328718881</v>
      </c>
      <c r="AG738" s="4"/>
      <c r="AH738" s="4">
        <f t="shared" si="127"/>
        <v>3501137332</v>
      </c>
      <c r="AI738" s="4" t="str">
        <f t="shared" si="128"/>
        <v>3501</v>
      </c>
      <c r="AJ738" s="2" t="str">
        <f t="shared" si="129"/>
        <v>137</v>
      </c>
      <c r="AK738" s="2" t="str">
        <f t="shared" si="130"/>
        <v>332</v>
      </c>
      <c r="AL738" s="4">
        <f t="shared" si="131"/>
        <v>1</v>
      </c>
      <c r="AM738" s="4">
        <f t="shared" si="124"/>
        <v>2</v>
      </c>
      <c r="AN738" s="4">
        <f t="shared" si="132"/>
        <v>19587.302328718881</v>
      </c>
      <c r="AO738" s="4">
        <f t="shared" si="133"/>
        <v>9794</v>
      </c>
      <c r="AP738" s="4">
        <f t="shared" si="134"/>
        <v>0</v>
      </c>
      <c r="AQ738" s="75">
        <v>9794</v>
      </c>
      <c r="AR738" s="4"/>
    </row>
    <row r="739" spans="1:44">
      <c r="A739" s="2">
        <v>3501137672</v>
      </c>
      <c r="B739" s="382" t="s">
        <v>710</v>
      </c>
      <c r="C739" s="15">
        <f>'fnd enro'!C739</f>
        <v>0</v>
      </c>
      <c r="D739" s="15">
        <f>'fnd enro'!D739</f>
        <v>0</v>
      </c>
      <c r="E739" s="15">
        <f>'fnd enro'!E739</f>
        <v>0</v>
      </c>
      <c r="F739" s="15">
        <f>'fnd enro'!F739</f>
        <v>0</v>
      </c>
      <c r="G739" s="15">
        <f>'fnd enro'!G739</f>
        <v>0</v>
      </c>
      <c r="H739" s="15">
        <f>'fnd enro'!H739</f>
        <v>1</v>
      </c>
      <c r="I739" s="15">
        <f>'fnd enro'!I739</f>
        <v>3.7499999999999999E-2</v>
      </c>
      <c r="J739" s="15">
        <f>'fnd enro'!J739</f>
        <v>0</v>
      </c>
      <c r="K739" s="15">
        <f>'fnd enro'!K739</f>
        <v>0</v>
      </c>
      <c r="L739" s="15">
        <f>'fnd enro'!L739</f>
        <v>0</v>
      </c>
      <c r="M739" s="15">
        <f>'fnd enro'!M739</f>
        <v>0</v>
      </c>
      <c r="N739" s="15">
        <f>'fnd enro'!N739</f>
        <v>0</v>
      </c>
      <c r="O739" s="15">
        <f>'fnd enro'!O739</f>
        <v>0</v>
      </c>
      <c r="P739" s="15"/>
      <c r="Q739" s="15">
        <f>'fnd enro'!R739</f>
        <v>1</v>
      </c>
      <c r="R739" s="16">
        <f t="shared" si="125"/>
        <v>1</v>
      </c>
      <c r="S739" s="15">
        <f>'fnd enro'!Q739</f>
        <v>1</v>
      </c>
      <c r="U739" s="1">
        <f>(($C739*'fnd base rates'!C$48)
+($D739*'fnd base rates'!C$49)
+($E739*'fnd base rates'!C$50)
+($F739*'fnd base rates'!C$51)
+($G739*'fnd base rates'!C$52)
+($H739*'fnd base rates'!C$53)
+($I739*'fnd base rates'!C$54)
+($J739*'fnd base rates'!C$55)
+($K739*'fnd base rates'!C$56)
+($L739*'fnd base rates'!C$57)
+($M739*'fnd base rates'!C$58)
+($N739*'fnd base rates'!C$59)
+($O739*VLOOKUP($S739+12,rate_basefnd,3)))
*$R739</f>
        <v>463.29562500000003</v>
      </c>
      <c r="V739" s="1">
        <f>(($C739*'fnd base rates'!D$48)
+($D739*'fnd base rates'!D$49)
+($E739*'fnd base rates'!D$50)
+($F739*'fnd base rates'!D$51)
+($G739*'fnd base rates'!D$52)
+($H739*'fnd base rates'!D$53)
+($I739*'fnd base rates'!D$54)
+($J739*'fnd base rates'!D$55)
+($K739*'fnd base rates'!D$56)
+($L739*'fnd base rates'!D$57)
+($M739*'fnd base rates'!D$58)
+($N739*'fnd base rates'!D$59)
+($O739*VLOOKUP($S739+12,rate_basefnd,4)))
*$R739</f>
        <v>664.72</v>
      </c>
      <c r="W739" s="1">
        <f>(($C739*'fnd base rates'!E$48)
+($D739*'fnd base rates'!E$49)
+($E739*'fnd base rates'!E$50)
+($F739*'fnd base rates'!E$51)
+($G739*'fnd base rates'!E$52)
+($H739*'fnd base rates'!E$53)
+($I739*'fnd base rates'!E$54)
+($J739*'fnd base rates'!E$55)
+($K739*'fnd base rates'!E$56)
+($L739*'fnd base rates'!E$57)
+($M739*'fnd base rates'!E$58)
+($N739*'fnd base rates'!E$59)
+($O739*VLOOKUP($S739+12,rate_basefnd,5)))
*$R739</f>
        <v>4258.7093749999995</v>
      </c>
      <c r="X739" s="1">
        <f>(($C739*'fnd base rates'!F$48)
+($D739*'fnd base rates'!F$49)
+($E739*'fnd base rates'!F$50)
+($F739*'fnd base rates'!F$51)
+($G739*'fnd base rates'!F$52)
+($H739*'fnd base rates'!F$53)
+($I739*'fnd base rates'!F$54)
+($J739*'fnd base rates'!F$55)
+($K739*'fnd base rates'!F$56)
+($L739*'fnd base rates'!F$57)
+($M739*'fnd base rates'!F$58)
+($N739*'fnd base rates'!F$59)
+($O739*VLOOKUP($S739+12,rate_basefnd,6)))
*$R739</f>
        <v>761.95575000000008</v>
      </c>
      <c r="Y739" s="1">
        <f>(($C739*'fnd base rates'!G$48)
+($D739*'fnd base rates'!G$49)
+($E739*'fnd base rates'!G$50)
+($F739*'fnd base rates'!G$51)
+($G739*'fnd base rates'!G$52)
+($H739*'fnd base rates'!G$53)
+($I739*'fnd base rates'!G$54)
+($J739*'fnd base rates'!G$55)
+($K739*'fnd base rates'!G$56)
+($L739*'fnd base rates'!G$57)
+($M739*'fnd base rates'!G$58)
+($N739*'fnd base rates'!G$59)
+($O739*VLOOKUP($S739+12,rate_basefnd,7)))
*$R739</f>
        <v>141.94274999999999</v>
      </c>
      <c r="Z739" s="1">
        <f>(($C739*'fnd base rates'!H$48)
+($D739*'fnd base rates'!H$49)
+($E739*'fnd base rates'!H$50)
+($F739*'fnd base rates'!H$51)
+($G739*'fnd base rates'!H$52)
+($H739*'fnd base rates'!H$53)
+($I739*'fnd base rates'!H$54)
+($J739*'fnd base rates'!H$55)
+($K739*'fnd base rates'!H$56)
+($L739*'fnd base rates'!H$57)
+($M739*'fnd base rates'!H$58)
+($N739*'fnd base rates'!H$59)
+($O739*VLOOKUP($S739+12,rate_basefnd,8)))</f>
        <v>719.08450000000005</v>
      </c>
      <c r="AA739" s="1">
        <f>(($C739*'fnd base rates'!I$48)
+($D739*'fnd base rates'!I$49)
+($E739*'fnd base rates'!I$50)
+($F739*'fnd base rates'!I$51)
+($G739*'fnd base rates'!I$52)
+($H739*'fnd base rates'!I$53)
+($I739*'fnd base rates'!I$54)
+($J739*'fnd base rates'!I$55)
+($K739*'fnd base rates'!I$56)
+($L739*'fnd base rates'!I$57)
+($M739*'fnd base rates'!I$58)
+($N739*'fnd base rates'!I$59)
+($O739*VLOOKUP($S739+12,rate_basefnd,9)))
*$R739</f>
        <v>370.08</v>
      </c>
      <c r="AB739" s="1">
        <f>(($C739*'fnd base rates'!J$48)
+($D739*'fnd base rates'!J$49)
+($E739*'fnd base rates'!J$50)
+($F739*'fnd base rates'!J$51)
+($G739*'fnd base rates'!J$52)
+($H739*'fnd base rates'!J$53)
+($I739*'fnd base rates'!J$54)
+($J739*'fnd base rates'!J$55)
+($K739*'fnd base rates'!J$56)
+($L739*'fnd base rates'!J$57)
+($M739*'fnd base rates'!J$58)
+($N739*'fnd base rates'!J$59)
+($O739*VLOOKUP($S739+12,rate_basefnd,10)))
*$R739</f>
        <v>498.5</v>
      </c>
      <c r="AC739" s="1">
        <f>(($C739*'fnd base rates'!K$48)
+($D739*'fnd base rates'!K$49)
+($E739*'fnd base rates'!K$50)
+($F739*'fnd base rates'!K$51)
+($G739*'fnd base rates'!K$52)
+($H739*'fnd base rates'!K$53)
+($I739*'fnd base rates'!K$54)
+($J739*'fnd base rates'!K$55)
+($K739*'fnd base rates'!K$56)
+($L739*'fnd base rates'!K$57)
+($M739*'fnd base rates'!K$58)
+($N739*'fnd base rates'!K$59)
+($O739*VLOOKUP($S739+12,rate_basefnd,11)))
*$R739</f>
        <v>996.10512500000004</v>
      </c>
      <c r="AD739" s="1">
        <f>(($C739*'fnd base rates'!L$48)
+($D739*'fnd base rates'!L$49)
+($E739*'fnd base rates'!L$50)
+($F739*'fnd base rates'!L$51)
+($G739*'fnd base rates'!L$52)
+($H739*'fnd base rates'!L$53)
+($I739*'fnd base rates'!L$54)
+($J739*'fnd base rates'!L$55)
+($K739*'fnd base rates'!L$56)
+($L739*'fnd base rates'!L$57)
+($M739*'fnd base rates'!L$58)
+($N739*'fnd base rates'!L$59)
+($O739*VLOOKUP($S739+12,rate_basefnd,12)))</f>
        <v>919.25803935944157</v>
      </c>
      <c r="AE739" s="1">
        <f>(($C739*'fnd base rates'!M$48)
+($D739*'fnd base rates'!M$49)
+($E739*'fnd base rates'!M$50)
+($F739*'fnd base rates'!M$51)
+($G739*'fnd base rates'!M$52)
+($H739*'fnd base rates'!M$53)
+($I739*'fnd base rates'!M$54)
+($J739*'fnd base rates'!M$55)
+($K739*'fnd base rates'!M$56)
+($L739*'fnd base rates'!M$57)
+($M739*'fnd base rates'!M$58)
+($N739*'fnd base rates'!M$59)
+($O739*VLOOKUP($S739+12,rate_basefnd,13)))</f>
        <v>0</v>
      </c>
      <c r="AF739" s="4">
        <f t="shared" si="126"/>
        <v>9793.6511643594404</v>
      </c>
      <c r="AG739" s="4"/>
      <c r="AH739" s="4">
        <f t="shared" si="127"/>
        <v>3501137672</v>
      </c>
      <c r="AI739" s="4" t="str">
        <f t="shared" si="128"/>
        <v>3501</v>
      </c>
      <c r="AJ739" s="2" t="str">
        <f t="shared" si="129"/>
        <v>137</v>
      </c>
      <c r="AK739" s="2" t="str">
        <f t="shared" si="130"/>
        <v>672</v>
      </c>
      <c r="AL739" s="4">
        <f t="shared" si="131"/>
        <v>1</v>
      </c>
      <c r="AM739" s="4">
        <f t="shared" si="124"/>
        <v>1</v>
      </c>
      <c r="AN739" s="4">
        <f t="shared" si="132"/>
        <v>9793.6511643594404</v>
      </c>
      <c r="AO739" s="4">
        <f t="shared" si="133"/>
        <v>9794</v>
      </c>
      <c r="AP739" s="4">
        <f t="shared" si="134"/>
        <v>0</v>
      </c>
      <c r="AQ739" s="75">
        <v>9794</v>
      </c>
      <c r="AR739" s="4"/>
    </row>
    <row r="740" spans="1:44">
      <c r="A740" s="2">
        <v>3502281061</v>
      </c>
      <c r="B740" s="382" t="s">
        <v>711</v>
      </c>
      <c r="C740" s="15">
        <f>'fnd enro'!C740</f>
        <v>0</v>
      </c>
      <c r="D740" s="15">
        <f>'fnd enro'!D740</f>
        <v>0</v>
      </c>
      <c r="E740" s="15">
        <f>'fnd enro'!E740</f>
        <v>0</v>
      </c>
      <c r="F740" s="15">
        <f>'fnd enro'!F740</f>
        <v>0</v>
      </c>
      <c r="G740" s="15">
        <f>'fnd enro'!G740</f>
        <v>1</v>
      </c>
      <c r="H740" s="15">
        <f>'fnd enro'!H740</f>
        <v>0</v>
      </c>
      <c r="I740" s="15">
        <f>'fnd enro'!I740</f>
        <v>3.7499999999999999E-2</v>
      </c>
      <c r="J740" s="15">
        <f>'fnd enro'!J740</f>
        <v>0</v>
      </c>
      <c r="K740" s="15">
        <f>'fnd enro'!K740</f>
        <v>0</v>
      </c>
      <c r="L740" s="15">
        <f>'fnd enro'!L740</f>
        <v>0</v>
      </c>
      <c r="M740" s="15">
        <f>'fnd enro'!M740</f>
        <v>0</v>
      </c>
      <c r="N740" s="15">
        <f>'fnd enro'!N740</f>
        <v>0</v>
      </c>
      <c r="O740" s="15">
        <f>'fnd enro'!O740</f>
        <v>1</v>
      </c>
      <c r="P740" s="15"/>
      <c r="Q740" s="15">
        <f>'fnd enro'!R740</f>
        <v>1</v>
      </c>
      <c r="R740" s="16">
        <f t="shared" si="125"/>
        <v>1</v>
      </c>
      <c r="S740" s="15">
        <f>'fnd enro'!Q740</f>
        <v>10</v>
      </c>
      <c r="U740" s="1">
        <f>(($C740*'fnd base rates'!C$48)
+($D740*'fnd base rates'!C$49)
+($E740*'fnd base rates'!C$50)
+($F740*'fnd base rates'!C$51)
+($G740*'fnd base rates'!C$52)
+($H740*'fnd base rates'!C$53)
+($I740*'fnd base rates'!C$54)
+($J740*'fnd base rates'!C$55)
+($K740*'fnd base rates'!C$56)
+($L740*'fnd base rates'!C$57)
+($M740*'fnd base rates'!C$58)
+($N740*'fnd base rates'!C$59)
+($O740*VLOOKUP($S740+12,rate_basefnd,3)))
*$R740</f>
        <v>463.29562500000003</v>
      </c>
      <c r="V740" s="1">
        <f>(($C740*'fnd base rates'!D$48)
+($D740*'fnd base rates'!D$49)
+($E740*'fnd base rates'!D$50)
+($F740*'fnd base rates'!D$51)
+($G740*'fnd base rates'!D$52)
+($H740*'fnd base rates'!D$53)
+($I740*'fnd base rates'!D$54)
+($J740*'fnd base rates'!D$55)
+($K740*'fnd base rates'!D$56)
+($L740*'fnd base rates'!D$57)
+($M740*'fnd base rates'!D$58)
+($N740*'fnd base rates'!D$59)
+($O740*VLOOKUP($S740+12,rate_basefnd,4)))
*$R740</f>
        <v>664.72</v>
      </c>
      <c r="W740" s="1">
        <f>(($C740*'fnd base rates'!E$48)
+($D740*'fnd base rates'!E$49)
+($E740*'fnd base rates'!E$50)
+($F740*'fnd base rates'!E$51)
+($G740*'fnd base rates'!E$52)
+($H740*'fnd base rates'!E$53)
+($I740*'fnd base rates'!E$54)
+($J740*'fnd base rates'!E$55)
+($K740*'fnd base rates'!E$56)
+($L740*'fnd base rates'!E$57)
+($M740*'fnd base rates'!E$58)
+($N740*'fnd base rates'!E$59)
+($O740*VLOOKUP($S740+12,rate_basefnd,5)))
*$R740</f>
        <v>6268.0593749999998</v>
      </c>
      <c r="X740" s="1">
        <f>(($C740*'fnd base rates'!F$48)
+($D740*'fnd base rates'!F$49)
+($E740*'fnd base rates'!F$50)
+($F740*'fnd base rates'!F$51)
+($G740*'fnd base rates'!F$52)
+($H740*'fnd base rates'!F$53)
+($I740*'fnd base rates'!F$54)
+($J740*'fnd base rates'!F$55)
+($K740*'fnd base rates'!F$56)
+($L740*'fnd base rates'!F$57)
+($M740*'fnd base rates'!F$58)
+($N740*'fnd base rates'!F$59)
+($O740*VLOOKUP($S740+12,rate_basefnd,6)))
*$R740</f>
        <v>856.20575000000008</v>
      </c>
      <c r="Y740" s="1">
        <f>(($C740*'fnd base rates'!G$48)
+($D740*'fnd base rates'!G$49)
+($E740*'fnd base rates'!G$50)
+($F740*'fnd base rates'!G$51)
+($G740*'fnd base rates'!G$52)
+($H740*'fnd base rates'!G$53)
+($I740*'fnd base rates'!G$54)
+($J740*'fnd base rates'!G$55)
+($K740*'fnd base rates'!G$56)
+($L740*'fnd base rates'!G$57)
+($M740*'fnd base rates'!G$58)
+($N740*'fnd base rates'!G$59)
+($O740*VLOOKUP($S740+12,rate_basefnd,7)))
*$R740</f>
        <v>217.92274999999998</v>
      </c>
      <c r="Z740" s="1">
        <f>(($C740*'fnd base rates'!H$48)
+($D740*'fnd base rates'!H$49)
+($E740*'fnd base rates'!H$50)
+($F740*'fnd base rates'!H$51)
+($G740*'fnd base rates'!H$52)
+($H740*'fnd base rates'!H$53)
+($I740*'fnd base rates'!H$54)
+($J740*'fnd base rates'!H$55)
+($K740*'fnd base rates'!H$56)
+($L740*'fnd base rates'!H$57)
+($M740*'fnd base rates'!H$58)
+($N740*'fnd base rates'!H$59)
+($O740*VLOOKUP($S740+12,rate_basefnd,8)))</f>
        <v>454.3845</v>
      </c>
      <c r="AA740" s="1">
        <f>(($C740*'fnd base rates'!I$48)
+($D740*'fnd base rates'!I$49)
+($E740*'fnd base rates'!I$50)
+($F740*'fnd base rates'!I$51)
+($G740*'fnd base rates'!I$52)
+($H740*'fnd base rates'!I$53)
+($I740*'fnd base rates'!I$54)
+($J740*'fnd base rates'!I$55)
+($K740*'fnd base rates'!I$56)
+($L740*'fnd base rates'!I$57)
+($M740*'fnd base rates'!I$58)
+($N740*'fnd base rates'!I$59)
+($O740*VLOOKUP($S740+12,rate_basefnd,9)))
*$R740</f>
        <v>295.23</v>
      </c>
      <c r="AB740" s="1">
        <f>(($C740*'fnd base rates'!J$48)
+($D740*'fnd base rates'!J$49)
+($E740*'fnd base rates'!J$50)
+($F740*'fnd base rates'!J$51)
+($G740*'fnd base rates'!J$52)
+($H740*'fnd base rates'!J$53)
+($I740*'fnd base rates'!J$54)
+($J740*'fnd base rates'!J$55)
+($K740*'fnd base rates'!J$56)
+($L740*'fnd base rates'!J$57)
+($M740*'fnd base rates'!J$58)
+($N740*'fnd base rates'!J$59)
+($O740*VLOOKUP($S740+12,rate_basefnd,10)))
*$R740</f>
        <v>216.18</v>
      </c>
      <c r="AC740" s="1">
        <f>(($C740*'fnd base rates'!K$48)
+($D740*'fnd base rates'!K$49)
+($E740*'fnd base rates'!K$50)
+($F740*'fnd base rates'!K$51)
+($G740*'fnd base rates'!K$52)
+($H740*'fnd base rates'!K$53)
+($I740*'fnd base rates'!K$54)
+($J740*'fnd base rates'!K$55)
+($K740*'fnd base rates'!K$56)
+($L740*'fnd base rates'!K$57)
+($M740*'fnd base rates'!K$58)
+($N740*'fnd base rates'!K$59)
+($O740*VLOOKUP($S740+12,rate_basefnd,11)))
*$R740</f>
        <v>1529.2651249999999</v>
      </c>
      <c r="AD740" s="1">
        <f>(($C740*'fnd base rates'!L$48)
+($D740*'fnd base rates'!L$49)
+($E740*'fnd base rates'!L$50)
+($F740*'fnd base rates'!L$51)
+($G740*'fnd base rates'!L$52)
+($H740*'fnd base rates'!L$53)
+($I740*'fnd base rates'!L$54)
+($J740*'fnd base rates'!L$55)
+($K740*'fnd base rates'!L$56)
+($L740*'fnd base rates'!L$57)
+($M740*'fnd base rates'!L$58)
+($N740*'fnd base rates'!L$59)
+($O740*VLOOKUP($S740+12,rate_basefnd,12)))</f>
        <v>1310.1197634268322</v>
      </c>
      <c r="AE740" s="1">
        <f>(($C740*'fnd base rates'!M$48)
+($D740*'fnd base rates'!M$49)
+($E740*'fnd base rates'!M$50)
+($F740*'fnd base rates'!M$51)
+($G740*'fnd base rates'!M$52)
+($H740*'fnd base rates'!M$53)
+($I740*'fnd base rates'!M$54)
+($J740*'fnd base rates'!M$55)
+($K740*'fnd base rates'!M$56)
+($L740*'fnd base rates'!M$57)
+($M740*'fnd base rates'!M$58)
+($N740*'fnd base rates'!M$59)
+($O740*VLOOKUP($S740+12,rate_basefnd,13)))</f>
        <v>0</v>
      </c>
      <c r="AF740" s="4">
        <f t="shared" si="126"/>
        <v>12275.382888426831</v>
      </c>
      <c r="AG740" s="4"/>
      <c r="AH740" s="4">
        <f t="shared" si="127"/>
        <v>3502281061</v>
      </c>
      <c r="AI740" s="4" t="str">
        <f t="shared" si="128"/>
        <v>3502</v>
      </c>
      <c r="AJ740" s="2" t="str">
        <f t="shared" si="129"/>
        <v>281</v>
      </c>
      <c r="AK740" s="2" t="str">
        <f t="shared" si="130"/>
        <v>061</v>
      </c>
      <c r="AL740" s="4">
        <f t="shared" si="131"/>
        <v>1</v>
      </c>
      <c r="AM740" s="4">
        <f t="shared" si="124"/>
        <v>1</v>
      </c>
      <c r="AN740" s="4">
        <f t="shared" si="132"/>
        <v>12275.382888426831</v>
      </c>
      <c r="AO740" s="4">
        <f t="shared" si="133"/>
        <v>12275</v>
      </c>
      <c r="AP740" s="4">
        <f t="shared" si="134"/>
        <v>0</v>
      </c>
      <c r="AQ740" s="75">
        <v>12275</v>
      </c>
      <c r="AR740" s="4"/>
    </row>
    <row r="741" spans="1:44">
      <c r="A741" s="2">
        <v>3502281137</v>
      </c>
      <c r="B741" s="382" t="s">
        <v>711</v>
      </c>
      <c r="C741" s="15">
        <f>'fnd enro'!C741</f>
        <v>0</v>
      </c>
      <c r="D741" s="15">
        <f>'fnd enro'!D741</f>
        <v>0</v>
      </c>
      <c r="E741" s="15">
        <f>'fnd enro'!E741</f>
        <v>0</v>
      </c>
      <c r="F741" s="15">
        <f>'fnd enro'!F741</f>
        <v>0</v>
      </c>
      <c r="G741" s="15">
        <f>'fnd enro'!G741</f>
        <v>0</v>
      </c>
      <c r="H741" s="15">
        <f>'fnd enro'!H741</f>
        <v>0</v>
      </c>
      <c r="I741" s="15">
        <f>'fnd enro'!I741</f>
        <v>3.7499999999999999E-2</v>
      </c>
      <c r="J741" s="15">
        <f>'fnd enro'!J741</f>
        <v>0</v>
      </c>
      <c r="K741" s="15">
        <f>'fnd enro'!K741</f>
        <v>0</v>
      </c>
      <c r="L741" s="15">
        <f>'fnd enro'!L741</f>
        <v>0</v>
      </c>
      <c r="M741" s="15">
        <f>'fnd enro'!M741</f>
        <v>1</v>
      </c>
      <c r="N741" s="15">
        <f>'fnd enro'!N741</f>
        <v>0</v>
      </c>
      <c r="O741" s="15">
        <f>'fnd enro'!O741</f>
        <v>0</v>
      </c>
      <c r="P741" s="15"/>
      <c r="Q741" s="15">
        <f>'fnd enro'!R741</f>
        <v>1</v>
      </c>
      <c r="R741" s="16">
        <f t="shared" si="125"/>
        <v>1</v>
      </c>
      <c r="S741" s="15">
        <f>'fnd enro'!Q741</f>
        <v>1</v>
      </c>
      <c r="U741" s="1">
        <f>(($C741*'fnd base rates'!C$48)
+($D741*'fnd base rates'!C$49)
+($E741*'fnd base rates'!C$50)
+($F741*'fnd base rates'!C$51)
+($G741*'fnd base rates'!C$52)
+($H741*'fnd base rates'!C$53)
+($I741*'fnd base rates'!C$54)
+($J741*'fnd base rates'!C$55)
+($K741*'fnd base rates'!C$56)
+($L741*'fnd base rates'!C$57)
+($M741*'fnd base rates'!C$58)
+($N741*'fnd base rates'!C$59)
+($O741*VLOOKUP($S741+12,rate_basefnd,3)))
*$R741</f>
        <v>463.29562500000003</v>
      </c>
      <c r="V741" s="1">
        <f>(($C741*'fnd base rates'!D$48)
+($D741*'fnd base rates'!D$49)
+($E741*'fnd base rates'!D$50)
+($F741*'fnd base rates'!D$51)
+($G741*'fnd base rates'!D$52)
+($H741*'fnd base rates'!D$53)
+($I741*'fnd base rates'!D$54)
+($J741*'fnd base rates'!D$55)
+($K741*'fnd base rates'!D$56)
+($L741*'fnd base rates'!D$57)
+($M741*'fnd base rates'!D$58)
+($N741*'fnd base rates'!D$59)
+($O741*VLOOKUP($S741+12,rate_basefnd,4)))
*$R741</f>
        <v>664.72</v>
      </c>
      <c r="W741" s="1">
        <f>(($C741*'fnd base rates'!E$48)
+($D741*'fnd base rates'!E$49)
+($E741*'fnd base rates'!E$50)
+($F741*'fnd base rates'!E$51)
+($G741*'fnd base rates'!E$52)
+($H741*'fnd base rates'!E$53)
+($I741*'fnd base rates'!E$54)
+($J741*'fnd base rates'!E$55)
+($K741*'fnd base rates'!E$56)
+($L741*'fnd base rates'!E$57)
+($M741*'fnd base rates'!E$58)
+($N741*'fnd base rates'!E$59)
+($O741*VLOOKUP($S741+12,rate_basefnd,5)))
*$R741</f>
        <v>4904.649375</v>
      </c>
      <c r="X741" s="1">
        <f>(($C741*'fnd base rates'!F$48)
+($D741*'fnd base rates'!F$49)
+($E741*'fnd base rates'!F$50)
+($F741*'fnd base rates'!F$51)
+($G741*'fnd base rates'!F$52)
+($H741*'fnd base rates'!F$53)
+($I741*'fnd base rates'!F$54)
+($J741*'fnd base rates'!F$55)
+($K741*'fnd base rates'!F$56)
+($L741*'fnd base rates'!F$57)
+($M741*'fnd base rates'!F$58)
+($N741*'fnd base rates'!F$59)
+($O741*VLOOKUP($S741+12,rate_basefnd,6)))
*$R741</f>
        <v>918.55574999999999</v>
      </c>
      <c r="Y741" s="1">
        <f>(($C741*'fnd base rates'!G$48)
+($D741*'fnd base rates'!G$49)
+($E741*'fnd base rates'!G$50)
+($F741*'fnd base rates'!G$51)
+($G741*'fnd base rates'!G$52)
+($H741*'fnd base rates'!G$53)
+($I741*'fnd base rates'!G$54)
+($J741*'fnd base rates'!G$55)
+($K741*'fnd base rates'!G$56)
+($L741*'fnd base rates'!G$57)
+($M741*'fnd base rates'!G$58)
+($N741*'fnd base rates'!G$59)
+($O741*VLOOKUP($S741+12,rate_basefnd,7)))
*$R741</f>
        <v>178.42274999999998</v>
      </c>
      <c r="Z741" s="1">
        <f>(($C741*'fnd base rates'!H$48)
+($D741*'fnd base rates'!H$49)
+($E741*'fnd base rates'!H$50)
+($F741*'fnd base rates'!H$51)
+($G741*'fnd base rates'!H$52)
+($H741*'fnd base rates'!H$53)
+($I741*'fnd base rates'!H$54)
+($J741*'fnd base rates'!H$55)
+($K741*'fnd base rates'!H$56)
+($L741*'fnd base rates'!H$57)
+($M741*'fnd base rates'!H$58)
+($N741*'fnd base rates'!H$59)
+($O741*VLOOKUP($S741+12,rate_basefnd,8)))</f>
        <v>454.3845</v>
      </c>
      <c r="AA741" s="1">
        <f>(($C741*'fnd base rates'!I$48)
+($D741*'fnd base rates'!I$49)
+($E741*'fnd base rates'!I$50)
+($F741*'fnd base rates'!I$51)
+($G741*'fnd base rates'!I$52)
+($H741*'fnd base rates'!I$53)
+($I741*'fnd base rates'!I$54)
+($J741*'fnd base rates'!I$55)
+($K741*'fnd base rates'!I$56)
+($L741*'fnd base rates'!I$57)
+($M741*'fnd base rates'!I$58)
+($N741*'fnd base rates'!I$59)
+($O741*VLOOKUP($S741+12,rate_basefnd,9)))
*$R741</f>
        <v>295.23</v>
      </c>
      <c r="AB741" s="1">
        <f>(($C741*'fnd base rates'!J$48)
+($D741*'fnd base rates'!J$49)
+($E741*'fnd base rates'!J$50)
+($F741*'fnd base rates'!J$51)
+($G741*'fnd base rates'!J$52)
+($H741*'fnd base rates'!J$53)
+($I741*'fnd base rates'!J$54)
+($J741*'fnd base rates'!J$55)
+($K741*'fnd base rates'!J$56)
+($L741*'fnd base rates'!J$57)
+($M741*'fnd base rates'!J$58)
+($N741*'fnd base rates'!J$59)
+($O741*VLOOKUP($S741+12,rate_basefnd,10)))
*$R741</f>
        <v>132.35</v>
      </c>
      <c r="AC741" s="1">
        <f>(($C741*'fnd base rates'!K$48)
+($D741*'fnd base rates'!K$49)
+($E741*'fnd base rates'!K$50)
+($F741*'fnd base rates'!K$51)
+($G741*'fnd base rates'!K$52)
+($H741*'fnd base rates'!K$53)
+($I741*'fnd base rates'!K$54)
+($J741*'fnd base rates'!K$55)
+($K741*'fnd base rates'!K$56)
+($L741*'fnd base rates'!K$57)
+($M741*'fnd base rates'!K$58)
+($N741*'fnd base rates'!K$59)
+($O741*VLOOKUP($S741+12,rate_basefnd,11)))
*$R741</f>
        <v>1252.2151249999999</v>
      </c>
      <c r="AD741" s="1">
        <f>(($C741*'fnd base rates'!L$48)
+($D741*'fnd base rates'!L$49)
+($E741*'fnd base rates'!L$50)
+($F741*'fnd base rates'!L$51)
+($G741*'fnd base rates'!L$52)
+($H741*'fnd base rates'!L$53)
+($I741*'fnd base rates'!L$54)
+($J741*'fnd base rates'!L$55)
+($K741*'fnd base rates'!L$56)
+($L741*'fnd base rates'!L$57)
+($M741*'fnd base rates'!L$58)
+($N741*'fnd base rates'!L$59)
+($O741*VLOOKUP($S741+12,rate_basefnd,12)))</f>
        <v>1149.1333359278533</v>
      </c>
      <c r="AE741" s="1">
        <f>(($C741*'fnd base rates'!M$48)
+($D741*'fnd base rates'!M$49)
+($E741*'fnd base rates'!M$50)
+($F741*'fnd base rates'!M$51)
+($G741*'fnd base rates'!M$52)
+($H741*'fnd base rates'!M$53)
+($I741*'fnd base rates'!M$54)
+($J741*'fnd base rates'!M$55)
+($K741*'fnd base rates'!M$56)
+($L741*'fnd base rates'!M$57)
+($M741*'fnd base rates'!M$58)
+($N741*'fnd base rates'!M$59)
+($O741*VLOOKUP($S741+12,rate_basefnd,13)))</f>
        <v>0</v>
      </c>
      <c r="AF741" s="4">
        <f t="shared" si="126"/>
        <v>10412.956460927853</v>
      </c>
      <c r="AG741" s="4"/>
      <c r="AH741" s="4">
        <f t="shared" si="127"/>
        <v>3502281137</v>
      </c>
      <c r="AI741" s="4" t="str">
        <f t="shared" si="128"/>
        <v>3502</v>
      </c>
      <c r="AJ741" s="2" t="str">
        <f t="shared" si="129"/>
        <v>281</v>
      </c>
      <c r="AK741" s="2" t="str">
        <f t="shared" si="130"/>
        <v>137</v>
      </c>
      <c r="AL741" s="4">
        <f t="shared" si="131"/>
        <v>1</v>
      </c>
      <c r="AM741" s="4">
        <f t="shared" si="124"/>
        <v>1</v>
      </c>
      <c r="AN741" s="4">
        <f t="shared" si="132"/>
        <v>10412.956460927853</v>
      </c>
      <c r="AO741" s="4">
        <f t="shared" si="133"/>
        <v>10413</v>
      </c>
      <c r="AP741" s="4">
        <f t="shared" si="134"/>
        <v>0</v>
      </c>
      <c r="AQ741" s="75">
        <v>10413</v>
      </c>
      <c r="AR741" s="4"/>
    </row>
    <row r="742" spans="1:44">
      <c r="A742" s="2">
        <v>3502281281</v>
      </c>
      <c r="B742" s="382" t="s">
        <v>711</v>
      </c>
      <c r="C742" s="15">
        <f>'fnd enro'!C742</f>
        <v>0</v>
      </c>
      <c r="D742" s="15">
        <f>'fnd enro'!D742</f>
        <v>0</v>
      </c>
      <c r="E742" s="15">
        <f>'fnd enro'!E742</f>
        <v>0</v>
      </c>
      <c r="F742" s="15">
        <f>'fnd enro'!F742</f>
        <v>0</v>
      </c>
      <c r="G742" s="15">
        <f>'fnd enro'!G742</f>
        <v>215</v>
      </c>
      <c r="H742" s="15">
        <f>'fnd enro'!H742</f>
        <v>128</v>
      </c>
      <c r="I742" s="15">
        <f>'fnd enro'!I742</f>
        <v>14.625</v>
      </c>
      <c r="J742" s="15">
        <f>'fnd enro'!J742</f>
        <v>0</v>
      </c>
      <c r="K742" s="15">
        <f>'fnd enro'!K742</f>
        <v>0</v>
      </c>
      <c r="L742" s="15">
        <f>'fnd enro'!L742</f>
        <v>0</v>
      </c>
      <c r="M742" s="15">
        <f>'fnd enro'!M742</f>
        <v>47</v>
      </c>
      <c r="N742" s="15">
        <f>'fnd enro'!N742</f>
        <v>0</v>
      </c>
      <c r="O742" s="15">
        <f>'fnd enro'!O742</f>
        <v>288</v>
      </c>
      <c r="P742" s="15"/>
      <c r="Q742" s="15">
        <f>'fnd enro'!R742</f>
        <v>390</v>
      </c>
      <c r="R742" s="16">
        <f t="shared" si="125"/>
        <v>1</v>
      </c>
      <c r="S742" s="15">
        <f>'fnd enro'!Q742</f>
        <v>10</v>
      </c>
      <c r="U742" s="1">
        <f>(($C742*'fnd base rates'!C$48)
+($D742*'fnd base rates'!C$49)
+($E742*'fnd base rates'!C$50)
+($F742*'fnd base rates'!C$51)
+($G742*'fnd base rates'!C$52)
+($H742*'fnd base rates'!C$53)
+($I742*'fnd base rates'!C$54)
+($J742*'fnd base rates'!C$55)
+($K742*'fnd base rates'!C$56)
+($L742*'fnd base rates'!C$57)
+($M742*'fnd base rates'!C$58)
+($N742*'fnd base rates'!C$59)
+($O742*VLOOKUP($S742+12,rate_basefnd,3)))
*$R742</f>
        <v>180685.29375000001</v>
      </c>
      <c r="V742" s="1">
        <f>(($C742*'fnd base rates'!D$48)
+($D742*'fnd base rates'!D$49)
+($E742*'fnd base rates'!D$50)
+($F742*'fnd base rates'!D$51)
+($G742*'fnd base rates'!D$52)
+($H742*'fnd base rates'!D$53)
+($I742*'fnd base rates'!D$54)
+($J742*'fnd base rates'!D$55)
+($K742*'fnd base rates'!D$56)
+($L742*'fnd base rates'!D$57)
+($M742*'fnd base rates'!D$58)
+($N742*'fnd base rates'!D$59)
+($O742*VLOOKUP($S742+12,rate_basefnd,4)))
*$R742</f>
        <v>259240.80000000002</v>
      </c>
      <c r="W742" s="1">
        <f>(($C742*'fnd base rates'!E$48)
+($D742*'fnd base rates'!E$49)
+($E742*'fnd base rates'!E$50)
+($F742*'fnd base rates'!E$51)
+($G742*'fnd base rates'!E$52)
+($H742*'fnd base rates'!E$53)
+($I742*'fnd base rates'!E$54)
+($J742*'fnd base rates'!E$55)
+($K742*'fnd base rates'!E$56)
+($L742*'fnd base rates'!E$57)
+($M742*'fnd base rates'!E$58)
+($N742*'fnd base rates'!E$59)
+($O742*VLOOKUP($S742+12,rate_basefnd,5)))
*$R742</f>
        <v>2362088.5062499996</v>
      </c>
      <c r="X742" s="1">
        <f>(($C742*'fnd base rates'!F$48)
+($D742*'fnd base rates'!F$49)
+($E742*'fnd base rates'!F$50)
+($F742*'fnd base rates'!F$51)
+($G742*'fnd base rates'!F$52)
+($H742*'fnd base rates'!F$53)
+($I742*'fnd base rates'!F$54)
+($J742*'fnd base rates'!F$55)
+($K742*'fnd base rates'!F$56)
+($L742*'fnd base rates'!F$57)
+($M742*'fnd base rates'!F$58)
+($N742*'fnd base rates'!F$59)
+($O742*VLOOKUP($S742+12,rate_basefnd,6)))
*$R742</f>
        <v>324786.6925</v>
      </c>
      <c r="Y742" s="1">
        <f>(($C742*'fnd base rates'!G$48)
+($D742*'fnd base rates'!G$49)
+($E742*'fnd base rates'!G$50)
+($F742*'fnd base rates'!G$51)
+($G742*'fnd base rates'!G$52)
+($H742*'fnd base rates'!G$53)
+($I742*'fnd base rates'!G$54)
+($J742*'fnd base rates'!G$55)
+($K742*'fnd base rates'!G$56)
+($L742*'fnd base rates'!G$57)
+($M742*'fnd base rates'!G$58)
+($N742*'fnd base rates'!G$59)
+($O742*VLOOKUP($S742+12,rate_basefnd,7)))
*$R742</f>
        <v>78663.932499999995</v>
      </c>
      <c r="Z742" s="1">
        <f>(($C742*'fnd base rates'!H$48)
+($D742*'fnd base rates'!H$49)
+($E742*'fnd base rates'!H$50)
+($F742*'fnd base rates'!H$51)
+($G742*'fnd base rates'!H$52)
+($H742*'fnd base rates'!H$53)
+($I742*'fnd base rates'!H$54)
+($J742*'fnd base rates'!H$55)
+($K742*'fnd base rates'!H$56)
+($L742*'fnd base rates'!H$57)
+($M742*'fnd base rates'!H$58)
+($N742*'fnd base rates'!H$59)
+($O742*VLOOKUP($S742+12,rate_basefnd,8)))</f>
        <v>211091.55499999996</v>
      </c>
      <c r="AA742" s="1">
        <f>(($C742*'fnd base rates'!I$48)
+($D742*'fnd base rates'!I$49)
+($E742*'fnd base rates'!I$50)
+($F742*'fnd base rates'!I$51)
+($G742*'fnd base rates'!I$52)
+($H742*'fnd base rates'!I$53)
+($I742*'fnd base rates'!I$54)
+($J742*'fnd base rates'!I$55)
+($K742*'fnd base rates'!I$56)
+($L742*'fnd base rates'!I$57)
+($M742*'fnd base rates'!I$58)
+($N742*'fnd base rates'!I$59)
+($O742*VLOOKUP($S742+12,rate_basefnd,9)))
*$R742</f>
        <v>124720.5</v>
      </c>
      <c r="AB742" s="1">
        <f>(($C742*'fnd base rates'!J$48)
+($D742*'fnd base rates'!J$49)
+($E742*'fnd base rates'!J$50)
+($F742*'fnd base rates'!J$51)
+($G742*'fnd base rates'!J$52)
+($H742*'fnd base rates'!J$53)
+($I742*'fnd base rates'!J$54)
+($J742*'fnd base rates'!J$55)
+($K742*'fnd base rates'!J$56)
+($L742*'fnd base rates'!J$57)
+($M742*'fnd base rates'!J$58)
+($N742*'fnd base rates'!J$59)
+($O742*VLOOKUP($S742+12,rate_basefnd,10)))
*$R742</f>
        <v>116507.15000000001</v>
      </c>
      <c r="AC742" s="1">
        <f>(($C742*'fnd base rates'!K$48)
+($D742*'fnd base rates'!K$49)
+($E742*'fnd base rates'!K$50)
+($F742*'fnd base rates'!K$51)
+($G742*'fnd base rates'!K$52)
+($H742*'fnd base rates'!K$53)
+($I742*'fnd base rates'!K$54)
+($J742*'fnd base rates'!K$55)
+($K742*'fnd base rates'!K$56)
+($L742*'fnd base rates'!K$57)
+($M742*'fnd base rates'!K$58)
+($N742*'fnd base rates'!K$59)
+($O742*VLOOKUP($S742+12,rate_basefnd,11)))
*$R742</f>
        <v>552032.27875000006</v>
      </c>
      <c r="AD742" s="1">
        <f>(($C742*'fnd base rates'!L$48)
+($D742*'fnd base rates'!L$49)
+($E742*'fnd base rates'!L$50)
+($F742*'fnd base rates'!L$51)
+($G742*'fnd base rates'!L$52)
+($H742*'fnd base rates'!L$53)
+($I742*'fnd base rates'!L$54)
+($J742*'fnd base rates'!L$55)
+($K742*'fnd base rates'!L$56)
+($L742*'fnd base rates'!L$57)
+($M742*'fnd base rates'!L$58)
+($N742*'fnd base rates'!L$59)
+($O742*VLOOKUP($S742+12,rate_basefnd,12)))</f>
        <v>477593.34496338654</v>
      </c>
      <c r="AE742" s="1">
        <f>(($C742*'fnd base rates'!M$48)
+($D742*'fnd base rates'!M$49)
+($E742*'fnd base rates'!M$50)
+($F742*'fnd base rates'!M$51)
+($G742*'fnd base rates'!M$52)
+($H742*'fnd base rates'!M$53)
+($I742*'fnd base rates'!M$54)
+($J742*'fnd base rates'!M$55)
+($K742*'fnd base rates'!M$56)
+($L742*'fnd base rates'!M$57)
+($M742*'fnd base rates'!M$58)
+($N742*'fnd base rates'!M$59)
+($O742*VLOOKUP($S742+12,rate_basefnd,13)))</f>
        <v>0</v>
      </c>
      <c r="AF742" s="4">
        <f t="shared" si="126"/>
        <v>4687410.0537133869</v>
      </c>
      <c r="AG742" s="4"/>
      <c r="AH742" s="4">
        <f t="shared" si="127"/>
        <v>3502281281</v>
      </c>
      <c r="AI742" s="4" t="str">
        <f t="shared" si="128"/>
        <v>3502</v>
      </c>
      <c r="AJ742" s="2" t="str">
        <f t="shared" si="129"/>
        <v>281</v>
      </c>
      <c r="AK742" s="2" t="str">
        <f t="shared" si="130"/>
        <v>281</v>
      </c>
      <c r="AL742" s="4">
        <f t="shared" si="131"/>
        <v>1</v>
      </c>
      <c r="AM742" s="4">
        <f t="shared" si="124"/>
        <v>390</v>
      </c>
      <c r="AN742" s="4">
        <f t="shared" si="132"/>
        <v>4687410.0537133869</v>
      </c>
      <c r="AO742" s="4">
        <f t="shared" si="133"/>
        <v>12019</v>
      </c>
      <c r="AP742" s="4">
        <f t="shared" si="134"/>
        <v>0</v>
      </c>
      <c r="AQ742" s="75">
        <v>12019</v>
      </c>
      <c r="AR742" s="4"/>
    </row>
    <row r="743" spans="1:44">
      <c r="A743" s="2">
        <v>3503160031</v>
      </c>
      <c r="B743" s="382" t="s">
        <v>1581</v>
      </c>
      <c r="C743" s="15">
        <f>'fnd enro'!C743</f>
        <v>0</v>
      </c>
      <c r="D743" s="15">
        <f>'fnd enro'!D743</f>
        <v>0</v>
      </c>
      <c r="E743" s="15">
        <f>'fnd enro'!E743</f>
        <v>1</v>
      </c>
      <c r="F743" s="15">
        <f>'fnd enro'!F743</f>
        <v>6</v>
      </c>
      <c r="G743" s="15">
        <f>'fnd enro'!G743</f>
        <v>1</v>
      </c>
      <c r="H743" s="15">
        <f>'fnd enro'!H743</f>
        <v>0</v>
      </c>
      <c r="I743" s="15">
        <f>'fnd enro'!I743</f>
        <v>0.3</v>
      </c>
      <c r="J743" s="15">
        <f>'fnd enro'!J743</f>
        <v>0</v>
      </c>
      <c r="K743" s="15">
        <f>'fnd enro'!K743</f>
        <v>0</v>
      </c>
      <c r="L743" s="15">
        <f>'fnd enro'!L743</f>
        <v>0</v>
      </c>
      <c r="M743" s="15">
        <f>'fnd enro'!M743</f>
        <v>0</v>
      </c>
      <c r="N743" s="15">
        <f>'fnd enro'!N743</f>
        <v>0</v>
      </c>
      <c r="O743" s="15">
        <f>'fnd enro'!O743</f>
        <v>3</v>
      </c>
      <c r="P743" s="15"/>
      <c r="Q743" s="15">
        <f>'fnd enro'!R743</f>
        <v>8</v>
      </c>
      <c r="R743" s="16">
        <f t="shared" si="125"/>
        <v>1</v>
      </c>
      <c r="S743" s="15">
        <f>'fnd enro'!Q743</f>
        <v>9</v>
      </c>
      <c r="U743" s="1">
        <f>(($C743*'fnd base rates'!C$48)
+($D743*'fnd base rates'!C$49)
+($E743*'fnd base rates'!C$50)
+($F743*'fnd base rates'!C$51)
+($G743*'fnd base rates'!C$52)
+($H743*'fnd base rates'!C$53)
+($I743*'fnd base rates'!C$54)
+($J743*'fnd base rates'!C$55)
+($K743*'fnd base rates'!C$56)
+($L743*'fnd base rates'!C$57)
+($M743*'fnd base rates'!C$58)
+($N743*'fnd base rates'!C$59)
+($O743*VLOOKUP($S743+12,rate_basefnd,3)))
*$R743</f>
        <v>3706.3650000000002</v>
      </c>
      <c r="V743" s="1">
        <f>(($C743*'fnd base rates'!D$48)
+($D743*'fnd base rates'!D$49)
+($E743*'fnd base rates'!D$50)
+($F743*'fnd base rates'!D$51)
+($G743*'fnd base rates'!D$52)
+($H743*'fnd base rates'!D$53)
+($I743*'fnd base rates'!D$54)
+($J743*'fnd base rates'!D$55)
+($K743*'fnd base rates'!D$56)
+($L743*'fnd base rates'!D$57)
+($M743*'fnd base rates'!D$58)
+($N743*'fnd base rates'!D$59)
+($O743*VLOOKUP($S743+12,rate_basefnd,4)))
*$R743</f>
        <v>5317.76</v>
      </c>
      <c r="W743" s="1">
        <f>(($C743*'fnd base rates'!E$48)
+($D743*'fnd base rates'!E$49)
+($E743*'fnd base rates'!E$50)
+($F743*'fnd base rates'!E$51)
+($G743*'fnd base rates'!E$52)
+($H743*'fnd base rates'!E$53)
+($I743*'fnd base rates'!E$54)
+($J743*'fnd base rates'!E$55)
+($K743*'fnd base rates'!E$56)
+($L743*'fnd base rates'!E$57)
+($M743*'fnd base rates'!E$58)
+($N743*'fnd base rates'!E$59)
+($O743*VLOOKUP($S743+12,rate_basefnd,5)))
*$R743</f>
        <v>36251.974999999999</v>
      </c>
      <c r="X743" s="1">
        <f>(($C743*'fnd base rates'!F$48)
+($D743*'fnd base rates'!F$49)
+($E743*'fnd base rates'!F$50)
+($F743*'fnd base rates'!F$51)
+($G743*'fnd base rates'!F$52)
+($H743*'fnd base rates'!F$53)
+($I743*'fnd base rates'!F$54)
+($J743*'fnd base rates'!F$55)
+($K743*'fnd base rates'!F$56)
+($L743*'fnd base rates'!F$57)
+($M743*'fnd base rates'!F$58)
+($N743*'fnd base rates'!F$59)
+($O743*VLOOKUP($S743+12,rate_basefnd,6)))
*$R743</f>
        <v>8382.7160000000003</v>
      </c>
      <c r="Y743" s="1">
        <f>(($C743*'fnd base rates'!G$48)
+($D743*'fnd base rates'!G$49)
+($E743*'fnd base rates'!G$50)
+($F743*'fnd base rates'!G$51)
+($G743*'fnd base rates'!G$52)
+($H743*'fnd base rates'!G$53)
+($I743*'fnd base rates'!G$54)
+($J743*'fnd base rates'!G$55)
+($K743*'fnd base rates'!G$56)
+($L743*'fnd base rates'!G$57)
+($M743*'fnd base rates'!G$58)
+($N743*'fnd base rates'!G$59)
+($O743*VLOOKUP($S743+12,rate_basefnd,7)))
*$R743</f>
        <v>1310.2820000000002</v>
      </c>
      <c r="Z743" s="1">
        <f>(($C743*'fnd base rates'!H$48)
+($D743*'fnd base rates'!H$49)
+($E743*'fnd base rates'!H$50)
+($F743*'fnd base rates'!H$51)
+($G743*'fnd base rates'!H$52)
+($H743*'fnd base rates'!H$53)
+($I743*'fnd base rates'!H$54)
+($J743*'fnd base rates'!H$55)
+($K743*'fnd base rates'!H$56)
+($L743*'fnd base rates'!H$57)
+($M743*'fnd base rates'!H$58)
+($N743*'fnd base rates'!H$59)
+($O743*VLOOKUP($S743+12,rate_basefnd,8)))</f>
        <v>3635.076</v>
      </c>
      <c r="AA743" s="1">
        <f>(($C743*'fnd base rates'!I$48)
+($D743*'fnd base rates'!I$49)
+($E743*'fnd base rates'!I$50)
+($F743*'fnd base rates'!I$51)
+($G743*'fnd base rates'!I$52)
+($H743*'fnd base rates'!I$53)
+($I743*'fnd base rates'!I$54)
+($J743*'fnd base rates'!I$55)
+($K743*'fnd base rates'!I$56)
+($L743*'fnd base rates'!I$57)
+($M743*'fnd base rates'!I$58)
+($N743*'fnd base rates'!I$59)
+($O743*VLOOKUP($S743+12,rate_basefnd,9)))
*$R743</f>
        <v>1847.76</v>
      </c>
      <c r="AB743" s="1">
        <f>(($C743*'fnd base rates'!J$48)
+($D743*'fnd base rates'!J$49)
+($E743*'fnd base rates'!J$50)
+($F743*'fnd base rates'!J$51)
+($G743*'fnd base rates'!J$52)
+($H743*'fnd base rates'!J$53)
+($I743*'fnd base rates'!J$54)
+($J743*'fnd base rates'!J$55)
+($K743*'fnd base rates'!J$56)
+($L743*'fnd base rates'!J$57)
+($M743*'fnd base rates'!J$58)
+($N743*'fnd base rates'!J$59)
+($O743*VLOOKUP($S743+12,rate_basefnd,10)))
*$R743</f>
        <v>1098.52</v>
      </c>
      <c r="AC743" s="1">
        <f>(($C743*'fnd base rates'!K$48)
+($D743*'fnd base rates'!K$49)
+($E743*'fnd base rates'!K$50)
+($F743*'fnd base rates'!K$51)
+($G743*'fnd base rates'!K$52)
+($H743*'fnd base rates'!K$53)
+($I743*'fnd base rates'!K$54)
+($J743*'fnd base rates'!K$55)
+($K743*'fnd base rates'!K$56)
+($L743*'fnd base rates'!K$57)
+($M743*'fnd base rates'!K$58)
+($N743*'fnd base rates'!K$59)
+($O743*VLOOKUP($S743+12,rate_basefnd,11)))
*$R743</f>
        <v>9194.6309999999994</v>
      </c>
      <c r="AD743" s="1">
        <f>(($C743*'fnd base rates'!L$48)
+($D743*'fnd base rates'!L$49)
+($E743*'fnd base rates'!L$50)
+($F743*'fnd base rates'!L$51)
+($G743*'fnd base rates'!L$52)
+($H743*'fnd base rates'!L$53)
+($I743*'fnd base rates'!L$54)
+($J743*'fnd base rates'!L$55)
+($K743*'fnd base rates'!L$56)
+($L743*'fnd base rates'!L$57)
+($M743*'fnd base rates'!L$58)
+($N743*'fnd base rates'!L$59)
+($O743*VLOOKUP($S743+12,rate_basefnd,12)))</f>
        <v>8879.4375168365423</v>
      </c>
      <c r="AE743" s="1">
        <f>(($C743*'fnd base rates'!M$48)
+($D743*'fnd base rates'!M$49)
+($E743*'fnd base rates'!M$50)
+($F743*'fnd base rates'!M$51)
+($G743*'fnd base rates'!M$52)
+($H743*'fnd base rates'!M$53)
+($I743*'fnd base rates'!M$54)
+($J743*'fnd base rates'!M$55)
+($K743*'fnd base rates'!M$56)
+($L743*'fnd base rates'!M$57)
+($M743*'fnd base rates'!M$58)
+($N743*'fnd base rates'!M$59)
+($O743*VLOOKUP($S743+12,rate_basefnd,13)))</f>
        <v>0</v>
      </c>
      <c r="AF743" s="4">
        <f t="shared" si="126"/>
        <v>79624.522516836529</v>
      </c>
      <c r="AG743" s="4"/>
      <c r="AH743" s="4">
        <f t="shared" si="127"/>
        <v>3503160031</v>
      </c>
      <c r="AI743" s="4" t="str">
        <f t="shared" si="128"/>
        <v>3503</v>
      </c>
      <c r="AJ743" s="2" t="str">
        <f t="shared" si="129"/>
        <v>160</v>
      </c>
      <c r="AK743" s="2" t="str">
        <f t="shared" si="130"/>
        <v>031</v>
      </c>
      <c r="AL743" s="4">
        <f t="shared" si="131"/>
        <v>1</v>
      </c>
      <c r="AM743" s="4">
        <f t="shared" si="124"/>
        <v>8</v>
      </c>
      <c r="AN743" s="4">
        <f t="shared" si="132"/>
        <v>79624.522516836529</v>
      </c>
      <c r="AO743" s="4">
        <f t="shared" si="133"/>
        <v>9953</v>
      </c>
      <c r="AP743" s="4">
        <f t="shared" si="134"/>
        <v>0</v>
      </c>
      <c r="AQ743" s="75">
        <v>9953</v>
      </c>
      <c r="AR743" s="4"/>
    </row>
    <row r="744" spans="1:44">
      <c r="A744" s="2">
        <v>3503160044</v>
      </c>
      <c r="B744" s="382" t="s">
        <v>1581</v>
      </c>
      <c r="C744" s="15">
        <f>'fnd enro'!C744</f>
        <v>0</v>
      </c>
      <c r="D744" s="15">
        <f>'fnd enro'!D744</f>
        <v>0</v>
      </c>
      <c r="E744" s="15">
        <f>'fnd enro'!E744</f>
        <v>1</v>
      </c>
      <c r="F744" s="15">
        <f>'fnd enro'!F744</f>
        <v>0</v>
      </c>
      <c r="G744" s="15">
        <f>'fnd enro'!G744</f>
        <v>0</v>
      </c>
      <c r="H744" s="15">
        <f>'fnd enro'!H744</f>
        <v>0</v>
      </c>
      <c r="I744" s="15">
        <f>'fnd enro'!I744</f>
        <v>3.7499999999999999E-2</v>
      </c>
      <c r="J744" s="15">
        <f>'fnd enro'!J744</f>
        <v>0</v>
      </c>
      <c r="K744" s="15">
        <f>'fnd enro'!K744</f>
        <v>0</v>
      </c>
      <c r="L744" s="15">
        <f>'fnd enro'!L744</f>
        <v>0</v>
      </c>
      <c r="M744" s="15">
        <f>'fnd enro'!M744</f>
        <v>0</v>
      </c>
      <c r="N744" s="15">
        <f>'fnd enro'!N744</f>
        <v>0</v>
      </c>
      <c r="O744" s="15">
        <f>'fnd enro'!O744</f>
        <v>0</v>
      </c>
      <c r="P744" s="15"/>
      <c r="Q744" s="15">
        <f>'fnd enro'!R744</f>
        <v>1</v>
      </c>
      <c r="R744" s="16">
        <f t="shared" si="125"/>
        <v>1</v>
      </c>
      <c r="S744" s="15">
        <f>'fnd enro'!Q744</f>
        <v>1</v>
      </c>
      <c r="U744" s="1">
        <f>(($C744*'fnd base rates'!C$48)
+($D744*'fnd base rates'!C$49)
+($E744*'fnd base rates'!C$50)
+($F744*'fnd base rates'!C$51)
+($G744*'fnd base rates'!C$52)
+($H744*'fnd base rates'!C$53)
+($I744*'fnd base rates'!C$54)
+($J744*'fnd base rates'!C$55)
+($K744*'fnd base rates'!C$56)
+($L744*'fnd base rates'!C$57)
+($M744*'fnd base rates'!C$58)
+($N744*'fnd base rates'!C$59)
+($O744*VLOOKUP($S744+12,rate_basefnd,3)))
*$R744</f>
        <v>463.29562500000003</v>
      </c>
      <c r="V744" s="1">
        <f>(($C744*'fnd base rates'!D$48)
+($D744*'fnd base rates'!D$49)
+($E744*'fnd base rates'!D$50)
+($F744*'fnd base rates'!D$51)
+($G744*'fnd base rates'!D$52)
+($H744*'fnd base rates'!D$53)
+($I744*'fnd base rates'!D$54)
+($J744*'fnd base rates'!D$55)
+($K744*'fnd base rates'!D$56)
+($L744*'fnd base rates'!D$57)
+($M744*'fnd base rates'!D$58)
+($N744*'fnd base rates'!D$59)
+($O744*VLOOKUP($S744+12,rate_basefnd,4)))
*$R744</f>
        <v>664.72</v>
      </c>
      <c r="W744" s="1">
        <f>(($C744*'fnd base rates'!E$48)
+($D744*'fnd base rates'!E$49)
+($E744*'fnd base rates'!E$50)
+($F744*'fnd base rates'!E$51)
+($G744*'fnd base rates'!E$52)
+($H744*'fnd base rates'!E$53)
+($I744*'fnd base rates'!E$54)
+($J744*'fnd base rates'!E$55)
+($K744*'fnd base rates'!E$56)
+($L744*'fnd base rates'!E$57)
+($M744*'fnd base rates'!E$58)
+($N744*'fnd base rates'!E$59)
+($O744*VLOOKUP($S744+12,rate_basefnd,5)))
*$R744</f>
        <v>3362.2893749999998</v>
      </c>
      <c r="X744" s="1">
        <f>(($C744*'fnd base rates'!F$48)
+($D744*'fnd base rates'!F$49)
+($E744*'fnd base rates'!F$50)
+($F744*'fnd base rates'!F$51)
+($G744*'fnd base rates'!F$52)
+($H744*'fnd base rates'!F$53)
+($I744*'fnd base rates'!F$54)
+($J744*'fnd base rates'!F$55)
+($K744*'fnd base rates'!F$56)
+($L744*'fnd base rates'!F$57)
+($M744*'fnd base rates'!F$58)
+($N744*'fnd base rates'!F$59)
+($O744*VLOOKUP($S744+12,rate_basefnd,6)))
*$R744</f>
        <v>1075.2157500000001</v>
      </c>
      <c r="Y744" s="1">
        <f>(($C744*'fnd base rates'!G$48)
+($D744*'fnd base rates'!G$49)
+($E744*'fnd base rates'!G$50)
+($F744*'fnd base rates'!G$51)
+($G744*'fnd base rates'!G$52)
+($H744*'fnd base rates'!G$53)
+($I744*'fnd base rates'!G$54)
+($J744*'fnd base rates'!G$55)
+($K744*'fnd base rates'!G$56)
+($L744*'fnd base rates'!G$57)
+($M744*'fnd base rates'!G$58)
+($N744*'fnd base rates'!G$59)
+($O744*VLOOKUP($S744+12,rate_basefnd,7)))
*$R744</f>
        <v>135.76274999999998</v>
      </c>
      <c r="Z744" s="1">
        <f>(($C744*'fnd base rates'!H$48)
+($D744*'fnd base rates'!H$49)
+($E744*'fnd base rates'!H$50)
+($F744*'fnd base rates'!H$51)
+($G744*'fnd base rates'!H$52)
+($H744*'fnd base rates'!H$53)
+($I744*'fnd base rates'!H$54)
+($J744*'fnd base rates'!H$55)
+($K744*'fnd base rates'!H$56)
+($L744*'fnd base rates'!H$57)
+($M744*'fnd base rates'!H$58)
+($N744*'fnd base rates'!H$59)
+($O744*VLOOKUP($S744+12,rate_basefnd,8)))</f>
        <v>454.3845</v>
      </c>
      <c r="AA744" s="1">
        <f>(($C744*'fnd base rates'!I$48)
+($D744*'fnd base rates'!I$49)
+($E744*'fnd base rates'!I$50)
+($F744*'fnd base rates'!I$51)
+($G744*'fnd base rates'!I$52)
+($H744*'fnd base rates'!I$53)
+($I744*'fnd base rates'!I$54)
+($J744*'fnd base rates'!I$55)
+($K744*'fnd base rates'!I$56)
+($L744*'fnd base rates'!I$57)
+($M744*'fnd base rates'!I$58)
+($N744*'fnd base rates'!I$59)
+($O744*VLOOKUP($S744+12,rate_basefnd,9)))
*$R744</f>
        <v>221.79</v>
      </c>
      <c r="AB744" s="1">
        <f>(($C744*'fnd base rates'!J$48)
+($D744*'fnd base rates'!J$49)
+($E744*'fnd base rates'!J$50)
+($F744*'fnd base rates'!J$51)
+($G744*'fnd base rates'!J$52)
+($H744*'fnd base rates'!J$53)
+($I744*'fnd base rates'!J$54)
+($J744*'fnd base rates'!J$55)
+($K744*'fnd base rates'!J$56)
+($L744*'fnd base rates'!J$57)
+($M744*'fnd base rates'!J$58)
+($N744*'fnd base rates'!J$59)
+($O744*VLOOKUP($S744+12,rate_basefnd,10)))
*$R744</f>
        <v>88.24</v>
      </c>
      <c r="AC744" s="1">
        <f>(($C744*'fnd base rates'!K$48)
+($D744*'fnd base rates'!K$49)
+($E744*'fnd base rates'!K$50)
+($F744*'fnd base rates'!K$51)
+($G744*'fnd base rates'!K$52)
+($H744*'fnd base rates'!K$53)
+($I744*'fnd base rates'!K$54)
+($J744*'fnd base rates'!K$55)
+($K744*'fnd base rates'!K$56)
+($L744*'fnd base rates'!K$57)
+($M744*'fnd base rates'!K$58)
+($N744*'fnd base rates'!K$59)
+($O744*VLOOKUP($S744+12,rate_basefnd,11)))
*$R744</f>
        <v>952.78512499999999</v>
      </c>
      <c r="AD744" s="1">
        <f>(($C744*'fnd base rates'!L$48)
+($D744*'fnd base rates'!L$49)
+($E744*'fnd base rates'!L$50)
+($F744*'fnd base rates'!L$51)
+($G744*'fnd base rates'!L$52)
+($H744*'fnd base rates'!L$53)
+($I744*'fnd base rates'!L$54)
+($J744*'fnd base rates'!L$55)
+($K744*'fnd base rates'!L$56)
+($L744*'fnd base rates'!L$57)
+($M744*'fnd base rates'!L$58)
+($N744*'fnd base rates'!L$59)
+($O744*VLOOKUP($S744+12,rate_basefnd,12)))</f>
        <v>987.7889647728158</v>
      </c>
      <c r="AE744" s="1">
        <f>(($C744*'fnd base rates'!M$48)
+($D744*'fnd base rates'!M$49)
+($E744*'fnd base rates'!M$50)
+($F744*'fnd base rates'!M$51)
+($G744*'fnd base rates'!M$52)
+($H744*'fnd base rates'!M$53)
+($I744*'fnd base rates'!M$54)
+($J744*'fnd base rates'!M$55)
+($K744*'fnd base rates'!M$56)
+($L744*'fnd base rates'!M$57)
+($M744*'fnd base rates'!M$58)
+($N744*'fnd base rates'!M$59)
+($O744*VLOOKUP($S744+12,rate_basefnd,13)))</f>
        <v>0</v>
      </c>
      <c r="AF744" s="4">
        <f t="shared" si="126"/>
        <v>8406.2720897728159</v>
      </c>
      <c r="AG744" s="4"/>
      <c r="AH744" s="4">
        <f t="shared" si="127"/>
        <v>3503160044</v>
      </c>
      <c r="AI744" s="4" t="str">
        <f t="shared" si="128"/>
        <v>3503</v>
      </c>
      <c r="AJ744" s="2" t="str">
        <f t="shared" si="129"/>
        <v>160</v>
      </c>
      <c r="AK744" s="2" t="str">
        <f t="shared" si="130"/>
        <v>044</v>
      </c>
      <c r="AL744" s="4">
        <f t="shared" si="131"/>
        <v>1</v>
      </c>
      <c r="AM744" s="4">
        <f t="shared" si="124"/>
        <v>1</v>
      </c>
      <c r="AN744" s="4">
        <f t="shared" si="132"/>
        <v>8406.2720897728159</v>
      </c>
      <c r="AO744" s="4">
        <f t="shared" si="133"/>
        <v>8406</v>
      </c>
      <c r="AP744" s="4">
        <f t="shared" si="134"/>
        <v>0</v>
      </c>
      <c r="AQ744" s="75">
        <v>8406</v>
      </c>
      <c r="AR744" s="4"/>
    </row>
    <row r="745" spans="1:44">
      <c r="A745" s="2">
        <v>3503160048</v>
      </c>
      <c r="B745" s="382" t="s">
        <v>1581</v>
      </c>
      <c r="C745" s="15">
        <f>'fnd enro'!C745</f>
        <v>0</v>
      </c>
      <c r="D745" s="15">
        <f>'fnd enro'!D745</f>
        <v>0</v>
      </c>
      <c r="E745" s="15">
        <f>'fnd enro'!E745</f>
        <v>0</v>
      </c>
      <c r="F745" s="15">
        <f>'fnd enro'!F745</f>
        <v>1</v>
      </c>
      <c r="G745" s="15">
        <f>'fnd enro'!G745</f>
        <v>0</v>
      </c>
      <c r="H745" s="15">
        <f>'fnd enro'!H745</f>
        <v>0</v>
      </c>
      <c r="I745" s="15">
        <f>'fnd enro'!I745</f>
        <v>3.7499999999999999E-2</v>
      </c>
      <c r="J745" s="15">
        <f>'fnd enro'!J745</f>
        <v>0</v>
      </c>
      <c r="K745" s="15">
        <f>'fnd enro'!K745</f>
        <v>0</v>
      </c>
      <c r="L745" s="15">
        <f>'fnd enro'!L745</f>
        <v>0</v>
      </c>
      <c r="M745" s="15">
        <f>'fnd enro'!M745</f>
        <v>0</v>
      </c>
      <c r="N745" s="15">
        <f>'fnd enro'!N745</f>
        <v>0</v>
      </c>
      <c r="O745" s="15">
        <f>'fnd enro'!O745</f>
        <v>0</v>
      </c>
      <c r="P745" s="15"/>
      <c r="Q745" s="15">
        <f>'fnd enro'!R745</f>
        <v>1</v>
      </c>
      <c r="R745" s="16">
        <f t="shared" si="125"/>
        <v>1</v>
      </c>
      <c r="S745" s="15">
        <f>'fnd enro'!Q745</f>
        <v>1</v>
      </c>
      <c r="U745" s="1">
        <f>(($C745*'fnd base rates'!C$48)
+($D745*'fnd base rates'!C$49)
+($E745*'fnd base rates'!C$50)
+($F745*'fnd base rates'!C$51)
+($G745*'fnd base rates'!C$52)
+($H745*'fnd base rates'!C$53)
+($I745*'fnd base rates'!C$54)
+($J745*'fnd base rates'!C$55)
+($K745*'fnd base rates'!C$56)
+($L745*'fnd base rates'!C$57)
+($M745*'fnd base rates'!C$58)
+($N745*'fnd base rates'!C$59)
+($O745*VLOOKUP($S745+12,rate_basefnd,3)))
*$R745</f>
        <v>463.29562500000003</v>
      </c>
      <c r="V745" s="1">
        <f>(($C745*'fnd base rates'!D$48)
+($D745*'fnd base rates'!D$49)
+($E745*'fnd base rates'!D$50)
+($F745*'fnd base rates'!D$51)
+($G745*'fnd base rates'!D$52)
+($H745*'fnd base rates'!D$53)
+($I745*'fnd base rates'!D$54)
+($J745*'fnd base rates'!D$55)
+($K745*'fnd base rates'!D$56)
+($L745*'fnd base rates'!D$57)
+($M745*'fnd base rates'!D$58)
+($N745*'fnd base rates'!D$59)
+($O745*VLOOKUP($S745+12,rate_basefnd,4)))
*$R745</f>
        <v>664.72</v>
      </c>
      <c r="W745" s="1">
        <f>(($C745*'fnd base rates'!E$48)
+($D745*'fnd base rates'!E$49)
+($E745*'fnd base rates'!E$50)
+($F745*'fnd base rates'!E$51)
+($G745*'fnd base rates'!E$52)
+($H745*'fnd base rates'!E$53)
+($I745*'fnd base rates'!E$54)
+($J745*'fnd base rates'!E$55)
+($K745*'fnd base rates'!E$56)
+($L745*'fnd base rates'!E$57)
+($M745*'fnd base rates'!E$58)
+($N745*'fnd base rates'!E$59)
+($O745*VLOOKUP($S745+12,rate_basefnd,5)))
*$R745</f>
        <v>3362.2493749999999</v>
      </c>
      <c r="X745" s="1">
        <f>(($C745*'fnd base rates'!F$48)
+($D745*'fnd base rates'!F$49)
+($E745*'fnd base rates'!F$50)
+($F745*'fnd base rates'!F$51)
+($G745*'fnd base rates'!F$52)
+($H745*'fnd base rates'!F$53)
+($I745*'fnd base rates'!F$54)
+($J745*'fnd base rates'!F$55)
+($K745*'fnd base rates'!F$56)
+($L745*'fnd base rates'!F$57)
+($M745*'fnd base rates'!F$58)
+($N745*'fnd base rates'!F$59)
+($O745*VLOOKUP($S745+12,rate_basefnd,6)))
*$R745</f>
        <v>1075.2157500000001</v>
      </c>
      <c r="Y745" s="1">
        <f>(($C745*'fnd base rates'!G$48)
+($D745*'fnd base rates'!G$49)
+($E745*'fnd base rates'!G$50)
+($F745*'fnd base rates'!G$51)
+($G745*'fnd base rates'!G$52)
+($H745*'fnd base rates'!G$53)
+($I745*'fnd base rates'!G$54)
+($J745*'fnd base rates'!G$55)
+($K745*'fnd base rates'!G$56)
+($L745*'fnd base rates'!G$57)
+($M745*'fnd base rates'!G$58)
+($N745*'fnd base rates'!G$59)
+($O745*VLOOKUP($S745+12,rate_basefnd,7)))
*$R745</f>
        <v>135.78274999999999</v>
      </c>
      <c r="Z745" s="1">
        <f>(($C745*'fnd base rates'!H$48)
+($D745*'fnd base rates'!H$49)
+($E745*'fnd base rates'!H$50)
+($F745*'fnd base rates'!H$51)
+($G745*'fnd base rates'!H$52)
+($H745*'fnd base rates'!H$53)
+($I745*'fnd base rates'!H$54)
+($J745*'fnd base rates'!H$55)
+($K745*'fnd base rates'!H$56)
+($L745*'fnd base rates'!H$57)
+($M745*'fnd base rates'!H$58)
+($N745*'fnd base rates'!H$59)
+($O745*VLOOKUP($S745+12,rate_basefnd,8)))</f>
        <v>454.3845</v>
      </c>
      <c r="AA745" s="1">
        <f>(($C745*'fnd base rates'!I$48)
+($D745*'fnd base rates'!I$49)
+($E745*'fnd base rates'!I$50)
+($F745*'fnd base rates'!I$51)
+($G745*'fnd base rates'!I$52)
+($H745*'fnd base rates'!I$53)
+($I745*'fnd base rates'!I$54)
+($J745*'fnd base rates'!I$55)
+($K745*'fnd base rates'!I$56)
+($L745*'fnd base rates'!I$57)
+($M745*'fnd base rates'!I$58)
+($N745*'fnd base rates'!I$59)
+($O745*VLOOKUP($S745+12,rate_basefnd,9)))
*$R745</f>
        <v>221.79</v>
      </c>
      <c r="AB745" s="1">
        <f>(($C745*'fnd base rates'!J$48)
+($D745*'fnd base rates'!J$49)
+($E745*'fnd base rates'!J$50)
+($F745*'fnd base rates'!J$51)
+($G745*'fnd base rates'!J$52)
+($H745*'fnd base rates'!J$53)
+($I745*'fnd base rates'!J$54)
+($J745*'fnd base rates'!J$55)
+($K745*'fnd base rates'!J$56)
+($L745*'fnd base rates'!J$57)
+($M745*'fnd base rates'!J$58)
+($N745*'fnd base rates'!J$59)
+($O745*VLOOKUP($S745+12,rate_basefnd,10)))
*$R745</f>
        <v>132.35</v>
      </c>
      <c r="AC745" s="1">
        <f>(($C745*'fnd base rates'!K$48)
+($D745*'fnd base rates'!K$49)
+($E745*'fnd base rates'!K$50)
+($F745*'fnd base rates'!K$51)
+($G745*'fnd base rates'!K$52)
+($H745*'fnd base rates'!K$53)
+($I745*'fnd base rates'!K$54)
+($J745*'fnd base rates'!K$55)
+($K745*'fnd base rates'!K$56)
+($L745*'fnd base rates'!K$57)
+($M745*'fnd base rates'!K$58)
+($N745*'fnd base rates'!K$59)
+($O745*VLOOKUP($S745+12,rate_basefnd,11)))
*$R745</f>
        <v>952.78512499999999</v>
      </c>
      <c r="AD745" s="1">
        <f>(($C745*'fnd base rates'!L$48)
+($D745*'fnd base rates'!L$49)
+($E745*'fnd base rates'!L$50)
+($F745*'fnd base rates'!L$51)
+($G745*'fnd base rates'!L$52)
+($H745*'fnd base rates'!L$53)
+($I745*'fnd base rates'!L$54)
+($J745*'fnd base rates'!L$55)
+($K745*'fnd base rates'!L$56)
+($L745*'fnd base rates'!L$57)
+($M745*'fnd base rates'!L$58)
+($N745*'fnd base rates'!L$59)
+($O745*VLOOKUP($S745+12,rate_basefnd,12)))</f>
        <v>987.83146477281571</v>
      </c>
      <c r="AE745" s="1">
        <f>(($C745*'fnd base rates'!M$48)
+($D745*'fnd base rates'!M$49)
+($E745*'fnd base rates'!M$50)
+($F745*'fnd base rates'!M$51)
+($G745*'fnd base rates'!M$52)
+($H745*'fnd base rates'!M$53)
+($I745*'fnd base rates'!M$54)
+($J745*'fnd base rates'!M$55)
+($K745*'fnd base rates'!M$56)
+($L745*'fnd base rates'!M$57)
+($M745*'fnd base rates'!M$58)
+($N745*'fnd base rates'!M$59)
+($O745*VLOOKUP($S745+12,rate_basefnd,13)))</f>
        <v>0</v>
      </c>
      <c r="AF745" s="4">
        <f t="shared" si="126"/>
        <v>8450.4045897728174</v>
      </c>
      <c r="AG745" s="4"/>
      <c r="AH745" s="4">
        <f t="shared" si="127"/>
        <v>3503160048</v>
      </c>
      <c r="AI745" s="4" t="str">
        <f t="shared" si="128"/>
        <v>3503</v>
      </c>
      <c r="AJ745" s="2" t="str">
        <f t="shared" si="129"/>
        <v>160</v>
      </c>
      <c r="AK745" s="2" t="str">
        <f t="shared" si="130"/>
        <v>048</v>
      </c>
      <c r="AL745" s="4">
        <f t="shared" si="131"/>
        <v>1</v>
      </c>
      <c r="AM745" s="4">
        <f t="shared" si="124"/>
        <v>1</v>
      </c>
      <c r="AN745" s="4">
        <f t="shared" si="132"/>
        <v>8450.4045897728174</v>
      </c>
      <c r="AO745" s="4">
        <f t="shared" si="133"/>
        <v>8450</v>
      </c>
      <c r="AP745" s="4">
        <f t="shared" si="134"/>
        <v>0</v>
      </c>
      <c r="AQ745" s="75">
        <v>8450</v>
      </c>
      <c r="AR745" s="4"/>
    </row>
    <row r="746" spans="1:44">
      <c r="A746" s="2">
        <v>3503160056</v>
      </c>
      <c r="B746" s="382" t="s">
        <v>1581</v>
      </c>
      <c r="C746" s="15">
        <f>'fnd enro'!C746</f>
        <v>0</v>
      </c>
      <c r="D746" s="15">
        <f>'fnd enro'!D746</f>
        <v>0</v>
      </c>
      <c r="E746" s="15">
        <f>'fnd enro'!E746</f>
        <v>1</v>
      </c>
      <c r="F746" s="15">
        <f>'fnd enro'!F746</f>
        <v>0</v>
      </c>
      <c r="G746" s="15">
        <f>'fnd enro'!G746</f>
        <v>0</v>
      </c>
      <c r="H746" s="15">
        <f>'fnd enro'!H746</f>
        <v>0</v>
      </c>
      <c r="I746" s="15">
        <f>'fnd enro'!I746</f>
        <v>3.7499999999999999E-2</v>
      </c>
      <c r="J746" s="15">
        <f>'fnd enro'!J746</f>
        <v>0</v>
      </c>
      <c r="K746" s="15">
        <f>'fnd enro'!K746</f>
        <v>0</v>
      </c>
      <c r="L746" s="15">
        <f>'fnd enro'!L746</f>
        <v>0</v>
      </c>
      <c r="M746" s="15">
        <f>'fnd enro'!M746</f>
        <v>0</v>
      </c>
      <c r="N746" s="15">
        <f>'fnd enro'!N746</f>
        <v>0</v>
      </c>
      <c r="O746" s="15">
        <f>'fnd enro'!O746</f>
        <v>0</v>
      </c>
      <c r="P746" s="15"/>
      <c r="Q746" s="15">
        <f>'fnd enro'!R746</f>
        <v>1</v>
      </c>
      <c r="R746" s="16">
        <f t="shared" si="125"/>
        <v>1</v>
      </c>
      <c r="S746" s="15">
        <f>'fnd enro'!Q746</f>
        <v>1</v>
      </c>
      <c r="U746" s="1">
        <f>(($C746*'fnd base rates'!C$48)
+($D746*'fnd base rates'!C$49)
+($E746*'fnd base rates'!C$50)
+($F746*'fnd base rates'!C$51)
+($G746*'fnd base rates'!C$52)
+($H746*'fnd base rates'!C$53)
+($I746*'fnd base rates'!C$54)
+($J746*'fnd base rates'!C$55)
+($K746*'fnd base rates'!C$56)
+($L746*'fnd base rates'!C$57)
+($M746*'fnd base rates'!C$58)
+($N746*'fnd base rates'!C$59)
+($O746*VLOOKUP($S746+12,rate_basefnd,3)))
*$R746</f>
        <v>463.29562500000003</v>
      </c>
      <c r="V746" s="1">
        <f>(($C746*'fnd base rates'!D$48)
+($D746*'fnd base rates'!D$49)
+($E746*'fnd base rates'!D$50)
+($F746*'fnd base rates'!D$51)
+($G746*'fnd base rates'!D$52)
+($H746*'fnd base rates'!D$53)
+($I746*'fnd base rates'!D$54)
+($J746*'fnd base rates'!D$55)
+($K746*'fnd base rates'!D$56)
+($L746*'fnd base rates'!D$57)
+($M746*'fnd base rates'!D$58)
+($N746*'fnd base rates'!D$59)
+($O746*VLOOKUP($S746+12,rate_basefnd,4)))
*$R746</f>
        <v>664.72</v>
      </c>
      <c r="W746" s="1">
        <f>(($C746*'fnd base rates'!E$48)
+($D746*'fnd base rates'!E$49)
+($E746*'fnd base rates'!E$50)
+($F746*'fnd base rates'!E$51)
+($G746*'fnd base rates'!E$52)
+($H746*'fnd base rates'!E$53)
+($I746*'fnd base rates'!E$54)
+($J746*'fnd base rates'!E$55)
+($K746*'fnd base rates'!E$56)
+($L746*'fnd base rates'!E$57)
+($M746*'fnd base rates'!E$58)
+($N746*'fnd base rates'!E$59)
+($O746*VLOOKUP($S746+12,rate_basefnd,5)))
*$R746</f>
        <v>3362.2893749999998</v>
      </c>
      <c r="X746" s="1">
        <f>(($C746*'fnd base rates'!F$48)
+($D746*'fnd base rates'!F$49)
+($E746*'fnd base rates'!F$50)
+($F746*'fnd base rates'!F$51)
+($G746*'fnd base rates'!F$52)
+($H746*'fnd base rates'!F$53)
+($I746*'fnd base rates'!F$54)
+($J746*'fnd base rates'!F$55)
+($K746*'fnd base rates'!F$56)
+($L746*'fnd base rates'!F$57)
+($M746*'fnd base rates'!F$58)
+($N746*'fnd base rates'!F$59)
+($O746*VLOOKUP($S746+12,rate_basefnd,6)))
*$R746</f>
        <v>1075.2157500000001</v>
      </c>
      <c r="Y746" s="1">
        <f>(($C746*'fnd base rates'!G$48)
+($D746*'fnd base rates'!G$49)
+($E746*'fnd base rates'!G$50)
+($F746*'fnd base rates'!G$51)
+($G746*'fnd base rates'!G$52)
+($H746*'fnd base rates'!G$53)
+($I746*'fnd base rates'!G$54)
+($J746*'fnd base rates'!G$55)
+($K746*'fnd base rates'!G$56)
+($L746*'fnd base rates'!G$57)
+($M746*'fnd base rates'!G$58)
+($N746*'fnd base rates'!G$59)
+($O746*VLOOKUP($S746+12,rate_basefnd,7)))
*$R746</f>
        <v>135.76274999999998</v>
      </c>
      <c r="Z746" s="1">
        <f>(($C746*'fnd base rates'!H$48)
+($D746*'fnd base rates'!H$49)
+($E746*'fnd base rates'!H$50)
+($F746*'fnd base rates'!H$51)
+($G746*'fnd base rates'!H$52)
+($H746*'fnd base rates'!H$53)
+($I746*'fnd base rates'!H$54)
+($J746*'fnd base rates'!H$55)
+($K746*'fnd base rates'!H$56)
+($L746*'fnd base rates'!H$57)
+($M746*'fnd base rates'!H$58)
+($N746*'fnd base rates'!H$59)
+($O746*VLOOKUP($S746+12,rate_basefnd,8)))</f>
        <v>454.3845</v>
      </c>
      <c r="AA746" s="1">
        <f>(($C746*'fnd base rates'!I$48)
+($D746*'fnd base rates'!I$49)
+($E746*'fnd base rates'!I$50)
+($F746*'fnd base rates'!I$51)
+($G746*'fnd base rates'!I$52)
+($H746*'fnd base rates'!I$53)
+($I746*'fnd base rates'!I$54)
+($J746*'fnd base rates'!I$55)
+($K746*'fnd base rates'!I$56)
+($L746*'fnd base rates'!I$57)
+($M746*'fnd base rates'!I$58)
+($N746*'fnd base rates'!I$59)
+($O746*VLOOKUP($S746+12,rate_basefnd,9)))
*$R746</f>
        <v>221.79</v>
      </c>
      <c r="AB746" s="1">
        <f>(($C746*'fnd base rates'!J$48)
+($D746*'fnd base rates'!J$49)
+($E746*'fnd base rates'!J$50)
+($F746*'fnd base rates'!J$51)
+($G746*'fnd base rates'!J$52)
+($H746*'fnd base rates'!J$53)
+($I746*'fnd base rates'!J$54)
+($J746*'fnd base rates'!J$55)
+($K746*'fnd base rates'!J$56)
+($L746*'fnd base rates'!J$57)
+($M746*'fnd base rates'!J$58)
+($N746*'fnd base rates'!J$59)
+($O746*VLOOKUP($S746+12,rate_basefnd,10)))
*$R746</f>
        <v>88.24</v>
      </c>
      <c r="AC746" s="1">
        <f>(($C746*'fnd base rates'!K$48)
+($D746*'fnd base rates'!K$49)
+($E746*'fnd base rates'!K$50)
+($F746*'fnd base rates'!K$51)
+($G746*'fnd base rates'!K$52)
+($H746*'fnd base rates'!K$53)
+($I746*'fnd base rates'!K$54)
+($J746*'fnd base rates'!K$55)
+($K746*'fnd base rates'!K$56)
+($L746*'fnd base rates'!K$57)
+($M746*'fnd base rates'!K$58)
+($N746*'fnd base rates'!K$59)
+($O746*VLOOKUP($S746+12,rate_basefnd,11)))
*$R746</f>
        <v>952.78512499999999</v>
      </c>
      <c r="AD746" s="1">
        <f>(($C746*'fnd base rates'!L$48)
+($D746*'fnd base rates'!L$49)
+($E746*'fnd base rates'!L$50)
+($F746*'fnd base rates'!L$51)
+($G746*'fnd base rates'!L$52)
+($H746*'fnd base rates'!L$53)
+($I746*'fnd base rates'!L$54)
+($J746*'fnd base rates'!L$55)
+($K746*'fnd base rates'!L$56)
+($L746*'fnd base rates'!L$57)
+($M746*'fnd base rates'!L$58)
+($N746*'fnd base rates'!L$59)
+($O746*VLOOKUP($S746+12,rate_basefnd,12)))</f>
        <v>987.7889647728158</v>
      </c>
      <c r="AE746" s="1">
        <f>(($C746*'fnd base rates'!M$48)
+($D746*'fnd base rates'!M$49)
+($E746*'fnd base rates'!M$50)
+($F746*'fnd base rates'!M$51)
+($G746*'fnd base rates'!M$52)
+($H746*'fnd base rates'!M$53)
+($I746*'fnd base rates'!M$54)
+($J746*'fnd base rates'!M$55)
+($K746*'fnd base rates'!M$56)
+($L746*'fnd base rates'!M$57)
+($M746*'fnd base rates'!M$58)
+($N746*'fnd base rates'!M$59)
+($O746*VLOOKUP($S746+12,rate_basefnd,13)))</f>
        <v>0</v>
      </c>
      <c r="AF746" s="4">
        <f t="shared" si="126"/>
        <v>8406.2720897728159</v>
      </c>
      <c r="AG746" s="4"/>
      <c r="AH746" s="4">
        <f t="shared" si="127"/>
        <v>3503160056</v>
      </c>
      <c r="AI746" s="4" t="str">
        <f t="shared" si="128"/>
        <v>3503</v>
      </c>
      <c r="AJ746" s="2" t="str">
        <f t="shared" si="129"/>
        <v>160</v>
      </c>
      <c r="AK746" s="2" t="str">
        <f t="shared" si="130"/>
        <v>056</v>
      </c>
      <c r="AL746" s="4">
        <f t="shared" si="131"/>
        <v>1</v>
      </c>
      <c r="AM746" s="4">
        <f t="shared" si="124"/>
        <v>1</v>
      </c>
      <c r="AN746" s="4">
        <f t="shared" si="132"/>
        <v>8406.2720897728159</v>
      </c>
      <c r="AO746" s="4">
        <f t="shared" si="133"/>
        <v>8406</v>
      </c>
      <c r="AP746" s="4">
        <f t="shared" si="134"/>
        <v>0</v>
      </c>
      <c r="AQ746" s="75">
        <v>8406</v>
      </c>
      <c r="AR746" s="4"/>
    </row>
    <row r="747" spans="1:44">
      <c r="A747" s="2">
        <v>3503160079</v>
      </c>
      <c r="B747" s="382" t="s">
        <v>1581</v>
      </c>
      <c r="C747" s="15">
        <f>'fnd enro'!C747</f>
        <v>0</v>
      </c>
      <c r="D747" s="15">
        <f>'fnd enro'!D747</f>
        <v>0</v>
      </c>
      <c r="E747" s="15">
        <f>'fnd enro'!E747</f>
        <v>8</v>
      </c>
      <c r="F747" s="15">
        <f>'fnd enro'!F747</f>
        <v>28</v>
      </c>
      <c r="G747" s="15">
        <f>'fnd enro'!G747</f>
        <v>3</v>
      </c>
      <c r="H747" s="15">
        <f>'fnd enro'!H747</f>
        <v>0</v>
      </c>
      <c r="I747" s="15">
        <f>'fnd enro'!I747</f>
        <v>1.4624999999999999</v>
      </c>
      <c r="J747" s="15">
        <f>'fnd enro'!J747</f>
        <v>0</v>
      </c>
      <c r="K747" s="15">
        <f>'fnd enro'!K747</f>
        <v>0</v>
      </c>
      <c r="L747" s="15">
        <f>'fnd enro'!L747</f>
        <v>0</v>
      </c>
      <c r="M747" s="15">
        <f>'fnd enro'!M747</f>
        <v>0</v>
      </c>
      <c r="N747" s="15">
        <f>'fnd enro'!N747</f>
        <v>0</v>
      </c>
      <c r="O747" s="15">
        <f>'fnd enro'!O747</f>
        <v>12</v>
      </c>
      <c r="P747" s="15"/>
      <c r="Q747" s="15">
        <f>'fnd enro'!R747</f>
        <v>39</v>
      </c>
      <c r="R747" s="16">
        <f t="shared" si="125"/>
        <v>1</v>
      </c>
      <c r="S747" s="15">
        <f>'fnd enro'!Q747</f>
        <v>8</v>
      </c>
      <c r="U747" s="1">
        <f>(($C747*'fnd base rates'!C$48)
+($D747*'fnd base rates'!C$49)
+($E747*'fnd base rates'!C$50)
+($F747*'fnd base rates'!C$51)
+($G747*'fnd base rates'!C$52)
+($H747*'fnd base rates'!C$53)
+($I747*'fnd base rates'!C$54)
+($J747*'fnd base rates'!C$55)
+($K747*'fnd base rates'!C$56)
+($L747*'fnd base rates'!C$57)
+($M747*'fnd base rates'!C$58)
+($N747*'fnd base rates'!C$59)
+($O747*VLOOKUP($S747+12,rate_basefnd,3)))
*$R747</f>
        <v>18068.529375000002</v>
      </c>
      <c r="V747" s="1">
        <f>(($C747*'fnd base rates'!D$48)
+($D747*'fnd base rates'!D$49)
+($E747*'fnd base rates'!D$50)
+($F747*'fnd base rates'!D$51)
+($G747*'fnd base rates'!D$52)
+($H747*'fnd base rates'!D$53)
+($I747*'fnd base rates'!D$54)
+($J747*'fnd base rates'!D$55)
+($K747*'fnd base rates'!D$56)
+($L747*'fnd base rates'!D$57)
+($M747*'fnd base rates'!D$58)
+($N747*'fnd base rates'!D$59)
+($O747*VLOOKUP($S747+12,rate_basefnd,4)))
*$R747</f>
        <v>25924.079999999998</v>
      </c>
      <c r="W747" s="1">
        <f>(($C747*'fnd base rates'!E$48)
+($D747*'fnd base rates'!E$49)
+($E747*'fnd base rates'!E$50)
+($F747*'fnd base rates'!E$51)
+($G747*'fnd base rates'!E$52)
+($H747*'fnd base rates'!E$53)
+($I747*'fnd base rates'!E$54)
+($J747*'fnd base rates'!E$55)
+($K747*'fnd base rates'!E$56)
+($L747*'fnd base rates'!E$57)
+($M747*'fnd base rates'!E$58)
+($N747*'fnd base rates'!E$59)
+($O747*VLOOKUP($S747+12,rate_basefnd,5)))
*$R747</f>
        <v>168529.735625</v>
      </c>
      <c r="X747" s="1">
        <f>(($C747*'fnd base rates'!F$48)
+($D747*'fnd base rates'!F$49)
+($E747*'fnd base rates'!F$50)
+($F747*'fnd base rates'!F$51)
+($G747*'fnd base rates'!F$52)
+($H747*'fnd base rates'!F$53)
+($I747*'fnd base rates'!F$54)
+($J747*'fnd base rates'!F$55)
+($K747*'fnd base rates'!F$56)
+($L747*'fnd base rates'!F$57)
+($M747*'fnd base rates'!F$58)
+($N747*'fnd base rates'!F$59)
+($O747*VLOOKUP($S747+12,rate_basefnd,6)))
*$R747</f>
        <v>41276.384249999996</v>
      </c>
      <c r="Y747" s="1">
        <f>(($C747*'fnd base rates'!G$48)
+($D747*'fnd base rates'!G$49)
+($E747*'fnd base rates'!G$50)
+($F747*'fnd base rates'!G$51)
+($G747*'fnd base rates'!G$52)
+($H747*'fnd base rates'!G$53)
+($I747*'fnd base rates'!G$54)
+($J747*'fnd base rates'!G$55)
+($K747*'fnd base rates'!G$56)
+($L747*'fnd base rates'!G$57)
+($M747*'fnd base rates'!G$58)
+($N747*'fnd base rates'!G$59)
+($O747*VLOOKUP($S747+12,rate_basefnd,7)))
*$R747</f>
        <v>6173.1072499999991</v>
      </c>
      <c r="Z747" s="1">
        <f>(($C747*'fnd base rates'!H$48)
+($D747*'fnd base rates'!H$49)
+($E747*'fnd base rates'!H$50)
+($F747*'fnd base rates'!H$51)
+($G747*'fnd base rates'!H$52)
+($H747*'fnd base rates'!H$53)
+($I747*'fnd base rates'!H$54)
+($J747*'fnd base rates'!H$55)
+($K747*'fnd base rates'!H$56)
+($L747*'fnd base rates'!H$57)
+($M747*'fnd base rates'!H$58)
+($N747*'fnd base rates'!H$59)
+($O747*VLOOKUP($S747+12,rate_basefnd,8)))</f>
        <v>17720.995499999997</v>
      </c>
      <c r="AA747" s="1">
        <f>(($C747*'fnd base rates'!I$48)
+($D747*'fnd base rates'!I$49)
+($E747*'fnd base rates'!I$50)
+($F747*'fnd base rates'!I$51)
+($G747*'fnd base rates'!I$52)
+($H747*'fnd base rates'!I$53)
+($I747*'fnd base rates'!I$54)
+($J747*'fnd base rates'!I$55)
+($K747*'fnd base rates'!I$56)
+($L747*'fnd base rates'!I$57)
+($M747*'fnd base rates'!I$58)
+($N747*'fnd base rates'!I$59)
+($O747*VLOOKUP($S747+12,rate_basefnd,9)))
*$R747</f>
        <v>8870.1299999999992</v>
      </c>
      <c r="AB747" s="1">
        <f>(($C747*'fnd base rates'!J$48)
+($D747*'fnd base rates'!J$49)
+($E747*'fnd base rates'!J$50)
+($F747*'fnd base rates'!J$51)
+($G747*'fnd base rates'!J$52)
+($H747*'fnd base rates'!J$53)
+($I747*'fnd base rates'!J$54)
+($J747*'fnd base rates'!J$55)
+($K747*'fnd base rates'!J$56)
+($L747*'fnd base rates'!J$57)
+($M747*'fnd base rates'!J$58)
+($N747*'fnd base rates'!J$59)
+($O747*VLOOKUP($S747+12,rate_basefnd,10)))
*$R747</f>
        <v>5060.2599999999993</v>
      </c>
      <c r="AC747" s="1">
        <f>(($C747*'fnd base rates'!K$48)
+($D747*'fnd base rates'!K$49)
+($E747*'fnd base rates'!K$50)
+($F747*'fnd base rates'!K$51)
+($G747*'fnd base rates'!K$52)
+($H747*'fnd base rates'!K$53)
+($I747*'fnd base rates'!K$54)
+($J747*'fnd base rates'!K$55)
+($K747*'fnd base rates'!K$56)
+($L747*'fnd base rates'!K$57)
+($M747*'fnd base rates'!K$58)
+($N747*'fnd base rates'!K$59)
+($O747*VLOOKUP($S747+12,rate_basefnd,11)))
*$R747</f>
        <v>43318.129874999991</v>
      </c>
      <c r="AD747" s="1">
        <f>(($C747*'fnd base rates'!L$48)
+($D747*'fnd base rates'!L$49)
+($E747*'fnd base rates'!L$50)
+($F747*'fnd base rates'!L$51)
+($G747*'fnd base rates'!L$52)
+($H747*'fnd base rates'!L$53)
+($I747*'fnd base rates'!L$54)
+($J747*'fnd base rates'!L$55)
+($K747*'fnd base rates'!L$56)
+($L747*'fnd base rates'!L$57)
+($M747*'fnd base rates'!L$58)
+($N747*'fnd base rates'!L$59)
+($O747*VLOOKUP($S747+12,rate_basefnd,12)))</f>
        <v>42403.692022101859</v>
      </c>
      <c r="AE747" s="1">
        <f>(($C747*'fnd base rates'!M$48)
+($D747*'fnd base rates'!M$49)
+($E747*'fnd base rates'!M$50)
+($F747*'fnd base rates'!M$51)
+($G747*'fnd base rates'!M$52)
+($H747*'fnd base rates'!M$53)
+($I747*'fnd base rates'!M$54)
+($J747*'fnd base rates'!M$55)
+($K747*'fnd base rates'!M$56)
+($L747*'fnd base rates'!M$57)
+($M747*'fnd base rates'!M$58)
+($N747*'fnd base rates'!M$59)
+($O747*VLOOKUP($S747+12,rate_basefnd,13)))</f>
        <v>0</v>
      </c>
      <c r="AF747" s="4">
        <f t="shared" si="126"/>
        <v>377345.04389710183</v>
      </c>
      <c r="AG747" s="4"/>
      <c r="AH747" s="4">
        <f t="shared" si="127"/>
        <v>3503160079</v>
      </c>
      <c r="AI747" s="4" t="str">
        <f t="shared" si="128"/>
        <v>3503</v>
      </c>
      <c r="AJ747" s="2" t="str">
        <f t="shared" si="129"/>
        <v>160</v>
      </c>
      <c r="AK747" s="2" t="str">
        <f t="shared" si="130"/>
        <v>079</v>
      </c>
      <c r="AL747" s="4">
        <f t="shared" si="131"/>
        <v>1</v>
      </c>
      <c r="AM747" s="4">
        <f t="shared" si="124"/>
        <v>39</v>
      </c>
      <c r="AN747" s="4">
        <f t="shared" si="132"/>
        <v>377345.04389710183</v>
      </c>
      <c r="AO747" s="4">
        <f t="shared" si="133"/>
        <v>9676</v>
      </c>
      <c r="AP747" s="4">
        <f t="shared" si="134"/>
        <v>0</v>
      </c>
      <c r="AQ747" s="75">
        <v>9676</v>
      </c>
      <c r="AR747" s="4"/>
    </row>
    <row r="748" spans="1:44">
      <c r="A748" s="2">
        <v>3503160149</v>
      </c>
      <c r="B748" s="382" t="s">
        <v>1581</v>
      </c>
      <c r="C748" s="15">
        <f>'fnd enro'!C748</f>
        <v>0</v>
      </c>
      <c r="D748" s="15">
        <f>'fnd enro'!D748</f>
        <v>0</v>
      </c>
      <c r="E748" s="15">
        <f>'fnd enro'!E748</f>
        <v>0</v>
      </c>
      <c r="F748" s="15">
        <f>'fnd enro'!F748</f>
        <v>1</v>
      </c>
      <c r="G748" s="15">
        <f>'fnd enro'!G748</f>
        <v>0</v>
      </c>
      <c r="H748" s="15">
        <f>'fnd enro'!H748</f>
        <v>0</v>
      </c>
      <c r="I748" s="15">
        <f>'fnd enro'!I748</f>
        <v>3.7499999999999999E-2</v>
      </c>
      <c r="J748" s="15">
        <f>'fnd enro'!J748</f>
        <v>0</v>
      </c>
      <c r="K748" s="15">
        <f>'fnd enro'!K748</f>
        <v>0</v>
      </c>
      <c r="L748" s="15">
        <f>'fnd enro'!L748</f>
        <v>0</v>
      </c>
      <c r="M748" s="15">
        <f>'fnd enro'!M748</f>
        <v>0</v>
      </c>
      <c r="N748" s="15">
        <f>'fnd enro'!N748</f>
        <v>0</v>
      </c>
      <c r="O748" s="15">
        <f>'fnd enro'!O748</f>
        <v>1</v>
      </c>
      <c r="P748" s="15"/>
      <c r="Q748" s="15">
        <f>'fnd enro'!R748</f>
        <v>1</v>
      </c>
      <c r="R748" s="16">
        <f t="shared" si="125"/>
        <v>1</v>
      </c>
      <c r="S748" s="15">
        <f>'fnd enro'!Q748</f>
        <v>10</v>
      </c>
      <c r="U748" s="1">
        <f>(($C748*'fnd base rates'!C$48)
+($D748*'fnd base rates'!C$49)
+($E748*'fnd base rates'!C$50)
+($F748*'fnd base rates'!C$51)
+($G748*'fnd base rates'!C$52)
+($H748*'fnd base rates'!C$53)
+($I748*'fnd base rates'!C$54)
+($J748*'fnd base rates'!C$55)
+($K748*'fnd base rates'!C$56)
+($L748*'fnd base rates'!C$57)
+($M748*'fnd base rates'!C$58)
+($N748*'fnd base rates'!C$59)
+($O748*VLOOKUP($S748+12,rate_basefnd,3)))
*$R748</f>
        <v>463.29562500000003</v>
      </c>
      <c r="V748" s="1">
        <f>(($C748*'fnd base rates'!D$48)
+($D748*'fnd base rates'!D$49)
+($E748*'fnd base rates'!D$50)
+($F748*'fnd base rates'!D$51)
+($G748*'fnd base rates'!D$52)
+($H748*'fnd base rates'!D$53)
+($I748*'fnd base rates'!D$54)
+($J748*'fnd base rates'!D$55)
+($K748*'fnd base rates'!D$56)
+($L748*'fnd base rates'!D$57)
+($M748*'fnd base rates'!D$58)
+($N748*'fnd base rates'!D$59)
+($O748*VLOOKUP($S748+12,rate_basefnd,4)))
*$R748</f>
        <v>664.72</v>
      </c>
      <c r="W748" s="1">
        <f>(($C748*'fnd base rates'!E$48)
+($D748*'fnd base rates'!E$49)
+($E748*'fnd base rates'!E$50)
+($F748*'fnd base rates'!E$51)
+($G748*'fnd base rates'!E$52)
+($H748*'fnd base rates'!E$53)
+($I748*'fnd base rates'!E$54)
+($J748*'fnd base rates'!E$55)
+($K748*'fnd base rates'!E$56)
+($L748*'fnd base rates'!E$57)
+($M748*'fnd base rates'!E$58)
+($N748*'fnd base rates'!E$59)
+($O748*VLOOKUP($S748+12,rate_basefnd,5)))
*$R748</f>
        <v>6633.7893750000003</v>
      </c>
      <c r="X748" s="1">
        <f>(($C748*'fnd base rates'!F$48)
+($D748*'fnd base rates'!F$49)
+($E748*'fnd base rates'!F$50)
+($F748*'fnd base rates'!F$51)
+($G748*'fnd base rates'!F$52)
+($H748*'fnd base rates'!F$53)
+($I748*'fnd base rates'!F$54)
+($J748*'fnd base rates'!F$55)
+($K748*'fnd base rates'!F$56)
+($L748*'fnd base rates'!F$57)
+($M748*'fnd base rates'!F$58)
+($N748*'fnd base rates'!F$59)
+($O748*VLOOKUP($S748+12,rate_basefnd,6)))
*$R748</f>
        <v>1075.2157500000001</v>
      </c>
      <c r="Y748" s="1">
        <f>(($C748*'fnd base rates'!G$48)
+($D748*'fnd base rates'!G$49)
+($E748*'fnd base rates'!G$50)
+($F748*'fnd base rates'!G$51)
+($G748*'fnd base rates'!G$52)
+($H748*'fnd base rates'!G$53)
+($I748*'fnd base rates'!G$54)
+($J748*'fnd base rates'!G$55)
+($K748*'fnd base rates'!G$56)
+($L748*'fnd base rates'!G$57)
+($M748*'fnd base rates'!G$58)
+($N748*'fnd base rates'!G$59)
+($O748*VLOOKUP($S748+12,rate_basefnd,7)))
*$R748</f>
        <v>207.78274999999999</v>
      </c>
      <c r="Z748" s="1">
        <f>(($C748*'fnd base rates'!H$48)
+($D748*'fnd base rates'!H$49)
+($E748*'fnd base rates'!H$50)
+($F748*'fnd base rates'!H$51)
+($G748*'fnd base rates'!H$52)
+($H748*'fnd base rates'!H$53)
+($I748*'fnd base rates'!H$54)
+($J748*'fnd base rates'!H$55)
+($K748*'fnd base rates'!H$56)
+($L748*'fnd base rates'!H$57)
+($M748*'fnd base rates'!H$58)
+($N748*'fnd base rates'!H$59)
+($O748*VLOOKUP($S748+12,rate_basefnd,8)))</f>
        <v>454.3845</v>
      </c>
      <c r="AA748" s="1">
        <f>(($C748*'fnd base rates'!I$48)
+($D748*'fnd base rates'!I$49)
+($E748*'fnd base rates'!I$50)
+($F748*'fnd base rates'!I$51)
+($G748*'fnd base rates'!I$52)
+($H748*'fnd base rates'!I$53)
+($I748*'fnd base rates'!I$54)
+($J748*'fnd base rates'!I$55)
+($K748*'fnd base rates'!I$56)
+($L748*'fnd base rates'!I$57)
+($M748*'fnd base rates'!I$58)
+($N748*'fnd base rates'!I$59)
+($O748*VLOOKUP($S748+12,rate_basefnd,9)))
*$R748</f>
        <v>221.79</v>
      </c>
      <c r="AB748" s="1">
        <f>(($C748*'fnd base rates'!J$48)
+($D748*'fnd base rates'!J$49)
+($E748*'fnd base rates'!J$50)
+($F748*'fnd base rates'!J$51)
+($G748*'fnd base rates'!J$52)
+($H748*'fnd base rates'!J$53)
+($I748*'fnd base rates'!J$54)
+($J748*'fnd base rates'!J$55)
+($K748*'fnd base rates'!J$56)
+($L748*'fnd base rates'!J$57)
+($M748*'fnd base rates'!J$58)
+($N748*'fnd base rates'!J$59)
+($O748*VLOOKUP($S748+12,rate_basefnd,10)))
*$R748</f>
        <v>132.35</v>
      </c>
      <c r="AC748" s="1">
        <f>(($C748*'fnd base rates'!K$48)
+($D748*'fnd base rates'!K$49)
+($E748*'fnd base rates'!K$50)
+($F748*'fnd base rates'!K$51)
+($G748*'fnd base rates'!K$52)
+($H748*'fnd base rates'!K$53)
+($I748*'fnd base rates'!K$54)
+($J748*'fnd base rates'!K$55)
+($K748*'fnd base rates'!K$56)
+($L748*'fnd base rates'!K$57)
+($M748*'fnd base rates'!K$58)
+($N748*'fnd base rates'!K$59)
+($O748*VLOOKUP($S748+12,rate_basefnd,11)))
*$R748</f>
        <v>1458.0551249999999</v>
      </c>
      <c r="AD748" s="1">
        <f>(($C748*'fnd base rates'!L$48)
+($D748*'fnd base rates'!L$49)
+($E748*'fnd base rates'!L$50)
+($F748*'fnd base rates'!L$51)
+($G748*'fnd base rates'!L$52)
+($H748*'fnd base rates'!L$53)
+($I748*'fnd base rates'!L$54)
+($J748*'fnd base rates'!L$55)
+($K748*'fnd base rates'!L$56)
+($L748*'fnd base rates'!L$57)
+($M748*'fnd base rates'!L$58)
+($N748*'fnd base rates'!L$59)
+($O748*VLOOKUP($S748+12,rate_basefnd,12)))</f>
        <v>1319.9314647728156</v>
      </c>
      <c r="AE748" s="1">
        <f>(($C748*'fnd base rates'!M$48)
+($D748*'fnd base rates'!M$49)
+($E748*'fnd base rates'!M$50)
+($F748*'fnd base rates'!M$51)
+($G748*'fnd base rates'!M$52)
+($H748*'fnd base rates'!M$53)
+($I748*'fnd base rates'!M$54)
+($J748*'fnd base rates'!M$55)
+($K748*'fnd base rates'!M$56)
+($L748*'fnd base rates'!M$57)
+($M748*'fnd base rates'!M$58)
+($N748*'fnd base rates'!M$59)
+($O748*VLOOKUP($S748+12,rate_basefnd,13)))</f>
        <v>0</v>
      </c>
      <c r="AF748" s="4">
        <f t="shared" si="126"/>
        <v>12631.314589772815</v>
      </c>
      <c r="AG748" s="4"/>
      <c r="AH748" s="4">
        <f t="shared" si="127"/>
        <v>3503160149</v>
      </c>
      <c r="AI748" s="4" t="str">
        <f t="shared" si="128"/>
        <v>3503</v>
      </c>
      <c r="AJ748" s="2" t="str">
        <f t="shared" si="129"/>
        <v>160</v>
      </c>
      <c r="AK748" s="2" t="str">
        <f t="shared" si="130"/>
        <v>149</v>
      </c>
      <c r="AL748" s="4">
        <f t="shared" si="131"/>
        <v>1</v>
      </c>
      <c r="AM748" s="4">
        <f t="shared" si="124"/>
        <v>1</v>
      </c>
      <c r="AN748" s="4">
        <f t="shared" si="132"/>
        <v>12631.314589772815</v>
      </c>
      <c r="AO748" s="4">
        <f t="shared" si="133"/>
        <v>12631</v>
      </c>
      <c r="AP748" s="4">
        <f t="shared" si="134"/>
        <v>0</v>
      </c>
      <c r="AQ748" s="75">
        <v>12631</v>
      </c>
      <c r="AR748" s="4"/>
    </row>
    <row r="749" spans="1:44">
      <c r="A749" s="2">
        <v>3503160160</v>
      </c>
      <c r="B749" s="382" t="s">
        <v>1581</v>
      </c>
      <c r="C749" s="15">
        <f>'fnd enro'!C749</f>
        <v>0</v>
      </c>
      <c r="D749" s="15">
        <f>'fnd enro'!D749</f>
        <v>0</v>
      </c>
      <c r="E749" s="15">
        <f>'fnd enro'!E749</f>
        <v>69</v>
      </c>
      <c r="F749" s="15">
        <f>'fnd enro'!F749</f>
        <v>347</v>
      </c>
      <c r="G749" s="15">
        <f>'fnd enro'!G749</f>
        <v>51</v>
      </c>
      <c r="H749" s="15">
        <f>'fnd enro'!H749</f>
        <v>0</v>
      </c>
      <c r="I749" s="15">
        <f>'fnd enro'!I749</f>
        <v>21.975000000000001</v>
      </c>
      <c r="J749" s="15">
        <f>'fnd enro'!J749</f>
        <v>0</v>
      </c>
      <c r="K749" s="15">
        <f>'fnd enro'!K749</f>
        <v>0</v>
      </c>
      <c r="L749" s="15">
        <f>'fnd enro'!L749</f>
        <v>0</v>
      </c>
      <c r="M749" s="15">
        <f>'fnd enro'!M749</f>
        <v>119</v>
      </c>
      <c r="N749" s="15">
        <f>'fnd enro'!N749</f>
        <v>0</v>
      </c>
      <c r="O749" s="15">
        <f>'fnd enro'!O749</f>
        <v>285</v>
      </c>
      <c r="P749" s="15"/>
      <c r="Q749" s="15">
        <f>'fnd enro'!R749</f>
        <v>586</v>
      </c>
      <c r="R749" s="16">
        <f t="shared" si="125"/>
        <v>1</v>
      </c>
      <c r="S749" s="15">
        <f>'fnd enro'!Q749</f>
        <v>10</v>
      </c>
      <c r="U749" s="1">
        <f>(($C749*'fnd base rates'!C$48)
+($D749*'fnd base rates'!C$49)
+($E749*'fnd base rates'!C$50)
+($F749*'fnd base rates'!C$51)
+($G749*'fnd base rates'!C$52)
+($H749*'fnd base rates'!C$53)
+($I749*'fnd base rates'!C$54)
+($J749*'fnd base rates'!C$55)
+($K749*'fnd base rates'!C$56)
+($L749*'fnd base rates'!C$57)
+($M749*'fnd base rates'!C$58)
+($N749*'fnd base rates'!C$59)
+($O749*VLOOKUP($S749+12,rate_basefnd,3)))
*$R749</f>
        <v>271491.23625000002</v>
      </c>
      <c r="V749" s="1">
        <f>(($C749*'fnd base rates'!D$48)
+($D749*'fnd base rates'!D$49)
+($E749*'fnd base rates'!D$50)
+($F749*'fnd base rates'!D$51)
+($G749*'fnd base rates'!D$52)
+($H749*'fnd base rates'!D$53)
+($I749*'fnd base rates'!D$54)
+($J749*'fnd base rates'!D$55)
+($K749*'fnd base rates'!D$56)
+($L749*'fnd base rates'!D$57)
+($M749*'fnd base rates'!D$58)
+($N749*'fnd base rates'!D$59)
+($O749*VLOOKUP($S749+12,rate_basefnd,4)))
*$R749</f>
        <v>389525.92</v>
      </c>
      <c r="W749" s="1">
        <f>(($C749*'fnd base rates'!E$48)
+($D749*'fnd base rates'!E$49)
+($E749*'fnd base rates'!E$50)
+($F749*'fnd base rates'!E$51)
+($G749*'fnd base rates'!E$52)
+($H749*'fnd base rates'!E$53)
+($I749*'fnd base rates'!E$54)
+($J749*'fnd base rates'!E$55)
+($K749*'fnd base rates'!E$56)
+($L749*'fnd base rates'!E$57)
+($M749*'fnd base rates'!E$58)
+($N749*'fnd base rates'!E$59)
+($O749*VLOOKUP($S749+12,rate_basefnd,5)))
*$R749</f>
        <v>3067563.1637499998</v>
      </c>
      <c r="X749" s="1">
        <f>(($C749*'fnd base rates'!F$48)
+($D749*'fnd base rates'!F$49)
+($E749*'fnd base rates'!F$50)
+($F749*'fnd base rates'!F$51)
+($G749*'fnd base rates'!F$52)
+($H749*'fnd base rates'!F$53)
+($I749*'fnd base rates'!F$54)
+($J749*'fnd base rates'!F$55)
+($K749*'fnd base rates'!F$56)
+($L749*'fnd base rates'!F$57)
+($M749*'fnd base rates'!F$58)
+($N749*'fnd base rates'!F$59)
+($O749*VLOOKUP($S749+12,rate_basefnd,6)))
*$R749</f>
        <v>600264.37950000004</v>
      </c>
      <c r="Y749" s="1">
        <f>(($C749*'fnd base rates'!G$48)
+($D749*'fnd base rates'!G$49)
+($E749*'fnd base rates'!G$50)
+($F749*'fnd base rates'!G$51)
+($G749*'fnd base rates'!G$52)
+($H749*'fnd base rates'!G$53)
+($I749*'fnd base rates'!G$54)
+($J749*'fnd base rates'!G$55)
+($K749*'fnd base rates'!G$56)
+($L749*'fnd base rates'!G$57)
+($M749*'fnd base rates'!G$58)
+($N749*'fnd base rates'!G$59)
+($O749*VLOOKUP($S749+12,rate_basefnd,7)))
*$R749</f>
        <v>105678.6115</v>
      </c>
      <c r="Z749" s="1">
        <f>(($C749*'fnd base rates'!H$48)
+($D749*'fnd base rates'!H$49)
+($E749*'fnd base rates'!H$50)
+($F749*'fnd base rates'!H$51)
+($G749*'fnd base rates'!H$52)
+($H749*'fnd base rates'!H$53)
+($I749*'fnd base rates'!H$54)
+($J749*'fnd base rates'!H$55)
+($K749*'fnd base rates'!H$56)
+($L749*'fnd base rates'!H$57)
+($M749*'fnd base rates'!H$58)
+($N749*'fnd base rates'!H$59)
+($O749*VLOOKUP($S749+12,rate_basefnd,8)))</f>
        <v>266269.31699999998</v>
      </c>
      <c r="AA749" s="1">
        <f>(($C749*'fnd base rates'!I$48)
+($D749*'fnd base rates'!I$49)
+($E749*'fnd base rates'!I$50)
+($F749*'fnd base rates'!I$51)
+($G749*'fnd base rates'!I$52)
+($H749*'fnd base rates'!I$53)
+($I749*'fnd base rates'!I$54)
+($J749*'fnd base rates'!I$55)
+($K749*'fnd base rates'!I$56)
+($L749*'fnd base rates'!I$57)
+($M749*'fnd base rates'!I$58)
+($N749*'fnd base rates'!I$59)
+($O749*VLOOKUP($S749+12,rate_basefnd,9)))
*$R749</f>
        <v>142453.74</v>
      </c>
      <c r="AB749" s="1">
        <f>(($C749*'fnd base rates'!J$48)
+($D749*'fnd base rates'!J$49)
+($E749*'fnd base rates'!J$50)
+($F749*'fnd base rates'!J$51)
+($G749*'fnd base rates'!J$52)
+($H749*'fnd base rates'!J$53)
+($I749*'fnd base rates'!J$54)
+($J749*'fnd base rates'!J$55)
+($K749*'fnd base rates'!J$56)
+($L749*'fnd base rates'!J$57)
+($M749*'fnd base rates'!J$58)
+($N749*'fnd base rates'!J$59)
+($O749*VLOOKUP($S749+12,rate_basefnd,10)))
*$R749</f>
        <v>78788.84</v>
      </c>
      <c r="AC749" s="1">
        <f>(($C749*'fnd base rates'!K$48)
+($D749*'fnd base rates'!K$49)
+($E749*'fnd base rates'!K$50)
+($F749*'fnd base rates'!K$51)
+($G749*'fnd base rates'!K$52)
+($H749*'fnd base rates'!K$53)
+($I749*'fnd base rates'!K$54)
+($J749*'fnd base rates'!K$55)
+($K749*'fnd base rates'!K$56)
+($L749*'fnd base rates'!K$57)
+($M749*'fnd base rates'!K$58)
+($N749*'fnd base rates'!K$59)
+($O749*VLOOKUP($S749+12,rate_basefnd,11)))
*$R749</f>
        <v>741597.91324999998</v>
      </c>
      <c r="AD749" s="1">
        <f>(($C749*'fnd base rates'!L$48)
+($D749*'fnd base rates'!L$49)
+($E749*'fnd base rates'!L$50)
+($F749*'fnd base rates'!L$51)
+($G749*'fnd base rates'!L$52)
+($H749*'fnd base rates'!L$53)
+($I749*'fnd base rates'!L$54)
+($J749*'fnd base rates'!L$55)
+($K749*'fnd base rates'!L$56)
+($L749*'fnd base rates'!L$57)
+($M749*'fnd base rates'!L$58)
+($N749*'fnd base rates'!L$59)
+($O749*VLOOKUP($S749+12,rate_basefnd,12)))</f>
        <v>692209.33175567433</v>
      </c>
      <c r="AE749" s="1">
        <f>(($C749*'fnd base rates'!M$48)
+($D749*'fnd base rates'!M$49)
+($E749*'fnd base rates'!M$50)
+($F749*'fnd base rates'!M$51)
+($G749*'fnd base rates'!M$52)
+($H749*'fnd base rates'!M$53)
+($I749*'fnd base rates'!M$54)
+($J749*'fnd base rates'!M$55)
+($K749*'fnd base rates'!M$56)
+($L749*'fnd base rates'!M$57)
+($M749*'fnd base rates'!M$58)
+($N749*'fnd base rates'!M$59)
+($O749*VLOOKUP($S749+12,rate_basefnd,13)))</f>
        <v>0</v>
      </c>
      <c r="AF749" s="4">
        <f t="shared" si="126"/>
        <v>6355842.4530056743</v>
      </c>
      <c r="AG749" s="4"/>
      <c r="AH749" s="4">
        <f t="shared" si="127"/>
        <v>3503160160</v>
      </c>
      <c r="AI749" s="4" t="str">
        <f t="shared" si="128"/>
        <v>3503</v>
      </c>
      <c r="AJ749" s="2" t="str">
        <f t="shared" si="129"/>
        <v>160</v>
      </c>
      <c r="AK749" s="2" t="str">
        <f t="shared" si="130"/>
        <v>160</v>
      </c>
      <c r="AL749" s="4">
        <f t="shared" si="131"/>
        <v>1</v>
      </c>
      <c r="AM749" s="4">
        <f t="shared" si="124"/>
        <v>586</v>
      </c>
      <c r="AN749" s="4">
        <f t="shared" si="132"/>
        <v>6355842.4530056743</v>
      </c>
      <c r="AO749" s="4">
        <f t="shared" si="133"/>
        <v>10846</v>
      </c>
      <c r="AP749" s="4">
        <f t="shared" si="134"/>
        <v>0</v>
      </c>
      <c r="AQ749" s="75">
        <v>10846</v>
      </c>
      <c r="AR749" s="4"/>
    </row>
    <row r="750" spans="1:44">
      <c r="A750" s="2">
        <v>3503160295</v>
      </c>
      <c r="B750" s="382" t="s">
        <v>1581</v>
      </c>
      <c r="C750" s="15">
        <f>'fnd enro'!C750</f>
        <v>0</v>
      </c>
      <c r="D750" s="15">
        <f>'fnd enro'!D750</f>
        <v>0</v>
      </c>
      <c r="E750" s="15">
        <f>'fnd enro'!E750</f>
        <v>1</v>
      </c>
      <c r="F750" s="15">
        <f>'fnd enro'!F750</f>
        <v>4</v>
      </c>
      <c r="G750" s="15">
        <f>'fnd enro'!G750</f>
        <v>0</v>
      </c>
      <c r="H750" s="15">
        <f>'fnd enro'!H750</f>
        <v>0</v>
      </c>
      <c r="I750" s="15">
        <f>'fnd enro'!I750</f>
        <v>0.1875</v>
      </c>
      <c r="J750" s="15">
        <f>'fnd enro'!J750</f>
        <v>0</v>
      </c>
      <c r="K750" s="15">
        <f>'fnd enro'!K750</f>
        <v>0</v>
      </c>
      <c r="L750" s="15">
        <f>'fnd enro'!L750</f>
        <v>0</v>
      </c>
      <c r="M750" s="15">
        <f>'fnd enro'!M750</f>
        <v>0</v>
      </c>
      <c r="N750" s="15">
        <f>'fnd enro'!N750</f>
        <v>0</v>
      </c>
      <c r="O750" s="15">
        <f>'fnd enro'!O750</f>
        <v>0</v>
      </c>
      <c r="P750" s="15"/>
      <c r="Q750" s="15">
        <f>'fnd enro'!R750</f>
        <v>5</v>
      </c>
      <c r="R750" s="16">
        <f t="shared" si="125"/>
        <v>1</v>
      </c>
      <c r="S750" s="15">
        <f>'fnd enro'!Q750</f>
        <v>1</v>
      </c>
      <c r="U750" s="1">
        <f>(($C750*'fnd base rates'!C$48)
+($D750*'fnd base rates'!C$49)
+($E750*'fnd base rates'!C$50)
+($F750*'fnd base rates'!C$51)
+($G750*'fnd base rates'!C$52)
+($H750*'fnd base rates'!C$53)
+($I750*'fnd base rates'!C$54)
+($J750*'fnd base rates'!C$55)
+($K750*'fnd base rates'!C$56)
+($L750*'fnd base rates'!C$57)
+($M750*'fnd base rates'!C$58)
+($N750*'fnd base rates'!C$59)
+($O750*VLOOKUP($S750+12,rate_basefnd,3)))
*$R750</f>
        <v>2316.4781250000001</v>
      </c>
      <c r="V750" s="1">
        <f>(($C750*'fnd base rates'!D$48)
+($D750*'fnd base rates'!D$49)
+($E750*'fnd base rates'!D$50)
+($F750*'fnd base rates'!D$51)
+($G750*'fnd base rates'!D$52)
+($H750*'fnd base rates'!D$53)
+($I750*'fnd base rates'!D$54)
+($J750*'fnd base rates'!D$55)
+($K750*'fnd base rates'!D$56)
+($L750*'fnd base rates'!D$57)
+($M750*'fnd base rates'!D$58)
+($N750*'fnd base rates'!D$59)
+($O750*VLOOKUP($S750+12,rate_basefnd,4)))
*$R750</f>
        <v>3323.6000000000004</v>
      </c>
      <c r="W750" s="1">
        <f>(($C750*'fnd base rates'!E$48)
+($D750*'fnd base rates'!E$49)
+($E750*'fnd base rates'!E$50)
+($F750*'fnd base rates'!E$51)
+($G750*'fnd base rates'!E$52)
+($H750*'fnd base rates'!E$53)
+($I750*'fnd base rates'!E$54)
+($J750*'fnd base rates'!E$55)
+($K750*'fnd base rates'!E$56)
+($L750*'fnd base rates'!E$57)
+($M750*'fnd base rates'!E$58)
+($N750*'fnd base rates'!E$59)
+($O750*VLOOKUP($S750+12,rate_basefnd,5)))
*$R750</f>
        <v>16811.286874999998</v>
      </c>
      <c r="X750" s="1">
        <f>(($C750*'fnd base rates'!F$48)
+($D750*'fnd base rates'!F$49)
+($E750*'fnd base rates'!F$50)
+($F750*'fnd base rates'!F$51)
+($G750*'fnd base rates'!F$52)
+($H750*'fnd base rates'!F$53)
+($I750*'fnd base rates'!F$54)
+($J750*'fnd base rates'!F$55)
+($K750*'fnd base rates'!F$56)
+($L750*'fnd base rates'!F$57)
+($M750*'fnd base rates'!F$58)
+($N750*'fnd base rates'!F$59)
+($O750*VLOOKUP($S750+12,rate_basefnd,6)))
*$R750</f>
        <v>5376.0787499999997</v>
      </c>
      <c r="Y750" s="1">
        <f>(($C750*'fnd base rates'!G$48)
+($D750*'fnd base rates'!G$49)
+($E750*'fnd base rates'!G$50)
+($F750*'fnd base rates'!G$51)
+($G750*'fnd base rates'!G$52)
+($H750*'fnd base rates'!G$53)
+($I750*'fnd base rates'!G$54)
+($J750*'fnd base rates'!G$55)
+($K750*'fnd base rates'!G$56)
+($L750*'fnd base rates'!G$57)
+($M750*'fnd base rates'!G$58)
+($N750*'fnd base rates'!G$59)
+($O750*VLOOKUP($S750+12,rate_basefnd,7)))
*$R750</f>
        <v>678.89375000000007</v>
      </c>
      <c r="Z750" s="1">
        <f>(($C750*'fnd base rates'!H$48)
+($D750*'fnd base rates'!H$49)
+($E750*'fnd base rates'!H$50)
+($F750*'fnd base rates'!H$51)
+($G750*'fnd base rates'!H$52)
+($H750*'fnd base rates'!H$53)
+($I750*'fnd base rates'!H$54)
+($J750*'fnd base rates'!H$55)
+($K750*'fnd base rates'!H$56)
+($L750*'fnd base rates'!H$57)
+($M750*'fnd base rates'!H$58)
+($N750*'fnd base rates'!H$59)
+($O750*VLOOKUP($S750+12,rate_basefnd,8)))</f>
        <v>2271.9225000000001</v>
      </c>
      <c r="AA750" s="1">
        <f>(($C750*'fnd base rates'!I$48)
+($D750*'fnd base rates'!I$49)
+($E750*'fnd base rates'!I$50)
+($F750*'fnd base rates'!I$51)
+($G750*'fnd base rates'!I$52)
+($H750*'fnd base rates'!I$53)
+($I750*'fnd base rates'!I$54)
+($J750*'fnd base rates'!I$55)
+($K750*'fnd base rates'!I$56)
+($L750*'fnd base rates'!I$57)
+($M750*'fnd base rates'!I$58)
+($N750*'fnd base rates'!I$59)
+($O750*VLOOKUP($S750+12,rate_basefnd,9)))
*$R750</f>
        <v>1108.95</v>
      </c>
      <c r="AB750" s="1">
        <f>(($C750*'fnd base rates'!J$48)
+($D750*'fnd base rates'!J$49)
+($E750*'fnd base rates'!J$50)
+($F750*'fnd base rates'!J$51)
+($G750*'fnd base rates'!J$52)
+($H750*'fnd base rates'!J$53)
+($I750*'fnd base rates'!J$54)
+($J750*'fnd base rates'!J$55)
+($K750*'fnd base rates'!J$56)
+($L750*'fnd base rates'!J$57)
+($M750*'fnd base rates'!J$58)
+($N750*'fnd base rates'!J$59)
+($O750*VLOOKUP($S750+12,rate_basefnd,10)))
*$R750</f>
        <v>617.64</v>
      </c>
      <c r="AC750" s="1">
        <f>(($C750*'fnd base rates'!K$48)
+($D750*'fnd base rates'!K$49)
+($E750*'fnd base rates'!K$50)
+($F750*'fnd base rates'!K$51)
+($G750*'fnd base rates'!K$52)
+($H750*'fnd base rates'!K$53)
+($I750*'fnd base rates'!K$54)
+($J750*'fnd base rates'!K$55)
+($K750*'fnd base rates'!K$56)
+($L750*'fnd base rates'!K$57)
+($M750*'fnd base rates'!K$58)
+($N750*'fnd base rates'!K$59)
+($O750*VLOOKUP($S750+12,rate_basefnd,11)))
*$R750</f>
        <v>4763.9256249999999</v>
      </c>
      <c r="AD750" s="1">
        <f>(($C750*'fnd base rates'!L$48)
+($D750*'fnd base rates'!L$49)
+($E750*'fnd base rates'!L$50)
+($F750*'fnd base rates'!L$51)
+($G750*'fnd base rates'!L$52)
+($H750*'fnd base rates'!L$53)
+($I750*'fnd base rates'!L$54)
+($J750*'fnd base rates'!L$55)
+($K750*'fnd base rates'!L$56)
+($L750*'fnd base rates'!L$57)
+($M750*'fnd base rates'!L$58)
+($N750*'fnd base rates'!L$59)
+($O750*VLOOKUP($S750+12,rate_basefnd,12)))</f>
        <v>4939.114823864079</v>
      </c>
      <c r="AE750" s="1">
        <f>(($C750*'fnd base rates'!M$48)
+($D750*'fnd base rates'!M$49)
+($E750*'fnd base rates'!M$50)
+($F750*'fnd base rates'!M$51)
+($G750*'fnd base rates'!M$52)
+($H750*'fnd base rates'!M$53)
+($I750*'fnd base rates'!M$54)
+($J750*'fnd base rates'!M$55)
+($K750*'fnd base rates'!M$56)
+($L750*'fnd base rates'!M$57)
+($M750*'fnd base rates'!M$58)
+($N750*'fnd base rates'!M$59)
+($O750*VLOOKUP($S750+12,rate_basefnd,13)))</f>
        <v>0</v>
      </c>
      <c r="AF750" s="4">
        <f t="shared" si="126"/>
        <v>42207.890448864076</v>
      </c>
      <c r="AG750" s="4"/>
      <c r="AH750" s="4">
        <f t="shared" si="127"/>
        <v>3503160295</v>
      </c>
      <c r="AI750" s="4" t="str">
        <f t="shared" si="128"/>
        <v>3503</v>
      </c>
      <c r="AJ750" s="2" t="str">
        <f t="shared" si="129"/>
        <v>160</v>
      </c>
      <c r="AK750" s="2" t="str">
        <f t="shared" si="130"/>
        <v>295</v>
      </c>
      <c r="AL750" s="4">
        <f t="shared" si="131"/>
        <v>1</v>
      </c>
      <c r="AM750" s="4">
        <f t="shared" si="124"/>
        <v>5</v>
      </c>
      <c r="AN750" s="4">
        <f t="shared" si="132"/>
        <v>42207.890448864076</v>
      </c>
      <c r="AO750" s="4">
        <f t="shared" si="133"/>
        <v>8442</v>
      </c>
      <c r="AP750" s="4">
        <f t="shared" si="134"/>
        <v>0</v>
      </c>
      <c r="AQ750" s="75">
        <v>8442</v>
      </c>
      <c r="AR750" s="4"/>
    </row>
    <row r="751" spans="1:44">
      <c r="A751" s="2">
        <v>3503160301</v>
      </c>
      <c r="B751" s="382" t="s">
        <v>1581</v>
      </c>
      <c r="C751" s="15">
        <f>'fnd enro'!C751</f>
        <v>0</v>
      </c>
      <c r="D751" s="15">
        <f>'fnd enro'!D751</f>
        <v>0</v>
      </c>
      <c r="E751" s="15">
        <f>'fnd enro'!E751</f>
        <v>1</v>
      </c>
      <c r="F751" s="15">
        <f>'fnd enro'!F751</f>
        <v>0</v>
      </c>
      <c r="G751" s="15">
        <f>'fnd enro'!G751</f>
        <v>0</v>
      </c>
      <c r="H751" s="15">
        <f>'fnd enro'!H751</f>
        <v>0</v>
      </c>
      <c r="I751" s="15">
        <f>'fnd enro'!I751</f>
        <v>3.7499999999999999E-2</v>
      </c>
      <c r="J751" s="15">
        <f>'fnd enro'!J751</f>
        <v>0</v>
      </c>
      <c r="K751" s="15">
        <f>'fnd enro'!K751</f>
        <v>0</v>
      </c>
      <c r="L751" s="15">
        <f>'fnd enro'!L751</f>
        <v>0</v>
      </c>
      <c r="M751" s="15">
        <f>'fnd enro'!M751</f>
        <v>0</v>
      </c>
      <c r="N751" s="15">
        <f>'fnd enro'!N751</f>
        <v>0</v>
      </c>
      <c r="O751" s="15">
        <f>'fnd enro'!O751</f>
        <v>1</v>
      </c>
      <c r="P751" s="15"/>
      <c r="Q751" s="15">
        <f>'fnd enro'!R751</f>
        <v>1</v>
      </c>
      <c r="R751" s="16">
        <f t="shared" si="125"/>
        <v>1</v>
      </c>
      <c r="S751" s="15">
        <f>'fnd enro'!Q751</f>
        <v>10</v>
      </c>
      <c r="U751" s="1">
        <f>(($C751*'fnd base rates'!C$48)
+($D751*'fnd base rates'!C$49)
+($E751*'fnd base rates'!C$50)
+($F751*'fnd base rates'!C$51)
+($G751*'fnd base rates'!C$52)
+($H751*'fnd base rates'!C$53)
+($I751*'fnd base rates'!C$54)
+($J751*'fnd base rates'!C$55)
+($K751*'fnd base rates'!C$56)
+($L751*'fnd base rates'!C$57)
+($M751*'fnd base rates'!C$58)
+($N751*'fnd base rates'!C$59)
+($O751*VLOOKUP($S751+12,rate_basefnd,3)))
*$R751</f>
        <v>463.29562500000003</v>
      </c>
      <c r="V751" s="1">
        <f>(($C751*'fnd base rates'!D$48)
+($D751*'fnd base rates'!D$49)
+($E751*'fnd base rates'!D$50)
+($F751*'fnd base rates'!D$51)
+($G751*'fnd base rates'!D$52)
+($H751*'fnd base rates'!D$53)
+($I751*'fnd base rates'!D$54)
+($J751*'fnd base rates'!D$55)
+($K751*'fnd base rates'!D$56)
+($L751*'fnd base rates'!D$57)
+($M751*'fnd base rates'!D$58)
+($N751*'fnd base rates'!D$59)
+($O751*VLOOKUP($S751+12,rate_basefnd,4)))
*$R751</f>
        <v>664.72</v>
      </c>
      <c r="W751" s="1">
        <f>(($C751*'fnd base rates'!E$48)
+($D751*'fnd base rates'!E$49)
+($E751*'fnd base rates'!E$50)
+($F751*'fnd base rates'!E$51)
+($G751*'fnd base rates'!E$52)
+($H751*'fnd base rates'!E$53)
+($I751*'fnd base rates'!E$54)
+($J751*'fnd base rates'!E$55)
+($K751*'fnd base rates'!E$56)
+($L751*'fnd base rates'!E$57)
+($M751*'fnd base rates'!E$58)
+($N751*'fnd base rates'!E$59)
+($O751*VLOOKUP($S751+12,rate_basefnd,5)))
*$R751</f>
        <v>6633.8293749999993</v>
      </c>
      <c r="X751" s="1">
        <f>(($C751*'fnd base rates'!F$48)
+($D751*'fnd base rates'!F$49)
+($E751*'fnd base rates'!F$50)
+($F751*'fnd base rates'!F$51)
+($G751*'fnd base rates'!F$52)
+($H751*'fnd base rates'!F$53)
+($I751*'fnd base rates'!F$54)
+($J751*'fnd base rates'!F$55)
+($K751*'fnd base rates'!F$56)
+($L751*'fnd base rates'!F$57)
+($M751*'fnd base rates'!F$58)
+($N751*'fnd base rates'!F$59)
+($O751*VLOOKUP($S751+12,rate_basefnd,6)))
*$R751</f>
        <v>1075.2157500000001</v>
      </c>
      <c r="Y751" s="1">
        <f>(($C751*'fnd base rates'!G$48)
+($D751*'fnd base rates'!G$49)
+($E751*'fnd base rates'!G$50)
+($F751*'fnd base rates'!G$51)
+($G751*'fnd base rates'!G$52)
+($H751*'fnd base rates'!G$53)
+($I751*'fnd base rates'!G$54)
+($J751*'fnd base rates'!G$55)
+($K751*'fnd base rates'!G$56)
+($L751*'fnd base rates'!G$57)
+($M751*'fnd base rates'!G$58)
+($N751*'fnd base rates'!G$59)
+($O751*VLOOKUP($S751+12,rate_basefnd,7)))
*$R751</f>
        <v>207.76274999999998</v>
      </c>
      <c r="Z751" s="1">
        <f>(($C751*'fnd base rates'!H$48)
+($D751*'fnd base rates'!H$49)
+($E751*'fnd base rates'!H$50)
+($F751*'fnd base rates'!H$51)
+($G751*'fnd base rates'!H$52)
+($H751*'fnd base rates'!H$53)
+($I751*'fnd base rates'!H$54)
+($J751*'fnd base rates'!H$55)
+($K751*'fnd base rates'!H$56)
+($L751*'fnd base rates'!H$57)
+($M751*'fnd base rates'!H$58)
+($N751*'fnd base rates'!H$59)
+($O751*VLOOKUP($S751+12,rate_basefnd,8)))</f>
        <v>454.3845</v>
      </c>
      <c r="AA751" s="1">
        <f>(($C751*'fnd base rates'!I$48)
+($D751*'fnd base rates'!I$49)
+($E751*'fnd base rates'!I$50)
+($F751*'fnd base rates'!I$51)
+($G751*'fnd base rates'!I$52)
+($H751*'fnd base rates'!I$53)
+($I751*'fnd base rates'!I$54)
+($J751*'fnd base rates'!I$55)
+($K751*'fnd base rates'!I$56)
+($L751*'fnd base rates'!I$57)
+($M751*'fnd base rates'!I$58)
+($N751*'fnd base rates'!I$59)
+($O751*VLOOKUP($S751+12,rate_basefnd,9)))
*$R751</f>
        <v>221.79</v>
      </c>
      <c r="AB751" s="1">
        <f>(($C751*'fnd base rates'!J$48)
+($D751*'fnd base rates'!J$49)
+($E751*'fnd base rates'!J$50)
+($F751*'fnd base rates'!J$51)
+($G751*'fnd base rates'!J$52)
+($H751*'fnd base rates'!J$53)
+($I751*'fnd base rates'!J$54)
+($J751*'fnd base rates'!J$55)
+($K751*'fnd base rates'!J$56)
+($L751*'fnd base rates'!J$57)
+($M751*'fnd base rates'!J$58)
+($N751*'fnd base rates'!J$59)
+($O751*VLOOKUP($S751+12,rate_basefnd,10)))
*$R751</f>
        <v>88.24</v>
      </c>
      <c r="AC751" s="1">
        <f>(($C751*'fnd base rates'!K$48)
+($D751*'fnd base rates'!K$49)
+($E751*'fnd base rates'!K$50)
+($F751*'fnd base rates'!K$51)
+($G751*'fnd base rates'!K$52)
+($H751*'fnd base rates'!K$53)
+($I751*'fnd base rates'!K$54)
+($J751*'fnd base rates'!K$55)
+($K751*'fnd base rates'!K$56)
+($L751*'fnd base rates'!K$57)
+($M751*'fnd base rates'!K$58)
+($N751*'fnd base rates'!K$59)
+($O751*VLOOKUP($S751+12,rate_basefnd,11)))
*$R751</f>
        <v>1458.0551249999999</v>
      </c>
      <c r="AD751" s="1">
        <f>(($C751*'fnd base rates'!L$48)
+($D751*'fnd base rates'!L$49)
+($E751*'fnd base rates'!L$50)
+($F751*'fnd base rates'!L$51)
+($G751*'fnd base rates'!L$52)
+($H751*'fnd base rates'!L$53)
+($I751*'fnd base rates'!L$54)
+($J751*'fnd base rates'!L$55)
+($K751*'fnd base rates'!L$56)
+($L751*'fnd base rates'!L$57)
+($M751*'fnd base rates'!L$58)
+($N751*'fnd base rates'!L$59)
+($O751*VLOOKUP($S751+12,rate_basefnd,12)))</f>
        <v>1319.8889647728158</v>
      </c>
      <c r="AE751" s="1">
        <f>(($C751*'fnd base rates'!M$48)
+($D751*'fnd base rates'!M$49)
+($E751*'fnd base rates'!M$50)
+($F751*'fnd base rates'!M$51)
+($G751*'fnd base rates'!M$52)
+($H751*'fnd base rates'!M$53)
+($I751*'fnd base rates'!M$54)
+($J751*'fnd base rates'!M$55)
+($K751*'fnd base rates'!M$56)
+($L751*'fnd base rates'!M$57)
+($M751*'fnd base rates'!M$58)
+($N751*'fnd base rates'!M$59)
+($O751*VLOOKUP($S751+12,rate_basefnd,13)))</f>
        <v>0</v>
      </c>
      <c r="AF751" s="4">
        <f t="shared" si="126"/>
        <v>12587.182089772816</v>
      </c>
      <c r="AG751" s="4"/>
      <c r="AH751" s="4">
        <f t="shared" si="127"/>
        <v>3503160301</v>
      </c>
      <c r="AI751" s="4" t="str">
        <f t="shared" si="128"/>
        <v>3503</v>
      </c>
      <c r="AJ751" s="2" t="str">
        <f t="shared" si="129"/>
        <v>160</v>
      </c>
      <c r="AK751" s="2" t="str">
        <f t="shared" si="130"/>
        <v>301</v>
      </c>
      <c r="AL751" s="4">
        <f t="shared" si="131"/>
        <v>1</v>
      </c>
      <c r="AM751" s="4">
        <f t="shared" si="124"/>
        <v>1</v>
      </c>
      <c r="AN751" s="4">
        <f t="shared" si="132"/>
        <v>12587.182089772816</v>
      </c>
      <c r="AO751" s="4">
        <f t="shared" si="133"/>
        <v>12587</v>
      </c>
      <c r="AP751" s="4">
        <f t="shared" si="134"/>
        <v>0</v>
      </c>
      <c r="AQ751" s="75">
        <v>12587</v>
      </c>
      <c r="AR751" s="4"/>
    </row>
    <row r="752" spans="1:44">
      <c r="A752" s="2">
        <v>3503160342</v>
      </c>
      <c r="B752" s="382" t="s">
        <v>1581</v>
      </c>
      <c r="C752" s="15">
        <f>'fnd enro'!C752</f>
        <v>0</v>
      </c>
      <c r="D752" s="15">
        <f>'fnd enro'!D752</f>
        <v>0</v>
      </c>
      <c r="E752" s="15">
        <f>'fnd enro'!E752</f>
        <v>0</v>
      </c>
      <c r="F752" s="15">
        <f>'fnd enro'!F752</f>
        <v>1</v>
      </c>
      <c r="G752" s="15">
        <f>'fnd enro'!G752</f>
        <v>0</v>
      </c>
      <c r="H752" s="15">
        <f>'fnd enro'!H752</f>
        <v>0</v>
      </c>
      <c r="I752" s="15">
        <f>'fnd enro'!I752</f>
        <v>3.7499999999999999E-2</v>
      </c>
      <c r="J752" s="15">
        <f>'fnd enro'!J752</f>
        <v>0</v>
      </c>
      <c r="K752" s="15">
        <f>'fnd enro'!K752</f>
        <v>0</v>
      </c>
      <c r="L752" s="15">
        <f>'fnd enro'!L752</f>
        <v>0</v>
      </c>
      <c r="M752" s="15">
        <f>'fnd enro'!M752</f>
        <v>0</v>
      </c>
      <c r="N752" s="15">
        <f>'fnd enro'!N752</f>
        <v>0</v>
      </c>
      <c r="O752" s="15">
        <f>'fnd enro'!O752</f>
        <v>0</v>
      </c>
      <c r="P752" s="15"/>
      <c r="Q752" s="15">
        <f>'fnd enro'!R752</f>
        <v>1</v>
      </c>
      <c r="R752" s="16">
        <f t="shared" si="125"/>
        <v>1</v>
      </c>
      <c r="S752" s="15">
        <f>'fnd enro'!Q752</f>
        <v>1</v>
      </c>
      <c r="U752" s="1">
        <f>(($C752*'fnd base rates'!C$48)
+($D752*'fnd base rates'!C$49)
+($E752*'fnd base rates'!C$50)
+($F752*'fnd base rates'!C$51)
+($G752*'fnd base rates'!C$52)
+($H752*'fnd base rates'!C$53)
+($I752*'fnd base rates'!C$54)
+($J752*'fnd base rates'!C$55)
+($K752*'fnd base rates'!C$56)
+($L752*'fnd base rates'!C$57)
+($M752*'fnd base rates'!C$58)
+($N752*'fnd base rates'!C$59)
+($O752*VLOOKUP($S752+12,rate_basefnd,3)))
*$R752</f>
        <v>463.29562500000003</v>
      </c>
      <c r="V752" s="1">
        <f>(($C752*'fnd base rates'!D$48)
+($D752*'fnd base rates'!D$49)
+($E752*'fnd base rates'!D$50)
+($F752*'fnd base rates'!D$51)
+($G752*'fnd base rates'!D$52)
+($H752*'fnd base rates'!D$53)
+($I752*'fnd base rates'!D$54)
+($J752*'fnd base rates'!D$55)
+($K752*'fnd base rates'!D$56)
+($L752*'fnd base rates'!D$57)
+($M752*'fnd base rates'!D$58)
+($N752*'fnd base rates'!D$59)
+($O752*VLOOKUP($S752+12,rate_basefnd,4)))
*$R752</f>
        <v>664.72</v>
      </c>
      <c r="W752" s="1">
        <f>(($C752*'fnd base rates'!E$48)
+($D752*'fnd base rates'!E$49)
+($E752*'fnd base rates'!E$50)
+($F752*'fnd base rates'!E$51)
+($G752*'fnd base rates'!E$52)
+($H752*'fnd base rates'!E$53)
+($I752*'fnd base rates'!E$54)
+($J752*'fnd base rates'!E$55)
+($K752*'fnd base rates'!E$56)
+($L752*'fnd base rates'!E$57)
+($M752*'fnd base rates'!E$58)
+($N752*'fnd base rates'!E$59)
+($O752*VLOOKUP($S752+12,rate_basefnd,5)))
*$R752</f>
        <v>3362.2493749999999</v>
      </c>
      <c r="X752" s="1">
        <f>(($C752*'fnd base rates'!F$48)
+($D752*'fnd base rates'!F$49)
+($E752*'fnd base rates'!F$50)
+($F752*'fnd base rates'!F$51)
+($G752*'fnd base rates'!F$52)
+($H752*'fnd base rates'!F$53)
+($I752*'fnd base rates'!F$54)
+($J752*'fnd base rates'!F$55)
+($K752*'fnd base rates'!F$56)
+($L752*'fnd base rates'!F$57)
+($M752*'fnd base rates'!F$58)
+($N752*'fnd base rates'!F$59)
+($O752*VLOOKUP($S752+12,rate_basefnd,6)))
*$R752</f>
        <v>1075.2157500000001</v>
      </c>
      <c r="Y752" s="1">
        <f>(($C752*'fnd base rates'!G$48)
+($D752*'fnd base rates'!G$49)
+($E752*'fnd base rates'!G$50)
+($F752*'fnd base rates'!G$51)
+($G752*'fnd base rates'!G$52)
+($H752*'fnd base rates'!G$53)
+($I752*'fnd base rates'!G$54)
+($J752*'fnd base rates'!G$55)
+($K752*'fnd base rates'!G$56)
+($L752*'fnd base rates'!G$57)
+($M752*'fnd base rates'!G$58)
+($N752*'fnd base rates'!G$59)
+($O752*VLOOKUP($S752+12,rate_basefnd,7)))
*$R752</f>
        <v>135.78274999999999</v>
      </c>
      <c r="Z752" s="1">
        <f>(($C752*'fnd base rates'!H$48)
+($D752*'fnd base rates'!H$49)
+($E752*'fnd base rates'!H$50)
+($F752*'fnd base rates'!H$51)
+($G752*'fnd base rates'!H$52)
+($H752*'fnd base rates'!H$53)
+($I752*'fnd base rates'!H$54)
+($J752*'fnd base rates'!H$55)
+($K752*'fnd base rates'!H$56)
+($L752*'fnd base rates'!H$57)
+($M752*'fnd base rates'!H$58)
+($N752*'fnd base rates'!H$59)
+($O752*VLOOKUP($S752+12,rate_basefnd,8)))</f>
        <v>454.3845</v>
      </c>
      <c r="AA752" s="1">
        <f>(($C752*'fnd base rates'!I$48)
+($D752*'fnd base rates'!I$49)
+($E752*'fnd base rates'!I$50)
+($F752*'fnd base rates'!I$51)
+($G752*'fnd base rates'!I$52)
+($H752*'fnd base rates'!I$53)
+($I752*'fnd base rates'!I$54)
+($J752*'fnd base rates'!I$55)
+($K752*'fnd base rates'!I$56)
+($L752*'fnd base rates'!I$57)
+($M752*'fnd base rates'!I$58)
+($N752*'fnd base rates'!I$59)
+($O752*VLOOKUP($S752+12,rate_basefnd,9)))
*$R752</f>
        <v>221.79</v>
      </c>
      <c r="AB752" s="1">
        <f>(($C752*'fnd base rates'!J$48)
+($D752*'fnd base rates'!J$49)
+($E752*'fnd base rates'!J$50)
+($F752*'fnd base rates'!J$51)
+($G752*'fnd base rates'!J$52)
+($H752*'fnd base rates'!J$53)
+($I752*'fnd base rates'!J$54)
+($J752*'fnd base rates'!J$55)
+($K752*'fnd base rates'!J$56)
+($L752*'fnd base rates'!J$57)
+($M752*'fnd base rates'!J$58)
+($N752*'fnd base rates'!J$59)
+($O752*VLOOKUP($S752+12,rate_basefnd,10)))
*$R752</f>
        <v>132.35</v>
      </c>
      <c r="AC752" s="1">
        <f>(($C752*'fnd base rates'!K$48)
+($D752*'fnd base rates'!K$49)
+($E752*'fnd base rates'!K$50)
+($F752*'fnd base rates'!K$51)
+($G752*'fnd base rates'!K$52)
+($H752*'fnd base rates'!K$53)
+($I752*'fnd base rates'!K$54)
+($J752*'fnd base rates'!K$55)
+($K752*'fnd base rates'!K$56)
+($L752*'fnd base rates'!K$57)
+($M752*'fnd base rates'!K$58)
+($N752*'fnd base rates'!K$59)
+($O752*VLOOKUP($S752+12,rate_basefnd,11)))
*$R752</f>
        <v>952.78512499999999</v>
      </c>
      <c r="AD752" s="1">
        <f>(($C752*'fnd base rates'!L$48)
+($D752*'fnd base rates'!L$49)
+($E752*'fnd base rates'!L$50)
+($F752*'fnd base rates'!L$51)
+($G752*'fnd base rates'!L$52)
+($H752*'fnd base rates'!L$53)
+($I752*'fnd base rates'!L$54)
+($J752*'fnd base rates'!L$55)
+($K752*'fnd base rates'!L$56)
+($L752*'fnd base rates'!L$57)
+($M752*'fnd base rates'!L$58)
+($N752*'fnd base rates'!L$59)
+($O752*VLOOKUP($S752+12,rate_basefnd,12)))</f>
        <v>987.83146477281571</v>
      </c>
      <c r="AE752" s="1">
        <f>(($C752*'fnd base rates'!M$48)
+($D752*'fnd base rates'!M$49)
+($E752*'fnd base rates'!M$50)
+($F752*'fnd base rates'!M$51)
+($G752*'fnd base rates'!M$52)
+($H752*'fnd base rates'!M$53)
+($I752*'fnd base rates'!M$54)
+($J752*'fnd base rates'!M$55)
+($K752*'fnd base rates'!M$56)
+($L752*'fnd base rates'!M$57)
+($M752*'fnd base rates'!M$58)
+($N752*'fnd base rates'!M$59)
+($O752*VLOOKUP($S752+12,rate_basefnd,13)))</f>
        <v>0</v>
      </c>
      <c r="AF752" s="4">
        <f t="shared" si="126"/>
        <v>8450.4045897728174</v>
      </c>
      <c r="AG752" s="4"/>
      <c r="AH752" s="4">
        <f t="shared" si="127"/>
        <v>3503160342</v>
      </c>
      <c r="AI752" s="4" t="str">
        <f t="shared" si="128"/>
        <v>3503</v>
      </c>
      <c r="AJ752" s="2" t="str">
        <f t="shared" si="129"/>
        <v>160</v>
      </c>
      <c r="AK752" s="2" t="str">
        <f t="shared" si="130"/>
        <v>342</v>
      </c>
      <c r="AL752" s="4">
        <f t="shared" si="131"/>
        <v>1</v>
      </c>
      <c r="AM752" s="4">
        <f t="shared" si="124"/>
        <v>1</v>
      </c>
      <c r="AN752" s="4">
        <f t="shared" si="132"/>
        <v>8450.4045897728174</v>
      </c>
      <c r="AO752" s="4">
        <f t="shared" si="133"/>
        <v>8450</v>
      </c>
      <c r="AP752" s="4">
        <f t="shared" si="134"/>
        <v>0</v>
      </c>
      <c r="AQ752" s="75">
        <v>8450</v>
      </c>
      <c r="AR752" s="4"/>
    </row>
    <row r="753" spans="1:44">
      <c r="A753" s="2">
        <v>3503160735</v>
      </c>
      <c r="B753" s="382" t="s">
        <v>1581</v>
      </c>
      <c r="C753" s="15">
        <f>'fnd enro'!C753</f>
        <v>0</v>
      </c>
      <c r="D753" s="15">
        <f>'fnd enro'!D753</f>
        <v>0</v>
      </c>
      <c r="E753" s="15">
        <f>'fnd enro'!E753</f>
        <v>1</v>
      </c>
      <c r="F753" s="15">
        <f>'fnd enro'!F753</f>
        <v>1</v>
      </c>
      <c r="G753" s="15">
        <f>'fnd enro'!G753</f>
        <v>0</v>
      </c>
      <c r="H753" s="15">
        <f>'fnd enro'!H753</f>
        <v>0</v>
      </c>
      <c r="I753" s="15">
        <f>'fnd enro'!I753</f>
        <v>7.4999999999999997E-2</v>
      </c>
      <c r="J753" s="15">
        <f>'fnd enro'!J753</f>
        <v>0</v>
      </c>
      <c r="K753" s="15">
        <f>'fnd enro'!K753</f>
        <v>0</v>
      </c>
      <c r="L753" s="15">
        <f>'fnd enro'!L753</f>
        <v>0</v>
      </c>
      <c r="M753" s="15">
        <f>'fnd enro'!M753</f>
        <v>0</v>
      </c>
      <c r="N753" s="15">
        <f>'fnd enro'!N753</f>
        <v>0</v>
      </c>
      <c r="O753" s="15">
        <f>'fnd enro'!O753</f>
        <v>2</v>
      </c>
      <c r="P753" s="15"/>
      <c r="Q753" s="15">
        <f>'fnd enro'!R753</f>
        <v>2</v>
      </c>
      <c r="R753" s="16">
        <f t="shared" si="125"/>
        <v>1</v>
      </c>
      <c r="S753" s="15">
        <f>'fnd enro'!Q753</f>
        <v>10</v>
      </c>
      <c r="U753" s="1">
        <f>(($C753*'fnd base rates'!C$48)
+($D753*'fnd base rates'!C$49)
+($E753*'fnd base rates'!C$50)
+($F753*'fnd base rates'!C$51)
+($G753*'fnd base rates'!C$52)
+($H753*'fnd base rates'!C$53)
+($I753*'fnd base rates'!C$54)
+($J753*'fnd base rates'!C$55)
+($K753*'fnd base rates'!C$56)
+($L753*'fnd base rates'!C$57)
+($M753*'fnd base rates'!C$58)
+($N753*'fnd base rates'!C$59)
+($O753*VLOOKUP($S753+12,rate_basefnd,3)))
*$R753</f>
        <v>926.59125000000006</v>
      </c>
      <c r="V753" s="1">
        <f>(($C753*'fnd base rates'!D$48)
+($D753*'fnd base rates'!D$49)
+($E753*'fnd base rates'!D$50)
+($F753*'fnd base rates'!D$51)
+($G753*'fnd base rates'!D$52)
+($H753*'fnd base rates'!D$53)
+($I753*'fnd base rates'!D$54)
+($J753*'fnd base rates'!D$55)
+($K753*'fnd base rates'!D$56)
+($L753*'fnd base rates'!D$57)
+($M753*'fnd base rates'!D$58)
+($N753*'fnd base rates'!D$59)
+($O753*VLOOKUP($S753+12,rate_basefnd,4)))
*$R753</f>
        <v>1329.44</v>
      </c>
      <c r="W753" s="1">
        <f>(($C753*'fnd base rates'!E$48)
+($D753*'fnd base rates'!E$49)
+($E753*'fnd base rates'!E$50)
+($F753*'fnd base rates'!E$51)
+($G753*'fnd base rates'!E$52)
+($H753*'fnd base rates'!E$53)
+($I753*'fnd base rates'!E$54)
+($J753*'fnd base rates'!E$55)
+($K753*'fnd base rates'!E$56)
+($L753*'fnd base rates'!E$57)
+($M753*'fnd base rates'!E$58)
+($N753*'fnd base rates'!E$59)
+($O753*VLOOKUP($S753+12,rate_basefnd,5)))
*$R753</f>
        <v>13267.61875</v>
      </c>
      <c r="X753" s="1">
        <f>(($C753*'fnd base rates'!F$48)
+($D753*'fnd base rates'!F$49)
+($E753*'fnd base rates'!F$50)
+($F753*'fnd base rates'!F$51)
+($G753*'fnd base rates'!F$52)
+($H753*'fnd base rates'!F$53)
+($I753*'fnd base rates'!F$54)
+($J753*'fnd base rates'!F$55)
+($K753*'fnd base rates'!F$56)
+($L753*'fnd base rates'!F$57)
+($M753*'fnd base rates'!F$58)
+($N753*'fnd base rates'!F$59)
+($O753*VLOOKUP($S753+12,rate_basefnd,6)))
*$R753</f>
        <v>2150.4315000000001</v>
      </c>
      <c r="Y753" s="1">
        <f>(($C753*'fnd base rates'!G$48)
+($D753*'fnd base rates'!G$49)
+($E753*'fnd base rates'!G$50)
+($F753*'fnd base rates'!G$51)
+($G753*'fnd base rates'!G$52)
+($H753*'fnd base rates'!G$53)
+($I753*'fnd base rates'!G$54)
+($J753*'fnd base rates'!G$55)
+($K753*'fnd base rates'!G$56)
+($L753*'fnd base rates'!G$57)
+($M753*'fnd base rates'!G$58)
+($N753*'fnd base rates'!G$59)
+($O753*VLOOKUP($S753+12,rate_basefnd,7)))
*$R753</f>
        <v>415.5455</v>
      </c>
      <c r="Z753" s="1">
        <f>(($C753*'fnd base rates'!H$48)
+($D753*'fnd base rates'!H$49)
+($E753*'fnd base rates'!H$50)
+($F753*'fnd base rates'!H$51)
+($G753*'fnd base rates'!H$52)
+($H753*'fnd base rates'!H$53)
+($I753*'fnd base rates'!H$54)
+($J753*'fnd base rates'!H$55)
+($K753*'fnd base rates'!H$56)
+($L753*'fnd base rates'!H$57)
+($M753*'fnd base rates'!H$58)
+($N753*'fnd base rates'!H$59)
+($O753*VLOOKUP($S753+12,rate_basefnd,8)))</f>
        <v>908.76900000000001</v>
      </c>
      <c r="AA753" s="1">
        <f>(($C753*'fnd base rates'!I$48)
+($D753*'fnd base rates'!I$49)
+($E753*'fnd base rates'!I$50)
+($F753*'fnd base rates'!I$51)
+($G753*'fnd base rates'!I$52)
+($H753*'fnd base rates'!I$53)
+($I753*'fnd base rates'!I$54)
+($J753*'fnd base rates'!I$55)
+($K753*'fnd base rates'!I$56)
+($L753*'fnd base rates'!I$57)
+($M753*'fnd base rates'!I$58)
+($N753*'fnd base rates'!I$59)
+($O753*VLOOKUP($S753+12,rate_basefnd,9)))
*$R753</f>
        <v>443.58</v>
      </c>
      <c r="AB753" s="1">
        <f>(($C753*'fnd base rates'!J$48)
+($D753*'fnd base rates'!J$49)
+($E753*'fnd base rates'!J$50)
+($F753*'fnd base rates'!J$51)
+($G753*'fnd base rates'!J$52)
+($H753*'fnd base rates'!J$53)
+($I753*'fnd base rates'!J$54)
+($J753*'fnd base rates'!J$55)
+($K753*'fnd base rates'!J$56)
+($L753*'fnd base rates'!J$57)
+($M753*'fnd base rates'!J$58)
+($N753*'fnd base rates'!J$59)
+($O753*VLOOKUP($S753+12,rate_basefnd,10)))
*$R753</f>
        <v>220.58999999999997</v>
      </c>
      <c r="AC753" s="1">
        <f>(($C753*'fnd base rates'!K$48)
+($D753*'fnd base rates'!K$49)
+($E753*'fnd base rates'!K$50)
+($F753*'fnd base rates'!K$51)
+($G753*'fnd base rates'!K$52)
+($H753*'fnd base rates'!K$53)
+($I753*'fnd base rates'!K$54)
+($J753*'fnd base rates'!K$55)
+($K753*'fnd base rates'!K$56)
+($L753*'fnd base rates'!K$57)
+($M753*'fnd base rates'!K$58)
+($N753*'fnd base rates'!K$59)
+($O753*VLOOKUP($S753+12,rate_basefnd,11)))
*$R753</f>
        <v>2916.1102499999997</v>
      </c>
      <c r="AD753" s="1">
        <f>(($C753*'fnd base rates'!L$48)
+($D753*'fnd base rates'!L$49)
+($E753*'fnd base rates'!L$50)
+($F753*'fnd base rates'!L$51)
+($G753*'fnd base rates'!L$52)
+($H753*'fnd base rates'!L$53)
+($I753*'fnd base rates'!L$54)
+($J753*'fnd base rates'!L$55)
+($K753*'fnd base rates'!L$56)
+($L753*'fnd base rates'!L$57)
+($M753*'fnd base rates'!L$58)
+($N753*'fnd base rates'!L$59)
+($O753*VLOOKUP($S753+12,rate_basefnd,12)))</f>
        <v>2639.8204295456317</v>
      </c>
      <c r="AE753" s="1">
        <f>(($C753*'fnd base rates'!M$48)
+($D753*'fnd base rates'!M$49)
+($E753*'fnd base rates'!M$50)
+($F753*'fnd base rates'!M$51)
+($G753*'fnd base rates'!M$52)
+($H753*'fnd base rates'!M$53)
+($I753*'fnd base rates'!M$54)
+($J753*'fnd base rates'!M$55)
+($K753*'fnd base rates'!M$56)
+($L753*'fnd base rates'!M$57)
+($M753*'fnd base rates'!M$58)
+($N753*'fnd base rates'!M$59)
+($O753*VLOOKUP($S753+12,rate_basefnd,13)))</f>
        <v>0</v>
      </c>
      <c r="AF753" s="4">
        <f t="shared" si="126"/>
        <v>25218.496679545635</v>
      </c>
      <c r="AG753" s="4"/>
      <c r="AH753" s="4">
        <f t="shared" si="127"/>
        <v>3503160735</v>
      </c>
      <c r="AI753" s="4" t="str">
        <f t="shared" si="128"/>
        <v>3503</v>
      </c>
      <c r="AJ753" s="2" t="str">
        <f t="shared" si="129"/>
        <v>160</v>
      </c>
      <c r="AK753" s="2" t="str">
        <f t="shared" si="130"/>
        <v>735</v>
      </c>
      <c r="AL753" s="4">
        <f t="shared" si="131"/>
        <v>1</v>
      </c>
      <c r="AM753" s="4">
        <f t="shared" si="124"/>
        <v>2</v>
      </c>
      <c r="AN753" s="4">
        <f t="shared" si="132"/>
        <v>25218.496679545635</v>
      </c>
      <c r="AO753" s="4">
        <f t="shared" si="133"/>
        <v>12609</v>
      </c>
      <c r="AP753" s="4">
        <f t="shared" si="134"/>
        <v>0</v>
      </c>
      <c r="AQ753" s="75">
        <v>12609</v>
      </c>
      <c r="AR753" s="4"/>
    </row>
    <row r="754" spans="1:44">
      <c r="A754" s="2">
        <v>3504035016</v>
      </c>
      <c r="B754" s="382" t="s">
        <v>718</v>
      </c>
      <c r="C754" s="15">
        <f>'fnd enro'!C754</f>
        <v>0</v>
      </c>
      <c r="D754" s="15">
        <f>'fnd enro'!D754</f>
        <v>0</v>
      </c>
      <c r="E754" s="15">
        <f>'fnd enro'!E754</f>
        <v>0</v>
      </c>
      <c r="F754" s="15">
        <f>'fnd enro'!F754</f>
        <v>0</v>
      </c>
      <c r="G754" s="15">
        <f>'fnd enro'!G754</f>
        <v>0</v>
      </c>
      <c r="H754" s="15">
        <f>'fnd enro'!H754</f>
        <v>1</v>
      </c>
      <c r="I754" s="15">
        <f>'fnd enro'!I754</f>
        <v>3.7499999999999999E-2</v>
      </c>
      <c r="J754" s="15">
        <f>'fnd enro'!J754</f>
        <v>0</v>
      </c>
      <c r="K754" s="15">
        <f>'fnd enro'!K754</f>
        <v>0</v>
      </c>
      <c r="L754" s="15">
        <f>'fnd enro'!L754</f>
        <v>0</v>
      </c>
      <c r="M754" s="15">
        <f>'fnd enro'!M754</f>
        <v>0</v>
      </c>
      <c r="N754" s="15">
        <f>'fnd enro'!N754</f>
        <v>0</v>
      </c>
      <c r="O754" s="15">
        <f>'fnd enro'!O754</f>
        <v>0</v>
      </c>
      <c r="P754" s="15"/>
      <c r="Q754" s="15">
        <f>'fnd enro'!R754</f>
        <v>1</v>
      </c>
      <c r="R754" s="16">
        <f t="shared" si="125"/>
        <v>1.079</v>
      </c>
      <c r="S754" s="15">
        <f>'fnd enro'!Q754</f>
        <v>1</v>
      </c>
      <c r="U754" s="1">
        <f>(($C754*'fnd base rates'!C$48)
+($D754*'fnd base rates'!C$49)
+($E754*'fnd base rates'!C$50)
+($F754*'fnd base rates'!C$51)
+($G754*'fnd base rates'!C$52)
+($H754*'fnd base rates'!C$53)
+($I754*'fnd base rates'!C$54)
+($J754*'fnd base rates'!C$55)
+($K754*'fnd base rates'!C$56)
+($L754*'fnd base rates'!C$57)
+($M754*'fnd base rates'!C$58)
+($N754*'fnd base rates'!C$59)
+($O754*VLOOKUP($S754+12,rate_basefnd,3)))
*$R754</f>
        <v>499.89597937500002</v>
      </c>
      <c r="V754" s="1">
        <f>(($C754*'fnd base rates'!D$48)
+($D754*'fnd base rates'!D$49)
+($E754*'fnd base rates'!D$50)
+($F754*'fnd base rates'!D$51)
+($G754*'fnd base rates'!D$52)
+($H754*'fnd base rates'!D$53)
+($I754*'fnd base rates'!D$54)
+($J754*'fnd base rates'!D$55)
+($K754*'fnd base rates'!D$56)
+($L754*'fnd base rates'!D$57)
+($M754*'fnd base rates'!D$58)
+($N754*'fnd base rates'!D$59)
+($O754*VLOOKUP($S754+12,rate_basefnd,4)))
*$R754</f>
        <v>717.23288000000002</v>
      </c>
      <c r="W754" s="1">
        <f>(($C754*'fnd base rates'!E$48)
+($D754*'fnd base rates'!E$49)
+($E754*'fnd base rates'!E$50)
+($F754*'fnd base rates'!E$51)
+($G754*'fnd base rates'!E$52)
+($H754*'fnd base rates'!E$53)
+($I754*'fnd base rates'!E$54)
+($J754*'fnd base rates'!E$55)
+($K754*'fnd base rates'!E$56)
+($L754*'fnd base rates'!E$57)
+($M754*'fnd base rates'!E$58)
+($N754*'fnd base rates'!E$59)
+($O754*VLOOKUP($S754+12,rate_basefnd,5)))
*$R754</f>
        <v>4595.1474156249997</v>
      </c>
      <c r="X754" s="1">
        <f>(($C754*'fnd base rates'!F$48)
+($D754*'fnd base rates'!F$49)
+($E754*'fnd base rates'!F$50)
+($F754*'fnd base rates'!F$51)
+($G754*'fnd base rates'!F$52)
+($H754*'fnd base rates'!F$53)
+($I754*'fnd base rates'!F$54)
+($J754*'fnd base rates'!F$55)
+($K754*'fnd base rates'!F$56)
+($L754*'fnd base rates'!F$57)
+($M754*'fnd base rates'!F$58)
+($N754*'fnd base rates'!F$59)
+($O754*VLOOKUP($S754+12,rate_basefnd,6)))
*$R754</f>
        <v>822.1502542500001</v>
      </c>
      <c r="Y754" s="1">
        <f>(($C754*'fnd base rates'!G$48)
+($D754*'fnd base rates'!G$49)
+($E754*'fnd base rates'!G$50)
+($F754*'fnd base rates'!G$51)
+($G754*'fnd base rates'!G$52)
+($H754*'fnd base rates'!G$53)
+($I754*'fnd base rates'!G$54)
+($J754*'fnd base rates'!G$55)
+($K754*'fnd base rates'!G$56)
+($L754*'fnd base rates'!G$57)
+($M754*'fnd base rates'!G$58)
+($N754*'fnd base rates'!G$59)
+($O754*VLOOKUP($S754+12,rate_basefnd,7)))
*$R754</f>
        <v>153.15622724999997</v>
      </c>
      <c r="Z754" s="1">
        <f>(($C754*'fnd base rates'!H$48)
+($D754*'fnd base rates'!H$49)
+($E754*'fnd base rates'!H$50)
+($F754*'fnd base rates'!H$51)
+($G754*'fnd base rates'!H$52)
+($H754*'fnd base rates'!H$53)
+($I754*'fnd base rates'!H$54)
+($J754*'fnd base rates'!H$55)
+($K754*'fnd base rates'!H$56)
+($L754*'fnd base rates'!H$57)
+($M754*'fnd base rates'!H$58)
+($N754*'fnd base rates'!H$59)
+($O754*VLOOKUP($S754+12,rate_basefnd,8)))</f>
        <v>719.08450000000005</v>
      </c>
      <c r="AA754" s="1">
        <f>(($C754*'fnd base rates'!I$48)
+($D754*'fnd base rates'!I$49)
+($E754*'fnd base rates'!I$50)
+($F754*'fnd base rates'!I$51)
+($G754*'fnd base rates'!I$52)
+($H754*'fnd base rates'!I$53)
+($I754*'fnd base rates'!I$54)
+($J754*'fnd base rates'!I$55)
+($K754*'fnd base rates'!I$56)
+($L754*'fnd base rates'!I$57)
+($M754*'fnd base rates'!I$58)
+($N754*'fnd base rates'!I$59)
+($O754*VLOOKUP($S754+12,rate_basefnd,9)))
*$R754</f>
        <v>399.31631999999996</v>
      </c>
      <c r="AB754" s="1">
        <f>(($C754*'fnd base rates'!J$48)
+($D754*'fnd base rates'!J$49)
+($E754*'fnd base rates'!J$50)
+($F754*'fnd base rates'!J$51)
+($G754*'fnd base rates'!J$52)
+($H754*'fnd base rates'!J$53)
+($I754*'fnd base rates'!J$54)
+($J754*'fnd base rates'!J$55)
+($K754*'fnd base rates'!J$56)
+($L754*'fnd base rates'!J$57)
+($M754*'fnd base rates'!J$58)
+($N754*'fnd base rates'!J$59)
+($O754*VLOOKUP($S754+12,rate_basefnd,10)))
*$R754</f>
        <v>537.88149999999996</v>
      </c>
      <c r="AC754" s="1">
        <f>(($C754*'fnd base rates'!K$48)
+($D754*'fnd base rates'!K$49)
+($E754*'fnd base rates'!K$50)
+($F754*'fnd base rates'!K$51)
+($G754*'fnd base rates'!K$52)
+($H754*'fnd base rates'!K$53)
+($I754*'fnd base rates'!K$54)
+($J754*'fnd base rates'!K$55)
+($K754*'fnd base rates'!K$56)
+($L754*'fnd base rates'!K$57)
+($M754*'fnd base rates'!K$58)
+($N754*'fnd base rates'!K$59)
+($O754*VLOOKUP($S754+12,rate_basefnd,11)))
*$R754</f>
        <v>1074.797429875</v>
      </c>
      <c r="AD754" s="1">
        <f>(($C754*'fnd base rates'!L$48)
+($D754*'fnd base rates'!L$49)
+($E754*'fnd base rates'!L$50)
+($F754*'fnd base rates'!L$51)
+($G754*'fnd base rates'!L$52)
+($H754*'fnd base rates'!L$53)
+($I754*'fnd base rates'!L$54)
+($J754*'fnd base rates'!L$55)
+($K754*'fnd base rates'!L$56)
+($L754*'fnd base rates'!L$57)
+($M754*'fnd base rates'!L$58)
+($N754*'fnd base rates'!L$59)
+($O754*VLOOKUP($S754+12,rate_basefnd,12)))</f>
        <v>919.25803935944157</v>
      </c>
      <c r="AE754" s="1">
        <f>(($C754*'fnd base rates'!M$48)
+($D754*'fnd base rates'!M$49)
+($E754*'fnd base rates'!M$50)
+($F754*'fnd base rates'!M$51)
+($G754*'fnd base rates'!M$52)
+($H754*'fnd base rates'!M$53)
+($I754*'fnd base rates'!M$54)
+($J754*'fnd base rates'!M$55)
+($K754*'fnd base rates'!M$56)
+($L754*'fnd base rates'!M$57)
+($M754*'fnd base rates'!M$58)
+($N754*'fnd base rates'!M$59)
+($O754*VLOOKUP($S754+12,rate_basefnd,13)))</f>
        <v>0</v>
      </c>
      <c r="AF754" s="4">
        <f t="shared" si="126"/>
        <v>10437.920545734441</v>
      </c>
      <c r="AG754" s="4"/>
      <c r="AH754" s="4">
        <f t="shared" si="127"/>
        <v>3504035016</v>
      </c>
      <c r="AI754" s="4" t="str">
        <f t="shared" si="128"/>
        <v>3504</v>
      </c>
      <c r="AJ754" s="2" t="str">
        <f t="shared" si="129"/>
        <v>035</v>
      </c>
      <c r="AK754" s="2" t="str">
        <f t="shared" si="130"/>
        <v>016</v>
      </c>
      <c r="AL754" s="4">
        <f t="shared" si="131"/>
        <v>1</v>
      </c>
      <c r="AM754" s="4">
        <f t="shared" si="124"/>
        <v>1</v>
      </c>
      <c r="AN754" s="4">
        <f t="shared" si="132"/>
        <v>10437.920545734441</v>
      </c>
      <c r="AO754" s="4">
        <f t="shared" si="133"/>
        <v>10438</v>
      </c>
      <c r="AP754" s="4">
        <f t="shared" si="134"/>
        <v>0</v>
      </c>
      <c r="AQ754" s="75">
        <v>10438</v>
      </c>
      <c r="AR754" s="4"/>
    </row>
    <row r="755" spans="1:44">
      <c r="A755" s="2">
        <v>3504035035</v>
      </c>
      <c r="B755" s="382" t="s">
        <v>718</v>
      </c>
      <c r="C755" s="15">
        <f>'fnd enro'!C755</f>
        <v>0</v>
      </c>
      <c r="D755" s="15">
        <f>'fnd enro'!D755</f>
        <v>0</v>
      </c>
      <c r="E755" s="15">
        <f>'fnd enro'!E755</f>
        <v>0</v>
      </c>
      <c r="F755" s="15">
        <f>'fnd enro'!F755</f>
        <v>0</v>
      </c>
      <c r="G755" s="15">
        <f>'fnd enro'!G755</f>
        <v>0</v>
      </c>
      <c r="H755" s="15">
        <f>'fnd enro'!H755</f>
        <v>242</v>
      </c>
      <c r="I755" s="15">
        <f>'fnd enro'!I755</f>
        <v>10.237500000000001</v>
      </c>
      <c r="J755" s="15">
        <f>'fnd enro'!J755</f>
        <v>0</v>
      </c>
      <c r="K755" s="15">
        <f>'fnd enro'!K755</f>
        <v>0</v>
      </c>
      <c r="L755" s="15">
        <f>'fnd enro'!L755</f>
        <v>0</v>
      </c>
      <c r="M755" s="15">
        <f>'fnd enro'!M755</f>
        <v>31</v>
      </c>
      <c r="N755" s="15">
        <f>'fnd enro'!N755</f>
        <v>0</v>
      </c>
      <c r="O755" s="15">
        <f>'fnd enro'!O755</f>
        <v>168</v>
      </c>
      <c r="P755" s="15"/>
      <c r="Q755" s="15">
        <f>'fnd enro'!R755</f>
        <v>273</v>
      </c>
      <c r="R755" s="16">
        <f t="shared" si="125"/>
        <v>1.079</v>
      </c>
      <c r="S755" s="15">
        <f>'fnd enro'!Q755</f>
        <v>10</v>
      </c>
      <c r="U755" s="1">
        <f>(($C755*'fnd base rates'!C$48)
+($D755*'fnd base rates'!C$49)
+($E755*'fnd base rates'!C$50)
+($F755*'fnd base rates'!C$51)
+($G755*'fnd base rates'!C$52)
+($H755*'fnd base rates'!C$53)
+($I755*'fnd base rates'!C$54)
+($J755*'fnd base rates'!C$55)
+($K755*'fnd base rates'!C$56)
+($L755*'fnd base rates'!C$57)
+($M755*'fnd base rates'!C$58)
+($N755*'fnd base rates'!C$59)
+($O755*VLOOKUP($S755+12,rate_basefnd,3)))
*$R755</f>
        <v>136471.602369375</v>
      </c>
      <c r="V755" s="1">
        <f>(($C755*'fnd base rates'!D$48)
+($D755*'fnd base rates'!D$49)
+($E755*'fnd base rates'!D$50)
+($F755*'fnd base rates'!D$51)
+($G755*'fnd base rates'!D$52)
+($H755*'fnd base rates'!D$53)
+($I755*'fnd base rates'!D$54)
+($J755*'fnd base rates'!D$55)
+($K755*'fnd base rates'!D$56)
+($L755*'fnd base rates'!D$57)
+($M755*'fnd base rates'!D$58)
+($N755*'fnd base rates'!D$59)
+($O755*VLOOKUP($S755+12,rate_basefnd,4)))
*$R755</f>
        <v>195804.57624000002</v>
      </c>
      <c r="W755" s="1">
        <f>(($C755*'fnd base rates'!E$48)
+($D755*'fnd base rates'!E$49)
+($E755*'fnd base rates'!E$50)
+($F755*'fnd base rates'!E$51)
+($G755*'fnd base rates'!E$52)
+($H755*'fnd base rates'!E$53)
+($I755*'fnd base rates'!E$54)
+($J755*'fnd base rates'!E$55)
+($K755*'fnd base rates'!E$56)
+($L755*'fnd base rates'!E$57)
+($M755*'fnd base rates'!E$58)
+($N755*'fnd base rates'!E$59)
+($O755*VLOOKUP($S755+12,rate_basefnd,5)))
*$R755</f>
        <v>1869119.8904056249</v>
      </c>
      <c r="X755" s="1">
        <f>(($C755*'fnd base rates'!F$48)
+($D755*'fnd base rates'!F$49)
+($E755*'fnd base rates'!F$50)
+($F755*'fnd base rates'!F$51)
+($G755*'fnd base rates'!F$52)
+($H755*'fnd base rates'!F$53)
+($I755*'fnd base rates'!F$54)
+($J755*'fnd base rates'!F$55)
+($K755*'fnd base rates'!F$56)
+($L755*'fnd base rates'!F$57)
+($M755*'fnd base rates'!F$58)
+($N755*'fnd base rates'!F$59)
+($O755*VLOOKUP($S755+12,rate_basefnd,6)))
*$R755</f>
        <v>229685.13281025001</v>
      </c>
      <c r="Y755" s="1">
        <f>(($C755*'fnd base rates'!G$48)
+($D755*'fnd base rates'!G$49)
+($E755*'fnd base rates'!G$50)
+($F755*'fnd base rates'!G$51)
+($G755*'fnd base rates'!G$52)
+($H755*'fnd base rates'!G$53)
+($I755*'fnd base rates'!G$54)
+($J755*'fnd base rates'!G$55)
+($K755*'fnd base rates'!G$56)
+($L755*'fnd base rates'!G$57)
+($M755*'fnd base rates'!G$58)
+($N755*'fnd base rates'!G$59)
+($O755*VLOOKUP($S755+12,rate_basefnd,7)))
*$R755</f>
        <v>56083.453559249996</v>
      </c>
      <c r="Z755" s="1">
        <f>(($C755*'fnd base rates'!H$48)
+($D755*'fnd base rates'!H$49)
+($E755*'fnd base rates'!H$50)
+($F755*'fnd base rates'!H$51)
+($G755*'fnd base rates'!H$52)
+($H755*'fnd base rates'!H$53)
+($I755*'fnd base rates'!H$54)
+($J755*'fnd base rates'!H$55)
+($K755*'fnd base rates'!H$56)
+($L755*'fnd base rates'!H$57)
+($M755*'fnd base rates'!H$58)
+($N755*'fnd base rates'!H$59)
+($O755*VLOOKUP($S755+12,rate_basefnd,8)))</f>
        <v>188104.36850000001</v>
      </c>
      <c r="AA755" s="1">
        <f>(($C755*'fnd base rates'!I$48)
+($D755*'fnd base rates'!I$49)
+($E755*'fnd base rates'!I$50)
+($F755*'fnd base rates'!I$51)
+($G755*'fnd base rates'!I$52)
+($H755*'fnd base rates'!I$53)
+($I755*'fnd base rates'!I$54)
+($J755*'fnd base rates'!I$55)
+($K755*'fnd base rates'!I$56)
+($L755*'fnd base rates'!I$57)
+($M755*'fnd base rates'!I$58)
+($N755*'fnd base rates'!I$59)
+($O755*VLOOKUP($S755+12,rate_basefnd,9)))
*$R755</f>
        <v>106509.69771000001</v>
      </c>
      <c r="AB755" s="1">
        <f>(($C755*'fnd base rates'!J$48)
+($D755*'fnd base rates'!J$49)
+($E755*'fnd base rates'!J$50)
+($F755*'fnd base rates'!J$51)
+($G755*'fnd base rates'!J$52)
+($H755*'fnd base rates'!J$53)
+($I755*'fnd base rates'!J$54)
+($J755*'fnd base rates'!J$55)
+($K755*'fnd base rates'!J$56)
+($L755*'fnd base rates'!J$57)
+($M755*'fnd base rates'!J$58)
+($N755*'fnd base rates'!J$59)
+($O755*VLOOKUP($S755+12,rate_basefnd,10)))
*$R755</f>
        <v>134594.29814999999</v>
      </c>
      <c r="AC755" s="1">
        <f>(($C755*'fnd base rates'!K$48)
+($D755*'fnd base rates'!K$49)
+($E755*'fnd base rates'!K$50)
+($F755*'fnd base rates'!K$51)
+($G755*'fnd base rates'!K$52)
+($H755*'fnd base rates'!K$53)
+($I755*'fnd base rates'!K$54)
+($J755*'fnd base rates'!K$55)
+($K755*'fnd base rates'!K$56)
+($L755*'fnd base rates'!K$57)
+($M755*'fnd base rates'!K$58)
+($N755*'fnd base rates'!K$59)
+($O755*VLOOKUP($S755+12,rate_basefnd,11)))
*$R755</f>
        <v>393577.62518587499</v>
      </c>
      <c r="AD755" s="1">
        <f>(($C755*'fnd base rates'!L$48)
+($D755*'fnd base rates'!L$49)
+($E755*'fnd base rates'!L$50)
+($F755*'fnd base rates'!L$51)
+($G755*'fnd base rates'!L$52)
+($H755*'fnd base rates'!L$53)
+($I755*'fnd base rates'!L$54)
+($J755*'fnd base rates'!L$55)
+($K755*'fnd base rates'!L$56)
+($L755*'fnd base rates'!L$57)
+($M755*'fnd base rates'!L$58)
+($N755*'fnd base rates'!L$59)
+($O755*VLOOKUP($S755+12,rate_basefnd,12)))</f>
        <v>313876.37893874833</v>
      </c>
      <c r="AE755" s="1">
        <f>(($C755*'fnd base rates'!M$48)
+($D755*'fnd base rates'!M$49)
+($E755*'fnd base rates'!M$50)
+($F755*'fnd base rates'!M$51)
+($G755*'fnd base rates'!M$52)
+($H755*'fnd base rates'!M$53)
+($I755*'fnd base rates'!M$54)
+($J755*'fnd base rates'!M$55)
+($K755*'fnd base rates'!M$56)
+($L755*'fnd base rates'!M$57)
+($M755*'fnd base rates'!M$58)
+($N755*'fnd base rates'!M$59)
+($O755*VLOOKUP($S755+12,rate_basefnd,13)))</f>
        <v>0</v>
      </c>
      <c r="AF755" s="4">
        <f t="shared" si="126"/>
        <v>3623827.0238691233</v>
      </c>
      <c r="AG755" s="4"/>
      <c r="AH755" s="4">
        <f t="shared" si="127"/>
        <v>3504035035</v>
      </c>
      <c r="AI755" s="4" t="str">
        <f t="shared" si="128"/>
        <v>3504</v>
      </c>
      <c r="AJ755" s="2" t="str">
        <f t="shared" si="129"/>
        <v>035</v>
      </c>
      <c r="AK755" s="2" t="str">
        <f t="shared" si="130"/>
        <v>035</v>
      </c>
      <c r="AL755" s="4">
        <f t="shared" si="131"/>
        <v>1</v>
      </c>
      <c r="AM755" s="4">
        <f t="shared" si="124"/>
        <v>273</v>
      </c>
      <c r="AN755" s="4">
        <f t="shared" si="132"/>
        <v>3623827.0238691233</v>
      </c>
      <c r="AO755" s="4">
        <f t="shared" si="133"/>
        <v>13274</v>
      </c>
      <c r="AP755" s="4">
        <f t="shared" si="134"/>
        <v>0</v>
      </c>
      <c r="AQ755" s="75">
        <v>13274</v>
      </c>
      <c r="AR755" s="4"/>
    </row>
    <row r="756" spans="1:44">
      <c r="A756" s="2">
        <v>3504035044</v>
      </c>
      <c r="B756" s="382" t="s">
        <v>718</v>
      </c>
      <c r="C756" s="15">
        <f>'fnd enro'!C756</f>
        <v>0</v>
      </c>
      <c r="D756" s="15">
        <f>'fnd enro'!D756</f>
        <v>0</v>
      </c>
      <c r="E756" s="15">
        <f>'fnd enro'!E756</f>
        <v>0</v>
      </c>
      <c r="F756" s="15">
        <f>'fnd enro'!F756</f>
        <v>0</v>
      </c>
      <c r="G756" s="15">
        <f>'fnd enro'!G756</f>
        <v>0</v>
      </c>
      <c r="H756" s="15">
        <f>'fnd enro'!H756</f>
        <v>2</v>
      </c>
      <c r="I756" s="15">
        <f>'fnd enro'!I756</f>
        <v>7.4999999999999997E-2</v>
      </c>
      <c r="J756" s="15">
        <f>'fnd enro'!J756</f>
        <v>0</v>
      </c>
      <c r="K756" s="15">
        <f>'fnd enro'!K756</f>
        <v>0</v>
      </c>
      <c r="L756" s="15">
        <f>'fnd enro'!L756</f>
        <v>0</v>
      </c>
      <c r="M756" s="15">
        <f>'fnd enro'!M756</f>
        <v>0</v>
      </c>
      <c r="N756" s="15">
        <f>'fnd enro'!N756</f>
        <v>0</v>
      </c>
      <c r="O756" s="15">
        <f>'fnd enro'!O756</f>
        <v>2</v>
      </c>
      <c r="P756" s="15"/>
      <c r="Q756" s="15">
        <f>'fnd enro'!R756</f>
        <v>2</v>
      </c>
      <c r="R756" s="16">
        <f t="shared" si="125"/>
        <v>1.079</v>
      </c>
      <c r="S756" s="15">
        <f>'fnd enro'!Q756</f>
        <v>10</v>
      </c>
      <c r="U756" s="1">
        <f>(($C756*'fnd base rates'!C$48)
+($D756*'fnd base rates'!C$49)
+($E756*'fnd base rates'!C$50)
+($F756*'fnd base rates'!C$51)
+($G756*'fnd base rates'!C$52)
+($H756*'fnd base rates'!C$53)
+($I756*'fnd base rates'!C$54)
+($J756*'fnd base rates'!C$55)
+($K756*'fnd base rates'!C$56)
+($L756*'fnd base rates'!C$57)
+($M756*'fnd base rates'!C$58)
+($N756*'fnd base rates'!C$59)
+($O756*VLOOKUP($S756+12,rate_basefnd,3)))
*$R756</f>
        <v>999.79195875000005</v>
      </c>
      <c r="V756" s="1">
        <f>(($C756*'fnd base rates'!D$48)
+($D756*'fnd base rates'!D$49)
+($E756*'fnd base rates'!D$50)
+($F756*'fnd base rates'!D$51)
+($G756*'fnd base rates'!D$52)
+($H756*'fnd base rates'!D$53)
+($I756*'fnd base rates'!D$54)
+($J756*'fnd base rates'!D$55)
+($K756*'fnd base rates'!D$56)
+($L756*'fnd base rates'!D$57)
+($M756*'fnd base rates'!D$58)
+($N756*'fnd base rates'!D$59)
+($O756*VLOOKUP($S756+12,rate_basefnd,4)))
*$R756</f>
        <v>1434.46576</v>
      </c>
      <c r="W756" s="1">
        <f>(($C756*'fnd base rates'!E$48)
+($D756*'fnd base rates'!E$49)
+($E756*'fnd base rates'!E$50)
+($F756*'fnd base rates'!E$51)
+($G756*'fnd base rates'!E$52)
+($H756*'fnd base rates'!E$53)
+($I756*'fnd base rates'!E$54)
+($J756*'fnd base rates'!E$55)
+($K756*'fnd base rates'!E$56)
+($L756*'fnd base rates'!E$57)
+($M756*'fnd base rates'!E$58)
+($N756*'fnd base rates'!E$59)
+($O756*VLOOKUP($S756+12,rate_basefnd,5)))
*$R756</f>
        <v>16250.278151249999</v>
      </c>
      <c r="X756" s="1">
        <f>(($C756*'fnd base rates'!F$48)
+($D756*'fnd base rates'!F$49)
+($E756*'fnd base rates'!F$50)
+($F756*'fnd base rates'!F$51)
+($G756*'fnd base rates'!F$52)
+($H756*'fnd base rates'!F$53)
+($I756*'fnd base rates'!F$54)
+($J756*'fnd base rates'!F$55)
+($K756*'fnd base rates'!F$56)
+($L756*'fnd base rates'!F$57)
+($M756*'fnd base rates'!F$58)
+($N756*'fnd base rates'!F$59)
+($O756*VLOOKUP($S756+12,rate_basefnd,6)))
*$R756</f>
        <v>1644.3005085000002</v>
      </c>
      <c r="Y756" s="1">
        <f>(($C756*'fnd base rates'!G$48)
+($D756*'fnd base rates'!G$49)
+($E756*'fnd base rates'!G$50)
+($F756*'fnd base rates'!G$51)
+($G756*'fnd base rates'!G$52)
+($H756*'fnd base rates'!G$53)
+($I756*'fnd base rates'!G$54)
+($J756*'fnd base rates'!G$55)
+($K756*'fnd base rates'!G$56)
+($L756*'fnd base rates'!G$57)
+($M756*'fnd base rates'!G$58)
+($N756*'fnd base rates'!G$59)
+($O756*VLOOKUP($S756+12,rate_basefnd,7)))
*$R756</f>
        <v>461.68845449999998</v>
      </c>
      <c r="Z756" s="1">
        <f>(($C756*'fnd base rates'!H$48)
+($D756*'fnd base rates'!H$49)
+($E756*'fnd base rates'!H$50)
+($F756*'fnd base rates'!H$51)
+($G756*'fnd base rates'!H$52)
+($H756*'fnd base rates'!H$53)
+($I756*'fnd base rates'!H$54)
+($J756*'fnd base rates'!H$55)
+($K756*'fnd base rates'!H$56)
+($L756*'fnd base rates'!H$57)
+($M756*'fnd base rates'!H$58)
+($N756*'fnd base rates'!H$59)
+($O756*VLOOKUP($S756+12,rate_basefnd,8)))</f>
        <v>1438.1690000000001</v>
      </c>
      <c r="AA756" s="1">
        <f>(($C756*'fnd base rates'!I$48)
+($D756*'fnd base rates'!I$49)
+($E756*'fnd base rates'!I$50)
+($F756*'fnd base rates'!I$51)
+($G756*'fnd base rates'!I$52)
+($H756*'fnd base rates'!I$53)
+($I756*'fnd base rates'!I$54)
+($J756*'fnd base rates'!I$55)
+($K756*'fnd base rates'!I$56)
+($L756*'fnd base rates'!I$57)
+($M756*'fnd base rates'!I$58)
+($N756*'fnd base rates'!I$59)
+($O756*VLOOKUP($S756+12,rate_basefnd,9)))
*$R756</f>
        <v>798.63263999999992</v>
      </c>
      <c r="AB756" s="1">
        <f>(($C756*'fnd base rates'!J$48)
+($D756*'fnd base rates'!J$49)
+($E756*'fnd base rates'!J$50)
+($F756*'fnd base rates'!J$51)
+($G756*'fnd base rates'!J$52)
+($H756*'fnd base rates'!J$53)
+($I756*'fnd base rates'!J$54)
+($J756*'fnd base rates'!J$55)
+($K756*'fnd base rates'!J$56)
+($L756*'fnd base rates'!J$57)
+($M756*'fnd base rates'!J$58)
+($N756*'fnd base rates'!J$59)
+($O756*VLOOKUP($S756+12,rate_basefnd,10)))
*$R756</f>
        <v>1075.7629999999999</v>
      </c>
      <c r="AC756" s="1">
        <f>(($C756*'fnd base rates'!K$48)
+($D756*'fnd base rates'!K$49)
+($E756*'fnd base rates'!K$50)
+($F756*'fnd base rates'!K$51)
+($G756*'fnd base rates'!K$52)
+($H756*'fnd base rates'!K$53)
+($I756*'fnd base rates'!K$54)
+($J756*'fnd base rates'!K$55)
+($K756*'fnd base rates'!K$56)
+($L756*'fnd base rates'!K$57)
+($M756*'fnd base rates'!K$58)
+($N756*'fnd base rates'!K$59)
+($O756*VLOOKUP($S756+12,rate_basefnd,11)))
*$R756</f>
        <v>3239.9675197500001</v>
      </c>
      <c r="AD756" s="1">
        <f>(($C756*'fnd base rates'!L$48)
+($D756*'fnd base rates'!L$49)
+($E756*'fnd base rates'!L$50)
+($F756*'fnd base rates'!L$51)
+($G756*'fnd base rates'!L$52)
+($H756*'fnd base rates'!L$53)
+($I756*'fnd base rates'!L$54)
+($J756*'fnd base rates'!L$55)
+($K756*'fnd base rates'!L$56)
+($L756*'fnd base rates'!L$57)
+($M756*'fnd base rates'!L$58)
+($N756*'fnd base rates'!L$59)
+($O756*VLOOKUP($S756+12,rate_basefnd,12)))</f>
        <v>2502.7160787188832</v>
      </c>
      <c r="AE756" s="1">
        <f>(($C756*'fnd base rates'!M$48)
+($D756*'fnd base rates'!M$49)
+($E756*'fnd base rates'!M$50)
+($F756*'fnd base rates'!M$51)
+($G756*'fnd base rates'!M$52)
+($H756*'fnd base rates'!M$53)
+($I756*'fnd base rates'!M$54)
+($J756*'fnd base rates'!M$55)
+($K756*'fnd base rates'!M$56)
+($L756*'fnd base rates'!M$57)
+($M756*'fnd base rates'!M$58)
+($N756*'fnd base rates'!M$59)
+($O756*VLOOKUP($S756+12,rate_basefnd,13)))</f>
        <v>0</v>
      </c>
      <c r="AF756" s="4">
        <f t="shared" si="126"/>
        <v>29845.773071468884</v>
      </c>
      <c r="AG756" s="4"/>
      <c r="AH756" s="4">
        <f t="shared" si="127"/>
        <v>3504035044</v>
      </c>
      <c r="AI756" s="4" t="str">
        <f t="shared" si="128"/>
        <v>3504</v>
      </c>
      <c r="AJ756" s="2" t="str">
        <f t="shared" si="129"/>
        <v>035</v>
      </c>
      <c r="AK756" s="2" t="str">
        <f t="shared" si="130"/>
        <v>044</v>
      </c>
      <c r="AL756" s="4">
        <f t="shared" si="131"/>
        <v>1</v>
      </c>
      <c r="AM756" s="4">
        <f t="shared" si="124"/>
        <v>2</v>
      </c>
      <c r="AN756" s="4">
        <f t="shared" si="132"/>
        <v>29845.773071468884</v>
      </c>
      <c r="AO756" s="4">
        <f t="shared" si="133"/>
        <v>14923</v>
      </c>
      <c r="AP756" s="4">
        <f t="shared" si="134"/>
        <v>0</v>
      </c>
      <c r="AQ756" s="75">
        <v>14923</v>
      </c>
      <c r="AR756" s="4"/>
    </row>
    <row r="757" spans="1:44">
      <c r="A757" s="2">
        <v>3504035057</v>
      </c>
      <c r="B757" s="382" t="s">
        <v>718</v>
      </c>
      <c r="C757" s="15">
        <f>'fnd enro'!C757</f>
        <v>0</v>
      </c>
      <c r="D757" s="15">
        <f>'fnd enro'!D757</f>
        <v>0</v>
      </c>
      <c r="E757" s="15">
        <f>'fnd enro'!E757</f>
        <v>0</v>
      </c>
      <c r="F757" s="15">
        <f>'fnd enro'!F757</f>
        <v>0</v>
      </c>
      <c r="G757" s="15">
        <f>'fnd enro'!G757</f>
        <v>0</v>
      </c>
      <c r="H757" s="15">
        <f>'fnd enro'!H757</f>
        <v>1</v>
      </c>
      <c r="I757" s="15">
        <f>'fnd enro'!I757</f>
        <v>3.7499999999999999E-2</v>
      </c>
      <c r="J757" s="15">
        <f>'fnd enro'!J757</f>
        <v>0</v>
      </c>
      <c r="K757" s="15">
        <f>'fnd enro'!K757</f>
        <v>0</v>
      </c>
      <c r="L757" s="15">
        <f>'fnd enro'!L757</f>
        <v>0</v>
      </c>
      <c r="M757" s="15">
        <f>'fnd enro'!M757</f>
        <v>0</v>
      </c>
      <c r="N757" s="15">
        <f>'fnd enro'!N757</f>
        <v>0</v>
      </c>
      <c r="O757" s="15">
        <f>'fnd enro'!O757</f>
        <v>0</v>
      </c>
      <c r="P757" s="15"/>
      <c r="Q757" s="15">
        <f>'fnd enro'!R757</f>
        <v>1</v>
      </c>
      <c r="R757" s="16">
        <f t="shared" si="125"/>
        <v>1.079</v>
      </c>
      <c r="S757" s="15">
        <f>'fnd enro'!Q757</f>
        <v>1</v>
      </c>
      <c r="U757" s="1">
        <f>(($C757*'fnd base rates'!C$48)
+($D757*'fnd base rates'!C$49)
+($E757*'fnd base rates'!C$50)
+($F757*'fnd base rates'!C$51)
+($G757*'fnd base rates'!C$52)
+($H757*'fnd base rates'!C$53)
+($I757*'fnd base rates'!C$54)
+($J757*'fnd base rates'!C$55)
+($K757*'fnd base rates'!C$56)
+($L757*'fnd base rates'!C$57)
+($M757*'fnd base rates'!C$58)
+($N757*'fnd base rates'!C$59)
+($O757*VLOOKUP($S757+12,rate_basefnd,3)))
*$R757</f>
        <v>499.89597937500002</v>
      </c>
      <c r="V757" s="1">
        <f>(($C757*'fnd base rates'!D$48)
+($D757*'fnd base rates'!D$49)
+($E757*'fnd base rates'!D$50)
+($F757*'fnd base rates'!D$51)
+($G757*'fnd base rates'!D$52)
+($H757*'fnd base rates'!D$53)
+($I757*'fnd base rates'!D$54)
+($J757*'fnd base rates'!D$55)
+($K757*'fnd base rates'!D$56)
+($L757*'fnd base rates'!D$57)
+($M757*'fnd base rates'!D$58)
+($N757*'fnd base rates'!D$59)
+($O757*VLOOKUP($S757+12,rate_basefnd,4)))
*$R757</f>
        <v>717.23288000000002</v>
      </c>
      <c r="W757" s="1">
        <f>(($C757*'fnd base rates'!E$48)
+($D757*'fnd base rates'!E$49)
+($E757*'fnd base rates'!E$50)
+($F757*'fnd base rates'!E$51)
+($G757*'fnd base rates'!E$52)
+($H757*'fnd base rates'!E$53)
+($I757*'fnd base rates'!E$54)
+($J757*'fnd base rates'!E$55)
+($K757*'fnd base rates'!E$56)
+($L757*'fnd base rates'!E$57)
+($M757*'fnd base rates'!E$58)
+($N757*'fnd base rates'!E$59)
+($O757*VLOOKUP($S757+12,rate_basefnd,5)))
*$R757</f>
        <v>4595.1474156249997</v>
      </c>
      <c r="X757" s="1">
        <f>(($C757*'fnd base rates'!F$48)
+($D757*'fnd base rates'!F$49)
+($E757*'fnd base rates'!F$50)
+($F757*'fnd base rates'!F$51)
+($G757*'fnd base rates'!F$52)
+($H757*'fnd base rates'!F$53)
+($I757*'fnd base rates'!F$54)
+($J757*'fnd base rates'!F$55)
+($K757*'fnd base rates'!F$56)
+($L757*'fnd base rates'!F$57)
+($M757*'fnd base rates'!F$58)
+($N757*'fnd base rates'!F$59)
+($O757*VLOOKUP($S757+12,rate_basefnd,6)))
*$R757</f>
        <v>822.1502542500001</v>
      </c>
      <c r="Y757" s="1">
        <f>(($C757*'fnd base rates'!G$48)
+($D757*'fnd base rates'!G$49)
+($E757*'fnd base rates'!G$50)
+($F757*'fnd base rates'!G$51)
+($G757*'fnd base rates'!G$52)
+($H757*'fnd base rates'!G$53)
+($I757*'fnd base rates'!G$54)
+($J757*'fnd base rates'!G$55)
+($K757*'fnd base rates'!G$56)
+($L757*'fnd base rates'!G$57)
+($M757*'fnd base rates'!G$58)
+($N757*'fnd base rates'!G$59)
+($O757*VLOOKUP($S757+12,rate_basefnd,7)))
*$R757</f>
        <v>153.15622724999997</v>
      </c>
      <c r="Z757" s="1">
        <f>(($C757*'fnd base rates'!H$48)
+($D757*'fnd base rates'!H$49)
+($E757*'fnd base rates'!H$50)
+($F757*'fnd base rates'!H$51)
+($G757*'fnd base rates'!H$52)
+($H757*'fnd base rates'!H$53)
+($I757*'fnd base rates'!H$54)
+($J757*'fnd base rates'!H$55)
+($K757*'fnd base rates'!H$56)
+($L757*'fnd base rates'!H$57)
+($M757*'fnd base rates'!H$58)
+($N757*'fnd base rates'!H$59)
+($O757*VLOOKUP($S757+12,rate_basefnd,8)))</f>
        <v>719.08450000000005</v>
      </c>
      <c r="AA757" s="1">
        <f>(($C757*'fnd base rates'!I$48)
+($D757*'fnd base rates'!I$49)
+($E757*'fnd base rates'!I$50)
+($F757*'fnd base rates'!I$51)
+($G757*'fnd base rates'!I$52)
+($H757*'fnd base rates'!I$53)
+($I757*'fnd base rates'!I$54)
+($J757*'fnd base rates'!I$55)
+($K757*'fnd base rates'!I$56)
+($L757*'fnd base rates'!I$57)
+($M757*'fnd base rates'!I$58)
+($N757*'fnd base rates'!I$59)
+($O757*VLOOKUP($S757+12,rate_basefnd,9)))
*$R757</f>
        <v>399.31631999999996</v>
      </c>
      <c r="AB757" s="1">
        <f>(($C757*'fnd base rates'!J$48)
+($D757*'fnd base rates'!J$49)
+($E757*'fnd base rates'!J$50)
+($F757*'fnd base rates'!J$51)
+($G757*'fnd base rates'!J$52)
+($H757*'fnd base rates'!J$53)
+($I757*'fnd base rates'!J$54)
+($J757*'fnd base rates'!J$55)
+($K757*'fnd base rates'!J$56)
+($L757*'fnd base rates'!J$57)
+($M757*'fnd base rates'!J$58)
+($N757*'fnd base rates'!J$59)
+($O757*VLOOKUP($S757+12,rate_basefnd,10)))
*$R757</f>
        <v>537.88149999999996</v>
      </c>
      <c r="AC757" s="1">
        <f>(($C757*'fnd base rates'!K$48)
+($D757*'fnd base rates'!K$49)
+($E757*'fnd base rates'!K$50)
+($F757*'fnd base rates'!K$51)
+($G757*'fnd base rates'!K$52)
+($H757*'fnd base rates'!K$53)
+($I757*'fnd base rates'!K$54)
+($J757*'fnd base rates'!K$55)
+($K757*'fnd base rates'!K$56)
+($L757*'fnd base rates'!K$57)
+($M757*'fnd base rates'!K$58)
+($N757*'fnd base rates'!K$59)
+($O757*VLOOKUP($S757+12,rate_basefnd,11)))
*$R757</f>
        <v>1074.797429875</v>
      </c>
      <c r="AD757" s="1">
        <f>(($C757*'fnd base rates'!L$48)
+($D757*'fnd base rates'!L$49)
+($E757*'fnd base rates'!L$50)
+($F757*'fnd base rates'!L$51)
+($G757*'fnd base rates'!L$52)
+($H757*'fnd base rates'!L$53)
+($I757*'fnd base rates'!L$54)
+($J757*'fnd base rates'!L$55)
+($K757*'fnd base rates'!L$56)
+($L757*'fnd base rates'!L$57)
+($M757*'fnd base rates'!L$58)
+($N757*'fnd base rates'!L$59)
+($O757*VLOOKUP($S757+12,rate_basefnd,12)))</f>
        <v>919.25803935944157</v>
      </c>
      <c r="AE757" s="1">
        <f>(($C757*'fnd base rates'!M$48)
+($D757*'fnd base rates'!M$49)
+($E757*'fnd base rates'!M$50)
+($F757*'fnd base rates'!M$51)
+($G757*'fnd base rates'!M$52)
+($H757*'fnd base rates'!M$53)
+($I757*'fnd base rates'!M$54)
+($J757*'fnd base rates'!M$55)
+($K757*'fnd base rates'!M$56)
+($L757*'fnd base rates'!M$57)
+($M757*'fnd base rates'!M$58)
+($N757*'fnd base rates'!M$59)
+($O757*VLOOKUP($S757+12,rate_basefnd,13)))</f>
        <v>0</v>
      </c>
      <c r="AF757" s="4">
        <f t="shared" si="126"/>
        <v>10437.920545734441</v>
      </c>
      <c r="AG757" s="4"/>
      <c r="AH757" s="4">
        <f t="shared" si="127"/>
        <v>3504035057</v>
      </c>
      <c r="AI757" s="4" t="str">
        <f t="shared" si="128"/>
        <v>3504</v>
      </c>
      <c r="AJ757" s="2" t="str">
        <f t="shared" si="129"/>
        <v>035</v>
      </c>
      <c r="AK757" s="2" t="str">
        <f t="shared" si="130"/>
        <v>057</v>
      </c>
      <c r="AL757" s="4">
        <f t="shared" si="131"/>
        <v>1</v>
      </c>
      <c r="AM757" s="4">
        <f t="shared" si="124"/>
        <v>1</v>
      </c>
      <c r="AN757" s="4">
        <f t="shared" si="132"/>
        <v>10437.920545734441</v>
      </c>
      <c r="AO757" s="4">
        <f t="shared" si="133"/>
        <v>10438</v>
      </c>
      <c r="AP757" s="4">
        <f t="shared" si="134"/>
        <v>0</v>
      </c>
      <c r="AQ757" s="75">
        <v>10438</v>
      </c>
      <c r="AR757" s="4"/>
    </row>
    <row r="758" spans="1:44">
      <c r="A758" s="2">
        <v>3504035160</v>
      </c>
      <c r="B758" s="382" t="s">
        <v>718</v>
      </c>
      <c r="C758" s="15">
        <f>'fnd enro'!C758</f>
        <v>0</v>
      </c>
      <c r="D758" s="15">
        <f>'fnd enro'!D758</f>
        <v>0</v>
      </c>
      <c r="E758" s="15">
        <f>'fnd enro'!E758</f>
        <v>0</v>
      </c>
      <c r="F758" s="15">
        <f>'fnd enro'!F758</f>
        <v>0</v>
      </c>
      <c r="G758" s="15">
        <f>'fnd enro'!G758</f>
        <v>0</v>
      </c>
      <c r="H758" s="15">
        <f>'fnd enro'!H758</f>
        <v>1</v>
      </c>
      <c r="I758" s="15">
        <f>'fnd enro'!I758</f>
        <v>3.7499999999999999E-2</v>
      </c>
      <c r="J758" s="15">
        <f>'fnd enro'!J758</f>
        <v>0</v>
      </c>
      <c r="K758" s="15">
        <f>'fnd enro'!K758</f>
        <v>0</v>
      </c>
      <c r="L758" s="15">
        <f>'fnd enro'!L758</f>
        <v>0</v>
      </c>
      <c r="M758" s="15">
        <f>'fnd enro'!M758</f>
        <v>0</v>
      </c>
      <c r="N758" s="15">
        <f>'fnd enro'!N758</f>
        <v>0</v>
      </c>
      <c r="O758" s="15">
        <f>'fnd enro'!O758</f>
        <v>1</v>
      </c>
      <c r="P758" s="15"/>
      <c r="Q758" s="15">
        <f>'fnd enro'!R758</f>
        <v>1</v>
      </c>
      <c r="R758" s="16">
        <f t="shared" si="125"/>
        <v>1.079</v>
      </c>
      <c r="S758" s="15">
        <f>'fnd enro'!Q758</f>
        <v>10</v>
      </c>
      <c r="U758" s="1">
        <f>(($C758*'fnd base rates'!C$48)
+($D758*'fnd base rates'!C$49)
+($E758*'fnd base rates'!C$50)
+($F758*'fnd base rates'!C$51)
+($G758*'fnd base rates'!C$52)
+($H758*'fnd base rates'!C$53)
+($I758*'fnd base rates'!C$54)
+($J758*'fnd base rates'!C$55)
+($K758*'fnd base rates'!C$56)
+($L758*'fnd base rates'!C$57)
+($M758*'fnd base rates'!C$58)
+($N758*'fnd base rates'!C$59)
+($O758*VLOOKUP($S758+12,rate_basefnd,3)))
*$R758</f>
        <v>499.89597937500002</v>
      </c>
      <c r="V758" s="1">
        <f>(($C758*'fnd base rates'!D$48)
+($D758*'fnd base rates'!D$49)
+($E758*'fnd base rates'!D$50)
+($F758*'fnd base rates'!D$51)
+($G758*'fnd base rates'!D$52)
+($H758*'fnd base rates'!D$53)
+($I758*'fnd base rates'!D$54)
+($J758*'fnd base rates'!D$55)
+($K758*'fnd base rates'!D$56)
+($L758*'fnd base rates'!D$57)
+($M758*'fnd base rates'!D$58)
+($N758*'fnd base rates'!D$59)
+($O758*VLOOKUP($S758+12,rate_basefnd,4)))
*$R758</f>
        <v>717.23288000000002</v>
      </c>
      <c r="W758" s="1">
        <f>(($C758*'fnd base rates'!E$48)
+($D758*'fnd base rates'!E$49)
+($E758*'fnd base rates'!E$50)
+($F758*'fnd base rates'!E$51)
+($G758*'fnd base rates'!E$52)
+($H758*'fnd base rates'!E$53)
+($I758*'fnd base rates'!E$54)
+($J758*'fnd base rates'!E$55)
+($K758*'fnd base rates'!E$56)
+($L758*'fnd base rates'!E$57)
+($M758*'fnd base rates'!E$58)
+($N758*'fnd base rates'!E$59)
+($O758*VLOOKUP($S758+12,rate_basefnd,5)))
*$R758</f>
        <v>8125.1390756249994</v>
      </c>
      <c r="X758" s="1">
        <f>(($C758*'fnd base rates'!F$48)
+($D758*'fnd base rates'!F$49)
+($E758*'fnd base rates'!F$50)
+($F758*'fnd base rates'!F$51)
+($G758*'fnd base rates'!F$52)
+($H758*'fnd base rates'!F$53)
+($I758*'fnd base rates'!F$54)
+($J758*'fnd base rates'!F$55)
+($K758*'fnd base rates'!F$56)
+($L758*'fnd base rates'!F$57)
+($M758*'fnd base rates'!F$58)
+($N758*'fnd base rates'!F$59)
+($O758*VLOOKUP($S758+12,rate_basefnd,6)))
*$R758</f>
        <v>822.1502542500001</v>
      </c>
      <c r="Y758" s="1">
        <f>(($C758*'fnd base rates'!G$48)
+($D758*'fnd base rates'!G$49)
+($E758*'fnd base rates'!G$50)
+($F758*'fnd base rates'!G$51)
+($G758*'fnd base rates'!G$52)
+($H758*'fnd base rates'!G$53)
+($I758*'fnd base rates'!G$54)
+($J758*'fnd base rates'!G$55)
+($K758*'fnd base rates'!G$56)
+($L758*'fnd base rates'!G$57)
+($M758*'fnd base rates'!G$58)
+($N758*'fnd base rates'!G$59)
+($O758*VLOOKUP($S758+12,rate_basefnd,7)))
*$R758</f>
        <v>230.84422724999999</v>
      </c>
      <c r="Z758" s="1">
        <f>(($C758*'fnd base rates'!H$48)
+($D758*'fnd base rates'!H$49)
+($E758*'fnd base rates'!H$50)
+($F758*'fnd base rates'!H$51)
+($G758*'fnd base rates'!H$52)
+($H758*'fnd base rates'!H$53)
+($I758*'fnd base rates'!H$54)
+($J758*'fnd base rates'!H$55)
+($K758*'fnd base rates'!H$56)
+($L758*'fnd base rates'!H$57)
+($M758*'fnd base rates'!H$58)
+($N758*'fnd base rates'!H$59)
+($O758*VLOOKUP($S758+12,rate_basefnd,8)))</f>
        <v>719.08450000000005</v>
      </c>
      <c r="AA758" s="1">
        <f>(($C758*'fnd base rates'!I$48)
+($D758*'fnd base rates'!I$49)
+($E758*'fnd base rates'!I$50)
+($F758*'fnd base rates'!I$51)
+($G758*'fnd base rates'!I$52)
+($H758*'fnd base rates'!I$53)
+($I758*'fnd base rates'!I$54)
+($J758*'fnd base rates'!I$55)
+($K758*'fnd base rates'!I$56)
+($L758*'fnd base rates'!I$57)
+($M758*'fnd base rates'!I$58)
+($N758*'fnd base rates'!I$59)
+($O758*VLOOKUP($S758+12,rate_basefnd,9)))
*$R758</f>
        <v>399.31631999999996</v>
      </c>
      <c r="AB758" s="1">
        <f>(($C758*'fnd base rates'!J$48)
+($D758*'fnd base rates'!J$49)
+($E758*'fnd base rates'!J$50)
+($F758*'fnd base rates'!J$51)
+($G758*'fnd base rates'!J$52)
+($H758*'fnd base rates'!J$53)
+($I758*'fnd base rates'!J$54)
+($J758*'fnd base rates'!J$55)
+($K758*'fnd base rates'!J$56)
+($L758*'fnd base rates'!J$57)
+($M758*'fnd base rates'!J$58)
+($N758*'fnd base rates'!J$59)
+($O758*VLOOKUP($S758+12,rate_basefnd,10)))
*$R758</f>
        <v>537.88149999999996</v>
      </c>
      <c r="AC758" s="1">
        <f>(($C758*'fnd base rates'!K$48)
+($D758*'fnd base rates'!K$49)
+($E758*'fnd base rates'!K$50)
+($F758*'fnd base rates'!K$51)
+($G758*'fnd base rates'!K$52)
+($H758*'fnd base rates'!K$53)
+($I758*'fnd base rates'!K$54)
+($J758*'fnd base rates'!K$55)
+($K758*'fnd base rates'!K$56)
+($L758*'fnd base rates'!K$57)
+($M758*'fnd base rates'!K$58)
+($N758*'fnd base rates'!K$59)
+($O758*VLOOKUP($S758+12,rate_basefnd,11)))
*$R758</f>
        <v>1619.983759875</v>
      </c>
      <c r="AD758" s="1">
        <f>(($C758*'fnd base rates'!L$48)
+($D758*'fnd base rates'!L$49)
+($E758*'fnd base rates'!L$50)
+($F758*'fnd base rates'!L$51)
+($G758*'fnd base rates'!L$52)
+($H758*'fnd base rates'!L$53)
+($I758*'fnd base rates'!L$54)
+($J758*'fnd base rates'!L$55)
+($K758*'fnd base rates'!L$56)
+($L758*'fnd base rates'!L$57)
+($M758*'fnd base rates'!L$58)
+($N758*'fnd base rates'!L$59)
+($O758*VLOOKUP($S758+12,rate_basefnd,12)))</f>
        <v>1251.3580393594416</v>
      </c>
      <c r="AE758" s="1">
        <f>(($C758*'fnd base rates'!M$48)
+($D758*'fnd base rates'!M$49)
+($E758*'fnd base rates'!M$50)
+($F758*'fnd base rates'!M$51)
+($G758*'fnd base rates'!M$52)
+($H758*'fnd base rates'!M$53)
+($I758*'fnd base rates'!M$54)
+($J758*'fnd base rates'!M$55)
+($K758*'fnd base rates'!M$56)
+($L758*'fnd base rates'!M$57)
+($M758*'fnd base rates'!M$58)
+($N758*'fnd base rates'!M$59)
+($O758*VLOOKUP($S758+12,rate_basefnd,13)))</f>
        <v>0</v>
      </c>
      <c r="AF758" s="4">
        <f t="shared" si="126"/>
        <v>14922.886535734442</v>
      </c>
      <c r="AG758" s="4"/>
      <c r="AH758" s="4">
        <f t="shared" si="127"/>
        <v>3504035160</v>
      </c>
      <c r="AI758" s="4" t="str">
        <f t="shared" si="128"/>
        <v>3504</v>
      </c>
      <c r="AJ758" s="2" t="str">
        <f t="shared" si="129"/>
        <v>035</v>
      </c>
      <c r="AK758" s="2" t="str">
        <f t="shared" si="130"/>
        <v>160</v>
      </c>
      <c r="AL758" s="4">
        <f t="shared" si="131"/>
        <v>1</v>
      </c>
      <c r="AM758" s="4">
        <f t="shared" si="124"/>
        <v>1</v>
      </c>
      <c r="AN758" s="4">
        <f t="shared" si="132"/>
        <v>14922.886535734442</v>
      </c>
      <c r="AO758" s="4">
        <f t="shared" si="133"/>
        <v>14923</v>
      </c>
      <c r="AP758" s="4">
        <f t="shared" si="134"/>
        <v>0</v>
      </c>
      <c r="AQ758" s="75">
        <v>14923</v>
      </c>
      <c r="AR758" s="4"/>
    </row>
    <row r="759" spans="1:44">
      <c r="A759" s="2">
        <v>3504035220</v>
      </c>
      <c r="B759" s="382" t="s">
        <v>718</v>
      </c>
      <c r="C759" s="15">
        <f>'fnd enro'!C759</f>
        <v>0</v>
      </c>
      <c r="D759" s="15">
        <f>'fnd enro'!D759</f>
        <v>0</v>
      </c>
      <c r="E759" s="15">
        <f>'fnd enro'!E759</f>
        <v>0</v>
      </c>
      <c r="F759" s="15">
        <f>'fnd enro'!F759</f>
        <v>0</v>
      </c>
      <c r="G759" s="15">
        <f>'fnd enro'!G759</f>
        <v>0</v>
      </c>
      <c r="H759" s="15">
        <f>'fnd enro'!H759</f>
        <v>2</v>
      </c>
      <c r="I759" s="15">
        <f>'fnd enro'!I759</f>
        <v>7.4999999999999997E-2</v>
      </c>
      <c r="J759" s="15">
        <f>'fnd enro'!J759</f>
        <v>0</v>
      </c>
      <c r="K759" s="15">
        <f>'fnd enro'!K759</f>
        <v>0</v>
      </c>
      <c r="L759" s="15">
        <f>'fnd enro'!L759</f>
        <v>0</v>
      </c>
      <c r="M759" s="15">
        <f>'fnd enro'!M759</f>
        <v>0</v>
      </c>
      <c r="N759" s="15">
        <f>'fnd enro'!N759</f>
        <v>0</v>
      </c>
      <c r="O759" s="15">
        <f>'fnd enro'!O759</f>
        <v>1</v>
      </c>
      <c r="P759" s="15"/>
      <c r="Q759" s="15">
        <f>'fnd enro'!R759</f>
        <v>2</v>
      </c>
      <c r="R759" s="16">
        <f t="shared" si="125"/>
        <v>1.079</v>
      </c>
      <c r="S759" s="15">
        <f>'fnd enro'!Q759</f>
        <v>10</v>
      </c>
      <c r="U759" s="1">
        <f>(($C759*'fnd base rates'!C$48)
+($D759*'fnd base rates'!C$49)
+($E759*'fnd base rates'!C$50)
+($F759*'fnd base rates'!C$51)
+($G759*'fnd base rates'!C$52)
+($H759*'fnd base rates'!C$53)
+($I759*'fnd base rates'!C$54)
+($J759*'fnd base rates'!C$55)
+($K759*'fnd base rates'!C$56)
+($L759*'fnd base rates'!C$57)
+($M759*'fnd base rates'!C$58)
+($N759*'fnd base rates'!C$59)
+($O759*VLOOKUP($S759+12,rate_basefnd,3)))
*$R759</f>
        <v>999.79195875000005</v>
      </c>
      <c r="V759" s="1">
        <f>(($C759*'fnd base rates'!D$48)
+($D759*'fnd base rates'!D$49)
+($E759*'fnd base rates'!D$50)
+($F759*'fnd base rates'!D$51)
+($G759*'fnd base rates'!D$52)
+($H759*'fnd base rates'!D$53)
+($I759*'fnd base rates'!D$54)
+($J759*'fnd base rates'!D$55)
+($K759*'fnd base rates'!D$56)
+($L759*'fnd base rates'!D$57)
+($M759*'fnd base rates'!D$58)
+($N759*'fnd base rates'!D$59)
+($O759*VLOOKUP($S759+12,rate_basefnd,4)))
*$R759</f>
        <v>1434.46576</v>
      </c>
      <c r="W759" s="1">
        <f>(($C759*'fnd base rates'!E$48)
+($D759*'fnd base rates'!E$49)
+($E759*'fnd base rates'!E$50)
+($F759*'fnd base rates'!E$51)
+($G759*'fnd base rates'!E$52)
+($H759*'fnd base rates'!E$53)
+($I759*'fnd base rates'!E$54)
+($J759*'fnd base rates'!E$55)
+($K759*'fnd base rates'!E$56)
+($L759*'fnd base rates'!E$57)
+($M759*'fnd base rates'!E$58)
+($N759*'fnd base rates'!E$59)
+($O759*VLOOKUP($S759+12,rate_basefnd,5)))
*$R759</f>
        <v>12720.286491249997</v>
      </c>
      <c r="X759" s="1">
        <f>(($C759*'fnd base rates'!F$48)
+($D759*'fnd base rates'!F$49)
+($E759*'fnd base rates'!F$50)
+($F759*'fnd base rates'!F$51)
+($G759*'fnd base rates'!F$52)
+($H759*'fnd base rates'!F$53)
+($I759*'fnd base rates'!F$54)
+($J759*'fnd base rates'!F$55)
+($K759*'fnd base rates'!F$56)
+($L759*'fnd base rates'!F$57)
+($M759*'fnd base rates'!F$58)
+($N759*'fnd base rates'!F$59)
+($O759*VLOOKUP($S759+12,rate_basefnd,6)))
*$R759</f>
        <v>1644.3005085000002</v>
      </c>
      <c r="Y759" s="1">
        <f>(($C759*'fnd base rates'!G$48)
+($D759*'fnd base rates'!G$49)
+($E759*'fnd base rates'!G$50)
+($F759*'fnd base rates'!G$51)
+($G759*'fnd base rates'!G$52)
+($H759*'fnd base rates'!G$53)
+($I759*'fnd base rates'!G$54)
+($J759*'fnd base rates'!G$55)
+($K759*'fnd base rates'!G$56)
+($L759*'fnd base rates'!G$57)
+($M759*'fnd base rates'!G$58)
+($N759*'fnd base rates'!G$59)
+($O759*VLOOKUP($S759+12,rate_basefnd,7)))
*$R759</f>
        <v>384.00045449999999</v>
      </c>
      <c r="Z759" s="1">
        <f>(($C759*'fnd base rates'!H$48)
+($D759*'fnd base rates'!H$49)
+($E759*'fnd base rates'!H$50)
+($F759*'fnd base rates'!H$51)
+($G759*'fnd base rates'!H$52)
+($H759*'fnd base rates'!H$53)
+($I759*'fnd base rates'!H$54)
+($J759*'fnd base rates'!H$55)
+($K759*'fnd base rates'!H$56)
+($L759*'fnd base rates'!H$57)
+($M759*'fnd base rates'!H$58)
+($N759*'fnd base rates'!H$59)
+($O759*VLOOKUP($S759+12,rate_basefnd,8)))</f>
        <v>1438.1690000000001</v>
      </c>
      <c r="AA759" s="1">
        <f>(($C759*'fnd base rates'!I$48)
+($D759*'fnd base rates'!I$49)
+($E759*'fnd base rates'!I$50)
+($F759*'fnd base rates'!I$51)
+($G759*'fnd base rates'!I$52)
+($H759*'fnd base rates'!I$53)
+($I759*'fnd base rates'!I$54)
+($J759*'fnd base rates'!I$55)
+($K759*'fnd base rates'!I$56)
+($L759*'fnd base rates'!I$57)
+($M759*'fnd base rates'!I$58)
+($N759*'fnd base rates'!I$59)
+($O759*VLOOKUP($S759+12,rate_basefnd,9)))
*$R759</f>
        <v>798.63263999999992</v>
      </c>
      <c r="AB759" s="1">
        <f>(($C759*'fnd base rates'!J$48)
+($D759*'fnd base rates'!J$49)
+($E759*'fnd base rates'!J$50)
+($F759*'fnd base rates'!J$51)
+($G759*'fnd base rates'!J$52)
+($H759*'fnd base rates'!J$53)
+($I759*'fnd base rates'!J$54)
+($J759*'fnd base rates'!J$55)
+($K759*'fnd base rates'!J$56)
+($L759*'fnd base rates'!J$57)
+($M759*'fnd base rates'!J$58)
+($N759*'fnd base rates'!J$59)
+($O759*VLOOKUP($S759+12,rate_basefnd,10)))
*$R759</f>
        <v>1075.7629999999999</v>
      </c>
      <c r="AC759" s="1">
        <f>(($C759*'fnd base rates'!K$48)
+($D759*'fnd base rates'!K$49)
+($E759*'fnd base rates'!K$50)
+($F759*'fnd base rates'!K$51)
+($G759*'fnd base rates'!K$52)
+($H759*'fnd base rates'!K$53)
+($I759*'fnd base rates'!K$54)
+($J759*'fnd base rates'!K$55)
+($K759*'fnd base rates'!K$56)
+($L759*'fnd base rates'!K$57)
+($M759*'fnd base rates'!K$58)
+($N759*'fnd base rates'!K$59)
+($O759*VLOOKUP($S759+12,rate_basefnd,11)))
*$R759</f>
        <v>2694.7811897500001</v>
      </c>
      <c r="AD759" s="1">
        <f>(($C759*'fnd base rates'!L$48)
+($D759*'fnd base rates'!L$49)
+($E759*'fnd base rates'!L$50)
+($F759*'fnd base rates'!L$51)
+($G759*'fnd base rates'!L$52)
+($H759*'fnd base rates'!L$53)
+($I759*'fnd base rates'!L$54)
+($J759*'fnd base rates'!L$55)
+($K759*'fnd base rates'!L$56)
+($L759*'fnd base rates'!L$57)
+($M759*'fnd base rates'!L$58)
+($N759*'fnd base rates'!L$59)
+($O759*VLOOKUP($S759+12,rate_basefnd,12)))</f>
        <v>2170.6160787188833</v>
      </c>
      <c r="AE759" s="1">
        <f>(($C759*'fnd base rates'!M$48)
+($D759*'fnd base rates'!M$49)
+($E759*'fnd base rates'!M$50)
+($F759*'fnd base rates'!M$51)
+($G759*'fnd base rates'!M$52)
+($H759*'fnd base rates'!M$53)
+($I759*'fnd base rates'!M$54)
+($J759*'fnd base rates'!M$55)
+($K759*'fnd base rates'!M$56)
+($L759*'fnd base rates'!M$57)
+($M759*'fnd base rates'!M$58)
+($N759*'fnd base rates'!M$59)
+($O759*VLOOKUP($S759+12,rate_basefnd,13)))</f>
        <v>0</v>
      </c>
      <c r="AF759" s="4">
        <f t="shared" si="126"/>
        <v>25360.80708146888</v>
      </c>
      <c r="AG759" s="4"/>
      <c r="AH759" s="4">
        <f t="shared" si="127"/>
        <v>3504035220</v>
      </c>
      <c r="AI759" s="4" t="str">
        <f t="shared" si="128"/>
        <v>3504</v>
      </c>
      <c r="AJ759" s="2" t="str">
        <f t="shared" si="129"/>
        <v>035</v>
      </c>
      <c r="AK759" s="2" t="str">
        <f t="shared" si="130"/>
        <v>220</v>
      </c>
      <c r="AL759" s="4">
        <f t="shared" si="131"/>
        <v>1</v>
      </c>
      <c r="AM759" s="4">
        <f t="shared" si="124"/>
        <v>2</v>
      </c>
      <c r="AN759" s="4">
        <f t="shared" si="132"/>
        <v>25360.80708146888</v>
      </c>
      <c r="AO759" s="4">
        <f t="shared" si="133"/>
        <v>12680</v>
      </c>
      <c r="AP759" s="4">
        <f t="shared" si="134"/>
        <v>0</v>
      </c>
      <c r="AQ759" s="75">
        <v>12680</v>
      </c>
      <c r="AR759" s="4"/>
    </row>
    <row r="760" spans="1:44">
      <c r="A760" s="2">
        <v>3504035244</v>
      </c>
      <c r="B760" s="382" t="s">
        <v>718</v>
      </c>
      <c r="C760" s="15">
        <f>'fnd enro'!C760</f>
        <v>0</v>
      </c>
      <c r="D760" s="15">
        <f>'fnd enro'!D760</f>
        <v>0</v>
      </c>
      <c r="E760" s="15">
        <f>'fnd enro'!E760</f>
        <v>0</v>
      </c>
      <c r="F760" s="15">
        <f>'fnd enro'!F760</f>
        <v>0</v>
      </c>
      <c r="G760" s="15">
        <f>'fnd enro'!G760</f>
        <v>0</v>
      </c>
      <c r="H760" s="15">
        <f>'fnd enro'!H760</f>
        <v>1</v>
      </c>
      <c r="I760" s="15">
        <f>'fnd enro'!I760</f>
        <v>3.7499999999999999E-2</v>
      </c>
      <c r="J760" s="15">
        <f>'fnd enro'!J760</f>
        <v>0</v>
      </c>
      <c r="K760" s="15">
        <f>'fnd enro'!K760</f>
        <v>0</v>
      </c>
      <c r="L760" s="15">
        <f>'fnd enro'!L760</f>
        <v>0</v>
      </c>
      <c r="M760" s="15">
        <f>'fnd enro'!M760</f>
        <v>0</v>
      </c>
      <c r="N760" s="15">
        <f>'fnd enro'!N760</f>
        <v>0</v>
      </c>
      <c r="O760" s="15">
        <f>'fnd enro'!O760</f>
        <v>1</v>
      </c>
      <c r="P760" s="15"/>
      <c r="Q760" s="15">
        <f>'fnd enro'!R760</f>
        <v>1</v>
      </c>
      <c r="R760" s="16">
        <f t="shared" si="125"/>
        <v>1.079</v>
      </c>
      <c r="S760" s="15">
        <f>'fnd enro'!Q760</f>
        <v>10</v>
      </c>
      <c r="U760" s="1">
        <f>(($C760*'fnd base rates'!C$48)
+($D760*'fnd base rates'!C$49)
+($E760*'fnd base rates'!C$50)
+($F760*'fnd base rates'!C$51)
+($G760*'fnd base rates'!C$52)
+($H760*'fnd base rates'!C$53)
+($I760*'fnd base rates'!C$54)
+($J760*'fnd base rates'!C$55)
+($K760*'fnd base rates'!C$56)
+($L760*'fnd base rates'!C$57)
+($M760*'fnd base rates'!C$58)
+($N760*'fnd base rates'!C$59)
+($O760*VLOOKUP($S760+12,rate_basefnd,3)))
*$R760</f>
        <v>499.89597937500002</v>
      </c>
      <c r="V760" s="1">
        <f>(($C760*'fnd base rates'!D$48)
+($D760*'fnd base rates'!D$49)
+($E760*'fnd base rates'!D$50)
+($F760*'fnd base rates'!D$51)
+($G760*'fnd base rates'!D$52)
+($H760*'fnd base rates'!D$53)
+($I760*'fnd base rates'!D$54)
+($J760*'fnd base rates'!D$55)
+($K760*'fnd base rates'!D$56)
+($L760*'fnd base rates'!D$57)
+($M760*'fnd base rates'!D$58)
+($N760*'fnd base rates'!D$59)
+($O760*VLOOKUP($S760+12,rate_basefnd,4)))
*$R760</f>
        <v>717.23288000000002</v>
      </c>
      <c r="W760" s="1">
        <f>(($C760*'fnd base rates'!E$48)
+($D760*'fnd base rates'!E$49)
+($E760*'fnd base rates'!E$50)
+($F760*'fnd base rates'!E$51)
+($G760*'fnd base rates'!E$52)
+($H760*'fnd base rates'!E$53)
+($I760*'fnd base rates'!E$54)
+($J760*'fnd base rates'!E$55)
+($K760*'fnd base rates'!E$56)
+($L760*'fnd base rates'!E$57)
+($M760*'fnd base rates'!E$58)
+($N760*'fnd base rates'!E$59)
+($O760*VLOOKUP($S760+12,rate_basefnd,5)))
*$R760</f>
        <v>8125.1390756249994</v>
      </c>
      <c r="X760" s="1">
        <f>(($C760*'fnd base rates'!F$48)
+($D760*'fnd base rates'!F$49)
+($E760*'fnd base rates'!F$50)
+($F760*'fnd base rates'!F$51)
+($G760*'fnd base rates'!F$52)
+($H760*'fnd base rates'!F$53)
+($I760*'fnd base rates'!F$54)
+($J760*'fnd base rates'!F$55)
+($K760*'fnd base rates'!F$56)
+($L760*'fnd base rates'!F$57)
+($M760*'fnd base rates'!F$58)
+($N760*'fnd base rates'!F$59)
+($O760*VLOOKUP($S760+12,rate_basefnd,6)))
*$R760</f>
        <v>822.1502542500001</v>
      </c>
      <c r="Y760" s="1">
        <f>(($C760*'fnd base rates'!G$48)
+($D760*'fnd base rates'!G$49)
+($E760*'fnd base rates'!G$50)
+($F760*'fnd base rates'!G$51)
+($G760*'fnd base rates'!G$52)
+($H760*'fnd base rates'!G$53)
+($I760*'fnd base rates'!G$54)
+($J760*'fnd base rates'!G$55)
+($K760*'fnd base rates'!G$56)
+($L760*'fnd base rates'!G$57)
+($M760*'fnd base rates'!G$58)
+($N760*'fnd base rates'!G$59)
+($O760*VLOOKUP($S760+12,rate_basefnd,7)))
*$R760</f>
        <v>230.84422724999999</v>
      </c>
      <c r="Z760" s="1">
        <f>(($C760*'fnd base rates'!H$48)
+($D760*'fnd base rates'!H$49)
+($E760*'fnd base rates'!H$50)
+($F760*'fnd base rates'!H$51)
+($G760*'fnd base rates'!H$52)
+($H760*'fnd base rates'!H$53)
+($I760*'fnd base rates'!H$54)
+($J760*'fnd base rates'!H$55)
+($K760*'fnd base rates'!H$56)
+($L760*'fnd base rates'!H$57)
+($M760*'fnd base rates'!H$58)
+($N760*'fnd base rates'!H$59)
+($O760*VLOOKUP($S760+12,rate_basefnd,8)))</f>
        <v>719.08450000000005</v>
      </c>
      <c r="AA760" s="1">
        <f>(($C760*'fnd base rates'!I$48)
+($D760*'fnd base rates'!I$49)
+($E760*'fnd base rates'!I$50)
+($F760*'fnd base rates'!I$51)
+($G760*'fnd base rates'!I$52)
+($H760*'fnd base rates'!I$53)
+($I760*'fnd base rates'!I$54)
+($J760*'fnd base rates'!I$55)
+($K760*'fnd base rates'!I$56)
+($L760*'fnd base rates'!I$57)
+($M760*'fnd base rates'!I$58)
+($N760*'fnd base rates'!I$59)
+($O760*VLOOKUP($S760+12,rate_basefnd,9)))
*$R760</f>
        <v>399.31631999999996</v>
      </c>
      <c r="AB760" s="1">
        <f>(($C760*'fnd base rates'!J$48)
+($D760*'fnd base rates'!J$49)
+($E760*'fnd base rates'!J$50)
+($F760*'fnd base rates'!J$51)
+($G760*'fnd base rates'!J$52)
+($H760*'fnd base rates'!J$53)
+($I760*'fnd base rates'!J$54)
+($J760*'fnd base rates'!J$55)
+($K760*'fnd base rates'!J$56)
+($L760*'fnd base rates'!J$57)
+($M760*'fnd base rates'!J$58)
+($N760*'fnd base rates'!J$59)
+($O760*VLOOKUP($S760+12,rate_basefnd,10)))
*$R760</f>
        <v>537.88149999999996</v>
      </c>
      <c r="AC760" s="1">
        <f>(($C760*'fnd base rates'!K$48)
+($D760*'fnd base rates'!K$49)
+($E760*'fnd base rates'!K$50)
+($F760*'fnd base rates'!K$51)
+($G760*'fnd base rates'!K$52)
+($H760*'fnd base rates'!K$53)
+($I760*'fnd base rates'!K$54)
+($J760*'fnd base rates'!K$55)
+($K760*'fnd base rates'!K$56)
+($L760*'fnd base rates'!K$57)
+($M760*'fnd base rates'!K$58)
+($N760*'fnd base rates'!K$59)
+($O760*VLOOKUP($S760+12,rate_basefnd,11)))
*$R760</f>
        <v>1619.983759875</v>
      </c>
      <c r="AD760" s="1">
        <f>(($C760*'fnd base rates'!L$48)
+($D760*'fnd base rates'!L$49)
+($E760*'fnd base rates'!L$50)
+($F760*'fnd base rates'!L$51)
+($G760*'fnd base rates'!L$52)
+($H760*'fnd base rates'!L$53)
+($I760*'fnd base rates'!L$54)
+($J760*'fnd base rates'!L$55)
+($K760*'fnd base rates'!L$56)
+($L760*'fnd base rates'!L$57)
+($M760*'fnd base rates'!L$58)
+($N760*'fnd base rates'!L$59)
+($O760*VLOOKUP($S760+12,rate_basefnd,12)))</f>
        <v>1251.3580393594416</v>
      </c>
      <c r="AE760" s="1">
        <f>(($C760*'fnd base rates'!M$48)
+($D760*'fnd base rates'!M$49)
+($E760*'fnd base rates'!M$50)
+($F760*'fnd base rates'!M$51)
+($G760*'fnd base rates'!M$52)
+($H760*'fnd base rates'!M$53)
+($I760*'fnd base rates'!M$54)
+($J760*'fnd base rates'!M$55)
+($K760*'fnd base rates'!M$56)
+($L760*'fnd base rates'!M$57)
+($M760*'fnd base rates'!M$58)
+($N760*'fnd base rates'!M$59)
+($O760*VLOOKUP($S760+12,rate_basefnd,13)))</f>
        <v>0</v>
      </c>
      <c r="AF760" s="4">
        <f t="shared" si="126"/>
        <v>14922.886535734442</v>
      </c>
      <c r="AG760" s="4"/>
      <c r="AH760" s="4">
        <f t="shared" si="127"/>
        <v>3504035244</v>
      </c>
      <c r="AI760" s="4" t="str">
        <f t="shared" si="128"/>
        <v>3504</v>
      </c>
      <c r="AJ760" s="2" t="str">
        <f t="shared" si="129"/>
        <v>035</v>
      </c>
      <c r="AK760" s="2" t="str">
        <f t="shared" si="130"/>
        <v>244</v>
      </c>
      <c r="AL760" s="4">
        <f t="shared" si="131"/>
        <v>1</v>
      </c>
      <c r="AM760" s="4">
        <f t="shared" si="124"/>
        <v>1</v>
      </c>
      <c r="AN760" s="4">
        <f t="shared" si="132"/>
        <v>14922.886535734442</v>
      </c>
      <c r="AO760" s="4">
        <f t="shared" si="133"/>
        <v>14923</v>
      </c>
      <c r="AP760" s="4">
        <f t="shared" si="134"/>
        <v>0</v>
      </c>
      <c r="AQ760" s="75">
        <v>14923</v>
      </c>
      <c r="AR760" s="4"/>
    </row>
    <row r="761" spans="1:44">
      <c r="A761" s="2">
        <v>3506262035</v>
      </c>
      <c r="B761" s="382" t="s">
        <v>700</v>
      </c>
      <c r="C761" s="15">
        <f>'fnd enro'!C761</f>
        <v>0</v>
      </c>
      <c r="D761" s="15">
        <f>'fnd enro'!D761</f>
        <v>0</v>
      </c>
      <c r="E761" s="15">
        <f>'fnd enro'!E761</f>
        <v>0</v>
      </c>
      <c r="F761" s="15">
        <f>'fnd enro'!F761</f>
        <v>0</v>
      </c>
      <c r="G761" s="15">
        <f>'fnd enro'!G761</f>
        <v>0</v>
      </c>
      <c r="H761" s="15">
        <f>'fnd enro'!H761</f>
        <v>1</v>
      </c>
      <c r="I761" s="15">
        <f>'fnd enro'!I761</f>
        <v>7.4999999999999997E-2</v>
      </c>
      <c r="J761" s="15">
        <f>'fnd enro'!J761</f>
        <v>0</v>
      </c>
      <c r="K761" s="15">
        <f>'fnd enro'!K761</f>
        <v>0</v>
      </c>
      <c r="L761" s="15">
        <f>'fnd enro'!L761</f>
        <v>0</v>
      </c>
      <c r="M761" s="15">
        <f>'fnd enro'!M761</f>
        <v>1</v>
      </c>
      <c r="N761" s="15">
        <f>'fnd enro'!N761</f>
        <v>0</v>
      </c>
      <c r="O761" s="15">
        <f>'fnd enro'!O761</f>
        <v>0</v>
      </c>
      <c r="P761" s="15"/>
      <c r="Q761" s="15">
        <f>'fnd enro'!R761</f>
        <v>2</v>
      </c>
      <c r="R761" s="16">
        <f t="shared" si="125"/>
        <v>1</v>
      </c>
      <c r="S761" s="15">
        <f>'fnd enro'!Q761</f>
        <v>1</v>
      </c>
      <c r="U761" s="1">
        <f>(($C761*'fnd base rates'!C$48)
+($D761*'fnd base rates'!C$49)
+($E761*'fnd base rates'!C$50)
+($F761*'fnd base rates'!C$51)
+($G761*'fnd base rates'!C$52)
+($H761*'fnd base rates'!C$53)
+($I761*'fnd base rates'!C$54)
+($J761*'fnd base rates'!C$55)
+($K761*'fnd base rates'!C$56)
+($L761*'fnd base rates'!C$57)
+($M761*'fnd base rates'!C$58)
+($N761*'fnd base rates'!C$59)
+($O761*VLOOKUP($S761+12,rate_basefnd,3)))
*$R761</f>
        <v>926.59124999999995</v>
      </c>
      <c r="V761" s="1">
        <f>(($C761*'fnd base rates'!D$48)
+($D761*'fnd base rates'!D$49)
+($E761*'fnd base rates'!D$50)
+($F761*'fnd base rates'!D$51)
+($G761*'fnd base rates'!D$52)
+($H761*'fnd base rates'!D$53)
+($I761*'fnd base rates'!D$54)
+($J761*'fnd base rates'!D$55)
+($K761*'fnd base rates'!D$56)
+($L761*'fnd base rates'!D$57)
+($M761*'fnd base rates'!D$58)
+($N761*'fnd base rates'!D$59)
+($O761*VLOOKUP($S761+12,rate_basefnd,4)))
*$R761</f>
        <v>1329.44</v>
      </c>
      <c r="W761" s="1">
        <f>(($C761*'fnd base rates'!E$48)
+($D761*'fnd base rates'!E$49)
+($E761*'fnd base rates'!E$50)
+($F761*'fnd base rates'!E$51)
+($G761*'fnd base rates'!E$52)
+($H761*'fnd base rates'!E$53)
+($I761*'fnd base rates'!E$54)
+($J761*'fnd base rates'!E$55)
+($K761*'fnd base rates'!E$56)
+($L761*'fnd base rates'!E$57)
+($M761*'fnd base rates'!E$58)
+($N761*'fnd base rates'!E$59)
+($O761*VLOOKUP($S761+12,rate_basefnd,5)))
*$R761</f>
        <v>9163.3587499999994</v>
      </c>
      <c r="X761" s="1">
        <f>(($C761*'fnd base rates'!F$48)
+($D761*'fnd base rates'!F$49)
+($E761*'fnd base rates'!F$50)
+($F761*'fnd base rates'!F$51)
+($G761*'fnd base rates'!F$52)
+($H761*'fnd base rates'!F$53)
+($I761*'fnd base rates'!F$54)
+($J761*'fnd base rates'!F$55)
+($K761*'fnd base rates'!F$56)
+($L761*'fnd base rates'!F$57)
+($M761*'fnd base rates'!F$58)
+($N761*'fnd base rates'!F$59)
+($O761*VLOOKUP($S761+12,rate_basefnd,6)))
*$R761</f>
        <v>1680.5115000000001</v>
      </c>
      <c r="Y761" s="1">
        <f>(($C761*'fnd base rates'!G$48)
+($D761*'fnd base rates'!G$49)
+($E761*'fnd base rates'!G$50)
+($F761*'fnd base rates'!G$51)
+($G761*'fnd base rates'!G$52)
+($H761*'fnd base rates'!G$53)
+($I761*'fnd base rates'!G$54)
+($J761*'fnd base rates'!G$55)
+($K761*'fnd base rates'!G$56)
+($L761*'fnd base rates'!G$57)
+($M761*'fnd base rates'!G$58)
+($N761*'fnd base rates'!G$59)
+($O761*VLOOKUP($S761+12,rate_basefnd,7)))
*$R761</f>
        <v>320.3655</v>
      </c>
      <c r="Z761" s="1">
        <f>(($C761*'fnd base rates'!H$48)
+($D761*'fnd base rates'!H$49)
+($E761*'fnd base rates'!H$50)
+($F761*'fnd base rates'!H$51)
+($G761*'fnd base rates'!H$52)
+($H761*'fnd base rates'!H$53)
+($I761*'fnd base rates'!H$54)
+($J761*'fnd base rates'!H$55)
+($K761*'fnd base rates'!H$56)
+($L761*'fnd base rates'!H$57)
+($M761*'fnd base rates'!H$58)
+($N761*'fnd base rates'!H$59)
+($O761*VLOOKUP($S761+12,rate_basefnd,8)))</f>
        <v>1173.4690000000001</v>
      </c>
      <c r="AA761" s="1">
        <f>(($C761*'fnd base rates'!I$48)
+($D761*'fnd base rates'!I$49)
+($E761*'fnd base rates'!I$50)
+($F761*'fnd base rates'!I$51)
+($G761*'fnd base rates'!I$52)
+($H761*'fnd base rates'!I$53)
+($I761*'fnd base rates'!I$54)
+($J761*'fnd base rates'!I$55)
+($K761*'fnd base rates'!I$56)
+($L761*'fnd base rates'!I$57)
+($M761*'fnd base rates'!I$58)
+($N761*'fnd base rates'!I$59)
+($O761*VLOOKUP($S761+12,rate_basefnd,9)))
*$R761</f>
        <v>665.31</v>
      </c>
      <c r="AB761" s="1">
        <f>(($C761*'fnd base rates'!J$48)
+($D761*'fnd base rates'!J$49)
+($E761*'fnd base rates'!J$50)
+($F761*'fnd base rates'!J$51)
+($G761*'fnd base rates'!J$52)
+($H761*'fnd base rates'!J$53)
+($I761*'fnd base rates'!J$54)
+($J761*'fnd base rates'!J$55)
+($K761*'fnd base rates'!J$56)
+($L761*'fnd base rates'!J$57)
+($M761*'fnd base rates'!J$58)
+($N761*'fnd base rates'!J$59)
+($O761*VLOOKUP($S761+12,rate_basefnd,10)))
*$R761</f>
        <v>630.85</v>
      </c>
      <c r="AC761" s="1">
        <f>(($C761*'fnd base rates'!K$48)
+($D761*'fnd base rates'!K$49)
+($E761*'fnd base rates'!K$50)
+($F761*'fnd base rates'!K$51)
+($G761*'fnd base rates'!K$52)
+($H761*'fnd base rates'!K$53)
+($I761*'fnd base rates'!K$54)
+($J761*'fnd base rates'!K$55)
+($K761*'fnd base rates'!K$56)
+($L761*'fnd base rates'!K$57)
+($M761*'fnd base rates'!K$58)
+($N761*'fnd base rates'!K$59)
+($O761*VLOOKUP($S761+12,rate_basefnd,11)))
*$R761</f>
        <v>2248.3202499999998</v>
      </c>
      <c r="AD761" s="1">
        <f>(($C761*'fnd base rates'!L$48)
+($D761*'fnd base rates'!L$49)
+($E761*'fnd base rates'!L$50)
+($F761*'fnd base rates'!L$51)
+($G761*'fnd base rates'!L$52)
+($H761*'fnd base rates'!L$53)
+($I761*'fnd base rates'!L$54)
+($J761*'fnd base rates'!L$55)
+($K761*'fnd base rates'!L$56)
+($L761*'fnd base rates'!L$57)
+($M761*'fnd base rates'!L$58)
+($N761*'fnd base rates'!L$59)
+($O761*VLOOKUP($S761+12,rate_basefnd,12)))</f>
        <v>2068.391375287295</v>
      </c>
      <c r="AE761" s="1">
        <f>(($C761*'fnd base rates'!M$48)
+($D761*'fnd base rates'!M$49)
+($E761*'fnd base rates'!M$50)
+($F761*'fnd base rates'!M$51)
+($G761*'fnd base rates'!M$52)
+($H761*'fnd base rates'!M$53)
+($I761*'fnd base rates'!M$54)
+($J761*'fnd base rates'!M$55)
+($K761*'fnd base rates'!M$56)
+($L761*'fnd base rates'!M$57)
+($M761*'fnd base rates'!M$58)
+($N761*'fnd base rates'!M$59)
+($O761*VLOOKUP($S761+12,rate_basefnd,13)))</f>
        <v>0</v>
      </c>
      <c r="AF761" s="4">
        <f t="shared" si="126"/>
        <v>20206.607625287295</v>
      </c>
      <c r="AG761" s="4"/>
      <c r="AH761" s="4">
        <f t="shared" si="127"/>
        <v>3506262035</v>
      </c>
      <c r="AI761" s="4" t="str">
        <f t="shared" si="128"/>
        <v>3506</v>
      </c>
      <c r="AJ761" s="2" t="str">
        <f t="shared" si="129"/>
        <v>262</v>
      </c>
      <c r="AK761" s="2" t="str">
        <f t="shared" si="130"/>
        <v>035</v>
      </c>
      <c r="AL761" s="4">
        <f t="shared" si="131"/>
        <v>1</v>
      </c>
      <c r="AM761" s="4">
        <f t="shared" si="124"/>
        <v>2</v>
      </c>
      <c r="AN761" s="4">
        <f t="shared" si="132"/>
        <v>20206.607625287295</v>
      </c>
      <c r="AO761" s="4">
        <f t="shared" si="133"/>
        <v>10103</v>
      </c>
      <c r="AP761" s="4">
        <f t="shared" si="134"/>
        <v>0</v>
      </c>
      <c r="AQ761" s="75">
        <v>10103</v>
      </c>
      <c r="AR761" s="4"/>
    </row>
    <row r="762" spans="1:44">
      <c r="A762" s="2">
        <v>3506262049</v>
      </c>
      <c r="B762" s="382" t="s">
        <v>700</v>
      </c>
      <c r="C762" s="15">
        <f>'fnd enro'!C762</f>
        <v>0</v>
      </c>
      <c r="D762" s="15">
        <f>'fnd enro'!D762</f>
        <v>0</v>
      </c>
      <c r="E762" s="15">
        <f>'fnd enro'!E762</f>
        <v>0</v>
      </c>
      <c r="F762" s="15">
        <f>'fnd enro'!F762</f>
        <v>0</v>
      </c>
      <c r="G762" s="15">
        <f>'fnd enro'!G762</f>
        <v>1</v>
      </c>
      <c r="H762" s="15">
        <f>'fnd enro'!H762</f>
        <v>0</v>
      </c>
      <c r="I762" s="15">
        <f>'fnd enro'!I762</f>
        <v>3.7499999999999999E-2</v>
      </c>
      <c r="J762" s="15">
        <f>'fnd enro'!J762</f>
        <v>0</v>
      </c>
      <c r="K762" s="15">
        <f>'fnd enro'!K762</f>
        <v>0</v>
      </c>
      <c r="L762" s="15">
        <f>'fnd enro'!L762</f>
        <v>0</v>
      </c>
      <c r="M762" s="15">
        <f>'fnd enro'!M762</f>
        <v>0</v>
      </c>
      <c r="N762" s="15">
        <f>'fnd enro'!N762</f>
        <v>0</v>
      </c>
      <c r="O762" s="15">
        <f>'fnd enro'!O762</f>
        <v>1</v>
      </c>
      <c r="P762" s="15"/>
      <c r="Q762" s="15">
        <f>'fnd enro'!R762</f>
        <v>1</v>
      </c>
      <c r="R762" s="16">
        <f t="shared" si="125"/>
        <v>1</v>
      </c>
      <c r="S762" s="15">
        <f>'fnd enro'!Q762</f>
        <v>10</v>
      </c>
      <c r="U762" s="1">
        <f>(($C762*'fnd base rates'!C$48)
+($D762*'fnd base rates'!C$49)
+($E762*'fnd base rates'!C$50)
+($F762*'fnd base rates'!C$51)
+($G762*'fnd base rates'!C$52)
+($H762*'fnd base rates'!C$53)
+($I762*'fnd base rates'!C$54)
+($J762*'fnd base rates'!C$55)
+($K762*'fnd base rates'!C$56)
+($L762*'fnd base rates'!C$57)
+($M762*'fnd base rates'!C$58)
+($N762*'fnd base rates'!C$59)
+($O762*VLOOKUP($S762+12,rate_basefnd,3)))
*$R762</f>
        <v>463.29562500000003</v>
      </c>
      <c r="V762" s="1">
        <f>(($C762*'fnd base rates'!D$48)
+($D762*'fnd base rates'!D$49)
+($E762*'fnd base rates'!D$50)
+($F762*'fnd base rates'!D$51)
+($G762*'fnd base rates'!D$52)
+($H762*'fnd base rates'!D$53)
+($I762*'fnd base rates'!D$54)
+($J762*'fnd base rates'!D$55)
+($K762*'fnd base rates'!D$56)
+($L762*'fnd base rates'!D$57)
+($M762*'fnd base rates'!D$58)
+($N762*'fnd base rates'!D$59)
+($O762*VLOOKUP($S762+12,rate_basefnd,4)))
*$R762</f>
        <v>664.72</v>
      </c>
      <c r="W762" s="1">
        <f>(($C762*'fnd base rates'!E$48)
+($D762*'fnd base rates'!E$49)
+($E762*'fnd base rates'!E$50)
+($F762*'fnd base rates'!E$51)
+($G762*'fnd base rates'!E$52)
+($H762*'fnd base rates'!E$53)
+($I762*'fnd base rates'!E$54)
+($J762*'fnd base rates'!E$55)
+($K762*'fnd base rates'!E$56)
+($L762*'fnd base rates'!E$57)
+($M762*'fnd base rates'!E$58)
+($N762*'fnd base rates'!E$59)
+($O762*VLOOKUP($S762+12,rate_basefnd,5)))
*$R762</f>
        <v>6268.0593749999998</v>
      </c>
      <c r="X762" s="1">
        <f>(($C762*'fnd base rates'!F$48)
+($D762*'fnd base rates'!F$49)
+($E762*'fnd base rates'!F$50)
+($F762*'fnd base rates'!F$51)
+($G762*'fnd base rates'!F$52)
+($H762*'fnd base rates'!F$53)
+($I762*'fnd base rates'!F$54)
+($J762*'fnd base rates'!F$55)
+($K762*'fnd base rates'!F$56)
+($L762*'fnd base rates'!F$57)
+($M762*'fnd base rates'!F$58)
+($N762*'fnd base rates'!F$59)
+($O762*VLOOKUP($S762+12,rate_basefnd,6)))
*$R762</f>
        <v>856.20575000000008</v>
      </c>
      <c r="Y762" s="1">
        <f>(($C762*'fnd base rates'!G$48)
+($D762*'fnd base rates'!G$49)
+($E762*'fnd base rates'!G$50)
+($F762*'fnd base rates'!G$51)
+($G762*'fnd base rates'!G$52)
+($H762*'fnd base rates'!G$53)
+($I762*'fnd base rates'!G$54)
+($J762*'fnd base rates'!G$55)
+($K762*'fnd base rates'!G$56)
+($L762*'fnd base rates'!G$57)
+($M762*'fnd base rates'!G$58)
+($N762*'fnd base rates'!G$59)
+($O762*VLOOKUP($S762+12,rate_basefnd,7)))
*$R762</f>
        <v>217.92274999999998</v>
      </c>
      <c r="Z762" s="1">
        <f>(($C762*'fnd base rates'!H$48)
+($D762*'fnd base rates'!H$49)
+($E762*'fnd base rates'!H$50)
+($F762*'fnd base rates'!H$51)
+($G762*'fnd base rates'!H$52)
+($H762*'fnd base rates'!H$53)
+($I762*'fnd base rates'!H$54)
+($J762*'fnd base rates'!H$55)
+($K762*'fnd base rates'!H$56)
+($L762*'fnd base rates'!H$57)
+($M762*'fnd base rates'!H$58)
+($N762*'fnd base rates'!H$59)
+($O762*VLOOKUP($S762+12,rate_basefnd,8)))</f>
        <v>454.3845</v>
      </c>
      <c r="AA762" s="1">
        <f>(($C762*'fnd base rates'!I$48)
+($D762*'fnd base rates'!I$49)
+($E762*'fnd base rates'!I$50)
+($F762*'fnd base rates'!I$51)
+($G762*'fnd base rates'!I$52)
+($H762*'fnd base rates'!I$53)
+($I762*'fnd base rates'!I$54)
+($J762*'fnd base rates'!I$55)
+($K762*'fnd base rates'!I$56)
+($L762*'fnd base rates'!I$57)
+($M762*'fnd base rates'!I$58)
+($N762*'fnd base rates'!I$59)
+($O762*VLOOKUP($S762+12,rate_basefnd,9)))
*$R762</f>
        <v>295.23</v>
      </c>
      <c r="AB762" s="1">
        <f>(($C762*'fnd base rates'!J$48)
+($D762*'fnd base rates'!J$49)
+($E762*'fnd base rates'!J$50)
+($F762*'fnd base rates'!J$51)
+($G762*'fnd base rates'!J$52)
+($H762*'fnd base rates'!J$53)
+($I762*'fnd base rates'!J$54)
+($J762*'fnd base rates'!J$55)
+($K762*'fnd base rates'!J$56)
+($L762*'fnd base rates'!J$57)
+($M762*'fnd base rates'!J$58)
+($N762*'fnd base rates'!J$59)
+($O762*VLOOKUP($S762+12,rate_basefnd,10)))
*$R762</f>
        <v>216.18</v>
      </c>
      <c r="AC762" s="1">
        <f>(($C762*'fnd base rates'!K$48)
+($D762*'fnd base rates'!K$49)
+($E762*'fnd base rates'!K$50)
+($F762*'fnd base rates'!K$51)
+($G762*'fnd base rates'!K$52)
+($H762*'fnd base rates'!K$53)
+($I762*'fnd base rates'!K$54)
+($J762*'fnd base rates'!K$55)
+($K762*'fnd base rates'!K$56)
+($L762*'fnd base rates'!K$57)
+($M762*'fnd base rates'!K$58)
+($N762*'fnd base rates'!K$59)
+($O762*VLOOKUP($S762+12,rate_basefnd,11)))
*$R762</f>
        <v>1529.2651249999999</v>
      </c>
      <c r="AD762" s="1">
        <f>(($C762*'fnd base rates'!L$48)
+($D762*'fnd base rates'!L$49)
+($E762*'fnd base rates'!L$50)
+($F762*'fnd base rates'!L$51)
+($G762*'fnd base rates'!L$52)
+($H762*'fnd base rates'!L$53)
+($I762*'fnd base rates'!L$54)
+($J762*'fnd base rates'!L$55)
+($K762*'fnd base rates'!L$56)
+($L762*'fnd base rates'!L$57)
+($M762*'fnd base rates'!L$58)
+($N762*'fnd base rates'!L$59)
+($O762*VLOOKUP($S762+12,rate_basefnd,12)))</f>
        <v>1310.1197634268322</v>
      </c>
      <c r="AE762" s="1">
        <f>(($C762*'fnd base rates'!M$48)
+($D762*'fnd base rates'!M$49)
+($E762*'fnd base rates'!M$50)
+($F762*'fnd base rates'!M$51)
+($G762*'fnd base rates'!M$52)
+($H762*'fnd base rates'!M$53)
+($I762*'fnd base rates'!M$54)
+($J762*'fnd base rates'!M$55)
+($K762*'fnd base rates'!M$56)
+($L762*'fnd base rates'!M$57)
+($M762*'fnd base rates'!M$58)
+($N762*'fnd base rates'!M$59)
+($O762*VLOOKUP($S762+12,rate_basefnd,13)))</f>
        <v>0</v>
      </c>
      <c r="AF762" s="4">
        <f t="shared" si="126"/>
        <v>12275.382888426831</v>
      </c>
      <c r="AG762" s="4"/>
      <c r="AH762" s="4">
        <f t="shared" si="127"/>
        <v>3506262049</v>
      </c>
      <c r="AI762" s="4" t="str">
        <f t="shared" si="128"/>
        <v>3506</v>
      </c>
      <c r="AJ762" s="2" t="str">
        <f t="shared" si="129"/>
        <v>262</v>
      </c>
      <c r="AK762" s="2" t="str">
        <f t="shared" si="130"/>
        <v>049</v>
      </c>
      <c r="AL762" s="4">
        <f t="shared" si="131"/>
        <v>1</v>
      </c>
      <c r="AM762" s="4">
        <f t="shared" si="124"/>
        <v>1</v>
      </c>
      <c r="AN762" s="4">
        <f t="shared" si="132"/>
        <v>12275.382888426831</v>
      </c>
      <c r="AO762" s="4">
        <f t="shared" si="133"/>
        <v>12275</v>
      </c>
      <c r="AP762" s="4">
        <f t="shared" si="134"/>
        <v>0</v>
      </c>
      <c r="AQ762" s="75">
        <v>12275</v>
      </c>
      <c r="AR762" s="4"/>
    </row>
    <row r="763" spans="1:44">
      <c r="A763" s="2">
        <v>3506262057</v>
      </c>
      <c r="B763" s="382" t="s">
        <v>700</v>
      </c>
      <c r="C763" s="15">
        <f>'fnd enro'!C763</f>
        <v>0</v>
      </c>
      <c r="D763" s="15">
        <f>'fnd enro'!D763</f>
        <v>0</v>
      </c>
      <c r="E763" s="15">
        <f>'fnd enro'!E763</f>
        <v>0</v>
      </c>
      <c r="F763" s="15">
        <f>'fnd enro'!F763</f>
        <v>0</v>
      </c>
      <c r="G763" s="15">
        <f>'fnd enro'!G763</f>
        <v>0</v>
      </c>
      <c r="H763" s="15">
        <f>'fnd enro'!H763</f>
        <v>2</v>
      </c>
      <c r="I763" s="15">
        <f>'fnd enro'!I763</f>
        <v>7.4999999999999997E-2</v>
      </c>
      <c r="J763" s="15">
        <f>'fnd enro'!J763</f>
        <v>0</v>
      </c>
      <c r="K763" s="15">
        <f>'fnd enro'!K763</f>
        <v>0</v>
      </c>
      <c r="L763" s="15">
        <f>'fnd enro'!L763</f>
        <v>0</v>
      </c>
      <c r="M763" s="15">
        <f>'fnd enro'!M763</f>
        <v>0</v>
      </c>
      <c r="N763" s="15">
        <f>'fnd enro'!N763</f>
        <v>0</v>
      </c>
      <c r="O763" s="15">
        <f>'fnd enro'!O763</f>
        <v>1</v>
      </c>
      <c r="P763" s="15"/>
      <c r="Q763" s="15">
        <f>'fnd enro'!R763</f>
        <v>2</v>
      </c>
      <c r="R763" s="16">
        <f t="shared" si="125"/>
        <v>1</v>
      </c>
      <c r="S763" s="15">
        <f>'fnd enro'!Q763</f>
        <v>10</v>
      </c>
      <c r="U763" s="1">
        <f>(($C763*'fnd base rates'!C$48)
+($D763*'fnd base rates'!C$49)
+($E763*'fnd base rates'!C$50)
+($F763*'fnd base rates'!C$51)
+($G763*'fnd base rates'!C$52)
+($H763*'fnd base rates'!C$53)
+($I763*'fnd base rates'!C$54)
+($J763*'fnd base rates'!C$55)
+($K763*'fnd base rates'!C$56)
+($L763*'fnd base rates'!C$57)
+($M763*'fnd base rates'!C$58)
+($N763*'fnd base rates'!C$59)
+($O763*VLOOKUP($S763+12,rate_basefnd,3)))
*$R763</f>
        <v>926.59125000000006</v>
      </c>
      <c r="V763" s="1">
        <f>(($C763*'fnd base rates'!D$48)
+($D763*'fnd base rates'!D$49)
+($E763*'fnd base rates'!D$50)
+($F763*'fnd base rates'!D$51)
+($G763*'fnd base rates'!D$52)
+($H763*'fnd base rates'!D$53)
+($I763*'fnd base rates'!D$54)
+($J763*'fnd base rates'!D$55)
+($K763*'fnd base rates'!D$56)
+($L763*'fnd base rates'!D$57)
+($M763*'fnd base rates'!D$58)
+($N763*'fnd base rates'!D$59)
+($O763*VLOOKUP($S763+12,rate_basefnd,4)))
*$R763</f>
        <v>1329.44</v>
      </c>
      <c r="W763" s="1">
        <f>(($C763*'fnd base rates'!E$48)
+($D763*'fnd base rates'!E$49)
+($E763*'fnd base rates'!E$50)
+($F763*'fnd base rates'!E$51)
+($G763*'fnd base rates'!E$52)
+($H763*'fnd base rates'!E$53)
+($I763*'fnd base rates'!E$54)
+($J763*'fnd base rates'!E$55)
+($K763*'fnd base rates'!E$56)
+($L763*'fnd base rates'!E$57)
+($M763*'fnd base rates'!E$58)
+($N763*'fnd base rates'!E$59)
+($O763*VLOOKUP($S763+12,rate_basefnd,5)))
*$R763</f>
        <v>11788.958749999998</v>
      </c>
      <c r="X763" s="1">
        <f>(($C763*'fnd base rates'!F$48)
+($D763*'fnd base rates'!F$49)
+($E763*'fnd base rates'!F$50)
+($F763*'fnd base rates'!F$51)
+($G763*'fnd base rates'!F$52)
+($H763*'fnd base rates'!F$53)
+($I763*'fnd base rates'!F$54)
+($J763*'fnd base rates'!F$55)
+($K763*'fnd base rates'!F$56)
+($L763*'fnd base rates'!F$57)
+($M763*'fnd base rates'!F$58)
+($N763*'fnd base rates'!F$59)
+($O763*VLOOKUP($S763+12,rate_basefnd,6)))
*$R763</f>
        <v>1523.9115000000002</v>
      </c>
      <c r="Y763" s="1">
        <f>(($C763*'fnd base rates'!G$48)
+($D763*'fnd base rates'!G$49)
+($E763*'fnd base rates'!G$50)
+($F763*'fnd base rates'!G$51)
+($G763*'fnd base rates'!G$52)
+($H763*'fnd base rates'!G$53)
+($I763*'fnd base rates'!G$54)
+($J763*'fnd base rates'!G$55)
+($K763*'fnd base rates'!G$56)
+($L763*'fnd base rates'!G$57)
+($M763*'fnd base rates'!G$58)
+($N763*'fnd base rates'!G$59)
+($O763*VLOOKUP($S763+12,rate_basefnd,7)))
*$R763</f>
        <v>355.88549999999998</v>
      </c>
      <c r="Z763" s="1">
        <f>(($C763*'fnd base rates'!H$48)
+($D763*'fnd base rates'!H$49)
+($E763*'fnd base rates'!H$50)
+($F763*'fnd base rates'!H$51)
+($G763*'fnd base rates'!H$52)
+($H763*'fnd base rates'!H$53)
+($I763*'fnd base rates'!H$54)
+($J763*'fnd base rates'!H$55)
+($K763*'fnd base rates'!H$56)
+($L763*'fnd base rates'!H$57)
+($M763*'fnd base rates'!H$58)
+($N763*'fnd base rates'!H$59)
+($O763*VLOOKUP($S763+12,rate_basefnd,8)))</f>
        <v>1438.1690000000001</v>
      </c>
      <c r="AA763" s="1">
        <f>(($C763*'fnd base rates'!I$48)
+($D763*'fnd base rates'!I$49)
+($E763*'fnd base rates'!I$50)
+($F763*'fnd base rates'!I$51)
+($G763*'fnd base rates'!I$52)
+($H763*'fnd base rates'!I$53)
+($I763*'fnd base rates'!I$54)
+($J763*'fnd base rates'!I$55)
+($K763*'fnd base rates'!I$56)
+($L763*'fnd base rates'!I$57)
+($M763*'fnd base rates'!I$58)
+($N763*'fnd base rates'!I$59)
+($O763*VLOOKUP($S763+12,rate_basefnd,9)))
*$R763</f>
        <v>740.16</v>
      </c>
      <c r="AB763" s="1">
        <f>(($C763*'fnd base rates'!J$48)
+($D763*'fnd base rates'!J$49)
+($E763*'fnd base rates'!J$50)
+($F763*'fnd base rates'!J$51)
+($G763*'fnd base rates'!J$52)
+($H763*'fnd base rates'!J$53)
+($I763*'fnd base rates'!J$54)
+($J763*'fnd base rates'!J$55)
+($K763*'fnd base rates'!J$56)
+($L763*'fnd base rates'!J$57)
+($M763*'fnd base rates'!J$58)
+($N763*'fnd base rates'!J$59)
+($O763*VLOOKUP($S763+12,rate_basefnd,10)))
*$R763</f>
        <v>997</v>
      </c>
      <c r="AC763" s="1">
        <f>(($C763*'fnd base rates'!K$48)
+($D763*'fnd base rates'!K$49)
+($E763*'fnd base rates'!K$50)
+($F763*'fnd base rates'!K$51)
+($G763*'fnd base rates'!K$52)
+($H763*'fnd base rates'!K$53)
+($I763*'fnd base rates'!K$54)
+($J763*'fnd base rates'!K$55)
+($K763*'fnd base rates'!K$56)
+($L763*'fnd base rates'!K$57)
+($M763*'fnd base rates'!K$58)
+($N763*'fnd base rates'!K$59)
+($O763*VLOOKUP($S763+12,rate_basefnd,11)))
*$R763</f>
        <v>2497.4802500000001</v>
      </c>
      <c r="AD763" s="1">
        <f>(($C763*'fnd base rates'!L$48)
+($D763*'fnd base rates'!L$49)
+($E763*'fnd base rates'!L$50)
+($F763*'fnd base rates'!L$51)
+($G763*'fnd base rates'!L$52)
+($H763*'fnd base rates'!L$53)
+($I763*'fnd base rates'!L$54)
+($J763*'fnd base rates'!L$55)
+($K763*'fnd base rates'!L$56)
+($L763*'fnd base rates'!L$57)
+($M763*'fnd base rates'!L$58)
+($N763*'fnd base rates'!L$59)
+($O763*VLOOKUP($S763+12,rate_basefnd,12)))</f>
        <v>2170.6160787188833</v>
      </c>
      <c r="AE763" s="1">
        <f>(($C763*'fnd base rates'!M$48)
+($D763*'fnd base rates'!M$49)
+($E763*'fnd base rates'!M$50)
+($F763*'fnd base rates'!M$51)
+($G763*'fnd base rates'!M$52)
+($H763*'fnd base rates'!M$53)
+($I763*'fnd base rates'!M$54)
+($J763*'fnd base rates'!M$55)
+($K763*'fnd base rates'!M$56)
+($L763*'fnd base rates'!M$57)
+($M763*'fnd base rates'!M$58)
+($N763*'fnd base rates'!M$59)
+($O763*VLOOKUP($S763+12,rate_basefnd,13)))</f>
        <v>0</v>
      </c>
      <c r="AF763" s="4">
        <f t="shared" si="126"/>
        <v>23768.212328718881</v>
      </c>
      <c r="AG763" s="4"/>
      <c r="AH763" s="4">
        <f t="shared" si="127"/>
        <v>3506262057</v>
      </c>
      <c r="AI763" s="4" t="str">
        <f t="shared" si="128"/>
        <v>3506</v>
      </c>
      <c r="AJ763" s="2" t="str">
        <f t="shared" si="129"/>
        <v>262</v>
      </c>
      <c r="AK763" s="2" t="str">
        <f t="shared" si="130"/>
        <v>057</v>
      </c>
      <c r="AL763" s="4">
        <f t="shared" si="131"/>
        <v>1</v>
      </c>
      <c r="AM763" s="4">
        <f t="shared" si="124"/>
        <v>2</v>
      </c>
      <c r="AN763" s="4">
        <f t="shared" si="132"/>
        <v>23768.212328718881</v>
      </c>
      <c r="AO763" s="4">
        <f t="shared" si="133"/>
        <v>11884</v>
      </c>
      <c r="AP763" s="4">
        <f t="shared" si="134"/>
        <v>0</v>
      </c>
      <c r="AQ763" s="75">
        <v>11884</v>
      </c>
      <c r="AR763" s="4"/>
    </row>
    <row r="764" spans="1:44">
      <c r="A764" s="2">
        <v>3506262071</v>
      </c>
      <c r="B764" s="382" t="s">
        <v>700</v>
      </c>
      <c r="C764" s="15">
        <f>'fnd enro'!C764</f>
        <v>0</v>
      </c>
      <c r="D764" s="15">
        <f>'fnd enro'!D764</f>
        <v>0</v>
      </c>
      <c r="E764" s="15">
        <f>'fnd enro'!E764</f>
        <v>0</v>
      </c>
      <c r="F764" s="15">
        <f>'fnd enro'!F764</f>
        <v>0</v>
      </c>
      <c r="G764" s="15">
        <f>'fnd enro'!G764</f>
        <v>0</v>
      </c>
      <c r="H764" s="15">
        <f>'fnd enro'!H764</f>
        <v>2</v>
      </c>
      <c r="I764" s="15">
        <f>'fnd enro'!I764</f>
        <v>7.4999999999999997E-2</v>
      </c>
      <c r="J764" s="15">
        <f>'fnd enro'!J764</f>
        <v>0</v>
      </c>
      <c r="K764" s="15">
        <f>'fnd enro'!K764</f>
        <v>0</v>
      </c>
      <c r="L764" s="15">
        <f>'fnd enro'!L764</f>
        <v>0</v>
      </c>
      <c r="M764" s="15">
        <f>'fnd enro'!M764</f>
        <v>0</v>
      </c>
      <c r="N764" s="15">
        <f>'fnd enro'!N764</f>
        <v>0</v>
      </c>
      <c r="O764" s="15">
        <f>'fnd enro'!O764</f>
        <v>2</v>
      </c>
      <c r="P764" s="15"/>
      <c r="Q764" s="15">
        <f>'fnd enro'!R764</f>
        <v>2</v>
      </c>
      <c r="R764" s="16">
        <f t="shared" si="125"/>
        <v>1</v>
      </c>
      <c r="S764" s="15">
        <f>'fnd enro'!Q764</f>
        <v>10</v>
      </c>
      <c r="U764" s="1">
        <f>(($C764*'fnd base rates'!C$48)
+($D764*'fnd base rates'!C$49)
+($E764*'fnd base rates'!C$50)
+($F764*'fnd base rates'!C$51)
+($G764*'fnd base rates'!C$52)
+($H764*'fnd base rates'!C$53)
+($I764*'fnd base rates'!C$54)
+($J764*'fnd base rates'!C$55)
+($K764*'fnd base rates'!C$56)
+($L764*'fnd base rates'!C$57)
+($M764*'fnd base rates'!C$58)
+($N764*'fnd base rates'!C$59)
+($O764*VLOOKUP($S764+12,rate_basefnd,3)))
*$R764</f>
        <v>926.59125000000006</v>
      </c>
      <c r="V764" s="1">
        <f>(($C764*'fnd base rates'!D$48)
+($D764*'fnd base rates'!D$49)
+($E764*'fnd base rates'!D$50)
+($F764*'fnd base rates'!D$51)
+($G764*'fnd base rates'!D$52)
+($H764*'fnd base rates'!D$53)
+($I764*'fnd base rates'!D$54)
+($J764*'fnd base rates'!D$55)
+($K764*'fnd base rates'!D$56)
+($L764*'fnd base rates'!D$57)
+($M764*'fnd base rates'!D$58)
+($N764*'fnd base rates'!D$59)
+($O764*VLOOKUP($S764+12,rate_basefnd,4)))
*$R764</f>
        <v>1329.44</v>
      </c>
      <c r="W764" s="1">
        <f>(($C764*'fnd base rates'!E$48)
+($D764*'fnd base rates'!E$49)
+($E764*'fnd base rates'!E$50)
+($F764*'fnd base rates'!E$51)
+($G764*'fnd base rates'!E$52)
+($H764*'fnd base rates'!E$53)
+($I764*'fnd base rates'!E$54)
+($J764*'fnd base rates'!E$55)
+($K764*'fnd base rates'!E$56)
+($L764*'fnd base rates'!E$57)
+($M764*'fnd base rates'!E$58)
+($N764*'fnd base rates'!E$59)
+($O764*VLOOKUP($S764+12,rate_basefnd,5)))
*$R764</f>
        <v>15060.498749999999</v>
      </c>
      <c r="X764" s="1">
        <f>(($C764*'fnd base rates'!F$48)
+($D764*'fnd base rates'!F$49)
+($E764*'fnd base rates'!F$50)
+($F764*'fnd base rates'!F$51)
+($G764*'fnd base rates'!F$52)
+($H764*'fnd base rates'!F$53)
+($I764*'fnd base rates'!F$54)
+($J764*'fnd base rates'!F$55)
+($K764*'fnd base rates'!F$56)
+($L764*'fnd base rates'!F$57)
+($M764*'fnd base rates'!F$58)
+($N764*'fnd base rates'!F$59)
+($O764*VLOOKUP($S764+12,rate_basefnd,6)))
*$R764</f>
        <v>1523.9115000000002</v>
      </c>
      <c r="Y764" s="1">
        <f>(($C764*'fnd base rates'!G$48)
+($D764*'fnd base rates'!G$49)
+($E764*'fnd base rates'!G$50)
+($F764*'fnd base rates'!G$51)
+($G764*'fnd base rates'!G$52)
+($H764*'fnd base rates'!G$53)
+($I764*'fnd base rates'!G$54)
+($J764*'fnd base rates'!G$55)
+($K764*'fnd base rates'!G$56)
+($L764*'fnd base rates'!G$57)
+($M764*'fnd base rates'!G$58)
+($N764*'fnd base rates'!G$59)
+($O764*VLOOKUP($S764+12,rate_basefnd,7)))
*$R764</f>
        <v>427.88549999999998</v>
      </c>
      <c r="Z764" s="1">
        <f>(($C764*'fnd base rates'!H$48)
+($D764*'fnd base rates'!H$49)
+($E764*'fnd base rates'!H$50)
+($F764*'fnd base rates'!H$51)
+($G764*'fnd base rates'!H$52)
+($H764*'fnd base rates'!H$53)
+($I764*'fnd base rates'!H$54)
+($J764*'fnd base rates'!H$55)
+($K764*'fnd base rates'!H$56)
+($L764*'fnd base rates'!H$57)
+($M764*'fnd base rates'!H$58)
+($N764*'fnd base rates'!H$59)
+($O764*VLOOKUP($S764+12,rate_basefnd,8)))</f>
        <v>1438.1690000000001</v>
      </c>
      <c r="AA764" s="1">
        <f>(($C764*'fnd base rates'!I$48)
+($D764*'fnd base rates'!I$49)
+($E764*'fnd base rates'!I$50)
+($F764*'fnd base rates'!I$51)
+($G764*'fnd base rates'!I$52)
+($H764*'fnd base rates'!I$53)
+($I764*'fnd base rates'!I$54)
+($J764*'fnd base rates'!I$55)
+($K764*'fnd base rates'!I$56)
+($L764*'fnd base rates'!I$57)
+($M764*'fnd base rates'!I$58)
+($N764*'fnd base rates'!I$59)
+($O764*VLOOKUP($S764+12,rate_basefnd,9)))
*$R764</f>
        <v>740.16</v>
      </c>
      <c r="AB764" s="1">
        <f>(($C764*'fnd base rates'!J$48)
+($D764*'fnd base rates'!J$49)
+($E764*'fnd base rates'!J$50)
+($F764*'fnd base rates'!J$51)
+($G764*'fnd base rates'!J$52)
+($H764*'fnd base rates'!J$53)
+($I764*'fnd base rates'!J$54)
+($J764*'fnd base rates'!J$55)
+($K764*'fnd base rates'!J$56)
+($L764*'fnd base rates'!J$57)
+($M764*'fnd base rates'!J$58)
+($N764*'fnd base rates'!J$59)
+($O764*VLOOKUP($S764+12,rate_basefnd,10)))
*$R764</f>
        <v>997</v>
      </c>
      <c r="AC764" s="1">
        <f>(($C764*'fnd base rates'!K$48)
+($D764*'fnd base rates'!K$49)
+($E764*'fnd base rates'!K$50)
+($F764*'fnd base rates'!K$51)
+($G764*'fnd base rates'!K$52)
+($H764*'fnd base rates'!K$53)
+($I764*'fnd base rates'!K$54)
+($J764*'fnd base rates'!K$55)
+($K764*'fnd base rates'!K$56)
+($L764*'fnd base rates'!K$57)
+($M764*'fnd base rates'!K$58)
+($N764*'fnd base rates'!K$59)
+($O764*VLOOKUP($S764+12,rate_basefnd,11)))
*$R764</f>
        <v>3002.7502500000001</v>
      </c>
      <c r="AD764" s="1">
        <f>(($C764*'fnd base rates'!L$48)
+($D764*'fnd base rates'!L$49)
+($E764*'fnd base rates'!L$50)
+($F764*'fnd base rates'!L$51)
+($G764*'fnd base rates'!L$52)
+($H764*'fnd base rates'!L$53)
+($I764*'fnd base rates'!L$54)
+($J764*'fnd base rates'!L$55)
+($K764*'fnd base rates'!L$56)
+($L764*'fnd base rates'!L$57)
+($M764*'fnd base rates'!L$58)
+($N764*'fnd base rates'!L$59)
+($O764*VLOOKUP($S764+12,rate_basefnd,12)))</f>
        <v>2502.7160787188832</v>
      </c>
      <c r="AE764" s="1">
        <f>(($C764*'fnd base rates'!M$48)
+($D764*'fnd base rates'!M$49)
+($E764*'fnd base rates'!M$50)
+($F764*'fnd base rates'!M$51)
+($G764*'fnd base rates'!M$52)
+($H764*'fnd base rates'!M$53)
+($I764*'fnd base rates'!M$54)
+($J764*'fnd base rates'!M$55)
+($K764*'fnd base rates'!M$56)
+($L764*'fnd base rates'!M$57)
+($M764*'fnd base rates'!M$58)
+($N764*'fnd base rates'!M$59)
+($O764*VLOOKUP($S764+12,rate_basefnd,13)))</f>
        <v>0</v>
      </c>
      <c r="AF764" s="4">
        <f t="shared" si="126"/>
        <v>27949.122328718888</v>
      </c>
      <c r="AG764" s="4"/>
      <c r="AH764" s="4">
        <f t="shared" si="127"/>
        <v>3506262071</v>
      </c>
      <c r="AI764" s="4" t="str">
        <f t="shared" si="128"/>
        <v>3506</v>
      </c>
      <c r="AJ764" s="2" t="str">
        <f t="shared" si="129"/>
        <v>262</v>
      </c>
      <c r="AK764" s="2" t="str">
        <f t="shared" si="130"/>
        <v>071</v>
      </c>
      <c r="AL764" s="4">
        <f t="shared" si="131"/>
        <v>1</v>
      </c>
      <c r="AM764" s="4">
        <f t="shared" si="124"/>
        <v>2</v>
      </c>
      <c r="AN764" s="4">
        <f t="shared" si="132"/>
        <v>27949.122328718888</v>
      </c>
      <c r="AO764" s="4">
        <f t="shared" si="133"/>
        <v>13975</v>
      </c>
      <c r="AP764" s="4">
        <f t="shared" si="134"/>
        <v>0</v>
      </c>
      <c r="AQ764" s="75">
        <v>13975</v>
      </c>
      <c r="AR764" s="4"/>
    </row>
    <row r="765" spans="1:44">
      <c r="A765" s="2">
        <v>3506262093</v>
      </c>
      <c r="B765" s="382" t="s">
        <v>700</v>
      </c>
      <c r="C765" s="15">
        <f>'fnd enro'!C765</f>
        <v>0</v>
      </c>
      <c r="D765" s="15">
        <f>'fnd enro'!D765</f>
        <v>0</v>
      </c>
      <c r="E765" s="15">
        <f>'fnd enro'!E765</f>
        <v>0</v>
      </c>
      <c r="F765" s="15">
        <f>'fnd enro'!F765</f>
        <v>0</v>
      </c>
      <c r="G765" s="15">
        <f>'fnd enro'!G765</f>
        <v>2</v>
      </c>
      <c r="H765" s="15">
        <f>'fnd enro'!H765</f>
        <v>6</v>
      </c>
      <c r="I765" s="15">
        <f>'fnd enro'!I765</f>
        <v>0.45</v>
      </c>
      <c r="J765" s="15">
        <f>'fnd enro'!J765</f>
        <v>0</v>
      </c>
      <c r="K765" s="15">
        <f>'fnd enro'!K765</f>
        <v>0</v>
      </c>
      <c r="L765" s="15">
        <f>'fnd enro'!L765</f>
        <v>0</v>
      </c>
      <c r="M765" s="15">
        <f>'fnd enro'!M765</f>
        <v>4</v>
      </c>
      <c r="N765" s="15">
        <f>'fnd enro'!N765</f>
        <v>0</v>
      </c>
      <c r="O765" s="15">
        <f>'fnd enro'!O765</f>
        <v>5</v>
      </c>
      <c r="P765" s="15"/>
      <c r="Q765" s="15">
        <f>'fnd enro'!R765</f>
        <v>12</v>
      </c>
      <c r="R765" s="16">
        <f t="shared" si="125"/>
        <v>1</v>
      </c>
      <c r="S765" s="15">
        <f>'fnd enro'!Q765</f>
        <v>9</v>
      </c>
      <c r="U765" s="1">
        <f>(($C765*'fnd base rates'!C$48)
+($D765*'fnd base rates'!C$49)
+($E765*'fnd base rates'!C$50)
+($F765*'fnd base rates'!C$51)
+($G765*'fnd base rates'!C$52)
+($H765*'fnd base rates'!C$53)
+($I765*'fnd base rates'!C$54)
+($J765*'fnd base rates'!C$55)
+($K765*'fnd base rates'!C$56)
+($L765*'fnd base rates'!C$57)
+($M765*'fnd base rates'!C$58)
+($N765*'fnd base rates'!C$59)
+($O765*VLOOKUP($S765+12,rate_basefnd,3)))
*$R765</f>
        <v>5559.5475000000006</v>
      </c>
      <c r="V765" s="1">
        <f>(($C765*'fnd base rates'!D$48)
+($D765*'fnd base rates'!D$49)
+($E765*'fnd base rates'!D$50)
+($F765*'fnd base rates'!D$51)
+($G765*'fnd base rates'!D$52)
+($H765*'fnd base rates'!D$53)
+($I765*'fnd base rates'!D$54)
+($J765*'fnd base rates'!D$55)
+($K765*'fnd base rates'!D$56)
+($L765*'fnd base rates'!D$57)
+($M765*'fnd base rates'!D$58)
+($N765*'fnd base rates'!D$59)
+($O765*VLOOKUP($S765+12,rate_basefnd,4)))
*$R765</f>
        <v>7976.64</v>
      </c>
      <c r="W765" s="1">
        <f>(($C765*'fnd base rates'!E$48)
+($D765*'fnd base rates'!E$49)
+($E765*'fnd base rates'!E$50)
+($F765*'fnd base rates'!E$51)
+($G765*'fnd base rates'!E$52)
+($H765*'fnd base rates'!E$53)
+($I765*'fnd base rates'!E$54)
+($J765*'fnd base rates'!E$55)
+($K765*'fnd base rates'!E$56)
+($L765*'fnd base rates'!E$57)
+($M765*'fnd base rates'!E$58)
+($N765*'fnd base rates'!E$59)
+($O765*VLOOKUP($S765+12,rate_basefnd,5)))
*$R765</f>
        <v>67363.342499999999</v>
      </c>
      <c r="X765" s="1">
        <f>(($C765*'fnd base rates'!F$48)
+($D765*'fnd base rates'!F$49)
+($E765*'fnd base rates'!F$50)
+($F765*'fnd base rates'!F$51)
+($G765*'fnd base rates'!F$52)
+($H765*'fnd base rates'!F$53)
+($I765*'fnd base rates'!F$54)
+($J765*'fnd base rates'!F$55)
+($K765*'fnd base rates'!F$56)
+($L765*'fnd base rates'!F$57)
+($M765*'fnd base rates'!F$58)
+($N765*'fnd base rates'!F$59)
+($O765*VLOOKUP($S765+12,rate_basefnd,6)))
*$R765</f>
        <v>9958.3690000000006</v>
      </c>
      <c r="Y765" s="1">
        <f>(($C765*'fnd base rates'!G$48)
+($D765*'fnd base rates'!G$49)
+($E765*'fnd base rates'!G$50)
+($F765*'fnd base rates'!G$51)
+($G765*'fnd base rates'!G$52)
+($H765*'fnd base rates'!G$53)
+($I765*'fnd base rates'!G$54)
+($J765*'fnd base rates'!G$55)
+($K765*'fnd base rates'!G$56)
+($L765*'fnd base rates'!G$57)
+($M765*'fnd base rates'!G$58)
+($N765*'fnd base rates'!G$59)
+($O765*VLOOKUP($S765+12,rate_basefnd,7)))
*$R765</f>
        <v>2213.6930000000002</v>
      </c>
      <c r="Z765" s="1">
        <f>(($C765*'fnd base rates'!H$48)
+($D765*'fnd base rates'!H$49)
+($E765*'fnd base rates'!H$50)
+($F765*'fnd base rates'!H$51)
+($G765*'fnd base rates'!H$52)
+($H765*'fnd base rates'!H$53)
+($I765*'fnd base rates'!H$54)
+($J765*'fnd base rates'!H$55)
+($K765*'fnd base rates'!H$56)
+($L765*'fnd base rates'!H$57)
+($M765*'fnd base rates'!H$58)
+($N765*'fnd base rates'!H$59)
+($O765*VLOOKUP($S765+12,rate_basefnd,8)))</f>
        <v>7040.8140000000003</v>
      </c>
      <c r="AA765" s="1">
        <f>(($C765*'fnd base rates'!I$48)
+($D765*'fnd base rates'!I$49)
+($E765*'fnd base rates'!I$50)
+($F765*'fnd base rates'!I$51)
+($G765*'fnd base rates'!I$52)
+($H765*'fnd base rates'!I$53)
+($I765*'fnd base rates'!I$54)
+($J765*'fnd base rates'!I$55)
+($K765*'fnd base rates'!I$56)
+($L765*'fnd base rates'!I$57)
+($M765*'fnd base rates'!I$58)
+($N765*'fnd base rates'!I$59)
+($O765*VLOOKUP($S765+12,rate_basefnd,9)))
*$R765</f>
        <v>3991.86</v>
      </c>
      <c r="AB765" s="1">
        <f>(($C765*'fnd base rates'!J$48)
+($D765*'fnd base rates'!J$49)
+($E765*'fnd base rates'!J$50)
+($F765*'fnd base rates'!J$51)
+($G765*'fnd base rates'!J$52)
+($H765*'fnd base rates'!J$53)
+($I765*'fnd base rates'!J$54)
+($J765*'fnd base rates'!J$55)
+($K765*'fnd base rates'!J$56)
+($L765*'fnd base rates'!J$57)
+($M765*'fnd base rates'!J$58)
+($N765*'fnd base rates'!J$59)
+($O765*VLOOKUP($S765+12,rate_basefnd,10)))
*$R765</f>
        <v>3952.76</v>
      </c>
      <c r="AC765" s="1">
        <f>(($C765*'fnd base rates'!K$48)
+($D765*'fnd base rates'!K$49)
+($E765*'fnd base rates'!K$50)
+($F765*'fnd base rates'!K$51)
+($G765*'fnd base rates'!K$52)
+($H765*'fnd base rates'!K$53)
+($I765*'fnd base rates'!K$54)
+($J765*'fnd base rates'!K$55)
+($K765*'fnd base rates'!K$56)
+($L765*'fnd base rates'!K$57)
+($M765*'fnd base rates'!K$58)
+($N765*'fnd base rates'!K$59)
+($O765*VLOOKUP($S765+12,rate_basefnd,11)))
*$R765</f>
        <v>15535.3815</v>
      </c>
      <c r="AD765" s="1">
        <f>(($C765*'fnd base rates'!L$48)
+($D765*'fnd base rates'!L$49)
+($E765*'fnd base rates'!L$50)
+($F765*'fnd base rates'!L$51)
+($G765*'fnd base rates'!L$52)
+($H765*'fnd base rates'!L$53)
+($I765*'fnd base rates'!L$54)
+($J765*'fnd base rates'!L$55)
+($K765*'fnd base rates'!L$56)
+($L765*'fnd base rates'!L$57)
+($M765*'fnd base rates'!L$58)
+($N765*'fnd base rates'!L$59)
+($O765*VLOOKUP($S765+12,rate_basefnd,12)))</f>
        <v>13712.521106721726</v>
      </c>
      <c r="AE765" s="1">
        <f>(($C765*'fnd base rates'!M$48)
+($D765*'fnd base rates'!M$49)
+($E765*'fnd base rates'!M$50)
+($F765*'fnd base rates'!M$51)
+($G765*'fnd base rates'!M$52)
+($H765*'fnd base rates'!M$53)
+($I765*'fnd base rates'!M$54)
+($J765*'fnd base rates'!M$55)
+($K765*'fnd base rates'!M$56)
+($L765*'fnd base rates'!M$57)
+($M765*'fnd base rates'!M$58)
+($N765*'fnd base rates'!M$59)
+($O765*VLOOKUP($S765+12,rate_basefnd,13)))</f>
        <v>0</v>
      </c>
      <c r="AF765" s="4">
        <f t="shared" si="126"/>
        <v>137304.92860672172</v>
      </c>
      <c r="AG765" s="4"/>
      <c r="AH765" s="4">
        <f t="shared" si="127"/>
        <v>3506262093</v>
      </c>
      <c r="AI765" s="4" t="str">
        <f t="shared" si="128"/>
        <v>3506</v>
      </c>
      <c r="AJ765" s="2" t="str">
        <f t="shared" si="129"/>
        <v>262</v>
      </c>
      <c r="AK765" s="2" t="str">
        <f t="shared" si="130"/>
        <v>093</v>
      </c>
      <c r="AL765" s="4">
        <f t="shared" si="131"/>
        <v>1</v>
      </c>
      <c r="AM765" s="4">
        <f t="shared" si="124"/>
        <v>12</v>
      </c>
      <c r="AN765" s="4">
        <f t="shared" si="132"/>
        <v>137304.92860672172</v>
      </c>
      <c r="AO765" s="4">
        <f t="shared" si="133"/>
        <v>11442</v>
      </c>
      <c r="AP765" s="4">
        <f t="shared" si="134"/>
        <v>0</v>
      </c>
      <c r="AQ765" s="75">
        <v>11442</v>
      </c>
      <c r="AR765" s="4"/>
    </row>
    <row r="766" spans="1:44">
      <c r="A766" s="2">
        <v>3506262149</v>
      </c>
      <c r="B766" s="382" t="s">
        <v>700</v>
      </c>
      <c r="C766" s="15">
        <f>'fnd enro'!C766</f>
        <v>0</v>
      </c>
      <c r="D766" s="15">
        <f>'fnd enro'!D766</f>
        <v>0</v>
      </c>
      <c r="E766" s="15">
        <f>'fnd enro'!E766</f>
        <v>0</v>
      </c>
      <c r="F766" s="15">
        <f>'fnd enro'!F766</f>
        <v>0</v>
      </c>
      <c r="G766" s="15">
        <f>'fnd enro'!G766</f>
        <v>2</v>
      </c>
      <c r="H766" s="15">
        <f>'fnd enro'!H766</f>
        <v>1</v>
      </c>
      <c r="I766" s="15">
        <f>'fnd enro'!I766</f>
        <v>0.15</v>
      </c>
      <c r="J766" s="15">
        <f>'fnd enro'!J766</f>
        <v>0</v>
      </c>
      <c r="K766" s="15">
        <f>'fnd enro'!K766</f>
        <v>0</v>
      </c>
      <c r="L766" s="15">
        <f>'fnd enro'!L766</f>
        <v>0</v>
      </c>
      <c r="M766" s="15">
        <f>'fnd enro'!M766</f>
        <v>1</v>
      </c>
      <c r="N766" s="15">
        <f>'fnd enro'!N766</f>
        <v>0</v>
      </c>
      <c r="O766" s="15">
        <f>'fnd enro'!O766</f>
        <v>3</v>
      </c>
      <c r="P766" s="15"/>
      <c r="Q766" s="15">
        <f>'fnd enro'!R766</f>
        <v>4</v>
      </c>
      <c r="R766" s="16">
        <f t="shared" si="125"/>
        <v>1</v>
      </c>
      <c r="S766" s="15">
        <f>'fnd enro'!Q766</f>
        <v>10</v>
      </c>
      <c r="U766" s="1">
        <f>(($C766*'fnd base rates'!C$48)
+($D766*'fnd base rates'!C$49)
+($E766*'fnd base rates'!C$50)
+($F766*'fnd base rates'!C$51)
+($G766*'fnd base rates'!C$52)
+($H766*'fnd base rates'!C$53)
+($I766*'fnd base rates'!C$54)
+($J766*'fnd base rates'!C$55)
+($K766*'fnd base rates'!C$56)
+($L766*'fnd base rates'!C$57)
+($M766*'fnd base rates'!C$58)
+($N766*'fnd base rates'!C$59)
+($O766*VLOOKUP($S766+12,rate_basefnd,3)))
*$R766</f>
        <v>1853.1825000000001</v>
      </c>
      <c r="V766" s="1">
        <f>(($C766*'fnd base rates'!D$48)
+($D766*'fnd base rates'!D$49)
+($E766*'fnd base rates'!D$50)
+($F766*'fnd base rates'!D$51)
+($G766*'fnd base rates'!D$52)
+($H766*'fnd base rates'!D$53)
+($I766*'fnd base rates'!D$54)
+($J766*'fnd base rates'!D$55)
+($K766*'fnd base rates'!D$56)
+($L766*'fnd base rates'!D$57)
+($M766*'fnd base rates'!D$58)
+($N766*'fnd base rates'!D$59)
+($O766*VLOOKUP($S766+12,rate_basefnd,4)))
*$R766</f>
        <v>2658.88</v>
      </c>
      <c r="W766" s="1">
        <f>(($C766*'fnd base rates'!E$48)
+($D766*'fnd base rates'!E$49)
+($E766*'fnd base rates'!E$50)
+($F766*'fnd base rates'!E$51)
+($G766*'fnd base rates'!E$52)
+($H766*'fnd base rates'!E$53)
+($I766*'fnd base rates'!E$54)
+($J766*'fnd base rates'!E$55)
+($K766*'fnd base rates'!E$56)
+($L766*'fnd base rates'!E$57)
+($M766*'fnd base rates'!E$58)
+($N766*'fnd base rates'!E$59)
+($O766*VLOOKUP($S766+12,rate_basefnd,5)))
*$R766</f>
        <v>24971.017499999998</v>
      </c>
      <c r="X766" s="1">
        <f>(($C766*'fnd base rates'!F$48)
+($D766*'fnd base rates'!F$49)
+($E766*'fnd base rates'!F$50)
+($F766*'fnd base rates'!F$51)
+($G766*'fnd base rates'!F$52)
+($H766*'fnd base rates'!F$53)
+($I766*'fnd base rates'!F$54)
+($J766*'fnd base rates'!F$55)
+($K766*'fnd base rates'!F$56)
+($L766*'fnd base rates'!F$57)
+($M766*'fnd base rates'!F$58)
+($N766*'fnd base rates'!F$59)
+($O766*VLOOKUP($S766+12,rate_basefnd,6)))
*$R766</f>
        <v>3392.9229999999998</v>
      </c>
      <c r="Y766" s="1">
        <f>(($C766*'fnd base rates'!G$48)
+($D766*'fnd base rates'!G$49)
+($E766*'fnd base rates'!G$50)
+($F766*'fnd base rates'!G$51)
+($G766*'fnd base rates'!G$52)
+($H766*'fnd base rates'!G$53)
+($I766*'fnd base rates'!G$54)
+($J766*'fnd base rates'!G$55)
+($K766*'fnd base rates'!G$56)
+($L766*'fnd base rates'!G$57)
+($M766*'fnd base rates'!G$58)
+($N766*'fnd base rates'!G$59)
+($O766*VLOOKUP($S766+12,rate_basefnd,7)))
*$R766</f>
        <v>828.21100000000001</v>
      </c>
      <c r="Z766" s="1">
        <f>(($C766*'fnd base rates'!H$48)
+($D766*'fnd base rates'!H$49)
+($E766*'fnd base rates'!H$50)
+($F766*'fnd base rates'!H$51)
+($G766*'fnd base rates'!H$52)
+($H766*'fnd base rates'!H$53)
+($I766*'fnd base rates'!H$54)
+($J766*'fnd base rates'!H$55)
+($K766*'fnd base rates'!H$56)
+($L766*'fnd base rates'!H$57)
+($M766*'fnd base rates'!H$58)
+($N766*'fnd base rates'!H$59)
+($O766*VLOOKUP($S766+12,rate_basefnd,8)))</f>
        <v>2082.2380000000003</v>
      </c>
      <c r="AA766" s="1">
        <f>(($C766*'fnd base rates'!I$48)
+($D766*'fnd base rates'!I$49)
+($E766*'fnd base rates'!I$50)
+($F766*'fnd base rates'!I$51)
+($G766*'fnd base rates'!I$52)
+($H766*'fnd base rates'!I$53)
+($I766*'fnd base rates'!I$54)
+($J766*'fnd base rates'!I$55)
+($K766*'fnd base rates'!I$56)
+($L766*'fnd base rates'!I$57)
+($M766*'fnd base rates'!I$58)
+($N766*'fnd base rates'!I$59)
+($O766*VLOOKUP($S766+12,rate_basefnd,9)))
*$R766</f>
        <v>1255.77</v>
      </c>
      <c r="AB766" s="1">
        <f>(($C766*'fnd base rates'!J$48)
+($D766*'fnd base rates'!J$49)
+($E766*'fnd base rates'!J$50)
+($F766*'fnd base rates'!J$51)
+($G766*'fnd base rates'!J$52)
+($H766*'fnd base rates'!J$53)
+($I766*'fnd base rates'!J$54)
+($J766*'fnd base rates'!J$55)
+($K766*'fnd base rates'!J$56)
+($L766*'fnd base rates'!J$57)
+($M766*'fnd base rates'!J$58)
+($N766*'fnd base rates'!J$59)
+($O766*VLOOKUP($S766+12,rate_basefnd,10)))
*$R766</f>
        <v>1063.21</v>
      </c>
      <c r="AC766" s="1">
        <f>(($C766*'fnd base rates'!K$48)
+($D766*'fnd base rates'!K$49)
+($E766*'fnd base rates'!K$50)
+($F766*'fnd base rates'!K$51)
+($G766*'fnd base rates'!K$52)
+($H766*'fnd base rates'!K$53)
+($I766*'fnd base rates'!K$54)
+($J766*'fnd base rates'!K$55)
+($K766*'fnd base rates'!K$56)
+($L766*'fnd base rates'!K$57)
+($M766*'fnd base rates'!K$58)
+($N766*'fnd base rates'!K$59)
+($O766*VLOOKUP($S766+12,rate_basefnd,11)))
*$R766</f>
        <v>5812.1204999999991</v>
      </c>
      <c r="AD766" s="1">
        <f>(($C766*'fnd base rates'!L$48)
+($D766*'fnd base rates'!L$49)
+($E766*'fnd base rates'!L$50)
+($F766*'fnd base rates'!L$51)
+($G766*'fnd base rates'!L$52)
+($H766*'fnd base rates'!L$53)
+($I766*'fnd base rates'!L$54)
+($J766*'fnd base rates'!L$55)
+($K766*'fnd base rates'!L$56)
+($L766*'fnd base rates'!L$57)
+($M766*'fnd base rates'!L$58)
+($N766*'fnd base rates'!L$59)
+($O766*VLOOKUP($S766+12,rate_basefnd,12)))</f>
        <v>5020.7309021409592</v>
      </c>
      <c r="AE766" s="1">
        <f>(($C766*'fnd base rates'!M$48)
+($D766*'fnd base rates'!M$49)
+($E766*'fnd base rates'!M$50)
+($F766*'fnd base rates'!M$51)
+($G766*'fnd base rates'!M$52)
+($H766*'fnd base rates'!M$53)
+($I766*'fnd base rates'!M$54)
+($J766*'fnd base rates'!M$55)
+($K766*'fnd base rates'!M$56)
+($L766*'fnd base rates'!M$57)
+($M766*'fnd base rates'!M$58)
+($N766*'fnd base rates'!M$59)
+($O766*VLOOKUP($S766+12,rate_basefnd,13)))</f>
        <v>0</v>
      </c>
      <c r="AF766" s="4">
        <f t="shared" si="126"/>
        <v>48938.283402140951</v>
      </c>
      <c r="AG766" s="4"/>
      <c r="AH766" s="4">
        <f t="shared" si="127"/>
        <v>3506262149</v>
      </c>
      <c r="AI766" s="4" t="str">
        <f t="shared" si="128"/>
        <v>3506</v>
      </c>
      <c r="AJ766" s="2" t="str">
        <f t="shared" si="129"/>
        <v>262</v>
      </c>
      <c r="AK766" s="2" t="str">
        <f t="shared" si="130"/>
        <v>149</v>
      </c>
      <c r="AL766" s="4">
        <f t="shared" si="131"/>
        <v>1</v>
      </c>
      <c r="AM766" s="4">
        <f t="shared" si="124"/>
        <v>4</v>
      </c>
      <c r="AN766" s="4">
        <f t="shared" si="132"/>
        <v>48938.283402140951</v>
      </c>
      <c r="AO766" s="4">
        <f t="shared" si="133"/>
        <v>12235</v>
      </c>
      <c r="AP766" s="4">
        <f t="shared" si="134"/>
        <v>0</v>
      </c>
      <c r="AQ766" s="75">
        <v>12235</v>
      </c>
      <c r="AR766" s="4"/>
    </row>
    <row r="767" spans="1:44">
      <c r="A767" s="2">
        <v>3506262163</v>
      </c>
      <c r="B767" s="382" t="s">
        <v>700</v>
      </c>
      <c r="C767" s="15">
        <f>'fnd enro'!C767</f>
        <v>0</v>
      </c>
      <c r="D767" s="15">
        <f>'fnd enro'!D767</f>
        <v>0</v>
      </c>
      <c r="E767" s="15">
        <f>'fnd enro'!E767</f>
        <v>0</v>
      </c>
      <c r="F767" s="15">
        <f>'fnd enro'!F767</f>
        <v>0</v>
      </c>
      <c r="G767" s="15">
        <f>'fnd enro'!G767</f>
        <v>40</v>
      </c>
      <c r="H767" s="15">
        <f>'fnd enro'!H767</f>
        <v>54</v>
      </c>
      <c r="I767" s="15">
        <f>'fnd enro'!I767</f>
        <v>5.0625</v>
      </c>
      <c r="J767" s="15">
        <f>'fnd enro'!J767</f>
        <v>0</v>
      </c>
      <c r="K767" s="15">
        <f>'fnd enro'!K767</f>
        <v>0</v>
      </c>
      <c r="L767" s="15">
        <f>'fnd enro'!L767</f>
        <v>0</v>
      </c>
      <c r="M767" s="15">
        <f>'fnd enro'!M767</f>
        <v>41</v>
      </c>
      <c r="N767" s="15">
        <f>'fnd enro'!N767</f>
        <v>0</v>
      </c>
      <c r="O767" s="15">
        <f>'fnd enro'!O767</f>
        <v>61</v>
      </c>
      <c r="P767" s="15"/>
      <c r="Q767" s="15">
        <f>'fnd enro'!R767</f>
        <v>135</v>
      </c>
      <c r="R767" s="16">
        <f t="shared" si="125"/>
        <v>1</v>
      </c>
      <c r="S767" s="15">
        <f>'fnd enro'!Q767</f>
        <v>9</v>
      </c>
      <c r="U767" s="1">
        <f>(($C767*'fnd base rates'!C$48)
+($D767*'fnd base rates'!C$49)
+($E767*'fnd base rates'!C$50)
+($F767*'fnd base rates'!C$51)
+($G767*'fnd base rates'!C$52)
+($H767*'fnd base rates'!C$53)
+($I767*'fnd base rates'!C$54)
+($J767*'fnd base rates'!C$55)
+($K767*'fnd base rates'!C$56)
+($L767*'fnd base rates'!C$57)
+($M767*'fnd base rates'!C$58)
+($N767*'fnd base rates'!C$59)
+($O767*VLOOKUP($S767+12,rate_basefnd,3)))
*$R767</f>
        <v>62544.909375000003</v>
      </c>
      <c r="V767" s="1">
        <f>(($C767*'fnd base rates'!D$48)
+($D767*'fnd base rates'!D$49)
+($E767*'fnd base rates'!D$50)
+($F767*'fnd base rates'!D$51)
+($G767*'fnd base rates'!D$52)
+($H767*'fnd base rates'!D$53)
+($I767*'fnd base rates'!D$54)
+($J767*'fnd base rates'!D$55)
+($K767*'fnd base rates'!D$56)
+($L767*'fnd base rates'!D$57)
+($M767*'fnd base rates'!D$58)
+($N767*'fnd base rates'!D$59)
+($O767*VLOOKUP($S767+12,rate_basefnd,4)))
*$R767</f>
        <v>89737.200000000012</v>
      </c>
      <c r="W767" s="1">
        <f>(($C767*'fnd base rates'!E$48)
+($D767*'fnd base rates'!E$49)
+($E767*'fnd base rates'!E$50)
+($F767*'fnd base rates'!E$51)
+($G767*'fnd base rates'!E$52)
+($H767*'fnd base rates'!E$53)
+($I767*'fnd base rates'!E$54)
+($J767*'fnd base rates'!E$55)
+($K767*'fnd base rates'!E$56)
+($L767*'fnd base rates'!E$57)
+($M767*'fnd base rates'!E$58)
+($N767*'fnd base rates'!E$59)
+($O767*VLOOKUP($S767+12,rate_basefnd,5)))
*$R767</f>
        <v>748554.99562499998</v>
      </c>
      <c r="X767" s="1">
        <f>(($C767*'fnd base rates'!F$48)
+($D767*'fnd base rates'!F$49)
+($E767*'fnd base rates'!F$50)
+($F767*'fnd base rates'!F$51)
+($G767*'fnd base rates'!F$52)
+($H767*'fnd base rates'!F$53)
+($I767*'fnd base rates'!F$54)
+($J767*'fnd base rates'!F$55)
+($K767*'fnd base rates'!F$56)
+($L767*'fnd base rates'!F$57)
+($M767*'fnd base rates'!F$58)
+($N767*'fnd base rates'!F$59)
+($O767*VLOOKUP($S767+12,rate_basefnd,6)))
*$R767</f>
        <v>113054.62625</v>
      </c>
      <c r="Y767" s="1">
        <f>(($C767*'fnd base rates'!G$48)
+($D767*'fnd base rates'!G$49)
+($E767*'fnd base rates'!G$50)
+($F767*'fnd base rates'!G$51)
+($G767*'fnd base rates'!G$52)
+($H767*'fnd base rates'!G$53)
+($I767*'fnd base rates'!G$54)
+($J767*'fnd base rates'!G$55)
+($K767*'fnd base rates'!G$56)
+($L767*'fnd base rates'!G$57)
+($M767*'fnd base rates'!G$58)
+($N767*'fnd base rates'!G$59)
+($O767*VLOOKUP($S767+12,rate_basefnd,7)))
*$R767</f>
        <v>25166.451250000002</v>
      </c>
      <c r="Z767" s="1">
        <f>(($C767*'fnd base rates'!H$48)
+($D767*'fnd base rates'!H$49)
+($E767*'fnd base rates'!H$50)
+($F767*'fnd base rates'!H$51)
+($G767*'fnd base rates'!H$52)
+($H767*'fnd base rates'!H$53)
+($I767*'fnd base rates'!H$54)
+($J767*'fnd base rates'!H$55)
+($K767*'fnd base rates'!H$56)
+($L767*'fnd base rates'!H$57)
+($M767*'fnd base rates'!H$58)
+($N767*'fnd base rates'!H$59)
+($O767*VLOOKUP($S767+12,rate_basefnd,8)))</f>
        <v>75635.707500000004</v>
      </c>
      <c r="AA767" s="1">
        <f>(($C767*'fnd base rates'!I$48)
+($D767*'fnd base rates'!I$49)
+($E767*'fnd base rates'!I$50)
+($F767*'fnd base rates'!I$51)
+($G767*'fnd base rates'!I$52)
+($H767*'fnd base rates'!I$53)
+($I767*'fnd base rates'!I$54)
+($J767*'fnd base rates'!I$55)
+($K767*'fnd base rates'!I$56)
+($L767*'fnd base rates'!I$57)
+($M767*'fnd base rates'!I$58)
+($N767*'fnd base rates'!I$59)
+($O767*VLOOKUP($S767+12,rate_basefnd,9)))
*$R767</f>
        <v>43897.95</v>
      </c>
      <c r="AB767" s="1">
        <f>(($C767*'fnd base rates'!J$48)
+($D767*'fnd base rates'!J$49)
+($E767*'fnd base rates'!J$50)
+($F767*'fnd base rates'!J$51)
+($G767*'fnd base rates'!J$52)
+($H767*'fnd base rates'!J$53)
+($I767*'fnd base rates'!J$54)
+($J767*'fnd base rates'!J$55)
+($K767*'fnd base rates'!J$56)
+($L767*'fnd base rates'!J$57)
+($M767*'fnd base rates'!J$58)
+($N767*'fnd base rates'!J$59)
+($O767*VLOOKUP($S767+12,rate_basefnd,10)))
*$R767</f>
        <v>40992.549999999996</v>
      </c>
      <c r="AC767" s="1">
        <f>(($C767*'fnd base rates'!K$48)
+($D767*'fnd base rates'!K$49)
+($E767*'fnd base rates'!K$50)
+($F767*'fnd base rates'!K$51)
+($G767*'fnd base rates'!K$52)
+($H767*'fnd base rates'!K$53)
+($I767*'fnd base rates'!K$54)
+($J767*'fnd base rates'!K$55)
+($K767*'fnd base rates'!K$56)
+($L767*'fnd base rates'!K$57)
+($M767*'fnd base rates'!K$58)
+($N767*'fnd base rates'!K$59)
+($O767*VLOOKUP($S767+12,rate_basefnd,11)))
*$R767</f>
        <v>176613.481875</v>
      </c>
      <c r="AD767" s="1">
        <f>(($C767*'fnd base rates'!L$48)
+($D767*'fnd base rates'!L$49)
+($E767*'fnd base rates'!L$50)
+($F767*'fnd base rates'!L$51)
+($G767*'fnd base rates'!L$52)
+($H767*'fnd base rates'!L$53)
+($I767*'fnd base rates'!L$54)
+($J767*'fnd base rates'!L$55)
+($K767*'fnd base rates'!L$56)
+($L767*'fnd base rates'!L$57)
+($M767*'fnd base rates'!L$58)
+($N767*'fnd base rates'!L$59)
+($O767*VLOOKUP($S767+12,rate_basefnd,12)))</f>
        <v>155936.8714355251</v>
      </c>
      <c r="AE767" s="1">
        <f>(($C767*'fnd base rates'!M$48)
+($D767*'fnd base rates'!M$49)
+($E767*'fnd base rates'!M$50)
+($F767*'fnd base rates'!M$51)
+($G767*'fnd base rates'!M$52)
+($H767*'fnd base rates'!M$53)
+($I767*'fnd base rates'!M$54)
+($J767*'fnd base rates'!M$55)
+($K767*'fnd base rates'!M$56)
+($L767*'fnd base rates'!M$57)
+($M767*'fnd base rates'!M$58)
+($N767*'fnd base rates'!M$59)
+($O767*VLOOKUP($S767+12,rate_basefnd,13)))</f>
        <v>0</v>
      </c>
      <c r="AF767" s="4">
        <f t="shared" si="126"/>
        <v>1532134.7433105251</v>
      </c>
      <c r="AG767" s="4"/>
      <c r="AH767" s="4">
        <f t="shared" si="127"/>
        <v>3506262163</v>
      </c>
      <c r="AI767" s="4" t="str">
        <f t="shared" si="128"/>
        <v>3506</v>
      </c>
      <c r="AJ767" s="2" t="str">
        <f t="shared" si="129"/>
        <v>262</v>
      </c>
      <c r="AK767" s="2" t="str">
        <f t="shared" si="130"/>
        <v>163</v>
      </c>
      <c r="AL767" s="4">
        <f t="shared" si="131"/>
        <v>1</v>
      </c>
      <c r="AM767" s="4">
        <f t="shared" si="124"/>
        <v>135</v>
      </c>
      <c r="AN767" s="4">
        <f t="shared" si="132"/>
        <v>1532134.7433105251</v>
      </c>
      <c r="AO767" s="4">
        <f t="shared" si="133"/>
        <v>11349</v>
      </c>
      <c r="AP767" s="4">
        <f t="shared" si="134"/>
        <v>0</v>
      </c>
      <c r="AQ767" s="75">
        <v>11349</v>
      </c>
      <c r="AR767" s="4"/>
    </row>
    <row r="768" spans="1:44">
      <c r="A768" s="2">
        <v>3506262165</v>
      </c>
      <c r="B768" s="382" t="s">
        <v>700</v>
      </c>
      <c r="C768" s="15">
        <f>'fnd enro'!C768</f>
        <v>0</v>
      </c>
      <c r="D768" s="15">
        <f>'fnd enro'!D768</f>
        <v>0</v>
      </c>
      <c r="E768" s="15">
        <f>'fnd enro'!E768</f>
        <v>0</v>
      </c>
      <c r="F768" s="15">
        <f>'fnd enro'!F768</f>
        <v>0</v>
      </c>
      <c r="G768" s="15">
        <f>'fnd enro'!G768</f>
        <v>12</v>
      </c>
      <c r="H768" s="15">
        <f>'fnd enro'!H768</f>
        <v>29</v>
      </c>
      <c r="I768" s="15">
        <f>'fnd enro'!I768</f>
        <v>1.95</v>
      </c>
      <c r="J768" s="15">
        <f>'fnd enro'!J768</f>
        <v>0</v>
      </c>
      <c r="K768" s="15">
        <f>'fnd enro'!K768</f>
        <v>0</v>
      </c>
      <c r="L768" s="15">
        <f>'fnd enro'!L768</f>
        <v>0</v>
      </c>
      <c r="M768" s="15">
        <f>'fnd enro'!M768</f>
        <v>11</v>
      </c>
      <c r="N768" s="15">
        <f>'fnd enro'!N768</f>
        <v>0</v>
      </c>
      <c r="O768" s="15">
        <f>'fnd enro'!O768</f>
        <v>17</v>
      </c>
      <c r="P768" s="15"/>
      <c r="Q768" s="15">
        <f>'fnd enro'!R768</f>
        <v>52</v>
      </c>
      <c r="R768" s="16">
        <f t="shared" si="125"/>
        <v>1</v>
      </c>
      <c r="S768" s="15">
        <f>'fnd enro'!Q768</f>
        <v>8</v>
      </c>
      <c r="U768" s="1">
        <f>(($C768*'fnd base rates'!C$48)
+($D768*'fnd base rates'!C$49)
+($E768*'fnd base rates'!C$50)
+($F768*'fnd base rates'!C$51)
+($G768*'fnd base rates'!C$52)
+($H768*'fnd base rates'!C$53)
+($I768*'fnd base rates'!C$54)
+($J768*'fnd base rates'!C$55)
+($K768*'fnd base rates'!C$56)
+($L768*'fnd base rates'!C$57)
+($M768*'fnd base rates'!C$58)
+($N768*'fnd base rates'!C$59)
+($O768*VLOOKUP($S768+12,rate_basefnd,3)))
*$R768</f>
        <v>24091.372499999998</v>
      </c>
      <c r="V768" s="1">
        <f>(($C768*'fnd base rates'!D$48)
+($D768*'fnd base rates'!D$49)
+($E768*'fnd base rates'!D$50)
+($F768*'fnd base rates'!D$51)
+($G768*'fnd base rates'!D$52)
+($H768*'fnd base rates'!D$53)
+($I768*'fnd base rates'!D$54)
+($J768*'fnd base rates'!D$55)
+($K768*'fnd base rates'!D$56)
+($L768*'fnd base rates'!D$57)
+($M768*'fnd base rates'!D$58)
+($N768*'fnd base rates'!D$59)
+($O768*VLOOKUP($S768+12,rate_basefnd,4)))
*$R768</f>
        <v>34565.440000000002</v>
      </c>
      <c r="W768" s="1">
        <f>(($C768*'fnd base rates'!E$48)
+($D768*'fnd base rates'!E$49)
+($E768*'fnd base rates'!E$50)
+($F768*'fnd base rates'!E$51)
+($G768*'fnd base rates'!E$52)
+($H768*'fnd base rates'!E$53)
+($I768*'fnd base rates'!E$54)
+($J768*'fnd base rates'!E$55)
+($K768*'fnd base rates'!E$56)
+($L768*'fnd base rates'!E$57)
+($M768*'fnd base rates'!E$58)
+($N768*'fnd base rates'!E$59)
+($O768*VLOOKUP($S768+12,rate_basefnd,5)))
*$R768</f>
        <v>267952.02750000003</v>
      </c>
      <c r="X768" s="1">
        <f>(($C768*'fnd base rates'!F$48)
+($D768*'fnd base rates'!F$49)
+($E768*'fnd base rates'!F$50)
+($F768*'fnd base rates'!F$51)
+($G768*'fnd base rates'!F$52)
+($H768*'fnd base rates'!F$53)
+($I768*'fnd base rates'!F$54)
+($J768*'fnd base rates'!F$55)
+($K768*'fnd base rates'!F$56)
+($L768*'fnd base rates'!F$57)
+($M768*'fnd base rates'!F$58)
+($N768*'fnd base rates'!F$59)
+($O768*VLOOKUP($S768+12,rate_basefnd,6)))
*$R768</f>
        <v>42475.298999999999</v>
      </c>
      <c r="Y768" s="1">
        <f>(($C768*'fnd base rates'!G$48)
+($D768*'fnd base rates'!G$49)
+($E768*'fnd base rates'!G$50)
+($F768*'fnd base rates'!G$51)
+($G768*'fnd base rates'!G$52)
+($H768*'fnd base rates'!G$53)
+($I768*'fnd base rates'!G$54)
+($J768*'fnd base rates'!G$55)
+($K768*'fnd base rates'!G$56)
+($L768*'fnd base rates'!G$57)
+($M768*'fnd base rates'!G$58)
+($N768*'fnd base rates'!G$59)
+($O768*VLOOKUP($S768+12,rate_basefnd,7)))
*$R768</f>
        <v>9030.4329999999991</v>
      </c>
      <c r="Z768" s="1">
        <f>(($C768*'fnd base rates'!H$48)
+($D768*'fnd base rates'!H$49)
+($E768*'fnd base rates'!H$50)
+($F768*'fnd base rates'!H$51)
+($G768*'fnd base rates'!H$52)
+($H768*'fnd base rates'!H$53)
+($I768*'fnd base rates'!H$54)
+($J768*'fnd base rates'!H$55)
+($K768*'fnd base rates'!H$56)
+($L768*'fnd base rates'!H$57)
+($M768*'fnd base rates'!H$58)
+($N768*'fnd base rates'!H$59)
+($O768*VLOOKUP($S768+12,rate_basefnd,8)))</f>
        <v>31304.294000000002</v>
      </c>
      <c r="AA768" s="1">
        <f>(($C768*'fnd base rates'!I$48)
+($D768*'fnd base rates'!I$49)
+($E768*'fnd base rates'!I$50)
+($F768*'fnd base rates'!I$51)
+($G768*'fnd base rates'!I$52)
+($H768*'fnd base rates'!I$53)
+($I768*'fnd base rates'!I$54)
+($J768*'fnd base rates'!I$55)
+($K768*'fnd base rates'!I$56)
+($L768*'fnd base rates'!I$57)
+($M768*'fnd base rates'!I$58)
+($N768*'fnd base rates'!I$59)
+($O768*VLOOKUP($S768+12,rate_basefnd,9)))
*$R768</f>
        <v>17522.61</v>
      </c>
      <c r="AB768" s="1">
        <f>(($C768*'fnd base rates'!J$48)
+($D768*'fnd base rates'!J$49)
+($E768*'fnd base rates'!J$50)
+($F768*'fnd base rates'!J$51)
+($G768*'fnd base rates'!J$52)
+($H768*'fnd base rates'!J$53)
+($I768*'fnd base rates'!J$54)
+($J768*'fnd base rates'!J$55)
+($K768*'fnd base rates'!J$56)
+($L768*'fnd base rates'!J$57)
+($M768*'fnd base rates'!J$58)
+($N768*'fnd base rates'!J$59)
+($O768*VLOOKUP($S768+12,rate_basefnd,10)))
*$R768</f>
        <v>18506.509999999998</v>
      </c>
      <c r="AC768" s="1">
        <f>(($C768*'fnd base rates'!K$48)
+($D768*'fnd base rates'!K$49)
+($E768*'fnd base rates'!K$50)
+($F768*'fnd base rates'!K$51)
+($G768*'fnd base rates'!K$52)
+($H768*'fnd base rates'!K$53)
+($I768*'fnd base rates'!K$54)
+($J768*'fnd base rates'!K$55)
+($K768*'fnd base rates'!K$56)
+($L768*'fnd base rates'!K$57)
+($M768*'fnd base rates'!K$58)
+($N768*'fnd base rates'!K$59)
+($O768*VLOOKUP($S768+12,rate_basefnd,11)))
*$R768</f>
        <v>63372.686500000011</v>
      </c>
      <c r="AD768" s="1">
        <f>(($C768*'fnd base rates'!L$48)
+($D768*'fnd base rates'!L$49)
+($E768*'fnd base rates'!L$50)
+($F768*'fnd base rates'!L$51)
+($G768*'fnd base rates'!L$52)
+($H768*'fnd base rates'!L$53)
+($I768*'fnd base rates'!L$54)
+($J768*'fnd base rates'!L$55)
+($K768*'fnd base rates'!L$56)
+($L768*'fnd base rates'!L$57)
+($M768*'fnd base rates'!L$58)
+($N768*'fnd base rates'!L$59)
+($O768*VLOOKUP($S768+12,rate_basefnd,12)))</f>
        <v>56571.57699775217</v>
      </c>
      <c r="AE768" s="1">
        <f>(($C768*'fnd base rates'!M$48)
+($D768*'fnd base rates'!M$49)
+($E768*'fnd base rates'!M$50)
+($F768*'fnd base rates'!M$51)
+($G768*'fnd base rates'!M$52)
+($H768*'fnd base rates'!M$53)
+($I768*'fnd base rates'!M$54)
+($J768*'fnd base rates'!M$55)
+($K768*'fnd base rates'!M$56)
+($L768*'fnd base rates'!M$57)
+($M768*'fnd base rates'!M$58)
+($N768*'fnd base rates'!M$59)
+($O768*VLOOKUP($S768+12,rate_basefnd,13)))</f>
        <v>0</v>
      </c>
      <c r="AF768" s="4">
        <f t="shared" si="126"/>
        <v>565392.24949775217</v>
      </c>
      <c r="AG768" s="4"/>
      <c r="AH768" s="4">
        <f t="shared" si="127"/>
        <v>3506262165</v>
      </c>
      <c r="AI768" s="4" t="str">
        <f t="shared" si="128"/>
        <v>3506</v>
      </c>
      <c r="AJ768" s="2" t="str">
        <f t="shared" si="129"/>
        <v>262</v>
      </c>
      <c r="AK768" s="2" t="str">
        <f t="shared" si="130"/>
        <v>165</v>
      </c>
      <c r="AL768" s="4">
        <f t="shared" si="131"/>
        <v>1</v>
      </c>
      <c r="AM768" s="4">
        <f t="shared" si="124"/>
        <v>52</v>
      </c>
      <c r="AN768" s="4">
        <f t="shared" si="132"/>
        <v>565392.24949775217</v>
      </c>
      <c r="AO768" s="4">
        <f t="shared" si="133"/>
        <v>10873</v>
      </c>
      <c r="AP768" s="4">
        <f t="shared" si="134"/>
        <v>0</v>
      </c>
      <c r="AQ768" s="75">
        <v>10873</v>
      </c>
      <c r="AR768" s="4"/>
    </row>
    <row r="769" spans="1:44">
      <c r="A769" s="2">
        <v>3506262175</v>
      </c>
      <c r="B769" s="382" t="s">
        <v>700</v>
      </c>
      <c r="C769" s="15">
        <f>'fnd enro'!C769</f>
        <v>0</v>
      </c>
      <c r="D769" s="15">
        <f>'fnd enro'!D769</f>
        <v>0</v>
      </c>
      <c r="E769" s="15">
        <f>'fnd enro'!E769</f>
        <v>0</v>
      </c>
      <c r="F769" s="15">
        <f>'fnd enro'!F769</f>
        <v>0</v>
      </c>
      <c r="G769" s="15">
        <f>'fnd enro'!G769</f>
        <v>1</v>
      </c>
      <c r="H769" s="15">
        <f>'fnd enro'!H769</f>
        <v>0</v>
      </c>
      <c r="I769" s="15">
        <f>'fnd enro'!I769</f>
        <v>3.7499999999999999E-2</v>
      </c>
      <c r="J769" s="15">
        <f>'fnd enro'!J769</f>
        <v>0</v>
      </c>
      <c r="K769" s="15">
        <f>'fnd enro'!K769</f>
        <v>0</v>
      </c>
      <c r="L769" s="15">
        <f>'fnd enro'!L769</f>
        <v>0</v>
      </c>
      <c r="M769" s="15">
        <f>'fnd enro'!M769</f>
        <v>0</v>
      </c>
      <c r="N769" s="15">
        <f>'fnd enro'!N769</f>
        <v>0</v>
      </c>
      <c r="O769" s="15">
        <f>'fnd enro'!O769</f>
        <v>0</v>
      </c>
      <c r="P769" s="15"/>
      <c r="Q769" s="15">
        <f>'fnd enro'!R769</f>
        <v>1</v>
      </c>
      <c r="R769" s="16">
        <f t="shared" si="125"/>
        <v>1</v>
      </c>
      <c r="S769" s="15">
        <f>'fnd enro'!Q769</f>
        <v>1</v>
      </c>
      <c r="U769" s="1">
        <f>(($C769*'fnd base rates'!C$48)
+($D769*'fnd base rates'!C$49)
+($E769*'fnd base rates'!C$50)
+($F769*'fnd base rates'!C$51)
+($G769*'fnd base rates'!C$52)
+($H769*'fnd base rates'!C$53)
+($I769*'fnd base rates'!C$54)
+($J769*'fnd base rates'!C$55)
+($K769*'fnd base rates'!C$56)
+($L769*'fnd base rates'!C$57)
+($M769*'fnd base rates'!C$58)
+($N769*'fnd base rates'!C$59)
+($O769*VLOOKUP($S769+12,rate_basefnd,3)))
*$R769</f>
        <v>463.29562500000003</v>
      </c>
      <c r="V769" s="1">
        <f>(($C769*'fnd base rates'!D$48)
+($D769*'fnd base rates'!D$49)
+($E769*'fnd base rates'!D$50)
+($F769*'fnd base rates'!D$51)
+($G769*'fnd base rates'!D$52)
+($H769*'fnd base rates'!D$53)
+($I769*'fnd base rates'!D$54)
+($J769*'fnd base rates'!D$55)
+($K769*'fnd base rates'!D$56)
+($L769*'fnd base rates'!D$57)
+($M769*'fnd base rates'!D$58)
+($N769*'fnd base rates'!D$59)
+($O769*VLOOKUP($S769+12,rate_basefnd,4)))
*$R769</f>
        <v>664.72</v>
      </c>
      <c r="W769" s="1">
        <f>(($C769*'fnd base rates'!E$48)
+($D769*'fnd base rates'!E$49)
+($E769*'fnd base rates'!E$50)
+($F769*'fnd base rates'!E$51)
+($G769*'fnd base rates'!E$52)
+($H769*'fnd base rates'!E$53)
+($I769*'fnd base rates'!E$54)
+($J769*'fnd base rates'!E$55)
+($K769*'fnd base rates'!E$56)
+($L769*'fnd base rates'!E$57)
+($M769*'fnd base rates'!E$58)
+($N769*'fnd base rates'!E$59)
+($O769*VLOOKUP($S769+12,rate_basefnd,5)))
*$R769</f>
        <v>2996.5193749999999</v>
      </c>
      <c r="X769" s="1">
        <f>(($C769*'fnd base rates'!F$48)
+($D769*'fnd base rates'!F$49)
+($E769*'fnd base rates'!F$50)
+($F769*'fnd base rates'!F$51)
+($G769*'fnd base rates'!F$52)
+($H769*'fnd base rates'!F$53)
+($I769*'fnd base rates'!F$54)
+($J769*'fnd base rates'!F$55)
+($K769*'fnd base rates'!F$56)
+($L769*'fnd base rates'!F$57)
+($M769*'fnd base rates'!F$58)
+($N769*'fnd base rates'!F$59)
+($O769*VLOOKUP($S769+12,rate_basefnd,6)))
*$R769</f>
        <v>856.20575000000008</v>
      </c>
      <c r="Y769" s="1">
        <f>(($C769*'fnd base rates'!G$48)
+($D769*'fnd base rates'!G$49)
+($E769*'fnd base rates'!G$50)
+($F769*'fnd base rates'!G$51)
+($G769*'fnd base rates'!G$52)
+($H769*'fnd base rates'!G$53)
+($I769*'fnd base rates'!G$54)
+($J769*'fnd base rates'!G$55)
+($K769*'fnd base rates'!G$56)
+($L769*'fnd base rates'!G$57)
+($M769*'fnd base rates'!G$58)
+($N769*'fnd base rates'!G$59)
+($O769*VLOOKUP($S769+12,rate_basefnd,7)))
*$R769</f>
        <v>145.92274999999998</v>
      </c>
      <c r="Z769" s="1">
        <f>(($C769*'fnd base rates'!H$48)
+($D769*'fnd base rates'!H$49)
+($E769*'fnd base rates'!H$50)
+($F769*'fnd base rates'!H$51)
+($G769*'fnd base rates'!H$52)
+($H769*'fnd base rates'!H$53)
+($I769*'fnd base rates'!H$54)
+($J769*'fnd base rates'!H$55)
+($K769*'fnd base rates'!H$56)
+($L769*'fnd base rates'!H$57)
+($M769*'fnd base rates'!H$58)
+($N769*'fnd base rates'!H$59)
+($O769*VLOOKUP($S769+12,rate_basefnd,8)))</f>
        <v>454.3845</v>
      </c>
      <c r="AA769" s="1">
        <f>(($C769*'fnd base rates'!I$48)
+($D769*'fnd base rates'!I$49)
+($E769*'fnd base rates'!I$50)
+($F769*'fnd base rates'!I$51)
+($G769*'fnd base rates'!I$52)
+($H769*'fnd base rates'!I$53)
+($I769*'fnd base rates'!I$54)
+($J769*'fnd base rates'!I$55)
+($K769*'fnd base rates'!I$56)
+($L769*'fnd base rates'!I$57)
+($M769*'fnd base rates'!I$58)
+($N769*'fnd base rates'!I$59)
+($O769*VLOOKUP($S769+12,rate_basefnd,9)))
*$R769</f>
        <v>295.23</v>
      </c>
      <c r="AB769" s="1">
        <f>(($C769*'fnd base rates'!J$48)
+($D769*'fnd base rates'!J$49)
+($E769*'fnd base rates'!J$50)
+($F769*'fnd base rates'!J$51)
+($G769*'fnd base rates'!J$52)
+($H769*'fnd base rates'!J$53)
+($I769*'fnd base rates'!J$54)
+($J769*'fnd base rates'!J$55)
+($K769*'fnd base rates'!J$56)
+($L769*'fnd base rates'!J$57)
+($M769*'fnd base rates'!J$58)
+($N769*'fnd base rates'!J$59)
+($O769*VLOOKUP($S769+12,rate_basefnd,10)))
*$R769</f>
        <v>216.18</v>
      </c>
      <c r="AC769" s="1">
        <f>(($C769*'fnd base rates'!K$48)
+($D769*'fnd base rates'!K$49)
+($E769*'fnd base rates'!K$50)
+($F769*'fnd base rates'!K$51)
+($G769*'fnd base rates'!K$52)
+($H769*'fnd base rates'!K$53)
+($I769*'fnd base rates'!K$54)
+($J769*'fnd base rates'!K$55)
+($K769*'fnd base rates'!K$56)
+($L769*'fnd base rates'!K$57)
+($M769*'fnd base rates'!K$58)
+($N769*'fnd base rates'!K$59)
+($O769*VLOOKUP($S769+12,rate_basefnd,11)))
*$R769</f>
        <v>1023.995125</v>
      </c>
      <c r="AD769" s="1">
        <f>(($C769*'fnd base rates'!L$48)
+($D769*'fnd base rates'!L$49)
+($E769*'fnd base rates'!L$50)
+($F769*'fnd base rates'!L$51)
+($G769*'fnd base rates'!L$52)
+($H769*'fnd base rates'!L$53)
+($I769*'fnd base rates'!L$54)
+($J769*'fnd base rates'!L$55)
+($K769*'fnd base rates'!L$56)
+($L769*'fnd base rates'!L$57)
+($M769*'fnd base rates'!L$58)
+($N769*'fnd base rates'!L$59)
+($O769*VLOOKUP($S769+12,rate_basefnd,12)))</f>
        <v>978.01976342683213</v>
      </c>
      <c r="AE769" s="1">
        <f>(($C769*'fnd base rates'!M$48)
+($D769*'fnd base rates'!M$49)
+($E769*'fnd base rates'!M$50)
+($F769*'fnd base rates'!M$51)
+($G769*'fnd base rates'!M$52)
+($H769*'fnd base rates'!M$53)
+($I769*'fnd base rates'!M$54)
+($J769*'fnd base rates'!M$55)
+($K769*'fnd base rates'!M$56)
+($L769*'fnd base rates'!M$57)
+($M769*'fnd base rates'!M$58)
+($N769*'fnd base rates'!M$59)
+($O769*VLOOKUP($S769+12,rate_basefnd,13)))</f>
        <v>0</v>
      </c>
      <c r="AF769" s="4">
        <f t="shared" si="126"/>
        <v>8094.4728884268334</v>
      </c>
      <c r="AG769" s="4"/>
      <c r="AH769" s="4">
        <f t="shared" si="127"/>
        <v>3506262175</v>
      </c>
      <c r="AI769" s="4" t="str">
        <f t="shared" si="128"/>
        <v>3506</v>
      </c>
      <c r="AJ769" s="2" t="str">
        <f t="shared" si="129"/>
        <v>262</v>
      </c>
      <c r="AK769" s="2" t="str">
        <f t="shared" si="130"/>
        <v>175</v>
      </c>
      <c r="AL769" s="4">
        <f t="shared" si="131"/>
        <v>1</v>
      </c>
      <c r="AM769" s="4">
        <f t="shared" si="124"/>
        <v>1</v>
      </c>
      <c r="AN769" s="4">
        <f t="shared" si="132"/>
        <v>8094.4728884268334</v>
      </c>
      <c r="AO769" s="4">
        <f t="shared" si="133"/>
        <v>8094</v>
      </c>
      <c r="AP769" s="4">
        <f t="shared" si="134"/>
        <v>0</v>
      </c>
      <c r="AQ769" s="75">
        <v>8094</v>
      </c>
      <c r="AR769" s="4"/>
    </row>
    <row r="770" spans="1:44">
      <c r="A770" s="2">
        <v>3506262176</v>
      </c>
      <c r="B770" s="382" t="s">
        <v>700</v>
      </c>
      <c r="C770" s="15">
        <f>'fnd enro'!C770</f>
        <v>0</v>
      </c>
      <c r="D770" s="15">
        <f>'fnd enro'!D770</f>
        <v>0</v>
      </c>
      <c r="E770" s="15">
        <f>'fnd enro'!E770</f>
        <v>0</v>
      </c>
      <c r="F770" s="15">
        <f>'fnd enro'!F770</f>
        <v>0</v>
      </c>
      <c r="G770" s="15">
        <f>'fnd enro'!G770</f>
        <v>2</v>
      </c>
      <c r="H770" s="15">
        <f>'fnd enro'!H770</f>
        <v>6</v>
      </c>
      <c r="I770" s="15">
        <f>'fnd enro'!I770</f>
        <v>0.48749999999999999</v>
      </c>
      <c r="J770" s="15">
        <f>'fnd enro'!J770</f>
        <v>0</v>
      </c>
      <c r="K770" s="15">
        <f>'fnd enro'!K770</f>
        <v>0</v>
      </c>
      <c r="L770" s="15">
        <f>'fnd enro'!L770</f>
        <v>0</v>
      </c>
      <c r="M770" s="15">
        <f>'fnd enro'!M770</f>
        <v>5</v>
      </c>
      <c r="N770" s="15">
        <f>'fnd enro'!N770</f>
        <v>0</v>
      </c>
      <c r="O770" s="15">
        <f>'fnd enro'!O770</f>
        <v>3</v>
      </c>
      <c r="P770" s="15"/>
      <c r="Q770" s="15">
        <f>'fnd enro'!R770</f>
        <v>13</v>
      </c>
      <c r="R770" s="16">
        <f t="shared" si="125"/>
        <v>1</v>
      </c>
      <c r="S770" s="15">
        <f>'fnd enro'!Q770</f>
        <v>6</v>
      </c>
      <c r="U770" s="1">
        <f>(($C770*'fnd base rates'!C$48)
+($D770*'fnd base rates'!C$49)
+($E770*'fnd base rates'!C$50)
+($F770*'fnd base rates'!C$51)
+($G770*'fnd base rates'!C$52)
+($H770*'fnd base rates'!C$53)
+($I770*'fnd base rates'!C$54)
+($J770*'fnd base rates'!C$55)
+($K770*'fnd base rates'!C$56)
+($L770*'fnd base rates'!C$57)
+($M770*'fnd base rates'!C$58)
+($N770*'fnd base rates'!C$59)
+($O770*VLOOKUP($S770+12,rate_basefnd,3)))
*$R770</f>
        <v>6022.8431250000003</v>
      </c>
      <c r="V770" s="1">
        <f>(($C770*'fnd base rates'!D$48)
+($D770*'fnd base rates'!D$49)
+($E770*'fnd base rates'!D$50)
+($F770*'fnd base rates'!D$51)
+($G770*'fnd base rates'!D$52)
+($H770*'fnd base rates'!D$53)
+($I770*'fnd base rates'!D$54)
+($J770*'fnd base rates'!D$55)
+($K770*'fnd base rates'!D$56)
+($L770*'fnd base rates'!D$57)
+($M770*'fnd base rates'!D$58)
+($N770*'fnd base rates'!D$59)
+($O770*VLOOKUP($S770+12,rate_basefnd,4)))
*$R770</f>
        <v>8641.36</v>
      </c>
      <c r="W770" s="1">
        <f>(($C770*'fnd base rates'!E$48)
+($D770*'fnd base rates'!E$49)
+($E770*'fnd base rates'!E$50)
+($F770*'fnd base rates'!E$51)
+($G770*'fnd base rates'!E$52)
+($H770*'fnd base rates'!E$53)
+($I770*'fnd base rates'!E$54)
+($J770*'fnd base rates'!E$55)
+($K770*'fnd base rates'!E$56)
+($L770*'fnd base rates'!E$57)
+($M770*'fnd base rates'!E$58)
+($N770*'fnd base rates'!E$59)
+($O770*VLOOKUP($S770+12,rate_basefnd,5)))
*$R770</f>
        <v>65503.391875000001</v>
      </c>
      <c r="X770" s="1">
        <f>(($C770*'fnd base rates'!F$48)
+($D770*'fnd base rates'!F$49)
+($E770*'fnd base rates'!F$50)
+($F770*'fnd base rates'!F$51)
+($G770*'fnd base rates'!F$52)
+($H770*'fnd base rates'!F$53)
+($I770*'fnd base rates'!F$54)
+($J770*'fnd base rates'!F$55)
+($K770*'fnd base rates'!F$56)
+($L770*'fnd base rates'!F$57)
+($M770*'fnd base rates'!F$58)
+($N770*'fnd base rates'!F$59)
+($O770*VLOOKUP($S770+12,rate_basefnd,6)))
*$R770</f>
        <v>10876.92475</v>
      </c>
      <c r="Y770" s="1">
        <f>(($C770*'fnd base rates'!G$48)
+($D770*'fnd base rates'!G$49)
+($E770*'fnd base rates'!G$50)
+($F770*'fnd base rates'!G$51)
+($G770*'fnd base rates'!G$52)
+($H770*'fnd base rates'!G$53)
+($I770*'fnd base rates'!G$54)
+($J770*'fnd base rates'!G$55)
+($K770*'fnd base rates'!G$56)
+($L770*'fnd base rates'!G$57)
+($M770*'fnd base rates'!G$58)
+($N770*'fnd base rates'!G$59)
+($O770*VLOOKUP($S770+12,rate_basefnd,7)))
*$R770</f>
        <v>2243.24575</v>
      </c>
      <c r="Z770" s="1">
        <f>(($C770*'fnd base rates'!H$48)
+($D770*'fnd base rates'!H$49)
+($E770*'fnd base rates'!H$50)
+($F770*'fnd base rates'!H$51)
+($G770*'fnd base rates'!H$52)
+($H770*'fnd base rates'!H$53)
+($I770*'fnd base rates'!H$54)
+($J770*'fnd base rates'!H$55)
+($K770*'fnd base rates'!H$56)
+($L770*'fnd base rates'!H$57)
+($M770*'fnd base rates'!H$58)
+($N770*'fnd base rates'!H$59)
+($O770*VLOOKUP($S770+12,rate_basefnd,8)))</f>
        <v>7495.1985000000004</v>
      </c>
      <c r="AA770" s="1">
        <f>(($C770*'fnd base rates'!I$48)
+($D770*'fnd base rates'!I$49)
+($E770*'fnd base rates'!I$50)
+($F770*'fnd base rates'!I$51)
+($G770*'fnd base rates'!I$52)
+($H770*'fnd base rates'!I$53)
+($I770*'fnd base rates'!I$54)
+($J770*'fnd base rates'!I$55)
+($K770*'fnd base rates'!I$56)
+($L770*'fnd base rates'!I$57)
+($M770*'fnd base rates'!I$58)
+($N770*'fnd base rates'!I$59)
+($O770*VLOOKUP($S770+12,rate_basefnd,9)))
*$R770</f>
        <v>4287.09</v>
      </c>
      <c r="AB770" s="1">
        <f>(($C770*'fnd base rates'!J$48)
+($D770*'fnd base rates'!J$49)
+($E770*'fnd base rates'!J$50)
+($F770*'fnd base rates'!J$51)
+($G770*'fnd base rates'!J$52)
+($H770*'fnd base rates'!J$53)
+($I770*'fnd base rates'!J$54)
+($J770*'fnd base rates'!J$55)
+($K770*'fnd base rates'!J$56)
+($L770*'fnd base rates'!J$57)
+($M770*'fnd base rates'!J$58)
+($N770*'fnd base rates'!J$59)
+($O770*VLOOKUP($S770+12,rate_basefnd,10)))
*$R770</f>
        <v>4085.11</v>
      </c>
      <c r="AC770" s="1">
        <f>(($C770*'fnd base rates'!K$48)
+($D770*'fnd base rates'!K$49)
+($E770*'fnd base rates'!K$50)
+($F770*'fnd base rates'!K$51)
+($G770*'fnd base rates'!K$52)
+($H770*'fnd base rates'!K$53)
+($I770*'fnd base rates'!K$54)
+($J770*'fnd base rates'!K$55)
+($K770*'fnd base rates'!K$56)
+($L770*'fnd base rates'!K$57)
+($M770*'fnd base rates'!K$58)
+($N770*'fnd base rates'!K$59)
+($O770*VLOOKUP($S770+12,rate_basefnd,11)))
*$R770</f>
        <v>15742.826625</v>
      </c>
      <c r="AD770" s="1">
        <f>(($C770*'fnd base rates'!L$48)
+($D770*'fnd base rates'!L$49)
+($E770*'fnd base rates'!L$50)
+($F770*'fnd base rates'!L$51)
+($G770*'fnd base rates'!L$52)
+($H770*'fnd base rates'!L$53)
+($I770*'fnd base rates'!L$54)
+($J770*'fnd base rates'!L$55)
+($K770*'fnd base rates'!L$56)
+($L770*'fnd base rates'!L$57)
+($M770*'fnd base rates'!L$58)
+($N770*'fnd base rates'!L$59)
+($O770*VLOOKUP($S770+12,rate_basefnd,12)))</f>
        <v>14174.97444264958</v>
      </c>
      <c r="AE770" s="1">
        <f>(($C770*'fnd base rates'!M$48)
+($D770*'fnd base rates'!M$49)
+($E770*'fnd base rates'!M$50)
+($F770*'fnd base rates'!M$51)
+($G770*'fnd base rates'!M$52)
+($H770*'fnd base rates'!M$53)
+($I770*'fnd base rates'!M$54)
+($J770*'fnd base rates'!M$55)
+($K770*'fnd base rates'!M$56)
+($L770*'fnd base rates'!M$57)
+($M770*'fnd base rates'!M$58)
+($N770*'fnd base rates'!M$59)
+($O770*VLOOKUP($S770+12,rate_basefnd,13)))</f>
        <v>0</v>
      </c>
      <c r="AF770" s="4">
        <f t="shared" si="126"/>
        <v>139072.96506764958</v>
      </c>
      <c r="AG770" s="4"/>
      <c r="AH770" s="4">
        <f t="shared" si="127"/>
        <v>3506262176</v>
      </c>
      <c r="AI770" s="4" t="str">
        <f t="shared" si="128"/>
        <v>3506</v>
      </c>
      <c r="AJ770" s="2" t="str">
        <f t="shared" si="129"/>
        <v>262</v>
      </c>
      <c r="AK770" s="2" t="str">
        <f t="shared" si="130"/>
        <v>176</v>
      </c>
      <c r="AL770" s="4">
        <f t="shared" si="131"/>
        <v>1</v>
      </c>
      <c r="AM770" s="4">
        <f t="shared" si="124"/>
        <v>13</v>
      </c>
      <c r="AN770" s="4">
        <f t="shared" si="132"/>
        <v>139072.96506764958</v>
      </c>
      <c r="AO770" s="4">
        <f t="shared" si="133"/>
        <v>10698</v>
      </c>
      <c r="AP770" s="4">
        <f t="shared" si="134"/>
        <v>0</v>
      </c>
      <c r="AQ770" s="75">
        <v>10698</v>
      </c>
      <c r="AR770" s="4"/>
    </row>
    <row r="771" spans="1:44">
      <c r="A771" s="2">
        <v>3506262178</v>
      </c>
      <c r="B771" s="382" t="s">
        <v>700</v>
      </c>
      <c r="C771" s="15">
        <f>'fnd enro'!C771</f>
        <v>0</v>
      </c>
      <c r="D771" s="15">
        <f>'fnd enro'!D771</f>
        <v>0</v>
      </c>
      <c r="E771" s="15">
        <f>'fnd enro'!E771</f>
        <v>0</v>
      </c>
      <c r="F771" s="15">
        <f>'fnd enro'!F771</f>
        <v>0</v>
      </c>
      <c r="G771" s="15">
        <f>'fnd enro'!G771</f>
        <v>2</v>
      </c>
      <c r="H771" s="15">
        <f>'fnd enro'!H771</f>
        <v>2</v>
      </c>
      <c r="I771" s="15">
        <f>'fnd enro'!I771</f>
        <v>0.15</v>
      </c>
      <c r="J771" s="15">
        <f>'fnd enro'!J771</f>
        <v>0</v>
      </c>
      <c r="K771" s="15">
        <f>'fnd enro'!K771</f>
        <v>0</v>
      </c>
      <c r="L771" s="15">
        <f>'fnd enro'!L771</f>
        <v>0</v>
      </c>
      <c r="M771" s="15">
        <f>'fnd enro'!M771</f>
        <v>0</v>
      </c>
      <c r="N771" s="15">
        <f>'fnd enro'!N771</f>
        <v>0</v>
      </c>
      <c r="O771" s="15">
        <f>'fnd enro'!O771</f>
        <v>3</v>
      </c>
      <c r="P771" s="15"/>
      <c r="Q771" s="15">
        <f>'fnd enro'!R771</f>
        <v>4</v>
      </c>
      <c r="R771" s="16">
        <f t="shared" si="125"/>
        <v>1</v>
      </c>
      <c r="S771" s="15">
        <f>'fnd enro'!Q771</f>
        <v>10</v>
      </c>
      <c r="U771" s="1">
        <f>(($C771*'fnd base rates'!C$48)
+($D771*'fnd base rates'!C$49)
+($E771*'fnd base rates'!C$50)
+($F771*'fnd base rates'!C$51)
+($G771*'fnd base rates'!C$52)
+($H771*'fnd base rates'!C$53)
+($I771*'fnd base rates'!C$54)
+($J771*'fnd base rates'!C$55)
+($K771*'fnd base rates'!C$56)
+($L771*'fnd base rates'!C$57)
+($M771*'fnd base rates'!C$58)
+($N771*'fnd base rates'!C$59)
+($O771*VLOOKUP($S771+12,rate_basefnd,3)))
*$R771</f>
        <v>1853.1825000000001</v>
      </c>
      <c r="V771" s="1">
        <f>(($C771*'fnd base rates'!D$48)
+($D771*'fnd base rates'!D$49)
+($E771*'fnd base rates'!D$50)
+($F771*'fnd base rates'!D$51)
+($G771*'fnd base rates'!D$52)
+($H771*'fnd base rates'!D$53)
+($I771*'fnd base rates'!D$54)
+($J771*'fnd base rates'!D$55)
+($K771*'fnd base rates'!D$56)
+($L771*'fnd base rates'!D$57)
+($M771*'fnd base rates'!D$58)
+($N771*'fnd base rates'!D$59)
+($O771*VLOOKUP($S771+12,rate_basefnd,4)))
*$R771</f>
        <v>2658.88</v>
      </c>
      <c r="W771" s="1">
        <f>(($C771*'fnd base rates'!E$48)
+($D771*'fnd base rates'!E$49)
+($E771*'fnd base rates'!E$50)
+($F771*'fnd base rates'!E$51)
+($G771*'fnd base rates'!E$52)
+($H771*'fnd base rates'!E$53)
+($I771*'fnd base rates'!E$54)
+($J771*'fnd base rates'!E$55)
+($K771*'fnd base rates'!E$56)
+($L771*'fnd base rates'!E$57)
+($M771*'fnd base rates'!E$58)
+($N771*'fnd base rates'!E$59)
+($O771*VLOOKUP($S771+12,rate_basefnd,5)))
*$R771</f>
        <v>24325.077499999999</v>
      </c>
      <c r="X771" s="1">
        <f>(($C771*'fnd base rates'!F$48)
+($D771*'fnd base rates'!F$49)
+($E771*'fnd base rates'!F$50)
+($F771*'fnd base rates'!F$51)
+($G771*'fnd base rates'!F$52)
+($H771*'fnd base rates'!F$53)
+($I771*'fnd base rates'!F$54)
+($J771*'fnd base rates'!F$55)
+($K771*'fnd base rates'!F$56)
+($L771*'fnd base rates'!F$57)
+($M771*'fnd base rates'!F$58)
+($N771*'fnd base rates'!F$59)
+($O771*VLOOKUP($S771+12,rate_basefnd,6)))
*$R771</f>
        <v>3236.3230000000003</v>
      </c>
      <c r="Y771" s="1">
        <f>(($C771*'fnd base rates'!G$48)
+($D771*'fnd base rates'!G$49)
+($E771*'fnd base rates'!G$50)
+($F771*'fnd base rates'!G$51)
+($G771*'fnd base rates'!G$52)
+($H771*'fnd base rates'!G$53)
+($I771*'fnd base rates'!G$54)
+($J771*'fnd base rates'!G$55)
+($K771*'fnd base rates'!G$56)
+($L771*'fnd base rates'!G$57)
+($M771*'fnd base rates'!G$58)
+($N771*'fnd base rates'!G$59)
+($O771*VLOOKUP($S771+12,rate_basefnd,7)))
*$R771</f>
        <v>791.73099999999988</v>
      </c>
      <c r="Z771" s="1">
        <f>(($C771*'fnd base rates'!H$48)
+($D771*'fnd base rates'!H$49)
+($E771*'fnd base rates'!H$50)
+($F771*'fnd base rates'!H$51)
+($G771*'fnd base rates'!H$52)
+($H771*'fnd base rates'!H$53)
+($I771*'fnd base rates'!H$54)
+($J771*'fnd base rates'!H$55)
+($K771*'fnd base rates'!H$56)
+($L771*'fnd base rates'!H$57)
+($M771*'fnd base rates'!H$58)
+($N771*'fnd base rates'!H$59)
+($O771*VLOOKUP($S771+12,rate_basefnd,8)))</f>
        <v>2346.9380000000001</v>
      </c>
      <c r="AA771" s="1">
        <f>(($C771*'fnd base rates'!I$48)
+($D771*'fnd base rates'!I$49)
+($E771*'fnd base rates'!I$50)
+($F771*'fnd base rates'!I$51)
+($G771*'fnd base rates'!I$52)
+($H771*'fnd base rates'!I$53)
+($I771*'fnd base rates'!I$54)
+($J771*'fnd base rates'!I$55)
+($K771*'fnd base rates'!I$56)
+($L771*'fnd base rates'!I$57)
+($M771*'fnd base rates'!I$58)
+($N771*'fnd base rates'!I$59)
+($O771*VLOOKUP($S771+12,rate_basefnd,9)))
*$R771</f>
        <v>1330.62</v>
      </c>
      <c r="AB771" s="1">
        <f>(($C771*'fnd base rates'!J$48)
+($D771*'fnd base rates'!J$49)
+($E771*'fnd base rates'!J$50)
+($F771*'fnd base rates'!J$51)
+($G771*'fnd base rates'!J$52)
+($H771*'fnd base rates'!J$53)
+($I771*'fnd base rates'!J$54)
+($J771*'fnd base rates'!J$55)
+($K771*'fnd base rates'!J$56)
+($L771*'fnd base rates'!J$57)
+($M771*'fnd base rates'!J$58)
+($N771*'fnd base rates'!J$59)
+($O771*VLOOKUP($S771+12,rate_basefnd,10)))
*$R771</f>
        <v>1429.3600000000001</v>
      </c>
      <c r="AC771" s="1">
        <f>(($C771*'fnd base rates'!K$48)
+($D771*'fnd base rates'!K$49)
+($E771*'fnd base rates'!K$50)
+($F771*'fnd base rates'!K$51)
+($G771*'fnd base rates'!K$52)
+($H771*'fnd base rates'!K$53)
+($I771*'fnd base rates'!K$54)
+($J771*'fnd base rates'!K$55)
+($K771*'fnd base rates'!K$56)
+($L771*'fnd base rates'!K$57)
+($M771*'fnd base rates'!K$58)
+($N771*'fnd base rates'!K$59)
+($O771*VLOOKUP($S771+12,rate_basefnd,11)))
*$R771</f>
        <v>5556.0105000000003</v>
      </c>
      <c r="AD771" s="1">
        <f>(($C771*'fnd base rates'!L$48)
+($D771*'fnd base rates'!L$49)
+($E771*'fnd base rates'!L$50)
+($F771*'fnd base rates'!L$51)
+($G771*'fnd base rates'!L$52)
+($H771*'fnd base rates'!L$53)
+($I771*'fnd base rates'!L$54)
+($J771*'fnd base rates'!L$55)
+($K771*'fnd base rates'!L$56)
+($L771*'fnd base rates'!L$57)
+($M771*'fnd base rates'!L$58)
+($N771*'fnd base rates'!L$59)
+($O771*VLOOKUP($S771+12,rate_basefnd,12)))</f>
        <v>4790.8556055725476</v>
      </c>
      <c r="AE771" s="1">
        <f>(($C771*'fnd base rates'!M$48)
+($D771*'fnd base rates'!M$49)
+($E771*'fnd base rates'!M$50)
+($F771*'fnd base rates'!M$51)
+($G771*'fnd base rates'!M$52)
+($H771*'fnd base rates'!M$53)
+($I771*'fnd base rates'!M$54)
+($J771*'fnd base rates'!M$55)
+($K771*'fnd base rates'!M$56)
+($L771*'fnd base rates'!M$57)
+($M771*'fnd base rates'!M$58)
+($N771*'fnd base rates'!M$59)
+($O771*VLOOKUP($S771+12,rate_basefnd,13)))</f>
        <v>0</v>
      </c>
      <c r="AF771" s="4">
        <f t="shared" si="126"/>
        <v>48318.978105572562</v>
      </c>
      <c r="AG771" s="4"/>
      <c r="AH771" s="4">
        <f t="shared" si="127"/>
        <v>3506262178</v>
      </c>
      <c r="AI771" s="4" t="str">
        <f t="shared" si="128"/>
        <v>3506</v>
      </c>
      <c r="AJ771" s="2" t="str">
        <f t="shared" si="129"/>
        <v>262</v>
      </c>
      <c r="AK771" s="2" t="str">
        <f t="shared" si="130"/>
        <v>178</v>
      </c>
      <c r="AL771" s="4">
        <f t="shared" si="131"/>
        <v>1</v>
      </c>
      <c r="AM771" s="4">
        <f t="shared" si="124"/>
        <v>4</v>
      </c>
      <c r="AN771" s="4">
        <f t="shared" si="132"/>
        <v>48318.978105572562</v>
      </c>
      <c r="AO771" s="4">
        <f t="shared" si="133"/>
        <v>12080</v>
      </c>
      <c r="AP771" s="4">
        <f t="shared" si="134"/>
        <v>0</v>
      </c>
      <c r="AQ771" s="75">
        <v>12080</v>
      </c>
      <c r="AR771" s="4"/>
    </row>
    <row r="772" spans="1:44">
      <c r="A772" s="2">
        <v>3506262229</v>
      </c>
      <c r="B772" s="382" t="s">
        <v>700</v>
      </c>
      <c r="C772" s="15">
        <f>'fnd enro'!C772</f>
        <v>0</v>
      </c>
      <c r="D772" s="15">
        <f>'fnd enro'!D772</f>
        <v>0</v>
      </c>
      <c r="E772" s="15">
        <f>'fnd enro'!E772</f>
        <v>0</v>
      </c>
      <c r="F772" s="15">
        <f>'fnd enro'!F772</f>
        <v>0</v>
      </c>
      <c r="G772" s="15">
        <f>'fnd enro'!G772</f>
        <v>3</v>
      </c>
      <c r="H772" s="15">
        <f>'fnd enro'!H772</f>
        <v>6</v>
      </c>
      <c r="I772" s="15">
        <f>'fnd enro'!I772</f>
        <v>0.45</v>
      </c>
      <c r="J772" s="15">
        <f>'fnd enro'!J772</f>
        <v>0</v>
      </c>
      <c r="K772" s="15">
        <f>'fnd enro'!K772</f>
        <v>0</v>
      </c>
      <c r="L772" s="15">
        <f>'fnd enro'!L772</f>
        <v>0</v>
      </c>
      <c r="M772" s="15">
        <f>'fnd enro'!M772</f>
        <v>3</v>
      </c>
      <c r="N772" s="15">
        <f>'fnd enro'!N772</f>
        <v>0</v>
      </c>
      <c r="O772" s="15">
        <f>'fnd enro'!O772</f>
        <v>2</v>
      </c>
      <c r="P772" s="15"/>
      <c r="Q772" s="15">
        <f>'fnd enro'!R772</f>
        <v>12</v>
      </c>
      <c r="R772" s="16">
        <f t="shared" si="125"/>
        <v>1</v>
      </c>
      <c r="S772" s="15">
        <f>'fnd enro'!Q772</f>
        <v>4</v>
      </c>
      <c r="U772" s="1">
        <f>(($C772*'fnd base rates'!C$48)
+($D772*'fnd base rates'!C$49)
+($E772*'fnd base rates'!C$50)
+($F772*'fnd base rates'!C$51)
+($G772*'fnd base rates'!C$52)
+($H772*'fnd base rates'!C$53)
+($I772*'fnd base rates'!C$54)
+($J772*'fnd base rates'!C$55)
+($K772*'fnd base rates'!C$56)
+($L772*'fnd base rates'!C$57)
+($M772*'fnd base rates'!C$58)
+($N772*'fnd base rates'!C$59)
+($O772*VLOOKUP($S772+12,rate_basefnd,3)))
*$R772</f>
        <v>5559.5475000000006</v>
      </c>
      <c r="V772" s="1">
        <f>(($C772*'fnd base rates'!D$48)
+($D772*'fnd base rates'!D$49)
+($E772*'fnd base rates'!D$50)
+($F772*'fnd base rates'!D$51)
+($G772*'fnd base rates'!D$52)
+($H772*'fnd base rates'!D$53)
+($I772*'fnd base rates'!D$54)
+($J772*'fnd base rates'!D$55)
+($K772*'fnd base rates'!D$56)
+($L772*'fnd base rates'!D$57)
+($M772*'fnd base rates'!D$58)
+($N772*'fnd base rates'!D$59)
+($O772*VLOOKUP($S772+12,rate_basefnd,4)))
*$R772</f>
        <v>7976.64</v>
      </c>
      <c r="W772" s="1">
        <f>(($C772*'fnd base rates'!E$48)
+($D772*'fnd base rates'!E$49)
+($E772*'fnd base rates'!E$50)
+($F772*'fnd base rates'!E$51)
+($G772*'fnd base rates'!E$52)
+($H772*'fnd base rates'!E$53)
+($I772*'fnd base rates'!E$54)
+($J772*'fnd base rates'!E$55)
+($K772*'fnd base rates'!E$56)
+($L772*'fnd base rates'!E$57)
+($M772*'fnd base rates'!E$58)
+($N772*'fnd base rates'!E$59)
+($O772*VLOOKUP($S772+12,rate_basefnd,5)))
*$R772</f>
        <v>55419.0625</v>
      </c>
      <c r="X772" s="1">
        <f>(($C772*'fnd base rates'!F$48)
+($D772*'fnd base rates'!F$49)
+($E772*'fnd base rates'!F$50)
+($F772*'fnd base rates'!F$51)
+($G772*'fnd base rates'!F$52)
+($H772*'fnd base rates'!F$53)
+($I772*'fnd base rates'!F$54)
+($J772*'fnd base rates'!F$55)
+($K772*'fnd base rates'!F$56)
+($L772*'fnd base rates'!F$57)
+($M772*'fnd base rates'!F$58)
+($N772*'fnd base rates'!F$59)
+($O772*VLOOKUP($S772+12,rate_basefnd,6)))
*$R772</f>
        <v>9896.0190000000002</v>
      </c>
      <c r="Y772" s="1">
        <f>(($C772*'fnd base rates'!G$48)
+($D772*'fnd base rates'!G$49)
+($E772*'fnd base rates'!G$50)
+($F772*'fnd base rates'!G$51)
+($G772*'fnd base rates'!G$52)
+($H772*'fnd base rates'!G$53)
+($I772*'fnd base rates'!G$54)
+($J772*'fnd base rates'!G$55)
+($K772*'fnd base rates'!G$56)
+($L772*'fnd base rates'!G$57)
+($M772*'fnd base rates'!G$58)
+($N772*'fnd base rates'!G$59)
+($O772*VLOOKUP($S772+12,rate_basefnd,7)))
*$R772</f>
        <v>1960.3330000000001</v>
      </c>
      <c r="Z772" s="1">
        <f>(($C772*'fnd base rates'!H$48)
+($D772*'fnd base rates'!H$49)
+($E772*'fnd base rates'!H$50)
+($F772*'fnd base rates'!H$51)
+($G772*'fnd base rates'!H$52)
+($H772*'fnd base rates'!H$53)
+($I772*'fnd base rates'!H$54)
+($J772*'fnd base rates'!H$55)
+($K772*'fnd base rates'!H$56)
+($L772*'fnd base rates'!H$57)
+($M772*'fnd base rates'!H$58)
+($N772*'fnd base rates'!H$59)
+($O772*VLOOKUP($S772+12,rate_basefnd,8)))</f>
        <v>7040.8140000000003</v>
      </c>
      <c r="AA772" s="1">
        <f>(($C772*'fnd base rates'!I$48)
+($D772*'fnd base rates'!I$49)
+($E772*'fnd base rates'!I$50)
+($F772*'fnd base rates'!I$51)
+($G772*'fnd base rates'!I$52)
+($H772*'fnd base rates'!I$53)
+($I772*'fnd base rates'!I$54)
+($J772*'fnd base rates'!I$55)
+($K772*'fnd base rates'!I$56)
+($L772*'fnd base rates'!I$57)
+($M772*'fnd base rates'!I$58)
+($N772*'fnd base rates'!I$59)
+($O772*VLOOKUP($S772+12,rate_basefnd,9)))
*$R772</f>
        <v>3991.86</v>
      </c>
      <c r="AB772" s="1">
        <f>(($C772*'fnd base rates'!J$48)
+($D772*'fnd base rates'!J$49)
+($E772*'fnd base rates'!J$50)
+($F772*'fnd base rates'!J$51)
+($G772*'fnd base rates'!J$52)
+($H772*'fnd base rates'!J$53)
+($I772*'fnd base rates'!J$54)
+($J772*'fnd base rates'!J$55)
+($K772*'fnd base rates'!J$56)
+($L772*'fnd base rates'!J$57)
+($M772*'fnd base rates'!J$58)
+($N772*'fnd base rates'!J$59)
+($O772*VLOOKUP($S772+12,rate_basefnd,10)))
*$R772</f>
        <v>4036.59</v>
      </c>
      <c r="AC772" s="1">
        <f>(($C772*'fnd base rates'!K$48)
+($D772*'fnd base rates'!K$49)
+($E772*'fnd base rates'!K$50)
+($F772*'fnd base rates'!K$51)
+($G772*'fnd base rates'!K$52)
+($H772*'fnd base rates'!K$53)
+($I772*'fnd base rates'!K$54)
+($J772*'fnd base rates'!K$55)
+($K772*'fnd base rates'!K$56)
+($L772*'fnd base rates'!K$57)
+($M772*'fnd base rates'!K$58)
+($N772*'fnd base rates'!K$59)
+($O772*VLOOKUP($S772+12,rate_basefnd,11)))
*$R772</f>
        <v>13757.1415</v>
      </c>
      <c r="AD772" s="1">
        <f>(($C772*'fnd base rates'!L$48)
+($D772*'fnd base rates'!L$49)
+($E772*'fnd base rates'!L$50)
+($F772*'fnd base rates'!L$51)
+($G772*'fnd base rates'!L$52)
+($H772*'fnd base rates'!L$53)
+($I772*'fnd base rates'!L$54)
+($J772*'fnd base rates'!L$55)
+($K772*'fnd base rates'!L$56)
+($L772*'fnd base rates'!L$57)
+($M772*'fnd base rates'!L$58)
+($N772*'fnd base rates'!L$59)
+($O772*VLOOKUP($S772+12,rate_basefnd,12)))</f>
        <v>12522.627534220706</v>
      </c>
      <c r="AE772" s="1">
        <f>(($C772*'fnd base rates'!M$48)
+($D772*'fnd base rates'!M$49)
+($E772*'fnd base rates'!M$50)
+($F772*'fnd base rates'!M$51)
+($G772*'fnd base rates'!M$52)
+($H772*'fnd base rates'!M$53)
+($I772*'fnd base rates'!M$54)
+($J772*'fnd base rates'!M$55)
+($K772*'fnd base rates'!M$56)
+($L772*'fnd base rates'!M$57)
+($M772*'fnd base rates'!M$58)
+($N772*'fnd base rates'!M$59)
+($O772*VLOOKUP($S772+12,rate_basefnd,13)))</f>
        <v>0</v>
      </c>
      <c r="AF772" s="4">
        <f t="shared" si="126"/>
        <v>122160.6350342207</v>
      </c>
      <c r="AG772" s="4"/>
      <c r="AH772" s="4">
        <f t="shared" si="127"/>
        <v>3506262229</v>
      </c>
      <c r="AI772" s="4" t="str">
        <f t="shared" si="128"/>
        <v>3506</v>
      </c>
      <c r="AJ772" s="2" t="str">
        <f t="shared" si="129"/>
        <v>262</v>
      </c>
      <c r="AK772" s="2" t="str">
        <f t="shared" si="130"/>
        <v>229</v>
      </c>
      <c r="AL772" s="4">
        <f t="shared" si="131"/>
        <v>1</v>
      </c>
      <c r="AM772" s="4">
        <f t="shared" si="124"/>
        <v>12</v>
      </c>
      <c r="AN772" s="4">
        <f t="shared" si="132"/>
        <v>122160.6350342207</v>
      </c>
      <c r="AO772" s="4">
        <f t="shared" si="133"/>
        <v>10180</v>
      </c>
      <c r="AP772" s="4">
        <f t="shared" si="134"/>
        <v>0</v>
      </c>
      <c r="AQ772" s="75">
        <v>10180</v>
      </c>
      <c r="AR772" s="4"/>
    </row>
    <row r="773" spans="1:44">
      <c r="A773" s="2">
        <v>3506262248</v>
      </c>
      <c r="B773" s="382" t="s">
        <v>700</v>
      </c>
      <c r="C773" s="15">
        <f>'fnd enro'!C773</f>
        <v>0</v>
      </c>
      <c r="D773" s="15">
        <f>'fnd enro'!D773</f>
        <v>0</v>
      </c>
      <c r="E773" s="15">
        <f>'fnd enro'!E773</f>
        <v>0</v>
      </c>
      <c r="F773" s="15">
        <f>'fnd enro'!F773</f>
        <v>0</v>
      </c>
      <c r="G773" s="15">
        <f>'fnd enro'!G773</f>
        <v>2</v>
      </c>
      <c r="H773" s="15">
        <f>'fnd enro'!H773</f>
        <v>8</v>
      </c>
      <c r="I773" s="15">
        <f>'fnd enro'!I773</f>
        <v>0.41249999999999998</v>
      </c>
      <c r="J773" s="15">
        <f>'fnd enro'!J773</f>
        <v>0</v>
      </c>
      <c r="K773" s="15">
        <f>'fnd enro'!K773</f>
        <v>0</v>
      </c>
      <c r="L773" s="15">
        <f>'fnd enro'!L773</f>
        <v>0</v>
      </c>
      <c r="M773" s="15">
        <f>'fnd enro'!M773</f>
        <v>1</v>
      </c>
      <c r="N773" s="15">
        <f>'fnd enro'!N773</f>
        <v>0</v>
      </c>
      <c r="O773" s="15">
        <f>'fnd enro'!O773</f>
        <v>3</v>
      </c>
      <c r="P773" s="15"/>
      <c r="Q773" s="15">
        <f>'fnd enro'!R773</f>
        <v>11</v>
      </c>
      <c r="R773" s="16">
        <f t="shared" si="125"/>
        <v>1</v>
      </c>
      <c r="S773" s="15">
        <f>'fnd enro'!Q773</f>
        <v>7</v>
      </c>
      <c r="U773" s="1">
        <f>(($C773*'fnd base rates'!C$48)
+($D773*'fnd base rates'!C$49)
+($E773*'fnd base rates'!C$50)
+($F773*'fnd base rates'!C$51)
+($G773*'fnd base rates'!C$52)
+($H773*'fnd base rates'!C$53)
+($I773*'fnd base rates'!C$54)
+($J773*'fnd base rates'!C$55)
+($K773*'fnd base rates'!C$56)
+($L773*'fnd base rates'!C$57)
+($M773*'fnd base rates'!C$58)
+($N773*'fnd base rates'!C$59)
+($O773*VLOOKUP($S773+12,rate_basefnd,3)))
*$R773</f>
        <v>5096.2518749999999</v>
      </c>
      <c r="V773" s="1">
        <f>(($C773*'fnd base rates'!D$48)
+($D773*'fnd base rates'!D$49)
+($E773*'fnd base rates'!D$50)
+($F773*'fnd base rates'!D$51)
+($G773*'fnd base rates'!D$52)
+($H773*'fnd base rates'!D$53)
+($I773*'fnd base rates'!D$54)
+($J773*'fnd base rates'!D$55)
+($K773*'fnd base rates'!D$56)
+($L773*'fnd base rates'!D$57)
+($M773*'fnd base rates'!D$58)
+($N773*'fnd base rates'!D$59)
+($O773*VLOOKUP($S773+12,rate_basefnd,4)))
*$R773</f>
        <v>7311.920000000001</v>
      </c>
      <c r="W773" s="1">
        <f>(($C773*'fnd base rates'!E$48)
+($D773*'fnd base rates'!E$49)
+($E773*'fnd base rates'!E$50)
+($F773*'fnd base rates'!E$51)
+($G773*'fnd base rates'!E$52)
+($H773*'fnd base rates'!E$53)
+($I773*'fnd base rates'!E$54)
+($J773*'fnd base rates'!E$55)
+($K773*'fnd base rates'!E$56)
+($L773*'fnd base rates'!E$57)
+($M773*'fnd base rates'!E$58)
+($N773*'fnd base rates'!E$59)
+($O773*VLOOKUP($S773+12,rate_basefnd,5)))
*$R773</f>
        <v>54497.133124999993</v>
      </c>
      <c r="X773" s="1">
        <f>(($C773*'fnd base rates'!F$48)
+($D773*'fnd base rates'!F$49)
+($E773*'fnd base rates'!F$50)
+($F773*'fnd base rates'!F$51)
+($G773*'fnd base rates'!F$52)
+($H773*'fnd base rates'!F$53)
+($I773*'fnd base rates'!F$54)
+($J773*'fnd base rates'!F$55)
+($K773*'fnd base rates'!F$56)
+($L773*'fnd base rates'!F$57)
+($M773*'fnd base rates'!F$58)
+($N773*'fnd base rates'!F$59)
+($O773*VLOOKUP($S773+12,rate_basefnd,6)))
*$R773</f>
        <v>8726.6132500000003</v>
      </c>
      <c r="Y773" s="1">
        <f>(($C773*'fnd base rates'!G$48)
+($D773*'fnd base rates'!G$49)
+($E773*'fnd base rates'!G$50)
+($F773*'fnd base rates'!G$51)
+($G773*'fnd base rates'!G$52)
+($H773*'fnd base rates'!G$53)
+($I773*'fnd base rates'!G$54)
+($J773*'fnd base rates'!G$55)
+($K773*'fnd base rates'!G$56)
+($L773*'fnd base rates'!G$57)
+($M773*'fnd base rates'!G$58)
+($N773*'fnd base rates'!G$59)
+($O773*VLOOKUP($S773+12,rate_basefnd,7)))
*$R773</f>
        <v>1815.54025</v>
      </c>
      <c r="Z773" s="1">
        <f>(($C773*'fnd base rates'!H$48)
+($D773*'fnd base rates'!H$49)
+($E773*'fnd base rates'!H$50)
+($F773*'fnd base rates'!H$51)
+($G773*'fnd base rates'!H$52)
+($H773*'fnd base rates'!H$53)
+($I773*'fnd base rates'!H$54)
+($J773*'fnd base rates'!H$55)
+($K773*'fnd base rates'!H$56)
+($L773*'fnd base rates'!H$57)
+($M773*'fnd base rates'!H$58)
+($N773*'fnd base rates'!H$59)
+($O773*VLOOKUP($S773+12,rate_basefnd,8)))</f>
        <v>7115.8294999999998</v>
      </c>
      <c r="AA773" s="1">
        <f>(($C773*'fnd base rates'!I$48)
+($D773*'fnd base rates'!I$49)
+($E773*'fnd base rates'!I$50)
+($F773*'fnd base rates'!I$51)
+($G773*'fnd base rates'!I$52)
+($H773*'fnd base rates'!I$53)
+($I773*'fnd base rates'!I$54)
+($J773*'fnd base rates'!I$55)
+($K773*'fnd base rates'!I$56)
+($L773*'fnd base rates'!I$57)
+($M773*'fnd base rates'!I$58)
+($N773*'fnd base rates'!I$59)
+($O773*VLOOKUP($S773+12,rate_basefnd,9)))
*$R773</f>
        <v>3846.33</v>
      </c>
      <c r="AB773" s="1">
        <f>(($C773*'fnd base rates'!J$48)
+($D773*'fnd base rates'!J$49)
+($E773*'fnd base rates'!J$50)
+($F773*'fnd base rates'!J$51)
+($G773*'fnd base rates'!J$52)
+($H773*'fnd base rates'!J$53)
+($I773*'fnd base rates'!J$54)
+($J773*'fnd base rates'!J$55)
+($K773*'fnd base rates'!J$56)
+($L773*'fnd base rates'!J$57)
+($M773*'fnd base rates'!J$58)
+($N773*'fnd base rates'!J$59)
+($O773*VLOOKUP($S773+12,rate_basefnd,10)))
*$R773</f>
        <v>4552.71</v>
      </c>
      <c r="AC773" s="1">
        <f>(($C773*'fnd base rates'!K$48)
+($D773*'fnd base rates'!K$49)
+($E773*'fnd base rates'!K$50)
+($F773*'fnd base rates'!K$51)
+($G773*'fnd base rates'!K$52)
+($H773*'fnd base rates'!K$53)
+($I773*'fnd base rates'!K$54)
+($J773*'fnd base rates'!K$55)
+($K773*'fnd base rates'!K$56)
+($L773*'fnd base rates'!K$57)
+($M773*'fnd base rates'!K$58)
+($N773*'fnd base rates'!K$59)
+($O773*VLOOKUP($S773+12,rate_basefnd,11)))
*$R773</f>
        <v>12740.876375</v>
      </c>
      <c r="AD773" s="1">
        <f>(($C773*'fnd base rates'!L$48)
+($D773*'fnd base rates'!L$49)
+($E773*'fnd base rates'!L$50)
+($F773*'fnd base rates'!L$51)
+($G773*'fnd base rates'!L$52)
+($H773*'fnd base rates'!L$53)
+($I773*'fnd base rates'!L$54)
+($J773*'fnd base rates'!L$55)
+($K773*'fnd base rates'!L$56)
+($L773*'fnd base rates'!L$57)
+($M773*'fnd base rates'!L$58)
+($N773*'fnd base rates'!L$59)
+($O773*VLOOKUP($S773+12,rate_basefnd,12)))</f>
        <v>11426.587177657049</v>
      </c>
      <c r="AE773" s="1">
        <f>(($C773*'fnd base rates'!M$48)
+($D773*'fnd base rates'!M$49)
+($E773*'fnd base rates'!M$50)
+($F773*'fnd base rates'!M$51)
+($G773*'fnd base rates'!M$52)
+($H773*'fnd base rates'!M$53)
+($I773*'fnd base rates'!M$54)
+($J773*'fnd base rates'!M$55)
+($K773*'fnd base rates'!M$56)
+($L773*'fnd base rates'!M$57)
+($M773*'fnd base rates'!M$58)
+($N773*'fnd base rates'!M$59)
+($O773*VLOOKUP($S773+12,rate_basefnd,13)))</f>
        <v>0</v>
      </c>
      <c r="AF773" s="4">
        <f t="shared" si="126"/>
        <v>117129.79155265706</v>
      </c>
      <c r="AG773" s="4"/>
      <c r="AH773" s="4">
        <f t="shared" si="127"/>
        <v>3506262248</v>
      </c>
      <c r="AI773" s="4" t="str">
        <f t="shared" si="128"/>
        <v>3506</v>
      </c>
      <c r="AJ773" s="2" t="str">
        <f t="shared" si="129"/>
        <v>262</v>
      </c>
      <c r="AK773" s="2" t="str">
        <f t="shared" si="130"/>
        <v>248</v>
      </c>
      <c r="AL773" s="4">
        <f t="shared" si="131"/>
        <v>1</v>
      </c>
      <c r="AM773" s="4">
        <f t="shared" si="124"/>
        <v>11</v>
      </c>
      <c r="AN773" s="4">
        <f t="shared" si="132"/>
        <v>117129.79155265706</v>
      </c>
      <c r="AO773" s="4">
        <f t="shared" si="133"/>
        <v>10648</v>
      </c>
      <c r="AP773" s="4">
        <f t="shared" si="134"/>
        <v>0</v>
      </c>
      <c r="AQ773" s="75">
        <v>10648</v>
      </c>
      <c r="AR773" s="4"/>
    </row>
    <row r="774" spans="1:44">
      <c r="A774" s="2">
        <v>3506262258</v>
      </c>
      <c r="B774" s="382" t="s">
        <v>700</v>
      </c>
      <c r="C774" s="15">
        <f>'fnd enro'!C774</f>
        <v>0</v>
      </c>
      <c r="D774" s="15">
        <f>'fnd enro'!D774</f>
        <v>0</v>
      </c>
      <c r="E774" s="15">
        <f>'fnd enro'!E774</f>
        <v>0</v>
      </c>
      <c r="F774" s="15">
        <f>'fnd enro'!F774</f>
        <v>0</v>
      </c>
      <c r="G774" s="15">
        <f>'fnd enro'!G774</f>
        <v>5</v>
      </c>
      <c r="H774" s="15">
        <f>'fnd enro'!H774</f>
        <v>2</v>
      </c>
      <c r="I774" s="15">
        <f>'fnd enro'!I774</f>
        <v>0.26250000000000001</v>
      </c>
      <c r="J774" s="15">
        <f>'fnd enro'!J774</f>
        <v>0</v>
      </c>
      <c r="K774" s="15">
        <f>'fnd enro'!K774</f>
        <v>0</v>
      </c>
      <c r="L774" s="15">
        <f>'fnd enro'!L774</f>
        <v>0</v>
      </c>
      <c r="M774" s="15">
        <f>'fnd enro'!M774</f>
        <v>0</v>
      </c>
      <c r="N774" s="15">
        <f>'fnd enro'!N774</f>
        <v>0</v>
      </c>
      <c r="O774" s="15">
        <f>'fnd enro'!O774</f>
        <v>2</v>
      </c>
      <c r="P774" s="15"/>
      <c r="Q774" s="15">
        <f>'fnd enro'!R774</f>
        <v>7</v>
      </c>
      <c r="R774" s="16">
        <f t="shared" si="125"/>
        <v>1</v>
      </c>
      <c r="S774" s="15">
        <f>'fnd enro'!Q774</f>
        <v>7</v>
      </c>
      <c r="U774" s="1">
        <f>(($C774*'fnd base rates'!C$48)
+($D774*'fnd base rates'!C$49)
+($E774*'fnd base rates'!C$50)
+($F774*'fnd base rates'!C$51)
+($G774*'fnd base rates'!C$52)
+($H774*'fnd base rates'!C$53)
+($I774*'fnd base rates'!C$54)
+($J774*'fnd base rates'!C$55)
+($K774*'fnd base rates'!C$56)
+($L774*'fnd base rates'!C$57)
+($M774*'fnd base rates'!C$58)
+($N774*'fnd base rates'!C$59)
+($O774*VLOOKUP($S774+12,rate_basefnd,3)))
*$R774</f>
        <v>3243.069375</v>
      </c>
      <c r="V774" s="1">
        <f>(($C774*'fnd base rates'!D$48)
+($D774*'fnd base rates'!D$49)
+($E774*'fnd base rates'!D$50)
+($F774*'fnd base rates'!D$51)
+($G774*'fnd base rates'!D$52)
+($H774*'fnd base rates'!D$53)
+($I774*'fnd base rates'!D$54)
+($J774*'fnd base rates'!D$55)
+($K774*'fnd base rates'!D$56)
+($L774*'fnd base rates'!D$57)
+($M774*'fnd base rates'!D$58)
+($N774*'fnd base rates'!D$59)
+($O774*VLOOKUP($S774+12,rate_basefnd,4)))
*$R774</f>
        <v>4653.0400000000009</v>
      </c>
      <c r="W774" s="1">
        <f>(($C774*'fnd base rates'!E$48)
+($D774*'fnd base rates'!E$49)
+($E774*'fnd base rates'!E$50)
+($F774*'fnd base rates'!E$51)
+($G774*'fnd base rates'!E$52)
+($H774*'fnd base rates'!E$53)
+($I774*'fnd base rates'!E$54)
+($J774*'fnd base rates'!E$55)
+($K774*'fnd base rates'!E$56)
+($L774*'fnd base rates'!E$57)
+($M774*'fnd base rates'!E$58)
+($N774*'fnd base rates'!E$59)
+($O774*VLOOKUP($S774+12,rate_basefnd,5)))
*$R774</f>
        <v>29853.195625</v>
      </c>
      <c r="X774" s="1">
        <f>(($C774*'fnd base rates'!F$48)
+($D774*'fnd base rates'!F$49)
+($E774*'fnd base rates'!F$50)
+($F774*'fnd base rates'!F$51)
+($G774*'fnd base rates'!F$52)
+($H774*'fnd base rates'!F$53)
+($I774*'fnd base rates'!F$54)
+($J774*'fnd base rates'!F$55)
+($K774*'fnd base rates'!F$56)
+($L774*'fnd base rates'!F$57)
+($M774*'fnd base rates'!F$58)
+($N774*'fnd base rates'!F$59)
+($O774*VLOOKUP($S774+12,rate_basefnd,6)))
*$R774</f>
        <v>5804.9402499999997</v>
      </c>
      <c r="Y774" s="1">
        <f>(($C774*'fnd base rates'!G$48)
+($D774*'fnd base rates'!G$49)
+($E774*'fnd base rates'!G$50)
+($F774*'fnd base rates'!G$51)
+($G774*'fnd base rates'!G$52)
+($H774*'fnd base rates'!G$53)
+($I774*'fnd base rates'!G$54)
+($J774*'fnd base rates'!G$55)
+($K774*'fnd base rates'!G$56)
+($L774*'fnd base rates'!G$57)
+($M774*'fnd base rates'!G$58)
+($N774*'fnd base rates'!G$59)
+($O774*VLOOKUP($S774+12,rate_basefnd,7)))
*$R774</f>
        <v>1153.3192499999998</v>
      </c>
      <c r="Z774" s="1">
        <f>(($C774*'fnd base rates'!H$48)
+($D774*'fnd base rates'!H$49)
+($E774*'fnd base rates'!H$50)
+($F774*'fnd base rates'!H$51)
+($G774*'fnd base rates'!H$52)
+($H774*'fnd base rates'!H$53)
+($I774*'fnd base rates'!H$54)
+($J774*'fnd base rates'!H$55)
+($K774*'fnd base rates'!H$56)
+($L774*'fnd base rates'!H$57)
+($M774*'fnd base rates'!H$58)
+($N774*'fnd base rates'!H$59)
+($O774*VLOOKUP($S774+12,rate_basefnd,8)))</f>
        <v>3710.0915</v>
      </c>
      <c r="AA774" s="1">
        <f>(($C774*'fnd base rates'!I$48)
+($D774*'fnd base rates'!I$49)
+($E774*'fnd base rates'!I$50)
+($F774*'fnd base rates'!I$51)
+($G774*'fnd base rates'!I$52)
+($H774*'fnd base rates'!I$53)
+($I774*'fnd base rates'!I$54)
+($J774*'fnd base rates'!I$55)
+($K774*'fnd base rates'!I$56)
+($L774*'fnd base rates'!I$57)
+($M774*'fnd base rates'!I$58)
+($N774*'fnd base rates'!I$59)
+($O774*VLOOKUP($S774+12,rate_basefnd,9)))
*$R774</f>
        <v>2216.31</v>
      </c>
      <c r="AB774" s="1">
        <f>(($C774*'fnd base rates'!J$48)
+($D774*'fnd base rates'!J$49)
+($E774*'fnd base rates'!J$50)
+($F774*'fnd base rates'!J$51)
+($G774*'fnd base rates'!J$52)
+($H774*'fnd base rates'!J$53)
+($I774*'fnd base rates'!J$54)
+($J774*'fnd base rates'!J$55)
+($K774*'fnd base rates'!J$56)
+($L774*'fnd base rates'!J$57)
+($M774*'fnd base rates'!J$58)
+($N774*'fnd base rates'!J$59)
+($O774*VLOOKUP($S774+12,rate_basefnd,10)))
*$R774</f>
        <v>2077.9</v>
      </c>
      <c r="AC774" s="1">
        <f>(($C774*'fnd base rates'!K$48)
+($D774*'fnd base rates'!K$49)
+($E774*'fnd base rates'!K$50)
+($F774*'fnd base rates'!K$51)
+($G774*'fnd base rates'!K$52)
+($H774*'fnd base rates'!K$53)
+($I774*'fnd base rates'!K$54)
+($J774*'fnd base rates'!K$55)
+($K774*'fnd base rates'!K$56)
+($L774*'fnd base rates'!K$57)
+($M774*'fnd base rates'!K$58)
+($N774*'fnd base rates'!K$59)
+($O774*VLOOKUP($S774+12,rate_basefnd,11)))
*$R774</f>
        <v>8093.4058750000004</v>
      </c>
      <c r="AD774" s="1">
        <f>(($C774*'fnd base rates'!L$48)
+($D774*'fnd base rates'!L$49)
+($E774*'fnd base rates'!L$50)
+($F774*'fnd base rates'!L$51)
+($G774*'fnd base rates'!L$52)
+($H774*'fnd base rates'!L$53)
+($I774*'fnd base rates'!L$54)
+($J774*'fnd base rates'!L$55)
+($K774*'fnd base rates'!L$56)
+($L774*'fnd base rates'!L$57)
+($M774*'fnd base rates'!L$58)
+($N774*'fnd base rates'!L$59)
+($O774*VLOOKUP($S774+12,rate_basefnd,12)))</f>
        <v>7373.5148958530435</v>
      </c>
      <c r="AE774" s="1">
        <f>(($C774*'fnd base rates'!M$48)
+($D774*'fnd base rates'!M$49)
+($E774*'fnd base rates'!M$50)
+($F774*'fnd base rates'!M$51)
+($G774*'fnd base rates'!M$52)
+($H774*'fnd base rates'!M$53)
+($I774*'fnd base rates'!M$54)
+($J774*'fnd base rates'!M$55)
+($K774*'fnd base rates'!M$56)
+($L774*'fnd base rates'!M$57)
+($M774*'fnd base rates'!M$58)
+($N774*'fnd base rates'!M$59)
+($O774*VLOOKUP($S774+12,rate_basefnd,13)))</f>
        <v>0</v>
      </c>
      <c r="AF774" s="4">
        <f t="shared" si="126"/>
        <v>68178.786770853054</v>
      </c>
      <c r="AG774" s="4"/>
      <c r="AH774" s="4">
        <f t="shared" si="127"/>
        <v>3506262258</v>
      </c>
      <c r="AI774" s="4" t="str">
        <f t="shared" si="128"/>
        <v>3506</v>
      </c>
      <c r="AJ774" s="2" t="str">
        <f t="shared" si="129"/>
        <v>262</v>
      </c>
      <c r="AK774" s="2" t="str">
        <f t="shared" si="130"/>
        <v>258</v>
      </c>
      <c r="AL774" s="4">
        <f t="shared" si="131"/>
        <v>1</v>
      </c>
      <c r="AM774" s="4">
        <f t="shared" si="124"/>
        <v>7</v>
      </c>
      <c r="AN774" s="4">
        <f t="shared" si="132"/>
        <v>68178.786770853054</v>
      </c>
      <c r="AO774" s="4">
        <f t="shared" si="133"/>
        <v>9740</v>
      </c>
      <c r="AP774" s="4">
        <f t="shared" si="134"/>
        <v>0</v>
      </c>
      <c r="AQ774" s="2">
        <v>9740</v>
      </c>
      <c r="AR774" s="4"/>
    </row>
    <row r="775" spans="1:44">
      <c r="A775" s="2">
        <v>3506262262</v>
      </c>
      <c r="B775" s="382" t="s">
        <v>700</v>
      </c>
      <c r="C775" s="15">
        <f>'fnd enro'!C775</f>
        <v>0</v>
      </c>
      <c r="D775" s="15">
        <f>'fnd enro'!D775</f>
        <v>0</v>
      </c>
      <c r="E775" s="15">
        <f>'fnd enro'!E775</f>
        <v>0</v>
      </c>
      <c r="F775" s="15">
        <f>'fnd enro'!F775</f>
        <v>0</v>
      </c>
      <c r="G775" s="15">
        <f>'fnd enro'!G775</f>
        <v>13</v>
      </c>
      <c r="H775" s="15">
        <f>'fnd enro'!H775</f>
        <v>26</v>
      </c>
      <c r="I775" s="15">
        <f>'fnd enro'!I775</f>
        <v>1.9125000000000001</v>
      </c>
      <c r="J775" s="15">
        <f>'fnd enro'!J775</f>
        <v>0</v>
      </c>
      <c r="K775" s="15">
        <f>'fnd enro'!K775</f>
        <v>0</v>
      </c>
      <c r="L775" s="15">
        <f>'fnd enro'!L775</f>
        <v>0</v>
      </c>
      <c r="M775" s="15">
        <f>'fnd enro'!M775</f>
        <v>12</v>
      </c>
      <c r="N775" s="15">
        <f>'fnd enro'!N775</f>
        <v>0</v>
      </c>
      <c r="O775" s="15">
        <f>'fnd enro'!O775</f>
        <v>8</v>
      </c>
      <c r="P775" s="15"/>
      <c r="Q775" s="15">
        <f>'fnd enro'!R775</f>
        <v>51</v>
      </c>
      <c r="R775" s="16">
        <f t="shared" si="125"/>
        <v>1</v>
      </c>
      <c r="S775" s="15">
        <f>'fnd enro'!Q775</f>
        <v>4</v>
      </c>
      <c r="U775" s="1">
        <f>(($C775*'fnd base rates'!C$48)
+($D775*'fnd base rates'!C$49)
+($E775*'fnd base rates'!C$50)
+($F775*'fnd base rates'!C$51)
+($G775*'fnd base rates'!C$52)
+($H775*'fnd base rates'!C$53)
+($I775*'fnd base rates'!C$54)
+($J775*'fnd base rates'!C$55)
+($K775*'fnd base rates'!C$56)
+($L775*'fnd base rates'!C$57)
+($M775*'fnd base rates'!C$58)
+($N775*'fnd base rates'!C$59)
+($O775*VLOOKUP($S775+12,rate_basefnd,3)))
*$R775</f>
        <v>23628.076875000002</v>
      </c>
      <c r="V775" s="1">
        <f>(($C775*'fnd base rates'!D$48)
+($D775*'fnd base rates'!D$49)
+($E775*'fnd base rates'!D$50)
+($F775*'fnd base rates'!D$51)
+($G775*'fnd base rates'!D$52)
+($H775*'fnd base rates'!D$53)
+($I775*'fnd base rates'!D$54)
+($J775*'fnd base rates'!D$55)
+($K775*'fnd base rates'!D$56)
+($L775*'fnd base rates'!D$57)
+($M775*'fnd base rates'!D$58)
+($N775*'fnd base rates'!D$59)
+($O775*VLOOKUP($S775+12,rate_basefnd,4)))
*$R775</f>
        <v>33900.720000000001</v>
      </c>
      <c r="W775" s="1">
        <f>(($C775*'fnd base rates'!E$48)
+($D775*'fnd base rates'!E$49)
+($E775*'fnd base rates'!E$50)
+($F775*'fnd base rates'!E$51)
+($G775*'fnd base rates'!E$52)
+($H775*'fnd base rates'!E$53)
+($I775*'fnd base rates'!E$54)
+($J775*'fnd base rates'!E$55)
+($K775*'fnd base rates'!E$56)
+($L775*'fnd base rates'!E$57)
+($M775*'fnd base rates'!E$58)
+($N775*'fnd base rates'!E$59)
+($O775*VLOOKUP($S775+12,rate_basefnd,5)))
*$R775</f>
        <v>233190.18812499999</v>
      </c>
      <c r="X775" s="1">
        <f>(($C775*'fnd base rates'!F$48)
+($D775*'fnd base rates'!F$49)
+($E775*'fnd base rates'!F$50)
+($F775*'fnd base rates'!F$51)
+($G775*'fnd base rates'!F$52)
+($H775*'fnd base rates'!F$53)
+($I775*'fnd base rates'!F$54)
+($J775*'fnd base rates'!F$55)
+($K775*'fnd base rates'!F$56)
+($L775*'fnd base rates'!F$57)
+($M775*'fnd base rates'!F$58)
+($N775*'fnd base rates'!F$59)
+($O775*VLOOKUP($S775+12,rate_basefnd,6)))
*$R775</f>
        <v>41964.193250000004</v>
      </c>
      <c r="Y775" s="1">
        <f>(($C775*'fnd base rates'!G$48)
+($D775*'fnd base rates'!G$49)
+($E775*'fnd base rates'!G$50)
+($F775*'fnd base rates'!G$51)
+($G775*'fnd base rates'!G$52)
+($H775*'fnd base rates'!G$53)
+($I775*'fnd base rates'!G$54)
+($J775*'fnd base rates'!G$55)
+($K775*'fnd base rates'!G$56)
+($L775*'fnd base rates'!G$57)
+($M775*'fnd base rates'!G$58)
+($N775*'fnd base rates'!G$59)
+($O775*VLOOKUP($S775+12,rate_basefnd,7)))
*$R775</f>
        <v>8271.1402500000004</v>
      </c>
      <c r="Z775" s="1">
        <f>(($C775*'fnd base rates'!H$48)
+($D775*'fnd base rates'!H$49)
+($E775*'fnd base rates'!H$50)
+($F775*'fnd base rates'!H$51)
+($G775*'fnd base rates'!H$52)
+($H775*'fnd base rates'!H$53)
+($I775*'fnd base rates'!H$54)
+($J775*'fnd base rates'!H$55)
+($K775*'fnd base rates'!H$56)
+($L775*'fnd base rates'!H$57)
+($M775*'fnd base rates'!H$58)
+($N775*'fnd base rates'!H$59)
+($O775*VLOOKUP($S775+12,rate_basefnd,8)))</f>
        <v>30055.809500000003</v>
      </c>
      <c r="AA775" s="1">
        <f>(($C775*'fnd base rates'!I$48)
+($D775*'fnd base rates'!I$49)
+($E775*'fnd base rates'!I$50)
+($F775*'fnd base rates'!I$51)
+($G775*'fnd base rates'!I$52)
+($H775*'fnd base rates'!I$53)
+($I775*'fnd base rates'!I$54)
+($J775*'fnd base rates'!I$55)
+($K775*'fnd base rates'!I$56)
+($L775*'fnd base rates'!I$57)
+($M775*'fnd base rates'!I$58)
+($N775*'fnd base rates'!I$59)
+($O775*VLOOKUP($S775+12,rate_basefnd,9)))
*$R775</f>
        <v>17002.830000000002</v>
      </c>
      <c r="AB775" s="1">
        <f>(($C775*'fnd base rates'!J$48)
+($D775*'fnd base rates'!J$49)
+($E775*'fnd base rates'!J$50)
+($F775*'fnd base rates'!J$51)
+($G775*'fnd base rates'!J$52)
+($H775*'fnd base rates'!J$53)
+($I775*'fnd base rates'!J$54)
+($J775*'fnd base rates'!J$55)
+($K775*'fnd base rates'!J$56)
+($L775*'fnd base rates'!J$57)
+($M775*'fnd base rates'!J$58)
+($N775*'fnd base rates'!J$59)
+($O775*VLOOKUP($S775+12,rate_basefnd,10)))
*$R775</f>
        <v>17359.54</v>
      </c>
      <c r="AC775" s="1">
        <f>(($C775*'fnd base rates'!K$48)
+($D775*'fnd base rates'!K$49)
+($E775*'fnd base rates'!K$50)
+($F775*'fnd base rates'!K$51)
+($G775*'fnd base rates'!K$52)
+($H775*'fnd base rates'!K$53)
+($I775*'fnd base rates'!K$54)
+($J775*'fnd base rates'!K$55)
+($K775*'fnd base rates'!K$56)
+($L775*'fnd base rates'!K$57)
+($M775*'fnd base rates'!K$58)
+($N775*'fnd base rates'!K$59)
+($O775*VLOOKUP($S775+12,rate_basefnd,11)))
*$R775</f>
        <v>58044.771375000004</v>
      </c>
      <c r="AD775" s="1">
        <f>(($C775*'fnd base rates'!L$48)
+($D775*'fnd base rates'!L$49)
+($E775*'fnd base rates'!L$50)
+($F775*'fnd base rates'!L$51)
+($G775*'fnd base rates'!L$52)
+($H775*'fnd base rates'!L$53)
+($I775*'fnd base rates'!L$54)
+($J775*'fnd base rates'!L$55)
+($K775*'fnd base rates'!L$56)
+($L775*'fnd base rates'!L$57)
+($M775*'fnd base rates'!L$58)
+($N775*'fnd base rates'!L$59)
+($O775*VLOOKUP($S775+12,rate_basefnd,12)))</f>
        <v>52907.045979028539</v>
      </c>
      <c r="AE775" s="1">
        <f>(($C775*'fnd base rates'!M$48)
+($D775*'fnd base rates'!M$49)
+($E775*'fnd base rates'!M$50)
+($F775*'fnd base rates'!M$51)
+($G775*'fnd base rates'!M$52)
+($H775*'fnd base rates'!M$53)
+($I775*'fnd base rates'!M$54)
+($J775*'fnd base rates'!M$55)
+($K775*'fnd base rates'!M$56)
+($L775*'fnd base rates'!M$57)
+($M775*'fnd base rates'!M$58)
+($N775*'fnd base rates'!M$59)
+($O775*VLOOKUP($S775+12,rate_basefnd,13)))</f>
        <v>0</v>
      </c>
      <c r="AF775" s="4">
        <f t="shared" si="126"/>
        <v>516324.3153540286</v>
      </c>
      <c r="AG775" s="4"/>
      <c r="AH775" s="4">
        <f t="shared" si="127"/>
        <v>3506262262</v>
      </c>
      <c r="AI775" s="4" t="str">
        <f t="shared" si="128"/>
        <v>3506</v>
      </c>
      <c r="AJ775" s="2" t="str">
        <f t="shared" si="129"/>
        <v>262</v>
      </c>
      <c r="AK775" s="2" t="str">
        <f t="shared" si="130"/>
        <v>262</v>
      </c>
      <c r="AL775" s="4">
        <f t="shared" si="131"/>
        <v>1</v>
      </c>
      <c r="AM775" s="4">
        <f t="shared" si="124"/>
        <v>51</v>
      </c>
      <c r="AN775" s="4">
        <f t="shared" si="132"/>
        <v>516324.3153540286</v>
      </c>
      <c r="AO775" s="4">
        <f t="shared" si="133"/>
        <v>10124</v>
      </c>
      <c r="AP775" s="4">
        <f t="shared" si="134"/>
        <v>0</v>
      </c>
      <c r="AQ775" s="2">
        <v>10124</v>
      </c>
      <c r="AR775" s="4"/>
    </row>
    <row r="776" spans="1:44">
      <c r="A776" s="2">
        <v>3506262274</v>
      </c>
      <c r="B776" s="382" t="s">
        <v>700</v>
      </c>
      <c r="C776" s="15">
        <f>'fnd enro'!C776</f>
        <v>0</v>
      </c>
      <c r="D776" s="15">
        <f>'fnd enro'!D776</f>
        <v>0</v>
      </c>
      <c r="E776" s="15">
        <f>'fnd enro'!E776</f>
        <v>0</v>
      </c>
      <c r="F776" s="15">
        <f>'fnd enro'!F776</f>
        <v>0</v>
      </c>
      <c r="G776" s="15">
        <f>'fnd enro'!G776</f>
        <v>0</v>
      </c>
      <c r="H776" s="15">
        <f>'fnd enro'!H776</f>
        <v>1</v>
      </c>
      <c r="I776" s="15">
        <f>'fnd enro'!I776</f>
        <v>7.4999999999999997E-2</v>
      </c>
      <c r="J776" s="15">
        <f>'fnd enro'!J776</f>
        <v>0</v>
      </c>
      <c r="K776" s="15">
        <f>'fnd enro'!K776</f>
        <v>0</v>
      </c>
      <c r="L776" s="15">
        <f>'fnd enro'!L776</f>
        <v>0</v>
      </c>
      <c r="M776" s="15">
        <f>'fnd enro'!M776</f>
        <v>1</v>
      </c>
      <c r="N776" s="15">
        <f>'fnd enro'!N776</f>
        <v>0</v>
      </c>
      <c r="O776" s="15">
        <f>'fnd enro'!O776</f>
        <v>0</v>
      </c>
      <c r="P776" s="15"/>
      <c r="Q776" s="15">
        <f>'fnd enro'!R776</f>
        <v>2</v>
      </c>
      <c r="R776" s="16">
        <f t="shared" si="125"/>
        <v>1</v>
      </c>
      <c r="S776" s="15">
        <f>'fnd enro'!Q776</f>
        <v>1</v>
      </c>
      <c r="U776" s="1">
        <f>(($C776*'fnd base rates'!C$48)
+($D776*'fnd base rates'!C$49)
+($E776*'fnd base rates'!C$50)
+($F776*'fnd base rates'!C$51)
+($G776*'fnd base rates'!C$52)
+($H776*'fnd base rates'!C$53)
+($I776*'fnd base rates'!C$54)
+($J776*'fnd base rates'!C$55)
+($K776*'fnd base rates'!C$56)
+($L776*'fnd base rates'!C$57)
+($M776*'fnd base rates'!C$58)
+($N776*'fnd base rates'!C$59)
+($O776*VLOOKUP($S776+12,rate_basefnd,3)))
*$R776</f>
        <v>926.59124999999995</v>
      </c>
      <c r="V776" s="1">
        <f>(($C776*'fnd base rates'!D$48)
+($D776*'fnd base rates'!D$49)
+($E776*'fnd base rates'!D$50)
+($F776*'fnd base rates'!D$51)
+($G776*'fnd base rates'!D$52)
+($H776*'fnd base rates'!D$53)
+($I776*'fnd base rates'!D$54)
+($J776*'fnd base rates'!D$55)
+($K776*'fnd base rates'!D$56)
+($L776*'fnd base rates'!D$57)
+($M776*'fnd base rates'!D$58)
+($N776*'fnd base rates'!D$59)
+($O776*VLOOKUP($S776+12,rate_basefnd,4)))
*$R776</f>
        <v>1329.44</v>
      </c>
      <c r="W776" s="1">
        <f>(($C776*'fnd base rates'!E$48)
+($D776*'fnd base rates'!E$49)
+($E776*'fnd base rates'!E$50)
+($F776*'fnd base rates'!E$51)
+($G776*'fnd base rates'!E$52)
+($H776*'fnd base rates'!E$53)
+($I776*'fnd base rates'!E$54)
+($J776*'fnd base rates'!E$55)
+($K776*'fnd base rates'!E$56)
+($L776*'fnd base rates'!E$57)
+($M776*'fnd base rates'!E$58)
+($N776*'fnd base rates'!E$59)
+($O776*VLOOKUP($S776+12,rate_basefnd,5)))
*$R776</f>
        <v>9163.3587499999994</v>
      </c>
      <c r="X776" s="1">
        <f>(($C776*'fnd base rates'!F$48)
+($D776*'fnd base rates'!F$49)
+($E776*'fnd base rates'!F$50)
+($F776*'fnd base rates'!F$51)
+($G776*'fnd base rates'!F$52)
+($H776*'fnd base rates'!F$53)
+($I776*'fnd base rates'!F$54)
+($J776*'fnd base rates'!F$55)
+($K776*'fnd base rates'!F$56)
+($L776*'fnd base rates'!F$57)
+($M776*'fnd base rates'!F$58)
+($N776*'fnd base rates'!F$59)
+($O776*VLOOKUP($S776+12,rate_basefnd,6)))
*$R776</f>
        <v>1680.5115000000001</v>
      </c>
      <c r="Y776" s="1">
        <f>(($C776*'fnd base rates'!G$48)
+($D776*'fnd base rates'!G$49)
+($E776*'fnd base rates'!G$50)
+($F776*'fnd base rates'!G$51)
+($G776*'fnd base rates'!G$52)
+($H776*'fnd base rates'!G$53)
+($I776*'fnd base rates'!G$54)
+($J776*'fnd base rates'!G$55)
+($K776*'fnd base rates'!G$56)
+($L776*'fnd base rates'!G$57)
+($M776*'fnd base rates'!G$58)
+($N776*'fnd base rates'!G$59)
+($O776*VLOOKUP($S776+12,rate_basefnd,7)))
*$R776</f>
        <v>320.3655</v>
      </c>
      <c r="Z776" s="1">
        <f>(($C776*'fnd base rates'!H$48)
+($D776*'fnd base rates'!H$49)
+($E776*'fnd base rates'!H$50)
+($F776*'fnd base rates'!H$51)
+($G776*'fnd base rates'!H$52)
+($H776*'fnd base rates'!H$53)
+($I776*'fnd base rates'!H$54)
+($J776*'fnd base rates'!H$55)
+($K776*'fnd base rates'!H$56)
+($L776*'fnd base rates'!H$57)
+($M776*'fnd base rates'!H$58)
+($N776*'fnd base rates'!H$59)
+($O776*VLOOKUP($S776+12,rate_basefnd,8)))</f>
        <v>1173.4690000000001</v>
      </c>
      <c r="AA776" s="1">
        <f>(($C776*'fnd base rates'!I$48)
+($D776*'fnd base rates'!I$49)
+($E776*'fnd base rates'!I$50)
+($F776*'fnd base rates'!I$51)
+($G776*'fnd base rates'!I$52)
+($H776*'fnd base rates'!I$53)
+($I776*'fnd base rates'!I$54)
+($J776*'fnd base rates'!I$55)
+($K776*'fnd base rates'!I$56)
+($L776*'fnd base rates'!I$57)
+($M776*'fnd base rates'!I$58)
+($N776*'fnd base rates'!I$59)
+($O776*VLOOKUP($S776+12,rate_basefnd,9)))
*$R776</f>
        <v>665.31</v>
      </c>
      <c r="AB776" s="1">
        <f>(($C776*'fnd base rates'!J$48)
+($D776*'fnd base rates'!J$49)
+($E776*'fnd base rates'!J$50)
+($F776*'fnd base rates'!J$51)
+($G776*'fnd base rates'!J$52)
+($H776*'fnd base rates'!J$53)
+($I776*'fnd base rates'!J$54)
+($J776*'fnd base rates'!J$55)
+($K776*'fnd base rates'!J$56)
+($L776*'fnd base rates'!J$57)
+($M776*'fnd base rates'!J$58)
+($N776*'fnd base rates'!J$59)
+($O776*VLOOKUP($S776+12,rate_basefnd,10)))
*$R776</f>
        <v>630.85</v>
      </c>
      <c r="AC776" s="1">
        <f>(($C776*'fnd base rates'!K$48)
+($D776*'fnd base rates'!K$49)
+($E776*'fnd base rates'!K$50)
+($F776*'fnd base rates'!K$51)
+($G776*'fnd base rates'!K$52)
+($H776*'fnd base rates'!K$53)
+($I776*'fnd base rates'!K$54)
+($J776*'fnd base rates'!K$55)
+($K776*'fnd base rates'!K$56)
+($L776*'fnd base rates'!K$57)
+($M776*'fnd base rates'!K$58)
+($N776*'fnd base rates'!K$59)
+($O776*VLOOKUP($S776+12,rate_basefnd,11)))
*$R776</f>
        <v>2248.3202499999998</v>
      </c>
      <c r="AD776" s="1">
        <f>(($C776*'fnd base rates'!L$48)
+($D776*'fnd base rates'!L$49)
+($E776*'fnd base rates'!L$50)
+($F776*'fnd base rates'!L$51)
+($G776*'fnd base rates'!L$52)
+($H776*'fnd base rates'!L$53)
+($I776*'fnd base rates'!L$54)
+($J776*'fnd base rates'!L$55)
+($K776*'fnd base rates'!L$56)
+($L776*'fnd base rates'!L$57)
+($M776*'fnd base rates'!L$58)
+($N776*'fnd base rates'!L$59)
+($O776*VLOOKUP($S776+12,rate_basefnd,12)))</f>
        <v>2068.391375287295</v>
      </c>
      <c r="AE776" s="1">
        <f>(($C776*'fnd base rates'!M$48)
+($D776*'fnd base rates'!M$49)
+($E776*'fnd base rates'!M$50)
+($F776*'fnd base rates'!M$51)
+($G776*'fnd base rates'!M$52)
+($H776*'fnd base rates'!M$53)
+($I776*'fnd base rates'!M$54)
+($J776*'fnd base rates'!M$55)
+($K776*'fnd base rates'!M$56)
+($L776*'fnd base rates'!M$57)
+($M776*'fnd base rates'!M$58)
+($N776*'fnd base rates'!M$59)
+($O776*VLOOKUP($S776+12,rate_basefnd,13)))</f>
        <v>0</v>
      </c>
      <c r="AF776" s="4">
        <f t="shared" si="126"/>
        <v>20206.607625287295</v>
      </c>
      <c r="AG776" s="4"/>
      <c r="AH776" s="4">
        <f t="shared" si="127"/>
        <v>3506262274</v>
      </c>
      <c r="AI776" s="4" t="str">
        <f t="shared" si="128"/>
        <v>3506</v>
      </c>
      <c r="AJ776" s="2" t="str">
        <f t="shared" si="129"/>
        <v>262</v>
      </c>
      <c r="AK776" s="2" t="str">
        <f t="shared" si="130"/>
        <v>274</v>
      </c>
      <c r="AL776" s="4">
        <f t="shared" si="131"/>
        <v>1</v>
      </c>
      <c r="AM776" s="4">
        <f t="shared" si="124"/>
        <v>2</v>
      </c>
      <c r="AN776" s="4">
        <f t="shared" si="132"/>
        <v>20206.607625287295</v>
      </c>
      <c r="AO776" s="4">
        <f t="shared" si="133"/>
        <v>10103</v>
      </c>
      <c r="AP776" s="4">
        <f t="shared" si="134"/>
        <v>0</v>
      </c>
      <c r="AQ776" s="2">
        <v>10103</v>
      </c>
      <c r="AR776" s="4"/>
    </row>
    <row r="777" spans="1:44">
      <c r="A777" s="2">
        <v>3506262284</v>
      </c>
      <c r="B777" s="382" t="s">
        <v>700</v>
      </c>
      <c r="C777" s="15">
        <f>'fnd enro'!C777</f>
        <v>0</v>
      </c>
      <c r="D777" s="15">
        <f>'fnd enro'!D777</f>
        <v>0</v>
      </c>
      <c r="E777" s="15">
        <f>'fnd enro'!E777</f>
        <v>0</v>
      </c>
      <c r="F777" s="15">
        <f>'fnd enro'!F777</f>
        <v>0</v>
      </c>
      <c r="G777" s="15">
        <f>'fnd enro'!G777</f>
        <v>1</v>
      </c>
      <c r="H777" s="15">
        <f>'fnd enro'!H777</f>
        <v>0</v>
      </c>
      <c r="I777" s="15">
        <f>'fnd enro'!I777</f>
        <v>7.4999999999999997E-2</v>
      </c>
      <c r="J777" s="15">
        <f>'fnd enro'!J777</f>
        <v>0</v>
      </c>
      <c r="K777" s="15">
        <f>'fnd enro'!K777</f>
        <v>0</v>
      </c>
      <c r="L777" s="15">
        <f>'fnd enro'!L777</f>
        <v>0</v>
      </c>
      <c r="M777" s="15">
        <f>'fnd enro'!M777</f>
        <v>1</v>
      </c>
      <c r="N777" s="15">
        <f>'fnd enro'!N777</f>
        <v>0</v>
      </c>
      <c r="O777" s="15">
        <f>'fnd enro'!O777</f>
        <v>0</v>
      </c>
      <c r="P777" s="15"/>
      <c r="Q777" s="15">
        <f>'fnd enro'!R777</f>
        <v>2</v>
      </c>
      <c r="R777" s="16">
        <f t="shared" si="125"/>
        <v>1</v>
      </c>
      <c r="S777" s="15">
        <f>'fnd enro'!Q777</f>
        <v>1</v>
      </c>
      <c r="U777" s="1">
        <f>(($C777*'fnd base rates'!C$48)
+($D777*'fnd base rates'!C$49)
+($E777*'fnd base rates'!C$50)
+($F777*'fnd base rates'!C$51)
+($G777*'fnd base rates'!C$52)
+($H777*'fnd base rates'!C$53)
+($I777*'fnd base rates'!C$54)
+($J777*'fnd base rates'!C$55)
+($K777*'fnd base rates'!C$56)
+($L777*'fnd base rates'!C$57)
+($M777*'fnd base rates'!C$58)
+($N777*'fnd base rates'!C$59)
+($O777*VLOOKUP($S777+12,rate_basefnd,3)))
*$R777</f>
        <v>926.59124999999995</v>
      </c>
      <c r="V777" s="1">
        <f>(($C777*'fnd base rates'!D$48)
+($D777*'fnd base rates'!D$49)
+($E777*'fnd base rates'!D$50)
+($F777*'fnd base rates'!D$51)
+($G777*'fnd base rates'!D$52)
+($H777*'fnd base rates'!D$53)
+($I777*'fnd base rates'!D$54)
+($J777*'fnd base rates'!D$55)
+($K777*'fnd base rates'!D$56)
+($L777*'fnd base rates'!D$57)
+($M777*'fnd base rates'!D$58)
+($N777*'fnd base rates'!D$59)
+($O777*VLOOKUP($S777+12,rate_basefnd,4)))
*$R777</f>
        <v>1329.44</v>
      </c>
      <c r="W777" s="1">
        <f>(($C777*'fnd base rates'!E$48)
+($D777*'fnd base rates'!E$49)
+($E777*'fnd base rates'!E$50)
+($F777*'fnd base rates'!E$51)
+($G777*'fnd base rates'!E$52)
+($H777*'fnd base rates'!E$53)
+($I777*'fnd base rates'!E$54)
+($J777*'fnd base rates'!E$55)
+($K777*'fnd base rates'!E$56)
+($L777*'fnd base rates'!E$57)
+($M777*'fnd base rates'!E$58)
+($N777*'fnd base rates'!E$59)
+($O777*VLOOKUP($S777+12,rate_basefnd,5)))
*$R777</f>
        <v>7901.1687499999998</v>
      </c>
      <c r="X777" s="1">
        <f>(($C777*'fnd base rates'!F$48)
+($D777*'fnd base rates'!F$49)
+($E777*'fnd base rates'!F$50)
+($F777*'fnd base rates'!F$51)
+($G777*'fnd base rates'!F$52)
+($H777*'fnd base rates'!F$53)
+($I777*'fnd base rates'!F$54)
+($J777*'fnd base rates'!F$55)
+($K777*'fnd base rates'!F$56)
+($L777*'fnd base rates'!F$57)
+($M777*'fnd base rates'!F$58)
+($N777*'fnd base rates'!F$59)
+($O777*VLOOKUP($S777+12,rate_basefnd,6)))
*$R777</f>
        <v>1774.7615000000001</v>
      </c>
      <c r="Y777" s="1">
        <f>(($C777*'fnd base rates'!G$48)
+($D777*'fnd base rates'!G$49)
+($E777*'fnd base rates'!G$50)
+($F777*'fnd base rates'!G$51)
+($G777*'fnd base rates'!G$52)
+($H777*'fnd base rates'!G$53)
+($I777*'fnd base rates'!G$54)
+($J777*'fnd base rates'!G$55)
+($K777*'fnd base rates'!G$56)
+($L777*'fnd base rates'!G$57)
+($M777*'fnd base rates'!G$58)
+($N777*'fnd base rates'!G$59)
+($O777*VLOOKUP($S777+12,rate_basefnd,7)))
*$R777</f>
        <v>324.34550000000002</v>
      </c>
      <c r="Z777" s="1">
        <f>(($C777*'fnd base rates'!H$48)
+($D777*'fnd base rates'!H$49)
+($E777*'fnd base rates'!H$50)
+($F777*'fnd base rates'!H$51)
+($G777*'fnd base rates'!H$52)
+($H777*'fnd base rates'!H$53)
+($I777*'fnd base rates'!H$54)
+($J777*'fnd base rates'!H$55)
+($K777*'fnd base rates'!H$56)
+($L777*'fnd base rates'!H$57)
+($M777*'fnd base rates'!H$58)
+($N777*'fnd base rates'!H$59)
+($O777*VLOOKUP($S777+12,rate_basefnd,8)))</f>
        <v>908.76900000000001</v>
      </c>
      <c r="AA777" s="1">
        <f>(($C777*'fnd base rates'!I$48)
+($D777*'fnd base rates'!I$49)
+($E777*'fnd base rates'!I$50)
+($F777*'fnd base rates'!I$51)
+($G777*'fnd base rates'!I$52)
+($H777*'fnd base rates'!I$53)
+($I777*'fnd base rates'!I$54)
+($J777*'fnd base rates'!I$55)
+($K777*'fnd base rates'!I$56)
+($L777*'fnd base rates'!I$57)
+($M777*'fnd base rates'!I$58)
+($N777*'fnd base rates'!I$59)
+($O777*VLOOKUP($S777+12,rate_basefnd,9)))
*$R777</f>
        <v>590.46</v>
      </c>
      <c r="AB777" s="1">
        <f>(($C777*'fnd base rates'!J$48)
+($D777*'fnd base rates'!J$49)
+($E777*'fnd base rates'!J$50)
+($F777*'fnd base rates'!J$51)
+($G777*'fnd base rates'!J$52)
+($H777*'fnd base rates'!J$53)
+($I777*'fnd base rates'!J$54)
+($J777*'fnd base rates'!J$55)
+($K777*'fnd base rates'!J$56)
+($L777*'fnd base rates'!J$57)
+($M777*'fnd base rates'!J$58)
+($N777*'fnd base rates'!J$59)
+($O777*VLOOKUP($S777+12,rate_basefnd,10)))
*$R777</f>
        <v>348.53</v>
      </c>
      <c r="AC777" s="1">
        <f>(($C777*'fnd base rates'!K$48)
+($D777*'fnd base rates'!K$49)
+($E777*'fnd base rates'!K$50)
+($F777*'fnd base rates'!K$51)
+($G777*'fnd base rates'!K$52)
+($H777*'fnd base rates'!K$53)
+($I777*'fnd base rates'!K$54)
+($J777*'fnd base rates'!K$55)
+($K777*'fnd base rates'!K$56)
+($L777*'fnd base rates'!K$57)
+($M777*'fnd base rates'!K$58)
+($N777*'fnd base rates'!K$59)
+($O777*VLOOKUP($S777+12,rate_basefnd,11)))
*$R777</f>
        <v>2276.2102500000001</v>
      </c>
      <c r="AD777" s="1">
        <f>(($C777*'fnd base rates'!L$48)
+($D777*'fnd base rates'!L$49)
+($E777*'fnd base rates'!L$50)
+($F777*'fnd base rates'!L$51)
+($G777*'fnd base rates'!L$52)
+($H777*'fnd base rates'!L$53)
+($I777*'fnd base rates'!L$54)
+($J777*'fnd base rates'!L$55)
+($K777*'fnd base rates'!L$56)
+($L777*'fnd base rates'!L$57)
+($M777*'fnd base rates'!L$58)
+($N777*'fnd base rates'!L$59)
+($O777*VLOOKUP($S777+12,rate_basefnd,12)))</f>
        <v>2127.1530993546853</v>
      </c>
      <c r="AE777" s="1">
        <f>(($C777*'fnd base rates'!M$48)
+($D777*'fnd base rates'!M$49)
+($E777*'fnd base rates'!M$50)
+($F777*'fnd base rates'!M$51)
+($G777*'fnd base rates'!M$52)
+($H777*'fnd base rates'!M$53)
+($I777*'fnd base rates'!M$54)
+($J777*'fnd base rates'!M$55)
+($K777*'fnd base rates'!M$56)
+($L777*'fnd base rates'!M$57)
+($M777*'fnd base rates'!M$58)
+($N777*'fnd base rates'!M$59)
+($O777*VLOOKUP($S777+12,rate_basefnd,13)))</f>
        <v>0</v>
      </c>
      <c r="AF777" s="4">
        <f t="shared" si="126"/>
        <v>18507.429349354687</v>
      </c>
      <c r="AG777" s="4"/>
      <c r="AH777" s="4">
        <f t="shared" si="127"/>
        <v>3506262284</v>
      </c>
      <c r="AI777" s="4" t="str">
        <f t="shared" si="128"/>
        <v>3506</v>
      </c>
      <c r="AJ777" s="2" t="str">
        <f t="shared" si="129"/>
        <v>262</v>
      </c>
      <c r="AK777" s="2" t="str">
        <f t="shared" si="130"/>
        <v>284</v>
      </c>
      <c r="AL777" s="4">
        <f t="shared" si="131"/>
        <v>1</v>
      </c>
      <c r="AM777" s="4">
        <f t="shared" si="124"/>
        <v>2</v>
      </c>
      <c r="AN777" s="4">
        <f t="shared" si="132"/>
        <v>18507.429349354687</v>
      </c>
      <c r="AO777" s="4">
        <f t="shared" si="133"/>
        <v>9254</v>
      </c>
      <c r="AP777" s="4">
        <f t="shared" si="134"/>
        <v>0</v>
      </c>
      <c r="AQ777" s="2">
        <v>9254</v>
      </c>
      <c r="AR777" s="4"/>
    </row>
    <row r="778" spans="1:44">
      <c r="A778" s="2">
        <v>3506262305</v>
      </c>
      <c r="B778" s="382" t="s">
        <v>700</v>
      </c>
      <c r="C778" s="15">
        <f>'fnd enro'!C778</f>
        <v>0</v>
      </c>
      <c r="D778" s="15">
        <f>'fnd enro'!D778</f>
        <v>0</v>
      </c>
      <c r="E778" s="15">
        <f>'fnd enro'!E778</f>
        <v>0</v>
      </c>
      <c r="F778" s="15">
        <f>'fnd enro'!F778</f>
        <v>0</v>
      </c>
      <c r="G778" s="15">
        <f>'fnd enro'!G778</f>
        <v>1</v>
      </c>
      <c r="H778" s="15">
        <f>'fnd enro'!H778</f>
        <v>1</v>
      </c>
      <c r="I778" s="15">
        <f>'fnd enro'!I778</f>
        <v>7.4999999999999997E-2</v>
      </c>
      <c r="J778" s="15">
        <f>'fnd enro'!J778</f>
        <v>0</v>
      </c>
      <c r="K778" s="15">
        <f>'fnd enro'!K778</f>
        <v>0</v>
      </c>
      <c r="L778" s="15">
        <f>'fnd enro'!L778</f>
        <v>0</v>
      </c>
      <c r="M778" s="15">
        <f>'fnd enro'!M778</f>
        <v>0</v>
      </c>
      <c r="N778" s="15">
        <f>'fnd enro'!N778</f>
        <v>0</v>
      </c>
      <c r="O778" s="15">
        <f>'fnd enro'!O778</f>
        <v>0</v>
      </c>
      <c r="P778" s="15"/>
      <c r="Q778" s="15">
        <f>'fnd enro'!R778</f>
        <v>2</v>
      </c>
      <c r="R778" s="16">
        <f t="shared" si="125"/>
        <v>1</v>
      </c>
      <c r="S778" s="15">
        <f>'fnd enro'!Q778</f>
        <v>1</v>
      </c>
      <c r="U778" s="1">
        <f>(($C778*'fnd base rates'!C$48)
+($D778*'fnd base rates'!C$49)
+($E778*'fnd base rates'!C$50)
+($F778*'fnd base rates'!C$51)
+($G778*'fnd base rates'!C$52)
+($H778*'fnd base rates'!C$53)
+($I778*'fnd base rates'!C$54)
+($J778*'fnd base rates'!C$55)
+($K778*'fnd base rates'!C$56)
+($L778*'fnd base rates'!C$57)
+($M778*'fnd base rates'!C$58)
+($N778*'fnd base rates'!C$59)
+($O778*VLOOKUP($S778+12,rate_basefnd,3)))
*$R778</f>
        <v>926.59125000000006</v>
      </c>
      <c r="V778" s="1">
        <f>(($C778*'fnd base rates'!D$48)
+($D778*'fnd base rates'!D$49)
+($E778*'fnd base rates'!D$50)
+($F778*'fnd base rates'!D$51)
+($G778*'fnd base rates'!D$52)
+($H778*'fnd base rates'!D$53)
+($I778*'fnd base rates'!D$54)
+($J778*'fnd base rates'!D$55)
+($K778*'fnd base rates'!D$56)
+($L778*'fnd base rates'!D$57)
+($M778*'fnd base rates'!D$58)
+($N778*'fnd base rates'!D$59)
+($O778*VLOOKUP($S778+12,rate_basefnd,4)))
*$R778</f>
        <v>1329.44</v>
      </c>
      <c r="W778" s="1">
        <f>(($C778*'fnd base rates'!E$48)
+($D778*'fnd base rates'!E$49)
+($E778*'fnd base rates'!E$50)
+($F778*'fnd base rates'!E$51)
+($G778*'fnd base rates'!E$52)
+($H778*'fnd base rates'!E$53)
+($I778*'fnd base rates'!E$54)
+($J778*'fnd base rates'!E$55)
+($K778*'fnd base rates'!E$56)
+($L778*'fnd base rates'!E$57)
+($M778*'fnd base rates'!E$58)
+($N778*'fnd base rates'!E$59)
+($O778*VLOOKUP($S778+12,rate_basefnd,5)))
*$R778</f>
        <v>7255.2287500000002</v>
      </c>
      <c r="X778" s="1">
        <f>(($C778*'fnd base rates'!F$48)
+($D778*'fnd base rates'!F$49)
+($E778*'fnd base rates'!F$50)
+($F778*'fnd base rates'!F$51)
+($G778*'fnd base rates'!F$52)
+($H778*'fnd base rates'!F$53)
+($I778*'fnd base rates'!F$54)
+($J778*'fnd base rates'!F$55)
+($K778*'fnd base rates'!F$56)
+($L778*'fnd base rates'!F$57)
+($M778*'fnd base rates'!F$58)
+($N778*'fnd base rates'!F$59)
+($O778*VLOOKUP($S778+12,rate_basefnd,6)))
*$R778</f>
        <v>1618.1615000000002</v>
      </c>
      <c r="Y778" s="1">
        <f>(($C778*'fnd base rates'!G$48)
+($D778*'fnd base rates'!G$49)
+($E778*'fnd base rates'!G$50)
+($F778*'fnd base rates'!G$51)
+($G778*'fnd base rates'!G$52)
+($H778*'fnd base rates'!G$53)
+($I778*'fnd base rates'!G$54)
+($J778*'fnd base rates'!G$55)
+($K778*'fnd base rates'!G$56)
+($L778*'fnd base rates'!G$57)
+($M778*'fnd base rates'!G$58)
+($N778*'fnd base rates'!G$59)
+($O778*VLOOKUP($S778+12,rate_basefnd,7)))
*$R778</f>
        <v>287.86549999999994</v>
      </c>
      <c r="Z778" s="1">
        <f>(($C778*'fnd base rates'!H$48)
+($D778*'fnd base rates'!H$49)
+($E778*'fnd base rates'!H$50)
+($F778*'fnd base rates'!H$51)
+($G778*'fnd base rates'!H$52)
+($H778*'fnd base rates'!H$53)
+($I778*'fnd base rates'!H$54)
+($J778*'fnd base rates'!H$55)
+($K778*'fnd base rates'!H$56)
+($L778*'fnd base rates'!H$57)
+($M778*'fnd base rates'!H$58)
+($N778*'fnd base rates'!H$59)
+($O778*VLOOKUP($S778+12,rate_basefnd,8)))</f>
        <v>1173.4690000000001</v>
      </c>
      <c r="AA778" s="1">
        <f>(($C778*'fnd base rates'!I$48)
+($D778*'fnd base rates'!I$49)
+($E778*'fnd base rates'!I$50)
+($F778*'fnd base rates'!I$51)
+($G778*'fnd base rates'!I$52)
+($H778*'fnd base rates'!I$53)
+($I778*'fnd base rates'!I$54)
+($J778*'fnd base rates'!I$55)
+($K778*'fnd base rates'!I$56)
+($L778*'fnd base rates'!I$57)
+($M778*'fnd base rates'!I$58)
+($N778*'fnd base rates'!I$59)
+($O778*VLOOKUP($S778+12,rate_basefnd,9)))
*$R778</f>
        <v>665.31</v>
      </c>
      <c r="AB778" s="1">
        <f>(($C778*'fnd base rates'!J$48)
+($D778*'fnd base rates'!J$49)
+($E778*'fnd base rates'!J$50)
+($F778*'fnd base rates'!J$51)
+($G778*'fnd base rates'!J$52)
+($H778*'fnd base rates'!J$53)
+($I778*'fnd base rates'!J$54)
+($J778*'fnd base rates'!J$55)
+($K778*'fnd base rates'!J$56)
+($L778*'fnd base rates'!J$57)
+($M778*'fnd base rates'!J$58)
+($N778*'fnd base rates'!J$59)
+($O778*VLOOKUP($S778+12,rate_basefnd,10)))
*$R778</f>
        <v>714.68000000000006</v>
      </c>
      <c r="AC778" s="1">
        <f>(($C778*'fnd base rates'!K$48)
+($D778*'fnd base rates'!K$49)
+($E778*'fnd base rates'!K$50)
+($F778*'fnd base rates'!K$51)
+($G778*'fnd base rates'!K$52)
+($H778*'fnd base rates'!K$53)
+($I778*'fnd base rates'!K$54)
+($J778*'fnd base rates'!K$55)
+($K778*'fnd base rates'!K$56)
+($L778*'fnd base rates'!K$57)
+($M778*'fnd base rates'!K$58)
+($N778*'fnd base rates'!K$59)
+($O778*VLOOKUP($S778+12,rate_basefnd,11)))
*$R778</f>
        <v>2020.10025</v>
      </c>
      <c r="AD778" s="1">
        <f>(($C778*'fnd base rates'!L$48)
+($D778*'fnd base rates'!L$49)
+($E778*'fnd base rates'!L$50)
+($F778*'fnd base rates'!L$51)
+($G778*'fnd base rates'!L$52)
+($H778*'fnd base rates'!L$53)
+($I778*'fnd base rates'!L$54)
+($J778*'fnd base rates'!L$55)
+($K778*'fnd base rates'!L$56)
+($L778*'fnd base rates'!L$57)
+($M778*'fnd base rates'!L$58)
+($N778*'fnd base rates'!L$59)
+($O778*VLOOKUP($S778+12,rate_basefnd,12)))</f>
        <v>1897.2778027862737</v>
      </c>
      <c r="AE778" s="1">
        <f>(($C778*'fnd base rates'!M$48)
+($D778*'fnd base rates'!M$49)
+($E778*'fnd base rates'!M$50)
+($F778*'fnd base rates'!M$51)
+($G778*'fnd base rates'!M$52)
+($H778*'fnd base rates'!M$53)
+($I778*'fnd base rates'!M$54)
+($J778*'fnd base rates'!M$55)
+($K778*'fnd base rates'!M$56)
+($L778*'fnd base rates'!M$57)
+($M778*'fnd base rates'!M$58)
+($N778*'fnd base rates'!M$59)
+($O778*VLOOKUP($S778+12,rate_basefnd,13)))</f>
        <v>0</v>
      </c>
      <c r="AF778" s="4">
        <f t="shared" si="126"/>
        <v>17888.124052786276</v>
      </c>
      <c r="AG778" s="4"/>
      <c r="AH778" s="4">
        <f t="shared" si="127"/>
        <v>3506262305</v>
      </c>
      <c r="AI778" s="4" t="str">
        <f t="shared" si="128"/>
        <v>3506</v>
      </c>
      <c r="AJ778" s="2" t="str">
        <f t="shared" si="129"/>
        <v>262</v>
      </c>
      <c r="AK778" s="2" t="str">
        <f t="shared" si="130"/>
        <v>305</v>
      </c>
      <c r="AL778" s="4">
        <f t="shared" si="131"/>
        <v>1</v>
      </c>
      <c r="AM778" s="4">
        <f t="shared" ref="AM778:AM802" si="135">enro</f>
        <v>2</v>
      </c>
      <c r="AN778" s="4">
        <f t="shared" si="132"/>
        <v>17888.124052786276</v>
      </c>
      <c r="AO778" s="4">
        <f t="shared" si="133"/>
        <v>8944</v>
      </c>
      <c r="AP778" s="4">
        <f t="shared" si="134"/>
        <v>0</v>
      </c>
      <c r="AQ778" s="2">
        <v>8944</v>
      </c>
      <c r="AR778" s="4"/>
    </row>
    <row r="779" spans="1:44">
      <c r="A779" s="2">
        <v>3506262346</v>
      </c>
      <c r="B779" s="382" t="s">
        <v>700</v>
      </c>
      <c r="C779" s="15">
        <f>'fnd enro'!C779</f>
        <v>0</v>
      </c>
      <c r="D779" s="15">
        <f>'fnd enro'!D779</f>
        <v>0</v>
      </c>
      <c r="E779" s="15">
        <f>'fnd enro'!E779</f>
        <v>0</v>
      </c>
      <c r="F779" s="15">
        <f>'fnd enro'!F779</f>
        <v>0</v>
      </c>
      <c r="G779" s="15">
        <f>'fnd enro'!G779</f>
        <v>2</v>
      </c>
      <c r="H779" s="15">
        <f>'fnd enro'!H779</f>
        <v>1</v>
      </c>
      <c r="I779" s="15">
        <f>'fnd enro'!I779</f>
        <v>0.1125</v>
      </c>
      <c r="J779" s="15">
        <f>'fnd enro'!J779</f>
        <v>0</v>
      </c>
      <c r="K779" s="15">
        <f>'fnd enro'!K779</f>
        <v>0</v>
      </c>
      <c r="L779" s="15">
        <f>'fnd enro'!L779</f>
        <v>0</v>
      </c>
      <c r="M779" s="15">
        <f>'fnd enro'!M779</f>
        <v>0</v>
      </c>
      <c r="N779" s="15">
        <f>'fnd enro'!N779</f>
        <v>0</v>
      </c>
      <c r="O779" s="15">
        <f>'fnd enro'!O779</f>
        <v>3</v>
      </c>
      <c r="P779" s="15"/>
      <c r="Q779" s="15">
        <f>'fnd enro'!R779</f>
        <v>3</v>
      </c>
      <c r="R779" s="16">
        <f t="shared" ref="R779:R802" si="136">VLOOKUP(A779,charterinfo_b,6)</f>
        <v>1</v>
      </c>
      <c r="S779" s="15">
        <f>'fnd enro'!Q779</f>
        <v>10</v>
      </c>
      <c r="U779" s="1">
        <f>(($C779*'fnd base rates'!C$48)
+($D779*'fnd base rates'!C$49)
+($E779*'fnd base rates'!C$50)
+($F779*'fnd base rates'!C$51)
+($G779*'fnd base rates'!C$52)
+($H779*'fnd base rates'!C$53)
+($I779*'fnd base rates'!C$54)
+($J779*'fnd base rates'!C$55)
+($K779*'fnd base rates'!C$56)
+($L779*'fnd base rates'!C$57)
+($M779*'fnd base rates'!C$58)
+($N779*'fnd base rates'!C$59)
+($O779*VLOOKUP($S779+12,rate_basefnd,3)))
*$R779</f>
        <v>1389.8868750000001</v>
      </c>
      <c r="V779" s="1">
        <f>(($C779*'fnd base rates'!D$48)
+($D779*'fnd base rates'!D$49)
+($E779*'fnd base rates'!D$50)
+($F779*'fnd base rates'!D$51)
+($G779*'fnd base rates'!D$52)
+($H779*'fnd base rates'!D$53)
+($I779*'fnd base rates'!D$54)
+($J779*'fnd base rates'!D$55)
+($K779*'fnd base rates'!D$56)
+($L779*'fnd base rates'!D$57)
+($M779*'fnd base rates'!D$58)
+($N779*'fnd base rates'!D$59)
+($O779*VLOOKUP($S779+12,rate_basefnd,4)))
*$R779</f>
        <v>1994.16</v>
      </c>
      <c r="W779" s="1">
        <f>(($C779*'fnd base rates'!E$48)
+($D779*'fnd base rates'!E$49)
+($E779*'fnd base rates'!E$50)
+($F779*'fnd base rates'!E$51)
+($G779*'fnd base rates'!E$52)
+($H779*'fnd base rates'!E$53)
+($I779*'fnd base rates'!E$54)
+($J779*'fnd base rates'!E$55)
+($K779*'fnd base rates'!E$56)
+($L779*'fnd base rates'!E$57)
+($M779*'fnd base rates'!E$58)
+($N779*'fnd base rates'!E$59)
+($O779*VLOOKUP($S779+12,rate_basefnd,5)))
*$R779</f>
        <v>20066.368124999997</v>
      </c>
      <c r="X779" s="1">
        <f>(($C779*'fnd base rates'!F$48)
+($D779*'fnd base rates'!F$49)
+($E779*'fnd base rates'!F$50)
+($F779*'fnd base rates'!F$51)
+($G779*'fnd base rates'!F$52)
+($H779*'fnd base rates'!F$53)
+($I779*'fnd base rates'!F$54)
+($J779*'fnd base rates'!F$55)
+($K779*'fnd base rates'!F$56)
+($L779*'fnd base rates'!F$57)
+($M779*'fnd base rates'!F$58)
+($N779*'fnd base rates'!F$59)
+($O779*VLOOKUP($S779+12,rate_basefnd,6)))
*$R779</f>
        <v>2474.3672500000002</v>
      </c>
      <c r="Y779" s="1">
        <f>(($C779*'fnd base rates'!G$48)
+($D779*'fnd base rates'!G$49)
+($E779*'fnd base rates'!G$50)
+($F779*'fnd base rates'!G$51)
+($G779*'fnd base rates'!G$52)
+($H779*'fnd base rates'!G$53)
+($I779*'fnd base rates'!G$54)
+($J779*'fnd base rates'!G$55)
+($K779*'fnd base rates'!G$56)
+($L779*'fnd base rates'!G$57)
+($M779*'fnd base rates'!G$58)
+($N779*'fnd base rates'!G$59)
+($O779*VLOOKUP($S779+12,rate_basefnd,7)))
*$R779</f>
        <v>649.78824999999995</v>
      </c>
      <c r="Z779" s="1">
        <f>(($C779*'fnd base rates'!H$48)
+($D779*'fnd base rates'!H$49)
+($E779*'fnd base rates'!H$50)
+($F779*'fnd base rates'!H$51)
+($G779*'fnd base rates'!H$52)
+($H779*'fnd base rates'!H$53)
+($I779*'fnd base rates'!H$54)
+($J779*'fnd base rates'!H$55)
+($K779*'fnd base rates'!H$56)
+($L779*'fnd base rates'!H$57)
+($M779*'fnd base rates'!H$58)
+($N779*'fnd base rates'!H$59)
+($O779*VLOOKUP($S779+12,rate_basefnd,8)))</f>
        <v>1627.8535000000002</v>
      </c>
      <c r="AA779" s="1">
        <f>(($C779*'fnd base rates'!I$48)
+($D779*'fnd base rates'!I$49)
+($E779*'fnd base rates'!I$50)
+($F779*'fnd base rates'!I$51)
+($G779*'fnd base rates'!I$52)
+($H779*'fnd base rates'!I$53)
+($I779*'fnd base rates'!I$54)
+($J779*'fnd base rates'!I$55)
+($K779*'fnd base rates'!I$56)
+($L779*'fnd base rates'!I$57)
+($M779*'fnd base rates'!I$58)
+($N779*'fnd base rates'!I$59)
+($O779*VLOOKUP($S779+12,rate_basefnd,9)))
*$R779</f>
        <v>960.54</v>
      </c>
      <c r="AB779" s="1">
        <f>(($C779*'fnd base rates'!J$48)
+($D779*'fnd base rates'!J$49)
+($E779*'fnd base rates'!J$50)
+($F779*'fnd base rates'!J$51)
+($G779*'fnd base rates'!J$52)
+($H779*'fnd base rates'!J$53)
+($I779*'fnd base rates'!J$54)
+($J779*'fnd base rates'!J$55)
+($K779*'fnd base rates'!J$56)
+($L779*'fnd base rates'!J$57)
+($M779*'fnd base rates'!J$58)
+($N779*'fnd base rates'!J$59)
+($O779*VLOOKUP($S779+12,rate_basefnd,10)))
*$R779</f>
        <v>930.86</v>
      </c>
      <c r="AC779" s="1">
        <f>(($C779*'fnd base rates'!K$48)
+($D779*'fnd base rates'!K$49)
+($E779*'fnd base rates'!K$50)
+($F779*'fnd base rates'!K$51)
+($G779*'fnd base rates'!K$52)
+($H779*'fnd base rates'!K$53)
+($I779*'fnd base rates'!K$54)
+($J779*'fnd base rates'!K$55)
+($K779*'fnd base rates'!K$56)
+($L779*'fnd base rates'!K$57)
+($M779*'fnd base rates'!K$58)
+($N779*'fnd base rates'!K$59)
+($O779*VLOOKUP($S779+12,rate_basefnd,11)))
*$R779</f>
        <v>4559.9053750000003</v>
      </c>
      <c r="AD779" s="1">
        <f>(($C779*'fnd base rates'!L$48)
+($D779*'fnd base rates'!L$49)
+($E779*'fnd base rates'!L$50)
+($F779*'fnd base rates'!L$51)
+($G779*'fnd base rates'!L$52)
+($H779*'fnd base rates'!L$53)
+($I779*'fnd base rates'!L$54)
+($J779*'fnd base rates'!L$55)
+($K779*'fnd base rates'!L$56)
+($L779*'fnd base rates'!L$57)
+($M779*'fnd base rates'!L$58)
+($N779*'fnd base rates'!L$59)
+($O779*VLOOKUP($S779+12,rate_basefnd,12)))</f>
        <v>3871.5975662131059</v>
      </c>
      <c r="AE779" s="1">
        <f>(($C779*'fnd base rates'!M$48)
+($D779*'fnd base rates'!M$49)
+($E779*'fnd base rates'!M$50)
+($F779*'fnd base rates'!M$51)
+($G779*'fnd base rates'!M$52)
+($H779*'fnd base rates'!M$53)
+($I779*'fnd base rates'!M$54)
+($J779*'fnd base rates'!M$55)
+($K779*'fnd base rates'!M$56)
+($L779*'fnd base rates'!M$57)
+($M779*'fnd base rates'!M$58)
+($N779*'fnd base rates'!M$59)
+($O779*VLOOKUP($S779+12,rate_basefnd,13)))</f>
        <v>0</v>
      </c>
      <c r="AF779" s="4">
        <f t="shared" ref="AF779:AF802" si="137">SUM(U779:AE779)</f>
        <v>38525.326941213105</v>
      </c>
      <c r="AG779" s="4"/>
      <c r="AH779" s="4">
        <f t="shared" ref="AH779:AH802" si="138">A779</f>
        <v>3506262346</v>
      </c>
      <c r="AI779" s="4" t="str">
        <f t="shared" ref="AI779:AI802" si="139">IF($A779&lt;499999999,MID($A779,1,3),MID($A779,1,4))</f>
        <v>3506</v>
      </c>
      <c r="AJ779" s="2" t="str">
        <f t="shared" ref="AJ779:AJ802" si="140">IF($A779&lt;499999999,MID($A779,4,3),MID($A779,5,3))</f>
        <v>262</v>
      </c>
      <c r="AK779" s="2" t="str">
        <f t="shared" ref="AK779:AK802" si="141">IF($A779&lt;499999999,MID($A779,7,3),MID($A779,8,3))</f>
        <v>346</v>
      </c>
      <c r="AL779" s="4">
        <f t="shared" ref="AL779:AL802" si="142">IF(VLOOKUP(VALUE(IF(AH779&lt;499999999,MID(AH779,4,3),MID(AH779,5,3))),distinfo,4)=R779,1,0)</f>
        <v>1</v>
      </c>
      <c r="AM779" s="4">
        <f t="shared" si="135"/>
        <v>3</v>
      </c>
      <c r="AN779" s="4">
        <f t="shared" ref="AN779:AN802" si="143">AF779</f>
        <v>38525.326941213105</v>
      </c>
      <c r="AO779" s="4">
        <f t="shared" ref="AO779:AO802" si="144">IF(OR(AF779=0,AM779=0),0,ROUND(AN779/AM779,0))</f>
        <v>12842</v>
      </c>
      <c r="AP779" s="4">
        <f t="shared" ref="AP779:AP802" si="145">AQ779-AO779</f>
        <v>0</v>
      </c>
      <c r="AQ779" s="2">
        <v>12842</v>
      </c>
      <c r="AR779" s="4"/>
    </row>
    <row r="780" spans="1:44">
      <c r="A780" s="2">
        <v>3506262347</v>
      </c>
      <c r="B780" s="382" t="s">
        <v>700</v>
      </c>
      <c r="C780" s="15">
        <f>'fnd enro'!C780</f>
        <v>0</v>
      </c>
      <c r="D780" s="15">
        <f>'fnd enro'!D780</f>
        <v>0</v>
      </c>
      <c r="E780" s="15">
        <f>'fnd enro'!E780</f>
        <v>0</v>
      </c>
      <c r="F780" s="15">
        <f>'fnd enro'!F780</f>
        <v>0</v>
      </c>
      <c r="G780" s="15">
        <f>'fnd enro'!G780</f>
        <v>1</v>
      </c>
      <c r="H780" s="15">
        <f>'fnd enro'!H780</f>
        <v>2</v>
      </c>
      <c r="I780" s="15">
        <f>'fnd enro'!I780</f>
        <v>0.15</v>
      </c>
      <c r="J780" s="15">
        <f>'fnd enro'!J780</f>
        <v>0</v>
      </c>
      <c r="K780" s="15">
        <f>'fnd enro'!K780</f>
        <v>0</v>
      </c>
      <c r="L780" s="15">
        <f>'fnd enro'!L780</f>
        <v>0</v>
      </c>
      <c r="M780" s="15">
        <f>'fnd enro'!M780</f>
        <v>1</v>
      </c>
      <c r="N780" s="15">
        <f>'fnd enro'!N780</f>
        <v>0</v>
      </c>
      <c r="O780" s="15">
        <f>'fnd enro'!O780</f>
        <v>0</v>
      </c>
      <c r="P780" s="15"/>
      <c r="Q780" s="15">
        <f>'fnd enro'!R780</f>
        <v>4</v>
      </c>
      <c r="R780" s="16">
        <f t="shared" si="136"/>
        <v>1</v>
      </c>
      <c r="S780" s="15">
        <f>'fnd enro'!Q780</f>
        <v>1</v>
      </c>
      <c r="U780" s="1">
        <f>(($C780*'fnd base rates'!C$48)
+($D780*'fnd base rates'!C$49)
+($E780*'fnd base rates'!C$50)
+($F780*'fnd base rates'!C$51)
+($G780*'fnd base rates'!C$52)
+($H780*'fnd base rates'!C$53)
+($I780*'fnd base rates'!C$54)
+($J780*'fnd base rates'!C$55)
+($K780*'fnd base rates'!C$56)
+($L780*'fnd base rates'!C$57)
+($M780*'fnd base rates'!C$58)
+($N780*'fnd base rates'!C$59)
+($O780*VLOOKUP($S780+12,rate_basefnd,3)))
*$R780</f>
        <v>1853.1825000000001</v>
      </c>
      <c r="V780" s="1">
        <f>(($C780*'fnd base rates'!D$48)
+($D780*'fnd base rates'!D$49)
+($E780*'fnd base rates'!D$50)
+($F780*'fnd base rates'!D$51)
+($G780*'fnd base rates'!D$52)
+($H780*'fnd base rates'!D$53)
+($I780*'fnd base rates'!D$54)
+($J780*'fnd base rates'!D$55)
+($K780*'fnd base rates'!D$56)
+($L780*'fnd base rates'!D$57)
+($M780*'fnd base rates'!D$58)
+($N780*'fnd base rates'!D$59)
+($O780*VLOOKUP($S780+12,rate_basefnd,4)))
*$R780</f>
        <v>2658.88</v>
      </c>
      <c r="W780" s="1">
        <f>(($C780*'fnd base rates'!E$48)
+($D780*'fnd base rates'!E$49)
+($E780*'fnd base rates'!E$50)
+($F780*'fnd base rates'!E$51)
+($G780*'fnd base rates'!E$52)
+($H780*'fnd base rates'!E$53)
+($I780*'fnd base rates'!E$54)
+($J780*'fnd base rates'!E$55)
+($K780*'fnd base rates'!E$56)
+($L780*'fnd base rates'!E$57)
+($M780*'fnd base rates'!E$58)
+($N780*'fnd base rates'!E$59)
+($O780*VLOOKUP($S780+12,rate_basefnd,5)))
*$R780</f>
        <v>16418.587500000001</v>
      </c>
      <c r="X780" s="1">
        <f>(($C780*'fnd base rates'!F$48)
+($D780*'fnd base rates'!F$49)
+($E780*'fnd base rates'!F$50)
+($F780*'fnd base rates'!F$51)
+($G780*'fnd base rates'!F$52)
+($H780*'fnd base rates'!F$53)
+($I780*'fnd base rates'!F$54)
+($J780*'fnd base rates'!F$55)
+($K780*'fnd base rates'!F$56)
+($L780*'fnd base rates'!F$57)
+($M780*'fnd base rates'!F$58)
+($N780*'fnd base rates'!F$59)
+($O780*VLOOKUP($S780+12,rate_basefnd,6)))
*$R780</f>
        <v>3298.6729999999998</v>
      </c>
      <c r="Y780" s="1">
        <f>(($C780*'fnd base rates'!G$48)
+($D780*'fnd base rates'!G$49)
+($E780*'fnd base rates'!G$50)
+($F780*'fnd base rates'!G$51)
+($G780*'fnd base rates'!G$52)
+($H780*'fnd base rates'!G$53)
+($I780*'fnd base rates'!G$54)
+($J780*'fnd base rates'!G$55)
+($K780*'fnd base rates'!G$56)
+($L780*'fnd base rates'!G$57)
+($M780*'fnd base rates'!G$58)
+($N780*'fnd base rates'!G$59)
+($O780*VLOOKUP($S780+12,rate_basefnd,7)))
*$R780</f>
        <v>608.23099999999999</v>
      </c>
      <c r="Z780" s="1">
        <f>(($C780*'fnd base rates'!H$48)
+($D780*'fnd base rates'!H$49)
+($E780*'fnd base rates'!H$50)
+($F780*'fnd base rates'!H$51)
+($G780*'fnd base rates'!H$52)
+($H780*'fnd base rates'!H$53)
+($I780*'fnd base rates'!H$54)
+($J780*'fnd base rates'!H$55)
+($K780*'fnd base rates'!H$56)
+($L780*'fnd base rates'!H$57)
+($M780*'fnd base rates'!H$58)
+($N780*'fnd base rates'!H$59)
+($O780*VLOOKUP($S780+12,rate_basefnd,8)))</f>
        <v>2346.9380000000001</v>
      </c>
      <c r="AA780" s="1">
        <f>(($C780*'fnd base rates'!I$48)
+($D780*'fnd base rates'!I$49)
+($E780*'fnd base rates'!I$50)
+($F780*'fnd base rates'!I$51)
+($G780*'fnd base rates'!I$52)
+($H780*'fnd base rates'!I$53)
+($I780*'fnd base rates'!I$54)
+($J780*'fnd base rates'!I$55)
+($K780*'fnd base rates'!I$56)
+($L780*'fnd base rates'!I$57)
+($M780*'fnd base rates'!I$58)
+($N780*'fnd base rates'!I$59)
+($O780*VLOOKUP($S780+12,rate_basefnd,9)))
*$R780</f>
        <v>1330.62</v>
      </c>
      <c r="AB780" s="1">
        <f>(($C780*'fnd base rates'!J$48)
+($D780*'fnd base rates'!J$49)
+($E780*'fnd base rates'!J$50)
+($F780*'fnd base rates'!J$51)
+($G780*'fnd base rates'!J$52)
+($H780*'fnd base rates'!J$53)
+($I780*'fnd base rates'!J$54)
+($J780*'fnd base rates'!J$55)
+($K780*'fnd base rates'!J$56)
+($L780*'fnd base rates'!J$57)
+($M780*'fnd base rates'!J$58)
+($N780*'fnd base rates'!J$59)
+($O780*VLOOKUP($S780+12,rate_basefnd,10)))
*$R780</f>
        <v>1345.53</v>
      </c>
      <c r="AC780" s="1">
        <f>(($C780*'fnd base rates'!K$48)
+($D780*'fnd base rates'!K$49)
+($E780*'fnd base rates'!K$50)
+($F780*'fnd base rates'!K$51)
+($G780*'fnd base rates'!K$52)
+($H780*'fnd base rates'!K$53)
+($I780*'fnd base rates'!K$54)
+($J780*'fnd base rates'!K$55)
+($K780*'fnd base rates'!K$56)
+($L780*'fnd base rates'!K$57)
+($M780*'fnd base rates'!K$58)
+($N780*'fnd base rates'!K$59)
+($O780*VLOOKUP($S780+12,rate_basefnd,11)))
*$R780</f>
        <v>4268.4205000000002</v>
      </c>
      <c r="AD780" s="1">
        <f>(($C780*'fnd base rates'!L$48)
+($D780*'fnd base rates'!L$49)
+($E780*'fnd base rates'!L$50)
+($F780*'fnd base rates'!L$51)
+($G780*'fnd base rates'!L$52)
+($H780*'fnd base rates'!L$53)
+($I780*'fnd base rates'!L$54)
+($J780*'fnd base rates'!L$55)
+($K780*'fnd base rates'!L$56)
+($L780*'fnd base rates'!L$57)
+($M780*'fnd base rates'!L$58)
+($N780*'fnd base rates'!L$59)
+($O780*VLOOKUP($S780+12,rate_basefnd,12)))</f>
        <v>3965.6691780735682</v>
      </c>
      <c r="AE780" s="1">
        <f>(($C780*'fnd base rates'!M$48)
+($D780*'fnd base rates'!M$49)
+($E780*'fnd base rates'!M$50)
+($F780*'fnd base rates'!M$51)
+($G780*'fnd base rates'!M$52)
+($H780*'fnd base rates'!M$53)
+($I780*'fnd base rates'!M$54)
+($J780*'fnd base rates'!M$55)
+($K780*'fnd base rates'!M$56)
+($L780*'fnd base rates'!M$57)
+($M780*'fnd base rates'!M$58)
+($N780*'fnd base rates'!M$59)
+($O780*VLOOKUP($S780+12,rate_basefnd,13)))</f>
        <v>0</v>
      </c>
      <c r="AF780" s="4">
        <f t="shared" si="137"/>
        <v>38094.731678073571</v>
      </c>
      <c r="AG780" s="4"/>
      <c r="AH780" s="4">
        <f t="shared" si="138"/>
        <v>3506262347</v>
      </c>
      <c r="AI780" s="4" t="str">
        <f t="shared" si="139"/>
        <v>3506</v>
      </c>
      <c r="AJ780" s="2" t="str">
        <f t="shared" si="140"/>
        <v>262</v>
      </c>
      <c r="AK780" s="2" t="str">
        <f t="shared" si="141"/>
        <v>347</v>
      </c>
      <c r="AL780" s="4">
        <f t="shared" si="142"/>
        <v>1</v>
      </c>
      <c r="AM780" s="4">
        <f t="shared" si="135"/>
        <v>4</v>
      </c>
      <c r="AN780" s="4">
        <f t="shared" si="143"/>
        <v>38094.731678073571</v>
      </c>
      <c r="AO780" s="4">
        <f t="shared" si="144"/>
        <v>9524</v>
      </c>
      <c r="AP780" s="4">
        <f t="shared" si="145"/>
        <v>0</v>
      </c>
      <c r="AQ780" s="2">
        <v>9524</v>
      </c>
      <c r="AR780" s="4"/>
    </row>
    <row r="781" spans="1:44">
      <c r="A781" s="2">
        <v>3507201003</v>
      </c>
      <c r="B781" s="382" t="s">
        <v>712</v>
      </c>
      <c r="C781" s="15">
        <f>'fnd enro'!C781</f>
        <v>0</v>
      </c>
      <c r="D781" s="15">
        <f>'fnd enro'!D781</f>
        <v>0</v>
      </c>
      <c r="E781" s="15">
        <f>'fnd enro'!E781</f>
        <v>0</v>
      </c>
      <c r="F781" s="15">
        <f>'fnd enro'!F781</f>
        <v>0</v>
      </c>
      <c r="G781" s="15">
        <f>'fnd enro'!G781</f>
        <v>0</v>
      </c>
      <c r="H781" s="15">
        <f>'fnd enro'!H781</f>
        <v>2</v>
      </c>
      <c r="I781" s="15">
        <f>'fnd enro'!I781</f>
        <v>7.4999999999999997E-2</v>
      </c>
      <c r="J781" s="15">
        <f>'fnd enro'!J781</f>
        <v>0</v>
      </c>
      <c r="K781" s="15">
        <f>'fnd enro'!K781</f>
        <v>0</v>
      </c>
      <c r="L781" s="15">
        <f>'fnd enro'!L781</f>
        <v>0</v>
      </c>
      <c r="M781" s="15">
        <f>'fnd enro'!M781</f>
        <v>0</v>
      </c>
      <c r="N781" s="15">
        <f>'fnd enro'!N781</f>
        <v>0</v>
      </c>
      <c r="O781" s="15">
        <f>'fnd enro'!O781</f>
        <v>1</v>
      </c>
      <c r="P781" s="15"/>
      <c r="Q781" s="15">
        <f>'fnd enro'!R781</f>
        <v>2</v>
      </c>
      <c r="R781" s="16">
        <f t="shared" si="136"/>
        <v>1</v>
      </c>
      <c r="S781" s="15">
        <f>'fnd enro'!Q781</f>
        <v>10</v>
      </c>
      <c r="U781" s="1">
        <f>(($C781*'fnd base rates'!C$48)
+($D781*'fnd base rates'!C$49)
+($E781*'fnd base rates'!C$50)
+($F781*'fnd base rates'!C$51)
+($G781*'fnd base rates'!C$52)
+($H781*'fnd base rates'!C$53)
+($I781*'fnd base rates'!C$54)
+($J781*'fnd base rates'!C$55)
+($K781*'fnd base rates'!C$56)
+($L781*'fnd base rates'!C$57)
+($M781*'fnd base rates'!C$58)
+($N781*'fnd base rates'!C$59)
+($O781*VLOOKUP($S781+12,rate_basefnd,3)))
*$R781</f>
        <v>926.59125000000006</v>
      </c>
      <c r="V781" s="1">
        <f>(($C781*'fnd base rates'!D$48)
+($D781*'fnd base rates'!D$49)
+($E781*'fnd base rates'!D$50)
+($F781*'fnd base rates'!D$51)
+($G781*'fnd base rates'!D$52)
+($H781*'fnd base rates'!D$53)
+($I781*'fnd base rates'!D$54)
+($J781*'fnd base rates'!D$55)
+($K781*'fnd base rates'!D$56)
+($L781*'fnd base rates'!D$57)
+($M781*'fnd base rates'!D$58)
+($N781*'fnd base rates'!D$59)
+($O781*VLOOKUP($S781+12,rate_basefnd,4)))
*$R781</f>
        <v>1329.44</v>
      </c>
      <c r="W781" s="1">
        <f>(($C781*'fnd base rates'!E$48)
+($D781*'fnd base rates'!E$49)
+($E781*'fnd base rates'!E$50)
+($F781*'fnd base rates'!E$51)
+($G781*'fnd base rates'!E$52)
+($H781*'fnd base rates'!E$53)
+($I781*'fnd base rates'!E$54)
+($J781*'fnd base rates'!E$55)
+($K781*'fnd base rates'!E$56)
+($L781*'fnd base rates'!E$57)
+($M781*'fnd base rates'!E$58)
+($N781*'fnd base rates'!E$59)
+($O781*VLOOKUP($S781+12,rate_basefnd,5)))
*$R781</f>
        <v>11788.958749999998</v>
      </c>
      <c r="X781" s="1">
        <f>(($C781*'fnd base rates'!F$48)
+($D781*'fnd base rates'!F$49)
+($E781*'fnd base rates'!F$50)
+($F781*'fnd base rates'!F$51)
+($G781*'fnd base rates'!F$52)
+($H781*'fnd base rates'!F$53)
+($I781*'fnd base rates'!F$54)
+($J781*'fnd base rates'!F$55)
+($K781*'fnd base rates'!F$56)
+($L781*'fnd base rates'!F$57)
+($M781*'fnd base rates'!F$58)
+($N781*'fnd base rates'!F$59)
+($O781*VLOOKUP($S781+12,rate_basefnd,6)))
*$R781</f>
        <v>1523.9115000000002</v>
      </c>
      <c r="Y781" s="1">
        <f>(($C781*'fnd base rates'!G$48)
+($D781*'fnd base rates'!G$49)
+($E781*'fnd base rates'!G$50)
+($F781*'fnd base rates'!G$51)
+($G781*'fnd base rates'!G$52)
+($H781*'fnd base rates'!G$53)
+($I781*'fnd base rates'!G$54)
+($J781*'fnd base rates'!G$55)
+($K781*'fnd base rates'!G$56)
+($L781*'fnd base rates'!G$57)
+($M781*'fnd base rates'!G$58)
+($N781*'fnd base rates'!G$59)
+($O781*VLOOKUP($S781+12,rate_basefnd,7)))
*$R781</f>
        <v>355.88549999999998</v>
      </c>
      <c r="Z781" s="1">
        <f>(($C781*'fnd base rates'!H$48)
+($D781*'fnd base rates'!H$49)
+($E781*'fnd base rates'!H$50)
+($F781*'fnd base rates'!H$51)
+($G781*'fnd base rates'!H$52)
+($H781*'fnd base rates'!H$53)
+($I781*'fnd base rates'!H$54)
+($J781*'fnd base rates'!H$55)
+($K781*'fnd base rates'!H$56)
+($L781*'fnd base rates'!H$57)
+($M781*'fnd base rates'!H$58)
+($N781*'fnd base rates'!H$59)
+($O781*VLOOKUP($S781+12,rate_basefnd,8)))</f>
        <v>1438.1690000000001</v>
      </c>
      <c r="AA781" s="1">
        <f>(($C781*'fnd base rates'!I$48)
+($D781*'fnd base rates'!I$49)
+($E781*'fnd base rates'!I$50)
+($F781*'fnd base rates'!I$51)
+($G781*'fnd base rates'!I$52)
+($H781*'fnd base rates'!I$53)
+($I781*'fnd base rates'!I$54)
+($J781*'fnd base rates'!I$55)
+($K781*'fnd base rates'!I$56)
+($L781*'fnd base rates'!I$57)
+($M781*'fnd base rates'!I$58)
+($N781*'fnd base rates'!I$59)
+($O781*VLOOKUP($S781+12,rate_basefnd,9)))
*$R781</f>
        <v>740.16</v>
      </c>
      <c r="AB781" s="1">
        <f>(($C781*'fnd base rates'!J$48)
+($D781*'fnd base rates'!J$49)
+($E781*'fnd base rates'!J$50)
+($F781*'fnd base rates'!J$51)
+($G781*'fnd base rates'!J$52)
+($H781*'fnd base rates'!J$53)
+($I781*'fnd base rates'!J$54)
+($J781*'fnd base rates'!J$55)
+($K781*'fnd base rates'!J$56)
+($L781*'fnd base rates'!J$57)
+($M781*'fnd base rates'!J$58)
+($N781*'fnd base rates'!J$59)
+($O781*VLOOKUP($S781+12,rate_basefnd,10)))
*$R781</f>
        <v>997</v>
      </c>
      <c r="AC781" s="1">
        <f>(($C781*'fnd base rates'!K$48)
+($D781*'fnd base rates'!K$49)
+($E781*'fnd base rates'!K$50)
+($F781*'fnd base rates'!K$51)
+($G781*'fnd base rates'!K$52)
+($H781*'fnd base rates'!K$53)
+($I781*'fnd base rates'!K$54)
+($J781*'fnd base rates'!K$55)
+($K781*'fnd base rates'!K$56)
+($L781*'fnd base rates'!K$57)
+($M781*'fnd base rates'!K$58)
+($N781*'fnd base rates'!K$59)
+($O781*VLOOKUP($S781+12,rate_basefnd,11)))
*$R781</f>
        <v>2497.4802500000001</v>
      </c>
      <c r="AD781" s="1">
        <f>(($C781*'fnd base rates'!L$48)
+($D781*'fnd base rates'!L$49)
+($E781*'fnd base rates'!L$50)
+($F781*'fnd base rates'!L$51)
+($G781*'fnd base rates'!L$52)
+($H781*'fnd base rates'!L$53)
+($I781*'fnd base rates'!L$54)
+($J781*'fnd base rates'!L$55)
+($K781*'fnd base rates'!L$56)
+($L781*'fnd base rates'!L$57)
+($M781*'fnd base rates'!L$58)
+($N781*'fnd base rates'!L$59)
+($O781*VLOOKUP($S781+12,rate_basefnd,12)))</f>
        <v>2170.6160787188833</v>
      </c>
      <c r="AE781" s="1">
        <f>(($C781*'fnd base rates'!M$48)
+($D781*'fnd base rates'!M$49)
+($E781*'fnd base rates'!M$50)
+($F781*'fnd base rates'!M$51)
+($G781*'fnd base rates'!M$52)
+($H781*'fnd base rates'!M$53)
+($I781*'fnd base rates'!M$54)
+($J781*'fnd base rates'!M$55)
+($K781*'fnd base rates'!M$56)
+($L781*'fnd base rates'!M$57)
+($M781*'fnd base rates'!M$58)
+($N781*'fnd base rates'!M$59)
+($O781*VLOOKUP($S781+12,rate_basefnd,13)))</f>
        <v>0</v>
      </c>
      <c r="AF781" s="4">
        <f t="shared" si="137"/>
        <v>23768.212328718881</v>
      </c>
      <c r="AG781" s="4"/>
      <c r="AH781" s="4">
        <f t="shared" si="138"/>
        <v>3507201003</v>
      </c>
      <c r="AI781" s="4" t="str">
        <f t="shared" si="139"/>
        <v>3507</v>
      </c>
      <c r="AJ781" s="2" t="str">
        <f t="shared" si="140"/>
        <v>201</v>
      </c>
      <c r="AK781" s="2" t="str">
        <f t="shared" si="141"/>
        <v>003</v>
      </c>
      <c r="AL781" s="4">
        <f t="shared" si="142"/>
        <v>1</v>
      </c>
      <c r="AM781" s="4">
        <f t="shared" si="135"/>
        <v>2</v>
      </c>
      <c r="AN781" s="4">
        <f t="shared" si="143"/>
        <v>23768.212328718881</v>
      </c>
      <c r="AO781" s="4">
        <f t="shared" si="144"/>
        <v>11884</v>
      </c>
      <c r="AP781" s="4">
        <f t="shared" si="145"/>
        <v>0</v>
      </c>
      <c r="AQ781" s="2">
        <v>11884</v>
      </c>
    </row>
    <row r="782" spans="1:44">
      <c r="A782" s="2">
        <v>3507201072</v>
      </c>
      <c r="B782" s="382" t="s">
        <v>712</v>
      </c>
      <c r="C782" s="15">
        <f>'fnd enro'!C782</f>
        <v>0</v>
      </c>
      <c r="D782" s="15">
        <f>'fnd enro'!D782</f>
        <v>0</v>
      </c>
      <c r="E782" s="15">
        <f>'fnd enro'!E782</f>
        <v>0</v>
      </c>
      <c r="F782" s="15">
        <f>'fnd enro'!F782</f>
        <v>0</v>
      </c>
      <c r="G782" s="15">
        <f>'fnd enro'!G782</f>
        <v>0</v>
      </c>
      <c r="H782" s="15">
        <f>'fnd enro'!H782</f>
        <v>2</v>
      </c>
      <c r="I782" s="15">
        <f>'fnd enro'!I782</f>
        <v>7.4999999999999997E-2</v>
      </c>
      <c r="J782" s="15">
        <f>'fnd enro'!J782</f>
        <v>0</v>
      </c>
      <c r="K782" s="15">
        <f>'fnd enro'!K782</f>
        <v>0</v>
      </c>
      <c r="L782" s="15">
        <f>'fnd enro'!L782</f>
        <v>0</v>
      </c>
      <c r="M782" s="15">
        <f>'fnd enro'!M782</f>
        <v>0</v>
      </c>
      <c r="N782" s="15">
        <f>'fnd enro'!N782</f>
        <v>0</v>
      </c>
      <c r="O782" s="15">
        <f>'fnd enro'!O782</f>
        <v>0</v>
      </c>
      <c r="P782" s="15"/>
      <c r="Q782" s="15">
        <f>'fnd enro'!R782</f>
        <v>2</v>
      </c>
      <c r="R782" s="16">
        <f t="shared" si="136"/>
        <v>1</v>
      </c>
      <c r="S782" s="15">
        <f>'fnd enro'!Q782</f>
        <v>1</v>
      </c>
      <c r="U782" s="1">
        <f>(($C782*'fnd base rates'!C$48)
+($D782*'fnd base rates'!C$49)
+($E782*'fnd base rates'!C$50)
+($F782*'fnd base rates'!C$51)
+($G782*'fnd base rates'!C$52)
+($H782*'fnd base rates'!C$53)
+($I782*'fnd base rates'!C$54)
+($J782*'fnd base rates'!C$55)
+($K782*'fnd base rates'!C$56)
+($L782*'fnd base rates'!C$57)
+($M782*'fnd base rates'!C$58)
+($N782*'fnd base rates'!C$59)
+($O782*VLOOKUP($S782+12,rate_basefnd,3)))
*$R782</f>
        <v>926.59125000000006</v>
      </c>
      <c r="V782" s="1">
        <f>(($C782*'fnd base rates'!D$48)
+($D782*'fnd base rates'!D$49)
+($E782*'fnd base rates'!D$50)
+($F782*'fnd base rates'!D$51)
+($G782*'fnd base rates'!D$52)
+($H782*'fnd base rates'!D$53)
+($I782*'fnd base rates'!D$54)
+($J782*'fnd base rates'!D$55)
+($K782*'fnd base rates'!D$56)
+($L782*'fnd base rates'!D$57)
+($M782*'fnd base rates'!D$58)
+($N782*'fnd base rates'!D$59)
+($O782*VLOOKUP($S782+12,rate_basefnd,4)))
*$R782</f>
        <v>1329.44</v>
      </c>
      <c r="W782" s="1">
        <f>(($C782*'fnd base rates'!E$48)
+($D782*'fnd base rates'!E$49)
+($E782*'fnd base rates'!E$50)
+($F782*'fnd base rates'!E$51)
+($G782*'fnd base rates'!E$52)
+($H782*'fnd base rates'!E$53)
+($I782*'fnd base rates'!E$54)
+($J782*'fnd base rates'!E$55)
+($K782*'fnd base rates'!E$56)
+($L782*'fnd base rates'!E$57)
+($M782*'fnd base rates'!E$58)
+($N782*'fnd base rates'!E$59)
+($O782*VLOOKUP($S782+12,rate_basefnd,5)))
*$R782</f>
        <v>8517.4187499999989</v>
      </c>
      <c r="X782" s="1">
        <f>(($C782*'fnd base rates'!F$48)
+($D782*'fnd base rates'!F$49)
+($E782*'fnd base rates'!F$50)
+($F782*'fnd base rates'!F$51)
+($G782*'fnd base rates'!F$52)
+($H782*'fnd base rates'!F$53)
+($I782*'fnd base rates'!F$54)
+($J782*'fnd base rates'!F$55)
+($K782*'fnd base rates'!F$56)
+($L782*'fnd base rates'!F$57)
+($M782*'fnd base rates'!F$58)
+($N782*'fnd base rates'!F$59)
+($O782*VLOOKUP($S782+12,rate_basefnd,6)))
*$R782</f>
        <v>1523.9115000000002</v>
      </c>
      <c r="Y782" s="1">
        <f>(($C782*'fnd base rates'!G$48)
+($D782*'fnd base rates'!G$49)
+($E782*'fnd base rates'!G$50)
+($F782*'fnd base rates'!G$51)
+($G782*'fnd base rates'!G$52)
+($H782*'fnd base rates'!G$53)
+($I782*'fnd base rates'!G$54)
+($J782*'fnd base rates'!G$55)
+($K782*'fnd base rates'!G$56)
+($L782*'fnd base rates'!G$57)
+($M782*'fnd base rates'!G$58)
+($N782*'fnd base rates'!G$59)
+($O782*VLOOKUP($S782+12,rate_basefnd,7)))
*$R782</f>
        <v>283.88549999999998</v>
      </c>
      <c r="Z782" s="1">
        <f>(($C782*'fnd base rates'!H$48)
+($D782*'fnd base rates'!H$49)
+($E782*'fnd base rates'!H$50)
+($F782*'fnd base rates'!H$51)
+($G782*'fnd base rates'!H$52)
+($H782*'fnd base rates'!H$53)
+($I782*'fnd base rates'!H$54)
+($J782*'fnd base rates'!H$55)
+($K782*'fnd base rates'!H$56)
+($L782*'fnd base rates'!H$57)
+($M782*'fnd base rates'!H$58)
+($N782*'fnd base rates'!H$59)
+($O782*VLOOKUP($S782+12,rate_basefnd,8)))</f>
        <v>1438.1690000000001</v>
      </c>
      <c r="AA782" s="1">
        <f>(($C782*'fnd base rates'!I$48)
+($D782*'fnd base rates'!I$49)
+($E782*'fnd base rates'!I$50)
+($F782*'fnd base rates'!I$51)
+($G782*'fnd base rates'!I$52)
+($H782*'fnd base rates'!I$53)
+($I782*'fnd base rates'!I$54)
+($J782*'fnd base rates'!I$55)
+($K782*'fnd base rates'!I$56)
+($L782*'fnd base rates'!I$57)
+($M782*'fnd base rates'!I$58)
+($N782*'fnd base rates'!I$59)
+($O782*VLOOKUP($S782+12,rate_basefnd,9)))
*$R782</f>
        <v>740.16</v>
      </c>
      <c r="AB782" s="1">
        <f>(($C782*'fnd base rates'!J$48)
+($D782*'fnd base rates'!J$49)
+($E782*'fnd base rates'!J$50)
+($F782*'fnd base rates'!J$51)
+($G782*'fnd base rates'!J$52)
+($H782*'fnd base rates'!J$53)
+($I782*'fnd base rates'!J$54)
+($J782*'fnd base rates'!J$55)
+($K782*'fnd base rates'!J$56)
+($L782*'fnd base rates'!J$57)
+($M782*'fnd base rates'!J$58)
+($N782*'fnd base rates'!J$59)
+($O782*VLOOKUP($S782+12,rate_basefnd,10)))
*$R782</f>
        <v>997</v>
      </c>
      <c r="AC782" s="1">
        <f>(($C782*'fnd base rates'!K$48)
+($D782*'fnd base rates'!K$49)
+($E782*'fnd base rates'!K$50)
+($F782*'fnd base rates'!K$51)
+($G782*'fnd base rates'!K$52)
+($H782*'fnd base rates'!K$53)
+($I782*'fnd base rates'!K$54)
+($J782*'fnd base rates'!K$55)
+($K782*'fnd base rates'!K$56)
+($L782*'fnd base rates'!K$57)
+($M782*'fnd base rates'!K$58)
+($N782*'fnd base rates'!K$59)
+($O782*VLOOKUP($S782+12,rate_basefnd,11)))
*$R782</f>
        <v>1992.2102500000001</v>
      </c>
      <c r="AD782" s="1">
        <f>(($C782*'fnd base rates'!L$48)
+($D782*'fnd base rates'!L$49)
+($E782*'fnd base rates'!L$50)
+($F782*'fnd base rates'!L$51)
+($G782*'fnd base rates'!L$52)
+($H782*'fnd base rates'!L$53)
+($I782*'fnd base rates'!L$54)
+($J782*'fnd base rates'!L$55)
+($K782*'fnd base rates'!L$56)
+($L782*'fnd base rates'!L$57)
+($M782*'fnd base rates'!L$58)
+($N782*'fnd base rates'!L$59)
+($O782*VLOOKUP($S782+12,rate_basefnd,12)))</f>
        <v>1838.5160787188831</v>
      </c>
      <c r="AE782" s="1">
        <f>(($C782*'fnd base rates'!M$48)
+($D782*'fnd base rates'!M$49)
+($E782*'fnd base rates'!M$50)
+($F782*'fnd base rates'!M$51)
+($G782*'fnd base rates'!M$52)
+($H782*'fnd base rates'!M$53)
+($I782*'fnd base rates'!M$54)
+($J782*'fnd base rates'!M$55)
+($K782*'fnd base rates'!M$56)
+($L782*'fnd base rates'!M$57)
+($M782*'fnd base rates'!M$58)
+($N782*'fnd base rates'!M$59)
+($O782*VLOOKUP($S782+12,rate_basefnd,13)))</f>
        <v>0</v>
      </c>
      <c r="AF782" s="4">
        <f t="shared" si="137"/>
        <v>19587.302328718881</v>
      </c>
      <c r="AG782" s="4"/>
      <c r="AH782" s="4">
        <f t="shared" si="138"/>
        <v>3507201072</v>
      </c>
      <c r="AI782" s="4" t="str">
        <f t="shared" si="139"/>
        <v>3507</v>
      </c>
      <c r="AJ782" s="2" t="str">
        <f t="shared" si="140"/>
        <v>201</v>
      </c>
      <c r="AK782" s="2" t="str">
        <f t="shared" si="141"/>
        <v>072</v>
      </c>
      <c r="AL782" s="4">
        <f t="shared" si="142"/>
        <v>1</v>
      </c>
      <c r="AM782" s="4">
        <f t="shared" si="135"/>
        <v>2</v>
      </c>
      <c r="AN782" s="4">
        <f t="shared" si="143"/>
        <v>19587.302328718881</v>
      </c>
      <c r="AO782" s="4">
        <f t="shared" si="144"/>
        <v>9794</v>
      </c>
      <c r="AP782" s="4">
        <f t="shared" si="145"/>
        <v>0</v>
      </c>
      <c r="AQ782" s="2">
        <v>9794</v>
      </c>
    </row>
    <row r="783" spans="1:44">
      <c r="A783" s="2">
        <v>3507201094</v>
      </c>
      <c r="B783" s="382" t="s">
        <v>712</v>
      </c>
      <c r="C783" s="15">
        <f>'fnd enro'!C783</f>
        <v>0</v>
      </c>
      <c r="D783" s="15">
        <f>'fnd enro'!D783</f>
        <v>0</v>
      </c>
      <c r="E783" s="15">
        <f>'fnd enro'!E783</f>
        <v>0</v>
      </c>
      <c r="F783" s="15">
        <f>'fnd enro'!F783</f>
        <v>0</v>
      </c>
      <c r="G783" s="15">
        <f>'fnd enro'!G783</f>
        <v>0</v>
      </c>
      <c r="H783" s="15">
        <f>'fnd enro'!H783</f>
        <v>1</v>
      </c>
      <c r="I783" s="15">
        <f>'fnd enro'!I783</f>
        <v>3.7499999999999999E-2</v>
      </c>
      <c r="J783" s="15">
        <f>'fnd enro'!J783</f>
        <v>0</v>
      </c>
      <c r="K783" s="15">
        <f>'fnd enro'!K783</f>
        <v>0</v>
      </c>
      <c r="L783" s="15">
        <f>'fnd enro'!L783</f>
        <v>0</v>
      </c>
      <c r="M783" s="15">
        <f>'fnd enro'!M783</f>
        <v>0</v>
      </c>
      <c r="N783" s="15">
        <f>'fnd enro'!N783</f>
        <v>0</v>
      </c>
      <c r="O783" s="15">
        <f>'fnd enro'!O783</f>
        <v>0</v>
      </c>
      <c r="P783" s="15"/>
      <c r="Q783" s="15">
        <f>'fnd enro'!R783</f>
        <v>1</v>
      </c>
      <c r="R783" s="16">
        <f t="shared" si="136"/>
        <v>1</v>
      </c>
      <c r="S783" s="15">
        <f>'fnd enro'!Q783</f>
        <v>1</v>
      </c>
      <c r="U783" s="1">
        <f>(($C783*'fnd base rates'!C$48)
+($D783*'fnd base rates'!C$49)
+($E783*'fnd base rates'!C$50)
+($F783*'fnd base rates'!C$51)
+($G783*'fnd base rates'!C$52)
+($H783*'fnd base rates'!C$53)
+($I783*'fnd base rates'!C$54)
+($J783*'fnd base rates'!C$55)
+($K783*'fnd base rates'!C$56)
+($L783*'fnd base rates'!C$57)
+($M783*'fnd base rates'!C$58)
+($N783*'fnd base rates'!C$59)
+($O783*VLOOKUP($S783+12,rate_basefnd,3)))
*$R783</f>
        <v>463.29562500000003</v>
      </c>
      <c r="V783" s="1">
        <f>(($C783*'fnd base rates'!D$48)
+($D783*'fnd base rates'!D$49)
+($E783*'fnd base rates'!D$50)
+($F783*'fnd base rates'!D$51)
+($G783*'fnd base rates'!D$52)
+($H783*'fnd base rates'!D$53)
+($I783*'fnd base rates'!D$54)
+($J783*'fnd base rates'!D$55)
+($K783*'fnd base rates'!D$56)
+($L783*'fnd base rates'!D$57)
+($M783*'fnd base rates'!D$58)
+($N783*'fnd base rates'!D$59)
+($O783*VLOOKUP($S783+12,rate_basefnd,4)))
*$R783</f>
        <v>664.72</v>
      </c>
      <c r="W783" s="1">
        <f>(($C783*'fnd base rates'!E$48)
+($D783*'fnd base rates'!E$49)
+($E783*'fnd base rates'!E$50)
+($F783*'fnd base rates'!E$51)
+($G783*'fnd base rates'!E$52)
+($H783*'fnd base rates'!E$53)
+($I783*'fnd base rates'!E$54)
+($J783*'fnd base rates'!E$55)
+($K783*'fnd base rates'!E$56)
+($L783*'fnd base rates'!E$57)
+($M783*'fnd base rates'!E$58)
+($N783*'fnd base rates'!E$59)
+($O783*VLOOKUP($S783+12,rate_basefnd,5)))
*$R783</f>
        <v>4258.7093749999995</v>
      </c>
      <c r="X783" s="1">
        <f>(($C783*'fnd base rates'!F$48)
+($D783*'fnd base rates'!F$49)
+($E783*'fnd base rates'!F$50)
+($F783*'fnd base rates'!F$51)
+($G783*'fnd base rates'!F$52)
+($H783*'fnd base rates'!F$53)
+($I783*'fnd base rates'!F$54)
+($J783*'fnd base rates'!F$55)
+($K783*'fnd base rates'!F$56)
+($L783*'fnd base rates'!F$57)
+($M783*'fnd base rates'!F$58)
+($N783*'fnd base rates'!F$59)
+($O783*VLOOKUP($S783+12,rate_basefnd,6)))
*$R783</f>
        <v>761.95575000000008</v>
      </c>
      <c r="Y783" s="1">
        <f>(($C783*'fnd base rates'!G$48)
+($D783*'fnd base rates'!G$49)
+($E783*'fnd base rates'!G$50)
+($F783*'fnd base rates'!G$51)
+($G783*'fnd base rates'!G$52)
+($H783*'fnd base rates'!G$53)
+($I783*'fnd base rates'!G$54)
+($J783*'fnd base rates'!G$55)
+($K783*'fnd base rates'!G$56)
+($L783*'fnd base rates'!G$57)
+($M783*'fnd base rates'!G$58)
+($N783*'fnd base rates'!G$59)
+($O783*VLOOKUP($S783+12,rate_basefnd,7)))
*$R783</f>
        <v>141.94274999999999</v>
      </c>
      <c r="Z783" s="1">
        <f>(($C783*'fnd base rates'!H$48)
+($D783*'fnd base rates'!H$49)
+($E783*'fnd base rates'!H$50)
+($F783*'fnd base rates'!H$51)
+($G783*'fnd base rates'!H$52)
+($H783*'fnd base rates'!H$53)
+($I783*'fnd base rates'!H$54)
+($J783*'fnd base rates'!H$55)
+($K783*'fnd base rates'!H$56)
+($L783*'fnd base rates'!H$57)
+($M783*'fnd base rates'!H$58)
+($N783*'fnd base rates'!H$59)
+($O783*VLOOKUP($S783+12,rate_basefnd,8)))</f>
        <v>719.08450000000005</v>
      </c>
      <c r="AA783" s="1">
        <f>(($C783*'fnd base rates'!I$48)
+($D783*'fnd base rates'!I$49)
+($E783*'fnd base rates'!I$50)
+($F783*'fnd base rates'!I$51)
+($G783*'fnd base rates'!I$52)
+($H783*'fnd base rates'!I$53)
+($I783*'fnd base rates'!I$54)
+($J783*'fnd base rates'!I$55)
+($K783*'fnd base rates'!I$56)
+($L783*'fnd base rates'!I$57)
+($M783*'fnd base rates'!I$58)
+($N783*'fnd base rates'!I$59)
+($O783*VLOOKUP($S783+12,rate_basefnd,9)))
*$R783</f>
        <v>370.08</v>
      </c>
      <c r="AB783" s="1">
        <f>(($C783*'fnd base rates'!J$48)
+($D783*'fnd base rates'!J$49)
+($E783*'fnd base rates'!J$50)
+($F783*'fnd base rates'!J$51)
+($G783*'fnd base rates'!J$52)
+($H783*'fnd base rates'!J$53)
+($I783*'fnd base rates'!J$54)
+($J783*'fnd base rates'!J$55)
+($K783*'fnd base rates'!J$56)
+($L783*'fnd base rates'!J$57)
+($M783*'fnd base rates'!J$58)
+($N783*'fnd base rates'!J$59)
+($O783*VLOOKUP($S783+12,rate_basefnd,10)))
*$R783</f>
        <v>498.5</v>
      </c>
      <c r="AC783" s="1">
        <f>(($C783*'fnd base rates'!K$48)
+($D783*'fnd base rates'!K$49)
+($E783*'fnd base rates'!K$50)
+($F783*'fnd base rates'!K$51)
+($G783*'fnd base rates'!K$52)
+($H783*'fnd base rates'!K$53)
+($I783*'fnd base rates'!K$54)
+($J783*'fnd base rates'!K$55)
+($K783*'fnd base rates'!K$56)
+($L783*'fnd base rates'!K$57)
+($M783*'fnd base rates'!K$58)
+($N783*'fnd base rates'!K$59)
+($O783*VLOOKUP($S783+12,rate_basefnd,11)))
*$R783</f>
        <v>996.10512500000004</v>
      </c>
      <c r="AD783" s="1">
        <f>(($C783*'fnd base rates'!L$48)
+($D783*'fnd base rates'!L$49)
+($E783*'fnd base rates'!L$50)
+($F783*'fnd base rates'!L$51)
+($G783*'fnd base rates'!L$52)
+($H783*'fnd base rates'!L$53)
+($I783*'fnd base rates'!L$54)
+($J783*'fnd base rates'!L$55)
+($K783*'fnd base rates'!L$56)
+($L783*'fnd base rates'!L$57)
+($M783*'fnd base rates'!L$58)
+($N783*'fnd base rates'!L$59)
+($O783*VLOOKUP($S783+12,rate_basefnd,12)))</f>
        <v>919.25803935944157</v>
      </c>
      <c r="AE783" s="1">
        <f>(($C783*'fnd base rates'!M$48)
+($D783*'fnd base rates'!M$49)
+($E783*'fnd base rates'!M$50)
+($F783*'fnd base rates'!M$51)
+($G783*'fnd base rates'!M$52)
+($H783*'fnd base rates'!M$53)
+($I783*'fnd base rates'!M$54)
+($J783*'fnd base rates'!M$55)
+($K783*'fnd base rates'!M$56)
+($L783*'fnd base rates'!M$57)
+($M783*'fnd base rates'!M$58)
+($N783*'fnd base rates'!M$59)
+($O783*VLOOKUP($S783+12,rate_basefnd,13)))</f>
        <v>0</v>
      </c>
      <c r="AF783" s="4">
        <f t="shared" si="137"/>
        <v>9793.6511643594404</v>
      </c>
      <c r="AG783" s="4"/>
      <c r="AH783" s="4">
        <f t="shared" si="138"/>
        <v>3507201094</v>
      </c>
      <c r="AI783" s="4" t="str">
        <f t="shared" si="139"/>
        <v>3507</v>
      </c>
      <c r="AJ783" s="2" t="str">
        <f t="shared" si="140"/>
        <v>201</v>
      </c>
      <c r="AK783" s="2" t="str">
        <f t="shared" si="141"/>
        <v>094</v>
      </c>
      <c r="AL783" s="4">
        <f t="shared" si="142"/>
        <v>1</v>
      </c>
      <c r="AM783" s="4">
        <f t="shared" si="135"/>
        <v>1</v>
      </c>
      <c r="AN783" s="4">
        <f t="shared" si="143"/>
        <v>9793.6511643594404</v>
      </c>
      <c r="AO783" s="4">
        <f t="shared" si="144"/>
        <v>9794</v>
      </c>
      <c r="AP783" s="4">
        <f t="shared" si="145"/>
        <v>0</v>
      </c>
      <c r="AQ783" s="2">
        <v>9794</v>
      </c>
    </row>
    <row r="784" spans="1:44">
      <c r="A784" s="2">
        <v>3507201095</v>
      </c>
      <c r="B784" s="382" t="s">
        <v>712</v>
      </c>
      <c r="C784" s="15">
        <f>'fnd enro'!C784</f>
        <v>0</v>
      </c>
      <c r="D784" s="15">
        <f>'fnd enro'!D784</f>
        <v>0</v>
      </c>
      <c r="E784" s="15">
        <f>'fnd enro'!E784</f>
        <v>0</v>
      </c>
      <c r="F784" s="15">
        <f>'fnd enro'!F784</f>
        <v>0</v>
      </c>
      <c r="G784" s="15">
        <f>'fnd enro'!G784</f>
        <v>0</v>
      </c>
      <c r="H784" s="15">
        <f>'fnd enro'!H784</f>
        <v>2</v>
      </c>
      <c r="I784" s="15">
        <f>'fnd enro'!I784</f>
        <v>7.4999999999999997E-2</v>
      </c>
      <c r="J784" s="15">
        <f>'fnd enro'!J784</f>
        <v>0</v>
      </c>
      <c r="K784" s="15">
        <f>'fnd enro'!K784</f>
        <v>0</v>
      </c>
      <c r="L784" s="15">
        <f>'fnd enro'!L784</f>
        <v>0</v>
      </c>
      <c r="M784" s="15">
        <f>'fnd enro'!M784</f>
        <v>0</v>
      </c>
      <c r="N784" s="15">
        <f>'fnd enro'!N784</f>
        <v>0</v>
      </c>
      <c r="O784" s="15">
        <f>'fnd enro'!O784</f>
        <v>1</v>
      </c>
      <c r="P784" s="15"/>
      <c r="Q784" s="15">
        <f>'fnd enro'!R784</f>
        <v>2</v>
      </c>
      <c r="R784" s="16">
        <f t="shared" si="136"/>
        <v>1</v>
      </c>
      <c r="S784" s="15">
        <f>'fnd enro'!Q784</f>
        <v>10</v>
      </c>
      <c r="U784" s="1">
        <f>(($C784*'fnd base rates'!C$48)
+($D784*'fnd base rates'!C$49)
+($E784*'fnd base rates'!C$50)
+($F784*'fnd base rates'!C$51)
+($G784*'fnd base rates'!C$52)
+($H784*'fnd base rates'!C$53)
+($I784*'fnd base rates'!C$54)
+($J784*'fnd base rates'!C$55)
+($K784*'fnd base rates'!C$56)
+($L784*'fnd base rates'!C$57)
+($M784*'fnd base rates'!C$58)
+($N784*'fnd base rates'!C$59)
+($O784*VLOOKUP($S784+12,rate_basefnd,3)))
*$R784</f>
        <v>926.59125000000006</v>
      </c>
      <c r="V784" s="1">
        <f>(($C784*'fnd base rates'!D$48)
+($D784*'fnd base rates'!D$49)
+($E784*'fnd base rates'!D$50)
+($F784*'fnd base rates'!D$51)
+($G784*'fnd base rates'!D$52)
+($H784*'fnd base rates'!D$53)
+($I784*'fnd base rates'!D$54)
+($J784*'fnd base rates'!D$55)
+($K784*'fnd base rates'!D$56)
+($L784*'fnd base rates'!D$57)
+($M784*'fnd base rates'!D$58)
+($N784*'fnd base rates'!D$59)
+($O784*VLOOKUP($S784+12,rate_basefnd,4)))
*$R784</f>
        <v>1329.44</v>
      </c>
      <c r="W784" s="1">
        <f>(($C784*'fnd base rates'!E$48)
+($D784*'fnd base rates'!E$49)
+($E784*'fnd base rates'!E$50)
+($F784*'fnd base rates'!E$51)
+($G784*'fnd base rates'!E$52)
+($H784*'fnd base rates'!E$53)
+($I784*'fnd base rates'!E$54)
+($J784*'fnd base rates'!E$55)
+($K784*'fnd base rates'!E$56)
+($L784*'fnd base rates'!E$57)
+($M784*'fnd base rates'!E$58)
+($N784*'fnd base rates'!E$59)
+($O784*VLOOKUP($S784+12,rate_basefnd,5)))
*$R784</f>
        <v>11788.958749999998</v>
      </c>
      <c r="X784" s="1">
        <f>(($C784*'fnd base rates'!F$48)
+($D784*'fnd base rates'!F$49)
+($E784*'fnd base rates'!F$50)
+($F784*'fnd base rates'!F$51)
+($G784*'fnd base rates'!F$52)
+($H784*'fnd base rates'!F$53)
+($I784*'fnd base rates'!F$54)
+($J784*'fnd base rates'!F$55)
+($K784*'fnd base rates'!F$56)
+($L784*'fnd base rates'!F$57)
+($M784*'fnd base rates'!F$58)
+($N784*'fnd base rates'!F$59)
+($O784*VLOOKUP($S784+12,rate_basefnd,6)))
*$R784</f>
        <v>1523.9115000000002</v>
      </c>
      <c r="Y784" s="1">
        <f>(($C784*'fnd base rates'!G$48)
+($D784*'fnd base rates'!G$49)
+($E784*'fnd base rates'!G$50)
+($F784*'fnd base rates'!G$51)
+($G784*'fnd base rates'!G$52)
+($H784*'fnd base rates'!G$53)
+($I784*'fnd base rates'!G$54)
+($J784*'fnd base rates'!G$55)
+($K784*'fnd base rates'!G$56)
+($L784*'fnd base rates'!G$57)
+($M784*'fnd base rates'!G$58)
+($N784*'fnd base rates'!G$59)
+($O784*VLOOKUP($S784+12,rate_basefnd,7)))
*$R784</f>
        <v>355.88549999999998</v>
      </c>
      <c r="Z784" s="1">
        <f>(($C784*'fnd base rates'!H$48)
+($D784*'fnd base rates'!H$49)
+($E784*'fnd base rates'!H$50)
+($F784*'fnd base rates'!H$51)
+($G784*'fnd base rates'!H$52)
+($H784*'fnd base rates'!H$53)
+($I784*'fnd base rates'!H$54)
+($J784*'fnd base rates'!H$55)
+($K784*'fnd base rates'!H$56)
+($L784*'fnd base rates'!H$57)
+($M784*'fnd base rates'!H$58)
+($N784*'fnd base rates'!H$59)
+($O784*VLOOKUP($S784+12,rate_basefnd,8)))</f>
        <v>1438.1690000000001</v>
      </c>
      <c r="AA784" s="1">
        <f>(($C784*'fnd base rates'!I$48)
+($D784*'fnd base rates'!I$49)
+($E784*'fnd base rates'!I$50)
+($F784*'fnd base rates'!I$51)
+($G784*'fnd base rates'!I$52)
+($H784*'fnd base rates'!I$53)
+($I784*'fnd base rates'!I$54)
+($J784*'fnd base rates'!I$55)
+($K784*'fnd base rates'!I$56)
+($L784*'fnd base rates'!I$57)
+($M784*'fnd base rates'!I$58)
+($N784*'fnd base rates'!I$59)
+($O784*VLOOKUP($S784+12,rate_basefnd,9)))
*$R784</f>
        <v>740.16</v>
      </c>
      <c r="AB784" s="1">
        <f>(($C784*'fnd base rates'!J$48)
+($D784*'fnd base rates'!J$49)
+($E784*'fnd base rates'!J$50)
+($F784*'fnd base rates'!J$51)
+($G784*'fnd base rates'!J$52)
+($H784*'fnd base rates'!J$53)
+($I784*'fnd base rates'!J$54)
+($J784*'fnd base rates'!J$55)
+($K784*'fnd base rates'!J$56)
+($L784*'fnd base rates'!J$57)
+($M784*'fnd base rates'!J$58)
+($N784*'fnd base rates'!J$59)
+($O784*VLOOKUP($S784+12,rate_basefnd,10)))
*$R784</f>
        <v>997</v>
      </c>
      <c r="AC784" s="1">
        <f>(($C784*'fnd base rates'!K$48)
+($D784*'fnd base rates'!K$49)
+($E784*'fnd base rates'!K$50)
+($F784*'fnd base rates'!K$51)
+($G784*'fnd base rates'!K$52)
+($H784*'fnd base rates'!K$53)
+($I784*'fnd base rates'!K$54)
+($J784*'fnd base rates'!K$55)
+($K784*'fnd base rates'!K$56)
+($L784*'fnd base rates'!K$57)
+($M784*'fnd base rates'!K$58)
+($N784*'fnd base rates'!K$59)
+($O784*VLOOKUP($S784+12,rate_basefnd,11)))
*$R784</f>
        <v>2497.4802500000001</v>
      </c>
      <c r="AD784" s="1">
        <f>(($C784*'fnd base rates'!L$48)
+($D784*'fnd base rates'!L$49)
+($E784*'fnd base rates'!L$50)
+($F784*'fnd base rates'!L$51)
+($G784*'fnd base rates'!L$52)
+($H784*'fnd base rates'!L$53)
+($I784*'fnd base rates'!L$54)
+($J784*'fnd base rates'!L$55)
+($K784*'fnd base rates'!L$56)
+($L784*'fnd base rates'!L$57)
+($M784*'fnd base rates'!L$58)
+($N784*'fnd base rates'!L$59)
+($O784*VLOOKUP($S784+12,rate_basefnd,12)))</f>
        <v>2170.6160787188833</v>
      </c>
      <c r="AE784" s="1">
        <f>(($C784*'fnd base rates'!M$48)
+($D784*'fnd base rates'!M$49)
+($E784*'fnd base rates'!M$50)
+($F784*'fnd base rates'!M$51)
+($G784*'fnd base rates'!M$52)
+($H784*'fnd base rates'!M$53)
+($I784*'fnd base rates'!M$54)
+($J784*'fnd base rates'!M$55)
+($K784*'fnd base rates'!M$56)
+($L784*'fnd base rates'!M$57)
+($M784*'fnd base rates'!M$58)
+($N784*'fnd base rates'!M$59)
+($O784*VLOOKUP($S784+12,rate_basefnd,13)))</f>
        <v>0</v>
      </c>
      <c r="AF784" s="4">
        <f t="shared" si="137"/>
        <v>23768.212328718881</v>
      </c>
      <c r="AG784" s="4"/>
      <c r="AH784" s="4">
        <f t="shared" si="138"/>
        <v>3507201095</v>
      </c>
      <c r="AI784" s="4" t="str">
        <f t="shared" si="139"/>
        <v>3507</v>
      </c>
      <c r="AJ784" s="2" t="str">
        <f t="shared" si="140"/>
        <v>201</v>
      </c>
      <c r="AK784" s="2" t="str">
        <f t="shared" si="141"/>
        <v>095</v>
      </c>
      <c r="AL784" s="4">
        <f t="shared" si="142"/>
        <v>1</v>
      </c>
      <c r="AM784" s="4">
        <f t="shared" si="135"/>
        <v>2</v>
      </c>
      <c r="AN784" s="4">
        <f t="shared" si="143"/>
        <v>23768.212328718881</v>
      </c>
      <c r="AO784" s="4">
        <f t="shared" si="144"/>
        <v>11884</v>
      </c>
      <c r="AP784" s="4">
        <f t="shared" si="145"/>
        <v>0</v>
      </c>
      <c r="AQ784" s="2">
        <v>11884</v>
      </c>
    </row>
    <row r="785" spans="1:43">
      <c r="A785" s="2">
        <v>3507201201</v>
      </c>
      <c r="B785" s="382" t="s">
        <v>712</v>
      </c>
      <c r="C785" s="15">
        <f>'fnd enro'!C785</f>
        <v>0</v>
      </c>
      <c r="D785" s="15">
        <f>'fnd enro'!D785</f>
        <v>0</v>
      </c>
      <c r="E785" s="15">
        <f>'fnd enro'!E785</f>
        <v>0</v>
      </c>
      <c r="F785" s="15">
        <f>'fnd enro'!F785</f>
        <v>0</v>
      </c>
      <c r="G785" s="15">
        <f>'fnd enro'!G785</f>
        <v>0</v>
      </c>
      <c r="H785" s="15">
        <f>'fnd enro'!H785</f>
        <v>149</v>
      </c>
      <c r="I785" s="15">
        <f>'fnd enro'!I785</f>
        <v>6.3375000000000004</v>
      </c>
      <c r="J785" s="15">
        <f>'fnd enro'!J785</f>
        <v>0</v>
      </c>
      <c r="K785" s="15">
        <f>'fnd enro'!K785</f>
        <v>0</v>
      </c>
      <c r="L785" s="15">
        <f>'fnd enro'!L785</f>
        <v>0</v>
      </c>
      <c r="M785" s="15">
        <f>'fnd enro'!M785</f>
        <v>20</v>
      </c>
      <c r="N785" s="15">
        <f>'fnd enro'!N785</f>
        <v>0</v>
      </c>
      <c r="O785" s="15">
        <f>'fnd enro'!O785</f>
        <v>128</v>
      </c>
      <c r="P785" s="15"/>
      <c r="Q785" s="15">
        <f>'fnd enro'!R785</f>
        <v>169</v>
      </c>
      <c r="R785" s="16">
        <f t="shared" si="136"/>
        <v>1</v>
      </c>
      <c r="S785" s="15">
        <f>'fnd enro'!Q785</f>
        <v>10</v>
      </c>
      <c r="U785" s="1">
        <f>(($C785*'fnd base rates'!C$48)
+($D785*'fnd base rates'!C$49)
+($E785*'fnd base rates'!C$50)
+($F785*'fnd base rates'!C$51)
+($G785*'fnd base rates'!C$52)
+($H785*'fnd base rates'!C$53)
+($I785*'fnd base rates'!C$54)
+($J785*'fnd base rates'!C$55)
+($K785*'fnd base rates'!C$56)
+($L785*'fnd base rates'!C$57)
+($M785*'fnd base rates'!C$58)
+($N785*'fnd base rates'!C$59)
+($O785*VLOOKUP($S785+12,rate_basefnd,3)))
*$R785</f>
        <v>78296.960625000007</v>
      </c>
      <c r="V785" s="1">
        <f>(($C785*'fnd base rates'!D$48)
+($D785*'fnd base rates'!D$49)
+($E785*'fnd base rates'!D$50)
+($F785*'fnd base rates'!D$51)
+($G785*'fnd base rates'!D$52)
+($H785*'fnd base rates'!D$53)
+($I785*'fnd base rates'!D$54)
+($J785*'fnd base rates'!D$55)
+($K785*'fnd base rates'!D$56)
+($L785*'fnd base rates'!D$57)
+($M785*'fnd base rates'!D$58)
+($N785*'fnd base rates'!D$59)
+($O785*VLOOKUP($S785+12,rate_basefnd,4)))
*$R785</f>
        <v>112337.68</v>
      </c>
      <c r="W785" s="1">
        <f>(($C785*'fnd base rates'!E$48)
+($D785*'fnd base rates'!E$49)
+($E785*'fnd base rates'!E$50)
+($F785*'fnd base rates'!E$51)
+($G785*'fnd base rates'!E$52)
+($H785*'fnd base rates'!E$53)
+($I785*'fnd base rates'!E$54)
+($J785*'fnd base rates'!E$55)
+($K785*'fnd base rates'!E$56)
+($L785*'fnd base rates'!E$57)
+($M785*'fnd base rates'!E$58)
+($N785*'fnd base rates'!E$59)
+($O785*VLOOKUP($S785+12,rate_basefnd,5)))
*$R785</f>
        <v>1151397.8043749998</v>
      </c>
      <c r="X785" s="1">
        <f>(($C785*'fnd base rates'!F$48)
+($D785*'fnd base rates'!F$49)
+($E785*'fnd base rates'!F$50)
+($F785*'fnd base rates'!F$51)
+($G785*'fnd base rates'!F$52)
+($H785*'fnd base rates'!F$53)
+($I785*'fnd base rates'!F$54)
+($J785*'fnd base rates'!F$55)
+($K785*'fnd base rates'!F$56)
+($L785*'fnd base rates'!F$57)
+($M785*'fnd base rates'!F$58)
+($N785*'fnd base rates'!F$59)
+($O785*VLOOKUP($S785+12,rate_basefnd,6)))
*$R785</f>
        <v>131902.52175000001</v>
      </c>
      <c r="Y785" s="1">
        <f>(($C785*'fnd base rates'!G$48)
+($D785*'fnd base rates'!G$49)
+($E785*'fnd base rates'!G$50)
+($F785*'fnd base rates'!G$51)
+($G785*'fnd base rates'!G$52)
+($H785*'fnd base rates'!G$53)
+($I785*'fnd base rates'!G$54)
+($J785*'fnd base rates'!G$55)
+($K785*'fnd base rates'!G$56)
+($L785*'fnd base rates'!G$57)
+($M785*'fnd base rates'!G$58)
+($N785*'fnd base rates'!G$59)
+($O785*VLOOKUP($S785+12,rate_basefnd,7)))
*$R785</f>
        <v>33933.924750000006</v>
      </c>
      <c r="Z785" s="1">
        <f>(($C785*'fnd base rates'!H$48)
+($D785*'fnd base rates'!H$49)
+($E785*'fnd base rates'!H$50)
+($F785*'fnd base rates'!H$51)
+($G785*'fnd base rates'!H$52)
+($H785*'fnd base rates'!H$53)
+($I785*'fnd base rates'!H$54)
+($J785*'fnd base rates'!H$55)
+($K785*'fnd base rates'!H$56)
+($L785*'fnd base rates'!H$57)
+($M785*'fnd base rates'!H$58)
+($N785*'fnd base rates'!H$59)
+($O785*VLOOKUP($S785+12,rate_basefnd,8)))</f>
        <v>116231.28050000001</v>
      </c>
      <c r="AA785" s="1">
        <f>(($C785*'fnd base rates'!I$48)
+($D785*'fnd base rates'!I$49)
+($E785*'fnd base rates'!I$50)
+($F785*'fnd base rates'!I$51)
+($G785*'fnd base rates'!I$52)
+($H785*'fnd base rates'!I$53)
+($I785*'fnd base rates'!I$54)
+($J785*'fnd base rates'!I$55)
+($K785*'fnd base rates'!I$56)
+($L785*'fnd base rates'!I$57)
+($M785*'fnd base rates'!I$58)
+($N785*'fnd base rates'!I$59)
+($O785*VLOOKUP($S785+12,rate_basefnd,9)))
*$R785</f>
        <v>61046.52</v>
      </c>
      <c r="AB785" s="1">
        <f>(($C785*'fnd base rates'!J$48)
+($D785*'fnd base rates'!J$49)
+($E785*'fnd base rates'!J$50)
+($F785*'fnd base rates'!J$51)
+($G785*'fnd base rates'!J$52)
+($H785*'fnd base rates'!J$53)
+($I785*'fnd base rates'!J$54)
+($J785*'fnd base rates'!J$55)
+($K785*'fnd base rates'!J$56)
+($L785*'fnd base rates'!J$57)
+($M785*'fnd base rates'!J$58)
+($N785*'fnd base rates'!J$59)
+($O785*VLOOKUP($S785+12,rate_basefnd,10)))
*$R785</f>
        <v>76923.5</v>
      </c>
      <c r="AC785" s="1">
        <f>(($C785*'fnd base rates'!K$48)
+($D785*'fnd base rates'!K$49)
+($E785*'fnd base rates'!K$50)
+($F785*'fnd base rates'!K$51)
+($G785*'fnd base rates'!K$52)
+($H785*'fnd base rates'!K$53)
+($I785*'fnd base rates'!K$54)
+($J785*'fnd base rates'!K$55)
+($K785*'fnd base rates'!K$56)
+($L785*'fnd base rates'!K$57)
+($M785*'fnd base rates'!K$58)
+($N785*'fnd base rates'!K$59)
+($O785*VLOOKUP($S785+12,rate_basefnd,11)))
*$R785</f>
        <v>238138.52612500003</v>
      </c>
      <c r="AD785" s="1">
        <f>(($C785*'fnd base rates'!L$48)
+($D785*'fnd base rates'!L$49)
+($E785*'fnd base rates'!L$50)
+($F785*'fnd base rates'!L$51)
+($G785*'fnd base rates'!L$52)
+($H785*'fnd base rates'!L$53)
+($I785*'fnd base rates'!L$54)
+($J785*'fnd base rates'!L$55)
+($K785*'fnd base rates'!L$56)
+($L785*'fnd base rates'!L$57)
+($M785*'fnd base rates'!L$58)
+($N785*'fnd base rates'!L$59)
+($O785*VLOOKUP($S785+12,rate_basefnd,12)))</f>
        <v>202460.91458311386</v>
      </c>
      <c r="AE785" s="1">
        <f>(($C785*'fnd base rates'!M$48)
+($D785*'fnd base rates'!M$49)
+($E785*'fnd base rates'!M$50)
+($F785*'fnd base rates'!M$51)
+($G785*'fnd base rates'!M$52)
+($H785*'fnd base rates'!M$53)
+($I785*'fnd base rates'!M$54)
+($J785*'fnd base rates'!M$55)
+($K785*'fnd base rates'!M$56)
+($L785*'fnd base rates'!M$57)
+($M785*'fnd base rates'!M$58)
+($N785*'fnd base rates'!M$59)
+($O785*VLOOKUP($S785+12,rate_basefnd,13)))</f>
        <v>0</v>
      </c>
      <c r="AF785" s="4">
        <f t="shared" si="137"/>
        <v>2202669.6327081141</v>
      </c>
      <c r="AG785" s="4"/>
      <c r="AH785" s="4">
        <f t="shared" si="138"/>
        <v>3507201201</v>
      </c>
      <c r="AI785" s="4" t="str">
        <f t="shared" si="139"/>
        <v>3507</v>
      </c>
      <c r="AJ785" s="2" t="str">
        <f t="shared" si="140"/>
        <v>201</v>
      </c>
      <c r="AK785" s="2" t="str">
        <f t="shared" si="141"/>
        <v>201</v>
      </c>
      <c r="AL785" s="4">
        <f t="shared" si="142"/>
        <v>1</v>
      </c>
      <c r="AM785" s="4">
        <f t="shared" si="135"/>
        <v>169</v>
      </c>
      <c r="AN785" s="4">
        <f t="shared" si="143"/>
        <v>2202669.6327081141</v>
      </c>
      <c r="AO785" s="4">
        <f t="shared" si="144"/>
        <v>13034</v>
      </c>
      <c r="AP785" s="4">
        <f t="shared" si="145"/>
        <v>0</v>
      </c>
      <c r="AQ785" s="2">
        <v>13034</v>
      </c>
    </row>
    <row r="786" spans="1:43">
      <c r="A786" s="2">
        <v>3507201740</v>
      </c>
      <c r="B786" s="382" t="s">
        <v>712</v>
      </c>
      <c r="C786" s="15">
        <f>'fnd enro'!C786</f>
        <v>0</v>
      </c>
      <c r="D786" s="15">
        <f>'fnd enro'!D786</f>
        <v>0</v>
      </c>
      <c r="E786" s="15">
        <f>'fnd enro'!E786</f>
        <v>0</v>
      </c>
      <c r="F786" s="15">
        <f>'fnd enro'!F786</f>
        <v>0</v>
      </c>
      <c r="G786" s="15">
        <f>'fnd enro'!G786</f>
        <v>0</v>
      </c>
      <c r="H786" s="15">
        <f>'fnd enro'!H786</f>
        <v>1</v>
      </c>
      <c r="I786" s="15">
        <f>'fnd enro'!I786</f>
        <v>3.7499999999999999E-2</v>
      </c>
      <c r="J786" s="15">
        <f>'fnd enro'!J786</f>
        <v>0</v>
      </c>
      <c r="K786" s="15">
        <f>'fnd enro'!K786</f>
        <v>0</v>
      </c>
      <c r="L786" s="15">
        <f>'fnd enro'!L786</f>
        <v>0</v>
      </c>
      <c r="M786" s="15">
        <f>'fnd enro'!M786</f>
        <v>0</v>
      </c>
      <c r="N786" s="15">
        <f>'fnd enro'!N786</f>
        <v>0</v>
      </c>
      <c r="O786" s="15">
        <f>'fnd enro'!O786</f>
        <v>0</v>
      </c>
      <c r="P786" s="15"/>
      <c r="Q786" s="15">
        <f>'fnd enro'!R786</f>
        <v>1</v>
      </c>
      <c r="R786" s="16">
        <f t="shared" si="136"/>
        <v>1</v>
      </c>
      <c r="S786" s="15">
        <f>'fnd enro'!Q786</f>
        <v>1</v>
      </c>
      <c r="U786" s="1">
        <f>(($C786*'fnd base rates'!C$48)
+($D786*'fnd base rates'!C$49)
+($E786*'fnd base rates'!C$50)
+($F786*'fnd base rates'!C$51)
+($G786*'fnd base rates'!C$52)
+($H786*'fnd base rates'!C$53)
+($I786*'fnd base rates'!C$54)
+($J786*'fnd base rates'!C$55)
+($K786*'fnd base rates'!C$56)
+($L786*'fnd base rates'!C$57)
+($M786*'fnd base rates'!C$58)
+($N786*'fnd base rates'!C$59)
+($O786*VLOOKUP($S786+12,rate_basefnd,3)))
*$R786</f>
        <v>463.29562500000003</v>
      </c>
      <c r="V786" s="1">
        <f>(($C786*'fnd base rates'!D$48)
+($D786*'fnd base rates'!D$49)
+($E786*'fnd base rates'!D$50)
+($F786*'fnd base rates'!D$51)
+($G786*'fnd base rates'!D$52)
+($H786*'fnd base rates'!D$53)
+($I786*'fnd base rates'!D$54)
+($J786*'fnd base rates'!D$55)
+($K786*'fnd base rates'!D$56)
+($L786*'fnd base rates'!D$57)
+($M786*'fnd base rates'!D$58)
+($N786*'fnd base rates'!D$59)
+($O786*VLOOKUP($S786+12,rate_basefnd,4)))
*$R786</f>
        <v>664.72</v>
      </c>
      <c r="W786" s="1">
        <f>(($C786*'fnd base rates'!E$48)
+($D786*'fnd base rates'!E$49)
+($E786*'fnd base rates'!E$50)
+($F786*'fnd base rates'!E$51)
+($G786*'fnd base rates'!E$52)
+($H786*'fnd base rates'!E$53)
+($I786*'fnd base rates'!E$54)
+($J786*'fnd base rates'!E$55)
+($K786*'fnd base rates'!E$56)
+($L786*'fnd base rates'!E$57)
+($M786*'fnd base rates'!E$58)
+($N786*'fnd base rates'!E$59)
+($O786*VLOOKUP($S786+12,rate_basefnd,5)))
*$R786</f>
        <v>4258.7093749999995</v>
      </c>
      <c r="X786" s="1">
        <f>(($C786*'fnd base rates'!F$48)
+($D786*'fnd base rates'!F$49)
+($E786*'fnd base rates'!F$50)
+($F786*'fnd base rates'!F$51)
+($G786*'fnd base rates'!F$52)
+($H786*'fnd base rates'!F$53)
+($I786*'fnd base rates'!F$54)
+($J786*'fnd base rates'!F$55)
+($K786*'fnd base rates'!F$56)
+($L786*'fnd base rates'!F$57)
+($M786*'fnd base rates'!F$58)
+($N786*'fnd base rates'!F$59)
+($O786*VLOOKUP($S786+12,rate_basefnd,6)))
*$R786</f>
        <v>761.95575000000008</v>
      </c>
      <c r="Y786" s="1">
        <f>(($C786*'fnd base rates'!G$48)
+($D786*'fnd base rates'!G$49)
+($E786*'fnd base rates'!G$50)
+($F786*'fnd base rates'!G$51)
+($G786*'fnd base rates'!G$52)
+($H786*'fnd base rates'!G$53)
+($I786*'fnd base rates'!G$54)
+($J786*'fnd base rates'!G$55)
+($K786*'fnd base rates'!G$56)
+($L786*'fnd base rates'!G$57)
+($M786*'fnd base rates'!G$58)
+($N786*'fnd base rates'!G$59)
+($O786*VLOOKUP($S786+12,rate_basefnd,7)))
*$R786</f>
        <v>141.94274999999999</v>
      </c>
      <c r="Z786" s="1">
        <f>(($C786*'fnd base rates'!H$48)
+($D786*'fnd base rates'!H$49)
+($E786*'fnd base rates'!H$50)
+($F786*'fnd base rates'!H$51)
+($G786*'fnd base rates'!H$52)
+($H786*'fnd base rates'!H$53)
+($I786*'fnd base rates'!H$54)
+($J786*'fnd base rates'!H$55)
+($K786*'fnd base rates'!H$56)
+($L786*'fnd base rates'!H$57)
+($M786*'fnd base rates'!H$58)
+($N786*'fnd base rates'!H$59)
+($O786*VLOOKUP($S786+12,rate_basefnd,8)))</f>
        <v>719.08450000000005</v>
      </c>
      <c r="AA786" s="1">
        <f>(($C786*'fnd base rates'!I$48)
+($D786*'fnd base rates'!I$49)
+($E786*'fnd base rates'!I$50)
+($F786*'fnd base rates'!I$51)
+($G786*'fnd base rates'!I$52)
+($H786*'fnd base rates'!I$53)
+($I786*'fnd base rates'!I$54)
+($J786*'fnd base rates'!I$55)
+($K786*'fnd base rates'!I$56)
+($L786*'fnd base rates'!I$57)
+($M786*'fnd base rates'!I$58)
+($N786*'fnd base rates'!I$59)
+($O786*VLOOKUP($S786+12,rate_basefnd,9)))
*$R786</f>
        <v>370.08</v>
      </c>
      <c r="AB786" s="1">
        <f>(($C786*'fnd base rates'!J$48)
+($D786*'fnd base rates'!J$49)
+($E786*'fnd base rates'!J$50)
+($F786*'fnd base rates'!J$51)
+($G786*'fnd base rates'!J$52)
+($H786*'fnd base rates'!J$53)
+($I786*'fnd base rates'!J$54)
+($J786*'fnd base rates'!J$55)
+($K786*'fnd base rates'!J$56)
+($L786*'fnd base rates'!J$57)
+($M786*'fnd base rates'!J$58)
+($N786*'fnd base rates'!J$59)
+($O786*VLOOKUP($S786+12,rate_basefnd,10)))
*$R786</f>
        <v>498.5</v>
      </c>
      <c r="AC786" s="1">
        <f>(($C786*'fnd base rates'!K$48)
+($D786*'fnd base rates'!K$49)
+($E786*'fnd base rates'!K$50)
+($F786*'fnd base rates'!K$51)
+($G786*'fnd base rates'!K$52)
+($H786*'fnd base rates'!K$53)
+($I786*'fnd base rates'!K$54)
+($J786*'fnd base rates'!K$55)
+($K786*'fnd base rates'!K$56)
+($L786*'fnd base rates'!K$57)
+($M786*'fnd base rates'!K$58)
+($N786*'fnd base rates'!K$59)
+($O786*VLOOKUP($S786+12,rate_basefnd,11)))
*$R786</f>
        <v>996.10512500000004</v>
      </c>
      <c r="AD786" s="1">
        <f>(($C786*'fnd base rates'!L$48)
+($D786*'fnd base rates'!L$49)
+($E786*'fnd base rates'!L$50)
+($F786*'fnd base rates'!L$51)
+($G786*'fnd base rates'!L$52)
+($H786*'fnd base rates'!L$53)
+($I786*'fnd base rates'!L$54)
+($J786*'fnd base rates'!L$55)
+($K786*'fnd base rates'!L$56)
+($L786*'fnd base rates'!L$57)
+($M786*'fnd base rates'!L$58)
+($N786*'fnd base rates'!L$59)
+($O786*VLOOKUP($S786+12,rate_basefnd,12)))</f>
        <v>919.25803935944157</v>
      </c>
      <c r="AE786" s="1">
        <f>(($C786*'fnd base rates'!M$48)
+($D786*'fnd base rates'!M$49)
+($E786*'fnd base rates'!M$50)
+($F786*'fnd base rates'!M$51)
+($G786*'fnd base rates'!M$52)
+($H786*'fnd base rates'!M$53)
+($I786*'fnd base rates'!M$54)
+($J786*'fnd base rates'!M$55)
+($K786*'fnd base rates'!M$56)
+($L786*'fnd base rates'!M$57)
+($M786*'fnd base rates'!M$58)
+($N786*'fnd base rates'!M$59)
+($O786*VLOOKUP($S786+12,rate_basefnd,13)))</f>
        <v>0</v>
      </c>
      <c r="AF786" s="4">
        <f t="shared" si="137"/>
        <v>9793.6511643594404</v>
      </c>
      <c r="AG786" s="4"/>
      <c r="AH786" s="4">
        <f t="shared" si="138"/>
        <v>3507201740</v>
      </c>
      <c r="AI786" s="4" t="str">
        <f t="shared" si="139"/>
        <v>3507</v>
      </c>
      <c r="AJ786" s="2" t="str">
        <f t="shared" si="140"/>
        <v>201</v>
      </c>
      <c r="AK786" s="2" t="str">
        <f t="shared" si="141"/>
        <v>740</v>
      </c>
      <c r="AL786" s="4">
        <f t="shared" si="142"/>
        <v>1</v>
      </c>
      <c r="AM786" s="4">
        <f t="shared" si="135"/>
        <v>1</v>
      </c>
      <c r="AN786" s="4">
        <f t="shared" si="143"/>
        <v>9793.6511643594404</v>
      </c>
      <c r="AO786" s="4">
        <f t="shared" si="144"/>
        <v>9794</v>
      </c>
      <c r="AP786" s="4">
        <f t="shared" si="145"/>
        <v>0</v>
      </c>
      <c r="AQ786" s="2">
        <v>9794</v>
      </c>
    </row>
    <row r="787" spans="1:43">
      <c r="A787" s="2">
        <v>3508281061</v>
      </c>
      <c r="B787" s="382" t="s">
        <v>701</v>
      </c>
      <c r="C787" s="15">
        <f>'fnd enro'!C787</f>
        <v>0</v>
      </c>
      <c r="D787" s="15">
        <f>'fnd enro'!D787</f>
        <v>0</v>
      </c>
      <c r="E787" s="15">
        <f>'fnd enro'!E787</f>
        <v>0</v>
      </c>
      <c r="F787" s="15">
        <f>'fnd enro'!F787</f>
        <v>0</v>
      </c>
      <c r="G787" s="15">
        <f>'fnd enro'!G787</f>
        <v>0</v>
      </c>
      <c r="H787" s="15">
        <f>'fnd enro'!H787</f>
        <v>2</v>
      </c>
      <c r="I787" s="15">
        <f>'fnd enro'!I787</f>
        <v>7.4999999999999997E-2</v>
      </c>
      <c r="J787" s="15">
        <f>'fnd enro'!J787</f>
        <v>0</v>
      </c>
      <c r="K787" s="15">
        <f>'fnd enro'!K787</f>
        <v>0</v>
      </c>
      <c r="L787" s="15">
        <f>'fnd enro'!L787</f>
        <v>0</v>
      </c>
      <c r="M787" s="15">
        <f>'fnd enro'!M787</f>
        <v>0</v>
      </c>
      <c r="N787" s="15">
        <f>'fnd enro'!N787</f>
        <v>0</v>
      </c>
      <c r="O787" s="15">
        <f>'fnd enro'!O787</f>
        <v>1</v>
      </c>
      <c r="P787" s="15"/>
      <c r="Q787" s="15">
        <f>'fnd enro'!R787</f>
        <v>2</v>
      </c>
      <c r="R787" s="16">
        <f t="shared" si="136"/>
        <v>1</v>
      </c>
      <c r="S787" s="15">
        <f>'fnd enro'!Q787</f>
        <v>10</v>
      </c>
      <c r="U787" s="1">
        <f>(($C787*'fnd base rates'!C$48)
+($D787*'fnd base rates'!C$49)
+($E787*'fnd base rates'!C$50)
+($F787*'fnd base rates'!C$51)
+($G787*'fnd base rates'!C$52)
+($H787*'fnd base rates'!C$53)
+($I787*'fnd base rates'!C$54)
+($J787*'fnd base rates'!C$55)
+($K787*'fnd base rates'!C$56)
+($L787*'fnd base rates'!C$57)
+($M787*'fnd base rates'!C$58)
+($N787*'fnd base rates'!C$59)
+($O787*VLOOKUP($S787+12,rate_basefnd,3)))
*$R787</f>
        <v>926.59125000000006</v>
      </c>
      <c r="V787" s="1">
        <f>(($C787*'fnd base rates'!D$48)
+($D787*'fnd base rates'!D$49)
+($E787*'fnd base rates'!D$50)
+($F787*'fnd base rates'!D$51)
+($G787*'fnd base rates'!D$52)
+($H787*'fnd base rates'!D$53)
+($I787*'fnd base rates'!D$54)
+($J787*'fnd base rates'!D$55)
+($K787*'fnd base rates'!D$56)
+($L787*'fnd base rates'!D$57)
+($M787*'fnd base rates'!D$58)
+($N787*'fnd base rates'!D$59)
+($O787*VLOOKUP($S787+12,rate_basefnd,4)))
*$R787</f>
        <v>1329.44</v>
      </c>
      <c r="W787" s="1">
        <f>(($C787*'fnd base rates'!E$48)
+($D787*'fnd base rates'!E$49)
+($E787*'fnd base rates'!E$50)
+($F787*'fnd base rates'!E$51)
+($G787*'fnd base rates'!E$52)
+($H787*'fnd base rates'!E$53)
+($I787*'fnd base rates'!E$54)
+($J787*'fnd base rates'!E$55)
+($K787*'fnd base rates'!E$56)
+($L787*'fnd base rates'!E$57)
+($M787*'fnd base rates'!E$58)
+($N787*'fnd base rates'!E$59)
+($O787*VLOOKUP($S787+12,rate_basefnd,5)))
*$R787</f>
        <v>11788.958749999998</v>
      </c>
      <c r="X787" s="1">
        <f>(($C787*'fnd base rates'!F$48)
+($D787*'fnd base rates'!F$49)
+($E787*'fnd base rates'!F$50)
+($F787*'fnd base rates'!F$51)
+($G787*'fnd base rates'!F$52)
+($H787*'fnd base rates'!F$53)
+($I787*'fnd base rates'!F$54)
+($J787*'fnd base rates'!F$55)
+($K787*'fnd base rates'!F$56)
+($L787*'fnd base rates'!F$57)
+($M787*'fnd base rates'!F$58)
+($N787*'fnd base rates'!F$59)
+($O787*VLOOKUP($S787+12,rate_basefnd,6)))
*$R787</f>
        <v>1523.9115000000002</v>
      </c>
      <c r="Y787" s="1">
        <f>(($C787*'fnd base rates'!G$48)
+($D787*'fnd base rates'!G$49)
+($E787*'fnd base rates'!G$50)
+($F787*'fnd base rates'!G$51)
+($G787*'fnd base rates'!G$52)
+($H787*'fnd base rates'!G$53)
+($I787*'fnd base rates'!G$54)
+($J787*'fnd base rates'!G$55)
+($K787*'fnd base rates'!G$56)
+($L787*'fnd base rates'!G$57)
+($M787*'fnd base rates'!G$58)
+($N787*'fnd base rates'!G$59)
+($O787*VLOOKUP($S787+12,rate_basefnd,7)))
*$R787</f>
        <v>355.88549999999998</v>
      </c>
      <c r="Z787" s="1">
        <f>(($C787*'fnd base rates'!H$48)
+($D787*'fnd base rates'!H$49)
+($E787*'fnd base rates'!H$50)
+($F787*'fnd base rates'!H$51)
+($G787*'fnd base rates'!H$52)
+($H787*'fnd base rates'!H$53)
+($I787*'fnd base rates'!H$54)
+($J787*'fnd base rates'!H$55)
+($K787*'fnd base rates'!H$56)
+($L787*'fnd base rates'!H$57)
+($M787*'fnd base rates'!H$58)
+($N787*'fnd base rates'!H$59)
+($O787*VLOOKUP($S787+12,rate_basefnd,8)))</f>
        <v>1438.1690000000001</v>
      </c>
      <c r="AA787" s="1">
        <f>(($C787*'fnd base rates'!I$48)
+($D787*'fnd base rates'!I$49)
+($E787*'fnd base rates'!I$50)
+($F787*'fnd base rates'!I$51)
+($G787*'fnd base rates'!I$52)
+($H787*'fnd base rates'!I$53)
+($I787*'fnd base rates'!I$54)
+($J787*'fnd base rates'!I$55)
+($K787*'fnd base rates'!I$56)
+($L787*'fnd base rates'!I$57)
+($M787*'fnd base rates'!I$58)
+($N787*'fnd base rates'!I$59)
+($O787*VLOOKUP($S787+12,rate_basefnd,9)))
*$R787</f>
        <v>740.16</v>
      </c>
      <c r="AB787" s="1">
        <f>(($C787*'fnd base rates'!J$48)
+($D787*'fnd base rates'!J$49)
+($E787*'fnd base rates'!J$50)
+($F787*'fnd base rates'!J$51)
+($G787*'fnd base rates'!J$52)
+($H787*'fnd base rates'!J$53)
+($I787*'fnd base rates'!J$54)
+($J787*'fnd base rates'!J$55)
+($K787*'fnd base rates'!J$56)
+($L787*'fnd base rates'!J$57)
+($M787*'fnd base rates'!J$58)
+($N787*'fnd base rates'!J$59)
+($O787*VLOOKUP($S787+12,rate_basefnd,10)))
*$R787</f>
        <v>997</v>
      </c>
      <c r="AC787" s="1">
        <f>(($C787*'fnd base rates'!K$48)
+($D787*'fnd base rates'!K$49)
+($E787*'fnd base rates'!K$50)
+($F787*'fnd base rates'!K$51)
+($G787*'fnd base rates'!K$52)
+($H787*'fnd base rates'!K$53)
+($I787*'fnd base rates'!K$54)
+($J787*'fnd base rates'!K$55)
+($K787*'fnd base rates'!K$56)
+($L787*'fnd base rates'!K$57)
+($M787*'fnd base rates'!K$58)
+($N787*'fnd base rates'!K$59)
+($O787*VLOOKUP($S787+12,rate_basefnd,11)))
*$R787</f>
        <v>2497.4802500000001</v>
      </c>
      <c r="AD787" s="1">
        <f>(($C787*'fnd base rates'!L$48)
+($D787*'fnd base rates'!L$49)
+($E787*'fnd base rates'!L$50)
+($F787*'fnd base rates'!L$51)
+($G787*'fnd base rates'!L$52)
+($H787*'fnd base rates'!L$53)
+($I787*'fnd base rates'!L$54)
+($J787*'fnd base rates'!L$55)
+($K787*'fnd base rates'!L$56)
+($L787*'fnd base rates'!L$57)
+($M787*'fnd base rates'!L$58)
+($N787*'fnd base rates'!L$59)
+($O787*VLOOKUP($S787+12,rate_basefnd,12)))</f>
        <v>2170.6160787188833</v>
      </c>
      <c r="AE787" s="1">
        <f>(($C787*'fnd base rates'!M$48)
+($D787*'fnd base rates'!M$49)
+($E787*'fnd base rates'!M$50)
+($F787*'fnd base rates'!M$51)
+($G787*'fnd base rates'!M$52)
+($H787*'fnd base rates'!M$53)
+($I787*'fnd base rates'!M$54)
+($J787*'fnd base rates'!M$55)
+($K787*'fnd base rates'!M$56)
+($L787*'fnd base rates'!M$57)
+($M787*'fnd base rates'!M$58)
+($N787*'fnd base rates'!M$59)
+($O787*VLOOKUP($S787+12,rate_basefnd,13)))</f>
        <v>0</v>
      </c>
      <c r="AF787" s="4">
        <f t="shared" si="137"/>
        <v>23768.212328718881</v>
      </c>
      <c r="AG787" s="4"/>
      <c r="AH787" s="4">
        <f t="shared" si="138"/>
        <v>3508281061</v>
      </c>
      <c r="AI787" s="4" t="str">
        <f t="shared" si="139"/>
        <v>3508</v>
      </c>
      <c r="AJ787" s="2" t="str">
        <f t="shared" si="140"/>
        <v>281</v>
      </c>
      <c r="AK787" s="2" t="str">
        <f t="shared" si="141"/>
        <v>061</v>
      </c>
      <c r="AL787" s="4">
        <f t="shared" si="142"/>
        <v>1</v>
      </c>
      <c r="AM787" s="4">
        <f t="shared" si="135"/>
        <v>2</v>
      </c>
      <c r="AN787" s="4">
        <f t="shared" si="143"/>
        <v>23768.212328718881</v>
      </c>
      <c r="AO787" s="4">
        <f t="shared" si="144"/>
        <v>11884</v>
      </c>
      <c r="AP787" s="4">
        <f t="shared" si="145"/>
        <v>0</v>
      </c>
      <c r="AQ787" s="2">
        <v>11884</v>
      </c>
    </row>
    <row r="788" spans="1:43">
      <c r="A788" s="2">
        <v>3508281137</v>
      </c>
      <c r="B788" s="382" t="s">
        <v>701</v>
      </c>
      <c r="C788" s="15">
        <f>'fnd enro'!C788</f>
        <v>0</v>
      </c>
      <c r="D788" s="15">
        <f>'fnd enro'!D788</f>
        <v>0</v>
      </c>
      <c r="E788" s="15">
        <f>'fnd enro'!E788</f>
        <v>0</v>
      </c>
      <c r="F788" s="15">
        <f>'fnd enro'!F788</f>
        <v>0</v>
      </c>
      <c r="G788" s="15">
        <f>'fnd enro'!G788</f>
        <v>0</v>
      </c>
      <c r="H788" s="15">
        <f>'fnd enro'!H788</f>
        <v>1</v>
      </c>
      <c r="I788" s="15">
        <f>'fnd enro'!I788</f>
        <v>7.4999999999999997E-2</v>
      </c>
      <c r="J788" s="15">
        <f>'fnd enro'!J788</f>
        <v>0</v>
      </c>
      <c r="K788" s="15">
        <f>'fnd enro'!K788</f>
        <v>0</v>
      </c>
      <c r="L788" s="15">
        <f>'fnd enro'!L788</f>
        <v>0</v>
      </c>
      <c r="M788" s="15">
        <f>'fnd enro'!M788</f>
        <v>1</v>
      </c>
      <c r="N788" s="15">
        <f>'fnd enro'!N788</f>
        <v>0</v>
      </c>
      <c r="O788" s="15">
        <f>'fnd enro'!O788</f>
        <v>1</v>
      </c>
      <c r="P788" s="15"/>
      <c r="Q788" s="15">
        <f>'fnd enro'!R788</f>
        <v>2</v>
      </c>
      <c r="R788" s="16">
        <f t="shared" si="136"/>
        <v>1</v>
      </c>
      <c r="S788" s="15">
        <f>'fnd enro'!Q788</f>
        <v>10</v>
      </c>
      <c r="U788" s="1">
        <f>(($C788*'fnd base rates'!C$48)
+($D788*'fnd base rates'!C$49)
+($E788*'fnd base rates'!C$50)
+($F788*'fnd base rates'!C$51)
+($G788*'fnd base rates'!C$52)
+($H788*'fnd base rates'!C$53)
+($I788*'fnd base rates'!C$54)
+($J788*'fnd base rates'!C$55)
+($K788*'fnd base rates'!C$56)
+($L788*'fnd base rates'!C$57)
+($M788*'fnd base rates'!C$58)
+($N788*'fnd base rates'!C$59)
+($O788*VLOOKUP($S788+12,rate_basefnd,3)))
*$R788</f>
        <v>926.59124999999995</v>
      </c>
      <c r="V788" s="1">
        <f>(($C788*'fnd base rates'!D$48)
+($D788*'fnd base rates'!D$49)
+($E788*'fnd base rates'!D$50)
+($F788*'fnd base rates'!D$51)
+($G788*'fnd base rates'!D$52)
+($H788*'fnd base rates'!D$53)
+($I788*'fnd base rates'!D$54)
+($J788*'fnd base rates'!D$55)
+($K788*'fnd base rates'!D$56)
+($L788*'fnd base rates'!D$57)
+($M788*'fnd base rates'!D$58)
+($N788*'fnd base rates'!D$59)
+($O788*VLOOKUP($S788+12,rate_basefnd,4)))
*$R788</f>
        <v>1329.44</v>
      </c>
      <c r="W788" s="1">
        <f>(($C788*'fnd base rates'!E$48)
+($D788*'fnd base rates'!E$49)
+($E788*'fnd base rates'!E$50)
+($F788*'fnd base rates'!E$51)
+($G788*'fnd base rates'!E$52)
+($H788*'fnd base rates'!E$53)
+($I788*'fnd base rates'!E$54)
+($J788*'fnd base rates'!E$55)
+($K788*'fnd base rates'!E$56)
+($L788*'fnd base rates'!E$57)
+($M788*'fnd base rates'!E$58)
+($N788*'fnd base rates'!E$59)
+($O788*VLOOKUP($S788+12,rate_basefnd,5)))
*$R788</f>
        <v>12434.89875</v>
      </c>
      <c r="X788" s="1">
        <f>(($C788*'fnd base rates'!F$48)
+($D788*'fnd base rates'!F$49)
+($E788*'fnd base rates'!F$50)
+($F788*'fnd base rates'!F$51)
+($G788*'fnd base rates'!F$52)
+($H788*'fnd base rates'!F$53)
+($I788*'fnd base rates'!F$54)
+($J788*'fnd base rates'!F$55)
+($K788*'fnd base rates'!F$56)
+($L788*'fnd base rates'!F$57)
+($M788*'fnd base rates'!F$58)
+($N788*'fnd base rates'!F$59)
+($O788*VLOOKUP($S788+12,rate_basefnd,6)))
*$R788</f>
        <v>1680.5115000000001</v>
      </c>
      <c r="Y788" s="1">
        <f>(($C788*'fnd base rates'!G$48)
+($D788*'fnd base rates'!G$49)
+($E788*'fnd base rates'!G$50)
+($F788*'fnd base rates'!G$51)
+($G788*'fnd base rates'!G$52)
+($H788*'fnd base rates'!G$53)
+($I788*'fnd base rates'!G$54)
+($J788*'fnd base rates'!G$55)
+($K788*'fnd base rates'!G$56)
+($L788*'fnd base rates'!G$57)
+($M788*'fnd base rates'!G$58)
+($N788*'fnd base rates'!G$59)
+($O788*VLOOKUP($S788+12,rate_basefnd,7)))
*$R788</f>
        <v>392.3655</v>
      </c>
      <c r="Z788" s="1">
        <f>(($C788*'fnd base rates'!H$48)
+($D788*'fnd base rates'!H$49)
+($E788*'fnd base rates'!H$50)
+($F788*'fnd base rates'!H$51)
+($G788*'fnd base rates'!H$52)
+($H788*'fnd base rates'!H$53)
+($I788*'fnd base rates'!H$54)
+($J788*'fnd base rates'!H$55)
+($K788*'fnd base rates'!H$56)
+($L788*'fnd base rates'!H$57)
+($M788*'fnd base rates'!H$58)
+($N788*'fnd base rates'!H$59)
+($O788*VLOOKUP($S788+12,rate_basefnd,8)))</f>
        <v>1173.4690000000001</v>
      </c>
      <c r="AA788" s="1">
        <f>(($C788*'fnd base rates'!I$48)
+($D788*'fnd base rates'!I$49)
+($E788*'fnd base rates'!I$50)
+($F788*'fnd base rates'!I$51)
+($G788*'fnd base rates'!I$52)
+($H788*'fnd base rates'!I$53)
+($I788*'fnd base rates'!I$54)
+($J788*'fnd base rates'!I$55)
+($K788*'fnd base rates'!I$56)
+($L788*'fnd base rates'!I$57)
+($M788*'fnd base rates'!I$58)
+($N788*'fnd base rates'!I$59)
+($O788*VLOOKUP($S788+12,rate_basefnd,9)))
*$R788</f>
        <v>665.31</v>
      </c>
      <c r="AB788" s="1">
        <f>(($C788*'fnd base rates'!J$48)
+($D788*'fnd base rates'!J$49)
+($E788*'fnd base rates'!J$50)
+($F788*'fnd base rates'!J$51)
+($G788*'fnd base rates'!J$52)
+($H788*'fnd base rates'!J$53)
+($I788*'fnd base rates'!J$54)
+($J788*'fnd base rates'!J$55)
+($K788*'fnd base rates'!J$56)
+($L788*'fnd base rates'!J$57)
+($M788*'fnd base rates'!J$58)
+($N788*'fnd base rates'!J$59)
+($O788*VLOOKUP($S788+12,rate_basefnd,10)))
*$R788</f>
        <v>630.85</v>
      </c>
      <c r="AC788" s="1">
        <f>(($C788*'fnd base rates'!K$48)
+($D788*'fnd base rates'!K$49)
+($E788*'fnd base rates'!K$50)
+($F788*'fnd base rates'!K$51)
+($G788*'fnd base rates'!K$52)
+($H788*'fnd base rates'!K$53)
+($I788*'fnd base rates'!K$54)
+($J788*'fnd base rates'!K$55)
+($K788*'fnd base rates'!K$56)
+($L788*'fnd base rates'!K$57)
+($M788*'fnd base rates'!K$58)
+($N788*'fnd base rates'!K$59)
+($O788*VLOOKUP($S788+12,rate_basefnd,11)))
*$R788</f>
        <v>2753.5902499999997</v>
      </c>
      <c r="AD788" s="1">
        <f>(($C788*'fnd base rates'!L$48)
+($D788*'fnd base rates'!L$49)
+($E788*'fnd base rates'!L$50)
+($F788*'fnd base rates'!L$51)
+($G788*'fnd base rates'!L$52)
+($H788*'fnd base rates'!L$53)
+($I788*'fnd base rates'!L$54)
+($J788*'fnd base rates'!L$55)
+($K788*'fnd base rates'!L$56)
+($L788*'fnd base rates'!L$57)
+($M788*'fnd base rates'!L$58)
+($N788*'fnd base rates'!L$59)
+($O788*VLOOKUP($S788+12,rate_basefnd,12)))</f>
        <v>2400.4913752872949</v>
      </c>
      <c r="AE788" s="1">
        <f>(($C788*'fnd base rates'!M$48)
+($D788*'fnd base rates'!M$49)
+($E788*'fnd base rates'!M$50)
+($F788*'fnd base rates'!M$51)
+($G788*'fnd base rates'!M$52)
+($H788*'fnd base rates'!M$53)
+($I788*'fnd base rates'!M$54)
+($J788*'fnd base rates'!M$55)
+($K788*'fnd base rates'!M$56)
+($L788*'fnd base rates'!M$57)
+($M788*'fnd base rates'!M$58)
+($N788*'fnd base rates'!M$59)
+($O788*VLOOKUP($S788+12,rate_basefnd,13)))</f>
        <v>0</v>
      </c>
      <c r="AF788" s="4">
        <f t="shared" si="137"/>
        <v>24387.517625287299</v>
      </c>
      <c r="AG788" s="4"/>
      <c r="AH788" s="4">
        <f t="shared" si="138"/>
        <v>3508281137</v>
      </c>
      <c r="AI788" s="4" t="str">
        <f t="shared" si="139"/>
        <v>3508</v>
      </c>
      <c r="AJ788" s="2" t="str">
        <f t="shared" si="140"/>
        <v>281</v>
      </c>
      <c r="AK788" s="2" t="str">
        <f t="shared" si="141"/>
        <v>137</v>
      </c>
      <c r="AL788" s="4">
        <f t="shared" si="142"/>
        <v>1</v>
      </c>
      <c r="AM788" s="4">
        <f t="shared" si="135"/>
        <v>2</v>
      </c>
      <c r="AN788" s="4">
        <f t="shared" si="143"/>
        <v>24387.517625287299</v>
      </c>
      <c r="AO788" s="4">
        <f t="shared" si="144"/>
        <v>12194</v>
      </c>
      <c r="AP788" s="4">
        <f t="shared" si="145"/>
        <v>0</v>
      </c>
      <c r="AQ788" s="2">
        <v>12194</v>
      </c>
    </row>
    <row r="789" spans="1:43">
      <c r="A789" s="2">
        <v>3508281281</v>
      </c>
      <c r="B789" s="382" t="s">
        <v>701</v>
      </c>
      <c r="C789" s="15">
        <f>'fnd enro'!C789</f>
        <v>0</v>
      </c>
      <c r="D789" s="15">
        <f>'fnd enro'!D789</f>
        <v>0</v>
      </c>
      <c r="E789" s="15">
        <f>'fnd enro'!E789</f>
        <v>0</v>
      </c>
      <c r="F789" s="15">
        <f>'fnd enro'!F789</f>
        <v>0</v>
      </c>
      <c r="G789" s="15">
        <f>'fnd enro'!G789</f>
        <v>0</v>
      </c>
      <c r="H789" s="15">
        <f>'fnd enro'!H789</f>
        <v>161</v>
      </c>
      <c r="I789" s="15">
        <f>'fnd enro'!I789</f>
        <v>7.05</v>
      </c>
      <c r="J789" s="15">
        <f>'fnd enro'!J789</f>
        <v>0</v>
      </c>
      <c r="K789" s="15">
        <f>'fnd enro'!K789</f>
        <v>0</v>
      </c>
      <c r="L789" s="15">
        <f>'fnd enro'!L789</f>
        <v>0</v>
      </c>
      <c r="M789" s="15">
        <f>'fnd enro'!M789</f>
        <v>27</v>
      </c>
      <c r="N789" s="15">
        <f>'fnd enro'!N789</f>
        <v>0</v>
      </c>
      <c r="O789" s="15">
        <f>'fnd enro'!O789</f>
        <v>162</v>
      </c>
      <c r="P789" s="15"/>
      <c r="Q789" s="15">
        <f>'fnd enro'!R789</f>
        <v>188</v>
      </c>
      <c r="R789" s="16">
        <f t="shared" si="136"/>
        <v>1</v>
      </c>
      <c r="S789" s="15">
        <f>'fnd enro'!Q789</f>
        <v>10</v>
      </c>
      <c r="U789" s="1">
        <f>(($C789*'fnd base rates'!C$48)
+($D789*'fnd base rates'!C$49)
+($E789*'fnd base rates'!C$50)
+($F789*'fnd base rates'!C$51)
+($G789*'fnd base rates'!C$52)
+($H789*'fnd base rates'!C$53)
+($I789*'fnd base rates'!C$54)
+($J789*'fnd base rates'!C$55)
+($K789*'fnd base rates'!C$56)
+($L789*'fnd base rates'!C$57)
+($M789*'fnd base rates'!C$58)
+($N789*'fnd base rates'!C$59)
+($O789*VLOOKUP($S789+12,rate_basefnd,3)))
*$R789</f>
        <v>87099.577499999999</v>
      </c>
      <c r="V789" s="1">
        <f>(($C789*'fnd base rates'!D$48)
+($D789*'fnd base rates'!D$49)
+($E789*'fnd base rates'!D$50)
+($F789*'fnd base rates'!D$51)
+($G789*'fnd base rates'!D$52)
+($H789*'fnd base rates'!D$53)
+($I789*'fnd base rates'!D$54)
+($J789*'fnd base rates'!D$55)
+($K789*'fnd base rates'!D$56)
+($L789*'fnd base rates'!D$57)
+($M789*'fnd base rates'!D$58)
+($N789*'fnd base rates'!D$59)
+($O789*VLOOKUP($S789+12,rate_basefnd,4)))
*$R789</f>
        <v>124967.36</v>
      </c>
      <c r="W789" s="1">
        <f>(($C789*'fnd base rates'!E$48)
+($D789*'fnd base rates'!E$49)
+($E789*'fnd base rates'!E$50)
+($F789*'fnd base rates'!E$51)
+($G789*'fnd base rates'!E$52)
+($H789*'fnd base rates'!E$53)
+($I789*'fnd base rates'!E$54)
+($J789*'fnd base rates'!E$55)
+($K789*'fnd base rates'!E$56)
+($L789*'fnd base rates'!E$57)
+($M789*'fnd base rates'!E$58)
+($N789*'fnd base rates'!E$59)
+($O789*VLOOKUP($S789+12,rate_basefnd,5)))
*$R789</f>
        <v>1348067.2225000001</v>
      </c>
      <c r="X789" s="1">
        <f>(($C789*'fnd base rates'!F$48)
+($D789*'fnd base rates'!F$49)
+($E789*'fnd base rates'!F$50)
+($F789*'fnd base rates'!F$51)
+($G789*'fnd base rates'!F$52)
+($H789*'fnd base rates'!F$53)
+($I789*'fnd base rates'!F$54)
+($J789*'fnd base rates'!F$55)
+($K789*'fnd base rates'!F$56)
+($L789*'fnd base rates'!F$57)
+($M789*'fnd base rates'!F$58)
+($N789*'fnd base rates'!F$59)
+($O789*VLOOKUP($S789+12,rate_basefnd,6)))
*$R789</f>
        <v>147475.88099999999</v>
      </c>
      <c r="Y789" s="1">
        <f>(($C789*'fnd base rates'!G$48)
+($D789*'fnd base rates'!G$49)
+($E789*'fnd base rates'!G$50)
+($F789*'fnd base rates'!G$51)
+($G789*'fnd base rates'!G$52)
+($H789*'fnd base rates'!G$53)
+($I789*'fnd base rates'!G$54)
+($J789*'fnd base rates'!G$55)
+($K789*'fnd base rates'!G$56)
+($L789*'fnd base rates'!G$57)
+($M789*'fnd base rates'!G$58)
+($N789*'fnd base rates'!G$59)
+($O789*VLOOKUP($S789+12,rate_basefnd,7)))
*$R789</f>
        <v>39334.197</v>
      </c>
      <c r="Z789" s="1">
        <f>(($C789*'fnd base rates'!H$48)
+($D789*'fnd base rates'!H$49)
+($E789*'fnd base rates'!H$50)
+($F789*'fnd base rates'!H$51)
+($G789*'fnd base rates'!H$52)
+($H789*'fnd base rates'!H$53)
+($I789*'fnd base rates'!H$54)
+($J789*'fnd base rates'!H$55)
+($K789*'fnd base rates'!H$56)
+($L789*'fnd base rates'!H$57)
+($M789*'fnd base rates'!H$58)
+($N789*'fnd base rates'!H$59)
+($O789*VLOOKUP($S789+12,rate_basefnd,8)))</f>
        <v>128040.986</v>
      </c>
      <c r="AA789" s="1">
        <f>(($C789*'fnd base rates'!I$48)
+($D789*'fnd base rates'!I$49)
+($E789*'fnd base rates'!I$50)
+($F789*'fnd base rates'!I$51)
+($G789*'fnd base rates'!I$52)
+($H789*'fnd base rates'!I$53)
+($I789*'fnd base rates'!I$54)
+($J789*'fnd base rates'!I$55)
+($K789*'fnd base rates'!I$56)
+($L789*'fnd base rates'!I$57)
+($M789*'fnd base rates'!I$58)
+($N789*'fnd base rates'!I$59)
+($O789*VLOOKUP($S789+12,rate_basefnd,9)))
*$R789</f>
        <v>67554.09</v>
      </c>
      <c r="AB789" s="1">
        <f>(($C789*'fnd base rates'!J$48)
+($D789*'fnd base rates'!J$49)
+($E789*'fnd base rates'!J$50)
+($F789*'fnd base rates'!J$51)
+($G789*'fnd base rates'!J$52)
+($H789*'fnd base rates'!J$53)
+($I789*'fnd base rates'!J$54)
+($J789*'fnd base rates'!J$55)
+($K789*'fnd base rates'!J$56)
+($L789*'fnd base rates'!J$57)
+($M789*'fnd base rates'!J$58)
+($N789*'fnd base rates'!J$59)
+($O789*VLOOKUP($S789+12,rate_basefnd,10)))
*$R789</f>
        <v>83831.95</v>
      </c>
      <c r="AC789" s="1">
        <f>(($C789*'fnd base rates'!K$48)
+($D789*'fnd base rates'!K$49)
+($E789*'fnd base rates'!K$50)
+($F789*'fnd base rates'!K$51)
+($G789*'fnd base rates'!K$52)
+($H789*'fnd base rates'!K$53)
+($I789*'fnd base rates'!K$54)
+($J789*'fnd base rates'!K$55)
+($K789*'fnd base rates'!K$56)
+($L789*'fnd base rates'!K$57)
+($M789*'fnd base rates'!K$58)
+($N789*'fnd base rates'!K$59)
+($O789*VLOOKUP($S789+12,rate_basefnd,11)))
*$R789</f>
        <v>276036.47349999996</v>
      </c>
      <c r="AD789" s="1">
        <f>(($C789*'fnd base rates'!L$48)
+($D789*'fnd base rates'!L$49)
+($E789*'fnd base rates'!L$50)
+($F789*'fnd base rates'!L$51)
+($G789*'fnd base rates'!L$52)
+($H789*'fnd base rates'!L$53)
+($I789*'fnd base rates'!L$54)
+($J789*'fnd base rates'!L$55)
+($K789*'fnd base rates'!L$56)
+($L789*'fnd base rates'!L$57)
+($M789*'fnd base rates'!L$58)
+($N789*'fnd base rates'!L$59)
+($O789*VLOOKUP($S789+12,rate_basefnd,12)))</f>
        <v>232827.34440692214</v>
      </c>
      <c r="AE789" s="1">
        <f>(($C789*'fnd base rates'!M$48)
+($D789*'fnd base rates'!M$49)
+($E789*'fnd base rates'!M$50)
+($F789*'fnd base rates'!M$51)
+($G789*'fnd base rates'!M$52)
+($H789*'fnd base rates'!M$53)
+($I789*'fnd base rates'!M$54)
+($J789*'fnd base rates'!M$55)
+($K789*'fnd base rates'!M$56)
+($L789*'fnd base rates'!M$57)
+($M789*'fnd base rates'!M$58)
+($N789*'fnd base rates'!M$59)
+($O789*VLOOKUP($S789+12,rate_basefnd,13)))</f>
        <v>0</v>
      </c>
      <c r="AF789" s="4">
        <f t="shared" si="137"/>
        <v>2535235.0819069226</v>
      </c>
      <c r="AG789" s="4"/>
      <c r="AH789" s="4">
        <f t="shared" si="138"/>
        <v>3508281281</v>
      </c>
      <c r="AI789" s="4" t="str">
        <f t="shared" si="139"/>
        <v>3508</v>
      </c>
      <c r="AJ789" s="2" t="str">
        <f t="shared" si="140"/>
        <v>281</v>
      </c>
      <c r="AK789" s="2" t="str">
        <f t="shared" si="141"/>
        <v>281</v>
      </c>
      <c r="AL789" s="4">
        <f t="shared" si="142"/>
        <v>1</v>
      </c>
      <c r="AM789" s="4">
        <f t="shared" si="135"/>
        <v>188</v>
      </c>
      <c r="AN789" s="4">
        <f t="shared" si="143"/>
        <v>2535235.0819069226</v>
      </c>
      <c r="AO789" s="4">
        <f t="shared" si="144"/>
        <v>13485</v>
      </c>
      <c r="AP789" s="4">
        <f t="shared" si="145"/>
        <v>0</v>
      </c>
      <c r="AQ789" s="2">
        <v>13485</v>
      </c>
    </row>
    <row r="790" spans="1:43">
      <c r="A790" s="2">
        <v>3508281332</v>
      </c>
      <c r="B790" s="382" t="s">
        <v>701</v>
      </c>
      <c r="C790" s="15">
        <f>'fnd enro'!C790</f>
        <v>0</v>
      </c>
      <c r="D790" s="15">
        <f>'fnd enro'!D790</f>
        <v>0</v>
      </c>
      <c r="E790" s="15">
        <f>'fnd enro'!E790</f>
        <v>0</v>
      </c>
      <c r="F790" s="15">
        <f>'fnd enro'!F790</f>
        <v>0</v>
      </c>
      <c r="G790" s="15">
        <f>'fnd enro'!G790</f>
        <v>0</v>
      </c>
      <c r="H790" s="15">
        <f>'fnd enro'!H790</f>
        <v>0</v>
      </c>
      <c r="I790" s="15">
        <f>'fnd enro'!I790</f>
        <v>3.7499999999999999E-2</v>
      </c>
      <c r="J790" s="15">
        <f>'fnd enro'!J790</f>
        <v>0</v>
      </c>
      <c r="K790" s="15">
        <f>'fnd enro'!K790</f>
        <v>0</v>
      </c>
      <c r="L790" s="15">
        <f>'fnd enro'!L790</f>
        <v>0</v>
      </c>
      <c r="M790" s="15">
        <f>'fnd enro'!M790</f>
        <v>1</v>
      </c>
      <c r="N790" s="15">
        <f>'fnd enro'!N790</f>
        <v>0</v>
      </c>
      <c r="O790" s="15">
        <f>'fnd enro'!O790</f>
        <v>1</v>
      </c>
      <c r="P790" s="15"/>
      <c r="Q790" s="15">
        <f>'fnd enro'!R790</f>
        <v>1</v>
      </c>
      <c r="R790" s="16">
        <f t="shared" si="136"/>
        <v>1</v>
      </c>
      <c r="S790" s="15">
        <f>'fnd enro'!Q790</f>
        <v>10</v>
      </c>
      <c r="U790" s="1">
        <f>(($C790*'fnd base rates'!C$48)
+($D790*'fnd base rates'!C$49)
+($E790*'fnd base rates'!C$50)
+($F790*'fnd base rates'!C$51)
+($G790*'fnd base rates'!C$52)
+($H790*'fnd base rates'!C$53)
+($I790*'fnd base rates'!C$54)
+($J790*'fnd base rates'!C$55)
+($K790*'fnd base rates'!C$56)
+($L790*'fnd base rates'!C$57)
+($M790*'fnd base rates'!C$58)
+($N790*'fnd base rates'!C$59)
+($O790*VLOOKUP($S790+12,rate_basefnd,3)))
*$R790</f>
        <v>463.29562500000003</v>
      </c>
      <c r="V790" s="1">
        <f>(($C790*'fnd base rates'!D$48)
+($D790*'fnd base rates'!D$49)
+($E790*'fnd base rates'!D$50)
+($F790*'fnd base rates'!D$51)
+($G790*'fnd base rates'!D$52)
+($H790*'fnd base rates'!D$53)
+($I790*'fnd base rates'!D$54)
+($J790*'fnd base rates'!D$55)
+($K790*'fnd base rates'!D$56)
+($L790*'fnd base rates'!D$57)
+($M790*'fnd base rates'!D$58)
+($N790*'fnd base rates'!D$59)
+($O790*VLOOKUP($S790+12,rate_basefnd,4)))
*$R790</f>
        <v>664.72</v>
      </c>
      <c r="W790" s="1">
        <f>(($C790*'fnd base rates'!E$48)
+($D790*'fnd base rates'!E$49)
+($E790*'fnd base rates'!E$50)
+($F790*'fnd base rates'!E$51)
+($G790*'fnd base rates'!E$52)
+($H790*'fnd base rates'!E$53)
+($I790*'fnd base rates'!E$54)
+($J790*'fnd base rates'!E$55)
+($K790*'fnd base rates'!E$56)
+($L790*'fnd base rates'!E$57)
+($M790*'fnd base rates'!E$58)
+($N790*'fnd base rates'!E$59)
+($O790*VLOOKUP($S790+12,rate_basefnd,5)))
*$R790</f>
        <v>8176.1893749999999</v>
      </c>
      <c r="X790" s="1">
        <f>(($C790*'fnd base rates'!F$48)
+($D790*'fnd base rates'!F$49)
+($E790*'fnd base rates'!F$50)
+($F790*'fnd base rates'!F$51)
+($G790*'fnd base rates'!F$52)
+($H790*'fnd base rates'!F$53)
+($I790*'fnd base rates'!F$54)
+($J790*'fnd base rates'!F$55)
+($K790*'fnd base rates'!F$56)
+($L790*'fnd base rates'!F$57)
+($M790*'fnd base rates'!F$58)
+($N790*'fnd base rates'!F$59)
+($O790*VLOOKUP($S790+12,rate_basefnd,6)))
*$R790</f>
        <v>918.55574999999999</v>
      </c>
      <c r="Y790" s="1">
        <f>(($C790*'fnd base rates'!G$48)
+($D790*'fnd base rates'!G$49)
+($E790*'fnd base rates'!G$50)
+($F790*'fnd base rates'!G$51)
+($G790*'fnd base rates'!G$52)
+($H790*'fnd base rates'!G$53)
+($I790*'fnd base rates'!G$54)
+($J790*'fnd base rates'!G$55)
+($K790*'fnd base rates'!G$56)
+($L790*'fnd base rates'!G$57)
+($M790*'fnd base rates'!G$58)
+($N790*'fnd base rates'!G$59)
+($O790*VLOOKUP($S790+12,rate_basefnd,7)))
*$R790</f>
        <v>250.42274999999998</v>
      </c>
      <c r="Z790" s="1">
        <f>(($C790*'fnd base rates'!H$48)
+($D790*'fnd base rates'!H$49)
+($E790*'fnd base rates'!H$50)
+($F790*'fnd base rates'!H$51)
+($G790*'fnd base rates'!H$52)
+($H790*'fnd base rates'!H$53)
+($I790*'fnd base rates'!H$54)
+($J790*'fnd base rates'!H$55)
+($K790*'fnd base rates'!H$56)
+($L790*'fnd base rates'!H$57)
+($M790*'fnd base rates'!H$58)
+($N790*'fnd base rates'!H$59)
+($O790*VLOOKUP($S790+12,rate_basefnd,8)))</f>
        <v>454.3845</v>
      </c>
      <c r="AA790" s="1">
        <f>(($C790*'fnd base rates'!I$48)
+($D790*'fnd base rates'!I$49)
+($E790*'fnd base rates'!I$50)
+($F790*'fnd base rates'!I$51)
+($G790*'fnd base rates'!I$52)
+($H790*'fnd base rates'!I$53)
+($I790*'fnd base rates'!I$54)
+($J790*'fnd base rates'!I$55)
+($K790*'fnd base rates'!I$56)
+($L790*'fnd base rates'!I$57)
+($M790*'fnd base rates'!I$58)
+($N790*'fnd base rates'!I$59)
+($O790*VLOOKUP($S790+12,rate_basefnd,9)))
*$R790</f>
        <v>295.23</v>
      </c>
      <c r="AB790" s="1">
        <f>(($C790*'fnd base rates'!J$48)
+($D790*'fnd base rates'!J$49)
+($E790*'fnd base rates'!J$50)
+($F790*'fnd base rates'!J$51)
+($G790*'fnd base rates'!J$52)
+($H790*'fnd base rates'!J$53)
+($I790*'fnd base rates'!J$54)
+($J790*'fnd base rates'!J$55)
+($K790*'fnd base rates'!J$56)
+($L790*'fnd base rates'!J$57)
+($M790*'fnd base rates'!J$58)
+($N790*'fnd base rates'!J$59)
+($O790*VLOOKUP($S790+12,rate_basefnd,10)))
*$R790</f>
        <v>132.35</v>
      </c>
      <c r="AC790" s="1">
        <f>(($C790*'fnd base rates'!K$48)
+($D790*'fnd base rates'!K$49)
+($E790*'fnd base rates'!K$50)
+($F790*'fnd base rates'!K$51)
+($G790*'fnd base rates'!K$52)
+($H790*'fnd base rates'!K$53)
+($I790*'fnd base rates'!K$54)
+($J790*'fnd base rates'!K$55)
+($K790*'fnd base rates'!K$56)
+($L790*'fnd base rates'!K$57)
+($M790*'fnd base rates'!K$58)
+($N790*'fnd base rates'!K$59)
+($O790*VLOOKUP($S790+12,rate_basefnd,11)))
*$R790</f>
        <v>1757.4851249999999</v>
      </c>
      <c r="AD790" s="1">
        <f>(($C790*'fnd base rates'!L$48)
+($D790*'fnd base rates'!L$49)
+($E790*'fnd base rates'!L$50)
+($F790*'fnd base rates'!L$51)
+($G790*'fnd base rates'!L$52)
+($H790*'fnd base rates'!L$53)
+($I790*'fnd base rates'!L$54)
+($J790*'fnd base rates'!L$55)
+($K790*'fnd base rates'!L$56)
+($L790*'fnd base rates'!L$57)
+($M790*'fnd base rates'!L$58)
+($N790*'fnd base rates'!L$59)
+($O790*VLOOKUP($S790+12,rate_basefnd,12)))</f>
        <v>1481.2333359278532</v>
      </c>
      <c r="AE790" s="1">
        <f>(($C790*'fnd base rates'!M$48)
+($D790*'fnd base rates'!M$49)
+($E790*'fnd base rates'!M$50)
+($F790*'fnd base rates'!M$51)
+($G790*'fnd base rates'!M$52)
+($H790*'fnd base rates'!M$53)
+($I790*'fnd base rates'!M$54)
+($J790*'fnd base rates'!M$55)
+($K790*'fnd base rates'!M$56)
+($L790*'fnd base rates'!M$57)
+($M790*'fnd base rates'!M$58)
+($N790*'fnd base rates'!M$59)
+($O790*VLOOKUP($S790+12,rate_basefnd,13)))</f>
        <v>0</v>
      </c>
      <c r="AF790" s="4">
        <f t="shared" si="137"/>
        <v>14593.866460927851</v>
      </c>
      <c r="AG790" s="4"/>
      <c r="AH790" s="4">
        <f t="shared" si="138"/>
        <v>3508281332</v>
      </c>
      <c r="AI790" s="4" t="str">
        <f t="shared" si="139"/>
        <v>3508</v>
      </c>
      <c r="AJ790" s="2" t="str">
        <f t="shared" si="140"/>
        <v>281</v>
      </c>
      <c r="AK790" s="2" t="str">
        <f t="shared" si="141"/>
        <v>332</v>
      </c>
      <c r="AL790" s="4">
        <f t="shared" si="142"/>
        <v>1</v>
      </c>
      <c r="AM790" s="4">
        <f t="shared" si="135"/>
        <v>1</v>
      </c>
      <c r="AN790" s="4">
        <f t="shared" si="143"/>
        <v>14593.866460927851</v>
      </c>
      <c r="AO790" s="4">
        <f t="shared" si="144"/>
        <v>14594</v>
      </c>
      <c r="AP790" s="4">
        <f t="shared" si="145"/>
        <v>0</v>
      </c>
      <c r="AQ790" s="2">
        <v>14594</v>
      </c>
    </row>
    <row r="791" spans="1:43">
      <c r="A791" s="2">
        <v>3509095095</v>
      </c>
      <c r="B791" s="382" t="s">
        <v>702</v>
      </c>
      <c r="C791" s="15">
        <f>'fnd enro'!C791</f>
        <v>0</v>
      </c>
      <c r="D791" s="15">
        <f>'fnd enro'!D791</f>
        <v>0</v>
      </c>
      <c r="E791" s="15">
        <f>'fnd enro'!E791</f>
        <v>0</v>
      </c>
      <c r="F791" s="15">
        <f>'fnd enro'!F791</f>
        <v>0</v>
      </c>
      <c r="G791" s="15">
        <f>'fnd enro'!G791</f>
        <v>256</v>
      </c>
      <c r="H791" s="15">
        <f>'fnd enro'!H791</f>
        <v>0</v>
      </c>
      <c r="I791" s="15">
        <f>'fnd enro'!I791</f>
        <v>11.324999999999999</v>
      </c>
      <c r="J791" s="15">
        <f>'fnd enro'!J791</f>
        <v>0</v>
      </c>
      <c r="K791" s="15">
        <f>'fnd enro'!K791</f>
        <v>0</v>
      </c>
      <c r="L791" s="15">
        <f>'fnd enro'!L791</f>
        <v>0</v>
      </c>
      <c r="M791" s="15">
        <f>'fnd enro'!M791</f>
        <v>46</v>
      </c>
      <c r="N791" s="15">
        <f>'fnd enro'!N791</f>
        <v>0</v>
      </c>
      <c r="O791" s="15">
        <f>'fnd enro'!O791</f>
        <v>158</v>
      </c>
      <c r="P791" s="15"/>
      <c r="Q791" s="15">
        <f>'fnd enro'!R791</f>
        <v>302</v>
      </c>
      <c r="R791" s="16">
        <f t="shared" si="136"/>
        <v>1</v>
      </c>
      <c r="S791" s="15">
        <f>'fnd enro'!Q791</f>
        <v>10</v>
      </c>
      <c r="U791" s="1">
        <f>(($C791*'fnd base rates'!C$48)
+($D791*'fnd base rates'!C$49)
+($E791*'fnd base rates'!C$50)
+($F791*'fnd base rates'!C$51)
+($G791*'fnd base rates'!C$52)
+($H791*'fnd base rates'!C$53)
+($I791*'fnd base rates'!C$54)
+($J791*'fnd base rates'!C$55)
+($K791*'fnd base rates'!C$56)
+($L791*'fnd base rates'!C$57)
+($M791*'fnd base rates'!C$58)
+($N791*'fnd base rates'!C$59)
+($O791*VLOOKUP($S791+12,rate_basefnd,3)))
*$R791</f>
        <v>139915.27875</v>
      </c>
      <c r="V791" s="1">
        <f>(($C791*'fnd base rates'!D$48)
+($D791*'fnd base rates'!D$49)
+($E791*'fnd base rates'!D$50)
+($F791*'fnd base rates'!D$51)
+($G791*'fnd base rates'!D$52)
+($H791*'fnd base rates'!D$53)
+($I791*'fnd base rates'!D$54)
+($J791*'fnd base rates'!D$55)
+($K791*'fnd base rates'!D$56)
+($L791*'fnd base rates'!D$57)
+($M791*'fnd base rates'!D$58)
+($N791*'fnd base rates'!D$59)
+($O791*VLOOKUP($S791+12,rate_basefnd,4)))
*$R791</f>
        <v>200745.44</v>
      </c>
      <c r="W791" s="1">
        <f>(($C791*'fnd base rates'!E$48)
+($D791*'fnd base rates'!E$49)
+($E791*'fnd base rates'!E$50)
+($F791*'fnd base rates'!E$51)
+($G791*'fnd base rates'!E$52)
+($H791*'fnd base rates'!E$53)
+($I791*'fnd base rates'!E$54)
+($J791*'fnd base rates'!E$55)
+($K791*'fnd base rates'!E$56)
+($L791*'fnd base rates'!E$57)
+($M791*'fnd base rates'!E$58)
+($N791*'fnd base rates'!E$59)
+($O791*VLOOKUP($S791+12,rate_basefnd,5)))
*$R791</f>
        <v>1509626.1512500001</v>
      </c>
      <c r="X791" s="1">
        <f>(($C791*'fnd base rates'!F$48)
+($D791*'fnd base rates'!F$49)
+($E791*'fnd base rates'!F$50)
+($F791*'fnd base rates'!F$51)
+($G791*'fnd base rates'!F$52)
+($H791*'fnd base rates'!F$53)
+($I791*'fnd base rates'!F$54)
+($J791*'fnd base rates'!F$55)
+($K791*'fnd base rates'!F$56)
+($L791*'fnd base rates'!F$57)
+($M791*'fnd base rates'!F$58)
+($N791*'fnd base rates'!F$59)
+($O791*VLOOKUP($S791+12,rate_basefnd,6)))
*$R791</f>
        <v>261442.2365</v>
      </c>
      <c r="Y791" s="1">
        <f>(($C791*'fnd base rates'!G$48)
+($D791*'fnd base rates'!G$49)
+($E791*'fnd base rates'!G$50)
+($F791*'fnd base rates'!G$51)
+($G791*'fnd base rates'!G$52)
+($H791*'fnd base rates'!G$53)
+($I791*'fnd base rates'!G$54)
+($J791*'fnd base rates'!G$55)
+($K791*'fnd base rates'!G$56)
+($L791*'fnd base rates'!G$57)
+($M791*'fnd base rates'!G$58)
+($N791*'fnd base rates'!G$59)
+($O791*VLOOKUP($S791+12,rate_basefnd,7)))
*$R791</f>
        <v>56939.6705</v>
      </c>
      <c r="Z791" s="1">
        <f>(($C791*'fnd base rates'!H$48)
+($D791*'fnd base rates'!H$49)
+($E791*'fnd base rates'!H$50)
+($F791*'fnd base rates'!H$51)
+($G791*'fnd base rates'!H$52)
+($H791*'fnd base rates'!H$53)
+($I791*'fnd base rates'!H$54)
+($J791*'fnd base rates'!H$55)
+($K791*'fnd base rates'!H$56)
+($L791*'fnd base rates'!H$57)
+($M791*'fnd base rates'!H$58)
+($N791*'fnd base rates'!H$59)
+($O791*VLOOKUP($S791+12,rate_basefnd,8)))</f>
        <v>137224.11900000001</v>
      </c>
      <c r="AA791" s="1">
        <f>(($C791*'fnd base rates'!I$48)
+($D791*'fnd base rates'!I$49)
+($E791*'fnd base rates'!I$50)
+($F791*'fnd base rates'!I$51)
+($G791*'fnd base rates'!I$52)
+($H791*'fnd base rates'!I$53)
+($I791*'fnd base rates'!I$54)
+($J791*'fnd base rates'!I$55)
+($K791*'fnd base rates'!I$56)
+($L791*'fnd base rates'!I$57)
+($M791*'fnd base rates'!I$58)
+($N791*'fnd base rates'!I$59)
+($O791*VLOOKUP($S791+12,rate_basefnd,9)))
*$R791</f>
        <v>89159.46</v>
      </c>
      <c r="AB791" s="1">
        <f>(($C791*'fnd base rates'!J$48)
+($D791*'fnd base rates'!J$49)
+($E791*'fnd base rates'!J$50)
+($F791*'fnd base rates'!J$51)
+($G791*'fnd base rates'!J$52)
+($H791*'fnd base rates'!J$53)
+($I791*'fnd base rates'!J$54)
+($J791*'fnd base rates'!J$55)
+($K791*'fnd base rates'!J$56)
+($L791*'fnd base rates'!J$57)
+($M791*'fnd base rates'!J$58)
+($N791*'fnd base rates'!J$59)
+($O791*VLOOKUP($S791+12,rate_basefnd,10)))
*$R791</f>
        <v>61430.18</v>
      </c>
      <c r="AC791" s="1">
        <f>(($C791*'fnd base rates'!K$48)
+($D791*'fnd base rates'!K$49)
+($E791*'fnd base rates'!K$50)
+($F791*'fnd base rates'!K$51)
+($G791*'fnd base rates'!K$52)
+($H791*'fnd base rates'!K$53)
+($I791*'fnd base rates'!K$54)
+($J791*'fnd base rates'!K$55)
+($K791*'fnd base rates'!K$56)
+($L791*'fnd base rates'!K$57)
+($M791*'fnd base rates'!K$58)
+($N791*'fnd base rates'!K$59)
+($O791*VLOOKUP($S791+12,rate_basefnd,11)))
*$R791</f>
        <v>399577.30775000004</v>
      </c>
      <c r="AD791" s="1">
        <f>(($C791*'fnd base rates'!L$48)
+($D791*'fnd base rates'!L$49)
+($E791*'fnd base rates'!L$50)
+($F791*'fnd base rates'!L$51)
+($G791*'fnd base rates'!L$52)
+($H791*'fnd base rates'!L$53)
+($I791*'fnd base rates'!L$54)
+($J791*'fnd base rates'!L$55)
+($K791*'fnd base rates'!L$56)
+($L791*'fnd base rates'!L$57)
+($M791*'fnd base rates'!L$58)
+($N791*'fnd base rates'!L$59)
+($O791*VLOOKUP($S791+12,rate_basefnd,12)))</f>
        <v>355704.99288995023</v>
      </c>
      <c r="AE791" s="1">
        <f>(($C791*'fnd base rates'!M$48)
+($D791*'fnd base rates'!M$49)
+($E791*'fnd base rates'!M$50)
+($F791*'fnd base rates'!M$51)
+($G791*'fnd base rates'!M$52)
+($H791*'fnd base rates'!M$53)
+($I791*'fnd base rates'!M$54)
+($J791*'fnd base rates'!M$55)
+($K791*'fnd base rates'!M$56)
+($L791*'fnd base rates'!M$57)
+($M791*'fnd base rates'!M$58)
+($N791*'fnd base rates'!M$59)
+($O791*VLOOKUP($S791+12,rate_basefnd,13)))</f>
        <v>0</v>
      </c>
      <c r="AF791" s="4">
        <f t="shared" si="137"/>
        <v>3211764.8366399505</v>
      </c>
      <c r="AG791" s="4"/>
      <c r="AH791" s="4">
        <f t="shared" si="138"/>
        <v>3509095095</v>
      </c>
      <c r="AI791" s="4" t="str">
        <f t="shared" si="139"/>
        <v>3509</v>
      </c>
      <c r="AJ791" s="2" t="str">
        <f t="shared" si="140"/>
        <v>095</v>
      </c>
      <c r="AK791" s="2" t="str">
        <f t="shared" si="141"/>
        <v>095</v>
      </c>
      <c r="AL791" s="4">
        <f t="shared" si="142"/>
        <v>1</v>
      </c>
      <c r="AM791" s="4">
        <f t="shared" si="135"/>
        <v>302</v>
      </c>
      <c r="AN791" s="4">
        <f t="shared" si="143"/>
        <v>3211764.8366399505</v>
      </c>
      <c r="AO791" s="4">
        <f t="shared" si="144"/>
        <v>10635</v>
      </c>
      <c r="AP791" s="4">
        <f t="shared" si="145"/>
        <v>0</v>
      </c>
      <c r="AQ791" s="2">
        <v>10635</v>
      </c>
    </row>
    <row r="792" spans="1:43">
      <c r="A792" s="2">
        <v>3509095265</v>
      </c>
      <c r="B792" s="382" t="s">
        <v>702</v>
      </c>
      <c r="C792" s="15">
        <f>'fnd enro'!C792</f>
        <v>0</v>
      </c>
      <c r="D792" s="15">
        <f>'fnd enro'!D792</f>
        <v>0</v>
      </c>
      <c r="E792" s="15">
        <f>'fnd enro'!E792</f>
        <v>0</v>
      </c>
      <c r="F792" s="15">
        <f>'fnd enro'!F792</f>
        <v>0</v>
      </c>
      <c r="G792" s="15">
        <f>'fnd enro'!G792</f>
        <v>1</v>
      </c>
      <c r="H792" s="15">
        <f>'fnd enro'!H792</f>
        <v>0</v>
      </c>
      <c r="I792" s="15">
        <f>'fnd enro'!I792</f>
        <v>3.7499999999999999E-2</v>
      </c>
      <c r="J792" s="15">
        <f>'fnd enro'!J792</f>
        <v>0</v>
      </c>
      <c r="K792" s="15">
        <f>'fnd enro'!K792</f>
        <v>0</v>
      </c>
      <c r="L792" s="15">
        <f>'fnd enro'!L792</f>
        <v>0</v>
      </c>
      <c r="M792" s="15">
        <f>'fnd enro'!M792</f>
        <v>0</v>
      </c>
      <c r="N792" s="15">
        <f>'fnd enro'!N792</f>
        <v>0</v>
      </c>
      <c r="O792" s="15">
        <f>'fnd enro'!O792</f>
        <v>0</v>
      </c>
      <c r="P792" s="15"/>
      <c r="Q792" s="15">
        <f>'fnd enro'!R792</f>
        <v>1</v>
      </c>
      <c r="R792" s="16">
        <f t="shared" si="136"/>
        <v>1</v>
      </c>
      <c r="S792" s="15">
        <f>'fnd enro'!Q792</f>
        <v>1</v>
      </c>
      <c r="U792" s="1">
        <f>(($C792*'fnd base rates'!C$48)
+($D792*'fnd base rates'!C$49)
+($E792*'fnd base rates'!C$50)
+($F792*'fnd base rates'!C$51)
+($G792*'fnd base rates'!C$52)
+($H792*'fnd base rates'!C$53)
+($I792*'fnd base rates'!C$54)
+($J792*'fnd base rates'!C$55)
+($K792*'fnd base rates'!C$56)
+($L792*'fnd base rates'!C$57)
+($M792*'fnd base rates'!C$58)
+($N792*'fnd base rates'!C$59)
+($O792*VLOOKUP($S792+12,rate_basefnd,3)))
*$R792</f>
        <v>463.29562500000003</v>
      </c>
      <c r="V792" s="1">
        <f>(($C792*'fnd base rates'!D$48)
+($D792*'fnd base rates'!D$49)
+($E792*'fnd base rates'!D$50)
+($F792*'fnd base rates'!D$51)
+($G792*'fnd base rates'!D$52)
+($H792*'fnd base rates'!D$53)
+($I792*'fnd base rates'!D$54)
+($J792*'fnd base rates'!D$55)
+($K792*'fnd base rates'!D$56)
+($L792*'fnd base rates'!D$57)
+($M792*'fnd base rates'!D$58)
+($N792*'fnd base rates'!D$59)
+($O792*VLOOKUP($S792+12,rate_basefnd,4)))
*$R792</f>
        <v>664.72</v>
      </c>
      <c r="W792" s="1">
        <f>(($C792*'fnd base rates'!E$48)
+($D792*'fnd base rates'!E$49)
+($E792*'fnd base rates'!E$50)
+($F792*'fnd base rates'!E$51)
+($G792*'fnd base rates'!E$52)
+($H792*'fnd base rates'!E$53)
+($I792*'fnd base rates'!E$54)
+($J792*'fnd base rates'!E$55)
+($K792*'fnd base rates'!E$56)
+($L792*'fnd base rates'!E$57)
+($M792*'fnd base rates'!E$58)
+($N792*'fnd base rates'!E$59)
+($O792*VLOOKUP($S792+12,rate_basefnd,5)))
*$R792</f>
        <v>2996.5193749999999</v>
      </c>
      <c r="X792" s="1">
        <f>(($C792*'fnd base rates'!F$48)
+($D792*'fnd base rates'!F$49)
+($E792*'fnd base rates'!F$50)
+($F792*'fnd base rates'!F$51)
+($G792*'fnd base rates'!F$52)
+($H792*'fnd base rates'!F$53)
+($I792*'fnd base rates'!F$54)
+($J792*'fnd base rates'!F$55)
+($K792*'fnd base rates'!F$56)
+($L792*'fnd base rates'!F$57)
+($M792*'fnd base rates'!F$58)
+($N792*'fnd base rates'!F$59)
+($O792*VLOOKUP($S792+12,rate_basefnd,6)))
*$R792</f>
        <v>856.20575000000008</v>
      </c>
      <c r="Y792" s="1">
        <f>(($C792*'fnd base rates'!G$48)
+($D792*'fnd base rates'!G$49)
+($E792*'fnd base rates'!G$50)
+($F792*'fnd base rates'!G$51)
+($G792*'fnd base rates'!G$52)
+($H792*'fnd base rates'!G$53)
+($I792*'fnd base rates'!G$54)
+($J792*'fnd base rates'!G$55)
+($K792*'fnd base rates'!G$56)
+($L792*'fnd base rates'!G$57)
+($M792*'fnd base rates'!G$58)
+($N792*'fnd base rates'!G$59)
+($O792*VLOOKUP($S792+12,rate_basefnd,7)))
*$R792</f>
        <v>145.92274999999998</v>
      </c>
      <c r="Z792" s="1">
        <f>(($C792*'fnd base rates'!H$48)
+($D792*'fnd base rates'!H$49)
+($E792*'fnd base rates'!H$50)
+($F792*'fnd base rates'!H$51)
+($G792*'fnd base rates'!H$52)
+($H792*'fnd base rates'!H$53)
+($I792*'fnd base rates'!H$54)
+($J792*'fnd base rates'!H$55)
+($K792*'fnd base rates'!H$56)
+($L792*'fnd base rates'!H$57)
+($M792*'fnd base rates'!H$58)
+($N792*'fnd base rates'!H$59)
+($O792*VLOOKUP($S792+12,rate_basefnd,8)))</f>
        <v>454.3845</v>
      </c>
      <c r="AA792" s="1">
        <f>(($C792*'fnd base rates'!I$48)
+($D792*'fnd base rates'!I$49)
+($E792*'fnd base rates'!I$50)
+($F792*'fnd base rates'!I$51)
+($G792*'fnd base rates'!I$52)
+($H792*'fnd base rates'!I$53)
+($I792*'fnd base rates'!I$54)
+($J792*'fnd base rates'!I$55)
+($K792*'fnd base rates'!I$56)
+($L792*'fnd base rates'!I$57)
+($M792*'fnd base rates'!I$58)
+($N792*'fnd base rates'!I$59)
+($O792*VLOOKUP($S792+12,rate_basefnd,9)))
*$R792</f>
        <v>295.23</v>
      </c>
      <c r="AB792" s="1">
        <f>(($C792*'fnd base rates'!J$48)
+($D792*'fnd base rates'!J$49)
+($E792*'fnd base rates'!J$50)
+($F792*'fnd base rates'!J$51)
+($G792*'fnd base rates'!J$52)
+($H792*'fnd base rates'!J$53)
+($I792*'fnd base rates'!J$54)
+($J792*'fnd base rates'!J$55)
+($K792*'fnd base rates'!J$56)
+($L792*'fnd base rates'!J$57)
+($M792*'fnd base rates'!J$58)
+($N792*'fnd base rates'!J$59)
+($O792*VLOOKUP($S792+12,rate_basefnd,10)))
*$R792</f>
        <v>216.18</v>
      </c>
      <c r="AC792" s="1">
        <f>(($C792*'fnd base rates'!K$48)
+($D792*'fnd base rates'!K$49)
+($E792*'fnd base rates'!K$50)
+($F792*'fnd base rates'!K$51)
+($G792*'fnd base rates'!K$52)
+($H792*'fnd base rates'!K$53)
+($I792*'fnd base rates'!K$54)
+($J792*'fnd base rates'!K$55)
+($K792*'fnd base rates'!K$56)
+($L792*'fnd base rates'!K$57)
+($M792*'fnd base rates'!K$58)
+($N792*'fnd base rates'!K$59)
+($O792*VLOOKUP($S792+12,rate_basefnd,11)))
*$R792</f>
        <v>1023.995125</v>
      </c>
      <c r="AD792" s="1">
        <f>(($C792*'fnd base rates'!L$48)
+($D792*'fnd base rates'!L$49)
+($E792*'fnd base rates'!L$50)
+($F792*'fnd base rates'!L$51)
+($G792*'fnd base rates'!L$52)
+($H792*'fnd base rates'!L$53)
+($I792*'fnd base rates'!L$54)
+($J792*'fnd base rates'!L$55)
+($K792*'fnd base rates'!L$56)
+($L792*'fnd base rates'!L$57)
+($M792*'fnd base rates'!L$58)
+($N792*'fnd base rates'!L$59)
+($O792*VLOOKUP($S792+12,rate_basefnd,12)))</f>
        <v>978.01976342683213</v>
      </c>
      <c r="AE792" s="1">
        <f>(($C792*'fnd base rates'!M$48)
+($D792*'fnd base rates'!M$49)
+($E792*'fnd base rates'!M$50)
+($F792*'fnd base rates'!M$51)
+($G792*'fnd base rates'!M$52)
+($H792*'fnd base rates'!M$53)
+($I792*'fnd base rates'!M$54)
+($J792*'fnd base rates'!M$55)
+($K792*'fnd base rates'!M$56)
+($L792*'fnd base rates'!M$57)
+($M792*'fnd base rates'!M$58)
+($N792*'fnd base rates'!M$59)
+($O792*VLOOKUP($S792+12,rate_basefnd,13)))</f>
        <v>0</v>
      </c>
      <c r="AF792" s="4">
        <f t="shared" si="137"/>
        <v>8094.4728884268334</v>
      </c>
      <c r="AG792" s="4"/>
      <c r="AH792" s="4">
        <f t="shared" si="138"/>
        <v>3509095265</v>
      </c>
      <c r="AI792" s="4" t="str">
        <f t="shared" si="139"/>
        <v>3509</v>
      </c>
      <c r="AJ792" s="2" t="str">
        <f t="shared" si="140"/>
        <v>095</v>
      </c>
      <c r="AK792" s="2" t="str">
        <f t="shared" si="141"/>
        <v>265</v>
      </c>
      <c r="AL792" s="4">
        <f t="shared" si="142"/>
        <v>1</v>
      </c>
      <c r="AM792" s="4">
        <f t="shared" si="135"/>
        <v>1</v>
      </c>
      <c r="AN792" s="4">
        <f t="shared" si="143"/>
        <v>8094.4728884268334</v>
      </c>
      <c r="AO792" s="4">
        <f t="shared" si="144"/>
        <v>8094</v>
      </c>
      <c r="AP792" s="4">
        <f t="shared" si="145"/>
        <v>0</v>
      </c>
      <c r="AQ792" s="2">
        <v>8094</v>
      </c>
    </row>
    <row r="793" spans="1:43">
      <c r="A793" s="2">
        <v>3509095293</v>
      </c>
      <c r="B793" s="382" t="s">
        <v>702</v>
      </c>
      <c r="C793" s="15">
        <f>'fnd enro'!C793</f>
        <v>0</v>
      </c>
      <c r="D793" s="15">
        <f>'fnd enro'!D793</f>
        <v>0</v>
      </c>
      <c r="E793" s="15">
        <f>'fnd enro'!E793</f>
        <v>0</v>
      </c>
      <c r="F793" s="15">
        <f>'fnd enro'!F793</f>
        <v>0</v>
      </c>
      <c r="G793" s="15">
        <f>'fnd enro'!G793</f>
        <v>3</v>
      </c>
      <c r="H793" s="15">
        <f>'fnd enro'!H793</f>
        <v>0</v>
      </c>
      <c r="I793" s="15">
        <f>'fnd enro'!I793</f>
        <v>0.1125</v>
      </c>
      <c r="J793" s="15">
        <f>'fnd enro'!J793</f>
        <v>0</v>
      </c>
      <c r="K793" s="15">
        <f>'fnd enro'!K793</f>
        <v>0</v>
      </c>
      <c r="L793" s="15">
        <f>'fnd enro'!L793</f>
        <v>0</v>
      </c>
      <c r="M793" s="15">
        <f>'fnd enro'!M793</f>
        <v>0</v>
      </c>
      <c r="N793" s="15">
        <f>'fnd enro'!N793</f>
        <v>0</v>
      </c>
      <c r="O793" s="15">
        <f>'fnd enro'!O793</f>
        <v>1</v>
      </c>
      <c r="P793" s="15"/>
      <c r="Q793" s="15">
        <f>'fnd enro'!R793</f>
        <v>3</v>
      </c>
      <c r="R793" s="16">
        <f t="shared" si="136"/>
        <v>1</v>
      </c>
      <c r="S793" s="15">
        <f>'fnd enro'!Q793</f>
        <v>8</v>
      </c>
      <c r="U793" s="1">
        <f>(($C793*'fnd base rates'!C$48)
+($D793*'fnd base rates'!C$49)
+($E793*'fnd base rates'!C$50)
+($F793*'fnd base rates'!C$51)
+($G793*'fnd base rates'!C$52)
+($H793*'fnd base rates'!C$53)
+($I793*'fnd base rates'!C$54)
+($J793*'fnd base rates'!C$55)
+($K793*'fnd base rates'!C$56)
+($L793*'fnd base rates'!C$57)
+($M793*'fnd base rates'!C$58)
+($N793*'fnd base rates'!C$59)
+($O793*VLOOKUP($S793+12,rate_basefnd,3)))
*$R793</f>
        <v>1389.8868750000001</v>
      </c>
      <c r="V793" s="1">
        <f>(($C793*'fnd base rates'!D$48)
+($D793*'fnd base rates'!D$49)
+($E793*'fnd base rates'!D$50)
+($F793*'fnd base rates'!D$51)
+($G793*'fnd base rates'!D$52)
+($H793*'fnd base rates'!D$53)
+($I793*'fnd base rates'!D$54)
+($J793*'fnd base rates'!D$55)
+($K793*'fnd base rates'!D$56)
+($L793*'fnd base rates'!D$57)
+($M793*'fnd base rates'!D$58)
+($N793*'fnd base rates'!D$59)
+($O793*VLOOKUP($S793+12,rate_basefnd,4)))
*$R793</f>
        <v>1994.16</v>
      </c>
      <c r="W793" s="1">
        <f>(($C793*'fnd base rates'!E$48)
+($D793*'fnd base rates'!E$49)
+($E793*'fnd base rates'!E$50)
+($F793*'fnd base rates'!E$51)
+($G793*'fnd base rates'!E$52)
+($H793*'fnd base rates'!E$53)
+($I793*'fnd base rates'!E$54)
+($J793*'fnd base rates'!E$55)
+($K793*'fnd base rates'!E$56)
+($L793*'fnd base rates'!E$57)
+($M793*'fnd base rates'!E$58)
+($N793*'fnd base rates'!E$59)
+($O793*VLOOKUP($S793+12,rate_basefnd,5)))
*$R793</f>
        <v>12197.798124999999</v>
      </c>
      <c r="X793" s="1">
        <f>(($C793*'fnd base rates'!F$48)
+($D793*'fnd base rates'!F$49)
+($E793*'fnd base rates'!F$50)
+($F793*'fnd base rates'!F$51)
+($G793*'fnd base rates'!F$52)
+($H793*'fnd base rates'!F$53)
+($I793*'fnd base rates'!F$54)
+($J793*'fnd base rates'!F$55)
+($K793*'fnd base rates'!F$56)
+($L793*'fnd base rates'!F$57)
+($M793*'fnd base rates'!F$58)
+($N793*'fnd base rates'!F$59)
+($O793*VLOOKUP($S793+12,rate_basefnd,6)))
*$R793</f>
        <v>2568.6172500000002</v>
      </c>
      <c r="Y793" s="1">
        <f>(($C793*'fnd base rates'!G$48)
+($D793*'fnd base rates'!G$49)
+($E793*'fnd base rates'!G$50)
+($F793*'fnd base rates'!G$51)
+($G793*'fnd base rates'!G$52)
+($H793*'fnd base rates'!G$53)
+($I793*'fnd base rates'!G$54)
+($J793*'fnd base rates'!G$55)
+($K793*'fnd base rates'!G$56)
+($L793*'fnd base rates'!G$57)
+($M793*'fnd base rates'!G$58)
+($N793*'fnd base rates'!G$59)
+($O793*VLOOKUP($S793+12,rate_basefnd,7)))
*$R793</f>
        <v>508.37824999999998</v>
      </c>
      <c r="Z793" s="1">
        <f>(($C793*'fnd base rates'!H$48)
+($D793*'fnd base rates'!H$49)
+($E793*'fnd base rates'!H$50)
+($F793*'fnd base rates'!H$51)
+($G793*'fnd base rates'!H$52)
+($H793*'fnd base rates'!H$53)
+($I793*'fnd base rates'!H$54)
+($J793*'fnd base rates'!H$55)
+($K793*'fnd base rates'!H$56)
+($L793*'fnd base rates'!H$57)
+($M793*'fnd base rates'!H$58)
+($N793*'fnd base rates'!H$59)
+($O793*VLOOKUP($S793+12,rate_basefnd,8)))</f>
        <v>1363.1534999999999</v>
      </c>
      <c r="AA793" s="1">
        <f>(($C793*'fnd base rates'!I$48)
+($D793*'fnd base rates'!I$49)
+($E793*'fnd base rates'!I$50)
+($F793*'fnd base rates'!I$51)
+($G793*'fnd base rates'!I$52)
+($H793*'fnd base rates'!I$53)
+($I793*'fnd base rates'!I$54)
+($J793*'fnd base rates'!I$55)
+($K793*'fnd base rates'!I$56)
+($L793*'fnd base rates'!I$57)
+($M793*'fnd base rates'!I$58)
+($N793*'fnd base rates'!I$59)
+($O793*VLOOKUP($S793+12,rate_basefnd,9)))
*$R793</f>
        <v>885.69</v>
      </c>
      <c r="AB793" s="1">
        <f>(($C793*'fnd base rates'!J$48)
+($D793*'fnd base rates'!J$49)
+($E793*'fnd base rates'!J$50)
+($F793*'fnd base rates'!J$51)
+($G793*'fnd base rates'!J$52)
+($H793*'fnd base rates'!J$53)
+($I793*'fnd base rates'!J$54)
+($J793*'fnd base rates'!J$55)
+($K793*'fnd base rates'!J$56)
+($L793*'fnd base rates'!J$57)
+($M793*'fnd base rates'!J$58)
+($N793*'fnd base rates'!J$59)
+($O793*VLOOKUP($S793+12,rate_basefnd,10)))
*$R793</f>
        <v>648.54</v>
      </c>
      <c r="AC793" s="1">
        <f>(($C793*'fnd base rates'!K$48)
+($D793*'fnd base rates'!K$49)
+($E793*'fnd base rates'!K$50)
+($F793*'fnd base rates'!K$51)
+($G793*'fnd base rates'!K$52)
+($H793*'fnd base rates'!K$53)
+($I793*'fnd base rates'!K$54)
+($J793*'fnd base rates'!K$55)
+($K793*'fnd base rates'!K$56)
+($L793*'fnd base rates'!K$57)
+($M793*'fnd base rates'!K$58)
+($N793*'fnd base rates'!K$59)
+($O793*VLOOKUP($S793+12,rate_basefnd,11)))
*$R793</f>
        <v>3567.475375</v>
      </c>
      <c r="AD793" s="1">
        <f>(($C793*'fnd base rates'!L$48)
+($D793*'fnd base rates'!L$49)
+($E793*'fnd base rates'!L$50)
+($F793*'fnd base rates'!L$51)
+($G793*'fnd base rates'!L$52)
+($H793*'fnd base rates'!L$53)
+($I793*'fnd base rates'!L$54)
+($J793*'fnd base rates'!L$55)
+($K793*'fnd base rates'!L$56)
+($L793*'fnd base rates'!L$57)
+($M793*'fnd base rates'!L$58)
+($N793*'fnd base rates'!L$59)
+($O793*VLOOKUP($S793+12,rate_basefnd,12)))</f>
        <v>3259.7292902804966</v>
      </c>
      <c r="AE793" s="1">
        <f>(($C793*'fnd base rates'!M$48)
+($D793*'fnd base rates'!M$49)
+($E793*'fnd base rates'!M$50)
+($F793*'fnd base rates'!M$51)
+($G793*'fnd base rates'!M$52)
+($H793*'fnd base rates'!M$53)
+($I793*'fnd base rates'!M$54)
+($J793*'fnd base rates'!M$55)
+($K793*'fnd base rates'!M$56)
+($L793*'fnd base rates'!M$57)
+($M793*'fnd base rates'!M$58)
+($N793*'fnd base rates'!M$59)
+($O793*VLOOKUP($S793+12,rate_basefnd,13)))</f>
        <v>0</v>
      </c>
      <c r="AF793" s="4">
        <f t="shared" si="137"/>
        <v>28383.428665280502</v>
      </c>
      <c r="AG793" s="4"/>
      <c r="AH793" s="4">
        <f t="shared" si="138"/>
        <v>3509095293</v>
      </c>
      <c r="AI793" s="4" t="str">
        <f t="shared" si="139"/>
        <v>3509</v>
      </c>
      <c r="AJ793" s="2" t="str">
        <f t="shared" si="140"/>
        <v>095</v>
      </c>
      <c r="AK793" s="2" t="str">
        <f t="shared" si="141"/>
        <v>293</v>
      </c>
      <c r="AL793" s="4">
        <f t="shared" si="142"/>
        <v>1</v>
      </c>
      <c r="AM793" s="4">
        <f t="shared" si="135"/>
        <v>3</v>
      </c>
      <c r="AN793" s="4">
        <f t="shared" si="143"/>
        <v>28383.428665280502</v>
      </c>
      <c r="AO793" s="4">
        <f t="shared" si="144"/>
        <v>9461</v>
      </c>
      <c r="AP793" s="4">
        <f t="shared" si="145"/>
        <v>0</v>
      </c>
      <c r="AQ793" s="2">
        <v>9461</v>
      </c>
    </row>
    <row r="794" spans="1:43">
      <c r="A794" s="2">
        <v>3509095331</v>
      </c>
      <c r="B794" s="382" t="s">
        <v>702</v>
      </c>
      <c r="C794" s="15">
        <f>'fnd enro'!C794</f>
        <v>0</v>
      </c>
      <c r="D794" s="15">
        <f>'fnd enro'!D794</f>
        <v>0</v>
      </c>
      <c r="E794" s="15">
        <f>'fnd enro'!E794</f>
        <v>0</v>
      </c>
      <c r="F794" s="15">
        <f>'fnd enro'!F794</f>
        <v>0</v>
      </c>
      <c r="G794" s="15">
        <f>'fnd enro'!G794</f>
        <v>1</v>
      </c>
      <c r="H794" s="15">
        <f>'fnd enro'!H794</f>
        <v>0</v>
      </c>
      <c r="I794" s="15">
        <f>'fnd enro'!I794</f>
        <v>3.7499999999999999E-2</v>
      </c>
      <c r="J794" s="15">
        <f>'fnd enro'!J794</f>
        <v>0</v>
      </c>
      <c r="K794" s="15">
        <f>'fnd enro'!K794</f>
        <v>0</v>
      </c>
      <c r="L794" s="15">
        <f>'fnd enro'!L794</f>
        <v>0</v>
      </c>
      <c r="M794" s="15">
        <f>'fnd enro'!M794</f>
        <v>0</v>
      </c>
      <c r="N794" s="15">
        <f>'fnd enro'!N794</f>
        <v>0</v>
      </c>
      <c r="O794" s="15">
        <f>'fnd enro'!O794</f>
        <v>0</v>
      </c>
      <c r="P794" s="15"/>
      <c r="Q794" s="15">
        <f>'fnd enro'!R794</f>
        <v>1</v>
      </c>
      <c r="R794" s="16">
        <f t="shared" si="136"/>
        <v>1</v>
      </c>
      <c r="S794" s="15">
        <f>'fnd enro'!Q794</f>
        <v>1</v>
      </c>
      <c r="U794" s="1">
        <f>(($C794*'fnd base rates'!C$48)
+($D794*'fnd base rates'!C$49)
+($E794*'fnd base rates'!C$50)
+($F794*'fnd base rates'!C$51)
+($G794*'fnd base rates'!C$52)
+($H794*'fnd base rates'!C$53)
+($I794*'fnd base rates'!C$54)
+($J794*'fnd base rates'!C$55)
+($K794*'fnd base rates'!C$56)
+($L794*'fnd base rates'!C$57)
+($M794*'fnd base rates'!C$58)
+($N794*'fnd base rates'!C$59)
+($O794*VLOOKUP($S794+12,rate_basefnd,3)))
*$R794</f>
        <v>463.29562500000003</v>
      </c>
      <c r="V794" s="1">
        <f>(($C794*'fnd base rates'!D$48)
+($D794*'fnd base rates'!D$49)
+($E794*'fnd base rates'!D$50)
+($F794*'fnd base rates'!D$51)
+($G794*'fnd base rates'!D$52)
+($H794*'fnd base rates'!D$53)
+($I794*'fnd base rates'!D$54)
+($J794*'fnd base rates'!D$55)
+($K794*'fnd base rates'!D$56)
+($L794*'fnd base rates'!D$57)
+($M794*'fnd base rates'!D$58)
+($N794*'fnd base rates'!D$59)
+($O794*VLOOKUP($S794+12,rate_basefnd,4)))
*$R794</f>
        <v>664.72</v>
      </c>
      <c r="W794" s="1">
        <f>(($C794*'fnd base rates'!E$48)
+($D794*'fnd base rates'!E$49)
+($E794*'fnd base rates'!E$50)
+($F794*'fnd base rates'!E$51)
+($G794*'fnd base rates'!E$52)
+($H794*'fnd base rates'!E$53)
+($I794*'fnd base rates'!E$54)
+($J794*'fnd base rates'!E$55)
+($K794*'fnd base rates'!E$56)
+($L794*'fnd base rates'!E$57)
+($M794*'fnd base rates'!E$58)
+($N794*'fnd base rates'!E$59)
+($O794*VLOOKUP($S794+12,rate_basefnd,5)))
*$R794</f>
        <v>2996.5193749999999</v>
      </c>
      <c r="X794" s="1">
        <f>(($C794*'fnd base rates'!F$48)
+($D794*'fnd base rates'!F$49)
+($E794*'fnd base rates'!F$50)
+($F794*'fnd base rates'!F$51)
+($G794*'fnd base rates'!F$52)
+($H794*'fnd base rates'!F$53)
+($I794*'fnd base rates'!F$54)
+($J794*'fnd base rates'!F$55)
+($K794*'fnd base rates'!F$56)
+($L794*'fnd base rates'!F$57)
+($M794*'fnd base rates'!F$58)
+($N794*'fnd base rates'!F$59)
+($O794*VLOOKUP($S794+12,rate_basefnd,6)))
*$R794</f>
        <v>856.20575000000008</v>
      </c>
      <c r="Y794" s="1">
        <f>(($C794*'fnd base rates'!G$48)
+($D794*'fnd base rates'!G$49)
+($E794*'fnd base rates'!G$50)
+($F794*'fnd base rates'!G$51)
+($G794*'fnd base rates'!G$52)
+($H794*'fnd base rates'!G$53)
+($I794*'fnd base rates'!G$54)
+($J794*'fnd base rates'!G$55)
+($K794*'fnd base rates'!G$56)
+($L794*'fnd base rates'!G$57)
+($M794*'fnd base rates'!G$58)
+($N794*'fnd base rates'!G$59)
+($O794*VLOOKUP($S794+12,rate_basefnd,7)))
*$R794</f>
        <v>145.92274999999998</v>
      </c>
      <c r="Z794" s="1">
        <f>(($C794*'fnd base rates'!H$48)
+($D794*'fnd base rates'!H$49)
+($E794*'fnd base rates'!H$50)
+($F794*'fnd base rates'!H$51)
+($G794*'fnd base rates'!H$52)
+($H794*'fnd base rates'!H$53)
+($I794*'fnd base rates'!H$54)
+($J794*'fnd base rates'!H$55)
+($K794*'fnd base rates'!H$56)
+($L794*'fnd base rates'!H$57)
+($M794*'fnd base rates'!H$58)
+($N794*'fnd base rates'!H$59)
+($O794*VLOOKUP($S794+12,rate_basefnd,8)))</f>
        <v>454.3845</v>
      </c>
      <c r="AA794" s="1">
        <f>(($C794*'fnd base rates'!I$48)
+($D794*'fnd base rates'!I$49)
+($E794*'fnd base rates'!I$50)
+($F794*'fnd base rates'!I$51)
+($G794*'fnd base rates'!I$52)
+($H794*'fnd base rates'!I$53)
+($I794*'fnd base rates'!I$54)
+($J794*'fnd base rates'!I$55)
+($K794*'fnd base rates'!I$56)
+($L794*'fnd base rates'!I$57)
+($M794*'fnd base rates'!I$58)
+($N794*'fnd base rates'!I$59)
+($O794*VLOOKUP($S794+12,rate_basefnd,9)))
*$R794</f>
        <v>295.23</v>
      </c>
      <c r="AB794" s="1">
        <f>(($C794*'fnd base rates'!J$48)
+($D794*'fnd base rates'!J$49)
+($E794*'fnd base rates'!J$50)
+($F794*'fnd base rates'!J$51)
+($G794*'fnd base rates'!J$52)
+($H794*'fnd base rates'!J$53)
+($I794*'fnd base rates'!J$54)
+($J794*'fnd base rates'!J$55)
+($K794*'fnd base rates'!J$56)
+($L794*'fnd base rates'!J$57)
+($M794*'fnd base rates'!J$58)
+($N794*'fnd base rates'!J$59)
+($O794*VLOOKUP($S794+12,rate_basefnd,10)))
*$R794</f>
        <v>216.18</v>
      </c>
      <c r="AC794" s="1">
        <f>(($C794*'fnd base rates'!K$48)
+($D794*'fnd base rates'!K$49)
+($E794*'fnd base rates'!K$50)
+($F794*'fnd base rates'!K$51)
+($G794*'fnd base rates'!K$52)
+($H794*'fnd base rates'!K$53)
+($I794*'fnd base rates'!K$54)
+($J794*'fnd base rates'!K$55)
+($K794*'fnd base rates'!K$56)
+($L794*'fnd base rates'!K$57)
+($M794*'fnd base rates'!K$58)
+($N794*'fnd base rates'!K$59)
+($O794*VLOOKUP($S794+12,rate_basefnd,11)))
*$R794</f>
        <v>1023.995125</v>
      </c>
      <c r="AD794" s="1">
        <f>(($C794*'fnd base rates'!L$48)
+($D794*'fnd base rates'!L$49)
+($E794*'fnd base rates'!L$50)
+($F794*'fnd base rates'!L$51)
+($G794*'fnd base rates'!L$52)
+($H794*'fnd base rates'!L$53)
+($I794*'fnd base rates'!L$54)
+($J794*'fnd base rates'!L$55)
+($K794*'fnd base rates'!L$56)
+($L794*'fnd base rates'!L$57)
+($M794*'fnd base rates'!L$58)
+($N794*'fnd base rates'!L$59)
+($O794*VLOOKUP($S794+12,rate_basefnd,12)))</f>
        <v>978.01976342683213</v>
      </c>
      <c r="AE794" s="1">
        <f>(($C794*'fnd base rates'!M$48)
+($D794*'fnd base rates'!M$49)
+($E794*'fnd base rates'!M$50)
+($F794*'fnd base rates'!M$51)
+($G794*'fnd base rates'!M$52)
+($H794*'fnd base rates'!M$53)
+($I794*'fnd base rates'!M$54)
+($J794*'fnd base rates'!M$55)
+($K794*'fnd base rates'!M$56)
+($L794*'fnd base rates'!M$57)
+($M794*'fnd base rates'!M$58)
+($N794*'fnd base rates'!M$59)
+($O794*VLOOKUP($S794+12,rate_basefnd,13)))</f>
        <v>0</v>
      </c>
      <c r="AF794" s="4">
        <f t="shared" si="137"/>
        <v>8094.4728884268334</v>
      </c>
      <c r="AG794" s="4"/>
      <c r="AH794" s="4">
        <f t="shared" si="138"/>
        <v>3509095331</v>
      </c>
      <c r="AI794" s="4" t="str">
        <f t="shared" si="139"/>
        <v>3509</v>
      </c>
      <c r="AJ794" s="2" t="str">
        <f t="shared" si="140"/>
        <v>095</v>
      </c>
      <c r="AK794" s="2" t="str">
        <f t="shared" si="141"/>
        <v>331</v>
      </c>
      <c r="AL794" s="4">
        <f t="shared" si="142"/>
        <v>1</v>
      </c>
      <c r="AM794" s="4">
        <f t="shared" si="135"/>
        <v>1</v>
      </c>
      <c r="AN794" s="4">
        <f t="shared" si="143"/>
        <v>8094.4728884268334</v>
      </c>
      <c r="AO794" s="4">
        <f t="shared" si="144"/>
        <v>8094</v>
      </c>
      <c r="AP794" s="4">
        <f t="shared" si="145"/>
        <v>0</v>
      </c>
      <c r="AQ794" s="2">
        <v>8094</v>
      </c>
    </row>
    <row r="795" spans="1:43">
      <c r="A795" s="2">
        <v>3510281005</v>
      </c>
      <c r="B795" s="382" t="s">
        <v>720</v>
      </c>
      <c r="C795" s="15">
        <f>'fnd enro'!C795</f>
        <v>0</v>
      </c>
      <c r="D795" s="15">
        <f>'fnd enro'!D795</f>
        <v>0</v>
      </c>
      <c r="E795" s="15">
        <f>'fnd enro'!E795</f>
        <v>0</v>
      </c>
      <c r="F795" s="15">
        <f>'fnd enro'!F795</f>
        <v>1</v>
      </c>
      <c r="G795" s="15">
        <f>'fnd enro'!G795</f>
        <v>0</v>
      </c>
      <c r="H795" s="15">
        <f>'fnd enro'!H795</f>
        <v>0</v>
      </c>
      <c r="I795" s="15">
        <f>'fnd enro'!I795</f>
        <v>3.7499999999999999E-2</v>
      </c>
      <c r="J795" s="15">
        <f>'fnd enro'!J795</f>
        <v>0</v>
      </c>
      <c r="K795" s="15">
        <f>'fnd enro'!K795</f>
        <v>0</v>
      </c>
      <c r="L795" s="15">
        <f>'fnd enro'!L795</f>
        <v>0</v>
      </c>
      <c r="M795" s="15">
        <f>'fnd enro'!M795</f>
        <v>0</v>
      </c>
      <c r="N795" s="15">
        <f>'fnd enro'!N795</f>
        <v>0</v>
      </c>
      <c r="O795" s="15">
        <f>'fnd enro'!O795</f>
        <v>1</v>
      </c>
      <c r="P795" s="15"/>
      <c r="Q795" s="15">
        <f>'fnd enro'!R795</f>
        <v>1</v>
      </c>
      <c r="R795" s="16">
        <f t="shared" si="136"/>
        <v>1</v>
      </c>
      <c r="S795" s="15">
        <f>'fnd enro'!Q795</f>
        <v>10</v>
      </c>
      <c r="U795" s="1">
        <f>(($C795*'fnd base rates'!C$48)
+($D795*'fnd base rates'!C$49)
+($E795*'fnd base rates'!C$50)
+($F795*'fnd base rates'!C$51)
+($G795*'fnd base rates'!C$52)
+($H795*'fnd base rates'!C$53)
+($I795*'fnd base rates'!C$54)
+($J795*'fnd base rates'!C$55)
+($K795*'fnd base rates'!C$56)
+($L795*'fnd base rates'!C$57)
+($M795*'fnd base rates'!C$58)
+($N795*'fnd base rates'!C$59)
+($O795*VLOOKUP($S795+12,rate_basefnd,3)))
*$R795</f>
        <v>463.29562500000003</v>
      </c>
      <c r="V795" s="1">
        <f>(($C795*'fnd base rates'!D$48)
+($D795*'fnd base rates'!D$49)
+($E795*'fnd base rates'!D$50)
+($F795*'fnd base rates'!D$51)
+($G795*'fnd base rates'!D$52)
+($H795*'fnd base rates'!D$53)
+($I795*'fnd base rates'!D$54)
+($J795*'fnd base rates'!D$55)
+($K795*'fnd base rates'!D$56)
+($L795*'fnd base rates'!D$57)
+($M795*'fnd base rates'!D$58)
+($N795*'fnd base rates'!D$59)
+($O795*VLOOKUP($S795+12,rate_basefnd,4)))
*$R795</f>
        <v>664.72</v>
      </c>
      <c r="W795" s="1">
        <f>(($C795*'fnd base rates'!E$48)
+($D795*'fnd base rates'!E$49)
+($E795*'fnd base rates'!E$50)
+($F795*'fnd base rates'!E$51)
+($G795*'fnd base rates'!E$52)
+($H795*'fnd base rates'!E$53)
+($I795*'fnd base rates'!E$54)
+($J795*'fnd base rates'!E$55)
+($K795*'fnd base rates'!E$56)
+($L795*'fnd base rates'!E$57)
+($M795*'fnd base rates'!E$58)
+($N795*'fnd base rates'!E$59)
+($O795*VLOOKUP($S795+12,rate_basefnd,5)))
*$R795</f>
        <v>6633.7893750000003</v>
      </c>
      <c r="X795" s="1">
        <f>(($C795*'fnd base rates'!F$48)
+($D795*'fnd base rates'!F$49)
+($E795*'fnd base rates'!F$50)
+($F795*'fnd base rates'!F$51)
+($G795*'fnd base rates'!F$52)
+($H795*'fnd base rates'!F$53)
+($I795*'fnd base rates'!F$54)
+($J795*'fnd base rates'!F$55)
+($K795*'fnd base rates'!F$56)
+($L795*'fnd base rates'!F$57)
+($M795*'fnd base rates'!F$58)
+($N795*'fnd base rates'!F$59)
+($O795*VLOOKUP($S795+12,rate_basefnd,6)))
*$R795</f>
        <v>1075.2157500000001</v>
      </c>
      <c r="Y795" s="1">
        <f>(($C795*'fnd base rates'!G$48)
+($D795*'fnd base rates'!G$49)
+($E795*'fnd base rates'!G$50)
+($F795*'fnd base rates'!G$51)
+($G795*'fnd base rates'!G$52)
+($H795*'fnd base rates'!G$53)
+($I795*'fnd base rates'!G$54)
+($J795*'fnd base rates'!G$55)
+($K795*'fnd base rates'!G$56)
+($L795*'fnd base rates'!G$57)
+($M795*'fnd base rates'!G$58)
+($N795*'fnd base rates'!G$59)
+($O795*VLOOKUP($S795+12,rate_basefnd,7)))
*$R795</f>
        <v>207.78274999999999</v>
      </c>
      <c r="Z795" s="1">
        <f>(($C795*'fnd base rates'!H$48)
+($D795*'fnd base rates'!H$49)
+($E795*'fnd base rates'!H$50)
+($F795*'fnd base rates'!H$51)
+($G795*'fnd base rates'!H$52)
+($H795*'fnd base rates'!H$53)
+($I795*'fnd base rates'!H$54)
+($J795*'fnd base rates'!H$55)
+($K795*'fnd base rates'!H$56)
+($L795*'fnd base rates'!H$57)
+($M795*'fnd base rates'!H$58)
+($N795*'fnd base rates'!H$59)
+($O795*VLOOKUP($S795+12,rate_basefnd,8)))</f>
        <v>454.3845</v>
      </c>
      <c r="AA795" s="1">
        <f>(($C795*'fnd base rates'!I$48)
+($D795*'fnd base rates'!I$49)
+($E795*'fnd base rates'!I$50)
+($F795*'fnd base rates'!I$51)
+($G795*'fnd base rates'!I$52)
+($H795*'fnd base rates'!I$53)
+($I795*'fnd base rates'!I$54)
+($J795*'fnd base rates'!I$55)
+($K795*'fnd base rates'!I$56)
+($L795*'fnd base rates'!I$57)
+($M795*'fnd base rates'!I$58)
+($N795*'fnd base rates'!I$59)
+($O795*VLOOKUP($S795+12,rate_basefnd,9)))
*$R795</f>
        <v>221.79</v>
      </c>
      <c r="AB795" s="1">
        <f>(($C795*'fnd base rates'!J$48)
+($D795*'fnd base rates'!J$49)
+($E795*'fnd base rates'!J$50)
+($F795*'fnd base rates'!J$51)
+($G795*'fnd base rates'!J$52)
+($H795*'fnd base rates'!J$53)
+($I795*'fnd base rates'!J$54)
+($J795*'fnd base rates'!J$55)
+($K795*'fnd base rates'!J$56)
+($L795*'fnd base rates'!J$57)
+($M795*'fnd base rates'!J$58)
+($N795*'fnd base rates'!J$59)
+($O795*VLOOKUP($S795+12,rate_basefnd,10)))
*$R795</f>
        <v>132.35</v>
      </c>
      <c r="AC795" s="1">
        <f>(($C795*'fnd base rates'!K$48)
+($D795*'fnd base rates'!K$49)
+($E795*'fnd base rates'!K$50)
+($F795*'fnd base rates'!K$51)
+($G795*'fnd base rates'!K$52)
+($H795*'fnd base rates'!K$53)
+($I795*'fnd base rates'!K$54)
+($J795*'fnd base rates'!K$55)
+($K795*'fnd base rates'!K$56)
+($L795*'fnd base rates'!K$57)
+($M795*'fnd base rates'!K$58)
+($N795*'fnd base rates'!K$59)
+($O795*VLOOKUP($S795+12,rate_basefnd,11)))
*$R795</f>
        <v>1458.0551249999999</v>
      </c>
      <c r="AD795" s="1">
        <f>(($C795*'fnd base rates'!L$48)
+($D795*'fnd base rates'!L$49)
+($E795*'fnd base rates'!L$50)
+($F795*'fnd base rates'!L$51)
+($G795*'fnd base rates'!L$52)
+($H795*'fnd base rates'!L$53)
+($I795*'fnd base rates'!L$54)
+($J795*'fnd base rates'!L$55)
+($K795*'fnd base rates'!L$56)
+($L795*'fnd base rates'!L$57)
+($M795*'fnd base rates'!L$58)
+($N795*'fnd base rates'!L$59)
+($O795*VLOOKUP($S795+12,rate_basefnd,12)))</f>
        <v>1319.9314647728156</v>
      </c>
      <c r="AE795" s="1">
        <f>(($C795*'fnd base rates'!M$48)
+($D795*'fnd base rates'!M$49)
+($E795*'fnd base rates'!M$50)
+($F795*'fnd base rates'!M$51)
+($G795*'fnd base rates'!M$52)
+($H795*'fnd base rates'!M$53)
+($I795*'fnd base rates'!M$54)
+($J795*'fnd base rates'!M$55)
+($K795*'fnd base rates'!M$56)
+($L795*'fnd base rates'!M$57)
+($M795*'fnd base rates'!M$58)
+($N795*'fnd base rates'!M$59)
+($O795*VLOOKUP($S795+12,rate_basefnd,13)))</f>
        <v>0</v>
      </c>
      <c r="AF795" s="4">
        <f t="shared" si="137"/>
        <v>12631.314589772815</v>
      </c>
      <c r="AG795" s="4"/>
      <c r="AH795" s="4">
        <f t="shared" si="138"/>
        <v>3510281005</v>
      </c>
      <c r="AI795" s="4" t="str">
        <f t="shared" si="139"/>
        <v>3510</v>
      </c>
      <c r="AJ795" s="2" t="str">
        <f t="shared" si="140"/>
        <v>281</v>
      </c>
      <c r="AK795" s="2" t="str">
        <f t="shared" si="141"/>
        <v>005</v>
      </c>
      <c r="AL795" s="4">
        <f t="shared" si="142"/>
        <v>1</v>
      </c>
      <c r="AM795" s="4">
        <f t="shared" si="135"/>
        <v>1</v>
      </c>
      <c r="AN795" s="4">
        <f t="shared" si="143"/>
        <v>12631.314589772815</v>
      </c>
      <c r="AO795" s="4">
        <f t="shared" si="144"/>
        <v>12631</v>
      </c>
      <c r="AP795" s="4">
        <f t="shared" si="145"/>
        <v>0</v>
      </c>
      <c r="AQ795" s="2">
        <v>12631</v>
      </c>
    </row>
    <row r="796" spans="1:43">
      <c r="A796" s="2">
        <v>3510281061</v>
      </c>
      <c r="B796" s="382" t="s">
        <v>720</v>
      </c>
      <c r="C796" s="15">
        <f>'fnd enro'!C796</f>
        <v>0</v>
      </c>
      <c r="D796" s="15">
        <f>'fnd enro'!D796</f>
        <v>0</v>
      </c>
      <c r="E796" s="15">
        <f>'fnd enro'!E796</f>
        <v>0</v>
      </c>
      <c r="F796" s="15">
        <f>'fnd enro'!F796</f>
        <v>0</v>
      </c>
      <c r="G796" s="15">
        <f>'fnd enro'!G796</f>
        <v>0</v>
      </c>
      <c r="H796" s="15">
        <f>'fnd enro'!H796</f>
        <v>0</v>
      </c>
      <c r="I796" s="15">
        <f>'fnd enro'!I796</f>
        <v>3.7499999999999999E-2</v>
      </c>
      <c r="J796" s="15">
        <f>'fnd enro'!J796</f>
        <v>0</v>
      </c>
      <c r="K796" s="15">
        <f>'fnd enro'!K796</f>
        <v>0</v>
      </c>
      <c r="L796" s="15">
        <f>'fnd enro'!L796</f>
        <v>0</v>
      </c>
      <c r="M796" s="15">
        <f>'fnd enro'!M796</f>
        <v>1</v>
      </c>
      <c r="N796" s="15">
        <f>'fnd enro'!N796</f>
        <v>0</v>
      </c>
      <c r="O796" s="15">
        <f>'fnd enro'!O796</f>
        <v>0</v>
      </c>
      <c r="P796" s="15"/>
      <c r="Q796" s="15">
        <f>'fnd enro'!R796</f>
        <v>1</v>
      </c>
      <c r="R796" s="16">
        <f t="shared" si="136"/>
        <v>1</v>
      </c>
      <c r="S796" s="15">
        <f>'fnd enro'!Q796</f>
        <v>1</v>
      </c>
      <c r="U796" s="1">
        <f>(($C796*'fnd base rates'!C$48)
+($D796*'fnd base rates'!C$49)
+($E796*'fnd base rates'!C$50)
+($F796*'fnd base rates'!C$51)
+($G796*'fnd base rates'!C$52)
+($H796*'fnd base rates'!C$53)
+($I796*'fnd base rates'!C$54)
+($J796*'fnd base rates'!C$55)
+($K796*'fnd base rates'!C$56)
+($L796*'fnd base rates'!C$57)
+($M796*'fnd base rates'!C$58)
+($N796*'fnd base rates'!C$59)
+($O796*VLOOKUP($S796+12,rate_basefnd,3)))
*$R796</f>
        <v>463.29562500000003</v>
      </c>
      <c r="V796" s="1">
        <f>(($C796*'fnd base rates'!D$48)
+($D796*'fnd base rates'!D$49)
+($E796*'fnd base rates'!D$50)
+($F796*'fnd base rates'!D$51)
+($G796*'fnd base rates'!D$52)
+($H796*'fnd base rates'!D$53)
+($I796*'fnd base rates'!D$54)
+($J796*'fnd base rates'!D$55)
+($K796*'fnd base rates'!D$56)
+($L796*'fnd base rates'!D$57)
+($M796*'fnd base rates'!D$58)
+($N796*'fnd base rates'!D$59)
+($O796*VLOOKUP($S796+12,rate_basefnd,4)))
*$R796</f>
        <v>664.72</v>
      </c>
      <c r="W796" s="1">
        <f>(($C796*'fnd base rates'!E$48)
+($D796*'fnd base rates'!E$49)
+($E796*'fnd base rates'!E$50)
+($F796*'fnd base rates'!E$51)
+($G796*'fnd base rates'!E$52)
+($H796*'fnd base rates'!E$53)
+($I796*'fnd base rates'!E$54)
+($J796*'fnd base rates'!E$55)
+($K796*'fnd base rates'!E$56)
+($L796*'fnd base rates'!E$57)
+($M796*'fnd base rates'!E$58)
+($N796*'fnd base rates'!E$59)
+($O796*VLOOKUP($S796+12,rate_basefnd,5)))
*$R796</f>
        <v>4904.649375</v>
      </c>
      <c r="X796" s="1">
        <f>(($C796*'fnd base rates'!F$48)
+($D796*'fnd base rates'!F$49)
+($E796*'fnd base rates'!F$50)
+($F796*'fnd base rates'!F$51)
+($G796*'fnd base rates'!F$52)
+($H796*'fnd base rates'!F$53)
+($I796*'fnd base rates'!F$54)
+($J796*'fnd base rates'!F$55)
+($K796*'fnd base rates'!F$56)
+($L796*'fnd base rates'!F$57)
+($M796*'fnd base rates'!F$58)
+($N796*'fnd base rates'!F$59)
+($O796*VLOOKUP($S796+12,rate_basefnd,6)))
*$R796</f>
        <v>918.55574999999999</v>
      </c>
      <c r="Y796" s="1">
        <f>(($C796*'fnd base rates'!G$48)
+($D796*'fnd base rates'!G$49)
+($E796*'fnd base rates'!G$50)
+($F796*'fnd base rates'!G$51)
+($G796*'fnd base rates'!G$52)
+($H796*'fnd base rates'!G$53)
+($I796*'fnd base rates'!G$54)
+($J796*'fnd base rates'!G$55)
+($K796*'fnd base rates'!G$56)
+($L796*'fnd base rates'!G$57)
+($M796*'fnd base rates'!G$58)
+($N796*'fnd base rates'!G$59)
+($O796*VLOOKUP($S796+12,rate_basefnd,7)))
*$R796</f>
        <v>178.42274999999998</v>
      </c>
      <c r="Z796" s="1">
        <f>(($C796*'fnd base rates'!H$48)
+($D796*'fnd base rates'!H$49)
+($E796*'fnd base rates'!H$50)
+($F796*'fnd base rates'!H$51)
+($G796*'fnd base rates'!H$52)
+($H796*'fnd base rates'!H$53)
+($I796*'fnd base rates'!H$54)
+($J796*'fnd base rates'!H$55)
+($K796*'fnd base rates'!H$56)
+($L796*'fnd base rates'!H$57)
+($M796*'fnd base rates'!H$58)
+($N796*'fnd base rates'!H$59)
+($O796*VLOOKUP($S796+12,rate_basefnd,8)))</f>
        <v>454.3845</v>
      </c>
      <c r="AA796" s="1">
        <f>(($C796*'fnd base rates'!I$48)
+($D796*'fnd base rates'!I$49)
+($E796*'fnd base rates'!I$50)
+($F796*'fnd base rates'!I$51)
+($G796*'fnd base rates'!I$52)
+($H796*'fnd base rates'!I$53)
+($I796*'fnd base rates'!I$54)
+($J796*'fnd base rates'!I$55)
+($K796*'fnd base rates'!I$56)
+($L796*'fnd base rates'!I$57)
+($M796*'fnd base rates'!I$58)
+($N796*'fnd base rates'!I$59)
+($O796*VLOOKUP($S796+12,rate_basefnd,9)))
*$R796</f>
        <v>295.23</v>
      </c>
      <c r="AB796" s="1">
        <f>(($C796*'fnd base rates'!J$48)
+($D796*'fnd base rates'!J$49)
+($E796*'fnd base rates'!J$50)
+($F796*'fnd base rates'!J$51)
+($G796*'fnd base rates'!J$52)
+($H796*'fnd base rates'!J$53)
+($I796*'fnd base rates'!J$54)
+($J796*'fnd base rates'!J$55)
+($K796*'fnd base rates'!J$56)
+($L796*'fnd base rates'!J$57)
+($M796*'fnd base rates'!J$58)
+($N796*'fnd base rates'!J$59)
+($O796*VLOOKUP($S796+12,rate_basefnd,10)))
*$R796</f>
        <v>132.35</v>
      </c>
      <c r="AC796" s="1">
        <f>(($C796*'fnd base rates'!K$48)
+($D796*'fnd base rates'!K$49)
+($E796*'fnd base rates'!K$50)
+($F796*'fnd base rates'!K$51)
+($G796*'fnd base rates'!K$52)
+($H796*'fnd base rates'!K$53)
+($I796*'fnd base rates'!K$54)
+($J796*'fnd base rates'!K$55)
+($K796*'fnd base rates'!K$56)
+($L796*'fnd base rates'!K$57)
+($M796*'fnd base rates'!K$58)
+($N796*'fnd base rates'!K$59)
+($O796*VLOOKUP($S796+12,rate_basefnd,11)))
*$R796</f>
        <v>1252.2151249999999</v>
      </c>
      <c r="AD796" s="1">
        <f>(($C796*'fnd base rates'!L$48)
+($D796*'fnd base rates'!L$49)
+($E796*'fnd base rates'!L$50)
+($F796*'fnd base rates'!L$51)
+($G796*'fnd base rates'!L$52)
+($H796*'fnd base rates'!L$53)
+($I796*'fnd base rates'!L$54)
+($J796*'fnd base rates'!L$55)
+($K796*'fnd base rates'!L$56)
+($L796*'fnd base rates'!L$57)
+($M796*'fnd base rates'!L$58)
+($N796*'fnd base rates'!L$59)
+($O796*VLOOKUP($S796+12,rate_basefnd,12)))</f>
        <v>1149.1333359278533</v>
      </c>
      <c r="AE796" s="1">
        <f>(($C796*'fnd base rates'!M$48)
+($D796*'fnd base rates'!M$49)
+($E796*'fnd base rates'!M$50)
+($F796*'fnd base rates'!M$51)
+($G796*'fnd base rates'!M$52)
+($H796*'fnd base rates'!M$53)
+($I796*'fnd base rates'!M$54)
+($J796*'fnd base rates'!M$55)
+($K796*'fnd base rates'!M$56)
+($L796*'fnd base rates'!M$57)
+($M796*'fnd base rates'!M$58)
+($N796*'fnd base rates'!M$59)
+($O796*VLOOKUP($S796+12,rate_basefnd,13)))</f>
        <v>0</v>
      </c>
      <c r="AF796" s="4">
        <f t="shared" si="137"/>
        <v>10412.956460927853</v>
      </c>
      <c r="AG796" s="4"/>
      <c r="AH796" s="4">
        <f t="shared" si="138"/>
        <v>3510281061</v>
      </c>
      <c r="AI796" s="4" t="str">
        <f t="shared" si="139"/>
        <v>3510</v>
      </c>
      <c r="AJ796" s="2" t="str">
        <f t="shared" si="140"/>
        <v>281</v>
      </c>
      <c r="AK796" s="2" t="str">
        <f t="shared" si="141"/>
        <v>061</v>
      </c>
      <c r="AL796" s="4">
        <f t="shared" si="142"/>
        <v>1</v>
      </c>
      <c r="AM796" s="4">
        <f t="shared" si="135"/>
        <v>1</v>
      </c>
      <c r="AN796" s="4">
        <f t="shared" si="143"/>
        <v>10412.956460927853</v>
      </c>
      <c r="AO796" s="4">
        <f t="shared" si="144"/>
        <v>10413</v>
      </c>
      <c r="AP796" s="4">
        <f t="shared" si="145"/>
        <v>0</v>
      </c>
      <c r="AQ796" s="2">
        <v>10413</v>
      </c>
    </row>
    <row r="797" spans="1:43">
      <c r="A797" s="2">
        <v>3510281281</v>
      </c>
      <c r="B797" s="382" t="s">
        <v>720</v>
      </c>
      <c r="C797" s="15">
        <f>'fnd enro'!C797</f>
        <v>0</v>
      </c>
      <c r="D797" s="15">
        <f>'fnd enro'!D797</f>
        <v>0</v>
      </c>
      <c r="E797" s="15">
        <f>'fnd enro'!E797</f>
        <v>39</v>
      </c>
      <c r="F797" s="15">
        <f>'fnd enro'!F797</f>
        <v>80</v>
      </c>
      <c r="G797" s="15">
        <f>'fnd enro'!G797</f>
        <v>0</v>
      </c>
      <c r="H797" s="15">
        <f>'fnd enro'!H797</f>
        <v>0</v>
      </c>
      <c r="I797" s="15">
        <f>'fnd enro'!I797</f>
        <v>5.9625000000000004</v>
      </c>
      <c r="J797" s="15">
        <f>'fnd enro'!J797</f>
        <v>0</v>
      </c>
      <c r="K797" s="15">
        <f>'fnd enro'!K797</f>
        <v>0</v>
      </c>
      <c r="L797" s="15">
        <f>'fnd enro'!L797</f>
        <v>0</v>
      </c>
      <c r="M797" s="15">
        <f>'fnd enro'!M797</f>
        <v>40</v>
      </c>
      <c r="N797" s="15">
        <f>'fnd enro'!N797</f>
        <v>0</v>
      </c>
      <c r="O797" s="15">
        <f>'fnd enro'!O797</f>
        <v>117</v>
      </c>
      <c r="P797" s="15"/>
      <c r="Q797" s="15">
        <f>'fnd enro'!R797</f>
        <v>159</v>
      </c>
      <c r="R797" s="16">
        <f t="shared" si="136"/>
        <v>1</v>
      </c>
      <c r="S797" s="15">
        <f>'fnd enro'!Q797</f>
        <v>10</v>
      </c>
      <c r="U797" s="1">
        <f>(($C797*'fnd base rates'!C$48)
+($D797*'fnd base rates'!C$49)
+($E797*'fnd base rates'!C$50)
+($F797*'fnd base rates'!C$51)
+($G797*'fnd base rates'!C$52)
+($H797*'fnd base rates'!C$53)
+($I797*'fnd base rates'!C$54)
+($J797*'fnd base rates'!C$55)
+($K797*'fnd base rates'!C$56)
+($L797*'fnd base rates'!C$57)
+($M797*'fnd base rates'!C$58)
+($N797*'fnd base rates'!C$59)
+($O797*VLOOKUP($S797+12,rate_basefnd,3)))
*$R797</f>
        <v>73664.004375000004</v>
      </c>
      <c r="V797" s="1">
        <f>(($C797*'fnd base rates'!D$48)
+($D797*'fnd base rates'!D$49)
+($E797*'fnd base rates'!D$50)
+($F797*'fnd base rates'!D$51)
+($G797*'fnd base rates'!D$52)
+($H797*'fnd base rates'!D$53)
+($I797*'fnd base rates'!D$54)
+($J797*'fnd base rates'!D$55)
+($K797*'fnd base rates'!D$56)
+($L797*'fnd base rates'!D$57)
+($M797*'fnd base rates'!D$58)
+($N797*'fnd base rates'!D$59)
+($O797*VLOOKUP($S797+12,rate_basefnd,4)))
*$R797</f>
        <v>105690.48000000001</v>
      </c>
      <c r="W797" s="1">
        <f>(($C797*'fnd base rates'!E$48)
+($D797*'fnd base rates'!E$49)
+($E797*'fnd base rates'!E$50)
+($F797*'fnd base rates'!E$51)
+($G797*'fnd base rates'!E$52)
+($H797*'fnd base rates'!E$53)
+($I797*'fnd base rates'!E$54)
+($J797*'fnd base rates'!E$55)
+($K797*'fnd base rates'!E$56)
+($L797*'fnd base rates'!E$57)
+($M797*'fnd base rates'!E$58)
+($N797*'fnd base rates'!E$59)
+($O797*VLOOKUP($S797+12,rate_basefnd,5)))
*$R797</f>
        <v>979065.390625</v>
      </c>
      <c r="X797" s="1">
        <f>(($C797*'fnd base rates'!F$48)
+($D797*'fnd base rates'!F$49)
+($E797*'fnd base rates'!F$50)
+($F797*'fnd base rates'!F$51)
+($G797*'fnd base rates'!F$52)
+($H797*'fnd base rates'!F$53)
+($I797*'fnd base rates'!F$54)
+($J797*'fnd base rates'!F$55)
+($K797*'fnd base rates'!F$56)
+($L797*'fnd base rates'!F$57)
+($M797*'fnd base rates'!F$58)
+($N797*'fnd base rates'!F$59)
+($O797*VLOOKUP($S797+12,rate_basefnd,6)))
*$R797</f>
        <v>164692.90425000002</v>
      </c>
      <c r="Y797" s="1">
        <f>(($C797*'fnd base rates'!G$48)
+($D797*'fnd base rates'!G$49)
+($E797*'fnd base rates'!G$50)
+($F797*'fnd base rates'!G$51)
+($G797*'fnd base rates'!G$52)
+($H797*'fnd base rates'!G$53)
+($I797*'fnd base rates'!G$54)
+($J797*'fnd base rates'!G$55)
+($K797*'fnd base rates'!G$56)
+($L797*'fnd base rates'!G$57)
+($M797*'fnd base rates'!G$58)
+($N797*'fnd base rates'!G$59)
+($O797*VLOOKUP($S797+12,rate_basefnd,7)))
*$R797</f>
        <v>31718.277249999999</v>
      </c>
      <c r="Z797" s="1">
        <f>(($C797*'fnd base rates'!H$48)
+($D797*'fnd base rates'!H$49)
+($E797*'fnd base rates'!H$50)
+($F797*'fnd base rates'!H$51)
+($G797*'fnd base rates'!H$52)
+($H797*'fnd base rates'!H$53)
+($I797*'fnd base rates'!H$54)
+($J797*'fnd base rates'!H$55)
+($K797*'fnd base rates'!H$56)
+($L797*'fnd base rates'!H$57)
+($M797*'fnd base rates'!H$58)
+($N797*'fnd base rates'!H$59)
+($O797*VLOOKUP($S797+12,rate_basefnd,8)))</f>
        <v>72247.135500000004</v>
      </c>
      <c r="AA797" s="1">
        <f>(($C797*'fnd base rates'!I$48)
+($D797*'fnd base rates'!I$49)
+($E797*'fnd base rates'!I$50)
+($F797*'fnd base rates'!I$51)
+($G797*'fnd base rates'!I$52)
+($H797*'fnd base rates'!I$53)
+($I797*'fnd base rates'!I$54)
+($J797*'fnd base rates'!I$55)
+($K797*'fnd base rates'!I$56)
+($L797*'fnd base rates'!I$57)
+($M797*'fnd base rates'!I$58)
+($N797*'fnd base rates'!I$59)
+($O797*VLOOKUP($S797+12,rate_basefnd,9)))
*$R797</f>
        <v>38202.210000000006</v>
      </c>
      <c r="AB797" s="1">
        <f>(($C797*'fnd base rates'!J$48)
+($D797*'fnd base rates'!J$49)
+($E797*'fnd base rates'!J$50)
+($F797*'fnd base rates'!J$51)
+($G797*'fnd base rates'!J$52)
+($H797*'fnd base rates'!J$53)
+($I797*'fnd base rates'!J$54)
+($J797*'fnd base rates'!J$55)
+($K797*'fnd base rates'!J$56)
+($L797*'fnd base rates'!J$57)
+($M797*'fnd base rates'!J$58)
+($N797*'fnd base rates'!J$59)
+($O797*VLOOKUP($S797+12,rate_basefnd,10)))
*$R797</f>
        <v>19323.36</v>
      </c>
      <c r="AC797" s="1">
        <f>(($C797*'fnd base rates'!K$48)
+($D797*'fnd base rates'!K$49)
+($E797*'fnd base rates'!K$50)
+($F797*'fnd base rates'!K$51)
+($G797*'fnd base rates'!K$52)
+($H797*'fnd base rates'!K$53)
+($I797*'fnd base rates'!K$54)
+($J797*'fnd base rates'!K$55)
+($K797*'fnd base rates'!K$56)
+($L797*'fnd base rates'!K$57)
+($M797*'fnd base rates'!K$58)
+($N797*'fnd base rates'!K$59)
+($O797*VLOOKUP($S797+12,rate_basefnd,11)))
*$R797</f>
        <v>222586.62487500001</v>
      </c>
      <c r="AD797" s="1">
        <f>(($C797*'fnd base rates'!L$48)
+($D797*'fnd base rates'!L$49)
+($E797*'fnd base rates'!L$50)
+($F797*'fnd base rates'!L$51)
+($G797*'fnd base rates'!L$52)
+($H797*'fnd base rates'!L$53)
+($I797*'fnd base rates'!L$54)
+($J797*'fnd base rates'!L$55)
+($K797*'fnd base rates'!L$56)
+($L797*'fnd base rates'!L$57)
+($M797*'fnd base rates'!L$58)
+($N797*'fnd base rates'!L$59)
+($O797*VLOOKUP($S797+12,rate_basefnd,12)))</f>
        <v>202371.32024507923</v>
      </c>
      <c r="AE797" s="1">
        <f>(($C797*'fnd base rates'!M$48)
+($D797*'fnd base rates'!M$49)
+($E797*'fnd base rates'!M$50)
+($F797*'fnd base rates'!M$51)
+($G797*'fnd base rates'!M$52)
+($H797*'fnd base rates'!M$53)
+($I797*'fnd base rates'!M$54)
+($J797*'fnd base rates'!M$55)
+($K797*'fnd base rates'!M$56)
+($L797*'fnd base rates'!M$57)
+($M797*'fnd base rates'!M$58)
+($N797*'fnd base rates'!M$59)
+($O797*VLOOKUP($S797+12,rate_basefnd,13)))</f>
        <v>0</v>
      </c>
      <c r="AF797" s="4">
        <f t="shared" si="137"/>
        <v>1909561.7071200795</v>
      </c>
      <c r="AG797" s="4"/>
      <c r="AH797" s="4">
        <f t="shared" si="138"/>
        <v>3510281281</v>
      </c>
      <c r="AI797" s="4" t="str">
        <f t="shared" si="139"/>
        <v>3510</v>
      </c>
      <c r="AJ797" s="2" t="str">
        <f t="shared" si="140"/>
        <v>281</v>
      </c>
      <c r="AK797" s="2" t="str">
        <f t="shared" si="141"/>
        <v>281</v>
      </c>
      <c r="AL797" s="4">
        <f t="shared" si="142"/>
        <v>1</v>
      </c>
      <c r="AM797" s="4">
        <f t="shared" si="135"/>
        <v>159</v>
      </c>
      <c r="AN797" s="4">
        <f t="shared" si="143"/>
        <v>1909561.7071200795</v>
      </c>
      <c r="AO797" s="4">
        <f t="shared" si="144"/>
        <v>12010</v>
      </c>
      <c r="AP797" s="4">
        <f t="shared" si="145"/>
        <v>0</v>
      </c>
      <c r="AQ797" s="2">
        <v>12010</v>
      </c>
    </row>
    <row r="798" spans="1:43">
      <c r="A798" s="2">
        <v>3510281332</v>
      </c>
      <c r="B798" s="382" t="s">
        <v>720</v>
      </c>
      <c r="C798" s="15">
        <f>'fnd enro'!C798</f>
        <v>0</v>
      </c>
      <c r="D798" s="15">
        <f>'fnd enro'!D798</f>
        <v>0</v>
      </c>
      <c r="E798" s="15">
        <f>'fnd enro'!E798</f>
        <v>0</v>
      </c>
      <c r="F798" s="15">
        <f>'fnd enro'!F798</f>
        <v>1</v>
      </c>
      <c r="G798" s="15">
        <f>'fnd enro'!G798</f>
        <v>0</v>
      </c>
      <c r="H798" s="15">
        <f>'fnd enro'!H798</f>
        <v>0</v>
      </c>
      <c r="I798" s="15">
        <f>'fnd enro'!I798</f>
        <v>7.4999999999999997E-2</v>
      </c>
      <c r="J798" s="15">
        <f>'fnd enro'!J798</f>
        <v>0</v>
      </c>
      <c r="K798" s="15">
        <f>'fnd enro'!K798</f>
        <v>0</v>
      </c>
      <c r="L798" s="15">
        <f>'fnd enro'!L798</f>
        <v>0</v>
      </c>
      <c r="M798" s="15">
        <f>'fnd enro'!M798</f>
        <v>1</v>
      </c>
      <c r="N798" s="15">
        <f>'fnd enro'!N798</f>
        <v>0</v>
      </c>
      <c r="O798" s="15">
        <f>'fnd enro'!O798</f>
        <v>1</v>
      </c>
      <c r="P798" s="15"/>
      <c r="Q798" s="15">
        <f>'fnd enro'!R798</f>
        <v>2</v>
      </c>
      <c r="R798" s="16">
        <f t="shared" si="136"/>
        <v>1</v>
      </c>
      <c r="S798" s="15">
        <f>'fnd enro'!Q798</f>
        <v>10</v>
      </c>
      <c r="U798" s="1">
        <f>(($C798*'fnd base rates'!C$48)
+($D798*'fnd base rates'!C$49)
+($E798*'fnd base rates'!C$50)
+($F798*'fnd base rates'!C$51)
+($G798*'fnd base rates'!C$52)
+($H798*'fnd base rates'!C$53)
+($I798*'fnd base rates'!C$54)
+($J798*'fnd base rates'!C$55)
+($K798*'fnd base rates'!C$56)
+($L798*'fnd base rates'!C$57)
+($M798*'fnd base rates'!C$58)
+($N798*'fnd base rates'!C$59)
+($O798*VLOOKUP($S798+12,rate_basefnd,3)))
*$R798</f>
        <v>926.59124999999995</v>
      </c>
      <c r="V798" s="1">
        <f>(($C798*'fnd base rates'!D$48)
+($D798*'fnd base rates'!D$49)
+($E798*'fnd base rates'!D$50)
+($F798*'fnd base rates'!D$51)
+($G798*'fnd base rates'!D$52)
+($H798*'fnd base rates'!D$53)
+($I798*'fnd base rates'!D$54)
+($J798*'fnd base rates'!D$55)
+($K798*'fnd base rates'!D$56)
+($L798*'fnd base rates'!D$57)
+($M798*'fnd base rates'!D$58)
+($N798*'fnd base rates'!D$59)
+($O798*VLOOKUP($S798+12,rate_basefnd,4)))
*$R798</f>
        <v>1329.44</v>
      </c>
      <c r="W798" s="1">
        <f>(($C798*'fnd base rates'!E$48)
+($D798*'fnd base rates'!E$49)
+($E798*'fnd base rates'!E$50)
+($F798*'fnd base rates'!E$51)
+($G798*'fnd base rates'!E$52)
+($H798*'fnd base rates'!E$53)
+($I798*'fnd base rates'!E$54)
+($J798*'fnd base rates'!E$55)
+($K798*'fnd base rates'!E$56)
+($L798*'fnd base rates'!E$57)
+($M798*'fnd base rates'!E$58)
+($N798*'fnd base rates'!E$59)
+($O798*VLOOKUP($S798+12,rate_basefnd,5)))
*$R798</f>
        <v>11538.438750000001</v>
      </c>
      <c r="X798" s="1">
        <f>(($C798*'fnd base rates'!F$48)
+($D798*'fnd base rates'!F$49)
+($E798*'fnd base rates'!F$50)
+($F798*'fnd base rates'!F$51)
+($G798*'fnd base rates'!F$52)
+($H798*'fnd base rates'!F$53)
+($I798*'fnd base rates'!F$54)
+($J798*'fnd base rates'!F$55)
+($K798*'fnd base rates'!F$56)
+($L798*'fnd base rates'!F$57)
+($M798*'fnd base rates'!F$58)
+($N798*'fnd base rates'!F$59)
+($O798*VLOOKUP($S798+12,rate_basefnd,6)))
*$R798</f>
        <v>1993.7714999999998</v>
      </c>
      <c r="Y798" s="1">
        <f>(($C798*'fnd base rates'!G$48)
+($D798*'fnd base rates'!G$49)
+($E798*'fnd base rates'!G$50)
+($F798*'fnd base rates'!G$51)
+($G798*'fnd base rates'!G$52)
+($H798*'fnd base rates'!G$53)
+($I798*'fnd base rates'!G$54)
+($J798*'fnd base rates'!G$55)
+($K798*'fnd base rates'!G$56)
+($L798*'fnd base rates'!G$57)
+($M798*'fnd base rates'!G$58)
+($N798*'fnd base rates'!G$59)
+($O798*VLOOKUP($S798+12,rate_basefnd,7)))
*$R798</f>
        <v>386.20550000000003</v>
      </c>
      <c r="Z798" s="1">
        <f>(($C798*'fnd base rates'!H$48)
+($D798*'fnd base rates'!H$49)
+($E798*'fnd base rates'!H$50)
+($F798*'fnd base rates'!H$51)
+($G798*'fnd base rates'!H$52)
+($H798*'fnd base rates'!H$53)
+($I798*'fnd base rates'!H$54)
+($J798*'fnd base rates'!H$55)
+($K798*'fnd base rates'!H$56)
+($L798*'fnd base rates'!H$57)
+($M798*'fnd base rates'!H$58)
+($N798*'fnd base rates'!H$59)
+($O798*VLOOKUP($S798+12,rate_basefnd,8)))</f>
        <v>908.76900000000001</v>
      </c>
      <c r="AA798" s="1">
        <f>(($C798*'fnd base rates'!I$48)
+($D798*'fnd base rates'!I$49)
+($E798*'fnd base rates'!I$50)
+($F798*'fnd base rates'!I$51)
+($G798*'fnd base rates'!I$52)
+($H798*'fnd base rates'!I$53)
+($I798*'fnd base rates'!I$54)
+($J798*'fnd base rates'!I$55)
+($K798*'fnd base rates'!I$56)
+($L798*'fnd base rates'!I$57)
+($M798*'fnd base rates'!I$58)
+($N798*'fnd base rates'!I$59)
+($O798*VLOOKUP($S798+12,rate_basefnd,9)))
*$R798</f>
        <v>517.02</v>
      </c>
      <c r="AB798" s="1">
        <f>(($C798*'fnd base rates'!J$48)
+($D798*'fnd base rates'!J$49)
+($E798*'fnd base rates'!J$50)
+($F798*'fnd base rates'!J$51)
+($G798*'fnd base rates'!J$52)
+($H798*'fnd base rates'!J$53)
+($I798*'fnd base rates'!J$54)
+($J798*'fnd base rates'!J$55)
+($K798*'fnd base rates'!J$56)
+($L798*'fnd base rates'!J$57)
+($M798*'fnd base rates'!J$58)
+($N798*'fnd base rates'!J$59)
+($O798*VLOOKUP($S798+12,rate_basefnd,10)))
*$R798</f>
        <v>264.7</v>
      </c>
      <c r="AC798" s="1">
        <f>(($C798*'fnd base rates'!K$48)
+($D798*'fnd base rates'!K$49)
+($E798*'fnd base rates'!K$50)
+($F798*'fnd base rates'!K$51)
+($G798*'fnd base rates'!K$52)
+($H798*'fnd base rates'!K$53)
+($I798*'fnd base rates'!K$54)
+($J798*'fnd base rates'!K$55)
+($K798*'fnd base rates'!K$56)
+($L798*'fnd base rates'!K$57)
+($M798*'fnd base rates'!K$58)
+($N798*'fnd base rates'!K$59)
+($O798*VLOOKUP($S798+12,rate_basefnd,11)))
*$R798</f>
        <v>2710.27025</v>
      </c>
      <c r="AD798" s="1">
        <f>(($C798*'fnd base rates'!L$48)
+($D798*'fnd base rates'!L$49)
+($E798*'fnd base rates'!L$50)
+($F798*'fnd base rates'!L$51)
+($G798*'fnd base rates'!L$52)
+($H798*'fnd base rates'!L$53)
+($I798*'fnd base rates'!L$54)
+($J798*'fnd base rates'!L$55)
+($K798*'fnd base rates'!L$56)
+($L798*'fnd base rates'!L$57)
+($M798*'fnd base rates'!L$58)
+($N798*'fnd base rates'!L$59)
+($O798*VLOOKUP($S798+12,rate_basefnd,12)))</f>
        <v>2469.0648007006689</v>
      </c>
      <c r="AE798" s="1">
        <f>(($C798*'fnd base rates'!M$48)
+($D798*'fnd base rates'!M$49)
+($E798*'fnd base rates'!M$50)
+($F798*'fnd base rates'!M$51)
+($G798*'fnd base rates'!M$52)
+($H798*'fnd base rates'!M$53)
+($I798*'fnd base rates'!M$54)
+($J798*'fnd base rates'!M$55)
+($K798*'fnd base rates'!M$56)
+($L798*'fnd base rates'!M$57)
+($M798*'fnd base rates'!M$58)
+($N798*'fnd base rates'!M$59)
+($O798*VLOOKUP($S798+12,rate_basefnd,13)))</f>
        <v>0</v>
      </c>
      <c r="AF798" s="4">
        <f t="shared" si="137"/>
        <v>23044.27105070067</v>
      </c>
      <c r="AG798" s="4"/>
      <c r="AH798" s="4">
        <f t="shared" si="138"/>
        <v>3510281332</v>
      </c>
      <c r="AI798" s="4" t="str">
        <f t="shared" si="139"/>
        <v>3510</v>
      </c>
      <c r="AJ798" s="2" t="str">
        <f t="shared" si="140"/>
        <v>281</v>
      </c>
      <c r="AK798" s="2" t="str">
        <f t="shared" si="141"/>
        <v>332</v>
      </c>
      <c r="AL798" s="4">
        <f t="shared" si="142"/>
        <v>1</v>
      </c>
      <c r="AM798" s="4">
        <f t="shared" si="135"/>
        <v>2</v>
      </c>
      <c r="AN798" s="4">
        <f t="shared" si="143"/>
        <v>23044.27105070067</v>
      </c>
      <c r="AO798" s="4">
        <f t="shared" si="144"/>
        <v>11522</v>
      </c>
      <c r="AP798" s="4">
        <f t="shared" si="145"/>
        <v>0</v>
      </c>
      <c r="AQ798" s="2">
        <v>11522</v>
      </c>
    </row>
    <row r="799" spans="1:43">
      <c r="A799" s="2">
        <v>3513044044</v>
      </c>
      <c r="B799" s="382" t="s">
        <v>743</v>
      </c>
      <c r="C799" s="15">
        <f>'fnd enro'!C799</f>
        <v>0</v>
      </c>
      <c r="D799" s="15">
        <f>'fnd enro'!D799</f>
        <v>0</v>
      </c>
      <c r="E799" s="15">
        <f>'fnd enro'!E799</f>
        <v>0</v>
      </c>
      <c r="F799" s="15">
        <f>'fnd enro'!F799</f>
        <v>0</v>
      </c>
      <c r="G799" s="15">
        <f>'fnd enro'!G799</f>
        <v>248</v>
      </c>
      <c r="H799" s="15">
        <f>'fnd enro'!H799</f>
        <v>0</v>
      </c>
      <c r="I799" s="15">
        <f>'fnd enro'!I799</f>
        <v>9.8249999999999993</v>
      </c>
      <c r="J799" s="15">
        <f>'fnd enro'!J799</f>
        <v>0</v>
      </c>
      <c r="K799" s="15">
        <f>'fnd enro'!K799</f>
        <v>0</v>
      </c>
      <c r="L799" s="15">
        <f>'fnd enro'!L799</f>
        <v>0</v>
      </c>
      <c r="M799" s="15">
        <f>'fnd enro'!M799</f>
        <v>14</v>
      </c>
      <c r="N799" s="15">
        <f>'fnd enro'!N799</f>
        <v>0</v>
      </c>
      <c r="O799" s="15">
        <f>'fnd enro'!O799</f>
        <v>150</v>
      </c>
      <c r="P799" s="15"/>
      <c r="Q799" s="15">
        <f>'fnd enro'!R799</f>
        <v>262</v>
      </c>
      <c r="R799" s="16">
        <f t="shared" si="136"/>
        <v>1</v>
      </c>
      <c r="S799" s="15">
        <f>'fnd enro'!Q799</f>
        <v>10</v>
      </c>
      <c r="U799" s="1">
        <f>(($C799*'fnd base rates'!C$48)
+($D799*'fnd base rates'!C$49)
+($E799*'fnd base rates'!C$50)
+($F799*'fnd base rates'!C$51)
+($G799*'fnd base rates'!C$52)
+($H799*'fnd base rates'!C$53)
+($I799*'fnd base rates'!C$54)
+($J799*'fnd base rates'!C$55)
+($K799*'fnd base rates'!C$56)
+($L799*'fnd base rates'!C$57)
+($M799*'fnd base rates'!C$58)
+($N799*'fnd base rates'!C$59)
+($O799*VLOOKUP($S799+12,rate_basefnd,3)))
*$R799</f>
        <v>121383.45374999999</v>
      </c>
      <c r="V799" s="1">
        <f>(($C799*'fnd base rates'!D$48)
+($D799*'fnd base rates'!D$49)
+($E799*'fnd base rates'!D$50)
+($F799*'fnd base rates'!D$51)
+($G799*'fnd base rates'!D$52)
+($H799*'fnd base rates'!D$53)
+($I799*'fnd base rates'!D$54)
+($J799*'fnd base rates'!D$55)
+($K799*'fnd base rates'!D$56)
+($L799*'fnd base rates'!D$57)
+($M799*'fnd base rates'!D$58)
+($N799*'fnd base rates'!D$59)
+($O799*VLOOKUP($S799+12,rate_basefnd,4)))
*$R799</f>
        <v>174156.63999999998</v>
      </c>
      <c r="W799" s="1">
        <f>(($C799*'fnd base rates'!E$48)
+($D799*'fnd base rates'!E$49)
+($E799*'fnd base rates'!E$50)
+($F799*'fnd base rates'!E$51)
+($G799*'fnd base rates'!E$52)
+($H799*'fnd base rates'!E$53)
+($I799*'fnd base rates'!E$54)
+($J799*'fnd base rates'!E$55)
+($K799*'fnd base rates'!E$56)
+($L799*'fnd base rates'!E$57)
+($M799*'fnd base rates'!E$58)
+($N799*'fnd base rates'!E$59)
+($O799*VLOOKUP($S799+12,rate_basefnd,5)))
*$R799</f>
        <v>1302532.89625</v>
      </c>
      <c r="X799" s="1">
        <f>(($C799*'fnd base rates'!F$48)
+($D799*'fnd base rates'!F$49)
+($E799*'fnd base rates'!F$50)
+($F799*'fnd base rates'!F$51)
+($G799*'fnd base rates'!F$52)
+($H799*'fnd base rates'!F$53)
+($I799*'fnd base rates'!F$54)
+($J799*'fnd base rates'!F$55)
+($K799*'fnd base rates'!F$56)
+($L799*'fnd base rates'!F$57)
+($M799*'fnd base rates'!F$58)
+($N799*'fnd base rates'!F$59)
+($O799*VLOOKUP($S799+12,rate_basefnd,6)))
*$R799</f>
        <v>225198.80650000001</v>
      </c>
      <c r="Y799" s="1">
        <f>(($C799*'fnd base rates'!G$48)
+($D799*'fnd base rates'!G$49)
+($E799*'fnd base rates'!G$50)
+($F799*'fnd base rates'!G$51)
+($G799*'fnd base rates'!G$52)
+($H799*'fnd base rates'!G$53)
+($I799*'fnd base rates'!G$54)
+($J799*'fnd base rates'!G$55)
+($K799*'fnd base rates'!G$56)
+($L799*'fnd base rates'!G$57)
+($M799*'fnd base rates'!G$58)
+($N799*'fnd base rates'!G$59)
+($O799*VLOOKUP($S799+12,rate_basefnd,7)))
*$R799</f>
        <v>49486.760499999997</v>
      </c>
      <c r="Z799" s="1">
        <f>(($C799*'fnd base rates'!H$48)
+($D799*'fnd base rates'!H$49)
+($E799*'fnd base rates'!H$50)
+($F799*'fnd base rates'!H$51)
+($G799*'fnd base rates'!H$52)
+($H799*'fnd base rates'!H$53)
+($I799*'fnd base rates'!H$54)
+($J799*'fnd base rates'!H$55)
+($K799*'fnd base rates'!H$56)
+($L799*'fnd base rates'!H$57)
+($M799*'fnd base rates'!H$58)
+($N799*'fnd base rates'!H$59)
+($O799*VLOOKUP($S799+12,rate_basefnd,8)))</f>
        <v>119048.739</v>
      </c>
      <c r="AA799" s="1">
        <f>(($C799*'fnd base rates'!I$48)
+($D799*'fnd base rates'!I$49)
+($E799*'fnd base rates'!I$50)
+($F799*'fnd base rates'!I$51)
+($G799*'fnd base rates'!I$52)
+($H799*'fnd base rates'!I$53)
+($I799*'fnd base rates'!I$54)
+($J799*'fnd base rates'!I$55)
+($K799*'fnd base rates'!I$56)
+($L799*'fnd base rates'!I$57)
+($M799*'fnd base rates'!I$58)
+($N799*'fnd base rates'!I$59)
+($O799*VLOOKUP($S799+12,rate_basefnd,9)))
*$R799</f>
        <v>77350.260000000009</v>
      </c>
      <c r="AB799" s="1">
        <f>(($C799*'fnd base rates'!J$48)
+($D799*'fnd base rates'!J$49)
+($E799*'fnd base rates'!J$50)
+($F799*'fnd base rates'!J$51)
+($G799*'fnd base rates'!J$52)
+($H799*'fnd base rates'!J$53)
+($I799*'fnd base rates'!J$54)
+($J799*'fnd base rates'!J$55)
+($K799*'fnd base rates'!J$56)
+($L799*'fnd base rates'!J$57)
+($M799*'fnd base rates'!J$58)
+($N799*'fnd base rates'!J$59)
+($O799*VLOOKUP($S799+12,rate_basefnd,10)))
*$R799</f>
        <v>55465.54</v>
      </c>
      <c r="AC799" s="1">
        <f>(($C799*'fnd base rates'!K$48)
+($D799*'fnd base rates'!K$49)
+($E799*'fnd base rates'!K$50)
+($F799*'fnd base rates'!K$51)
+($G799*'fnd base rates'!K$52)
+($H799*'fnd base rates'!K$53)
+($I799*'fnd base rates'!K$54)
+($J799*'fnd base rates'!K$55)
+($K799*'fnd base rates'!K$56)
+($L799*'fnd base rates'!K$57)
+($M799*'fnd base rates'!K$58)
+($N799*'fnd base rates'!K$59)
+($O799*VLOOKUP($S799+12,rate_basefnd,11)))
*$R799</f>
        <v>347272.30275000003</v>
      </c>
      <c r="AD799" s="1">
        <f>(($C799*'fnd base rates'!L$48)
+($D799*'fnd base rates'!L$49)
+($E799*'fnd base rates'!L$50)
+($F799*'fnd base rates'!L$51)
+($G799*'fnd base rates'!L$52)
+($H799*'fnd base rates'!L$53)
+($I799*'fnd base rates'!L$54)
+($J799*'fnd base rates'!L$55)
+($K799*'fnd base rates'!L$56)
+($L799*'fnd base rates'!L$57)
+($M799*'fnd base rates'!L$58)
+($N799*'fnd base rates'!L$59)
+($O799*VLOOKUP($S799+12,rate_basefnd,12)))</f>
        <v>308451.76803284429</v>
      </c>
      <c r="AE799" s="1">
        <f>(($C799*'fnd base rates'!M$48)
+($D799*'fnd base rates'!M$49)
+($E799*'fnd base rates'!M$50)
+($F799*'fnd base rates'!M$51)
+($G799*'fnd base rates'!M$52)
+($H799*'fnd base rates'!M$53)
+($I799*'fnd base rates'!M$54)
+($J799*'fnd base rates'!M$55)
+($K799*'fnd base rates'!M$56)
+($L799*'fnd base rates'!M$57)
+($M799*'fnd base rates'!M$58)
+($N799*'fnd base rates'!M$59)
+($O799*VLOOKUP($S799+12,rate_basefnd,13)))</f>
        <v>0</v>
      </c>
      <c r="AF799" s="4">
        <f t="shared" si="137"/>
        <v>2780347.1667828439</v>
      </c>
      <c r="AG799" s="4"/>
      <c r="AH799" s="4">
        <f t="shared" si="138"/>
        <v>3513044044</v>
      </c>
      <c r="AI799" s="4" t="str">
        <f t="shared" si="139"/>
        <v>3513</v>
      </c>
      <c r="AJ799" s="2" t="str">
        <f t="shared" si="140"/>
        <v>044</v>
      </c>
      <c r="AK799" s="2" t="str">
        <f t="shared" si="141"/>
        <v>044</v>
      </c>
      <c r="AL799" s="4">
        <f t="shared" si="142"/>
        <v>1</v>
      </c>
      <c r="AM799" s="4">
        <f t="shared" si="135"/>
        <v>262</v>
      </c>
      <c r="AN799" s="4">
        <f t="shared" si="143"/>
        <v>2780347.1667828439</v>
      </c>
      <c r="AO799" s="4">
        <f t="shared" si="144"/>
        <v>10612</v>
      </c>
      <c r="AP799" s="4">
        <f t="shared" si="145"/>
        <v>0</v>
      </c>
      <c r="AQ799" s="2">
        <v>10612</v>
      </c>
    </row>
    <row r="800" spans="1:43">
      <c r="A800" s="2">
        <v>3513044133</v>
      </c>
      <c r="B800" s="382" t="s">
        <v>743</v>
      </c>
      <c r="C800" s="15">
        <f>'fnd enro'!C800</f>
        <v>0</v>
      </c>
      <c r="D800" s="15">
        <f>'fnd enro'!D800</f>
        <v>0</v>
      </c>
      <c r="E800" s="15">
        <f>'fnd enro'!E800</f>
        <v>0</v>
      </c>
      <c r="F800" s="15">
        <f>'fnd enro'!F800</f>
        <v>0</v>
      </c>
      <c r="G800" s="15">
        <f>'fnd enro'!G800</f>
        <v>1</v>
      </c>
      <c r="H800" s="15">
        <f>'fnd enro'!H800</f>
        <v>0</v>
      </c>
      <c r="I800" s="15">
        <f>'fnd enro'!I800</f>
        <v>3.7499999999999999E-2</v>
      </c>
      <c r="J800" s="15">
        <f>'fnd enro'!J800</f>
        <v>0</v>
      </c>
      <c r="K800" s="15">
        <f>'fnd enro'!K800</f>
        <v>0</v>
      </c>
      <c r="L800" s="15">
        <f>'fnd enro'!L800</f>
        <v>0</v>
      </c>
      <c r="M800" s="15">
        <f>'fnd enro'!M800</f>
        <v>0</v>
      </c>
      <c r="N800" s="15">
        <f>'fnd enro'!N800</f>
        <v>0</v>
      </c>
      <c r="O800" s="15">
        <f>'fnd enro'!O800</f>
        <v>1</v>
      </c>
      <c r="P800" s="15"/>
      <c r="Q800" s="15">
        <f>'fnd enro'!R800</f>
        <v>1</v>
      </c>
      <c r="R800" s="16">
        <f t="shared" si="136"/>
        <v>1</v>
      </c>
      <c r="S800" s="15">
        <f>'fnd enro'!Q800</f>
        <v>10</v>
      </c>
      <c r="U800" s="1">
        <f>(($C800*'fnd base rates'!C$48)
+($D800*'fnd base rates'!C$49)
+($E800*'fnd base rates'!C$50)
+($F800*'fnd base rates'!C$51)
+($G800*'fnd base rates'!C$52)
+($H800*'fnd base rates'!C$53)
+($I800*'fnd base rates'!C$54)
+($J800*'fnd base rates'!C$55)
+($K800*'fnd base rates'!C$56)
+($L800*'fnd base rates'!C$57)
+($M800*'fnd base rates'!C$58)
+($N800*'fnd base rates'!C$59)
+($O800*VLOOKUP($S800+12,rate_basefnd,3)))
*$R800</f>
        <v>463.29562500000003</v>
      </c>
      <c r="V800" s="1">
        <f>(($C800*'fnd base rates'!D$48)
+($D800*'fnd base rates'!D$49)
+($E800*'fnd base rates'!D$50)
+($F800*'fnd base rates'!D$51)
+($G800*'fnd base rates'!D$52)
+($H800*'fnd base rates'!D$53)
+($I800*'fnd base rates'!D$54)
+($J800*'fnd base rates'!D$55)
+($K800*'fnd base rates'!D$56)
+($L800*'fnd base rates'!D$57)
+($M800*'fnd base rates'!D$58)
+($N800*'fnd base rates'!D$59)
+($O800*VLOOKUP($S800+12,rate_basefnd,4)))
*$R800</f>
        <v>664.72</v>
      </c>
      <c r="W800" s="1">
        <f>(($C800*'fnd base rates'!E$48)
+($D800*'fnd base rates'!E$49)
+($E800*'fnd base rates'!E$50)
+($F800*'fnd base rates'!E$51)
+($G800*'fnd base rates'!E$52)
+($H800*'fnd base rates'!E$53)
+($I800*'fnd base rates'!E$54)
+($J800*'fnd base rates'!E$55)
+($K800*'fnd base rates'!E$56)
+($L800*'fnd base rates'!E$57)
+($M800*'fnd base rates'!E$58)
+($N800*'fnd base rates'!E$59)
+($O800*VLOOKUP($S800+12,rate_basefnd,5)))
*$R800</f>
        <v>6268.0593749999998</v>
      </c>
      <c r="X800" s="1">
        <f>(($C800*'fnd base rates'!F$48)
+($D800*'fnd base rates'!F$49)
+($E800*'fnd base rates'!F$50)
+($F800*'fnd base rates'!F$51)
+($G800*'fnd base rates'!F$52)
+($H800*'fnd base rates'!F$53)
+($I800*'fnd base rates'!F$54)
+($J800*'fnd base rates'!F$55)
+($K800*'fnd base rates'!F$56)
+($L800*'fnd base rates'!F$57)
+($M800*'fnd base rates'!F$58)
+($N800*'fnd base rates'!F$59)
+($O800*VLOOKUP($S800+12,rate_basefnd,6)))
*$R800</f>
        <v>856.20575000000008</v>
      </c>
      <c r="Y800" s="1">
        <f>(($C800*'fnd base rates'!G$48)
+($D800*'fnd base rates'!G$49)
+($E800*'fnd base rates'!G$50)
+($F800*'fnd base rates'!G$51)
+($G800*'fnd base rates'!G$52)
+($H800*'fnd base rates'!G$53)
+($I800*'fnd base rates'!G$54)
+($J800*'fnd base rates'!G$55)
+($K800*'fnd base rates'!G$56)
+($L800*'fnd base rates'!G$57)
+($M800*'fnd base rates'!G$58)
+($N800*'fnd base rates'!G$59)
+($O800*VLOOKUP($S800+12,rate_basefnd,7)))
*$R800</f>
        <v>217.92274999999998</v>
      </c>
      <c r="Z800" s="1">
        <f>(($C800*'fnd base rates'!H$48)
+($D800*'fnd base rates'!H$49)
+($E800*'fnd base rates'!H$50)
+($F800*'fnd base rates'!H$51)
+($G800*'fnd base rates'!H$52)
+($H800*'fnd base rates'!H$53)
+($I800*'fnd base rates'!H$54)
+($J800*'fnd base rates'!H$55)
+($K800*'fnd base rates'!H$56)
+($L800*'fnd base rates'!H$57)
+($M800*'fnd base rates'!H$58)
+($N800*'fnd base rates'!H$59)
+($O800*VLOOKUP($S800+12,rate_basefnd,8)))</f>
        <v>454.3845</v>
      </c>
      <c r="AA800" s="1">
        <f>(($C800*'fnd base rates'!I$48)
+($D800*'fnd base rates'!I$49)
+($E800*'fnd base rates'!I$50)
+($F800*'fnd base rates'!I$51)
+($G800*'fnd base rates'!I$52)
+($H800*'fnd base rates'!I$53)
+($I800*'fnd base rates'!I$54)
+($J800*'fnd base rates'!I$55)
+($K800*'fnd base rates'!I$56)
+($L800*'fnd base rates'!I$57)
+($M800*'fnd base rates'!I$58)
+($N800*'fnd base rates'!I$59)
+($O800*VLOOKUP($S800+12,rate_basefnd,9)))
*$R800</f>
        <v>295.23</v>
      </c>
      <c r="AB800" s="1">
        <f>(($C800*'fnd base rates'!J$48)
+($D800*'fnd base rates'!J$49)
+($E800*'fnd base rates'!J$50)
+($F800*'fnd base rates'!J$51)
+($G800*'fnd base rates'!J$52)
+($H800*'fnd base rates'!J$53)
+($I800*'fnd base rates'!J$54)
+($J800*'fnd base rates'!J$55)
+($K800*'fnd base rates'!J$56)
+($L800*'fnd base rates'!J$57)
+($M800*'fnd base rates'!J$58)
+($N800*'fnd base rates'!J$59)
+($O800*VLOOKUP($S800+12,rate_basefnd,10)))
*$R800</f>
        <v>216.18</v>
      </c>
      <c r="AC800" s="1">
        <f>(($C800*'fnd base rates'!K$48)
+($D800*'fnd base rates'!K$49)
+($E800*'fnd base rates'!K$50)
+($F800*'fnd base rates'!K$51)
+($G800*'fnd base rates'!K$52)
+($H800*'fnd base rates'!K$53)
+($I800*'fnd base rates'!K$54)
+($J800*'fnd base rates'!K$55)
+($K800*'fnd base rates'!K$56)
+($L800*'fnd base rates'!K$57)
+($M800*'fnd base rates'!K$58)
+($N800*'fnd base rates'!K$59)
+($O800*VLOOKUP($S800+12,rate_basefnd,11)))
*$R800</f>
        <v>1529.2651249999999</v>
      </c>
      <c r="AD800" s="1">
        <f>(($C800*'fnd base rates'!L$48)
+($D800*'fnd base rates'!L$49)
+($E800*'fnd base rates'!L$50)
+($F800*'fnd base rates'!L$51)
+($G800*'fnd base rates'!L$52)
+($H800*'fnd base rates'!L$53)
+($I800*'fnd base rates'!L$54)
+($J800*'fnd base rates'!L$55)
+($K800*'fnd base rates'!L$56)
+($L800*'fnd base rates'!L$57)
+($M800*'fnd base rates'!L$58)
+($N800*'fnd base rates'!L$59)
+($O800*VLOOKUP($S800+12,rate_basefnd,12)))</f>
        <v>1310.1197634268322</v>
      </c>
      <c r="AE800" s="1">
        <f>(($C800*'fnd base rates'!M$48)
+($D800*'fnd base rates'!M$49)
+($E800*'fnd base rates'!M$50)
+($F800*'fnd base rates'!M$51)
+($G800*'fnd base rates'!M$52)
+($H800*'fnd base rates'!M$53)
+($I800*'fnd base rates'!M$54)
+($J800*'fnd base rates'!M$55)
+($K800*'fnd base rates'!M$56)
+($L800*'fnd base rates'!M$57)
+($M800*'fnd base rates'!M$58)
+($N800*'fnd base rates'!M$59)
+($O800*VLOOKUP($S800+12,rate_basefnd,13)))</f>
        <v>0</v>
      </c>
      <c r="AF800" s="4">
        <f t="shared" si="137"/>
        <v>12275.382888426831</v>
      </c>
      <c r="AG800" s="4"/>
      <c r="AH800" s="4">
        <f t="shared" si="138"/>
        <v>3513044133</v>
      </c>
      <c r="AI800" s="4" t="str">
        <f t="shared" si="139"/>
        <v>3513</v>
      </c>
      <c r="AJ800" s="2" t="str">
        <f t="shared" si="140"/>
        <v>044</v>
      </c>
      <c r="AK800" s="2" t="str">
        <f t="shared" si="141"/>
        <v>133</v>
      </c>
      <c r="AL800" s="4">
        <f t="shared" si="142"/>
        <v>1</v>
      </c>
      <c r="AM800" s="4">
        <f t="shared" si="135"/>
        <v>1</v>
      </c>
      <c r="AN800" s="4">
        <f t="shared" si="143"/>
        <v>12275.382888426831</v>
      </c>
      <c r="AO800" s="4">
        <f t="shared" si="144"/>
        <v>12275</v>
      </c>
      <c r="AP800" s="4">
        <f t="shared" si="145"/>
        <v>0</v>
      </c>
      <c r="AQ800" s="2">
        <v>12275</v>
      </c>
    </row>
    <row r="801" spans="1:43">
      <c r="A801" s="2">
        <v>3513044244</v>
      </c>
      <c r="B801" s="382" t="s">
        <v>743</v>
      </c>
      <c r="C801" s="15">
        <f>'fnd enro'!C801</f>
        <v>0</v>
      </c>
      <c r="D801" s="15">
        <f>'fnd enro'!D801</f>
        <v>0</v>
      </c>
      <c r="E801" s="15">
        <f>'fnd enro'!E801</f>
        <v>0</v>
      </c>
      <c r="F801" s="15">
        <f>'fnd enro'!F801</f>
        <v>0</v>
      </c>
      <c r="G801" s="15">
        <f>'fnd enro'!G801</f>
        <v>44</v>
      </c>
      <c r="H801" s="15">
        <f>'fnd enro'!H801</f>
        <v>0</v>
      </c>
      <c r="I801" s="15">
        <f>'fnd enro'!I801</f>
        <v>1.65</v>
      </c>
      <c r="J801" s="15">
        <f>'fnd enro'!J801</f>
        <v>0</v>
      </c>
      <c r="K801" s="15">
        <f>'fnd enro'!K801</f>
        <v>0</v>
      </c>
      <c r="L801" s="15">
        <f>'fnd enro'!L801</f>
        <v>0</v>
      </c>
      <c r="M801" s="15">
        <f>'fnd enro'!M801</f>
        <v>0</v>
      </c>
      <c r="N801" s="15">
        <f>'fnd enro'!N801</f>
        <v>0</v>
      </c>
      <c r="O801" s="15">
        <f>'fnd enro'!O801</f>
        <v>12</v>
      </c>
      <c r="P801" s="15"/>
      <c r="Q801" s="15">
        <f>'fnd enro'!R801</f>
        <v>44</v>
      </c>
      <c r="R801" s="16">
        <f t="shared" si="136"/>
        <v>1</v>
      </c>
      <c r="S801" s="15">
        <f>'fnd enro'!Q801</f>
        <v>7</v>
      </c>
      <c r="U801" s="1">
        <f>(($C801*'fnd base rates'!C$48)
+($D801*'fnd base rates'!C$49)
+($E801*'fnd base rates'!C$50)
+($F801*'fnd base rates'!C$51)
+($G801*'fnd base rates'!C$52)
+($H801*'fnd base rates'!C$53)
+($I801*'fnd base rates'!C$54)
+($J801*'fnd base rates'!C$55)
+($K801*'fnd base rates'!C$56)
+($L801*'fnd base rates'!C$57)
+($M801*'fnd base rates'!C$58)
+($N801*'fnd base rates'!C$59)
+($O801*VLOOKUP($S801+12,rate_basefnd,3)))
*$R801</f>
        <v>20385.0075</v>
      </c>
      <c r="V801" s="1">
        <f>(($C801*'fnd base rates'!D$48)
+($D801*'fnd base rates'!D$49)
+($E801*'fnd base rates'!D$50)
+($F801*'fnd base rates'!D$51)
+($G801*'fnd base rates'!D$52)
+($H801*'fnd base rates'!D$53)
+($I801*'fnd base rates'!D$54)
+($J801*'fnd base rates'!D$55)
+($K801*'fnd base rates'!D$56)
+($L801*'fnd base rates'!D$57)
+($M801*'fnd base rates'!D$58)
+($N801*'fnd base rates'!D$59)
+($O801*VLOOKUP($S801+12,rate_basefnd,4)))
*$R801</f>
        <v>29247.68</v>
      </c>
      <c r="W801" s="1">
        <f>(($C801*'fnd base rates'!E$48)
+($D801*'fnd base rates'!E$49)
+($E801*'fnd base rates'!E$50)
+($F801*'fnd base rates'!E$51)
+($G801*'fnd base rates'!E$52)
+($H801*'fnd base rates'!E$53)
+($I801*'fnd base rates'!E$54)
+($J801*'fnd base rates'!E$55)
+($K801*'fnd base rates'!E$56)
+($L801*'fnd base rates'!E$57)
+($M801*'fnd base rates'!E$58)
+($N801*'fnd base rates'!E$59)
+($O801*VLOOKUP($S801+12,rate_basefnd,5)))
*$R801</f>
        <v>169965.9325</v>
      </c>
      <c r="X801" s="1">
        <f>(($C801*'fnd base rates'!F$48)
+($D801*'fnd base rates'!F$49)
+($E801*'fnd base rates'!F$50)
+($F801*'fnd base rates'!F$51)
+($G801*'fnd base rates'!F$52)
+($H801*'fnd base rates'!F$53)
+($I801*'fnd base rates'!F$54)
+($J801*'fnd base rates'!F$55)
+($K801*'fnd base rates'!F$56)
+($L801*'fnd base rates'!F$57)
+($M801*'fnd base rates'!F$58)
+($N801*'fnd base rates'!F$59)
+($O801*VLOOKUP($S801+12,rate_basefnd,6)))
*$R801</f>
        <v>37673.053</v>
      </c>
      <c r="Y801" s="1">
        <f>(($C801*'fnd base rates'!G$48)
+($D801*'fnd base rates'!G$49)
+($E801*'fnd base rates'!G$50)
+($F801*'fnd base rates'!G$51)
+($G801*'fnd base rates'!G$52)
+($H801*'fnd base rates'!G$53)
+($I801*'fnd base rates'!G$54)
+($J801*'fnd base rates'!G$55)
+($K801*'fnd base rates'!G$56)
+($L801*'fnd base rates'!G$57)
+($M801*'fnd base rates'!G$58)
+($N801*'fnd base rates'!G$59)
+($O801*VLOOKUP($S801+12,rate_basefnd,7)))
*$R801</f>
        <v>7259.5209999999997</v>
      </c>
      <c r="Z801" s="1">
        <f>(($C801*'fnd base rates'!H$48)
+($D801*'fnd base rates'!H$49)
+($E801*'fnd base rates'!H$50)
+($F801*'fnd base rates'!H$51)
+($G801*'fnd base rates'!H$52)
+($H801*'fnd base rates'!H$53)
+($I801*'fnd base rates'!H$54)
+($J801*'fnd base rates'!H$55)
+($K801*'fnd base rates'!H$56)
+($L801*'fnd base rates'!H$57)
+($M801*'fnd base rates'!H$58)
+($N801*'fnd base rates'!H$59)
+($O801*VLOOKUP($S801+12,rate_basefnd,8)))</f>
        <v>19992.917999999998</v>
      </c>
      <c r="AA801" s="1">
        <f>(($C801*'fnd base rates'!I$48)
+($D801*'fnd base rates'!I$49)
+($E801*'fnd base rates'!I$50)
+($F801*'fnd base rates'!I$51)
+($G801*'fnd base rates'!I$52)
+($H801*'fnd base rates'!I$53)
+($I801*'fnd base rates'!I$54)
+($J801*'fnd base rates'!I$55)
+($K801*'fnd base rates'!I$56)
+($L801*'fnd base rates'!I$57)
+($M801*'fnd base rates'!I$58)
+($N801*'fnd base rates'!I$59)
+($O801*VLOOKUP($S801+12,rate_basefnd,9)))
*$R801</f>
        <v>12990.12</v>
      </c>
      <c r="AB801" s="1">
        <f>(($C801*'fnd base rates'!J$48)
+($D801*'fnd base rates'!J$49)
+($E801*'fnd base rates'!J$50)
+($F801*'fnd base rates'!J$51)
+($G801*'fnd base rates'!J$52)
+($H801*'fnd base rates'!J$53)
+($I801*'fnd base rates'!J$54)
+($J801*'fnd base rates'!J$55)
+($K801*'fnd base rates'!J$56)
+($L801*'fnd base rates'!J$57)
+($M801*'fnd base rates'!J$58)
+($N801*'fnd base rates'!J$59)
+($O801*VLOOKUP($S801+12,rate_basefnd,10)))
*$R801</f>
        <v>9511.92</v>
      </c>
      <c r="AC801" s="1">
        <f>(($C801*'fnd base rates'!K$48)
+($D801*'fnd base rates'!K$49)
+($E801*'fnd base rates'!K$50)
+($F801*'fnd base rates'!K$51)
+($G801*'fnd base rates'!K$52)
+($H801*'fnd base rates'!K$53)
+($I801*'fnd base rates'!K$54)
+($J801*'fnd base rates'!K$55)
+($K801*'fnd base rates'!K$56)
+($L801*'fnd base rates'!K$57)
+($M801*'fnd base rates'!K$58)
+($N801*'fnd base rates'!K$59)
+($O801*VLOOKUP($S801+12,rate_basefnd,11)))
*$R801</f>
        <v>50943.105499999998</v>
      </c>
      <c r="AD801" s="1">
        <f>(($C801*'fnd base rates'!L$48)
+($D801*'fnd base rates'!L$49)
+($E801*'fnd base rates'!L$50)
+($F801*'fnd base rates'!L$51)
+($G801*'fnd base rates'!L$52)
+($H801*'fnd base rates'!L$53)
+($I801*'fnd base rates'!L$54)
+($J801*'fnd base rates'!L$55)
+($K801*'fnd base rates'!L$56)
+($L801*'fnd base rates'!L$57)
+($M801*'fnd base rates'!L$58)
+($N801*'fnd base rates'!L$59)
+($O801*VLOOKUP($S801+12,rate_basefnd,12)))</f>
        <v>46902.269590780612</v>
      </c>
      <c r="AE801" s="1">
        <f>(($C801*'fnd base rates'!M$48)
+($D801*'fnd base rates'!M$49)
+($E801*'fnd base rates'!M$50)
+($F801*'fnd base rates'!M$51)
+($G801*'fnd base rates'!M$52)
+($H801*'fnd base rates'!M$53)
+($I801*'fnd base rates'!M$54)
+($J801*'fnd base rates'!M$55)
+($K801*'fnd base rates'!M$56)
+($L801*'fnd base rates'!M$57)
+($M801*'fnd base rates'!M$58)
+($N801*'fnd base rates'!M$59)
+($O801*VLOOKUP($S801+12,rate_basefnd,13)))</f>
        <v>0</v>
      </c>
      <c r="AF801" s="4">
        <f t="shared" si="137"/>
        <v>404871.52709078061</v>
      </c>
      <c r="AG801" s="4"/>
      <c r="AH801" s="4">
        <f t="shared" si="138"/>
        <v>3513044244</v>
      </c>
      <c r="AI801" s="4" t="str">
        <f t="shared" si="139"/>
        <v>3513</v>
      </c>
      <c r="AJ801" s="2" t="str">
        <f t="shared" si="140"/>
        <v>044</v>
      </c>
      <c r="AK801" s="2" t="str">
        <f t="shared" si="141"/>
        <v>244</v>
      </c>
      <c r="AL801" s="4">
        <f t="shared" si="142"/>
        <v>1</v>
      </c>
      <c r="AM801" s="4">
        <f t="shared" si="135"/>
        <v>44</v>
      </c>
      <c r="AN801" s="4">
        <f t="shared" si="143"/>
        <v>404871.52709078061</v>
      </c>
      <c r="AO801" s="4">
        <f t="shared" si="144"/>
        <v>9202</v>
      </c>
      <c r="AP801" s="4">
        <f t="shared" si="145"/>
        <v>0</v>
      </c>
      <c r="AQ801" s="2">
        <v>9202</v>
      </c>
    </row>
    <row r="802" spans="1:43">
      <c r="A802" s="2">
        <v>3513044293</v>
      </c>
      <c r="B802" s="382" t="s">
        <v>743</v>
      </c>
      <c r="C802" s="15">
        <f>'fnd enro'!C802</f>
        <v>0</v>
      </c>
      <c r="D802" s="15">
        <f>'fnd enro'!D802</f>
        <v>0</v>
      </c>
      <c r="E802" s="15">
        <f>'fnd enro'!E802</f>
        <v>0</v>
      </c>
      <c r="F802" s="15">
        <f>'fnd enro'!F802</f>
        <v>0</v>
      </c>
      <c r="G802" s="15">
        <f>'fnd enro'!G802</f>
        <v>6</v>
      </c>
      <c r="H802" s="15">
        <f>'fnd enro'!H802</f>
        <v>0</v>
      </c>
      <c r="I802" s="15">
        <f>'fnd enro'!I802</f>
        <v>0.22500000000000001</v>
      </c>
      <c r="J802" s="15">
        <f>'fnd enro'!J802</f>
        <v>0</v>
      </c>
      <c r="K802" s="15">
        <f>'fnd enro'!K802</f>
        <v>0</v>
      </c>
      <c r="L802" s="15">
        <f>'fnd enro'!L802</f>
        <v>0</v>
      </c>
      <c r="M802" s="15">
        <f>'fnd enro'!M802</f>
        <v>0</v>
      </c>
      <c r="N802" s="15">
        <f>'fnd enro'!N802</f>
        <v>0</v>
      </c>
      <c r="O802" s="15">
        <f>'fnd enro'!O802</f>
        <v>3</v>
      </c>
      <c r="P802" s="15"/>
      <c r="Q802" s="15">
        <f>'fnd enro'!R802</f>
        <v>6</v>
      </c>
      <c r="R802" s="16">
        <f t="shared" si="136"/>
        <v>1</v>
      </c>
      <c r="S802" s="15">
        <f>'fnd enro'!Q802</f>
        <v>10</v>
      </c>
      <c r="U802" s="1">
        <f>(($C802*'fnd base rates'!C$48)
+($D802*'fnd base rates'!C$49)
+($E802*'fnd base rates'!C$50)
+($F802*'fnd base rates'!C$51)
+($G802*'fnd base rates'!C$52)
+($H802*'fnd base rates'!C$53)
+($I802*'fnd base rates'!C$54)
+($J802*'fnd base rates'!C$55)
+($K802*'fnd base rates'!C$56)
+($L802*'fnd base rates'!C$57)
+($M802*'fnd base rates'!C$58)
+($N802*'fnd base rates'!C$59)
+($O802*VLOOKUP($S802+12,rate_basefnd,3)))
*$R802</f>
        <v>2779.7737500000003</v>
      </c>
      <c r="V802" s="1">
        <f>(($C802*'fnd base rates'!D$48)
+($D802*'fnd base rates'!D$49)
+($E802*'fnd base rates'!D$50)
+($F802*'fnd base rates'!D$51)
+($G802*'fnd base rates'!D$52)
+($H802*'fnd base rates'!D$53)
+($I802*'fnd base rates'!D$54)
+($J802*'fnd base rates'!D$55)
+($K802*'fnd base rates'!D$56)
+($L802*'fnd base rates'!D$57)
+($M802*'fnd base rates'!D$58)
+($N802*'fnd base rates'!D$59)
+($O802*VLOOKUP($S802+12,rate_basefnd,4)))
*$R802</f>
        <v>3988.32</v>
      </c>
      <c r="W802" s="1">
        <f>(($C802*'fnd base rates'!E$48)
+($D802*'fnd base rates'!E$49)
+($E802*'fnd base rates'!E$50)
+($F802*'fnd base rates'!E$51)
+($G802*'fnd base rates'!E$52)
+($H802*'fnd base rates'!E$53)
+($I802*'fnd base rates'!E$54)
+($J802*'fnd base rates'!E$55)
+($K802*'fnd base rates'!E$56)
+($L802*'fnd base rates'!E$57)
+($M802*'fnd base rates'!E$58)
+($N802*'fnd base rates'!E$59)
+($O802*VLOOKUP($S802+12,rate_basefnd,5)))
*$R802</f>
        <v>27793.736249999998</v>
      </c>
      <c r="X802" s="1">
        <f>(($C802*'fnd base rates'!F$48)
+($D802*'fnd base rates'!F$49)
+($E802*'fnd base rates'!F$50)
+($F802*'fnd base rates'!F$51)
+($G802*'fnd base rates'!F$52)
+($H802*'fnd base rates'!F$53)
+($I802*'fnd base rates'!F$54)
+($J802*'fnd base rates'!F$55)
+($K802*'fnd base rates'!F$56)
+($L802*'fnd base rates'!F$57)
+($M802*'fnd base rates'!F$58)
+($N802*'fnd base rates'!F$59)
+($O802*VLOOKUP($S802+12,rate_basefnd,6)))
*$R802</f>
        <v>5137.2345000000005</v>
      </c>
      <c r="Y802" s="1">
        <f>(($C802*'fnd base rates'!G$48)
+($D802*'fnd base rates'!G$49)
+($E802*'fnd base rates'!G$50)
+($F802*'fnd base rates'!G$51)
+($G802*'fnd base rates'!G$52)
+($H802*'fnd base rates'!G$53)
+($I802*'fnd base rates'!G$54)
+($J802*'fnd base rates'!G$55)
+($K802*'fnd base rates'!G$56)
+($L802*'fnd base rates'!G$57)
+($M802*'fnd base rates'!G$58)
+($N802*'fnd base rates'!G$59)
+($O802*VLOOKUP($S802+12,rate_basefnd,7)))
*$R802</f>
        <v>1091.5364999999999</v>
      </c>
      <c r="Z802" s="1">
        <f>(($C802*'fnd base rates'!H$48)
+($D802*'fnd base rates'!H$49)
+($E802*'fnd base rates'!H$50)
+($F802*'fnd base rates'!H$51)
+($G802*'fnd base rates'!H$52)
+($H802*'fnd base rates'!H$53)
+($I802*'fnd base rates'!H$54)
+($J802*'fnd base rates'!H$55)
+($K802*'fnd base rates'!H$56)
+($L802*'fnd base rates'!H$57)
+($M802*'fnd base rates'!H$58)
+($N802*'fnd base rates'!H$59)
+($O802*VLOOKUP($S802+12,rate_basefnd,8)))</f>
        <v>2726.3069999999998</v>
      </c>
      <c r="AA802" s="1">
        <f>(($C802*'fnd base rates'!I$48)
+($D802*'fnd base rates'!I$49)
+($E802*'fnd base rates'!I$50)
+($F802*'fnd base rates'!I$51)
+($G802*'fnd base rates'!I$52)
+($H802*'fnd base rates'!I$53)
+($I802*'fnd base rates'!I$54)
+($J802*'fnd base rates'!I$55)
+($K802*'fnd base rates'!I$56)
+($L802*'fnd base rates'!I$57)
+($M802*'fnd base rates'!I$58)
+($N802*'fnd base rates'!I$59)
+($O802*VLOOKUP($S802+12,rate_basefnd,9)))
*$R802</f>
        <v>1771.38</v>
      </c>
      <c r="AB802" s="1">
        <f>(($C802*'fnd base rates'!J$48)
+($D802*'fnd base rates'!J$49)
+($E802*'fnd base rates'!J$50)
+($F802*'fnd base rates'!J$51)
+($G802*'fnd base rates'!J$52)
+($H802*'fnd base rates'!J$53)
+($I802*'fnd base rates'!J$54)
+($J802*'fnd base rates'!J$55)
+($K802*'fnd base rates'!J$56)
+($L802*'fnd base rates'!J$57)
+($M802*'fnd base rates'!J$58)
+($N802*'fnd base rates'!J$59)
+($O802*VLOOKUP($S802+12,rate_basefnd,10)))
*$R802</f>
        <v>1297.08</v>
      </c>
      <c r="AC802" s="1">
        <f>(($C802*'fnd base rates'!K$48)
+($D802*'fnd base rates'!K$49)
+($E802*'fnd base rates'!K$50)
+($F802*'fnd base rates'!K$51)
+($G802*'fnd base rates'!K$52)
+($H802*'fnd base rates'!K$53)
+($I802*'fnd base rates'!K$54)
+($J802*'fnd base rates'!K$55)
+($K802*'fnd base rates'!K$56)
+($L802*'fnd base rates'!K$57)
+($M802*'fnd base rates'!K$58)
+($N802*'fnd base rates'!K$59)
+($O802*VLOOKUP($S802+12,rate_basefnd,11)))
*$R802</f>
        <v>7659.7807499999999</v>
      </c>
      <c r="AD802" s="1">
        <f>(($C802*'fnd base rates'!L$48)
+($D802*'fnd base rates'!L$49)
+($E802*'fnd base rates'!L$50)
+($F802*'fnd base rates'!L$51)
+($G802*'fnd base rates'!L$52)
+($H802*'fnd base rates'!L$53)
+($I802*'fnd base rates'!L$54)
+($J802*'fnd base rates'!L$55)
+($K802*'fnd base rates'!L$56)
+($L802*'fnd base rates'!L$57)
+($M802*'fnd base rates'!L$58)
+($N802*'fnd base rates'!L$59)
+($O802*VLOOKUP($S802+12,rate_basefnd,12)))</f>
        <v>6864.4185805609932</v>
      </c>
      <c r="AE802" s="1">
        <f>(($C802*'fnd base rates'!M$48)
+($D802*'fnd base rates'!M$49)
+($E802*'fnd base rates'!M$50)
+($F802*'fnd base rates'!M$51)
+($G802*'fnd base rates'!M$52)
+($H802*'fnd base rates'!M$53)
+($I802*'fnd base rates'!M$54)
+($J802*'fnd base rates'!M$55)
+($K802*'fnd base rates'!M$56)
+($L802*'fnd base rates'!M$57)
+($M802*'fnd base rates'!M$58)
+($N802*'fnd base rates'!M$59)
+($O802*VLOOKUP($S802+12,rate_basefnd,13)))</f>
        <v>0</v>
      </c>
      <c r="AF802" s="4">
        <f t="shared" si="137"/>
        <v>61109.567330560996</v>
      </c>
      <c r="AG802" s="4"/>
      <c r="AH802" s="4">
        <f t="shared" si="138"/>
        <v>3513044293</v>
      </c>
      <c r="AI802" s="4" t="str">
        <f t="shared" si="139"/>
        <v>3513</v>
      </c>
      <c r="AJ802" s="2" t="str">
        <f t="shared" si="140"/>
        <v>044</v>
      </c>
      <c r="AK802" s="2" t="str">
        <f t="shared" si="141"/>
        <v>293</v>
      </c>
      <c r="AL802" s="4">
        <f t="shared" si="142"/>
        <v>1</v>
      </c>
      <c r="AM802" s="4">
        <f t="shared" si="135"/>
        <v>6</v>
      </c>
      <c r="AN802" s="4">
        <f t="shared" si="143"/>
        <v>61109.567330560996</v>
      </c>
      <c r="AO802" s="4">
        <f t="shared" si="144"/>
        <v>10185</v>
      </c>
      <c r="AP802" s="4">
        <f t="shared" si="145"/>
        <v>0</v>
      </c>
      <c r="AQ802" s="2">
        <v>10185</v>
      </c>
    </row>
  </sheetData>
  <autoFilter ref="A9:AS802"/>
  <sortState ref="A10:B685">
    <sortCondition ref="A10"/>
  </sortState>
  <mergeCells count="1">
    <mergeCell ref="A3:B4"/>
  </mergeCells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codeName="Sheet4">
    <pageSetUpPr autoPageBreaks="0"/>
  </sheetPr>
  <dimension ref="A1:AQ810"/>
  <sheetViews>
    <sheetView showGridLines="0" zoomScale="80" zoomScaleNormal="80" workbookViewId="0">
      <pane xSplit="2" ySplit="9" topLeftCell="C783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11.1640625" defaultRowHeight="15"/>
  <cols>
    <col min="1" max="1" width="14.5" style="130" customWidth="1"/>
    <col min="2" max="2" width="30.5" style="130" customWidth="1"/>
    <col min="3" max="5" width="7.6640625" style="130" customWidth="1"/>
    <col min="6" max="6" width="10.33203125" style="130" customWidth="1"/>
    <col min="7" max="7" width="9" style="130" customWidth="1"/>
    <col min="8" max="8" width="9.6640625" style="130" customWidth="1"/>
    <col min="9" max="9" width="7.6640625" style="129" customWidth="1"/>
    <col min="10" max="14" width="7.6640625" style="130" customWidth="1"/>
    <col min="15" max="15" width="9" style="130" customWidth="1"/>
    <col min="16" max="16" width="9.5" style="130" customWidth="1"/>
    <col min="17" max="17" width="9.1640625" style="130" customWidth="1"/>
    <col min="18" max="18" width="9" style="130" customWidth="1"/>
    <col min="19" max="19" width="5.83203125" style="130" customWidth="1"/>
    <col min="20" max="20" width="15" style="130" customWidth="1"/>
    <col min="21" max="21" width="27.6640625" style="130" customWidth="1"/>
    <col min="22" max="23" width="6.1640625" style="129" customWidth="1"/>
    <col min="24" max="24" width="8.33203125" style="129" customWidth="1"/>
    <col min="25" max="27" width="9.6640625" style="129" customWidth="1"/>
    <col min="28" max="29" width="6.1640625" style="129" customWidth="1"/>
    <col min="30" max="30" width="7.6640625" style="129" customWidth="1"/>
    <col min="31" max="31" width="6.1640625" style="129" customWidth="1"/>
    <col min="32" max="32" width="9" style="129" customWidth="1"/>
    <col min="33" max="34" width="6.1640625" style="129" customWidth="1"/>
    <col min="35" max="36" width="7.6640625" style="129" customWidth="1"/>
    <col min="37" max="37" width="4.5" style="130" customWidth="1"/>
    <col min="38" max="38" width="8.6640625" style="129" customWidth="1"/>
    <col min="39" max="41" width="8.6640625" style="130" customWidth="1"/>
    <col min="42" max="16384" width="11.1640625" style="130"/>
  </cols>
  <sheetData>
    <row r="1" spans="1:41" s="129" customFormat="1" ht="14.25" customHeight="1"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T1" s="128" t="s">
        <v>774</v>
      </c>
    </row>
    <row r="2" spans="1:41" s="129" customFormat="1" hidden="1"/>
    <row r="3" spans="1:41" hidden="1">
      <c r="B3" s="129"/>
      <c r="C3" s="128"/>
      <c r="D3" s="129"/>
      <c r="E3" s="129"/>
    </row>
    <row r="4" spans="1:41" hidden="1">
      <c r="D4" s="129"/>
      <c r="E4" s="129"/>
      <c r="J4" s="129"/>
      <c r="K4" s="129"/>
      <c r="L4" s="129"/>
      <c r="O4" s="129"/>
      <c r="P4" s="129"/>
      <c r="Q4" s="129"/>
      <c r="R4" s="129"/>
      <c r="S4" s="129"/>
    </row>
    <row r="5" spans="1:41">
      <c r="B5" s="129"/>
      <c r="C5" s="128"/>
      <c r="D5" s="129"/>
      <c r="E5" s="129"/>
      <c r="I5" s="128"/>
      <c r="P5" s="396" t="s">
        <v>734</v>
      </c>
      <c r="Q5" s="397"/>
    </row>
    <row r="6" spans="1:41" s="145" customFormat="1">
      <c r="A6" s="230" t="s">
        <v>580</v>
      </c>
      <c r="B6" s="131"/>
      <c r="C6" s="131"/>
      <c r="D6" s="131"/>
      <c r="E6" s="131"/>
      <c r="F6" s="132"/>
      <c r="G6" s="132"/>
      <c r="H6" s="132"/>
      <c r="I6" s="131"/>
      <c r="J6" s="132"/>
      <c r="K6" s="132"/>
      <c r="L6" s="132"/>
      <c r="M6" s="132"/>
      <c r="N6" s="132"/>
      <c r="O6" s="277"/>
      <c r="P6" s="277"/>
      <c r="Q6" s="277"/>
      <c r="R6" s="133"/>
      <c r="S6" s="231"/>
      <c r="T6" s="232" t="s">
        <v>581</v>
      </c>
      <c r="U6" s="233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5"/>
      <c r="AL6" s="262"/>
      <c r="AM6" s="263"/>
      <c r="AN6" s="263"/>
      <c r="AO6" s="264"/>
    </row>
    <row r="7" spans="1:41" s="145" customFormat="1">
      <c r="A7" s="236"/>
      <c r="B7" s="236"/>
      <c r="C7" s="237" t="s">
        <v>582</v>
      </c>
      <c r="D7" s="238"/>
      <c r="E7" s="238"/>
      <c r="F7" s="238"/>
      <c r="G7" s="238"/>
      <c r="H7" s="238"/>
      <c r="I7" s="239" t="s">
        <v>583</v>
      </c>
      <c r="J7" s="240"/>
      <c r="K7" s="241" t="s">
        <v>555</v>
      </c>
      <c r="L7" s="241"/>
      <c r="M7" s="240"/>
      <c r="N7" s="237"/>
      <c r="O7" s="237" t="s">
        <v>585</v>
      </c>
      <c r="P7" s="241"/>
      <c r="Q7" s="240"/>
      <c r="R7" s="240" t="s">
        <v>586</v>
      </c>
      <c r="S7" s="231"/>
      <c r="T7" s="242"/>
      <c r="U7" s="242"/>
      <c r="V7" s="243" t="s">
        <v>582</v>
      </c>
      <c r="W7" s="244"/>
      <c r="X7" s="244"/>
      <c r="Y7" s="244"/>
      <c r="Z7" s="244"/>
      <c r="AA7" s="245"/>
      <c r="AB7" s="243" t="s">
        <v>555</v>
      </c>
      <c r="AC7" s="244"/>
      <c r="AD7" s="245"/>
      <c r="AE7" s="246" t="s">
        <v>587</v>
      </c>
      <c r="AF7" s="243" t="s">
        <v>585</v>
      </c>
      <c r="AG7" s="244"/>
      <c r="AH7" s="244"/>
      <c r="AI7" s="244"/>
      <c r="AJ7" s="247"/>
      <c r="AL7" s="265" t="s">
        <v>518</v>
      </c>
      <c r="AM7" s="266" t="s">
        <v>707</v>
      </c>
      <c r="AN7" s="266" t="s">
        <v>706</v>
      </c>
      <c r="AO7" s="267"/>
    </row>
    <row r="8" spans="1:41" s="145" customFormat="1">
      <c r="A8" s="134" t="s">
        <v>528</v>
      </c>
      <c r="B8" s="134" t="s">
        <v>588</v>
      </c>
      <c r="C8" s="135" t="s">
        <v>589</v>
      </c>
      <c r="D8" s="136" t="s">
        <v>590</v>
      </c>
      <c r="E8" s="136" t="s">
        <v>591</v>
      </c>
      <c r="F8" s="136" t="s">
        <v>592</v>
      </c>
      <c r="G8" s="136" t="s">
        <v>593</v>
      </c>
      <c r="H8" s="136" t="s">
        <v>594</v>
      </c>
      <c r="I8" s="135" t="s">
        <v>595</v>
      </c>
      <c r="J8" s="137" t="s">
        <v>596</v>
      </c>
      <c r="K8" s="136" t="s">
        <v>589</v>
      </c>
      <c r="L8" s="136" t="s">
        <v>590</v>
      </c>
      <c r="M8" s="137" t="s">
        <v>597</v>
      </c>
      <c r="N8" s="134" t="s">
        <v>587</v>
      </c>
      <c r="O8" s="339" t="s">
        <v>782</v>
      </c>
      <c r="P8" s="302" t="s">
        <v>775</v>
      </c>
      <c r="Q8" s="302" t="s">
        <v>722</v>
      </c>
      <c r="R8" s="134" t="s">
        <v>599</v>
      </c>
      <c r="S8" s="231"/>
      <c r="T8" s="248" t="s">
        <v>528</v>
      </c>
      <c r="U8" s="248" t="s">
        <v>588</v>
      </c>
      <c r="V8" s="249" t="s">
        <v>589</v>
      </c>
      <c r="W8" s="250" t="s">
        <v>590</v>
      </c>
      <c r="X8" s="250" t="s">
        <v>591</v>
      </c>
      <c r="Y8" s="250" t="s">
        <v>592</v>
      </c>
      <c r="Z8" s="250" t="s">
        <v>593</v>
      </c>
      <c r="AA8" s="250" t="s">
        <v>594</v>
      </c>
      <c r="AB8" s="249" t="s">
        <v>589</v>
      </c>
      <c r="AC8" s="250" t="s">
        <v>590</v>
      </c>
      <c r="AD8" s="251" t="s">
        <v>597</v>
      </c>
      <c r="AE8" s="248" t="s">
        <v>600</v>
      </c>
      <c r="AF8" s="249" t="s">
        <v>598</v>
      </c>
      <c r="AG8" s="250" t="s">
        <v>589</v>
      </c>
      <c r="AH8" s="250" t="s">
        <v>590</v>
      </c>
      <c r="AI8" s="250" t="s">
        <v>601</v>
      </c>
      <c r="AJ8" s="251" t="s">
        <v>594</v>
      </c>
      <c r="AL8" s="268" t="s">
        <v>57</v>
      </c>
      <c r="AM8" s="269" t="s">
        <v>57</v>
      </c>
      <c r="AN8" s="269" t="s">
        <v>57</v>
      </c>
      <c r="AO8" s="270" t="s">
        <v>722</v>
      </c>
    </row>
    <row r="9" spans="1:41" s="145" customFormat="1">
      <c r="A9" s="138"/>
      <c r="B9" s="138"/>
      <c r="C9" s="139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T9" s="138"/>
      <c r="V9" s="129"/>
      <c r="W9" s="129"/>
      <c r="X9" s="129"/>
      <c r="Y9" s="129"/>
      <c r="Z9" s="129"/>
      <c r="AA9" s="129"/>
      <c r="AB9" s="129"/>
      <c r="AC9" s="129"/>
      <c r="AD9" s="252"/>
      <c r="AE9" s="129"/>
      <c r="AF9" s="129"/>
      <c r="AG9" s="129"/>
      <c r="AH9" s="129"/>
      <c r="AI9" s="129"/>
      <c r="AJ9" s="129"/>
    </row>
    <row r="10" spans="1:41">
      <c r="A10" s="129">
        <v>409201201</v>
      </c>
      <c r="B10" s="130" t="s">
        <v>443</v>
      </c>
      <c r="C10" s="141">
        <f t="shared" ref="C10:H10" si="0">ROUND(V10,0)</f>
        <v>0</v>
      </c>
      <c r="D10" s="141">
        <f t="shared" si="0"/>
        <v>0</v>
      </c>
      <c r="E10" s="141">
        <f t="shared" si="0"/>
        <v>23</v>
      </c>
      <c r="F10" s="141">
        <f t="shared" si="0"/>
        <v>181</v>
      </c>
      <c r="G10" s="141">
        <f t="shared" si="0"/>
        <v>81</v>
      </c>
      <c r="H10" s="141">
        <f t="shared" si="0"/>
        <v>0</v>
      </c>
      <c r="I10" s="141">
        <f>ROUND(0.0375*(SUM(E10:H10)+ROUND(D10*0.5,4)+ROUND(L10*0.5,4)+M10),4)+ROUND((0.0475)*N10,4)</f>
        <v>12.112500000000001</v>
      </c>
      <c r="J10" s="141"/>
      <c r="K10" s="141">
        <f t="shared" ref="K10:N11" si="1">ROUND(AB10,0)</f>
        <v>0</v>
      </c>
      <c r="L10" s="141">
        <f t="shared" si="1"/>
        <v>0</v>
      </c>
      <c r="M10" s="141">
        <f t="shared" si="1"/>
        <v>38</v>
      </c>
      <c r="N10" s="141">
        <f t="shared" si="1"/>
        <v>0</v>
      </c>
      <c r="O10" s="141">
        <f>ROUND((AG10+AH10)/2,0)+ROUND(AF10+AI10+AJ10,0)</f>
        <v>195</v>
      </c>
      <c r="P10" s="141">
        <f>O10/R10*100</f>
        <v>60.371517027863774</v>
      </c>
      <c r="Q10" s="141">
        <f t="shared" ref="Q10:Q16" si="2">IF(P10&lt;7,1,
   IF(P10&lt;11,2,
   IF(P10&lt;15,3,
   IF(P10&lt;18,4,
   IF(P10&lt;23,5,
   IF(P10&lt;26,6,
   IF(P10&lt;30,7,
   IF(P10&lt;35,8,
   IF(P10&lt;46,9,10)))))))))</f>
        <v>10</v>
      </c>
      <c r="R10" s="141">
        <f>SUM(E10:H10)+M10+N10+ROUND(C10*0.5,0)+ROUND(D10*0.5,0)+ROUND(K10*0.5,0)+ROUND(L10*0.5,0)</f>
        <v>323</v>
      </c>
      <c r="S10" s="144"/>
      <c r="T10" s="253">
        <v>409201201</v>
      </c>
      <c r="U10" s="127" t="s">
        <v>443</v>
      </c>
      <c r="V10" s="253">
        <v>0</v>
      </c>
      <c r="W10" s="253">
        <v>0</v>
      </c>
      <c r="X10" s="253">
        <v>23</v>
      </c>
      <c r="Y10" s="253">
        <v>181</v>
      </c>
      <c r="Z10" s="253">
        <v>81</v>
      </c>
      <c r="AA10" s="253">
        <v>0</v>
      </c>
      <c r="AB10" s="253">
        <v>0</v>
      </c>
      <c r="AC10" s="253">
        <v>0</v>
      </c>
      <c r="AD10" s="253">
        <v>38</v>
      </c>
      <c r="AE10" s="253">
        <v>0</v>
      </c>
      <c r="AF10" s="253">
        <v>171</v>
      </c>
      <c r="AG10" s="253">
        <v>0</v>
      </c>
      <c r="AH10" s="253">
        <v>0</v>
      </c>
      <c r="AI10" s="253">
        <v>24</v>
      </c>
      <c r="AJ10" s="253">
        <v>0</v>
      </c>
      <c r="AK10" s="126"/>
      <c r="AL10" s="253">
        <v>409</v>
      </c>
      <c r="AM10" s="253">
        <v>201</v>
      </c>
      <c r="AN10" s="253">
        <v>201</v>
      </c>
      <c r="AO10" s="253">
        <v>0</v>
      </c>
    </row>
    <row r="11" spans="1:41">
      <c r="A11" s="129">
        <v>409201331</v>
      </c>
      <c r="B11" s="130" t="s">
        <v>443</v>
      </c>
      <c r="C11" s="141">
        <f t="shared" ref="C11:H11" si="3">ROUND(V11,0)</f>
        <v>0</v>
      </c>
      <c r="D11" s="141">
        <f t="shared" si="3"/>
        <v>0</v>
      </c>
      <c r="E11" s="141">
        <f t="shared" si="3"/>
        <v>0</v>
      </c>
      <c r="F11" s="141">
        <f t="shared" si="3"/>
        <v>1</v>
      </c>
      <c r="G11" s="141">
        <f t="shared" si="3"/>
        <v>0</v>
      </c>
      <c r="H11" s="141">
        <f t="shared" si="3"/>
        <v>0</v>
      </c>
      <c r="I11" s="141">
        <f t="shared" ref="I11" si="4">ROUND(0.0375*(SUM(E11:H11)+ROUND(D11*0.5,4)+ROUND(L11*0.5,4)+M11),4)+ROUND((0.0475)*N11,4)</f>
        <v>3.7499999999999999E-2</v>
      </c>
      <c r="J11" s="141"/>
      <c r="K11" s="141">
        <f t="shared" si="1"/>
        <v>0</v>
      </c>
      <c r="L11" s="141">
        <f t="shared" si="1"/>
        <v>0</v>
      </c>
      <c r="M11" s="141">
        <f t="shared" si="1"/>
        <v>0</v>
      </c>
      <c r="N11" s="141">
        <f t="shared" si="1"/>
        <v>0</v>
      </c>
      <c r="O11" s="141">
        <f>ROUND((AG11+AH11)/2,0)+ROUND(AF11+AI11+AJ11,0)</f>
        <v>0</v>
      </c>
      <c r="P11" s="141">
        <f t="shared" ref="P11:P74" si="5">O11/R11*100</f>
        <v>0</v>
      </c>
      <c r="Q11" s="141">
        <f t="shared" si="2"/>
        <v>1</v>
      </c>
      <c r="R11" s="141">
        <f t="shared" ref="R11:R74" si="6">SUM(E11:H11)+M11+N11+ROUND(C11*0.5,0)+ROUND(D11*0.5,0)+ROUND(K11*0.5,0)+ROUND(L11*0.5,0)</f>
        <v>1</v>
      </c>
      <c r="S11" s="144"/>
      <c r="T11" s="253">
        <v>409201331</v>
      </c>
      <c r="U11" s="383" t="s">
        <v>443</v>
      </c>
      <c r="V11" s="253">
        <v>0</v>
      </c>
      <c r="W11" s="253">
        <v>0</v>
      </c>
      <c r="X11" s="253">
        <v>0</v>
      </c>
      <c r="Y11" s="253">
        <v>1</v>
      </c>
      <c r="Z11" s="253">
        <v>0</v>
      </c>
      <c r="AA11" s="253">
        <v>0</v>
      </c>
      <c r="AB11" s="253">
        <v>0</v>
      </c>
      <c r="AC11" s="253">
        <v>0</v>
      </c>
      <c r="AD11" s="253">
        <v>0</v>
      </c>
      <c r="AE11" s="253">
        <v>0</v>
      </c>
      <c r="AF11" s="253">
        <v>0</v>
      </c>
      <c r="AG11" s="253">
        <v>0</v>
      </c>
      <c r="AH11" s="253">
        <v>0</v>
      </c>
      <c r="AI11" s="253">
        <v>0</v>
      </c>
      <c r="AJ11" s="253">
        <v>0</v>
      </c>
      <c r="AK11" s="126"/>
      <c r="AL11" s="253">
        <v>409</v>
      </c>
      <c r="AM11" s="253">
        <v>201</v>
      </c>
      <c r="AN11" s="253">
        <v>331</v>
      </c>
      <c r="AO11" s="253">
        <v>0</v>
      </c>
    </row>
    <row r="12" spans="1:41">
      <c r="A12" s="129">
        <v>410035035</v>
      </c>
      <c r="B12" s="130" t="s">
        <v>63</v>
      </c>
      <c r="C12" s="141">
        <f t="shared" ref="C12:C75" si="7">ROUND(V12,0)</f>
        <v>0</v>
      </c>
      <c r="D12" s="141">
        <f t="shared" ref="D12:D75" si="8">ROUND(W12,0)</f>
        <v>0</v>
      </c>
      <c r="E12" s="141">
        <f t="shared" ref="E12:E75" si="9">ROUND(X12,0)</f>
        <v>0</v>
      </c>
      <c r="F12" s="141">
        <f t="shared" ref="F12:F75" si="10">ROUND(Y12,0)</f>
        <v>48</v>
      </c>
      <c r="G12" s="141">
        <f t="shared" ref="G12:G75" si="11">ROUND(Z12,0)</f>
        <v>163</v>
      </c>
      <c r="H12" s="141">
        <f t="shared" ref="H12:H75" si="12">ROUND(AA12,0)</f>
        <v>117</v>
      </c>
      <c r="I12" s="141">
        <f t="shared" ref="I12:I75" si="13">ROUND(0.0375*(SUM(E12:H12)+ROUND(D12*0.5,4)+ROUND(L12*0.5,4)+M12),4)+ROUND((0.0475)*N12,4)</f>
        <v>14.625</v>
      </c>
      <c r="J12" s="141"/>
      <c r="K12" s="141">
        <f t="shared" ref="K12:K75" si="14">ROUND(AB12,0)</f>
        <v>0</v>
      </c>
      <c r="L12" s="141">
        <f t="shared" ref="L12:L75" si="15">ROUND(AC12,0)</f>
        <v>0</v>
      </c>
      <c r="M12" s="141">
        <f t="shared" ref="M12:M75" si="16">ROUND(AD12,0)</f>
        <v>62</v>
      </c>
      <c r="N12" s="141">
        <f t="shared" ref="N12:N75" si="17">ROUND(AE12,0)</f>
        <v>0</v>
      </c>
      <c r="O12" s="141">
        <f t="shared" ref="O12:O75" si="18">ROUND((AG12+AH12)/2,0)+ROUND(AF12+AI12+AJ12,0)</f>
        <v>176</v>
      </c>
      <c r="P12" s="141">
        <f t="shared" si="5"/>
        <v>45.128205128205131</v>
      </c>
      <c r="Q12" s="141">
        <f t="shared" si="2"/>
        <v>9</v>
      </c>
      <c r="R12" s="141">
        <f t="shared" si="6"/>
        <v>390</v>
      </c>
      <c r="S12" s="144"/>
      <c r="T12" s="253">
        <v>410035035</v>
      </c>
      <c r="U12" s="383" t="s">
        <v>63</v>
      </c>
      <c r="V12" s="253">
        <v>0</v>
      </c>
      <c r="W12" s="253">
        <v>0</v>
      </c>
      <c r="X12" s="253">
        <v>0</v>
      </c>
      <c r="Y12" s="253">
        <v>48</v>
      </c>
      <c r="Z12" s="253">
        <v>163</v>
      </c>
      <c r="AA12" s="253">
        <v>117</v>
      </c>
      <c r="AB12" s="253">
        <v>0</v>
      </c>
      <c r="AC12" s="253">
        <v>0</v>
      </c>
      <c r="AD12" s="253">
        <v>62</v>
      </c>
      <c r="AE12" s="253">
        <v>0</v>
      </c>
      <c r="AF12" s="253">
        <v>119</v>
      </c>
      <c r="AG12" s="253">
        <v>0</v>
      </c>
      <c r="AH12" s="253">
        <v>0</v>
      </c>
      <c r="AI12" s="253">
        <v>0</v>
      </c>
      <c r="AJ12" s="253">
        <v>57</v>
      </c>
      <c r="AK12" s="126"/>
      <c r="AL12" s="253">
        <v>410</v>
      </c>
      <c r="AM12" s="253">
        <v>35</v>
      </c>
      <c r="AN12" s="253">
        <v>35</v>
      </c>
      <c r="AO12" s="253">
        <v>0</v>
      </c>
    </row>
    <row r="13" spans="1:41">
      <c r="A13" s="129">
        <v>410035057</v>
      </c>
      <c r="B13" s="130" t="s">
        <v>63</v>
      </c>
      <c r="C13" s="141">
        <f t="shared" si="7"/>
        <v>0</v>
      </c>
      <c r="D13" s="141">
        <f t="shared" si="8"/>
        <v>0</v>
      </c>
      <c r="E13" s="141">
        <f t="shared" si="9"/>
        <v>0</v>
      </c>
      <c r="F13" s="141">
        <f t="shared" si="10"/>
        <v>22</v>
      </c>
      <c r="G13" s="141">
        <f t="shared" si="11"/>
        <v>105</v>
      </c>
      <c r="H13" s="141">
        <f t="shared" si="12"/>
        <v>128</v>
      </c>
      <c r="I13" s="141">
        <f t="shared" si="13"/>
        <v>10.8</v>
      </c>
      <c r="J13" s="141"/>
      <c r="K13" s="141">
        <f t="shared" si="14"/>
        <v>0</v>
      </c>
      <c r="L13" s="141">
        <f t="shared" si="15"/>
        <v>0</v>
      </c>
      <c r="M13" s="141">
        <f t="shared" si="16"/>
        <v>33</v>
      </c>
      <c r="N13" s="141">
        <f t="shared" si="17"/>
        <v>0</v>
      </c>
      <c r="O13" s="141">
        <f t="shared" si="18"/>
        <v>139</v>
      </c>
      <c r="P13" s="141">
        <f t="shared" si="5"/>
        <v>48.263888888888893</v>
      </c>
      <c r="Q13" s="141">
        <f t="shared" si="2"/>
        <v>10</v>
      </c>
      <c r="R13" s="141">
        <f t="shared" si="6"/>
        <v>288</v>
      </c>
      <c r="S13" s="144"/>
      <c r="T13" s="253">
        <v>410035057</v>
      </c>
      <c r="U13" s="383" t="s">
        <v>63</v>
      </c>
      <c r="V13" s="253">
        <v>0</v>
      </c>
      <c r="W13" s="253">
        <v>0</v>
      </c>
      <c r="X13" s="253">
        <v>0</v>
      </c>
      <c r="Y13" s="253">
        <v>22</v>
      </c>
      <c r="Z13" s="253">
        <v>105</v>
      </c>
      <c r="AA13" s="253">
        <v>128</v>
      </c>
      <c r="AB13" s="253">
        <v>0</v>
      </c>
      <c r="AC13" s="253">
        <v>0</v>
      </c>
      <c r="AD13" s="253">
        <v>33</v>
      </c>
      <c r="AE13" s="253">
        <v>0</v>
      </c>
      <c r="AF13" s="253">
        <v>75</v>
      </c>
      <c r="AG13" s="253">
        <v>0</v>
      </c>
      <c r="AH13" s="253">
        <v>0</v>
      </c>
      <c r="AI13" s="253">
        <v>0</v>
      </c>
      <c r="AJ13" s="253">
        <v>64</v>
      </c>
      <c r="AK13" s="126"/>
      <c r="AL13" s="253">
        <v>410</v>
      </c>
      <c r="AM13" s="253">
        <v>35</v>
      </c>
      <c r="AN13" s="253">
        <v>57</v>
      </c>
      <c r="AO13" s="253">
        <v>0</v>
      </c>
    </row>
    <row r="14" spans="1:41">
      <c r="A14" s="129">
        <v>410035093</v>
      </c>
      <c r="B14" s="130" t="s">
        <v>63</v>
      </c>
      <c r="C14" s="141">
        <f t="shared" si="7"/>
        <v>0</v>
      </c>
      <c r="D14" s="141">
        <f t="shared" si="8"/>
        <v>0</v>
      </c>
      <c r="E14" s="141">
        <f t="shared" si="9"/>
        <v>0</v>
      </c>
      <c r="F14" s="141">
        <f t="shared" si="10"/>
        <v>0</v>
      </c>
      <c r="G14" s="141">
        <f t="shared" si="11"/>
        <v>5</v>
      </c>
      <c r="H14" s="141">
        <f t="shared" si="12"/>
        <v>3</v>
      </c>
      <c r="I14" s="141">
        <f t="shared" si="13"/>
        <v>0.33750000000000002</v>
      </c>
      <c r="J14" s="141"/>
      <c r="K14" s="141">
        <f t="shared" si="14"/>
        <v>0</v>
      </c>
      <c r="L14" s="141">
        <f t="shared" si="15"/>
        <v>0</v>
      </c>
      <c r="M14" s="141">
        <f t="shared" si="16"/>
        <v>1</v>
      </c>
      <c r="N14" s="141">
        <f t="shared" si="17"/>
        <v>0</v>
      </c>
      <c r="O14" s="141">
        <f t="shared" si="18"/>
        <v>3</v>
      </c>
      <c r="P14" s="141">
        <f t="shared" si="5"/>
        <v>33.333333333333329</v>
      </c>
      <c r="Q14" s="141">
        <f t="shared" si="2"/>
        <v>8</v>
      </c>
      <c r="R14" s="141">
        <f t="shared" si="6"/>
        <v>9</v>
      </c>
      <c r="S14" s="144"/>
      <c r="T14" s="253">
        <v>410035093</v>
      </c>
      <c r="U14" s="383" t="s">
        <v>63</v>
      </c>
      <c r="V14" s="253">
        <v>0</v>
      </c>
      <c r="W14" s="253">
        <v>0</v>
      </c>
      <c r="X14" s="253">
        <v>0</v>
      </c>
      <c r="Y14" s="253">
        <v>0</v>
      </c>
      <c r="Z14" s="253">
        <v>5</v>
      </c>
      <c r="AA14" s="253">
        <v>3</v>
      </c>
      <c r="AB14" s="253">
        <v>0</v>
      </c>
      <c r="AC14" s="253">
        <v>0</v>
      </c>
      <c r="AD14" s="253">
        <v>1</v>
      </c>
      <c r="AE14" s="253">
        <v>0</v>
      </c>
      <c r="AF14" s="253">
        <v>2</v>
      </c>
      <c r="AG14" s="253">
        <v>0</v>
      </c>
      <c r="AH14" s="253">
        <v>0</v>
      </c>
      <c r="AI14" s="253">
        <v>0</v>
      </c>
      <c r="AJ14" s="253">
        <v>1</v>
      </c>
      <c r="AK14" s="126"/>
      <c r="AL14" s="253">
        <v>410</v>
      </c>
      <c r="AM14" s="253">
        <v>35</v>
      </c>
      <c r="AN14" s="253">
        <v>93</v>
      </c>
      <c r="AO14" s="253">
        <v>0</v>
      </c>
    </row>
    <row r="15" spans="1:41">
      <c r="A15" s="129">
        <v>410035155</v>
      </c>
      <c r="B15" s="130" t="s">
        <v>63</v>
      </c>
      <c r="C15" s="141">
        <f t="shared" si="7"/>
        <v>0</v>
      </c>
      <c r="D15" s="141">
        <f t="shared" si="8"/>
        <v>0</v>
      </c>
      <c r="E15" s="141">
        <f t="shared" si="9"/>
        <v>0</v>
      </c>
      <c r="F15" s="141">
        <f t="shared" si="10"/>
        <v>0</v>
      </c>
      <c r="G15" s="141">
        <f t="shared" si="11"/>
        <v>0</v>
      </c>
      <c r="H15" s="141">
        <f t="shared" si="12"/>
        <v>1</v>
      </c>
      <c r="I15" s="141">
        <f t="shared" si="13"/>
        <v>3.7499999999999999E-2</v>
      </c>
      <c r="J15" s="141"/>
      <c r="K15" s="141">
        <f t="shared" si="14"/>
        <v>0</v>
      </c>
      <c r="L15" s="141">
        <f t="shared" si="15"/>
        <v>0</v>
      </c>
      <c r="M15" s="141">
        <f t="shared" si="16"/>
        <v>0</v>
      </c>
      <c r="N15" s="141">
        <f t="shared" si="17"/>
        <v>0</v>
      </c>
      <c r="O15" s="141">
        <f t="shared" si="18"/>
        <v>0</v>
      </c>
      <c r="P15" s="141">
        <f t="shared" si="5"/>
        <v>0</v>
      </c>
      <c r="Q15" s="141">
        <f t="shared" si="2"/>
        <v>1</v>
      </c>
      <c r="R15" s="141">
        <f t="shared" si="6"/>
        <v>1</v>
      </c>
      <c r="S15" s="144"/>
      <c r="T15" s="253">
        <v>410035155</v>
      </c>
      <c r="U15" s="383" t="s">
        <v>63</v>
      </c>
      <c r="V15" s="253">
        <v>0</v>
      </c>
      <c r="W15" s="253">
        <v>0</v>
      </c>
      <c r="X15" s="253">
        <v>0</v>
      </c>
      <c r="Y15" s="253">
        <v>0</v>
      </c>
      <c r="Z15" s="253">
        <v>0</v>
      </c>
      <c r="AA15" s="253">
        <v>1</v>
      </c>
      <c r="AB15" s="253">
        <v>0</v>
      </c>
      <c r="AC15" s="253">
        <v>0</v>
      </c>
      <c r="AD15" s="253">
        <v>0</v>
      </c>
      <c r="AE15" s="253">
        <v>0</v>
      </c>
      <c r="AF15" s="253">
        <v>0</v>
      </c>
      <c r="AG15" s="253">
        <v>0</v>
      </c>
      <c r="AH15" s="253">
        <v>0</v>
      </c>
      <c r="AI15" s="253">
        <v>0</v>
      </c>
      <c r="AJ15" s="253">
        <v>0</v>
      </c>
      <c r="AK15" s="126"/>
      <c r="AL15" s="253">
        <v>410</v>
      </c>
      <c r="AM15" s="253">
        <v>35</v>
      </c>
      <c r="AN15" s="253">
        <v>155</v>
      </c>
      <c r="AO15" s="253">
        <v>0</v>
      </c>
    </row>
    <row r="16" spans="1:41">
      <c r="A16" s="129">
        <v>410035163</v>
      </c>
      <c r="B16" s="130" t="s">
        <v>63</v>
      </c>
      <c r="C16" s="141">
        <f t="shared" si="7"/>
        <v>0</v>
      </c>
      <c r="D16" s="141">
        <f t="shared" si="8"/>
        <v>0</v>
      </c>
      <c r="E16" s="141">
        <f t="shared" si="9"/>
        <v>0</v>
      </c>
      <c r="F16" s="141">
        <f t="shared" si="10"/>
        <v>2</v>
      </c>
      <c r="G16" s="141">
        <f t="shared" si="11"/>
        <v>4</v>
      </c>
      <c r="H16" s="141">
        <f t="shared" si="12"/>
        <v>6</v>
      </c>
      <c r="I16" s="141">
        <f t="shared" si="13"/>
        <v>0.45</v>
      </c>
      <c r="J16" s="141"/>
      <c r="K16" s="141">
        <f t="shared" si="14"/>
        <v>0</v>
      </c>
      <c r="L16" s="141">
        <f t="shared" si="15"/>
        <v>0</v>
      </c>
      <c r="M16" s="141">
        <f t="shared" si="16"/>
        <v>0</v>
      </c>
      <c r="N16" s="141">
        <f t="shared" si="17"/>
        <v>0</v>
      </c>
      <c r="O16" s="141">
        <f t="shared" si="18"/>
        <v>3</v>
      </c>
      <c r="P16" s="141">
        <f t="shared" si="5"/>
        <v>25</v>
      </c>
      <c r="Q16" s="141">
        <f t="shared" si="2"/>
        <v>6</v>
      </c>
      <c r="R16" s="141">
        <f t="shared" si="6"/>
        <v>12</v>
      </c>
      <c r="S16" s="144"/>
      <c r="T16" s="253">
        <v>410035163</v>
      </c>
      <c r="U16" s="383" t="s">
        <v>63</v>
      </c>
      <c r="V16" s="253">
        <v>0</v>
      </c>
      <c r="W16" s="253">
        <v>0</v>
      </c>
      <c r="X16" s="253">
        <v>0</v>
      </c>
      <c r="Y16" s="253">
        <v>2</v>
      </c>
      <c r="Z16" s="253">
        <v>4</v>
      </c>
      <c r="AA16" s="253">
        <v>6</v>
      </c>
      <c r="AB16" s="253">
        <v>0</v>
      </c>
      <c r="AC16" s="253">
        <v>0</v>
      </c>
      <c r="AD16" s="253">
        <v>0</v>
      </c>
      <c r="AE16" s="253">
        <v>0</v>
      </c>
      <c r="AF16" s="253">
        <v>2</v>
      </c>
      <c r="AG16" s="253">
        <v>0</v>
      </c>
      <c r="AH16" s="253">
        <v>0</v>
      </c>
      <c r="AI16" s="253">
        <v>0</v>
      </c>
      <c r="AJ16" s="253">
        <v>1</v>
      </c>
      <c r="AK16" s="126"/>
      <c r="AL16" s="253">
        <v>410</v>
      </c>
      <c r="AM16" s="253">
        <v>35</v>
      </c>
      <c r="AN16" s="253">
        <v>163</v>
      </c>
      <c r="AO16" s="253">
        <v>0</v>
      </c>
    </row>
    <row r="17" spans="1:41">
      <c r="A17" s="129">
        <v>410035165</v>
      </c>
      <c r="B17" s="130" t="s">
        <v>63</v>
      </c>
      <c r="C17" s="141">
        <f t="shared" si="7"/>
        <v>0</v>
      </c>
      <c r="D17" s="141">
        <f t="shared" si="8"/>
        <v>0</v>
      </c>
      <c r="E17" s="141">
        <f t="shared" si="9"/>
        <v>0</v>
      </c>
      <c r="F17" s="141">
        <f t="shared" si="10"/>
        <v>0</v>
      </c>
      <c r="G17" s="141">
        <f t="shared" si="11"/>
        <v>1</v>
      </c>
      <c r="H17" s="141">
        <f t="shared" si="12"/>
        <v>1</v>
      </c>
      <c r="I17" s="141">
        <f t="shared" si="13"/>
        <v>7.4999999999999997E-2</v>
      </c>
      <c r="J17" s="141"/>
      <c r="K17" s="141">
        <f t="shared" si="14"/>
        <v>0</v>
      </c>
      <c r="L17" s="141">
        <f t="shared" si="15"/>
        <v>0</v>
      </c>
      <c r="M17" s="141">
        <f t="shared" si="16"/>
        <v>0</v>
      </c>
      <c r="N17" s="141">
        <f t="shared" si="17"/>
        <v>0</v>
      </c>
      <c r="O17" s="141">
        <f t="shared" si="18"/>
        <v>0</v>
      </c>
      <c r="P17" s="141">
        <f t="shared" si="5"/>
        <v>0</v>
      </c>
      <c r="Q17" s="141">
        <f t="shared" ref="Q17:Q80" si="19">IF(P17&lt;7,1,
   IF(P17&lt;11,2,
   IF(P17&lt;15,3,
   IF(P17&lt;18,4,
   IF(P17&lt;23,5,
   IF(P17&lt;26,6,
   IF(P17&lt;30,7,
   IF(P17&lt;35,8,
   IF(P17&lt;46,9,10)))))))))</f>
        <v>1</v>
      </c>
      <c r="R17" s="141">
        <f t="shared" si="6"/>
        <v>2</v>
      </c>
      <c r="S17" s="144"/>
      <c r="T17" s="253">
        <v>410035165</v>
      </c>
      <c r="U17" s="383" t="s">
        <v>63</v>
      </c>
      <c r="V17" s="253">
        <v>0</v>
      </c>
      <c r="W17" s="253">
        <v>0</v>
      </c>
      <c r="X17" s="253">
        <v>0</v>
      </c>
      <c r="Y17" s="253">
        <v>0</v>
      </c>
      <c r="Z17" s="253">
        <v>1</v>
      </c>
      <c r="AA17" s="253">
        <v>1</v>
      </c>
      <c r="AB17" s="253">
        <v>0</v>
      </c>
      <c r="AC17" s="253">
        <v>0</v>
      </c>
      <c r="AD17" s="253">
        <v>0</v>
      </c>
      <c r="AE17" s="253">
        <v>0</v>
      </c>
      <c r="AF17" s="253">
        <v>0</v>
      </c>
      <c r="AG17" s="253">
        <v>0</v>
      </c>
      <c r="AH17" s="253">
        <v>0</v>
      </c>
      <c r="AI17" s="253">
        <v>0</v>
      </c>
      <c r="AJ17" s="253">
        <v>0</v>
      </c>
      <c r="AK17" s="126"/>
      <c r="AL17" s="253">
        <v>410</v>
      </c>
      <c r="AM17" s="253">
        <v>35</v>
      </c>
      <c r="AN17" s="253">
        <v>165</v>
      </c>
      <c r="AO17" s="253">
        <v>0</v>
      </c>
    </row>
    <row r="18" spans="1:41">
      <c r="A18" s="129">
        <v>410035248</v>
      </c>
      <c r="B18" s="130" t="s">
        <v>63</v>
      </c>
      <c r="C18" s="141">
        <f t="shared" si="7"/>
        <v>0</v>
      </c>
      <c r="D18" s="141">
        <f t="shared" si="8"/>
        <v>0</v>
      </c>
      <c r="E18" s="141">
        <f t="shared" si="9"/>
        <v>0</v>
      </c>
      <c r="F18" s="141">
        <f t="shared" si="10"/>
        <v>0</v>
      </c>
      <c r="G18" s="141">
        <f t="shared" si="11"/>
        <v>8</v>
      </c>
      <c r="H18" s="141">
        <f t="shared" si="12"/>
        <v>12</v>
      </c>
      <c r="I18" s="141">
        <f t="shared" si="13"/>
        <v>0.86250000000000004</v>
      </c>
      <c r="J18" s="141"/>
      <c r="K18" s="141">
        <f t="shared" si="14"/>
        <v>0</v>
      </c>
      <c r="L18" s="141">
        <f t="shared" si="15"/>
        <v>0</v>
      </c>
      <c r="M18" s="141">
        <f t="shared" si="16"/>
        <v>3</v>
      </c>
      <c r="N18" s="141">
        <f t="shared" si="17"/>
        <v>0</v>
      </c>
      <c r="O18" s="141">
        <f t="shared" si="18"/>
        <v>4</v>
      </c>
      <c r="P18" s="141">
        <f t="shared" si="5"/>
        <v>17.391304347826086</v>
      </c>
      <c r="Q18" s="141">
        <f t="shared" si="19"/>
        <v>4</v>
      </c>
      <c r="R18" s="141">
        <f t="shared" si="6"/>
        <v>23</v>
      </c>
      <c r="S18" s="144"/>
      <c r="T18" s="253">
        <v>410035248</v>
      </c>
      <c r="U18" s="383" t="s">
        <v>63</v>
      </c>
      <c r="V18" s="253">
        <v>0</v>
      </c>
      <c r="W18" s="253">
        <v>0</v>
      </c>
      <c r="X18" s="253">
        <v>0</v>
      </c>
      <c r="Y18" s="253">
        <v>0</v>
      </c>
      <c r="Z18" s="253">
        <v>8</v>
      </c>
      <c r="AA18" s="253">
        <v>12</v>
      </c>
      <c r="AB18" s="253">
        <v>0</v>
      </c>
      <c r="AC18" s="253">
        <v>0</v>
      </c>
      <c r="AD18" s="253">
        <v>3</v>
      </c>
      <c r="AE18" s="253">
        <v>0</v>
      </c>
      <c r="AF18" s="253">
        <v>2</v>
      </c>
      <c r="AG18" s="253">
        <v>0</v>
      </c>
      <c r="AH18" s="253">
        <v>0</v>
      </c>
      <c r="AI18" s="253">
        <v>0</v>
      </c>
      <c r="AJ18" s="253">
        <v>2</v>
      </c>
      <c r="AK18" s="126"/>
      <c r="AL18" s="253">
        <v>410</v>
      </c>
      <c r="AM18" s="253">
        <v>35</v>
      </c>
      <c r="AN18" s="253">
        <v>248</v>
      </c>
      <c r="AO18" s="253">
        <v>0</v>
      </c>
    </row>
    <row r="19" spans="1:41">
      <c r="A19" s="129">
        <v>410035258</v>
      </c>
      <c r="B19" s="130" t="s">
        <v>63</v>
      </c>
      <c r="C19" s="141">
        <f t="shared" si="7"/>
        <v>0</v>
      </c>
      <c r="D19" s="141">
        <f t="shared" si="8"/>
        <v>0</v>
      </c>
      <c r="E19" s="141">
        <f t="shared" si="9"/>
        <v>0</v>
      </c>
      <c r="F19" s="141">
        <f t="shared" si="10"/>
        <v>0</v>
      </c>
      <c r="G19" s="141">
        <f t="shared" si="11"/>
        <v>1</v>
      </c>
      <c r="H19" s="141">
        <f t="shared" si="12"/>
        <v>0</v>
      </c>
      <c r="I19" s="141">
        <f t="shared" si="13"/>
        <v>3.7499999999999999E-2</v>
      </c>
      <c r="J19" s="141"/>
      <c r="K19" s="141">
        <f t="shared" si="14"/>
        <v>0</v>
      </c>
      <c r="L19" s="141">
        <f t="shared" si="15"/>
        <v>0</v>
      </c>
      <c r="M19" s="141">
        <f t="shared" si="16"/>
        <v>0</v>
      </c>
      <c r="N19" s="141">
        <f t="shared" si="17"/>
        <v>0</v>
      </c>
      <c r="O19" s="141">
        <f t="shared" si="18"/>
        <v>1</v>
      </c>
      <c r="P19" s="141">
        <f t="shared" si="5"/>
        <v>100</v>
      </c>
      <c r="Q19" s="141">
        <f t="shared" si="19"/>
        <v>10</v>
      </c>
      <c r="R19" s="141">
        <f t="shared" si="6"/>
        <v>1</v>
      </c>
      <c r="S19" s="144"/>
      <c r="T19" s="253">
        <v>410035258</v>
      </c>
      <c r="U19" s="383" t="s">
        <v>63</v>
      </c>
      <c r="V19" s="253">
        <v>0</v>
      </c>
      <c r="W19" s="253">
        <v>0</v>
      </c>
      <c r="X19" s="253">
        <v>0</v>
      </c>
      <c r="Y19" s="253">
        <v>0</v>
      </c>
      <c r="Z19" s="253">
        <v>1</v>
      </c>
      <c r="AA19" s="253">
        <v>0</v>
      </c>
      <c r="AB19" s="253">
        <v>0</v>
      </c>
      <c r="AC19" s="253">
        <v>0</v>
      </c>
      <c r="AD19" s="253">
        <v>0</v>
      </c>
      <c r="AE19" s="253">
        <v>0</v>
      </c>
      <c r="AF19" s="253">
        <v>1</v>
      </c>
      <c r="AG19" s="253">
        <v>0</v>
      </c>
      <c r="AH19" s="253">
        <v>0</v>
      </c>
      <c r="AI19" s="253">
        <v>0</v>
      </c>
      <c r="AJ19" s="253">
        <v>0</v>
      </c>
      <c r="AK19" s="126"/>
      <c r="AL19" s="253">
        <v>410</v>
      </c>
      <c r="AM19" s="253">
        <v>35</v>
      </c>
      <c r="AN19" s="253">
        <v>258</v>
      </c>
      <c r="AO19" s="253">
        <v>0</v>
      </c>
    </row>
    <row r="20" spans="1:41">
      <c r="A20" s="129">
        <v>410035262</v>
      </c>
      <c r="B20" s="130" t="s">
        <v>63</v>
      </c>
      <c r="C20" s="141">
        <f t="shared" si="7"/>
        <v>0</v>
      </c>
      <c r="D20" s="141">
        <f t="shared" si="8"/>
        <v>0</v>
      </c>
      <c r="E20" s="141">
        <f t="shared" si="9"/>
        <v>0</v>
      </c>
      <c r="F20" s="141">
        <f t="shared" si="10"/>
        <v>1</v>
      </c>
      <c r="G20" s="141">
        <f t="shared" si="11"/>
        <v>0</v>
      </c>
      <c r="H20" s="141">
        <f t="shared" si="12"/>
        <v>1</v>
      </c>
      <c r="I20" s="141">
        <f t="shared" si="13"/>
        <v>7.4999999999999997E-2</v>
      </c>
      <c r="J20" s="141"/>
      <c r="K20" s="141">
        <f t="shared" si="14"/>
        <v>0</v>
      </c>
      <c r="L20" s="141">
        <f t="shared" si="15"/>
        <v>0</v>
      </c>
      <c r="M20" s="141">
        <f t="shared" si="16"/>
        <v>0</v>
      </c>
      <c r="N20" s="141">
        <f t="shared" si="17"/>
        <v>0</v>
      </c>
      <c r="O20" s="141">
        <f t="shared" si="18"/>
        <v>0</v>
      </c>
      <c r="P20" s="141">
        <f t="shared" si="5"/>
        <v>0</v>
      </c>
      <c r="Q20" s="141">
        <f t="shared" si="19"/>
        <v>1</v>
      </c>
      <c r="R20" s="141">
        <f t="shared" si="6"/>
        <v>2</v>
      </c>
      <c r="S20" s="144"/>
      <c r="T20" s="253">
        <v>410035262</v>
      </c>
      <c r="U20" s="383" t="s">
        <v>63</v>
      </c>
      <c r="V20" s="253">
        <v>0</v>
      </c>
      <c r="W20" s="253">
        <v>0</v>
      </c>
      <c r="X20" s="253">
        <v>0</v>
      </c>
      <c r="Y20" s="253">
        <v>1</v>
      </c>
      <c r="Z20" s="253">
        <v>0</v>
      </c>
      <c r="AA20" s="253">
        <v>1</v>
      </c>
      <c r="AB20" s="253">
        <v>0</v>
      </c>
      <c r="AC20" s="253">
        <v>0</v>
      </c>
      <c r="AD20" s="253">
        <v>0</v>
      </c>
      <c r="AE20" s="253">
        <v>0</v>
      </c>
      <c r="AF20" s="253">
        <v>0</v>
      </c>
      <c r="AG20" s="253">
        <v>0</v>
      </c>
      <c r="AH20" s="253">
        <v>0</v>
      </c>
      <c r="AI20" s="253">
        <v>0</v>
      </c>
      <c r="AJ20" s="253">
        <v>0</v>
      </c>
      <c r="AK20" s="126"/>
      <c r="AL20" s="253">
        <v>410</v>
      </c>
      <c r="AM20" s="253">
        <v>35</v>
      </c>
      <c r="AN20" s="253">
        <v>262</v>
      </c>
      <c r="AO20" s="253">
        <v>0</v>
      </c>
    </row>
    <row r="21" spans="1:41">
      <c r="A21" s="129">
        <v>410035308</v>
      </c>
      <c r="B21" s="130" t="s">
        <v>63</v>
      </c>
      <c r="C21" s="141">
        <f t="shared" si="7"/>
        <v>0</v>
      </c>
      <c r="D21" s="141">
        <f t="shared" si="8"/>
        <v>0</v>
      </c>
      <c r="E21" s="141">
        <f t="shared" si="9"/>
        <v>0</v>
      </c>
      <c r="F21" s="141">
        <f t="shared" si="10"/>
        <v>0</v>
      </c>
      <c r="G21" s="141">
        <f t="shared" si="11"/>
        <v>0</v>
      </c>
      <c r="H21" s="141">
        <f t="shared" si="12"/>
        <v>1</v>
      </c>
      <c r="I21" s="141">
        <f t="shared" si="13"/>
        <v>3.7499999999999999E-2</v>
      </c>
      <c r="J21" s="141"/>
      <c r="K21" s="141">
        <f t="shared" si="14"/>
        <v>0</v>
      </c>
      <c r="L21" s="141">
        <f t="shared" si="15"/>
        <v>0</v>
      </c>
      <c r="M21" s="141">
        <f t="shared" si="16"/>
        <v>0</v>
      </c>
      <c r="N21" s="141">
        <f t="shared" si="17"/>
        <v>0</v>
      </c>
      <c r="O21" s="141">
        <f t="shared" si="18"/>
        <v>1</v>
      </c>
      <c r="P21" s="141">
        <f t="shared" si="5"/>
        <v>100</v>
      </c>
      <c r="Q21" s="141">
        <f t="shared" si="19"/>
        <v>10</v>
      </c>
      <c r="R21" s="141">
        <f t="shared" si="6"/>
        <v>1</v>
      </c>
      <c r="S21" s="144"/>
      <c r="T21" s="253">
        <v>410035308</v>
      </c>
      <c r="U21" s="383" t="s">
        <v>63</v>
      </c>
      <c r="V21" s="253">
        <v>0</v>
      </c>
      <c r="W21" s="253">
        <v>0</v>
      </c>
      <c r="X21" s="253">
        <v>0</v>
      </c>
      <c r="Y21" s="253">
        <v>0</v>
      </c>
      <c r="Z21" s="253">
        <v>0</v>
      </c>
      <c r="AA21" s="253">
        <v>1</v>
      </c>
      <c r="AB21" s="253">
        <v>0</v>
      </c>
      <c r="AC21" s="253">
        <v>0</v>
      </c>
      <c r="AD21" s="253">
        <v>0</v>
      </c>
      <c r="AE21" s="253">
        <v>0</v>
      </c>
      <c r="AF21" s="253">
        <v>0</v>
      </c>
      <c r="AG21" s="253">
        <v>0</v>
      </c>
      <c r="AH21" s="253">
        <v>0</v>
      </c>
      <c r="AI21" s="253">
        <v>0</v>
      </c>
      <c r="AJ21" s="253">
        <v>1</v>
      </c>
      <c r="AK21" s="126"/>
      <c r="AL21" s="253">
        <v>410</v>
      </c>
      <c r="AM21" s="253">
        <v>35</v>
      </c>
      <c r="AN21" s="253">
        <v>308</v>
      </c>
      <c r="AO21" s="253">
        <v>0</v>
      </c>
    </row>
    <row r="22" spans="1:41">
      <c r="A22" s="129">
        <v>410035346</v>
      </c>
      <c r="B22" s="130" t="s">
        <v>63</v>
      </c>
      <c r="C22" s="141">
        <f t="shared" si="7"/>
        <v>0</v>
      </c>
      <c r="D22" s="141">
        <f t="shared" si="8"/>
        <v>0</v>
      </c>
      <c r="E22" s="141">
        <f t="shared" si="9"/>
        <v>0</v>
      </c>
      <c r="F22" s="141">
        <f t="shared" si="10"/>
        <v>0</v>
      </c>
      <c r="G22" s="141">
        <f t="shared" si="11"/>
        <v>3</v>
      </c>
      <c r="H22" s="141">
        <f t="shared" si="12"/>
        <v>3</v>
      </c>
      <c r="I22" s="141">
        <f t="shared" si="13"/>
        <v>0.22500000000000001</v>
      </c>
      <c r="J22" s="141"/>
      <c r="K22" s="141">
        <f t="shared" si="14"/>
        <v>0</v>
      </c>
      <c r="L22" s="141">
        <f t="shared" si="15"/>
        <v>0</v>
      </c>
      <c r="M22" s="141">
        <f t="shared" si="16"/>
        <v>0</v>
      </c>
      <c r="N22" s="141">
        <f t="shared" si="17"/>
        <v>0</v>
      </c>
      <c r="O22" s="141">
        <f t="shared" si="18"/>
        <v>4</v>
      </c>
      <c r="P22" s="141">
        <f t="shared" si="5"/>
        <v>66.666666666666657</v>
      </c>
      <c r="Q22" s="141">
        <f t="shared" si="19"/>
        <v>10</v>
      </c>
      <c r="R22" s="141">
        <f t="shared" si="6"/>
        <v>6</v>
      </c>
      <c r="S22" s="144"/>
      <c r="T22" s="253">
        <v>410035346</v>
      </c>
      <c r="U22" s="383" t="s">
        <v>63</v>
      </c>
      <c r="V22" s="253">
        <v>0</v>
      </c>
      <c r="W22" s="253">
        <v>0</v>
      </c>
      <c r="X22" s="253">
        <v>0</v>
      </c>
      <c r="Y22" s="253">
        <v>0</v>
      </c>
      <c r="Z22" s="253">
        <v>3</v>
      </c>
      <c r="AA22" s="253">
        <v>3</v>
      </c>
      <c r="AB22" s="253">
        <v>0</v>
      </c>
      <c r="AC22" s="253">
        <v>0</v>
      </c>
      <c r="AD22" s="253">
        <v>0</v>
      </c>
      <c r="AE22" s="253">
        <v>0</v>
      </c>
      <c r="AF22" s="253">
        <v>1</v>
      </c>
      <c r="AG22" s="253">
        <v>0</v>
      </c>
      <c r="AH22" s="253">
        <v>0</v>
      </c>
      <c r="AI22" s="253">
        <v>0</v>
      </c>
      <c r="AJ22" s="253">
        <v>3</v>
      </c>
      <c r="AK22" s="126"/>
      <c r="AL22" s="253">
        <v>410</v>
      </c>
      <c r="AM22" s="253">
        <v>35</v>
      </c>
      <c r="AN22" s="253">
        <v>346</v>
      </c>
      <c r="AO22" s="253">
        <v>0</v>
      </c>
    </row>
    <row r="23" spans="1:41">
      <c r="A23" s="129">
        <v>410057035</v>
      </c>
      <c r="B23" s="130" t="s">
        <v>63</v>
      </c>
      <c r="C23" s="141">
        <f t="shared" si="7"/>
        <v>0</v>
      </c>
      <c r="D23" s="141">
        <f t="shared" si="8"/>
        <v>0</v>
      </c>
      <c r="E23" s="141">
        <f t="shared" si="9"/>
        <v>0</v>
      </c>
      <c r="F23" s="141">
        <f t="shared" si="10"/>
        <v>0</v>
      </c>
      <c r="G23" s="141">
        <f t="shared" si="11"/>
        <v>6</v>
      </c>
      <c r="H23" s="141">
        <f t="shared" si="12"/>
        <v>0</v>
      </c>
      <c r="I23" s="141">
        <f t="shared" si="13"/>
        <v>0.375</v>
      </c>
      <c r="J23" s="141"/>
      <c r="K23" s="141">
        <f t="shared" si="14"/>
        <v>0</v>
      </c>
      <c r="L23" s="141">
        <f t="shared" si="15"/>
        <v>0</v>
      </c>
      <c r="M23" s="141">
        <f t="shared" si="16"/>
        <v>4</v>
      </c>
      <c r="N23" s="141">
        <f t="shared" si="17"/>
        <v>0</v>
      </c>
      <c r="O23" s="141">
        <f t="shared" si="18"/>
        <v>6</v>
      </c>
      <c r="P23" s="141">
        <f t="shared" si="5"/>
        <v>60</v>
      </c>
      <c r="Q23" s="141">
        <f t="shared" si="19"/>
        <v>10</v>
      </c>
      <c r="R23" s="141">
        <f t="shared" si="6"/>
        <v>10</v>
      </c>
      <c r="S23" s="144"/>
      <c r="T23" s="253">
        <v>410057035</v>
      </c>
      <c r="U23" s="383" t="s">
        <v>63</v>
      </c>
      <c r="V23" s="253">
        <v>0</v>
      </c>
      <c r="W23" s="253">
        <v>0</v>
      </c>
      <c r="X23" s="253">
        <v>0</v>
      </c>
      <c r="Y23" s="253">
        <v>0</v>
      </c>
      <c r="Z23" s="253">
        <v>6</v>
      </c>
      <c r="AA23" s="253">
        <v>0</v>
      </c>
      <c r="AB23" s="253">
        <v>0</v>
      </c>
      <c r="AC23" s="253">
        <v>0</v>
      </c>
      <c r="AD23" s="253">
        <v>4</v>
      </c>
      <c r="AE23" s="253">
        <v>0</v>
      </c>
      <c r="AF23" s="253">
        <v>6</v>
      </c>
      <c r="AG23" s="253">
        <v>0</v>
      </c>
      <c r="AH23" s="253">
        <v>0</v>
      </c>
      <c r="AI23" s="253">
        <v>0</v>
      </c>
      <c r="AJ23" s="253">
        <v>0</v>
      </c>
      <c r="AK23" s="126"/>
      <c r="AL23" s="253">
        <v>410</v>
      </c>
      <c r="AM23" s="253">
        <v>57</v>
      </c>
      <c r="AN23" s="253">
        <v>35</v>
      </c>
      <c r="AO23" s="253">
        <v>0</v>
      </c>
    </row>
    <row r="24" spans="1:41">
      <c r="A24" s="129">
        <v>410057057</v>
      </c>
      <c r="B24" s="130" t="s">
        <v>63</v>
      </c>
      <c r="C24" s="141">
        <f t="shared" si="7"/>
        <v>0</v>
      </c>
      <c r="D24" s="141">
        <f t="shared" si="8"/>
        <v>0</v>
      </c>
      <c r="E24" s="141">
        <f t="shared" si="9"/>
        <v>0</v>
      </c>
      <c r="F24" s="141">
        <f t="shared" si="10"/>
        <v>20</v>
      </c>
      <c r="G24" s="141">
        <f t="shared" si="11"/>
        <v>135</v>
      </c>
      <c r="H24" s="141">
        <f t="shared" si="12"/>
        <v>0</v>
      </c>
      <c r="I24" s="141">
        <f t="shared" si="13"/>
        <v>7.3125</v>
      </c>
      <c r="J24" s="141"/>
      <c r="K24" s="141">
        <f t="shared" si="14"/>
        <v>0</v>
      </c>
      <c r="L24" s="141">
        <f t="shared" si="15"/>
        <v>0</v>
      </c>
      <c r="M24" s="141">
        <f t="shared" si="16"/>
        <v>40</v>
      </c>
      <c r="N24" s="141">
        <f t="shared" si="17"/>
        <v>0</v>
      </c>
      <c r="O24" s="141">
        <f t="shared" si="18"/>
        <v>103</v>
      </c>
      <c r="P24" s="141">
        <f t="shared" si="5"/>
        <v>52.820512820512825</v>
      </c>
      <c r="Q24" s="141">
        <f t="shared" si="19"/>
        <v>10</v>
      </c>
      <c r="R24" s="141">
        <f t="shared" si="6"/>
        <v>195</v>
      </c>
      <c r="S24" s="144"/>
      <c r="T24" s="253">
        <v>410057057</v>
      </c>
      <c r="U24" s="383" t="s">
        <v>63</v>
      </c>
      <c r="V24" s="253">
        <v>0</v>
      </c>
      <c r="W24" s="253">
        <v>0</v>
      </c>
      <c r="X24" s="253">
        <v>0</v>
      </c>
      <c r="Y24" s="253">
        <v>20</v>
      </c>
      <c r="Z24" s="253">
        <v>135</v>
      </c>
      <c r="AA24" s="253">
        <v>0</v>
      </c>
      <c r="AB24" s="253">
        <v>0</v>
      </c>
      <c r="AC24" s="253">
        <v>0</v>
      </c>
      <c r="AD24" s="253">
        <v>40</v>
      </c>
      <c r="AE24" s="253">
        <v>0</v>
      </c>
      <c r="AF24" s="253">
        <v>103</v>
      </c>
      <c r="AG24" s="253">
        <v>0</v>
      </c>
      <c r="AH24" s="253">
        <v>0</v>
      </c>
      <c r="AI24" s="253">
        <v>0</v>
      </c>
      <c r="AJ24" s="253">
        <v>0</v>
      </c>
      <c r="AK24" s="126"/>
      <c r="AL24" s="253">
        <v>410</v>
      </c>
      <c r="AM24" s="253">
        <v>57</v>
      </c>
      <c r="AN24" s="253">
        <v>57</v>
      </c>
      <c r="AO24" s="253">
        <v>0</v>
      </c>
    </row>
    <row r="25" spans="1:41">
      <c r="A25" s="129">
        <v>410057093</v>
      </c>
      <c r="B25" s="130" t="s">
        <v>63</v>
      </c>
      <c r="C25" s="141">
        <f t="shared" si="7"/>
        <v>0</v>
      </c>
      <c r="D25" s="141">
        <f t="shared" si="8"/>
        <v>0</v>
      </c>
      <c r="E25" s="141">
        <f t="shared" si="9"/>
        <v>0</v>
      </c>
      <c r="F25" s="141">
        <f t="shared" si="10"/>
        <v>0</v>
      </c>
      <c r="G25" s="141">
        <f t="shared" si="11"/>
        <v>3</v>
      </c>
      <c r="H25" s="141">
        <f t="shared" si="12"/>
        <v>0</v>
      </c>
      <c r="I25" s="141">
        <f t="shared" si="13"/>
        <v>0.15</v>
      </c>
      <c r="J25" s="141"/>
      <c r="K25" s="141">
        <f t="shared" si="14"/>
        <v>0</v>
      </c>
      <c r="L25" s="141">
        <f t="shared" si="15"/>
        <v>0</v>
      </c>
      <c r="M25" s="141">
        <f t="shared" si="16"/>
        <v>1</v>
      </c>
      <c r="N25" s="141">
        <f t="shared" si="17"/>
        <v>0</v>
      </c>
      <c r="O25" s="141">
        <f t="shared" si="18"/>
        <v>3</v>
      </c>
      <c r="P25" s="141">
        <f t="shared" si="5"/>
        <v>75</v>
      </c>
      <c r="Q25" s="141">
        <f t="shared" si="19"/>
        <v>10</v>
      </c>
      <c r="R25" s="141">
        <f t="shared" si="6"/>
        <v>4</v>
      </c>
      <c r="S25" s="144"/>
      <c r="T25" s="253">
        <v>410057093</v>
      </c>
      <c r="U25" s="383" t="s">
        <v>63</v>
      </c>
      <c r="V25" s="253">
        <v>0</v>
      </c>
      <c r="W25" s="253">
        <v>0</v>
      </c>
      <c r="X25" s="253">
        <v>0</v>
      </c>
      <c r="Y25" s="253">
        <v>0</v>
      </c>
      <c r="Z25" s="253">
        <v>3</v>
      </c>
      <c r="AA25" s="253">
        <v>0</v>
      </c>
      <c r="AB25" s="253">
        <v>0</v>
      </c>
      <c r="AC25" s="253">
        <v>0</v>
      </c>
      <c r="AD25" s="253">
        <v>1</v>
      </c>
      <c r="AE25" s="253">
        <v>0</v>
      </c>
      <c r="AF25" s="253">
        <v>3</v>
      </c>
      <c r="AG25" s="253">
        <v>0</v>
      </c>
      <c r="AH25" s="253">
        <v>0</v>
      </c>
      <c r="AI25" s="253">
        <v>0</v>
      </c>
      <c r="AJ25" s="253">
        <v>0</v>
      </c>
      <c r="AK25" s="126"/>
      <c r="AL25" s="253">
        <v>410</v>
      </c>
      <c r="AM25" s="253">
        <v>57</v>
      </c>
      <c r="AN25" s="253">
        <v>93</v>
      </c>
      <c r="AO25" s="253">
        <v>0</v>
      </c>
    </row>
    <row r="26" spans="1:41">
      <c r="A26" s="129">
        <v>410057163</v>
      </c>
      <c r="B26" s="130" t="s">
        <v>63</v>
      </c>
      <c r="C26" s="141">
        <f t="shared" si="7"/>
        <v>0</v>
      </c>
      <c r="D26" s="141">
        <f t="shared" si="8"/>
        <v>0</v>
      </c>
      <c r="E26" s="141">
        <f t="shared" si="9"/>
        <v>0</v>
      </c>
      <c r="F26" s="141">
        <f t="shared" si="10"/>
        <v>0</v>
      </c>
      <c r="G26" s="141">
        <f t="shared" si="11"/>
        <v>2</v>
      </c>
      <c r="H26" s="141">
        <f t="shared" si="12"/>
        <v>0</v>
      </c>
      <c r="I26" s="141">
        <f t="shared" si="13"/>
        <v>7.4999999999999997E-2</v>
      </c>
      <c r="J26" s="141"/>
      <c r="K26" s="141">
        <f t="shared" si="14"/>
        <v>0</v>
      </c>
      <c r="L26" s="141">
        <f t="shared" si="15"/>
        <v>0</v>
      </c>
      <c r="M26" s="141">
        <f t="shared" si="16"/>
        <v>0</v>
      </c>
      <c r="N26" s="141">
        <f t="shared" si="17"/>
        <v>0</v>
      </c>
      <c r="O26" s="141">
        <f t="shared" si="18"/>
        <v>1</v>
      </c>
      <c r="P26" s="141">
        <f t="shared" si="5"/>
        <v>50</v>
      </c>
      <c r="Q26" s="141">
        <f t="shared" si="19"/>
        <v>10</v>
      </c>
      <c r="R26" s="141">
        <f t="shared" si="6"/>
        <v>2</v>
      </c>
      <c r="S26" s="144"/>
      <c r="T26" s="253">
        <v>410057163</v>
      </c>
      <c r="U26" s="383" t="s">
        <v>63</v>
      </c>
      <c r="V26" s="253">
        <v>0</v>
      </c>
      <c r="W26" s="253">
        <v>0</v>
      </c>
      <c r="X26" s="253">
        <v>0</v>
      </c>
      <c r="Y26" s="253">
        <v>0</v>
      </c>
      <c r="Z26" s="253">
        <v>2</v>
      </c>
      <c r="AA26" s="253">
        <v>0</v>
      </c>
      <c r="AB26" s="253">
        <v>0</v>
      </c>
      <c r="AC26" s="253">
        <v>0</v>
      </c>
      <c r="AD26" s="253">
        <v>0</v>
      </c>
      <c r="AE26" s="253">
        <v>0</v>
      </c>
      <c r="AF26" s="253">
        <v>1</v>
      </c>
      <c r="AG26" s="253">
        <v>0</v>
      </c>
      <c r="AH26" s="253">
        <v>0</v>
      </c>
      <c r="AI26" s="253">
        <v>0</v>
      </c>
      <c r="AJ26" s="253">
        <v>0</v>
      </c>
      <c r="AK26" s="126"/>
      <c r="AL26" s="253">
        <v>410</v>
      </c>
      <c r="AM26" s="253">
        <v>57</v>
      </c>
      <c r="AN26" s="253">
        <v>163</v>
      </c>
      <c r="AO26" s="253">
        <v>0</v>
      </c>
    </row>
    <row r="27" spans="1:41">
      <c r="A27" s="129">
        <v>410057248</v>
      </c>
      <c r="B27" s="130" t="s">
        <v>63</v>
      </c>
      <c r="C27" s="141">
        <f t="shared" si="7"/>
        <v>0</v>
      </c>
      <c r="D27" s="141">
        <f t="shared" si="8"/>
        <v>0</v>
      </c>
      <c r="E27" s="141">
        <f t="shared" si="9"/>
        <v>0</v>
      </c>
      <c r="F27" s="141">
        <f t="shared" si="10"/>
        <v>2</v>
      </c>
      <c r="G27" s="141">
        <f t="shared" si="11"/>
        <v>7</v>
      </c>
      <c r="H27" s="141">
        <f t="shared" si="12"/>
        <v>0</v>
      </c>
      <c r="I27" s="141">
        <f t="shared" si="13"/>
        <v>0.33750000000000002</v>
      </c>
      <c r="J27" s="141"/>
      <c r="K27" s="141">
        <f t="shared" si="14"/>
        <v>0</v>
      </c>
      <c r="L27" s="141">
        <f t="shared" si="15"/>
        <v>0</v>
      </c>
      <c r="M27" s="141">
        <f t="shared" si="16"/>
        <v>0</v>
      </c>
      <c r="N27" s="141">
        <f t="shared" si="17"/>
        <v>0</v>
      </c>
      <c r="O27" s="141">
        <f t="shared" si="18"/>
        <v>4</v>
      </c>
      <c r="P27" s="141">
        <f t="shared" si="5"/>
        <v>44.444444444444443</v>
      </c>
      <c r="Q27" s="141">
        <f t="shared" si="19"/>
        <v>9</v>
      </c>
      <c r="R27" s="141">
        <f t="shared" si="6"/>
        <v>9</v>
      </c>
      <c r="S27" s="144"/>
      <c r="T27" s="253">
        <v>410057248</v>
      </c>
      <c r="U27" s="383" t="s">
        <v>63</v>
      </c>
      <c r="V27" s="253">
        <v>0</v>
      </c>
      <c r="W27" s="253">
        <v>0</v>
      </c>
      <c r="X27" s="253">
        <v>0</v>
      </c>
      <c r="Y27" s="253">
        <v>2</v>
      </c>
      <c r="Z27" s="253">
        <v>7</v>
      </c>
      <c r="AA27" s="253">
        <v>0</v>
      </c>
      <c r="AB27" s="253">
        <v>0</v>
      </c>
      <c r="AC27" s="253">
        <v>0</v>
      </c>
      <c r="AD27" s="253">
        <v>0</v>
      </c>
      <c r="AE27" s="253">
        <v>0</v>
      </c>
      <c r="AF27" s="253">
        <v>4</v>
      </c>
      <c r="AG27" s="253">
        <v>0</v>
      </c>
      <c r="AH27" s="253">
        <v>0</v>
      </c>
      <c r="AI27" s="253">
        <v>0</v>
      </c>
      <c r="AJ27" s="253">
        <v>0</v>
      </c>
      <c r="AK27" s="126"/>
      <c r="AL27" s="253">
        <v>410</v>
      </c>
      <c r="AM27" s="253">
        <v>57</v>
      </c>
      <c r="AN27" s="253">
        <v>248</v>
      </c>
      <c r="AO27" s="253">
        <v>0</v>
      </c>
    </row>
    <row r="28" spans="1:41">
      <c r="A28" s="129">
        <v>410057262</v>
      </c>
      <c r="B28" s="130" t="s">
        <v>63</v>
      </c>
      <c r="C28" s="141">
        <f t="shared" si="7"/>
        <v>0</v>
      </c>
      <c r="D28" s="141">
        <f t="shared" si="8"/>
        <v>0</v>
      </c>
      <c r="E28" s="141">
        <f t="shared" si="9"/>
        <v>0</v>
      </c>
      <c r="F28" s="141">
        <f t="shared" si="10"/>
        <v>1</v>
      </c>
      <c r="G28" s="141">
        <f t="shared" si="11"/>
        <v>0</v>
      </c>
      <c r="H28" s="141">
        <f t="shared" si="12"/>
        <v>0</v>
      </c>
      <c r="I28" s="141">
        <f t="shared" si="13"/>
        <v>3.7499999999999999E-2</v>
      </c>
      <c r="J28" s="141"/>
      <c r="K28" s="141">
        <f t="shared" si="14"/>
        <v>0</v>
      </c>
      <c r="L28" s="141">
        <f t="shared" si="15"/>
        <v>0</v>
      </c>
      <c r="M28" s="141">
        <f t="shared" si="16"/>
        <v>0</v>
      </c>
      <c r="N28" s="141">
        <f t="shared" si="17"/>
        <v>0</v>
      </c>
      <c r="O28" s="141">
        <f t="shared" si="18"/>
        <v>0</v>
      </c>
      <c r="P28" s="141">
        <f t="shared" si="5"/>
        <v>0</v>
      </c>
      <c r="Q28" s="141">
        <f t="shared" si="19"/>
        <v>1</v>
      </c>
      <c r="R28" s="141">
        <f t="shared" si="6"/>
        <v>1</v>
      </c>
      <c r="S28" s="144"/>
      <c r="T28" s="253">
        <v>410057262</v>
      </c>
      <c r="U28" s="383" t="s">
        <v>63</v>
      </c>
      <c r="V28" s="253">
        <v>0</v>
      </c>
      <c r="W28" s="253">
        <v>0</v>
      </c>
      <c r="X28" s="253">
        <v>0</v>
      </c>
      <c r="Y28" s="253">
        <v>1</v>
      </c>
      <c r="Z28" s="253">
        <v>0</v>
      </c>
      <c r="AA28" s="253">
        <v>0</v>
      </c>
      <c r="AB28" s="253">
        <v>0</v>
      </c>
      <c r="AC28" s="253">
        <v>0</v>
      </c>
      <c r="AD28" s="253">
        <v>0</v>
      </c>
      <c r="AE28" s="253">
        <v>0</v>
      </c>
      <c r="AF28" s="253">
        <v>0</v>
      </c>
      <c r="AG28" s="253">
        <v>0</v>
      </c>
      <c r="AH28" s="253">
        <v>0</v>
      </c>
      <c r="AI28" s="253">
        <v>0</v>
      </c>
      <c r="AJ28" s="253">
        <v>0</v>
      </c>
      <c r="AK28" s="126"/>
      <c r="AL28" s="253">
        <v>410</v>
      </c>
      <c r="AM28" s="253">
        <v>57</v>
      </c>
      <c r="AN28" s="253">
        <v>262</v>
      </c>
      <c r="AO28" s="253">
        <v>0</v>
      </c>
    </row>
    <row r="29" spans="1:41">
      <c r="A29" s="129">
        <v>410057308</v>
      </c>
      <c r="B29" s="130" t="s">
        <v>63</v>
      </c>
      <c r="C29" s="141">
        <f t="shared" si="7"/>
        <v>0</v>
      </c>
      <c r="D29" s="141">
        <f t="shared" si="8"/>
        <v>0</v>
      </c>
      <c r="E29" s="141">
        <f t="shared" si="9"/>
        <v>0</v>
      </c>
      <c r="F29" s="141">
        <f t="shared" si="10"/>
        <v>0</v>
      </c>
      <c r="G29" s="141">
        <f t="shared" si="11"/>
        <v>1</v>
      </c>
      <c r="H29" s="141">
        <f t="shared" si="12"/>
        <v>0</v>
      </c>
      <c r="I29" s="141">
        <f t="shared" si="13"/>
        <v>3.7499999999999999E-2</v>
      </c>
      <c r="J29" s="141"/>
      <c r="K29" s="141">
        <f t="shared" si="14"/>
        <v>0</v>
      </c>
      <c r="L29" s="141">
        <f t="shared" si="15"/>
        <v>0</v>
      </c>
      <c r="M29" s="141">
        <f t="shared" si="16"/>
        <v>0</v>
      </c>
      <c r="N29" s="141">
        <f t="shared" si="17"/>
        <v>0</v>
      </c>
      <c r="O29" s="141">
        <f t="shared" si="18"/>
        <v>1</v>
      </c>
      <c r="P29" s="141">
        <f t="shared" si="5"/>
        <v>100</v>
      </c>
      <c r="Q29" s="141">
        <f t="shared" si="19"/>
        <v>10</v>
      </c>
      <c r="R29" s="141">
        <f t="shared" si="6"/>
        <v>1</v>
      </c>
      <c r="S29" s="144"/>
      <c r="T29" s="253">
        <v>410057308</v>
      </c>
      <c r="U29" s="383" t="s">
        <v>63</v>
      </c>
      <c r="V29" s="253">
        <v>0</v>
      </c>
      <c r="W29" s="253">
        <v>0</v>
      </c>
      <c r="X29" s="253">
        <v>0</v>
      </c>
      <c r="Y29" s="253">
        <v>0</v>
      </c>
      <c r="Z29" s="253">
        <v>1</v>
      </c>
      <c r="AA29" s="253">
        <v>0</v>
      </c>
      <c r="AB29" s="253">
        <v>0</v>
      </c>
      <c r="AC29" s="253">
        <v>0</v>
      </c>
      <c r="AD29" s="253">
        <v>0</v>
      </c>
      <c r="AE29" s="253">
        <v>0</v>
      </c>
      <c r="AF29" s="253">
        <v>1</v>
      </c>
      <c r="AG29" s="253">
        <v>0</v>
      </c>
      <c r="AH29" s="253">
        <v>0</v>
      </c>
      <c r="AI29" s="253">
        <v>0</v>
      </c>
      <c r="AJ29" s="253">
        <v>0</v>
      </c>
      <c r="AK29" s="126"/>
      <c r="AL29" s="253">
        <v>410</v>
      </c>
      <c r="AM29" s="253">
        <v>57</v>
      </c>
      <c r="AN29" s="253">
        <v>308</v>
      </c>
      <c r="AO29" s="253">
        <v>0</v>
      </c>
    </row>
    <row r="30" spans="1:41">
      <c r="A30" s="129">
        <v>412035035</v>
      </c>
      <c r="B30" s="130" t="s">
        <v>677</v>
      </c>
      <c r="C30" s="141">
        <f t="shared" si="7"/>
        <v>0</v>
      </c>
      <c r="D30" s="141">
        <f t="shared" si="8"/>
        <v>0</v>
      </c>
      <c r="E30" s="141">
        <f t="shared" si="9"/>
        <v>0</v>
      </c>
      <c r="F30" s="141">
        <f t="shared" si="10"/>
        <v>56</v>
      </c>
      <c r="G30" s="141">
        <f t="shared" si="11"/>
        <v>199</v>
      </c>
      <c r="H30" s="141">
        <f t="shared" si="12"/>
        <v>188</v>
      </c>
      <c r="I30" s="141">
        <f t="shared" si="13"/>
        <v>18.862500000000001</v>
      </c>
      <c r="J30" s="141"/>
      <c r="K30" s="141">
        <f t="shared" si="14"/>
        <v>0</v>
      </c>
      <c r="L30" s="141">
        <f t="shared" si="15"/>
        <v>0</v>
      </c>
      <c r="M30" s="141">
        <f t="shared" si="16"/>
        <v>60</v>
      </c>
      <c r="N30" s="141">
        <f t="shared" si="17"/>
        <v>0</v>
      </c>
      <c r="O30" s="141">
        <f t="shared" si="18"/>
        <v>214</v>
      </c>
      <c r="P30" s="141">
        <f t="shared" si="5"/>
        <v>42.544731610337969</v>
      </c>
      <c r="Q30" s="141">
        <f t="shared" si="19"/>
        <v>9</v>
      </c>
      <c r="R30" s="141">
        <f t="shared" si="6"/>
        <v>503</v>
      </c>
      <c r="S30" s="144"/>
      <c r="T30" s="253">
        <v>412035035</v>
      </c>
      <c r="U30" s="383" t="s">
        <v>677</v>
      </c>
      <c r="V30" s="253">
        <v>0</v>
      </c>
      <c r="W30" s="253">
        <v>0</v>
      </c>
      <c r="X30" s="253">
        <v>0</v>
      </c>
      <c r="Y30" s="253">
        <v>56</v>
      </c>
      <c r="Z30" s="253">
        <v>199</v>
      </c>
      <c r="AA30" s="253">
        <v>188</v>
      </c>
      <c r="AB30" s="253">
        <v>0</v>
      </c>
      <c r="AC30" s="253">
        <v>0</v>
      </c>
      <c r="AD30" s="253">
        <v>60</v>
      </c>
      <c r="AE30" s="253">
        <v>0</v>
      </c>
      <c r="AF30" s="253">
        <v>145</v>
      </c>
      <c r="AG30" s="253">
        <v>0</v>
      </c>
      <c r="AH30" s="253">
        <v>0</v>
      </c>
      <c r="AI30" s="253">
        <v>0</v>
      </c>
      <c r="AJ30" s="253">
        <v>69</v>
      </c>
      <c r="AK30" s="126"/>
      <c r="AL30" s="253">
        <v>412</v>
      </c>
      <c r="AM30" s="253">
        <v>35</v>
      </c>
      <c r="AN30" s="253">
        <v>35</v>
      </c>
      <c r="AO30" s="253">
        <v>0</v>
      </c>
    </row>
    <row r="31" spans="1:41">
      <c r="A31" s="129">
        <v>412035044</v>
      </c>
      <c r="B31" s="130" t="s">
        <v>677</v>
      </c>
      <c r="C31" s="141">
        <f t="shared" si="7"/>
        <v>0</v>
      </c>
      <c r="D31" s="141">
        <f t="shared" si="8"/>
        <v>0</v>
      </c>
      <c r="E31" s="141">
        <f t="shared" si="9"/>
        <v>0</v>
      </c>
      <c r="F31" s="141">
        <f t="shared" si="10"/>
        <v>0</v>
      </c>
      <c r="G31" s="141">
        <f t="shared" si="11"/>
        <v>2</v>
      </c>
      <c r="H31" s="141">
        <f t="shared" si="12"/>
        <v>0</v>
      </c>
      <c r="I31" s="141">
        <f t="shared" si="13"/>
        <v>7.4999999999999997E-2</v>
      </c>
      <c r="J31" s="141"/>
      <c r="K31" s="141">
        <f t="shared" si="14"/>
        <v>0</v>
      </c>
      <c r="L31" s="141">
        <f t="shared" si="15"/>
        <v>0</v>
      </c>
      <c r="M31" s="141">
        <f t="shared" si="16"/>
        <v>0</v>
      </c>
      <c r="N31" s="141">
        <f t="shared" si="17"/>
        <v>0</v>
      </c>
      <c r="O31" s="141">
        <f t="shared" si="18"/>
        <v>0</v>
      </c>
      <c r="P31" s="141">
        <f t="shared" si="5"/>
        <v>0</v>
      </c>
      <c r="Q31" s="141">
        <f t="shared" si="19"/>
        <v>1</v>
      </c>
      <c r="R31" s="141">
        <f t="shared" si="6"/>
        <v>2</v>
      </c>
      <c r="S31" s="144"/>
      <c r="T31" s="253">
        <v>412035044</v>
      </c>
      <c r="U31" s="383" t="s">
        <v>677</v>
      </c>
      <c r="V31" s="253">
        <v>0</v>
      </c>
      <c r="W31" s="253">
        <v>0</v>
      </c>
      <c r="X31" s="253">
        <v>0</v>
      </c>
      <c r="Y31" s="253">
        <v>0</v>
      </c>
      <c r="Z31" s="253">
        <v>2</v>
      </c>
      <c r="AA31" s="253">
        <v>0</v>
      </c>
      <c r="AB31" s="253">
        <v>0</v>
      </c>
      <c r="AC31" s="253">
        <v>0</v>
      </c>
      <c r="AD31" s="253">
        <v>0</v>
      </c>
      <c r="AE31" s="253">
        <v>0</v>
      </c>
      <c r="AF31" s="253">
        <v>0</v>
      </c>
      <c r="AG31" s="253">
        <v>0</v>
      </c>
      <c r="AH31" s="253">
        <v>0</v>
      </c>
      <c r="AI31" s="253">
        <v>0</v>
      </c>
      <c r="AJ31" s="253">
        <v>0</v>
      </c>
      <c r="AK31" s="126"/>
      <c r="AL31" s="253">
        <v>412</v>
      </c>
      <c r="AM31" s="253">
        <v>35</v>
      </c>
      <c r="AN31" s="253">
        <v>44</v>
      </c>
      <c r="AO31" s="253">
        <v>0</v>
      </c>
    </row>
    <row r="32" spans="1:41">
      <c r="A32" s="129">
        <v>412035189</v>
      </c>
      <c r="B32" s="130" t="s">
        <v>677</v>
      </c>
      <c r="C32" s="141">
        <f t="shared" si="7"/>
        <v>0</v>
      </c>
      <c r="D32" s="141">
        <f t="shared" si="8"/>
        <v>0</v>
      </c>
      <c r="E32" s="141">
        <f t="shared" si="9"/>
        <v>0</v>
      </c>
      <c r="F32" s="141">
        <f t="shared" si="10"/>
        <v>0</v>
      </c>
      <c r="G32" s="141">
        <f t="shared" si="11"/>
        <v>1</v>
      </c>
      <c r="H32" s="141">
        <f t="shared" si="12"/>
        <v>2</v>
      </c>
      <c r="I32" s="141">
        <f t="shared" si="13"/>
        <v>0.1125</v>
      </c>
      <c r="J32" s="141"/>
      <c r="K32" s="141">
        <f t="shared" si="14"/>
        <v>0</v>
      </c>
      <c r="L32" s="141">
        <f t="shared" si="15"/>
        <v>0</v>
      </c>
      <c r="M32" s="141">
        <f t="shared" si="16"/>
        <v>0</v>
      </c>
      <c r="N32" s="141">
        <f t="shared" si="17"/>
        <v>0</v>
      </c>
      <c r="O32" s="141">
        <f t="shared" si="18"/>
        <v>0</v>
      </c>
      <c r="P32" s="141">
        <f t="shared" si="5"/>
        <v>0</v>
      </c>
      <c r="Q32" s="141">
        <f t="shared" si="19"/>
        <v>1</v>
      </c>
      <c r="R32" s="141">
        <f t="shared" si="6"/>
        <v>3</v>
      </c>
      <c r="S32" s="144"/>
      <c r="T32" s="253">
        <v>412035189</v>
      </c>
      <c r="U32" s="383" t="s">
        <v>677</v>
      </c>
      <c r="V32" s="253">
        <v>0</v>
      </c>
      <c r="W32" s="253">
        <v>0</v>
      </c>
      <c r="X32" s="253">
        <v>0</v>
      </c>
      <c r="Y32" s="253">
        <v>0</v>
      </c>
      <c r="Z32" s="253">
        <v>1</v>
      </c>
      <c r="AA32" s="253">
        <v>2</v>
      </c>
      <c r="AB32" s="253">
        <v>0</v>
      </c>
      <c r="AC32" s="253">
        <v>0</v>
      </c>
      <c r="AD32" s="253">
        <v>0</v>
      </c>
      <c r="AE32" s="253">
        <v>0</v>
      </c>
      <c r="AF32" s="253">
        <v>0</v>
      </c>
      <c r="AG32" s="253">
        <v>0</v>
      </c>
      <c r="AH32" s="253">
        <v>0</v>
      </c>
      <c r="AI32" s="253">
        <v>0</v>
      </c>
      <c r="AJ32" s="253">
        <v>0</v>
      </c>
      <c r="AK32" s="126"/>
      <c r="AL32" s="253">
        <v>412</v>
      </c>
      <c r="AM32" s="253">
        <v>35</v>
      </c>
      <c r="AN32" s="253">
        <v>189</v>
      </c>
      <c r="AO32" s="253">
        <v>0</v>
      </c>
    </row>
    <row r="33" spans="1:41">
      <c r="A33" s="129">
        <v>412035207</v>
      </c>
      <c r="B33" s="130" t="s">
        <v>677</v>
      </c>
      <c r="C33" s="141">
        <f t="shared" si="7"/>
        <v>0</v>
      </c>
      <c r="D33" s="141">
        <f t="shared" si="8"/>
        <v>0</v>
      </c>
      <c r="E33" s="141">
        <f t="shared" si="9"/>
        <v>0</v>
      </c>
      <c r="F33" s="141">
        <f t="shared" si="10"/>
        <v>0</v>
      </c>
      <c r="G33" s="141">
        <f t="shared" si="11"/>
        <v>0</v>
      </c>
      <c r="H33" s="141">
        <f t="shared" si="12"/>
        <v>1</v>
      </c>
      <c r="I33" s="141">
        <f t="shared" si="13"/>
        <v>3.7499999999999999E-2</v>
      </c>
      <c r="J33" s="141"/>
      <c r="K33" s="141">
        <f t="shared" si="14"/>
        <v>0</v>
      </c>
      <c r="L33" s="141">
        <f t="shared" si="15"/>
        <v>0</v>
      </c>
      <c r="M33" s="141">
        <f t="shared" si="16"/>
        <v>0</v>
      </c>
      <c r="N33" s="141">
        <f t="shared" si="17"/>
        <v>0</v>
      </c>
      <c r="O33" s="141">
        <f t="shared" si="18"/>
        <v>1</v>
      </c>
      <c r="P33" s="141">
        <f t="shared" si="5"/>
        <v>100</v>
      </c>
      <c r="Q33" s="141">
        <f t="shared" si="19"/>
        <v>10</v>
      </c>
      <c r="R33" s="141">
        <f t="shared" si="6"/>
        <v>1</v>
      </c>
      <c r="S33" s="144"/>
      <c r="T33" s="253">
        <v>412035207</v>
      </c>
      <c r="U33" s="383" t="s">
        <v>677</v>
      </c>
      <c r="V33" s="253">
        <v>0</v>
      </c>
      <c r="W33" s="253">
        <v>0</v>
      </c>
      <c r="X33" s="253">
        <v>0</v>
      </c>
      <c r="Y33" s="253">
        <v>0</v>
      </c>
      <c r="Z33" s="253">
        <v>0</v>
      </c>
      <c r="AA33" s="253">
        <v>1</v>
      </c>
      <c r="AB33" s="253">
        <v>0</v>
      </c>
      <c r="AC33" s="253">
        <v>0</v>
      </c>
      <c r="AD33" s="253">
        <v>0</v>
      </c>
      <c r="AE33" s="253">
        <v>0</v>
      </c>
      <c r="AF33" s="253">
        <v>0</v>
      </c>
      <c r="AG33" s="253">
        <v>0</v>
      </c>
      <c r="AH33" s="253">
        <v>0</v>
      </c>
      <c r="AI33" s="253">
        <v>0</v>
      </c>
      <c r="AJ33" s="253">
        <v>1</v>
      </c>
      <c r="AK33" s="126"/>
      <c r="AL33" s="253">
        <v>412</v>
      </c>
      <c r="AM33" s="253">
        <v>35</v>
      </c>
      <c r="AN33" s="253">
        <v>207</v>
      </c>
      <c r="AO33" s="253">
        <v>0</v>
      </c>
    </row>
    <row r="34" spans="1:41">
      <c r="A34" s="129">
        <v>412035220</v>
      </c>
      <c r="B34" s="130" t="s">
        <v>677</v>
      </c>
      <c r="C34" s="141">
        <f t="shared" si="7"/>
        <v>0</v>
      </c>
      <c r="D34" s="141">
        <f t="shared" si="8"/>
        <v>0</v>
      </c>
      <c r="E34" s="141">
        <f t="shared" si="9"/>
        <v>0</v>
      </c>
      <c r="F34" s="141">
        <f t="shared" si="10"/>
        <v>0</v>
      </c>
      <c r="G34" s="141">
        <f t="shared" si="11"/>
        <v>0</v>
      </c>
      <c r="H34" s="141">
        <f t="shared" si="12"/>
        <v>3</v>
      </c>
      <c r="I34" s="141">
        <f t="shared" si="13"/>
        <v>0.1125</v>
      </c>
      <c r="J34" s="141"/>
      <c r="K34" s="141">
        <f t="shared" si="14"/>
        <v>0</v>
      </c>
      <c r="L34" s="141">
        <f t="shared" si="15"/>
        <v>0</v>
      </c>
      <c r="M34" s="141">
        <f t="shared" si="16"/>
        <v>0</v>
      </c>
      <c r="N34" s="141">
        <f t="shared" si="17"/>
        <v>0</v>
      </c>
      <c r="O34" s="141">
        <f t="shared" si="18"/>
        <v>1</v>
      </c>
      <c r="P34" s="141">
        <f t="shared" si="5"/>
        <v>33.333333333333329</v>
      </c>
      <c r="Q34" s="141">
        <f t="shared" si="19"/>
        <v>8</v>
      </c>
      <c r="R34" s="141">
        <f t="shared" si="6"/>
        <v>3</v>
      </c>
      <c r="S34" s="144"/>
      <c r="T34" s="253">
        <v>412035220</v>
      </c>
      <c r="U34" s="383" t="s">
        <v>677</v>
      </c>
      <c r="V34" s="253">
        <v>0</v>
      </c>
      <c r="W34" s="253">
        <v>0</v>
      </c>
      <c r="X34" s="253">
        <v>0</v>
      </c>
      <c r="Y34" s="253">
        <v>0</v>
      </c>
      <c r="Z34" s="253">
        <v>0</v>
      </c>
      <c r="AA34" s="253">
        <v>3</v>
      </c>
      <c r="AB34" s="253">
        <v>0</v>
      </c>
      <c r="AC34" s="253">
        <v>0</v>
      </c>
      <c r="AD34" s="253">
        <v>0</v>
      </c>
      <c r="AE34" s="253">
        <v>0</v>
      </c>
      <c r="AF34" s="253">
        <v>0</v>
      </c>
      <c r="AG34" s="253">
        <v>0</v>
      </c>
      <c r="AH34" s="253">
        <v>0</v>
      </c>
      <c r="AI34" s="253">
        <v>0</v>
      </c>
      <c r="AJ34" s="253">
        <v>1</v>
      </c>
      <c r="AK34" s="126"/>
      <c r="AL34" s="253">
        <v>412</v>
      </c>
      <c r="AM34" s="253">
        <v>35</v>
      </c>
      <c r="AN34" s="253">
        <v>220</v>
      </c>
      <c r="AO34" s="253">
        <v>0</v>
      </c>
    </row>
    <row r="35" spans="1:41">
      <c r="A35" s="129">
        <v>412035244</v>
      </c>
      <c r="B35" s="130" t="s">
        <v>677</v>
      </c>
      <c r="C35" s="141">
        <f t="shared" si="7"/>
        <v>0</v>
      </c>
      <c r="D35" s="141">
        <f t="shared" si="8"/>
        <v>0</v>
      </c>
      <c r="E35" s="141">
        <f t="shared" si="9"/>
        <v>0</v>
      </c>
      <c r="F35" s="141">
        <f t="shared" si="10"/>
        <v>0</v>
      </c>
      <c r="G35" s="141">
        <f t="shared" si="11"/>
        <v>4</v>
      </c>
      <c r="H35" s="141">
        <f t="shared" si="12"/>
        <v>4</v>
      </c>
      <c r="I35" s="141">
        <f t="shared" si="13"/>
        <v>0.375</v>
      </c>
      <c r="J35" s="141"/>
      <c r="K35" s="141">
        <f t="shared" si="14"/>
        <v>0</v>
      </c>
      <c r="L35" s="141">
        <f t="shared" si="15"/>
        <v>0</v>
      </c>
      <c r="M35" s="141">
        <f t="shared" si="16"/>
        <v>2</v>
      </c>
      <c r="N35" s="141">
        <f t="shared" si="17"/>
        <v>0</v>
      </c>
      <c r="O35" s="141">
        <f t="shared" si="18"/>
        <v>4</v>
      </c>
      <c r="P35" s="141">
        <f t="shared" si="5"/>
        <v>40</v>
      </c>
      <c r="Q35" s="141">
        <f t="shared" si="19"/>
        <v>9</v>
      </c>
      <c r="R35" s="141">
        <f t="shared" si="6"/>
        <v>10</v>
      </c>
      <c r="S35" s="144"/>
      <c r="T35" s="253">
        <v>412035244</v>
      </c>
      <c r="U35" s="383" t="s">
        <v>677</v>
      </c>
      <c r="V35" s="253">
        <v>0</v>
      </c>
      <c r="W35" s="253">
        <v>0</v>
      </c>
      <c r="X35" s="253">
        <v>0</v>
      </c>
      <c r="Y35" s="253">
        <v>0</v>
      </c>
      <c r="Z35" s="253">
        <v>4</v>
      </c>
      <c r="AA35" s="253">
        <v>4</v>
      </c>
      <c r="AB35" s="253">
        <v>0</v>
      </c>
      <c r="AC35" s="253">
        <v>0</v>
      </c>
      <c r="AD35" s="253">
        <v>2</v>
      </c>
      <c r="AE35" s="253">
        <v>0</v>
      </c>
      <c r="AF35" s="253">
        <v>2</v>
      </c>
      <c r="AG35" s="253">
        <v>0</v>
      </c>
      <c r="AH35" s="253">
        <v>0</v>
      </c>
      <c r="AI35" s="253">
        <v>0</v>
      </c>
      <c r="AJ35" s="253">
        <v>2</v>
      </c>
      <c r="AK35" s="126"/>
      <c r="AL35" s="253">
        <v>412</v>
      </c>
      <c r="AM35" s="253">
        <v>35</v>
      </c>
      <c r="AN35" s="253">
        <v>244</v>
      </c>
      <c r="AO35" s="253">
        <v>0</v>
      </c>
    </row>
    <row r="36" spans="1:41">
      <c r="A36" s="129">
        <v>412035285</v>
      </c>
      <c r="B36" s="130" t="s">
        <v>677</v>
      </c>
      <c r="C36" s="141">
        <f t="shared" si="7"/>
        <v>0</v>
      </c>
      <c r="D36" s="141">
        <f t="shared" si="8"/>
        <v>0</v>
      </c>
      <c r="E36" s="141">
        <f t="shared" si="9"/>
        <v>0</v>
      </c>
      <c r="F36" s="141">
        <f t="shared" si="10"/>
        <v>1</v>
      </c>
      <c r="G36" s="141">
        <f t="shared" si="11"/>
        <v>1</v>
      </c>
      <c r="H36" s="141">
        <f t="shared" si="12"/>
        <v>2</v>
      </c>
      <c r="I36" s="141">
        <f t="shared" si="13"/>
        <v>0.15</v>
      </c>
      <c r="J36" s="141"/>
      <c r="K36" s="141">
        <f t="shared" si="14"/>
        <v>0</v>
      </c>
      <c r="L36" s="141">
        <f t="shared" si="15"/>
        <v>0</v>
      </c>
      <c r="M36" s="141">
        <f t="shared" si="16"/>
        <v>0</v>
      </c>
      <c r="N36" s="141">
        <f t="shared" si="17"/>
        <v>0</v>
      </c>
      <c r="O36" s="141">
        <f t="shared" si="18"/>
        <v>0</v>
      </c>
      <c r="P36" s="141">
        <f t="shared" si="5"/>
        <v>0</v>
      </c>
      <c r="Q36" s="141">
        <f t="shared" si="19"/>
        <v>1</v>
      </c>
      <c r="R36" s="141">
        <f t="shared" si="6"/>
        <v>4</v>
      </c>
      <c r="S36" s="144"/>
      <c r="T36" s="253">
        <v>412035285</v>
      </c>
      <c r="U36" s="383" t="s">
        <v>677</v>
      </c>
      <c r="V36" s="253">
        <v>0</v>
      </c>
      <c r="W36" s="253">
        <v>0</v>
      </c>
      <c r="X36" s="253">
        <v>0</v>
      </c>
      <c r="Y36" s="253">
        <v>1</v>
      </c>
      <c r="Z36" s="253">
        <v>1</v>
      </c>
      <c r="AA36" s="253">
        <v>2</v>
      </c>
      <c r="AB36" s="253">
        <v>0</v>
      </c>
      <c r="AC36" s="253">
        <v>0</v>
      </c>
      <c r="AD36" s="253">
        <v>0</v>
      </c>
      <c r="AE36" s="253">
        <v>0</v>
      </c>
      <c r="AF36" s="253">
        <v>0</v>
      </c>
      <c r="AG36" s="253">
        <v>0</v>
      </c>
      <c r="AH36" s="253">
        <v>0</v>
      </c>
      <c r="AI36" s="253">
        <v>0</v>
      </c>
      <c r="AJ36" s="253">
        <v>0</v>
      </c>
      <c r="AK36" s="126"/>
      <c r="AL36" s="253">
        <v>412</v>
      </c>
      <c r="AM36" s="253">
        <v>35</v>
      </c>
      <c r="AN36" s="253">
        <v>285</v>
      </c>
      <c r="AO36" s="253">
        <v>0</v>
      </c>
    </row>
    <row r="37" spans="1:41">
      <c r="A37" s="129">
        <v>412035314</v>
      </c>
      <c r="B37" s="130" t="s">
        <v>677</v>
      </c>
      <c r="C37" s="141">
        <f t="shared" si="7"/>
        <v>0</v>
      </c>
      <c r="D37" s="141">
        <f t="shared" si="8"/>
        <v>0</v>
      </c>
      <c r="E37" s="141">
        <f t="shared" si="9"/>
        <v>0</v>
      </c>
      <c r="F37" s="141">
        <f t="shared" si="10"/>
        <v>0</v>
      </c>
      <c r="G37" s="141">
        <f t="shared" si="11"/>
        <v>1</v>
      </c>
      <c r="H37" s="141">
        <f t="shared" si="12"/>
        <v>0</v>
      </c>
      <c r="I37" s="141">
        <f t="shared" si="13"/>
        <v>3.7499999999999999E-2</v>
      </c>
      <c r="J37" s="141"/>
      <c r="K37" s="141">
        <f t="shared" si="14"/>
        <v>0</v>
      </c>
      <c r="L37" s="141">
        <f t="shared" si="15"/>
        <v>0</v>
      </c>
      <c r="M37" s="141">
        <f t="shared" si="16"/>
        <v>0</v>
      </c>
      <c r="N37" s="141">
        <f t="shared" si="17"/>
        <v>0</v>
      </c>
      <c r="O37" s="141">
        <f t="shared" si="18"/>
        <v>1</v>
      </c>
      <c r="P37" s="141">
        <f t="shared" si="5"/>
        <v>100</v>
      </c>
      <c r="Q37" s="141">
        <f t="shared" si="19"/>
        <v>10</v>
      </c>
      <c r="R37" s="141">
        <f t="shared" si="6"/>
        <v>1</v>
      </c>
      <c r="S37" s="144"/>
      <c r="T37" s="253">
        <v>412035314</v>
      </c>
      <c r="U37" s="383" t="s">
        <v>677</v>
      </c>
      <c r="V37" s="253">
        <v>0</v>
      </c>
      <c r="W37" s="253">
        <v>0</v>
      </c>
      <c r="X37" s="253">
        <v>0</v>
      </c>
      <c r="Y37" s="253">
        <v>0</v>
      </c>
      <c r="Z37" s="253">
        <v>1</v>
      </c>
      <c r="AA37" s="253">
        <v>0</v>
      </c>
      <c r="AB37" s="253">
        <v>0</v>
      </c>
      <c r="AC37" s="253">
        <v>0</v>
      </c>
      <c r="AD37" s="253">
        <v>0</v>
      </c>
      <c r="AE37" s="253">
        <v>0</v>
      </c>
      <c r="AF37" s="253">
        <v>1</v>
      </c>
      <c r="AG37" s="253">
        <v>0</v>
      </c>
      <c r="AH37" s="253">
        <v>0</v>
      </c>
      <c r="AI37" s="253">
        <v>0</v>
      </c>
      <c r="AJ37" s="253">
        <v>0</v>
      </c>
      <c r="AK37" s="126"/>
      <c r="AL37" s="253">
        <v>412</v>
      </c>
      <c r="AM37" s="253">
        <v>35</v>
      </c>
      <c r="AN37" s="253">
        <v>314</v>
      </c>
      <c r="AO37" s="253">
        <v>0</v>
      </c>
    </row>
    <row r="38" spans="1:41">
      <c r="A38" s="129">
        <v>413114091</v>
      </c>
      <c r="B38" s="130" t="s">
        <v>678</v>
      </c>
      <c r="C38" s="141">
        <f t="shared" si="7"/>
        <v>0</v>
      </c>
      <c r="D38" s="141">
        <f t="shared" si="8"/>
        <v>0</v>
      </c>
      <c r="E38" s="141">
        <f t="shared" si="9"/>
        <v>0</v>
      </c>
      <c r="F38" s="141">
        <f t="shared" si="10"/>
        <v>0</v>
      </c>
      <c r="G38" s="141">
        <f t="shared" si="11"/>
        <v>0</v>
      </c>
      <c r="H38" s="141">
        <f t="shared" si="12"/>
        <v>8</v>
      </c>
      <c r="I38" s="141">
        <f t="shared" si="13"/>
        <v>0.3</v>
      </c>
      <c r="J38" s="141"/>
      <c r="K38" s="141">
        <f t="shared" si="14"/>
        <v>0</v>
      </c>
      <c r="L38" s="141">
        <f t="shared" si="15"/>
        <v>0</v>
      </c>
      <c r="M38" s="141">
        <f t="shared" si="16"/>
        <v>0</v>
      </c>
      <c r="N38" s="141">
        <f t="shared" si="17"/>
        <v>0</v>
      </c>
      <c r="O38" s="141">
        <f t="shared" si="18"/>
        <v>3</v>
      </c>
      <c r="P38" s="141">
        <f t="shared" si="5"/>
        <v>37.5</v>
      </c>
      <c r="Q38" s="141">
        <f t="shared" si="19"/>
        <v>9</v>
      </c>
      <c r="R38" s="141">
        <f t="shared" si="6"/>
        <v>8</v>
      </c>
      <c r="S38" s="144"/>
      <c r="T38" s="253">
        <v>413114091</v>
      </c>
      <c r="U38" s="383" t="s">
        <v>678</v>
      </c>
      <c r="V38" s="253">
        <v>0</v>
      </c>
      <c r="W38" s="253">
        <v>0</v>
      </c>
      <c r="X38" s="253">
        <v>0</v>
      </c>
      <c r="Y38" s="253">
        <v>0</v>
      </c>
      <c r="Z38" s="253">
        <v>0</v>
      </c>
      <c r="AA38" s="253">
        <v>8</v>
      </c>
      <c r="AB38" s="253">
        <v>0</v>
      </c>
      <c r="AC38" s="253">
        <v>0</v>
      </c>
      <c r="AD38" s="253">
        <v>0</v>
      </c>
      <c r="AE38" s="253">
        <v>0</v>
      </c>
      <c r="AF38" s="253">
        <v>0</v>
      </c>
      <c r="AG38" s="253">
        <v>0</v>
      </c>
      <c r="AH38" s="253">
        <v>0</v>
      </c>
      <c r="AI38" s="253">
        <v>0</v>
      </c>
      <c r="AJ38" s="253">
        <v>3</v>
      </c>
      <c r="AK38" s="126"/>
      <c r="AL38" s="253">
        <v>413</v>
      </c>
      <c r="AM38" s="253">
        <v>114</v>
      </c>
      <c r="AN38" s="253">
        <v>91</v>
      </c>
      <c r="AO38" s="253">
        <v>0</v>
      </c>
    </row>
    <row r="39" spans="1:41">
      <c r="A39" s="129">
        <v>413114114</v>
      </c>
      <c r="B39" s="130" t="s">
        <v>678</v>
      </c>
      <c r="C39" s="141">
        <f t="shared" si="7"/>
        <v>0</v>
      </c>
      <c r="D39" s="141">
        <f t="shared" si="8"/>
        <v>0</v>
      </c>
      <c r="E39" s="141">
        <f t="shared" si="9"/>
        <v>0</v>
      </c>
      <c r="F39" s="141">
        <f t="shared" si="10"/>
        <v>0</v>
      </c>
      <c r="G39" s="141">
        <f t="shared" si="11"/>
        <v>22</v>
      </c>
      <c r="H39" s="141">
        <f t="shared" si="12"/>
        <v>39</v>
      </c>
      <c r="I39" s="141">
        <f t="shared" si="13"/>
        <v>2.3250000000000002</v>
      </c>
      <c r="J39" s="141"/>
      <c r="K39" s="141">
        <f t="shared" si="14"/>
        <v>0</v>
      </c>
      <c r="L39" s="141">
        <f t="shared" si="15"/>
        <v>0</v>
      </c>
      <c r="M39" s="141">
        <f t="shared" si="16"/>
        <v>1</v>
      </c>
      <c r="N39" s="141">
        <f t="shared" si="17"/>
        <v>0</v>
      </c>
      <c r="O39" s="141">
        <f t="shared" si="18"/>
        <v>20</v>
      </c>
      <c r="P39" s="141">
        <f t="shared" si="5"/>
        <v>32.258064516129032</v>
      </c>
      <c r="Q39" s="141">
        <f t="shared" si="19"/>
        <v>8</v>
      </c>
      <c r="R39" s="141">
        <f t="shared" si="6"/>
        <v>62</v>
      </c>
      <c r="S39" s="144"/>
      <c r="T39" s="253">
        <v>413114114</v>
      </c>
      <c r="U39" s="383" t="s">
        <v>678</v>
      </c>
      <c r="V39" s="253">
        <v>0</v>
      </c>
      <c r="W39" s="253">
        <v>0</v>
      </c>
      <c r="X39" s="253">
        <v>0</v>
      </c>
      <c r="Y39" s="253">
        <v>0</v>
      </c>
      <c r="Z39" s="253">
        <v>22</v>
      </c>
      <c r="AA39" s="253">
        <v>39</v>
      </c>
      <c r="AB39" s="253">
        <v>0</v>
      </c>
      <c r="AC39" s="253">
        <v>0</v>
      </c>
      <c r="AD39" s="253">
        <v>1</v>
      </c>
      <c r="AE39" s="253">
        <v>0</v>
      </c>
      <c r="AF39" s="253">
        <v>7</v>
      </c>
      <c r="AG39" s="253">
        <v>0</v>
      </c>
      <c r="AH39" s="253">
        <v>0</v>
      </c>
      <c r="AI39" s="253">
        <v>0</v>
      </c>
      <c r="AJ39" s="253">
        <v>13</v>
      </c>
      <c r="AK39" s="126"/>
      <c r="AL39" s="253">
        <v>413</v>
      </c>
      <c r="AM39" s="253">
        <v>114</v>
      </c>
      <c r="AN39" s="253">
        <v>114</v>
      </c>
      <c r="AO39" s="253">
        <v>0</v>
      </c>
    </row>
    <row r="40" spans="1:41">
      <c r="A40" s="129">
        <v>413114117</v>
      </c>
      <c r="B40" s="130" t="s">
        <v>678</v>
      </c>
      <c r="C40" s="141">
        <f t="shared" si="7"/>
        <v>0</v>
      </c>
      <c r="D40" s="141">
        <f t="shared" si="8"/>
        <v>0</v>
      </c>
      <c r="E40" s="141">
        <f t="shared" si="9"/>
        <v>0</v>
      </c>
      <c r="F40" s="141">
        <f t="shared" si="10"/>
        <v>0</v>
      </c>
      <c r="G40" s="141">
        <f t="shared" si="11"/>
        <v>0</v>
      </c>
      <c r="H40" s="141">
        <f t="shared" si="12"/>
        <v>1</v>
      </c>
      <c r="I40" s="141">
        <f t="shared" si="13"/>
        <v>3.7499999999999999E-2</v>
      </c>
      <c r="J40" s="141"/>
      <c r="K40" s="141">
        <f t="shared" si="14"/>
        <v>0</v>
      </c>
      <c r="L40" s="141">
        <f t="shared" si="15"/>
        <v>0</v>
      </c>
      <c r="M40" s="141">
        <f t="shared" si="16"/>
        <v>0</v>
      </c>
      <c r="N40" s="141">
        <f t="shared" si="17"/>
        <v>0</v>
      </c>
      <c r="O40" s="141">
        <f t="shared" si="18"/>
        <v>1</v>
      </c>
      <c r="P40" s="141">
        <f t="shared" si="5"/>
        <v>100</v>
      </c>
      <c r="Q40" s="141">
        <f t="shared" si="19"/>
        <v>10</v>
      </c>
      <c r="R40" s="141">
        <f t="shared" si="6"/>
        <v>1</v>
      </c>
      <c r="S40" s="144"/>
      <c r="T40" s="253">
        <v>413114117</v>
      </c>
      <c r="U40" s="383" t="s">
        <v>678</v>
      </c>
      <c r="V40" s="253">
        <v>0</v>
      </c>
      <c r="W40" s="253">
        <v>0</v>
      </c>
      <c r="X40" s="253">
        <v>0</v>
      </c>
      <c r="Y40" s="253">
        <v>0</v>
      </c>
      <c r="Z40" s="253">
        <v>0</v>
      </c>
      <c r="AA40" s="253">
        <v>1</v>
      </c>
      <c r="AB40" s="253">
        <v>0</v>
      </c>
      <c r="AC40" s="253">
        <v>0</v>
      </c>
      <c r="AD40" s="253">
        <v>0</v>
      </c>
      <c r="AE40" s="253">
        <v>0</v>
      </c>
      <c r="AF40" s="253">
        <v>0</v>
      </c>
      <c r="AG40" s="253">
        <v>0</v>
      </c>
      <c r="AH40" s="253">
        <v>0</v>
      </c>
      <c r="AI40" s="253">
        <v>0</v>
      </c>
      <c r="AJ40" s="253">
        <v>1</v>
      </c>
      <c r="AK40" s="126"/>
      <c r="AL40" s="253">
        <v>413</v>
      </c>
      <c r="AM40" s="253">
        <v>114</v>
      </c>
      <c r="AN40" s="253">
        <v>117</v>
      </c>
      <c r="AO40" s="253">
        <v>0</v>
      </c>
    </row>
    <row r="41" spans="1:41">
      <c r="A41" s="129">
        <v>413114210</v>
      </c>
      <c r="B41" s="130" t="s">
        <v>678</v>
      </c>
      <c r="C41" s="141">
        <f t="shared" si="7"/>
        <v>0</v>
      </c>
      <c r="D41" s="141">
        <f t="shared" si="8"/>
        <v>0</v>
      </c>
      <c r="E41" s="141">
        <f t="shared" si="9"/>
        <v>0</v>
      </c>
      <c r="F41" s="141">
        <f t="shared" si="10"/>
        <v>0</v>
      </c>
      <c r="G41" s="141">
        <f t="shared" si="11"/>
        <v>0</v>
      </c>
      <c r="H41" s="141">
        <f t="shared" si="12"/>
        <v>1</v>
      </c>
      <c r="I41" s="141">
        <f t="shared" si="13"/>
        <v>3.7499999999999999E-2</v>
      </c>
      <c r="J41" s="141"/>
      <c r="K41" s="141">
        <f t="shared" si="14"/>
        <v>0</v>
      </c>
      <c r="L41" s="141">
        <f t="shared" si="15"/>
        <v>0</v>
      </c>
      <c r="M41" s="141">
        <f t="shared" si="16"/>
        <v>0</v>
      </c>
      <c r="N41" s="141">
        <f t="shared" si="17"/>
        <v>0</v>
      </c>
      <c r="O41" s="141">
        <f t="shared" si="18"/>
        <v>0</v>
      </c>
      <c r="P41" s="141">
        <f t="shared" si="5"/>
        <v>0</v>
      </c>
      <c r="Q41" s="141">
        <f t="shared" si="19"/>
        <v>1</v>
      </c>
      <c r="R41" s="141">
        <f t="shared" si="6"/>
        <v>1</v>
      </c>
      <c r="S41" s="144"/>
      <c r="T41" s="253">
        <v>413114210</v>
      </c>
      <c r="U41" s="383" t="s">
        <v>678</v>
      </c>
      <c r="V41" s="253">
        <v>0</v>
      </c>
      <c r="W41" s="253">
        <v>0</v>
      </c>
      <c r="X41" s="253">
        <v>0</v>
      </c>
      <c r="Y41" s="253">
        <v>0</v>
      </c>
      <c r="Z41" s="253">
        <v>0</v>
      </c>
      <c r="AA41" s="253">
        <v>1</v>
      </c>
      <c r="AB41" s="253">
        <v>0</v>
      </c>
      <c r="AC41" s="253">
        <v>0</v>
      </c>
      <c r="AD41" s="253">
        <v>0</v>
      </c>
      <c r="AE41" s="253">
        <v>0</v>
      </c>
      <c r="AF41" s="253">
        <v>0</v>
      </c>
      <c r="AG41" s="253">
        <v>0</v>
      </c>
      <c r="AH41" s="253">
        <v>0</v>
      </c>
      <c r="AI41" s="253">
        <v>0</v>
      </c>
      <c r="AJ41" s="253">
        <v>0</v>
      </c>
      <c r="AK41" s="126"/>
      <c r="AL41" s="253">
        <v>413</v>
      </c>
      <c r="AM41" s="253">
        <v>114</v>
      </c>
      <c r="AN41" s="253">
        <v>210</v>
      </c>
      <c r="AO41" s="253">
        <v>0</v>
      </c>
    </row>
    <row r="42" spans="1:41">
      <c r="A42" s="129">
        <v>413114253</v>
      </c>
      <c r="B42" s="130" t="s">
        <v>678</v>
      </c>
      <c r="C42" s="141">
        <f t="shared" si="7"/>
        <v>0</v>
      </c>
      <c r="D42" s="141">
        <f t="shared" si="8"/>
        <v>0</v>
      </c>
      <c r="E42" s="141">
        <f t="shared" si="9"/>
        <v>0</v>
      </c>
      <c r="F42" s="141">
        <f t="shared" si="10"/>
        <v>0</v>
      </c>
      <c r="G42" s="141">
        <f t="shared" si="11"/>
        <v>2</v>
      </c>
      <c r="H42" s="141">
        <f t="shared" si="12"/>
        <v>1</v>
      </c>
      <c r="I42" s="141">
        <f t="shared" si="13"/>
        <v>0.1125</v>
      </c>
      <c r="J42" s="141"/>
      <c r="K42" s="141">
        <f t="shared" si="14"/>
        <v>0</v>
      </c>
      <c r="L42" s="141">
        <f t="shared" si="15"/>
        <v>0</v>
      </c>
      <c r="M42" s="141">
        <f t="shared" si="16"/>
        <v>0</v>
      </c>
      <c r="N42" s="141">
        <f t="shared" si="17"/>
        <v>0</v>
      </c>
      <c r="O42" s="141">
        <f t="shared" si="18"/>
        <v>1</v>
      </c>
      <c r="P42" s="141">
        <f t="shared" si="5"/>
        <v>33.333333333333329</v>
      </c>
      <c r="Q42" s="141">
        <f t="shared" si="19"/>
        <v>8</v>
      </c>
      <c r="R42" s="141">
        <f t="shared" si="6"/>
        <v>3</v>
      </c>
      <c r="S42" s="144"/>
      <c r="T42" s="253">
        <v>413114253</v>
      </c>
      <c r="U42" s="383" t="s">
        <v>678</v>
      </c>
      <c r="V42" s="253">
        <v>0</v>
      </c>
      <c r="W42" s="253">
        <v>0</v>
      </c>
      <c r="X42" s="253">
        <v>0</v>
      </c>
      <c r="Y42" s="253">
        <v>0</v>
      </c>
      <c r="Z42" s="253">
        <v>2</v>
      </c>
      <c r="AA42" s="253">
        <v>1</v>
      </c>
      <c r="AB42" s="253">
        <v>0</v>
      </c>
      <c r="AC42" s="253">
        <v>0</v>
      </c>
      <c r="AD42" s="253">
        <v>0</v>
      </c>
      <c r="AE42" s="253">
        <v>0</v>
      </c>
      <c r="AF42" s="253">
        <v>1</v>
      </c>
      <c r="AG42" s="253">
        <v>0</v>
      </c>
      <c r="AH42" s="253">
        <v>0</v>
      </c>
      <c r="AI42" s="253">
        <v>0</v>
      </c>
      <c r="AJ42" s="253">
        <v>0</v>
      </c>
      <c r="AK42" s="126"/>
      <c r="AL42" s="253">
        <v>413</v>
      </c>
      <c r="AM42" s="253">
        <v>114</v>
      </c>
      <c r="AN42" s="253">
        <v>253</v>
      </c>
      <c r="AO42" s="253">
        <v>0</v>
      </c>
    </row>
    <row r="43" spans="1:41">
      <c r="A43" s="129">
        <v>413114615</v>
      </c>
      <c r="B43" s="130" t="s">
        <v>678</v>
      </c>
      <c r="C43" s="141">
        <f t="shared" si="7"/>
        <v>0</v>
      </c>
      <c r="D43" s="141">
        <f t="shared" si="8"/>
        <v>0</v>
      </c>
      <c r="E43" s="141">
        <f t="shared" si="9"/>
        <v>0</v>
      </c>
      <c r="F43" s="141">
        <f t="shared" si="10"/>
        <v>0</v>
      </c>
      <c r="G43" s="141">
        <f t="shared" si="11"/>
        <v>0</v>
      </c>
      <c r="H43" s="141">
        <f t="shared" si="12"/>
        <v>1</v>
      </c>
      <c r="I43" s="141">
        <f t="shared" si="13"/>
        <v>3.7499999999999999E-2</v>
      </c>
      <c r="J43" s="141"/>
      <c r="K43" s="141">
        <f t="shared" si="14"/>
        <v>0</v>
      </c>
      <c r="L43" s="141">
        <f t="shared" si="15"/>
        <v>0</v>
      </c>
      <c r="M43" s="141">
        <f t="shared" si="16"/>
        <v>0</v>
      </c>
      <c r="N43" s="141">
        <f t="shared" si="17"/>
        <v>0</v>
      </c>
      <c r="O43" s="141">
        <f t="shared" si="18"/>
        <v>0</v>
      </c>
      <c r="P43" s="141">
        <f t="shared" si="5"/>
        <v>0</v>
      </c>
      <c r="Q43" s="141">
        <f t="shared" si="19"/>
        <v>1</v>
      </c>
      <c r="R43" s="141">
        <f t="shared" si="6"/>
        <v>1</v>
      </c>
      <c r="S43" s="144"/>
      <c r="T43" s="253">
        <v>413114615</v>
      </c>
      <c r="U43" s="383" t="s">
        <v>678</v>
      </c>
      <c r="V43" s="253">
        <v>0</v>
      </c>
      <c r="W43" s="253">
        <v>0</v>
      </c>
      <c r="X43" s="253">
        <v>0</v>
      </c>
      <c r="Y43" s="253">
        <v>0</v>
      </c>
      <c r="Z43" s="253">
        <v>0</v>
      </c>
      <c r="AA43" s="253">
        <v>1</v>
      </c>
      <c r="AB43" s="253">
        <v>0</v>
      </c>
      <c r="AC43" s="253">
        <v>0</v>
      </c>
      <c r="AD43" s="253">
        <v>0</v>
      </c>
      <c r="AE43" s="253">
        <v>0</v>
      </c>
      <c r="AF43" s="253">
        <v>0</v>
      </c>
      <c r="AG43" s="253">
        <v>0</v>
      </c>
      <c r="AH43" s="253">
        <v>0</v>
      </c>
      <c r="AI43" s="253">
        <v>0</v>
      </c>
      <c r="AJ43" s="253">
        <v>0</v>
      </c>
      <c r="AK43" s="126"/>
      <c r="AL43" s="253">
        <v>413</v>
      </c>
      <c r="AM43" s="253">
        <v>114</v>
      </c>
      <c r="AN43" s="253">
        <v>615</v>
      </c>
      <c r="AO43" s="253">
        <v>0</v>
      </c>
    </row>
    <row r="44" spans="1:41">
      <c r="A44" s="129">
        <v>413114670</v>
      </c>
      <c r="B44" s="130" t="s">
        <v>678</v>
      </c>
      <c r="C44" s="141">
        <f t="shared" si="7"/>
        <v>0</v>
      </c>
      <c r="D44" s="141">
        <f t="shared" si="8"/>
        <v>0</v>
      </c>
      <c r="E44" s="141">
        <f t="shared" si="9"/>
        <v>0</v>
      </c>
      <c r="F44" s="141">
        <f t="shared" si="10"/>
        <v>0</v>
      </c>
      <c r="G44" s="141">
        <f t="shared" si="11"/>
        <v>12</v>
      </c>
      <c r="H44" s="141">
        <f t="shared" si="12"/>
        <v>10</v>
      </c>
      <c r="I44" s="141">
        <f t="shared" si="13"/>
        <v>0.82499999999999996</v>
      </c>
      <c r="J44" s="141"/>
      <c r="K44" s="141">
        <f t="shared" si="14"/>
        <v>0</v>
      </c>
      <c r="L44" s="141">
        <f t="shared" si="15"/>
        <v>0</v>
      </c>
      <c r="M44" s="141">
        <f t="shared" si="16"/>
        <v>0</v>
      </c>
      <c r="N44" s="141">
        <f t="shared" si="17"/>
        <v>0</v>
      </c>
      <c r="O44" s="141">
        <f t="shared" si="18"/>
        <v>2</v>
      </c>
      <c r="P44" s="141">
        <f t="shared" si="5"/>
        <v>9.0909090909090917</v>
      </c>
      <c r="Q44" s="141">
        <f t="shared" si="19"/>
        <v>2</v>
      </c>
      <c r="R44" s="141">
        <f t="shared" si="6"/>
        <v>22</v>
      </c>
      <c r="S44" s="144"/>
      <c r="T44" s="253">
        <v>413114670</v>
      </c>
      <c r="U44" s="383" t="s">
        <v>678</v>
      </c>
      <c r="V44" s="253">
        <v>0</v>
      </c>
      <c r="W44" s="253">
        <v>0</v>
      </c>
      <c r="X44" s="253">
        <v>0</v>
      </c>
      <c r="Y44" s="253">
        <v>0</v>
      </c>
      <c r="Z44" s="253">
        <v>12</v>
      </c>
      <c r="AA44" s="253">
        <v>10</v>
      </c>
      <c r="AB44" s="253">
        <v>0</v>
      </c>
      <c r="AC44" s="253">
        <v>0</v>
      </c>
      <c r="AD44" s="253">
        <v>0</v>
      </c>
      <c r="AE44" s="253">
        <v>0</v>
      </c>
      <c r="AF44" s="253">
        <v>1</v>
      </c>
      <c r="AG44" s="253">
        <v>0</v>
      </c>
      <c r="AH44" s="253">
        <v>0</v>
      </c>
      <c r="AI44" s="253">
        <v>0</v>
      </c>
      <c r="AJ44" s="253">
        <v>1</v>
      </c>
      <c r="AK44" s="126"/>
      <c r="AL44" s="253">
        <v>413</v>
      </c>
      <c r="AM44" s="253">
        <v>114</v>
      </c>
      <c r="AN44" s="253">
        <v>670</v>
      </c>
      <c r="AO44" s="253">
        <v>0</v>
      </c>
    </row>
    <row r="45" spans="1:41">
      <c r="A45" s="129">
        <v>413114674</v>
      </c>
      <c r="B45" s="130" t="s">
        <v>678</v>
      </c>
      <c r="C45" s="141">
        <f t="shared" si="7"/>
        <v>0</v>
      </c>
      <c r="D45" s="141">
        <f t="shared" si="8"/>
        <v>0</v>
      </c>
      <c r="E45" s="141">
        <f t="shared" si="9"/>
        <v>0</v>
      </c>
      <c r="F45" s="141">
        <f t="shared" si="10"/>
        <v>0</v>
      </c>
      <c r="G45" s="141">
        <f t="shared" si="11"/>
        <v>8</v>
      </c>
      <c r="H45" s="141">
        <f t="shared" si="12"/>
        <v>34</v>
      </c>
      <c r="I45" s="141">
        <f t="shared" si="13"/>
        <v>1.575</v>
      </c>
      <c r="J45" s="141"/>
      <c r="K45" s="141">
        <f t="shared" si="14"/>
        <v>0</v>
      </c>
      <c r="L45" s="141">
        <f t="shared" si="15"/>
        <v>0</v>
      </c>
      <c r="M45" s="141">
        <f t="shared" si="16"/>
        <v>0</v>
      </c>
      <c r="N45" s="141">
        <f t="shared" si="17"/>
        <v>0</v>
      </c>
      <c r="O45" s="141">
        <f t="shared" si="18"/>
        <v>15</v>
      </c>
      <c r="P45" s="141">
        <f t="shared" si="5"/>
        <v>35.714285714285715</v>
      </c>
      <c r="Q45" s="141">
        <f t="shared" si="19"/>
        <v>9</v>
      </c>
      <c r="R45" s="141">
        <f t="shared" si="6"/>
        <v>42</v>
      </c>
      <c r="S45" s="144"/>
      <c r="T45" s="253">
        <v>413114674</v>
      </c>
      <c r="U45" s="383" t="s">
        <v>678</v>
      </c>
      <c r="V45" s="253">
        <v>0</v>
      </c>
      <c r="W45" s="253">
        <v>0</v>
      </c>
      <c r="X45" s="253">
        <v>0</v>
      </c>
      <c r="Y45" s="253">
        <v>0</v>
      </c>
      <c r="Z45" s="253">
        <v>8</v>
      </c>
      <c r="AA45" s="253">
        <v>34</v>
      </c>
      <c r="AB45" s="253">
        <v>0</v>
      </c>
      <c r="AC45" s="253">
        <v>0</v>
      </c>
      <c r="AD45" s="253">
        <v>0</v>
      </c>
      <c r="AE45" s="253">
        <v>0</v>
      </c>
      <c r="AF45" s="253">
        <v>6</v>
      </c>
      <c r="AG45" s="253">
        <v>0</v>
      </c>
      <c r="AH45" s="253">
        <v>0</v>
      </c>
      <c r="AI45" s="253">
        <v>0</v>
      </c>
      <c r="AJ45" s="253">
        <v>9</v>
      </c>
      <c r="AK45" s="126"/>
      <c r="AL45" s="253">
        <v>413</v>
      </c>
      <c r="AM45" s="253">
        <v>114</v>
      </c>
      <c r="AN45" s="253">
        <v>674</v>
      </c>
      <c r="AO45" s="253">
        <v>0</v>
      </c>
    </row>
    <row r="46" spans="1:41">
      <c r="A46" s="129">
        <v>413114683</v>
      </c>
      <c r="B46" s="130" t="s">
        <v>678</v>
      </c>
      <c r="C46" s="141">
        <f t="shared" si="7"/>
        <v>0</v>
      </c>
      <c r="D46" s="141">
        <f t="shared" si="8"/>
        <v>0</v>
      </c>
      <c r="E46" s="141">
        <f t="shared" si="9"/>
        <v>0</v>
      </c>
      <c r="F46" s="141">
        <f t="shared" si="10"/>
        <v>0</v>
      </c>
      <c r="G46" s="141">
        <f t="shared" si="11"/>
        <v>0</v>
      </c>
      <c r="H46" s="141">
        <f t="shared" si="12"/>
        <v>3</v>
      </c>
      <c r="I46" s="141">
        <f t="shared" si="13"/>
        <v>0.1125</v>
      </c>
      <c r="J46" s="141"/>
      <c r="K46" s="141">
        <f t="shared" si="14"/>
        <v>0</v>
      </c>
      <c r="L46" s="141">
        <f t="shared" si="15"/>
        <v>0</v>
      </c>
      <c r="M46" s="141">
        <f t="shared" si="16"/>
        <v>0</v>
      </c>
      <c r="N46" s="141">
        <f t="shared" si="17"/>
        <v>0</v>
      </c>
      <c r="O46" s="141">
        <f t="shared" si="18"/>
        <v>0</v>
      </c>
      <c r="P46" s="141">
        <f t="shared" si="5"/>
        <v>0</v>
      </c>
      <c r="Q46" s="141">
        <f t="shared" si="19"/>
        <v>1</v>
      </c>
      <c r="R46" s="141">
        <f t="shared" si="6"/>
        <v>3</v>
      </c>
      <c r="S46" s="144"/>
      <c r="T46" s="253">
        <v>413114683</v>
      </c>
      <c r="U46" s="383" t="s">
        <v>678</v>
      </c>
      <c r="V46" s="253">
        <v>0</v>
      </c>
      <c r="W46" s="253">
        <v>0</v>
      </c>
      <c r="X46" s="253">
        <v>0</v>
      </c>
      <c r="Y46" s="253">
        <v>0</v>
      </c>
      <c r="Z46" s="253">
        <v>0</v>
      </c>
      <c r="AA46" s="253">
        <v>3</v>
      </c>
      <c r="AB46" s="253">
        <v>0</v>
      </c>
      <c r="AC46" s="253">
        <v>0</v>
      </c>
      <c r="AD46" s="253">
        <v>0</v>
      </c>
      <c r="AE46" s="253">
        <v>0</v>
      </c>
      <c r="AF46" s="253">
        <v>0</v>
      </c>
      <c r="AG46" s="253">
        <v>0</v>
      </c>
      <c r="AH46" s="253">
        <v>0</v>
      </c>
      <c r="AI46" s="253">
        <v>0</v>
      </c>
      <c r="AJ46" s="253">
        <v>0</v>
      </c>
      <c r="AK46" s="126"/>
      <c r="AL46" s="253">
        <v>413</v>
      </c>
      <c r="AM46" s="253">
        <v>114</v>
      </c>
      <c r="AN46" s="253">
        <v>683</v>
      </c>
      <c r="AO46" s="253">
        <v>0</v>
      </c>
    </row>
    <row r="47" spans="1:41">
      <c r="A47" s="129">
        <v>413114717</v>
      </c>
      <c r="B47" s="130" t="s">
        <v>678</v>
      </c>
      <c r="C47" s="141">
        <f t="shared" si="7"/>
        <v>0</v>
      </c>
      <c r="D47" s="141">
        <f t="shared" si="8"/>
        <v>0</v>
      </c>
      <c r="E47" s="141">
        <f t="shared" si="9"/>
        <v>0</v>
      </c>
      <c r="F47" s="141">
        <f t="shared" si="10"/>
        <v>0</v>
      </c>
      <c r="G47" s="141">
        <f t="shared" si="11"/>
        <v>18</v>
      </c>
      <c r="H47" s="141">
        <f t="shared" si="12"/>
        <v>30</v>
      </c>
      <c r="I47" s="141">
        <f t="shared" si="13"/>
        <v>1.8</v>
      </c>
      <c r="J47" s="141"/>
      <c r="K47" s="141">
        <f t="shared" si="14"/>
        <v>0</v>
      </c>
      <c r="L47" s="141">
        <f t="shared" si="15"/>
        <v>0</v>
      </c>
      <c r="M47" s="141">
        <f t="shared" si="16"/>
        <v>0</v>
      </c>
      <c r="N47" s="141">
        <f t="shared" si="17"/>
        <v>0</v>
      </c>
      <c r="O47" s="141">
        <f t="shared" si="18"/>
        <v>15</v>
      </c>
      <c r="P47" s="141">
        <f t="shared" si="5"/>
        <v>31.25</v>
      </c>
      <c r="Q47" s="141">
        <f t="shared" si="19"/>
        <v>8</v>
      </c>
      <c r="R47" s="141">
        <f t="shared" si="6"/>
        <v>48</v>
      </c>
      <c r="S47" s="144"/>
      <c r="T47" s="253">
        <v>413114717</v>
      </c>
      <c r="U47" s="383" t="s">
        <v>678</v>
      </c>
      <c r="V47" s="253">
        <v>0</v>
      </c>
      <c r="W47" s="253">
        <v>0</v>
      </c>
      <c r="X47" s="253">
        <v>0</v>
      </c>
      <c r="Y47" s="253">
        <v>0</v>
      </c>
      <c r="Z47" s="253">
        <v>18</v>
      </c>
      <c r="AA47" s="253">
        <v>30</v>
      </c>
      <c r="AB47" s="253">
        <v>0</v>
      </c>
      <c r="AC47" s="253">
        <v>0</v>
      </c>
      <c r="AD47" s="253">
        <v>0</v>
      </c>
      <c r="AE47" s="253">
        <v>0</v>
      </c>
      <c r="AF47" s="253">
        <v>5</v>
      </c>
      <c r="AG47" s="253">
        <v>0</v>
      </c>
      <c r="AH47" s="253">
        <v>0</v>
      </c>
      <c r="AI47" s="253">
        <v>0</v>
      </c>
      <c r="AJ47" s="253">
        <v>10</v>
      </c>
      <c r="AK47" s="126"/>
      <c r="AL47" s="253">
        <v>413</v>
      </c>
      <c r="AM47" s="253">
        <v>114</v>
      </c>
      <c r="AN47" s="253">
        <v>717</v>
      </c>
      <c r="AO47" s="253">
        <v>0</v>
      </c>
    </row>
    <row r="48" spans="1:41">
      <c r="A48" s="129">
        <v>413114720</v>
      </c>
      <c r="B48" s="130" t="s">
        <v>678</v>
      </c>
      <c r="C48" s="141">
        <f t="shared" si="7"/>
        <v>0</v>
      </c>
      <c r="D48" s="141">
        <f t="shared" si="8"/>
        <v>0</v>
      </c>
      <c r="E48" s="141">
        <f t="shared" si="9"/>
        <v>0</v>
      </c>
      <c r="F48" s="141">
        <f t="shared" si="10"/>
        <v>0</v>
      </c>
      <c r="G48" s="141">
        <f t="shared" si="11"/>
        <v>0</v>
      </c>
      <c r="H48" s="141">
        <f t="shared" si="12"/>
        <v>1</v>
      </c>
      <c r="I48" s="141">
        <f t="shared" si="13"/>
        <v>3.7499999999999999E-2</v>
      </c>
      <c r="J48" s="141"/>
      <c r="K48" s="141">
        <f t="shared" si="14"/>
        <v>0</v>
      </c>
      <c r="L48" s="141">
        <f t="shared" si="15"/>
        <v>0</v>
      </c>
      <c r="M48" s="141">
        <f t="shared" si="16"/>
        <v>0</v>
      </c>
      <c r="N48" s="141">
        <f t="shared" si="17"/>
        <v>0</v>
      </c>
      <c r="O48" s="141">
        <f t="shared" si="18"/>
        <v>0</v>
      </c>
      <c r="P48" s="141">
        <f t="shared" si="5"/>
        <v>0</v>
      </c>
      <c r="Q48" s="141">
        <f t="shared" si="19"/>
        <v>1</v>
      </c>
      <c r="R48" s="141">
        <f t="shared" si="6"/>
        <v>1</v>
      </c>
      <c r="S48" s="144"/>
      <c r="T48" s="253">
        <v>413114720</v>
      </c>
      <c r="U48" s="383" t="s">
        <v>678</v>
      </c>
      <c r="V48" s="253">
        <v>0</v>
      </c>
      <c r="W48" s="253">
        <v>0</v>
      </c>
      <c r="X48" s="253">
        <v>0</v>
      </c>
      <c r="Y48" s="253">
        <v>0</v>
      </c>
      <c r="Z48" s="253">
        <v>0</v>
      </c>
      <c r="AA48" s="253">
        <v>1</v>
      </c>
      <c r="AB48" s="253">
        <v>0</v>
      </c>
      <c r="AC48" s="253">
        <v>0</v>
      </c>
      <c r="AD48" s="253">
        <v>0</v>
      </c>
      <c r="AE48" s="253">
        <v>0</v>
      </c>
      <c r="AF48" s="253">
        <v>0</v>
      </c>
      <c r="AG48" s="253">
        <v>0</v>
      </c>
      <c r="AH48" s="253">
        <v>0</v>
      </c>
      <c r="AI48" s="253">
        <v>0</v>
      </c>
      <c r="AJ48" s="253">
        <v>0</v>
      </c>
      <c r="AK48" s="126"/>
      <c r="AL48" s="253">
        <v>413</v>
      </c>
      <c r="AM48" s="253">
        <v>114</v>
      </c>
      <c r="AN48" s="253">
        <v>720</v>
      </c>
      <c r="AO48" s="253">
        <v>0</v>
      </c>
    </row>
    <row r="49" spans="1:41">
      <c r="A49" s="129">
        <v>413114750</v>
      </c>
      <c r="B49" s="130" t="s">
        <v>678</v>
      </c>
      <c r="C49" s="141">
        <f t="shared" si="7"/>
        <v>0</v>
      </c>
      <c r="D49" s="141">
        <f t="shared" si="8"/>
        <v>0</v>
      </c>
      <c r="E49" s="141">
        <f t="shared" si="9"/>
        <v>0</v>
      </c>
      <c r="F49" s="141">
        <f t="shared" si="10"/>
        <v>0</v>
      </c>
      <c r="G49" s="141">
        <f t="shared" si="11"/>
        <v>7</v>
      </c>
      <c r="H49" s="141">
        <f t="shared" si="12"/>
        <v>11</v>
      </c>
      <c r="I49" s="141">
        <f t="shared" si="13"/>
        <v>0.67500000000000004</v>
      </c>
      <c r="J49" s="141"/>
      <c r="K49" s="141">
        <f t="shared" si="14"/>
        <v>0</v>
      </c>
      <c r="L49" s="141">
        <f t="shared" si="15"/>
        <v>0</v>
      </c>
      <c r="M49" s="141">
        <f t="shared" si="16"/>
        <v>0</v>
      </c>
      <c r="N49" s="141">
        <f t="shared" si="17"/>
        <v>0</v>
      </c>
      <c r="O49" s="141">
        <f t="shared" si="18"/>
        <v>8</v>
      </c>
      <c r="P49" s="141">
        <f t="shared" si="5"/>
        <v>44.444444444444443</v>
      </c>
      <c r="Q49" s="141">
        <f t="shared" si="19"/>
        <v>9</v>
      </c>
      <c r="R49" s="141">
        <f t="shared" si="6"/>
        <v>18</v>
      </c>
      <c r="S49" s="144"/>
      <c r="T49" s="253">
        <v>413114750</v>
      </c>
      <c r="U49" s="383" t="s">
        <v>678</v>
      </c>
      <c r="V49" s="253">
        <v>0</v>
      </c>
      <c r="W49" s="253">
        <v>0</v>
      </c>
      <c r="X49" s="253">
        <v>0</v>
      </c>
      <c r="Y49" s="253">
        <v>0</v>
      </c>
      <c r="Z49" s="253">
        <v>7</v>
      </c>
      <c r="AA49" s="253">
        <v>11</v>
      </c>
      <c r="AB49" s="253">
        <v>0</v>
      </c>
      <c r="AC49" s="253">
        <v>0</v>
      </c>
      <c r="AD49" s="253">
        <v>0</v>
      </c>
      <c r="AE49" s="253">
        <v>0</v>
      </c>
      <c r="AF49" s="253">
        <v>2</v>
      </c>
      <c r="AG49" s="253">
        <v>0</v>
      </c>
      <c r="AH49" s="253">
        <v>0</v>
      </c>
      <c r="AI49" s="253">
        <v>0</v>
      </c>
      <c r="AJ49" s="253">
        <v>6</v>
      </c>
      <c r="AK49" s="126"/>
      <c r="AL49" s="253">
        <v>413</v>
      </c>
      <c r="AM49" s="253">
        <v>114</v>
      </c>
      <c r="AN49" s="253">
        <v>750</v>
      </c>
      <c r="AO49" s="253">
        <v>0</v>
      </c>
    </row>
    <row r="50" spans="1:41">
      <c r="A50" s="129">
        <v>413114755</v>
      </c>
      <c r="B50" s="130" t="s">
        <v>678</v>
      </c>
      <c r="C50" s="141">
        <f t="shared" si="7"/>
        <v>0</v>
      </c>
      <c r="D50" s="141">
        <f t="shared" si="8"/>
        <v>0</v>
      </c>
      <c r="E50" s="141">
        <f t="shared" si="9"/>
        <v>0</v>
      </c>
      <c r="F50" s="141">
        <f t="shared" si="10"/>
        <v>0</v>
      </c>
      <c r="G50" s="141">
        <f t="shared" si="11"/>
        <v>4</v>
      </c>
      <c r="H50" s="141">
        <f t="shared" si="12"/>
        <v>6</v>
      </c>
      <c r="I50" s="141">
        <f t="shared" si="13"/>
        <v>0.375</v>
      </c>
      <c r="J50" s="141"/>
      <c r="K50" s="141">
        <f t="shared" si="14"/>
        <v>0</v>
      </c>
      <c r="L50" s="141">
        <f t="shared" si="15"/>
        <v>0</v>
      </c>
      <c r="M50" s="141">
        <f t="shared" si="16"/>
        <v>0</v>
      </c>
      <c r="N50" s="141">
        <f t="shared" si="17"/>
        <v>0</v>
      </c>
      <c r="O50" s="141">
        <f t="shared" si="18"/>
        <v>3</v>
      </c>
      <c r="P50" s="141">
        <f t="shared" si="5"/>
        <v>30</v>
      </c>
      <c r="Q50" s="141">
        <f t="shared" si="19"/>
        <v>8</v>
      </c>
      <c r="R50" s="141">
        <f t="shared" si="6"/>
        <v>10</v>
      </c>
      <c r="S50" s="144"/>
      <c r="T50" s="253">
        <v>413114755</v>
      </c>
      <c r="U50" s="383" t="s">
        <v>678</v>
      </c>
      <c r="V50" s="253">
        <v>0</v>
      </c>
      <c r="W50" s="253">
        <v>0</v>
      </c>
      <c r="X50" s="253">
        <v>0</v>
      </c>
      <c r="Y50" s="253">
        <v>0</v>
      </c>
      <c r="Z50" s="253">
        <v>4</v>
      </c>
      <c r="AA50" s="253">
        <v>6</v>
      </c>
      <c r="AB50" s="253">
        <v>0</v>
      </c>
      <c r="AC50" s="253">
        <v>0</v>
      </c>
      <c r="AD50" s="253">
        <v>0</v>
      </c>
      <c r="AE50" s="253">
        <v>0</v>
      </c>
      <c r="AF50" s="253">
        <v>0</v>
      </c>
      <c r="AG50" s="253">
        <v>0</v>
      </c>
      <c r="AH50" s="253">
        <v>0</v>
      </c>
      <c r="AI50" s="253">
        <v>0</v>
      </c>
      <c r="AJ50" s="253">
        <v>3</v>
      </c>
      <c r="AK50" s="126"/>
      <c r="AL50" s="253">
        <v>413</v>
      </c>
      <c r="AM50" s="253">
        <v>114</v>
      </c>
      <c r="AN50" s="253">
        <v>755</v>
      </c>
      <c r="AO50" s="253">
        <v>0</v>
      </c>
    </row>
    <row r="51" spans="1:41">
      <c r="A51" s="129">
        <v>414603063</v>
      </c>
      <c r="B51" s="130" t="s">
        <v>679</v>
      </c>
      <c r="C51" s="141">
        <f t="shared" si="7"/>
        <v>0</v>
      </c>
      <c r="D51" s="141">
        <f t="shared" si="8"/>
        <v>0</v>
      </c>
      <c r="E51" s="141">
        <f t="shared" si="9"/>
        <v>0</v>
      </c>
      <c r="F51" s="141">
        <f t="shared" si="10"/>
        <v>0</v>
      </c>
      <c r="G51" s="141">
        <f t="shared" si="11"/>
        <v>1</v>
      </c>
      <c r="H51" s="141">
        <f t="shared" si="12"/>
        <v>1</v>
      </c>
      <c r="I51" s="141">
        <f t="shared" si="13"/>
        <v>7.4999999999999997E-2</v>
      </c>
      <c r="J51" s="141"/>
      <c r="K51" s="141">
        <f t="shared" si="14"/>
        <v>0</v>
      </c>
      <c r="L51" s="141">
        <f t="shared" si="15"/>
        <v>0</v>
      </c>
      <c r="M51" s="141">
        <f t="shared" si="16"/>
        <v>0</v>
      </c>
      <c r="N51" s="141">
        <f t="shared" si="17"/>
        <v>0</v>
      </c>
      <c r="O51" s="141">
        <f t="shared" si="18"/>
        <v>0</v>
      </c>
      <c r="P51" s="141">
        <f t="shared" si="5"/>
        <v>0</v>
      </c>
      <c r="Q51" s="141">
        <f t="shared" si="19"/>
        <v>1</v>
      </c>
      <c r="R51" s="141">
        <f t="shared" si="6"/>
        <v>2</v>
      </c>
      <c r="S51" s="144"/>
      <c r="T51" s="253">
        <v>414603063</v>
      </c>
      <c r="U51" s="383" t="s">
        <v>679</v>
      </c>
      <c r="V51" s="253">
        <v>0</v>
      </c>
      <c r="W51" s="253">
        <v>0</v>
      </c>
      <c r="X51" s="253">
        <v>0</v>
      </c>
      <c r="Y51" s="253">
        <v>0</v>
      </c>
      <c r="Z51" s="253">
        <v>1</v>
      </c>
      <c r="AA51" s="253">
        <v>1</v>
      </c>
      <c r="AB51" s="253">
        <v>0</v>
      </c>
      <c r="AC51" s="253">
        <v>0</v>
      </c>
      <c r="AD51" s="253">
        <v>0</v>
      </c>
      <c r="AE51" s="253">
        <v>0</v>
      </c>
      <c r="AF51" s="253">
        <v>0</v>
      </c>
      <c r="AG51" s="253">
        <v>0</v>
      </c>
      <c r="AH51" s="253">
        <v>0</v>
      </c>
      <c r="AI51" s="253">
        <v>0</v>
      </c>
      <c r="AJ51" s="253">
        <v>0</v>
      </c>
      <c r="AK51" s="126"/>
      <c r="AL51" s="253">
        <v>414</v>
      </c>
      <c r="AM51" s="253">
        <v>603</v>
      </c>
      <c r="AN51" s="253">
        <v>63</v>
      </c>
      <c r="AO51" s="253">
        <v>0</v>
      </c>
    </row>
    <row r="52" spans="1:41">
      <c r="A52" s="129">
        <v>414603098</v>
      </c>
      <c r="B52" s="130" t="s">
        <v>679</v>
      </c>
      <c r="C52" s="141">
        <f t="shared" si="7"/>
        <v>0</v>
      </c>
      <c r="D52" s="141">
        <f t="shared" si="8"/>
        <v>0</v>
      </c>
      <c r="E52" s="141">
        <f t="shared" si="9"/>
        <v>0</v>
      </c>
      <c r="F52" s="141">
        <f t="shared" si="10"/>
        <v>0</v>
      </c>
      <c r="G52" s="141">
        <f t="shared" si="11"/>
        <v>3</v>
      </c>
      <c r="H52" s="141">
        <f t="shared" si="12"/>
        <v>2</v>
      </c>
      <c r="I52" s="141">
        <f t="shared" si="13"/>
        <v>0.1875</v>
      </c>
      <c r="J52" s="141"/>
      <c r="K52" s="141">
        <f t="shared" si="14"/>
        <v>0</v>
      </c>
      <c r="L52" s="141">
        <f t="shared" si="15"/>
        <v>0</v>
      </c>
      <c r="M52" s="141">
        <f t="shared" si="16"/>
        <v>0</v>
      </c>
      <c r="N52" s="141">
        <f t="shared" si="17"/>
        <v>0</v>
      </c>
      <c r="O52" s="141">
        <f t="shared" si="18"/>
        <v>1</v>
      </c>
      <c r="P52" s="141">
        <f t="shared" si="5"/>
        <v>20</v>
      </c>
      <c r="Q52" s="141">
        <f t="shared" si="19"/>
        <v>5</v>
      </c>
      <c r="R52" s="141">
        <f t="shared" si="6"/>
        <v>5</v>
      </c>
      <c r="S52" s="144"/>
      <c r="T52" s="253">
        <v>414603098</v>
      </c>
      <c r="U52" s="383" t="s">
        <v>679</v>
      </c>
      <c r="V52" s="253">
        <v>0</v>
      </c>
      <c r="W52" s="253">
        <v>0</v>
      </c>
      <c r="X52" s="253">
        <v>0</v>
      </c>
      <c r="Y52" s="253">
        <v>0</v>
      </c>
      <c r="Z52" s="253">
        <v>3</v>
      </c>
      <c r="AA52" s="253">
        <v>2</v>
      </c>
      <c r="AB52" s="253">
        <v>0</v>
      </c>
      <c r="AC52" s="253">
        <v>0</v>
      </c>
      <c r="AD52" s="253">
        <v>0</v>
      </c>
      <c r="AE52" s="253">
        <v>0</v>
      </c>
      <c r="AF52" s="253">
        <v>0</v>
      </c>
      <c r="AG52" s="253">
        <v>0</v>
      </c>
      <c r="AH52" s="253">
        <v>0</v>
      </c>
      <c r="AI52" s="253">
        <v>0</v>
      </c>
      <c r="AJ52" s="253">
        <v>1</v>
      </c>
      <c r="AK52" s="126"/>
      <c r="AL52" s="253">
        <v>414</v>
      </c>
      <c r="AM52" s="253">
        <v>603</v>
      </c>
      <c r="AN52" s="253">
        <v>98</v>
      </c>
      <c r="AO52" s="253">
        <v>0</v>
      </c>
    </row>
    <row r="53" spans="1:41">
      <c r="A53" s="129">
        <v>414603148</v>
      </c>
      <c r="B53" s="130" t="s">
        <v>679</v>
      </c>
      <c r="C53" s="141">
        <f t="shared" si="7"/>
        <v>0</v>
      </c>
      <c r="D53" s="141">
        <f t="shared" si="8"/>
        <v>0</v>
      </c>
      <c r="E53" s="141">
        <f t="shared" si="9"/>
        <v>0</v>
      </c>
      <c r="F53" s="141">
        <f t="shared" si="10"/>
        <v>0</v>
      </c>
      <c r="G53" s="141">
        <f t="shared" si="11"/>
        <v>2</v>
      </c>
      <c r="H53" s="141">
        <f t="shared" si="12"/>
        <v>0</v>
      </c>
      <c r="I53" s="141">
        <f t="shared" si="13"/>
        <v>7.4999999999999997E-2</v>
      </c>
      <c r="J53" s="141"/>
      <c r="K53" s="141">
        <f t="shared" si="14"/>
        <v>0</v>
      </c>
      <c r="L53" s="141">
        <f t="shared" si="15"/>
        <v>0</v>
      </c>
      <c r="M53" s="141">
        <f t="shared" si="16"/>
        <v>0</v>
      </c>
      <c r="N53" s="141">
        <f t="shared" si="17"/>
        <v>0</v>
      </c>
      <c r="O53" s="141">
        <f t="shared" si="18"/>
        <v>1</v>
      </c>
      <c r="P53" s="141">
        <f t="shared" si="5"/>
        <v>50</v>
      </c>
      <c r="Q53" s="141">
        <f t="shared" si="19"/>
        <v>10</v>
      </c>
      <c r="R53" s="141">
        <f t="shared" si="6"/>
        <v>2</v>
      </c>
      <c r="S53" s="144"/>
      <c r="T53" s="253">
        <v>414603148</v>
      </c>
      <c r="U53" s="383" t="s">
        <v>679</v>
      </c>
      <c r="V53" s="253">
        <v>0</v>
      </c>
      <c r="W53" s="253">
        <v>0</v>
      </c>
      <c r="X53" s="253">
        <v>0</v>
      </c>
      <c r="Y53" s="253">
        <v>0</v>
      </c>
      <c r="Z53" s="253">
        <v>2</v>
      </c>
      <c r="AA53" s="253">
        <v>0</v>
      </c>
      <c r="AB53" s="253">
        <v>0</v>
      </c>
      <c r="AC53" s="253">
        <v>0</v>
      </c>
      <c r="AD53" s="253">
        <v>0</v>
      </c>
      <c r="AE53" s="253">
        <v>0</v>
      </c>
      <c r="AF53" s="253">
        <v>1</v>
      </c>
      <c r="AG53" s="253">
        <v>0</v>
      </c>
      <c r="AH53" s="253">
        <v>0</v>
      </c>
      <c r="AI53" s="253">
        <v>0</v>
      </c>
      <c r="AJ53" s="253">
        <v>0</v>
      </c>
      <c r="AK53" s="126"/>
      <c r="AL53" s="253">
        <v>414</v>
      </c>
      <c r="AM53" s="253">
        <v>603</v>
      </c>
      <c r="AN53" s="253">
        <v>148</v>
      </c>
      <c r="AO53" s="253">
        <v>0</v>
      </c>
    </row>
    <row r="54" spans="1:41">
      <c r="A54" s="129">
        <v>414603209</v>
      </c>
      <c r="B54" s="130" t="s">
        <v>679</v>
      </c>
      <c r="C54" s="141">
        <f t="shared" si="7"/>
        <v>0</v>
      </c>
      <c r="D54" s="141">
        <f t="shared" si="8"/>
        <v>0</v>
      </c>
      <c r="E54" s="141">
        <f t="shared" si="9"/>
        <v>0</v>
      </c>
      <c r="F54" s="141">
        <f t="shared" si="10"/>
        <v>0</v>
      </c>
      <c r="G54" s="141">
        <f t="shared" si="11"/>
        <v>35</v>
      </c>
      <c r="H54" s="141">
        <f t="shared" si="12"/>
        <v>20</v>
      </c>
      <c r="I54" s="141">
        <f t="shared" si="13"/>
        <v>2.0625</v>
      </c>
      <c r="J54" s="141"/>
      <c r="K54" s="141">
        <f t="shared" si="14"/>
        <v>0</v>
      </c>
      <c r="L54" s="141">
        <f t="shared" si="15"/>
        <v>0</v>
      </c>
      <c r="M54" s="141">
        <f t="shared" si="16"/>
        <v>0</v>
      </c>
      <c r="N54" s="141">
        <f t="shared" si="17"/>
        <v>0</v>
      </c>
      <c r="O54" s="141">
        <f t="shared" si="18"/>
        <v>31</v>
      </c>
      <c r="P54" s="141">
        <f t="shared" si="5"/>
        <v>56.36363636363636</v>
      </c>
      <c r="Q54" s="141">
        <f t="shared" si="19"/>
        <v>10</v>
      </c>
      <c r="R54" s="141">
        <f t="shared" si="6"/>
        <v>55</v>
      </c>
      <c r="S54" s="144"/>
      <c r="T54" s="253">
        <v>414603209</v>
      </c>
      <c r="U54" s="383" t="s">
        <v>679</v>
      </c>
      <c r="V54" s="253">
        <v>0</v>
      </c>
      <c r="W54" s="253">
        <v>0</v>
      </c>
      <c r="X54" s="253">
        <v>0</v>
      </c>
      <c r="Y54" s="253">
        <v>0</v>
      </c>
      <c r="Z54" s="253">
        <v>35</v>
      </c>
      <c r="AA54" s="253">
        <v>20</v>
      </c>
      <c r="AB54" s="253">
        <v>0</v>
      </c>
      <c r="AC54" s="253">
        <v>0</v>
      </c>
      <c r="AD54" s="253">
        <v>0</v>
      </c>
      <c r="AE54" s="253">
        <v>0</v>
      </c>
      <c r="AF54" s="253">
        <v>18</v>
      </c>
      <c r="AG54" s="253">
        <v>0</v>
      </c>
      <c r="AH54" s="253">
        <v>0</v>
      </c>
      <c r="AI54" s="253">
        <v>0</v>
      </c>
      <c r="AJ54" s="253">
        <v>13</v>
      </c>
      <c r="AK54" s="126"/>
      <c r="AL54" s="253">
        <v>414</v>
      </c>
      <c r="AM54" s="253">
        <v>603</v>
      </c>
      <c r="AN54" s="253">
        <v>209</v>
      </c>
      <c r="AO54" s="253">
        <v>0</v>
      </c>
    </row>
    <row r="55" spans="1:41">
      <c r="A55" s="129">
        <v>414603236</v>
      </c>
      <c r="B55" s="130" t="s">
        <v>679</v>
      </c>
      <c r="C55" s="141">
        <f t="shared" si="7"/>
        <v>0</v>
      </c>
      <c r="D55" s="141">
        <f t="shared" si="8"/>
        <v>0</v>
      </c>
      <c r="E55" s="141">
        <f t="shared" si="9"/>
        <v>0</v>
      </c>
      <c r="F55" s="141">
        <f t="shared" si="10"/>
        <v>0</v>
      </c>
      <c r="G55" s="141">
        <f t="shared" si="11"/>
        <v>102</v>
      </c>
      <c r="H55" s="141">
        <f t="shared" si="12"/>
        <v>67</v>
      </c>
      <c r="I55" s="141">
        <f t="shared" si="13"/>
        <v>6.5625</v>
      </c>
      <c r="J55" s="141"/>
      <c r="K55" s="141">
        <f t="shared" si="14"/>
        <v>0</v>
      </c>
      <c r="L55" s="141">
        <f t="shared" si="15"/>
        <v>0</v>
      </c>
      <c r="M55" s="141">
        <f t="shared" si="16"/>
        <v>6</v>
      </c>
      <c r="N55" s="141">
        <f t="shared" si="17"/>
        <v>0</v>
      </c>
      <c r="O55" s="141">
        <f t="shared" si="18"/>
        <v>78</v>
      </c>
      <c r="P55" s="141">
        <f t="shared" si="5"/>
        <v>44.571428571428569</v>
      </c>
      <c r="Q55" s="141">
        <f t="shared" si="19"/>
        <v>9</v>
      </c>
      <c r="R55" s="141">
        <f t="shared" si="6"/>
        <v>175</v>
      </c>
      <c r="S55" s="144"/>
      <c r="T55" s="253">
        <v>414603236</v>
      </c>
      <c r="U55" s="383" t="s">
        <v>679</v>
      </c>
      <c r="V55" s="253">
        <v>0</v>
      </c>
      <c r="W55" s="253">
        <v>0</v>
      </c>
      <c r="X55" s="253">
        <v>0</v>
      </c>
      <c r="Y55" s="253">
        <v>0</v>
      </c>
      <c r="Z55" s="253">
        <v>102</v>
      </c>
      <c r="AA55" s="253">
        <v>67</v>
      </c>
      <c r="AB55" s="253">
        <v>0</v>
      </c>
      <c r="AC55" s="253">
        <v>0</v>
      </c>
      <c r="AD55" s="253">
        <v>6</v>
      </c>
      <c r="AE55" s="253">
        <v>0</v>
      </c>
      <c r="AF55" s="253">
        <v>56</v>
      </c>
      <c r="AG55" s="253">
        <v>0</v>
      </c>
      <c r="AH55" s="253">
        <v>0</v>
      </c>
      <c r="AI55" s="253">
        <v>0</v>
      </c>
      <c r="AJ55" s="253">
        <v>22</v>
      </c>
      <c r="AK55" s="126"/>
      <c r="AL55" s="253">
        <v>414</v>
      </c>
      <c r="AM55" s="253">
        <v>603</v>
      </c>
      <c r="AN55" s="253">
        <v>236</v>
      </c>
      <c r="AO55" s="253">
        <v>0</v>
      </c>
    </row>
    <row r="56" spans="1:41">
      <c r="A56" s="129">
        <v>414603263</v>
      </c>
      <c r="B56" s="130" t="s">
        <v>679</v>
      </c>
      <c r="C56" s="141">
        <f t="shared" si="7"/>
        <v>0</v>
      </c>
      <c r="D56" s="141">
        <f t="shared" si="8"/>
        <v>0</v>
      </c>
      <c r="E56" s="141">
        <f t="shared" si="9"/>
        <v>0</v>
      </c>
      <c r="F56" s="141">
        <f t="shared" si="10"/>
        <v>0</v>
      </c>
      <c r="G56" s="141">
        <f t="shared" si="11"/>
        <v>3</v>
      </c>
      <c r="H56" s="141">
        <f t="shared" si="12"/>
        <v>2</v>
      </c>
      <c r="I56" s="141">
        <f t="shared" si="13"/>
        <v>0.1875</v>
      </c>
      <c r="J56" s="141"/>
      <c r="K56" s="141">
        <f t="shared" si="14"/>
        <v>0</v>
      </c>
      <c r="L56" s="141">
        <f t="shared" si="15"/>
        <v>0</v>
      </c>
      <c r="M56" s="141">
        <f t="shared" si="16"/>
        <v>0</v>
      </c>
      <c r="N56" s="141">
        <f t="shared" si="17"/>
        <v>0</v>
      </c>
      <c r="O56" s="141">
        <f t="shared" si="18"/>
        <v>1</v>
      </c>
      <c r="P56" s="141">
        <f t="shared" si="5"/>
        <v>20</v>
      </c>
      <c r="Q56" s="141">
        <f t="shared" si="19"/>
        <v>5</v>
      </c>
      <c r="R56" s="141">
        <f t="shared" si="6"/>
        <v>5</v>
      </c>
      <c r="S56" s="144"/>
      <c r="T56" s="253">
        <v>414603263</v>
      </c>
      <c r="U56" s="383" t="s">
        <v>679</v>
      </c>
      <c r="V56" s="253">
        <v>0</v>
      </c>
      <c r="W56" s="253">
        <v>0</v>
      </c>
      <c r="X56" s="253">
        <v>0</v>
      </c>
      <c r="Y56" s="253">
        <v>0</v>
      </c>
      <c r="Z56" s="253">
        <v>3</v>
      </c>
      <c r="AA56" s="253">
        <v>2</v>
      </c>
      <c r="AB56" s="253">
        <v>0</v>
      </c>
      <c r="AC56" s="253">
        <v>0</v>
      </c>
      <c r="AD56" s="253">
        <v>0</v>
      </c>
      <c r="AE56" s="253">
        <v>0</v>
      </c>
      <c r="AF56" s="253">
        <v>1</v>
      </c>
      <c r="AG56" s="253">
        <v>0</v>
      </c>
      <c r="AH56" s="253">
        <v>0</v>
      </c>
      <c r="AI56" s="253">
        <v>0</v>
      </c>
      <c r="AJ56" s="253">
        <v>0</v>
      </c>
      <c r="AK56" s="126"/>
      <c r="AL56" s="253">
        <v>414</v>
      </c>
      <c r="AM56" s="253">
        <v>603</v>
      </c>
      <c r="AN56" s="253">
        <v>263</v>
      </c>
      <c r="AO56" s="253">
        <v>0</v>
      </c>
    </row>
    <row r="57" spans="1:41">
      <c r="A57" s="129">
        <v>414603341</v>
      </c>
      <c r="B57" s="130" t="s">
        <v>679</v>
      </c>
      <c r="C57" s="141">
        <f t="shared" si="7"/>
        <v>0</v>
      </c>
      <c r="D57" s="141">
        <f t="shared" si="8"/>
        <v>0</v>
      </c>
      <c r="E57" s="141">
        <f t="shared" si="9"/>
        <v>0</v>
      </c>
      <c r="F57" s="141">
        <f t="shared" si="10"/>
        <v>0</v>
      </c>
      <c r="G57" s="141">
        <f t="shared" si="11"/>
        <v>1</v>
      </c>
      <c r="H57" s="141">
        <f t="shared" si="12"/>
        <v>0</v>
      </c>
      <c r="I57" s="141">
        <f t="shared" si="13"/>
        <v>3.7499999999999999E-2</v>
      </c>
      <c r="J57" s="141"/>
      <c r="K57" s="141">
        <f t="shared" si="14"/>
        <v>0</v>
      </c>
      <c r="L57" s="141">
        <f t="shared" si="15"/>
        <v>0</v>
      </c>
      <c r="M57" s="141">
        <f t="shared" si="16"/>
        <v>0</v>
      </c>
      <c r="N57" s="141">
        <f t="shared" si="17"/>
        <v>0</v>
      </c>
      <c r="O57" s="141">
        <f t="shared" si="18"/>
        <v>0</v>
      </c>
      <c r="P57" s="141">
        <f t="shared" si="5"/>
        <v>0</v>
      </c>
      <c r="Q57" s="141">
        <f t="shared" si="19"/>
        <v>1</v>
      </c>
      <c r="R57" s="141">
        <f t="shared" si="6"/>
        <v>1</v>
      </c>
      <c r="S57" s="144"/>
      <c r="T57" s="253">
        <v>414603341</v>
      </c>
      <c r="U57" s="383" t="s">
        <v>679</v>
      </c>
      <c r="V57" s="253">
        <v>0</v>
      </c>
      <c r="W57" s="253">
        <v>0</v>
      </c>
      <c r="X57" s="253">
        <v>0</v>
      </c>
      <c r="Y57" s="253">
        <v>0</v>
      </c>
      <c r="Z57" s="253">
        <v>1</v>
      </c>
      <c r="AA57" s="253">
        <v>0</v>
      </c>
      <c r="AB57" s="253">
        <v>0</v>
      </c>
      <c r="AC57" s="253">
        <v>0</v>
      </c>
      <c r="AD57" s="253">
        <v>0</v>
      </c>
      <c r="AE57" s="253">
        <v>0</v>
      </c>
      <c r="AF57" s="253">
        <v>0</v>
      </c>
      <c r="AG57" s="253">
        <v>0</v>
      </c>
      <c r="AH57" s="253">
        <v>0</v>
      </c>
      <c r="AI57" s="253">
        <v>0</v>
      </c>
      <c r="AJ57" s="253">
        <v>0</v>
      </c>
      <c r="AK57" s="126"/>
      <c r="AL57" s="253">
        <v>414</v>
      </c>
      <c r="AM57" s="253">
        <v>603</v>
      </c>
      <c r="AN57" s="253">
        <v>341</v>
      </c>
      <c r="AO57" s="253">
        <v>0</v>
      </c>
    </row>
    <row r="58" spans="1:41">
      <c r="A58" s="129">
        <v>414603349</v>
      </c>
      <c r="B58" s="130" t="s">
        <v>679</v>
      </c>
      <c r="C58" s="141">
        <f t="shared" si="7"/>
        <v>0</v>
      </c>
      <c r="D58" s="141">
        <f t="shared" si="8"/>
        <v>0</v>
      </c>
      <c r="E58" s="141">
        <f t="shared" si="9"/>
        <v>0</v>
      </c>
      <c r="F58" s="141">
        <f t="shared" si="10"/>
        <v>0</v>
      </c>
      <c r="G58" s="141">
        <f t="shared" si="11"/>
        <v>0</v>
      </c>
      <c r="H58" s="141">
        <f t="shared" si="12"/>
        <v>1</v>
      </c>
      <c r="I58" s="141">
        <f t="shared" si="13"/>
        <v>3.7499999999999999E-2</v>
      </c>
      <c r="J58" s="141"/>
      <c r="K58" s="141">
        <f t="shared" si="14"/>
        <v>0</v>
      </c>
      <c r="L58" s="141">
        <f t="shared" si="15"/>
        <v>0</v>
      </c>
      <c r="M58" s="141">
        <f t="shared" si="16"/>
        <v>0</v>
      </c>
      <c r="N58" s="141">
        <f t="shared" si="17"/>
        <v>0</v>
      </c>
      <c r="O58" s="141">
        <f t="shared" si="18"/>
        <v>0</v>
      </c>
      <c r="P58" s="141">
        <f t="shared" si="5"/>
        <v>0</v>
      </c>
      <c r="Q58" s="141">
        <f t="shared" si="19"/>
        <v>1</v>
      </c>
      <c r="R58" s="141">
        <f t="shared" si="6"/>
        <v>1</v>
      </c>
      <c r="S58" s="144"/>
      <c r="T58" s="253">
        <v>414603349</v>
      </c>
      <c r="U58" s="383" t="s">
        <v>679</v>
      </c>
      <c r="V58" s="253">
        <v>0</v>
      </c>
      <c r="W58" s="253">
        <v>0</v>
      </c>
      <c r="X58" s="253">
        <v>0</v>
      </c>
      <c r="Y58" s="253">
        <v>0</v>
      </c>
      <c r="Z58" s="253">
        <v>0</v>
      </c>
      <c r="AA58" s="253">
        <v>1</v>
      </c>
      <c r="AB58" s="253">
        <v>0</v>
      </c>
      <c r="AC58" s="253">
        <v>0</v>
      </c>
      <c r="AD58" s="253">
        <v>0</v>
      </c>
      <c r="AE58" s="253">
        <v>0</v>
      </c>
      <c r="AF58" s="253">
        <v>0</v>
      </c>
      <c r="AG58" s="253">
        <v>0</v>
      </c>
      <c r="AH58" s="253">
        <v>0</v>
      </c>
      <c r="AI58" s="253">
        <v>0</v>
      </c>
      <c r="AJ58" s="253">
        <v>0</v>
      </c>
      <c r="AK58" s="126"/>
      <c r="AL58" s="253">
        <v>414</v>
      </c>
      <c r="AM58" s="253">
        <v>603</v>
      </c>
      <c r="AN58" s="253">
        <v>349</v>
      </c>
      <c r="AO58" s="253">
        <v>0</v>
      </c>
    </row>
    <row r="59" spans="1:41">
      <c r="A59" s="129">
        <v>414603603</v>
      </c>
      <c r="B59" s="130" t="s">
        <v>679</v>
      </c>
      <c r="C59" s="141">
        <f t="shared" si="7"/>
        <v>0</v>
      </c>
      <c r="D59" s="141">
        <f t="shared" si="8"/>
        <v>0</v>
      </c>
      <c r="E59" s="141">
        <f t="shared" si="9"/>
        <v>0</v>
      </c>
      <c r="F59" s="141">
        <f t="shared" si="10"/>
        <v>0</v>
      </c>
      <c r="G59" s="141">
        <f t="shared" si="11"/>
        <v>39</v>
      </c>
      <c r="H59" s="141">
        <f t="shared" si="12"/>
        <v>37</v>
      </c>
      <c r="I59" s="141">
        <f t="shared" si="13"/>
        <v>2.85</v>
      </c>
      <c r="J59" s="141"/>
      <c r="K59" s="141">
        <f t="shared" si="14"/>
        <v>0</v>
      </c>
      <c r="L59" s="141">
        <f t="shared" si="15"/>
        <v>0</v>
      </c>
      <c r="M59" s="141">
        <f t="shared" si="16"/>
        <v>0</v>
      </c>
      <c r="N59" s="141">
        <f t="shared" si="17"/>
        <v>0</v>
      </c>
      <c r="O59" s="141">
        <f t="shared" si="18"/>
        <v>34</v>
      </c>
      <c r="P59" s="141">
        <f t="shared" si="5"/>
        <v>44.736842105263158</v>
      </c>
      <c r="Q59" s="141">
        <f t="shared" si="19"/>
        <v>9</v>
      </c>
      <c r="R59" s="141">
        <f t="shared" si="6"/>
        <v>76</v>
      </c>
      <c r="S59" s="144"/>
      <c r="T59" s="253">
        <v>414603603</v>
      </c>
      <c r="U59" s="383" t="s">
        <v>679</v>
      </c>
      <c r="V59" s="253">
        <v>0</v>
      </c>
      <c r="W59" s="253">
        <v>0</v>
      </c>
      <c r="X59" s="253">
        <v>0</v>
      </c>
      <c r="Y59" s="253">
        <v>0</v>
      </c>
      <c r="Z59" s="253">
        <v>39</v>
      </c>
      <c r="AA59" s="253">
        <v>37</v>
      </c>
      <c r="AB59" s="253">
        <v>0</v>
      </c>
      <c r="AC59" s="253">
        <v>0</v>
      </c>
      <c r="AD59" s="253">
        <v>0</v>
      </c>
      <c r="AE59" s="253">
        <v>0</v>
      </c>
      <c r="AF59" s="253">
        <v>13</v>
      </c>
      <c r="AG59" s="253">
        <v>0</v>
      </c>
      <c r="AH59" s="253">
        <v>0</v>
      </c>
      <c r="AI59" s="253">
        <v>0</v>
      </c>
      <c r="AJ59" s="253">
        <v>21</v>
      </c>
      <c r="AK59" s="126"/>
      <c r="AL59" s="253">
        <v>414</v>
      </c>
      <c r="AM59" s="253">
        <v>603</v>
      </c>
      <c r="AN59" s="253">
        <v>603</v>
      </c>
      <c r="AO59" s="253">
        <v>0</v>
      </c>
    </row>
    <row r="60" spans="1:41">
      <c r="A60" s="129">
        <v>414603635</v>
      </c>
      <c r="B60" s="130" t="s">
        <v>679</v>
      </c>
      <c r="C60" s="141">
        <f t="shared" si="7"/>
        <v>0</v>
      </c>
      <c r="D60" s="141">
        <f t="shared" si="8"/>
        <v>0</v>
      </c>
      <c r="E60" s="141">
        <f t="shared" si="9"/>
        <v>0</v>
      </c>
      <c r="F60" s="141">
        <f t="shared" si="10"/>
        <v>0</v>
      </c>
      <c r="G60" s="141">
        <f t="shared" si="11"/>
        <v>12</v>
      </c>
      <c r="H60" s="141">
        <f t="shared" si="12"/>
        <v>5</v>
      </c>
      <c r="I60" s="141">
        <f t="shared" si="13"/>
        <v>0.63749999999999996</v>
      </c>
      <c r="J60" s="141"/>
      <c r="K60" s="141">
        <f t="shared" si="14"/>
        <v>0</v>
      </c>
      <c r="L60" s="141">
        <f t="shared" si="15"/>
        <v>0</v>
      </c>
      <c r="M60" s="141">
        <f t="shared" si="16"/>
        <v>0</v>
      </c>
      <c r="N60" s="141">
        <f t="shared" si="17"/>
        <v>0</v>
      </c>
      <c r="O60" s="141">
        <f t="shared" si="18"/>
        <v>6</v>
      </c>
      <c r="P60" s="141">
        <f t="shared" si="5"/>
        <v>35.294117647058826</v>
      </c>
      <c r="Q60" s="141">
        <f t="shared" si="19"/>
        <v>9</v>
      </c>
      <c r="R60" s="141">
        <f t="shared" si="6"/>
        <v>17</v>
      </c>
      <c r="S60" s="144"/>
      <c r="T60" s="253">
        <v>414603635</v>
      </c>
      <c r="U60" s="383" t="s">
        <v>679</v>
      </c>
      <c r="V60" s="253">
        <v>0</v>
      </c>
      <c r="W60" s="253">
        <v>0</v>
      </c>
      <c r="X60" s="253">
        <v>0</v>
      </c>
      <c r="Y60" s="253">
        <v>0</v>
      </c>
      <c r="Z60" s="253">
        <v>12</v>
      </c>
      <c r="AA60" s="253">
        <v>5</v>
      </c>
      <c r="AB60" s="253">
        <v>0</v>
      </c>
      <c r="AC60" s="253">
        <v>0</v>
      </c>
      <c r="AD60" s="253">
        <v>0</v>
      </c>
      <c r="AE60" s="253">
        <v>0</v>
      </c>
      <c r="AF60" s="253">
        <v>4</v>
      </c>
      <c r="AG60" s="253">
        <v>0</v>
      </c>
      <c r="AH60" s="253">
        <v>0</v>
      </c>
      <c r="AI60" s="253">
        <v>0</v>
      </c>
      <c r="AJ60" s="253">
        <v>2</v>
      </c>
      <c r="AK60" s="126"/>
      <c r="AL60" s="253">
        <v>414</v>
      </c>
      <c r="AM60" s="253">
        <v>603</v>
      </c>
      <c r="AN60" s="253">
        <v>635</v>
      </c>
      <c r="AO60" s="253">
        <v>0</v>
      </c>
    </row>
    <row r="61" spans="1:41">
      <c r="A61" s="129">
        <v>414603715</v>
      </c>
      <c r="B61" s="130" t="s">
        <v>679</v>
      </c>
      <c r="C61" s="141">
        <f t="shared" si="7"/>
        <v>0</v>
      </c>
      <c r="D61" s="141">
        <f t="shared" si="8"/>
        <v>0</v>
      </c>
      <c r="E61" s="141">
        <f t="shared" si="9"/>
        <v>0</v>
      </c>
      <c r="F61" s="141">
        <f t="shared" si="10"/>
        <v>0</v>
      </c>
      <c r="G61" s="141">
        <f t="shared" si="11"/>
        <v>8</v>
      </c>
      <c r="H61" s="141">
        <f t="shared" si="12"/>
        <v>9</v>
      </c>
      <c r="I61" s="141">
        <f t="shared" si="13"/>
        <v>0.63749999999999996</v>
      </c>
      <c r="J61" s="141"/>
      <c r="K61" s="141">
        <f t="shared" si="14"/>
        <v>0</v>
      </c>
      <c r="L61" s="141">
        <f t="shared" si="15"/>
        <v>0</v>
      </c>
      <c r="M61" s="141">
        <f t="shared" si="16"/>
        <v>0</v>
      </c>
      <c r="N61" s="141">
        <f t="shared" si="17"/>
        <v>0</v>
      </c>
      <c r="O61" s="141">
        <f t="shared" si="18"/>
        <v>5</v>
      </c>
      <c r="P61" s="141">
        <f t="shared" si="5"/>
        <v>29.411764705882355</v>
      </c>
      <c r="Q61" s="141">
        <f t="shared" si="19"/>
        <v>7</v>
      </c>
      <c r="R61" s="141">
        <f t="shared" si="6"/>
        <v>17</v>
      </c>
      <c r="S61" s="144"/>
      <c r="T61" s="253">
        <v>414603715</v>
      </c>
      <c r="U61" s="383" t="s">
        <v>679</v>
      </c>
      <c r="V61" s="253">
        <v>0</v>
      </c>
      <c r="W61" s="253">
        <v>0</v>
      </c>
      <c r="X61" s="253">
        <v>0</v>
      </c>
      <c r="Y61" s="253">
        <v>0</v>
      </c>
      <c r="Z61" s="253">
        <v>8</v>
      </c>
      <c r="AA61" s="253">
        <v>9</v>
      </c>
      <c r="AB61" s="253">
        <v>0</v>
      </c>
      <c r="AC61" s="253">
        <v>0</v>
      </c>
      <c r="AD61" s="253">
        <v>0</v>
      </c>
      <c r="AE61" s="253">
        <v>0</v>
      </c>
      <c r="AF61" s="253">
        <v>2</v>
      </c>
      <c r="AG61" s="253">
        <v>0</v>
      </c>
      <c r="AH61" s="253">
        <v>0</v>
      </c>
      <c r="AI61" s="253">
        <v>0</v>
      </c>
      <c r="AJ61" s="253">
        <v>3</v>
      </c>
      <c r="AK61" s="126"/>
      <c r="AL61" s="253">
        <v>414</v>
      </c>
      <c r="AM61" s="253">
        <v>603</v>
      </c>
      <c r="AN61" s="253">
        <v>715</v>
      </c>
      <c r="AO61" s="253">
        <v>0</v>
      </c>
    </row>
    <row r="62" spans="1:41">
      <c r="A62" s="129">
        <v>416035035</v>
      </c>
      <c r="B62" s="130" t="s">
        <v>680</v>
      </c>
      <c r="C62" s="141">
        <f t="shared" si="7"/>
        <v>0</v>
      </c>
      <c r="D62" s="141">
        <f t="shared" si="8"/>
        <v>0</v>
      </c>
      <c r="E62" s="141">
        <f t="shared" si="9"/>
        <v>0</v>
      </c>
      <c r="F62" s="141">
        <f t="shared" si="10"/>
        <v>0</v>
      </c>
      <c r="G62" s="141">
        <f t="shared" si="11"/>
        <v>142</v>
      </c>
      <c r="H62" s="141">
        <f t="shared" si="12"/>
        <v>215</v>
      </c>
      <c r="I62" s="141">
        <f t="shared" si="13"/>
        <v>14.9625</v>
      </c>
      <c r="J62" s="141"/>
      <c r="K62" s="141">
        <f t="shared" si="14"/>
        <v>0</v>
      </c>
      <c r="L62" s="141">
        <f t="shared" si="15"/>
        <v>0</v>
      </c>
      <c r="M62" s="141">
        <f t="shared" si="16"/>
        <v>42</v>
      </c>
      <c r="N62" s="141">
        <f t="shared" si="17"/>
        <v>0</v>
      </c>
      <c r="O62" s="141">
        <f t="shared" si="18"/>
        <v>196</v>
      </c>
      <c r="P62" s="141">
        <f t="shared" si="5"/>
        <v>49.122807017543856</v>
      </c>
      <c r="Q62" s="141">
        <f t="shared" si="19"/>
        <v>10</v>
      </c>
      <c r="R62" s="141">
        <f t="shared" si="6"/>
        <v>399</v>
      </c>
      <c r="S62" s="144"/>
      <c r="T62" s="253">
        <v>416035035</v>
      </c>
      <c r="U62" s="383" t="s">
        <v>680</v>
      </c>
      <c r="V62" s="253">
        <v>0</v>
      </c>
      <c r="W62" s="253">
        <v>0</v>
      </c>
      <c r="X62" s="253">
        <v>0</v>
      </c>
      <c r="Y62" s="253">
        <v>0</v>
      </c>
      <c r="Z62" s="253">
        <v>142</v>
      </c>
      <c r="AA62" s="253">
        <v>215</v>
      </c>
      <c r="AB62" s="253">
        <v>0</v>
      </c>
      <c r="AC62" s="253">
        <v>0</v>
      </c>
      <c r="AD62" s="253">
        <v>42</v>
      </c>
      <c r="AE62" s="253">
        <v>0</v>
      </c>
      <c r="AF62" s="253">
        <v>90</v>
      </c>
      <c r="AG62" s="253">
        <v>0</v>
      </c>
      <c r="AH62" s="253">
        <v>0</v>
      </c>
      <c r="AI62" s="253">
        <v>0</v>
      </c>
      <c r="AJ62" s="253">
        <v>106</v>
      </c>
      <c r="AK62" s="126"/>
      <c r="AL62" s="253">
        <v>416</v>
      </c>
      <c r="AM62" s="253">
        <v>35</v>
      </c>
      <c r="AN62" s="253">
        <v>35</v>
      </c>
      <c r="AO62" s="253">
        <v>0</v>
      </c>
    </row>
    <row r="63" spans="1:41">
      <c r="A63" s="129">
        <v>416035073</v>
      </c>
      <c r="B63" s="130" t="s">
        <v>680</v>
      </c>
      <c r="C63" s="141">
        <f t="shared" si="7"/>
        <v>0</v>
      </c>
      <c r="D63" s="141">
        <f t="shared" si="8"/>
        <v>0</v>
      </c>
      <c r="E63" s="141">
        <f t="shared" si="9"/>
        <v>0</v>
      </c>
      <c r="F63" s="141">
        <f t="shared" si="10"/>
        <v>0</v>
      </c>
      <c r="G63" s="141">
        <f t="shared" si="11"/>
        <v>1</v>
      </c>
      <c r="H63" s="141">
        <f t="shared" si="12"/>
        <v>1</v>
      </c>
      <c r="I63" s="141">
        <f t="shared" si="13"/>
        <v>7.4999999999999997E-2</v>
      </c>
      <c r="J63" s="141"/>
      <c r="K63" s="141">
        <f t="shared" si="14"/>
        <v>0</v>
      </c>
      <c r="L63" s="141">
        <f t="shared" si="15"/>
        <v>0</v>
      </c>
      <c r="M63" s="141">
        <f t="shared" si="16"/>
        <v>0</v>
      </c>
      <c r="N63" s="141">
        <f t="shared" si="17"/>
        <v>0</v>
      </c>
      <c r="O63" s="141">
        <f t="shared" si="18"/>
        <v>0</v>
      </c>
      <c r="P63" s="141">
        <f t="shared" si="5"/>
        <v>0</v>
      </c>
      <c r="Q63" s="141">
        <f t="shared" si="19"/>
        <v>1</v>
      </c>
      <c r="R63" s="141">
        <f t="shared" si="6"/>
        <v>2</v>
      </c>
      <c r="S63" s="144"/>
      <c r="T63" s="253">
        <v>416035073</v>
      </c>
      <c r="U63" s="383" t="s">
        <v>680</v>
      </c>
      <c r="V63" s="253">
        <v>0</v>
      </c>
      <c r="W63" s="253">
        <v>0</v>
      </c>
      <c r="X63" s="253">
        <v>0</v>
      </c>
      <c r="Y63" s="253">
        <v>0</v>
      </c>
      <c r="Z63" s="253">
        <v>1</v>
      </c>
      <c r="AA63" s="253">
        <v>1</v>
      </c>
      <c r="AB63" s="253">
        <v>0</v>
      </c>
      <c r="AC63" s="253">
        <v>0</v>
      </c>
      <c r="AD63" s="253">
        <v>0</v>
      </c>
      <c r="AE63" s="253">
        <v>0</v>
      </c>
      <c r="AF63" s="253">
        <v>0</v>
      </c>
      <c r="AG63" s="253">
        <v>0</v>
      </c>
      <c r="AH63" s="253">
        <v>0</v>
      </c>
      <c r="AI63" s="253">
        <v>0</v>
      </c>
      <c r="AJ63" s="253">
        <v>0</v>
      </c>
      <c r="AK63" s="126"/>
      <c r="AL63" s="253">
        <v>416</v>
      </c>
      <c r="AM63" s="253">
        <v>35</v>
      </c>
      <c r="AN63" s="253">
        <v>73</v>
      </c>
      <c r="AO63" s="253">
        <v>0</v>
      </c>
    </row>
    <row r="64" spans="1:41">
      <c r="A64" s="129">
        <v>416035244</v>
      </c>
      <c r="B64" s="130" t="s">
        <v>680</v>
      </c>
      <c r="C64" s="141">
        <f t="shared" si="7"/>
        <v>0</v>
      </c>
      <c r="D64" s="141">
        <f t="shared" si="8"/>
        <v>0</v>
      </c>
      <c r="E64" s="141">
        <f t="shared" si="9"/>
        <v>0</v>
      </c>
      <c r="F64" s="141">
        <f t="shared" si="10"/>
        <v>0</v>
      </c>
      <c r="G64" s="141">
        <f t="shared" si="11"/>
        <v>2</v>
      </c>
      <c r="H64" s="141">
        <f t="shared" si="12"/>
        <v>5</v>
      </c>
      <c r="I64" s="141">
        <f t="shared" si="13"/>
        <v>0.26250000000000001</v>
      </c>
      <c r="J64" s="141"/>
      <c r="K64" s="141">
        <f t="shared" si="14"/>
        <v>0</v>
      </c>
      <c r="L64" s="141">
        <f t="shared" si="15"/>
        <v>0</v>
      </c>
      <c r="M64" s="141">
        <f t="shared" si="16"/>
        <v>0</v>
      </c>
      <c r="N64" s="141">
        <f t="shared" si="17"/>
        <v>0</v>
      </c>
      <c r="O64" s="141">
        <f t="shared" si="18"/>
        <v>2</v>
      </c>
      <c r="P64" s="141">
        <f t="shared" si="5"/>
        <v>28.571428571428569</v>
      </c>
      <c r="Q64" s="141">
        <f t="shared" si="19"/>
        <v>7</v>
      </c>
      <c r="R64" s="141">
        <f t="shared" si="6"/>
        <v>7</v>
      </c>
      <c r="S64" s="144"/>
      <c r="T64" s="253">
        <v>416035244</v>
      </c>
      <c r="U64" s="383" t="s">
        <v>680</v>
      </c>
      <c r="V64" s="253">
        <v>0</v>
      </c>
      <c r="W64" s="253">
        <v>0</v>
      </c>
      <c r="X64" s="253">
        <v>0</v>
      </c>
      <c r="Y64" s="253">
        <v>0</v>
      </c>
      <c r="Z64" s="253">
        <v>2</v>
      </c>
      <c r="AA64" s="253">
        <v>5</v>
      </c>
      <c r="AB64" s="253">
        <v>0</v>
      </c>
      <c r="AC64" s="253">
        <v>0</v>
      </c>
      <c r="AD64" s="253">
        <v>0</v>
      </c>
      <c r="AE64" s="253">
        <v>0</v>
      </c>
      <c r="AF64" s="253">
        <v>1</v>
      </c>
      <c r="AG64" s="253">
        <v>0</v>
      </c>
      <c r="AH64" s="253">
        <v>0</v>
      </c>
      <c r="AI64" s="253">
        <v>0</v>
      </c>
      <c r="AJ64" s="253">
        <v>1</v>
      </c>
      <c r="AK64" s="126"/>
      <c r="AL64" s="253">
        <v>416</v>
      </c>
      <c r="AM64" s="253">
        <v>35</v>
      </c>
      <c r="AN64" s="253">
        <v>244</v>
      </c>
      <c r="AO64" s="253">
        <v>0</v>
      </c>
    </row>
    <row r="65" spans="1:41">
      <c r="A65" s="129">
        <v>416035285</v>
      </c>
      <c r="B65" s="130" t="s">
        <v>680</v>
      </c>
      <c r="C65" s="141">
        <f t="shared" si="7"/>
        <v>0</v>
      </c>
      <c r="D65" s="141">
        <f t="shared" si="8"/>
        <v>0</v>
      </c>
      <c r="E65" s="141">
        <f t="shared" si="9"/>
        <v>0</v>
      </c>
      <c r="F65" s="141">
        <f t="shared" si="10"/>
        <v>0</v>
      </c>
      <c r="G65" s="141">
        <f t="shared" si="11"/>
        <v>2</v>
      </c>
      <c r="H65" s="141">
        <f t="shared" si="12"/>
        <v>2</v>
      </c>
      <c r="I65" s="141">
        <f t="shared" si="13"/>
        <v>0.15</v>
      </c>
      <c r="J65" s="141"/>
      <c r="K65" s="141">
        <f t="shared" si="14"/>
        <v>0</v>
      </c>
      <c r="L65" s="141">
        <f t="shared" si="15"/>
        <v>0</v>
      </c>
      <c r="M65" s="141">
        <f t="shared" si="16"/>
        <v>0</v>
      </c>
      <c r="N65" s="141">
        <f t="shared" si="17"/>
        <v>0</v>
      </c>
      <c r="O65" s="141">
        <f t="shared" si="18"/>
        <v>0</v>
      </c>
      <c r="P65" s="141">
        <f t="shared" si="5"/>
        <v>0</v>
      </c>
      <c r="Q65" s="141">
        <f t="shared" si="19"/>
        <v>1</v>
      </c>
      <c r="R65" s="141">
        <f t="shared" si="6"/>
        <v>4</v>
      </c>
      <c r="S65" s="144"/>
      <c r="T65" s="253">
        <v>416035285</v>
      </c>
      <c r="U65" s="383" t="s">
        <v>680</v>
      </c>
      <c r="V65" s="253">
        <v>0</v>
      </c>
      <c r="W65" s="253">
        <v>0</v>
      </c>
      <c r="X65" s="253">
        <v>0</v>
      </c>
      <c r="Y65" s="253">
        <v>0</v>
      </c>
      <c r="Z65" s="253">
        <v>2</v>
      </c>
      <c r="AA65" s="253">
        <v>2</v>
      </c>
      <c r="AB65" s="253">
        <v>0</v>
      </c>
      <c r="AC65" s="253">
        <v>0</v>
      </c>
      <c r="AD65" s="253">
        <v>0</v>
      </c>
      <c r="AE65" s="253">
        <v>0</v>
      </c>
      <c r="AF65" s="253">
        <v>0</v>
      </c>
      <c r="AG65" s="253">
        <v>0</v>
      </c>
      <c r="AH65" s="253">
        <v>0</v>
      </c>
      <c r="AI65" s="253">
        <v>0</v>
      </c>
      <c r="AJ65" s="253">
        <v>0</v>
      </c>
      <c r="AK65" s="126"/>
      <c r="AL65" s="253">
        <v>416</v>
      </c>
      <c r="AM65" s="253">
        <v>35</v>
      </c>
      <c r="AN65" s="253">
        <v>285</v>
      </c>
      <c r="AO65" s="253">
        <v>0</v>
      </c>
    </row>
    <row r="66" spans="1:41">
      <c r="A66" s="129">
        <v>416035305</v>
      </c>
      <c r="B66" s="130" t="s">
        <v>680</v>
      </c>
      <c r="C66" s="141">
        <f t="shared" si="7"/>
        <v>0</v>
      </c>
      <c r="D66" s="141">
        <f t="shared" si="8"/>
        <v>0</v>
      </c>
      <c r="E66" s="141">
        <f t="shared" si="9"/>
        <v>0</v>
      </c>
      <c r="F66" s="141">
        <f t="shared" si="10"/>
        <v>0</v>
      </c>
      <c r="G66" s="141">
        <f t="shared" si="11"/>
        <v>1</v>
      </c>
      <c r="H66" s="141">
        <f t="shared" si="12"/>
        <v>1</v>
      </c>
      <c r="I66" s="141">
        <f t="shared" si="13"/>
        <v>7.4999999999999997E-2</v>
      </c>
      <c r="J66" s="141"/>
      <c r="K66" s="141">
        <f t="shared" si="14"/>
        <v>0</v>
      </c>
      <c r="L66" s="141">
        <f t="shared" si="15"/>
        <v>0</v>
      </c>
      <c r="M66" s="141">
        <f t="shared" si="16"/>
        <v>0</v>
      </c>
      <c r="N66" s="141">
        <f t="shared" si="17"/>
        <v>0</v>
      </c>
      <c r="O66" s="141">
        <f t="shared" si="18"/>
        <v>2</v>
      </c>
      <c r="P66" s="141">
        <f t="shared" si="5"/>
        <v>100</v>
      </c>
      <c r="Q66" s="141">
        <f t="shared" si="19"/>
        <v>10</v>
      </c>
      <c r="R66" s="141">
        <f t="shared" si="6"/>
        <v>2</v>
      </c>
      <c r="S66" s="144"/>
      <c r="T66" s="253">
        <v>416035305</v>
      </c>
      <c r="U66" s="383" t="s">
        <v>680</v>
      </c>
      <c r="V66" s="253">
        <v>0</v>
      </c>
      <c r="W66" s="253">
        <v>0</v>
      </c>
      <c r="X66" s="253">
        <v>0</v>
      </c>
      <c r="Y66" s="253">
        <v>0</v>
      </c>
      <c r="Z66" s="253">
        <v>1</v>
      </c>
      <c r="AA66" s="253">
        <v>1</v>
      </c>
      <c r="AB66" s="253">
        <v>0</v>
      </c>
      <c r="AC66" s="253">
        <v>0</v>
      </c>
      <c r="AD66" s="253">
        <v>0</v>
      </c>
      <c r="AE66" s="253">
        <v>0</v>
      </c>
      <c r="AF66" s="253">
        <v>1</v>
      </c>
      <c r="AG66" s="253">
        <v>0</v>
      </c>
      <c r="AH66" s="253">
        <v>0</v>
      </c>
      <c r="AI66" s="253">
        <v>0</v>
      </c>
      <c r="AJ66" s="253">
        <v>1</v>
      </c>
      <c r="AK66" s="126"/>
      <c r="AL66" s="253">
        <v>416</v>
      </c>
      <c r="AM66" s="253">
        <v>35</v>
      </c>
      <c r="AN66" s="253">
        <v>305</v>
      </c>
      <c r="AO66" s="253">
        <v>0</v>
      </c>
    </row>
    <row r="67" spans="1:41">
      <c r="A67" s="129">
        <v>416035307</v>
      </c>
      <c r="B67" s="130" t="s">
        <v>680</v>
      </c>
      <c r="C67" s="141">
        <f t="shared" si="7"/>
        <v>0</v>
      </c>
      <c r="D67" s="141">
        <f t="shared" si="8"/>
        <v>0</v>
      </c>
      <c r="E67" s="141">
        <f t="shared" si="9"/>
        <v>0</v>
      </c>
      <c r="F67" s="141">
        <f t="shared" si="10"/>
        <v>0</v>
      </c>
      <c r="G67" s="141">
        <f t="shared" si="11"/>
        <v>0</v>
      </c>
      <c r="H67" s="141">
        <f t="shared" si="12"/>
        <v>1</v>
      </c>
      <c r="I67" s="141">
        <f t="shared" si="13"/>
        <v>3.7499999999999999E-2</v>
      </c>
      <c r="J67" s="141"/>
      <c r="K67" s="141">
        <f t="shared" si="14"/>
        <v>0</v>
      </c>
      <c r="L67" s="141">
        <f t="shared" si="15"/>
        <v>0</v>
      </c>
      <c r="M67" s="141">
        <f t="shared" si="16"/>
        <v>0</v>
      </c>
      <c r="N67" s="141">
        <f t="shared" si="17"/>
        <v>0</v>
      </c>
      <c r="O67" s="141">
        <f t="shared" si="18"/>
        <v>0</v>
      </c>
      <c r="P67" s="141">
        <f t="shared" si="5"/>
        <v>0</v>
      </c>
      <c r="Q67" s="141">
        <f t="shared" si="19"/>
        <v>1</v>
      </c>
      <c r="R67" s="141">
        <f t="shared" si="6"/>
        <v>1</v>
      </c>
      <c r="S67" s="144"/>
      <c r="T67" s="253">
        <v>416035307</v>
      </c>
      <c r="U67" s="383" t="s">
        <v>680</v>
      </c>
      <c r="V67" s="253">
        <v>0</v>
      </c>
      <c r="W67" s="253">
        <v>0</v>
      </c>
      <c r="X67" s="253">
        <v>0</v>
      </c>
      <c r="Y67" s="253">
        <v>0</v>
      </c>
      <c r="Z67" s="253">
        <v>0</v>
      </c>
      <c r="AA67" s="253">
        <v>1</v>
      </c>
      <c r="AB67" s="253">
        <v>0</v>
      </c>
      <c r="AC67" s="253">
        <v>0</v>
      </c>
      <c r="AD67" s="253">
        <v>0</v>
      </c>
      <c r="AE67" s="253">
        <v>0</v>
      </c>
      <c r="AF67" s="253">
        <v>0</v>
      </c>
      <c r="AG67" s="253">
        <v>0</v>
      </c>
      <c r="AH67" s="253">
        <v>0</v>
      </c>
      <c r="AI67" s="253">
        <v>0</v>
      </c>
      <c r="AJ67" s="253">
        <v>0</v>
      </c>
      <c r="AK67" s="126"/>
      <c r="AL67" s="253">
        <v>416</v>
      </c>
      <c r="AM67" s="253">
        <v>35</v>
      </c>
      <c r="AN67" s="253">
        <v>307</v>
      </c>
      <c r="AO67" s="253">
        <v>0</v>
      </c>
    </row>
    <row r="68" spans="1:41">
      <c r="A68" s="129">
        <v>417035035</v>
      </c>
      <c r="B68" s="130" t="s">
        <v>444</v>
      </c>
      <c r="C68" s="141">
        <f t="shared" si="7"/>
        <v>38</v>
      </c>
      <c r="D68" s="141">
        <f t="shared" si="8"/>
        <v>0</v>
      </c>
      <c r="E68" s="141">
        <f t="shared" si="9"/>
        <v>21</v>
      </c>
      <c r="F68" s="141">
        <f t="shared" si="10"/>
        <v>133</v>
      </c>
      <c r="G68" s="141">
        <f t="shared" si="11"/>
        <v>0</v>
      </c>
      <c r="H68" s="141">
        <f t="shared" si="12"/>
        <v>0</v>
      </c>
      <c r="I68" s="141">
        <f t="shared" si="13"/>
        <v>8.2874999999999996</v>
      </c>
      <c r="J68" s="141"/>
      <c r="K68" s="141">
        <f t="shared" si="14"/>
        <v>0</v>
      </c>
      <c r="L68" s="141">
        <f t="shared" si="15"/>
        <v>0</v>
      </c>
      <c r="M68" s="141">
        <f t="shared" si="16"/>
        <v>67</v>
      </c>
      <c r="N68" s="141">
        <f t="shared" si="17"/>
        <v>0</v>
      </c>
      <c r="O68" s="141">
        <f t="shared" si="18"/>
        <v>152</v>
      </c>
      <c r="P68" s="141">
        <f t="shared" si="5"/>
        <v>63.333333333333329</v>
      </c>
      <c r="Q68" s="141">
        <f t="shared" si="19"/>
        <v>10</v>
      </c>
      <c r="R68" s="141">
        <f t="shared" si="6"/>
        <v>240</v>
      </c>
      <c r="S68" s="144"/>
      <c r="T68" s="253">
        <v>417035035</v>
      </c>
      <c r="U68" s="383" t="s">
        <v>444</v>
      </c>
      <c r="V68" s="253">
        <v>38</v>
      </c>
      <c r="W68" s="253">
        <v>0</v>
      </c>
      <c r="X68" s="253">
        <v>21</v>
      </c>
      <c r="Y68" s="253">
        <v>133</v>
      </c>
      <c r="Z68" s="253">
        <v>0</v>
      </c>
      <c r="AA68" s="253">
        <v>0</v>
      </c>
      <c r="AB68" s="253">
        <v>0</v>
      </c>
      <c r="AC68" s="253">
        <v>0</v>
      </c>
      <c r="AD68" s="253">
        <v>67</v>
      </c>
      <c r="AE68" s="253">
        <v>0</v>
      </c>
      <c r="AF68" s="253">
        <v>117</v>
      </c>
      <c r="AG68" s="253">
        <v>22</v>
      </c>
      <c r="AH68" s="253">
        <v>0</v>
      </c>
      <c r="AI68" s="253">
        <v>24</v>
      </c>
      <c r="AJ68" s="253">
        <v>0</v>
      </c>
      <c r="AK68" s="126"/>
      <c r="AL68" s="253">
        <v>417</v>
      </c>
      <c r="AM68" s="253">
        <v>35</v>
      </c>
      <c r="AN68" s="253">
        <v>35</v>
      </c>
      <c r="AO68" s="253">
        <v>0</v>
      </c>
    </row>
    <row r="69" spans="1:41">
      <c r="A69" s="129">
        <v>417035100</v>
      </c>
      <c r="B69" s="130" t="s">
        <v>444</v>
      </c>
      <c r="C69" s="141">
        <f t="shared" si="7"/>
        <v>1</v>
      </c>
      <c r="D69" s="141">
        <f t="shared" si="8"/>
        <v>0</v>
      </c>
      <c r="E69" s="141">
        <f t="shared" si="9"/>
        <v>0</v>
      </c>
      <c r="F69" s="141">
        <f t="shared" si="10"/>
        <v>2</v>
      </c>
      <c r="G69" s="141">
        <f t="shared" si="11"/>
        <v>0</v>
      </c>
      <c r="H69" s="141">
        <f t="shared" si="12"/>
        <v>0</v>
      </c>
      <c r="I69" s="141">
        <f t="shared" si="13"/>
        <v>7.4999999999999997E-2</v>
      </c>
      <c r="J69" s="141"/>
      <c r="K69" s="141">
        <f t="shared" si="14"/>
        <v>0</v>
      </c>
      <c r="L69" s="141">
        <f t="shared" si="15"/>
        <v>0</v>
      </c>
      <c r="M69" s="141">
        <f t="shared" si="16"/>
        <v>0</v>
      </c>
      <c r="N69" s="141">
        <f t="shared" si="17"/>
        <v>0</v>
      </c>
      <c r="O69" s="141">
        <f t="shared" si="18"/>
        <v>3</v>
      </c>
      <c r="P69" s="141">
        <f t="shared" si="5"/>
        <v>100</v>
      </c>
      <c r="Q69" s="141">
        <f t="shared" si="19"/>
        <v>10</v>
      </c>
      <c r="R69" s="141">
        <f t="shared" si="6"/>
        <v>3</v>
      </c>
      <c r="S69" s="144"/>
      <c r="T69" s="253">
        <v>417035100</v>
      </c>
      <c r="U69" s="383" t="s">
        <v>444</v>
      </c>
      <c r="V69" s="253">
        <v>1</v>
      </c>
      <c r="W69" s="253">
        <v>0</v>
      </c>
      <c r="X69" s="253">
        <v>0</v>
      </c>
      <c r="Y69" s="253">
        <v>2</v>
      </c>
      <c r="Z69" s="253">
        <v>0</v>
      </c>
      <c r="AA69" s="253">
        <v>0</v>
      </c>
      <c r="AB69" s="253">
        <v>0</v>
      </c>
      <c r="AC69" s="253">
        <v>0</v>
      </c>
      <c r="AD69" s="253">
        <v>0</v>
      </c>
      <c r="AE69" s="253">
        <v>0</v>
      </c>
      <c r="AF69" s="253">
        <v>2</v>
      </c>
      <c r="AG69" s="253">
        <v>1</v>
      </c>
      <c r="AH69" s="253">
        <v>0</v>
      </c>
      <c r="AI69" s="253">
        <v>0</v>
      </c>
      <c r="AJ69" s="253">
        <v>0</v>
      </c>
      <c r="AK69" s="126"/>
      <c r="AL69" s="253">
        <v>417</v>
      </c>
      <c r="AM69" s="253">
        <v>35</v>
      </c>
      <c r="AN69" s="253">
        <v>100</v>
      </c>
      <c r="AO69" s="253">
        <v>0</v>
      </c>
    </row>
    <row r="70" spans="1:41">
      <c r="A70" s="129">
        <v>417035133</v>
      </c>
      <c r="B70" s="130" t="s">
        <v>444</v>
      </c>
      <c r="C70" s="141">
        <f t="shared" si="7"/>
        <v>0</v>
      </c>
      <c r="D70" s="141">
        <f t="shared" si="8"/>
        <v>0</v>
      </c>
      <c r="E70" s="141">
        <f t="shared" si="9"/>
        <v>0</v>
      </c>
      <c r="F70" s="141">
        <f t="shared" si="10"/>
        <v>2</v>
      </c>
      <c r="G70" s="141">
        <f t="shared" si="11"/>
        <v>0</v>
      </c>
      <c r="H70" s="141">
        <f t="shared" si="12"/>
        <v>0</v>
      </c>
      <c r="I70" s="141">
        <f t="shared" si="13"/>
        <v>7.4999999999999997E-2</v>
      </c>
      <c r="J70" s="141"/>
      <c r="K70" s="141">
        <f t="shared" si="14"/>
        <v>0</v>
      </c>
      <c r="L70" s="141">
        <f t="shared" si="15"/>
        <v>0</v>
      </c>
      <c r="M70" s="141">
        <f t="shared" si="16"/>
        <v>0</v>
      </c>
      <c r="N70" s="141">
        <f t="shared" si="17"/>
        <v>0</v>
      </c>
      <c r="O70" s="141">
        <f t="shared" si="18"/>
        <v>0</v>
      </c>
      <c r="P70" s="141">
        <f t="shared" si="5"/>
        <v>0</v>
      </c>
      <c r="Q70" s="141">
        <f t="shared" si="19"/>
        <v>1</v>
      </c>
      <c r="R70" s="141">
        <f t="shared" si="6"/>
        <v>2</v>
      </c>
      <c r="S70" s="144"/>
      <c r="T70" s="253">
        <v>417035133</v>
      </c>
      <c r="U70" s="383" t="s">
        <v>444</v>
      </c>
      <c r="V70" s="253">
        <v>0</v>
      </c>
      <c r="W70" s="253">
        <v>0</v>
      </c>
      <c r="X70" s="253">
        <v>0</v>
      </c>
      <c r="Y70" s="253">
        <v>2</v>
      </c>
      <c r="Z70" s="253">
        <v>0</v>
      </c>
      <c r="AA70" s="253">
        <v>0</v>
      </c>
      <c r="AB70" s="253">
        <v>0</v>
      </c>
      <c r="AC70" s="253">
        <v>0</v>
      </c>
      <c r="AD70" s="253">
        <v>0</v>
      </c>
      <c r="AE70" s="253">
        <v>0</v>
      </c>
      <c r="AF70" s="253">
        <v>0</v>
      </c>
      <c r="AG70" s="253">
        <v>0</v>
      </c>
      <c r="AH70" s="253">
        <v>0</v>
      </c>
      <c r="AI70" s="253">
        <v>0</v>
      </c>
      <c r="AJ70" s="253">
        <v>0</v>
      </c>
      <c r="AK70" s="126"/>
      <c r="AL70" s="253">
        <v>417</v>
      </c>
      <c r="AM70" s="253">
        <v>35</v>
      </c>
      <c r="AN70" s="253">
        <v>133</v>
      </c>
      <c r="AO70" s="253">
        <v>0</v>
      </c>
    </row>
    <row r="71" spans="1:41">
      <c r="A71" s="129">
        <v>417035244</v>
      </c>
      <c r="B71" s="130" t="s">
        <v>444</v>
      </c>
      <c r="C71" s="141">
        <f t="shared" si="7"/>
        <v>0</v>
      </c>
      <c r="D71" s="141">
        <f t="shared" si="8"/>
        <v>0</v>
      </c>
      <c r="E71" s="141">
        <f t="shared" si="9"/>
        <v>0</v>
      </c>
      <c r="F71" s="141">
        <f t="shared" si="10"/>
        <v>0</v>
      </c>
      <c r="G71" s="141">
        <f t="shared" si="11"/>
        <v>0</v>
      </c>
      <c r="H71" s="141">
        <f t="shared" si="12"/>
        <v>0</v>
      </c>
      <c r="I71" s="141">
        <f t="shared" si="13"/>
        <v>3.7499999999999999E-2</v>
      </c>
      <c r="J71" s="141"/>
      <c r="K71" s="141">
        <f t="shared" si="14"/>
        <v>0</v>
      </c>
      <c r="L71" s="141">
        <f t="shared" si="15"/>
        <v>0</v>
      </c>
      <c r="M71" s="141">
        <f t="shared" si="16"/>
        <v>1</v>
      </c>
      <c r="N71" s="141">
        <f t="shared" si="17"/>
        <v>0</v>
      </c>
      <c r="O71" s="141">
        <f t="shared" si="18"/>
        <v>0</v>
      </c>
      <c r="P71" s="141">
        <f t="shared" si="5"/>
        <v>0</v>
      </c>
      <c r="Q71" s="141">
        <f t="shared" si="19"/>
        <v>1</v>
      </c>
      <c r="R71" s="141">
        <f t="shared" si="6"/>
        <v>1</v>
      </c>
      <c r="S71" s="144"/>
      <c r="T71" s="253">
        <v>417035244</v>
      </c>
      <c r="U71" s="383" t="s">
        <v>444</v>
      </c>
      <c r="V71" s="253">
        <v>0</v>
      </c>
      <c r="W71" s="253">
        <v>0</v>
      </c>
      <c r="X71" s="253">
        <v>0</v>
      </c>
      <c r="Y71" s="253">
        <v>0</v>
      </c>
      <c r="Z71" s="253">
        <v>0</v>
      </c>
      <c r="AA71" s="253">
        <v>0</v>
      </c>
      <c r="AB71" s="253">
        <v>0</v>
      </c>
      <c r="AC71" s="253">
        <v>0</v>
      </c>
      <c r="AD71" s="253">
        <v>1</v>
      </c>
      <c r="AE71" s="253">
        <v>0</v>
      </c>
      <c r="AF71" s="253">
        <v>0</v>
      </c>
      <c r="AG71" s="253">
        <v>0</v>
      </c>
      <c r="AH71" s="253">
        <v>0</v>
      </c>
      <c r="AI71" s="253">
        <v>0</v>
      </c>
      <c r="AJ71" s="253">
        <v>0</v>
      </c>
      <c r="AK71" s="126"/>
      <c r="AL71" s="253">
        <v>417</v>
      </c>
      <c r="AM71" s="253">
        <v>35</v>
      </c>
      <c r="AN71" s="253">
        <v>244</v>
      </c>
      <c r="AO71" s="253">
        <v>0</v>
      </c>
    </row>
    <row r="72" spans="1:41">
      <c r="A72" s="129">
        <v>417035274</v>
      </c>
      <c r="B72" s="130" t="s">
        <v>444</v>
      </c>
      <c r="C72" s="141">
        <f t="shared" si="7"/>
        <v>0</v>
      </c>
      <c r="D72" s="141">
        <f t="shared" si="8"/>
        <v>0</v>
      </c>
      <c r="E72" s="141">
        <f t="shared" si="9"/>
        <v>1</v>
      </c>
      <c r="F72" s="141">
        <f t="shared" si="10"/>
        <v>1</v>
      </c>
      <c r="G72" s="141">
        <f t="shared" si="11"/>
        <v>0</v>
      </c>
      <c r="H72" s="141">
        <f t="shared" si="12"/>
        <v>0</v>
      </c>
      <c r="I72" s="141">
        <f t="shared" si="13"/>
        <v>7.4999999999999997E-2</v>
      </c>
      <c r="J72" s="141"/>
      <c r="K72" s="141">
        <f t="shared" si="14"/>
        <v>0</v>
      </c>
      <c r="L72" s="141">
        <f t="shared" si="15"/>
        <v>0</v>
      </c>
      <c r="M72" s="141">
        <f t="shared" si="16"/>
        <v>0</v>
      </c>
      <c r="N72" s="141">
        <f t="shared" si="17"/>
        <v>0</v>
      </c>
      <c r="O72" s="141">
        <f t="shared" si="18"/>
        <v>0</v>
      </c>
      <c r="P72" s="141">
        <f t="shared" si="5"/>
        <v>0</v>
      </c>
      <c r="Q72" s="141">
        <f t="shared" si="19"/>
        <v>1</v>
      </c>
      <c r="R72" s="141">
        <f t="shared" si="6"/>
        <v>2</v>
      </c>
      <c r="S72" s="144"/>
      <c r="T72" s="253">
        <v>417035274</v>
      </c>
      <c r="U72" s="383" t="s">
        <v>444</v>
      </c>
      <c r="V72" s="253">
        <v>0</v>
      </c>
      <c r="W72" s="253">
        <v>0</v>
      </c>
      <c r="X72" s="253">
        <v>1</v>
      </c>
      <c r="Y72" s="253">
        <v>1</v>
      </c>
      <c r="Z72" s="253">
        <v>0</v>
      </c>
      <c r="AA72" s="253">
        <v>0</v>
      </c>
      <c r="AB72" s="253">
        <v>0</v>
      </c>
      <c r="AC72" s="253">
        <v>0</v>
      </c>
      <c r="AD72" s="253">
        <v>0</v>
      </c>
      <c r="AE72" s="253">
        <v>0</v>
      </c>
      <c r="AF72" s="253">
        <v>0</v>
      </c>
      <c r="AG72" s="253">
        <v>0</v>
      </c>
      <c r="AH72" s="253">
        <v>0</v>
      </c>
      <c r="AI72" s="253">
        <v>0</v>
      </c>
      <c r="AJ72" s="253">
        <v>0</v>
      </c>
      <c r="AK72" s="126"/>
      <c r="AL72" s="253">
        <v>417</v>
      </c>
      <c r="AM72" s="253">
        <v>35</v>
      </c>
      <c r="AN72" s="253">
        <v>274</v>
      </c>
      <c r="AO72" s="253">
        <v>0</v>
      </c>
    </row>
    <row r="73" spans="1:41">
      <c r="A73" s="129">
        <v>418100014</v>
      </c>
      <c r="B73" s="130" t="s">
        <v>714</v>
      </c>
      <c r="C73" s="141">
        <f t="shared" si="7"/>
        <v>0</v>
      </c>
      <c r="D73" s="141">
        <f t="shared" si="8"/>
        <v>0</v>
      </c>
      <c r="E73" s="141">
        <f t="shared" si="9"/>
        <v>0</v>
      </c>
      <c r="F73" s="141">
        <f t="shared" si="10"/>
        <v>0</v>
      </c>
      <c r="G73" s="141">
        <f t="shared" si="11"/>
        <v>25</v>
      </c>
      <c r="H73" s="141">
        <f t="shared" si="12"/>
        <v>0</v>
      </c>
      <c r="I73" s="141">
        <f t="shared" si="13"/>
        <v>0.9375</v>
      </c>
      <c r="J73" s="141"/>
      <c r="K73" s="141">
        <f t="shared" si="14"/>
        <v>0</v>
      </c>
      <c r="L73" s="141">
        <f t="shared" si="15"/>
        <v>0</v>
      </c>
      <c r="M73" s="141">
        <f t="shared" si="16"/>
        <v>0</v>
      </c>
      <c r="N73" s="141">
        <f t="shared" si="17"/>
        <v>0</v>
      </c>
      <c r="O73" s="141">
        <f t="shared" si="18"/>
        <v>2</v>
      </c>
      <c r="P73" s="141">
        <f t="shared" si="5"/>
        <v>8</v>
      </c>
      <c r="Q73" s="141">
        <f t="shared" si="19"/>
        <v>2</v>
      </c>
      <c r="R73" s="141">
        <f t="shared" si="6"/>
        <v>25</v>
      </c>
      <c r="S73" s="144"/>
      <c r="T73" s="253">
        <v>418100014</v>
      </c>
      <c r="U73" s="383" t="s">
        <v>714</v>
      </c>
      <c r="V73" s="253">
        <v>0</v>
      </c>
      <c r="W73" s="253">
        <v>0</v>
      </c>
      <c r="X73" s="253">
        <v>0</v>
      </c>
      <c r="Y73" s="253">
        <v>0</v>
      </c>
      <c r="Z73" s="253">
        <v>25</v>
      </c>
      <c r="AA73" s="253">
        <v>0</v>
      </c>
      <c r="AB73" s="253">
        <v>0</v>
      </c>
      <c r="AC73" s="253">
        <v>0</v>
      </c>
      <c r="AD73" s="253">
        <v>0</v>
      </c>
      <c r="AE73" s="253">
        <v>0</v>
      </c>
      <c r="AF73" s="253">
        <v>2</v>
      </c>
      <c r="AG73" s="253">
        <v>0</v>
      </c>
      <c r="AH73" s="253">
        <v>0</v>
      </c>
      <c r="AI73" s="253">
        <v>0</v>
      </c>
      <c r="AJ73" s="253">
        <v>0</v>
      </c>
      <c r="AK73" s="126"/>
      <c r="AL73" s="253">
        <v>418</v>
      </c>
      <c r="AM73" s="253">
        <v>100</v>
      </c>
      <c r="AN73" s="253">
        <v>14</v>
      </c>
      <c r="AO73" s="253">
        <v>0</v>
      </c>
    </row>
    <row r="74" spans="1:41">
      <c r="A74" s="129">
        <v>418100035</v>
      </c>
      <c r="B74" s="130" t="s">
        <v>714</v>
      </c>
      <c r="C74" s="141">
        <f t="shared" si="7"/>
        <v>0</v>
      </c>
      <c r="D74" s="141">
        <f t="shared" si="8"/>
        <v>0</v>
      </c>
      <c r="E74" s="141">
        <f t="shared" si="9"/>
        <v>0</v>
      </c>
      <c r="F74" s="141">
        <f t="shared" si="10"/>
        <v>0</v>
      </c>
      <c r="G74" s="141">
        <f t="shared" si="11"/>
        <v>1</v>
      </c>
      <c r="H74" s="141">
        <f t="shared" si="12"/>
        <v>0</v>
      </c>
      <c r="I74" s="141">
        <f t="shared" si="13"/>
        <v>3.7499999999999999E-2</v>
      </c>
      <c r="J74" s="141"/>
      <c r="K74" s="141">
        <f t="shared" si="14"/>
        <v>0</v>
      </c>
      <c r="L74" s="141">
        <f t="shared" si="15"/>
        <v>0</v>
      </c>
      <c r="M74" s="141">
        <f t="shared" si="16"/>
        <v>0</v>
      </c>
      <c r="N74" s="141">
        <f t="shared" si="17"/>
        <v>0</v>
      </c>
      <c r="O74" s="141">
        <f t="shared" si="18"/>
        <v>0</v>
      </c>
      <c r="P74" s="141">
        <f t="shared" si="5"/>
        <v>0</v>
      </c>
      <c r="Q74" s="141">
        <f t="shared" si="19"/>
        <v>1</v>
      </c>
      <c r="R74" s="141">
        <f t="shared" si="6"/>
        <v>1</v>
      </c>
      <c r="S74" s="144"/>
      <c r="T74" s="253">
        <v>418100035</v>
      </c>
      <c r="U74" s="383" t="s">
        <v>714</v>
      </c>
      <c r="V74" s="253">
        <v>0</v>
      </c>
      <c r="W74" s="253">
        <v>0</v>
      </c>
      <c r="X74" s="253">
        <v>0</v>
      </c>
      <c r="Y74" s="253">
        <v>0</v>
      </c>
      <c r="Z74" s="253">
        <v>1</v>
      </c>
      <c r="AA74" s="253">
        <v>0</v>
      </c>
      <c r="AB74" s="253">
        <v>0</v>
      </c>
      <c r="AC74" s="253">
        <v>0</v>
      </c>
      <c r="AD74" s="253">
        <v>0</v>
      </c>
      <c r="AE74" s="253">
        <v>0</v>
      </c>
      <c r="AF74" s="253">
        <v>0</v>
      </c>
      <c r="AG74" s="253">
        <v>0</v>
      </c>
      <c r="AH74" s="253">
        <v>0</v>
      </c>
      <c r="AI74" s="253">
        <v>0</v>
      </c>
      <c r="AJ74" s="253">
        <v>0</v>
      </c>
      <c r="AK74" s="126"/>
      <c r="AL74" s="253">
        <v>418</v>
      </c>
      <c r="AM74" s="253">
        <v>100</v>
      </c>
      <c r="AN74" s="253">
        <v>35</v>
      </c>
      <c r="AO74" s="253">
        <v>0</v>
      </c>
    </row>
    <row r="75" spans="1:41">
      <c r="A75" s="129">
        <v>418100100</v>
      </c>
      <c r="B75" s="130" t="s">
        <v>714</v>
      </c>
      <c r="C75" s="141">
        <f t="shared" si="7"/>
        <v>0</v>
      </c>
      <c r="D75" s="141">
        <f t="shared" si="8"/>
        <v>0</v>
      </c>
      <c r="E75" s="141">
        <f t="shared" si="9"/>
        <v>0</v>
      </c>
      <c r="F75" s="141">
        <f t="shared" si="10"/>
        <v>0</v>
      </c>
      <c r="G75" s="141">
        <f t="shared" si="11"/>
        <v>305</v>
      </c>
      <c r="H75" s="141">
        <f t="shared" si="12"/>
        <v>0</v>
      </c>
      <c r="I75" s="141">
        <f t="shared" si="13"/>
        <v>11.887499999999999</v>
      </c>
      <c r="J75" s="141"/>
      <c r="K75" s="141">
        <f t="shared" si="14"/>
        <v>0</v>
      </c>
      <c r="L75" s="141">
        <f t="shared" si="15"/>
        <v>0</v>
      </c>
      <c r="M75" s="141">
        <f t="shared" si="16"/>
        <v>12</v>
      </c>
      <c r="N75" s="141">
        <f t="shared" si="17"/>
        <v>0</v>
      </c>
      <c r="O75" s="141">
        <f t="shared" si="18"/>
        <v>81</v>
      </c>
      <c r="P75" s="141">
        <f t="shared" ref="P75:P138" si="20">O75/R75*100</f>
        <v>25.552050473186121</v>
      </c>
      <c r="Q75" s="141">
        <f t="shared" si="19"/>
        <v>6</v>
      </c>
      <c r="R75" s="141">
        <f t="shared" ref="R75:R138" si="21">SUM(E75:H75)+M75+N75+ROUND(C75*0.5,0)+ROUND(D75*0.5,0)+ROUND(K75*0.5,0)+ROUND(L75*0.5,0)</f>
        <v>317</v>
      </c>
      <c r="S75" s="144"/>
      <c r="T75" s="253">
        <v>418100100</v>
      </c>
      <c r="U75" s="383" t="s">
        <v>714</v>
      </c>
      <c r="V75" s="253">
        <v>0</v>
      </c>
      <c r="W75" s="253">
        <v>0</v>
      </c>
      <c r="X75" s="253">
        <v>0</v>
      </c>
      <c r="Y75" s="253">
        <v>0</v>
      </c>
      <c r="Z75" s="253">
        <v>305</v>
      </c>
      <c r="AA75" s="253">
        <v>0</v>
      </c>
      <c r="AB75" s="253">
        <v>0</v>
      </c>
      <c r="AC75" s="253">
        <v>0</v>
      </c>
      <c r="AD75" s="253">
        <v>12</v>
      </c>
      <c r="AE75" s="253">
        <v>0</v>
      </c>
      <c r="AF75" s="253">
        <v>81</v>
      </c>
      <c r="AG75" s="253">
        <v>0</v>
      </c>
      <c r="AH75" s="253">
        <v>0</v>
      </c>
      <c r="AI75" s="253">
        <v>0</v>
      </c>
      <c r="AJ75" s="253">
        <v>0</v>
      </c>
      <c r="AK75" s="126"/>
      <c r="AL75" s="253">
        <v>418</v>
      </c>
      <c r="AM75" s="253">
        <v>100</v>
      </c>
      <c r="AN75" s="253">
        <v>100</v>
      </c>
      <c r="AO75" s="253">
        <v>0</v>
      </c>
    </row>
    <row r="76" spans="1:41">
      <c r="A76" s="129">
        <v>418100101</v>
      </c>
      <c r="B76" s="130" t="s">
        <v>714</v>
      </c>
      <c r="C76" s="141">
        <f t="shared" ref="C76:C139" si="22">ROUND(V76,0)</f>
        <v>0</v>
      </c>
      <c r="D76" s="141">
        <f t="shared" ref="D76:D139" si="23">ROUND(W76,0)</f>
        <v>0</v>
      </c>
      <c r="E76" s="141">
        <f t="shared" ref="E76:E139" si="24">ROUND(X76,0)</f>
        <v>0</v>
      </c>
      <c r="F76" s="141">
        <f t="shared" ref="F76:F139" si="25">ROUND(Y76,0)</f>
        <v>0</v>
      </c>
      <c r="G76" s="141">
        <f t="shared" ref="G76:G139" si="26">ROUND(Z76,0)</f>
        <v>1</v>
      </c>
      <c r="H76" s="141">
        <f t="shared" ref="H76:H139" si="27">ROUND(AA76,0)</f>
        <v>0</v>
      </c>
      <c r="I76" s="141">
        <f t="shared" ref="I76:I139" si="28">ROUND(0.0375*(SUM(E76:H76)+ROUND(D76*0.5,4)+ROUND(L76*0.5,4)+M76),4)+ROUND((0.0475)*N76,4)</f>
        <v>3.7499999999999999E-2</v>
      </c>
      <c r="J76" s="141"/>
      <c r="K76" s="141">
        <f t="shared" ref="K76:K139" si="29">ROUND(AB76,0)</f>
        <v>0</v>
      </c>
      <c r="L76" s="141">
        <f t="shared" ref="L76:L139" si="30">ROUND(AC76,0)</f>
        <v>0</v>
      </c>
      <c r="M76" s="141">
        <f t="shared" ref="M76:M139" si="31">ROUND(AD76,0)</f>
        <v>0</v>
      </c>
      <c r="N76" s="141">
        <f t="shared" ref="N76:N139" si="32">ROUND(AE76,0)</f>
        <v>0</v>
      </c>
      <c r="O76" s="141">
        <f t="shared" ref="O76:O139" si="33">ROUND((AG76+AH76)/2,0)+ROUND(AF76+AI76+AJ76,0)</f>
        <v>0</v>
      </c>
      <c r="P76" s="141">
        <f t="shared" si="20"/>
        <v>0</v>
      </c>
      <c r="Q76" s="141">
        <f t="shared" si="19"/>
        <v>1</v>
      </c>
      <c r="R76" s="141">
        <f t="shared" si="21"/>
        <v>1</v>
      </c>
      <c r="S76" s="144"/>
      <c r="T76" s="253">
        <v>418100101</v>
      </c>
      <c r="U76" s="383" t="s">
        <v>714</v>
      </c>
      <c r="V76" s="253">
        <v>0</v>
      </c>
      <c r="W76" s="253">
        <v>0</v>
      </c>
      <c r="X76" s="253">
        <v>0</v>
      </c>
      <c r="Y76" s="253">
        <v>0</v>
      </c>
      <c r="Z76" s="253">
        <v>1</v>
      </c>
      <c r="AA76" s="253">
        <v>0</v>
      </c>
      <c r="AB76" s="253">
        <v>0</v>
      </c>
      <c r="AC76" s="253">
        <v>0</v>
      </c>
      <c r="AD76" s="253">
        <v>0</v>
      </c>
      <c r="AE76" s="253">
        <v>0</v>
      </c>
      <c r="AF76" s="253">
        <v>0</v>
      </c>
      <c r="AG76" s="253">
        <v>0</v>
      </c>
      <c r="AH76" s="253">
        <v>0</v>
      </c>
      <c r="AI76" s="253">
        <v>0</v>
      </c>
      <c r="AJ76" s="253">
        <v>0</v>
      </c>
      <c r="AK76" s="126"/>
      <c r="AL76" s="253">
        <v>418</v>
      </c>
      <c r="AM76" s="253">
        <v>100</v>
      </c>
      <c r="AN76" s="253">
        <v>101</v>
      </c>
      <c r="AO76" s="253">
        <v>0</v>
      </c>
    </row>
    <row r="77" spans="1:41">
      <c r="A77" s="129">
        <v>418100110</v>
      </c>
      <c r="B77" s="130" t="s">
        <v>714</v>
      </c>
      <c r="C77" s="141">
        <f t="shared" si="22"/>
        <v>0</v>
      </c>
      <c r="D77" s="141">
        <f t="shared" si="23"/>
        <v>0</v>
      </c>
      <c r="E77" s="141">
        <f t="shared" si="24"/>
        <v>0</v>
      </c>
      <c r="F77" s="141">
        <f t="shared" si="25"/>
        <v>0</v>
      </c>
      <c r="G77" s="141">
        <f t="shared" si="26"/>
        <v>1</v>
      </c>
      <c r="H77" s="141">
        <f t="shared" si="27"/>
        <v>0</v>
      </c>
      <c r="I77" s="141">
        <f t="shared" si="28"/>
        <v>3.7499999999999999E-2</v>
      </c>
      <c r="J77" s="141"/>
      <c r="K77" s="141">
        <f t="shared" si="29"/>
        <v>0</v>
      </c>
      <c r="L77" s="141">
        <f t="shared" si="30"/>
        <v>0</v>
      </c>
      <c r="M77" s="141">
        <f t="shared" si="31"/>
        <v>0</v>
      </c>
      <c r="N77" s="141">
        <f t="shared" si="32"/>
        <v>0</v>
      </c>
      <c r="O77" s="141">
        <f t="shared" si="33"/>
        <v>0</v>
      </c>
      <c r="P77" s="141">
        <f t="shared" si="20"/>
        <v>0</v>
      </c>
      <c r="Q77" s="141">
        <f t="shared" si="19"/>
        <v>1</v>
      </c>
      <c r="R77" s="141">
        <f t="shared" si="21"/>
        <v>1</v>
      </c>
      <c r="S77" s="144"/>
      <c r="T77" s="253">
        <v>418100110</v>
      </c>
      <c r="U77" s="383" t="s">
        <v>714</v>
      </c>
      <c r="V77" s="253">
        <v>0</v>
      </c>
      <c r="W77" s="253">
        <v>0</v>
      </c>
      <c r="X77" s="253">
        <v>0</v>
      </c>
      <c r="Y77" s="253">
        <v>0</v>
      </c>
      <c r="Z77" s="253">
        <v>1</v>
      </c>
      <c r="AA77" s="253">
        <v>0</v>
      </c>
      <c r="AB77" s="253">
        <v>0</v>
      </c>
      <c r="AC77" s="253">
        <v>0</v>
      </c>
      <c r="AD77" s="253">
        <v>0</v>
      </c>
      <c r="AE77" s="253">
        <v>0</v>
      </c>
      <c r="AF77" s="253">
        <v>0</v>
      </c>
      <c r="AG77" s="253">
        <v>0</v>
      </c>
      <c r="AH77" s="253">
        <v>0</v>
      </c>
      <c r="AI77" s="253">
        <v>0</v>
      </c>
      <c r="AJ77" s="253">
        <v>0</v>
      </c>
      <c r="AK77" s="126"/>
      <c r="AL77" s="253">
        <v>418</v>
      </c>
      <c r="AM77" s="253">
        <v>100</v>
      </c>
      <c r="AN77" s="253">
        <v>110</v>
      </c>
      <c r="AO77" s="253">
        <v>0</v>
      </c>
    </row>
    <row r="78" spans="1:41">
      <c r="A78" s="129">
        <v>418100136</v>
      </c>
      <c r="B78" s="130" t="s">
        <v>714</v>
      </c>
      <c r="C78" s="141">
        <f t="shared" si="22"/>
        <v>0</v>
      </c>
      <c r="D78" s="141">
        <f t="shared" si="23"/>
        <v>0</v>
      </c>
      <c r="E78" s="141">
        <f t="shared" si="24"/>
        <v>0</v>
      </c>
      <c r="F78" s="141">
        <f t="shared" si="25"/>
        <v>0</v>
      </c>
      <c r="G78" s="141">
        <f t="shared" si="26"/>
        <v>7</v>
      </c>
      <c r="H78" s="141">
        <f t="shared" si="27"/>
        <v>0</v>
      </c>
      <c r="I78" s="141">
        <f t="shared" si="28"/>
        <v>0.26250000000000001</v>
      </c>
      <c r="J78" s="141"/>
      <c r="K78" s="141">
        <f t="shared" si="29"/>
        <v>0</v>
      </c>
      <c r="L78" s="141">
        <f t="shared" si="30"/>
        <v>0</v>
      </c>
      <c r="M78" s="141">
        <f t="shared" si="31"/>
        <v>0</v>
      </c>
      <c r="N78" s="141">
        <f t="shared" si="32"/>
        <v>0</v>
      </c>
      <c r="O78" s="141">
        <f t="shared" si="33"/>
        <v>1</v>
      </c>
      <c r="P78" s="141">
        <f t="shared" si="20"/>
        <v>14.285714285714285</v>
      </c>
      <c r="Q78" s="141">
        <f t="shared" si="19"/>
        <v>3</v>
      </c>
      <c r="R78" s="141">
        <f t="shared" si="21"/>
        <v>7</v>
      </c>
      <c r="S78" s="144"/>
      <c r="T78" s="253">
        <v>418100136</v>
      </c>
      <c r="U78" s="383" t="s">
        <v>714</v>
      </c>
      <c r="V78" s="253">
        <v>0</v>
      </c>
      <c r="W78" s="253">
        <v>0</v>
      </c>
      <c r="X78" s="253">
        <v>0</v>
      </c>
      <c r="Y78" s="253">
        <v>0</v>
      </c>
      <c r="Z78" s="253">
        <v>7</v>
      </c>
      <c r="AA78" s="253">
        <v>0</v>
      </c>
      <c r="AB78" s="253">
        <v>0</v>
      </c>
      <c r="AC78" s="253">
        <v>0</v>
      </c>
      <c r="AD78" s="253">
        <v>0</v>
      </c>
      <c r="AE78" s="253">
        <v>0</v>
      </c>
      <c r="AF78" s="253">
        <v>1</v>
      </c>
      <c r="AG78" s="253">
        <v>0</v>
      </c>
      <c r="AH78" s="253">
        <v>0</v>
      </c>
      <c r="AI78" s="253">
        <v>0</v>
      </c>
      <c r="AJ78" s="253">
        <v>0</v>
      </c>
      <c r="AK78" s="126"/>
      <c r="AL78" s="253">
        <v>418</v>
      </c>
      <c r="AM78" s="253">
        <v>100</v>
      </c>
      <c r="AN78" s="253">
        <v>136</v>
      </c>
      <c r="AO78" s="253">
        <v>0</v>
      </c>
    </row>
    <row r="79" spans="1:41">
      <c r="A79" s="129">
        <v>418100139</v>
      </c>
      <c r="B79" s="130" t="s">
        <v>714</v>
      </c>
      <c r="C79" s="141">
        <f t="shared" si="22"/>
        <v>0</v>
      </c>
      <c r="D79" s="141">
        <f t="shared" si="23"/>
        <v>0</v>
      </c>
      <c r="E79" s="141">
        <f t="shared" si="24"/>
        <v>0</v>
      </c>
      <c r="F79" s="141">
        <f t="shared" si="25"/>
        <v>0</v>
      </c>
      <c r="G79" s="141">
        <f t="shared" si="26"/>
        <v>3</v>
      </c>
      <c r="H79" s="141">
        <f t="shared" si="27"/>
        <v>0</v>
      </c>
      <c r="I79" s="141">
        <f t="shared" si="28"/>
        <v>0.1125</v>
      </c>
      <c r="J79" s="141"/>
      <c r="K79" s="141">
        <f t="shared" si="29"/>
        <v>0</v>
      </c>
      <c r="L79" s="141">
        <f t="shared" si="30"/>
        <v>0</v>
      </c>
      <c r="M79" s="141">
        <f t="shared" si="31"/>
        <v>0</v>
      </c>
      <c r="N79" s="141">
        <f t="shared" si="32"/>
        <v>0</v>
      </c>
      <c r="O79" s="141">
        <f t="shared" si="33"/>
        <v>0</v>
      </c>
      <c r="P79" s="141">
        <f t="shared" si="20"/>
        <v>0</v>
      </c>
      <c r="Q79" s="141">
        <f t="shared" si="19"/>
        <v>1</v>
      </c>
      <c r="R79" s="141">
        <f t="shared" si="21"/>
        <v>3</v>
      </c>
      <c r="S79" s="144"/>
      <c r="T79" s="253">
        <v>418100139</v>
      </c>
      <c r="U79" s="383" t="s">
        <v>714</v>
      </c>
      <c r="V79" s="253">
        <v>0</v>
      </c>
      <c r="W79" s="253">
        <v>0</v>
      </c>
      <c r="X79" s="253">
        <v>0</v>
      </c>
      <c r="Y79" s="253">
        <v>0</v>
      </c>
      <c r="Z79" s="253">
        <v>3</v>
      </c>
      <c r="AA79" s="253">
        <v>0</v>
      </c>
      <c r="AB79" s="253">
        <v>0</v>
      </c>
      <c r="AC79" s="253">
        <v>0</v>
      </c>
      <c r="AD79" s="253">
        <v>0</v>
      </c>
      <c r="AE79" s="253">
        <v>0</v>
      </c>
      <c r="AF79" s="253">
        <v>0</v>
      </c>
      <c r="AG79" s="253">
        <v>0</v>
      </c>
      <c r="AH79" s="253">
        <v>0</v>
      </c>
      <c r="AI79" s="253">
        <v>0</v>
      </c>
      <c r="AJ79" s="253">
        <v>0</v>
      </c>
      <c r="AK79" s="126"/>
      <c r="AL79" s="253">
        <v>418</v>
      </c>
      <c r="AM79" s="253">
        <v>100</v>
      </c>
      <c r="AN79" s="253">
        <v>139</v>
      </c>
      <c r="AO79" s="253">
        <v>0</v>
      </c>
    </row>
    <row r="80" spans="1:41">
      <c r="A80" s="129">
        <v>418100170</v>
      </c>
      <c r="B80" s="130" t="s">
        <v>714</v>
      </c>
      <c r="C80" s="141">
        <f t="shared" si="22"/>
        <v>0</v>
      </c>
      <c r="D80" s="141">
        <f t="shared" si="23"/>
        <v>0</v>
      </c>
      <c r="E80" s="141">
        <f t="shared" si="24"/>
        <v>0</v>
      </c>
      <c r="F80" s="141">
        <f t="shared" si="25"/>
        <v>0</v>
      </c>
      <c r="G80" s="141">
        <f t="shared" si="26"/>
        <v>3</v>
      </c>
      <c r="H80" s="141">
        <f t="shared" si="27"/>
        <v>0</v>
      </c>
      <c r="I80" s="141">
        <f t="shared" si="28"/>
        <v>0.1125</v>
      </c>
      <c r="J80" s="141"/>
      <c r="K80" s="141">
        <f t="shared" si="29"/>
        <v>0</v>
      </c>
      <c r="L80" s="141">
        <f t="shared" si="30"/>
        <v>0</v>
      </c>
      <c r="M80" s="141">
        <f t="shared" si="31"/>
        <v>0</v>
      </c>
      <c r="N80" s="141">
        <f t="shared" si="32"/>
        <v>0</v>
      </c>
      <c r="O80" s="141">
        <f t="shared" si="33"/>
        <v>0</v>
      </c>
      <c r="P80" s="141">
        <f t="shared" si="20"/>
        <v>0</v>
      </c>
      <c r="Q80" s="141">
        <f t="shared" si="19"/>
        <v>1</v>
      </c>
      <c r="R80" s="141">
        <f t="shared" si="21"/>
        <v>3</v>
      </c>
      <c r="S80" s="144"/>
      <c r="T80" s="253">
        <v>418100170</v>
      </c>
      <c r="U80" s="383" t="s">
        <v>714</v>
      </c>
      <c r="V80" s="253">
        <v>0</v>
      </c>
      <c r="W80" s="253">
        <v>0</v>
      </c>
      <c r="X80" s="253">
        <v>0</v>
      </c>
      <c r="Y80" s="253">
        <v>0</v>
      </c>
      <c r="Z80" s="253">
        <v>3</v>
      </c>
      <c r="AA80" s="253">
        <v>0</v>
      </c>
      <c r="AB80" s="253">
        <v>0</v>
      </c>
      <c r="AC80" s="253">
        <v>0</v>
      </c>
      <c r="AD80" s="253">
        <v>0</v>
      </c>
      <c r="AE80" s="253">
        <v>0</v>
      </c>
      <c r="AF80" s="253">
        <v>0</v>
      </c>
      <c r="AG80" s="253">
        <v>0</v>
      </c>
      <c r="AH80" s="253">
        <v>0</v>
      </c>
      <c r="AI80" s="253">
        <v>0</v>
      </c>
      <c r="AJ80" s="253">
        <v>0</v>
      </c>
      <c r="AK80" s="126"/>
      <c r="AL80" s="253">
        <v>418</v>
      </c>
      <c r="AM80" s="253">
        <v>100</v>
      </c>
      <c r="AN80" s="253">
        <v>170</v>
      </c>
      <c r="AO80" s="253">
        <v>0</v>
      </c>
    </row>
    <row r="81" spans="1:41">
      <c r="A81" s="129">
        <v>418100185</v>
      </c>
      <c r="B81" s="130" t="s">
        <v>714</v>
      </c>
      <c r="C81" s="141">
        <f t="shared" si="22"/>
        <v>0</v>
      </c>
      <c r="D81" s="141">
        <f t="shared" si="23"/>
        <v>0</v>
      </c>
      <c r="E81" s="141">
        <f t="shared" si="24"/>
        <v>0</v>
      </c>
      <c r="F81" s="141">
        <f t="shared" si="25"/>
        <v>0</v>
      </c>
      <c r="G81" s="141">
        <f t="shared" si="26"/>
        <v>1</v>
      </c>
      <c r="H81" s="141">
        <f t="shared" si="27"/>
        <v>0</v>
      </c>
      <c r="I81" s="141">
        <f t="shared" si="28"/>
        <v>3.7499999999999999E-2</v>
      </c>
      <c r="J81" s="141"/>
      <c r="K81" s="141">
        <f t="shared" si="29"/>
        <v>0</v>
      </c>
      <c r="L81" s="141">
        <f t="shared" si="30"/>
        <v>0</v>
      </c>
      <c r="M81" s="141">
        <f t="shared" si="31"/>
        <v>0</v>
      </c>
      <c r="N81" s="141">
        <f t="shared" si="32"/>
        <v>0</v>
      </c>
      <c r="O81" s="141">
        <f t="shared" si="33"/>
        <v>0</v>
      </c>
      <c r="P81" s="141">
        <f t="shared" si="20"/>
        <v>0</v>
      </c>
      <c r="Q81" s="141">
        <f t="shared" ref="Q81:Q144" si="34">IF(P81&lt;7,1,
   IF(P81&lt;11,2,
   IF(P81&lt;15,3,
   IF(P81&lt;18,4,
   IF(P81&lt;23,5,
   IF(P81&lt;26,6,
   IF(P81&lt;30,7,
   IF(P81&lt;35,8,
   IF(P81&lt;46,9,10)))))))))</f>
        <v>1</v>
      </c>
      <c r="R81" s="141">
        <f t="shared" si="21"/>
        <v>1</v>
      </c>
      <c r="S81" s="144"/>
      <c r="T81" s="253">
        <v>418100185</v>
      </c>
      <c r="U81" s="383" t="s">
        <v>714</v>
      </c>
      <c r="V81" s="253">
        <v>0</v>
      </c>
      <c r="W81" s="253">
        <v>0</v>
      </c>
      <c r="X81" s="253">
        <v>0</v>
      </c>
      <c r="Y81" s="253">
        <v>0</v>
      </c>
      <c r="Z81" s="253">
        <v>1</v>
      </c>
      <c r="AA81" s="253">
        <v>0</v>
      </c>
      <c r="AB81" s="253">
        <v>0</v>
      </c>
      <c r="AC81" s="253">
        <v>0</v>
      </c>
      <c r="AD81" s="253">
        <v>0</v>
      </c>
      <c r="AE81" s="253">
        <v>0</v>
      </c>
      <c r="AF81" s="253">
        <v>0</v>
      </c>
      <c r="AG81" s="253">
        <v>0</v>
      </c>
      <c r="AH81" s="253">
        <v>0</v>
      </c>
      <c r="AI81" s="253">
        <v>0</v>
      </c>
      <c r="AJ81" s="253">
        <v>0</v>
      </c>
      <c r="AK81" s="126"/>
      <c r="AL81" s="253">
        <v>418</v>
      </c>
      <c r="AM81" s="253">
        <v>100</v>
      </c>
      <c r="AN81" s="253">
        <v>185</v>
      </c>
      <c r="AO81" s="253">
        <v>0</v>
      </c>
    </row>
    <row r="82" spans="1:41">
      <c r="A82" s="129">
        <v>418100198</v>
      </c>
      <c r="B82" s="130" t="s">
        <v>714</v>
      </c>
      <c r="C82" s="141">
        <f t="shared" si="22"/>
        <v>0</v>
      </c>
      <c r="D82" s="141">
        <f t="shared" si="23"/>
        <v>0</v>
      </c>
      <c r="E82" s="141">
        <f t="shared" si="24"/>
        <v>0</v>
      </c>
      <c r="F82" s="141">
        <f t="shared" si="25"/>
        <v>0</v>
      </c>
      <c r="G82" s="141">
        <f t="shared" si="26"/>
        <v>29</v>
      </c>
      <c r="H82" s="141">
        <f t="shared" si="27"/>
        <v>0</v>
      </c>
      <c r="I82" s="141">
        <f t="shared" si="28"/>
        <v>1.125</v>
      </c>
      <c r="J82" s="141"/>
      <c r="K82" s="141">
        <f t="shared" si="29"/>
        <v>0</v>
      </c>
      <c r="L82" s="141">
        <f t="shared" si="30"/>
        <v>0</v>
      </c>
      <c r="M82" s="141">
        <f t="shared" si="31"/>
        <v>1</v>
      </c>
      <c r="N82" s="141">
        <f t="shared" si="32"/>
        <v>0</v>
      </c>
      <c r="O82" s="141">
        <f t="shared" si="33"/>
        <v>1</v>
      </c>
      <c r="P82" s="141">
        <f t="shared" si="20"/>
        <v>3.3333333333333335</v>
      </c>
      <c r="Q82" s="141">
        <f t="shared" si="34"/>
        <v>1</v>
      </c>
      <c r="R82" s="141">
        <f t="shared" si="21"/>
        <v>30</v>
      </c>
      <c r="S82" s="144"/>
      <c r="T82" s="253">
        <v>418100198</v>
      </c>
      <c r="U82" s="383" t="s">
        <v>714</v>
      </c>
      <c r="V82" s="253">
        <v>0</v>
      </c>
      <c r="W82" s="253">
        <v>0</v>
      </c>
      <c r="X82" s="253">
        <v>0</v>
      </c>
      <c r="Y82" s="253">
        <v>0</v>
      </c>
      <c r="Z82" s="253">
        <v>29</v>
      </c>
      <c r="AA82" s="253">
        <v>0</v>
      </c>
      <c r="AB82" s="253">
        <v>0</v>
      </c>
      <c r="AC82" s="253">
        <v>0</v>
      </c>
      <c r="AD82" s="253">
        <v>1</v>
      </c>
      <c r="AE82" s="253">
        <v>0</v>
      </c>
      <c r="AF82" s="253">
        <v>1</v>
      </c>
      <c r="AG82" s="253">
        <v>0</v>
      </c>
      <c r="AH82" s="253">
        <v>0</v>
      </c>
      <c r="AI82" s="253">
        <v>0</v>
      </c>
      <c r="AJ82" s="253">
        <v>0</v>
      </c>
      <c r="AK82" s="126"/>
      <c r="AL82" s="253">
        <v>418</v>
      </c>
      <c r="AM82" s="253">
        <v>100</v>
      </c>
      <c r="AN82" s="253">
        <v>198</v>
      </c>
      <c r="AO82" s="253">
        <v>0</v>
      </c>
    </row>
    <row r="83" spans="1:41">
      <c r="A83" s="129">
        <v>418100276</v>
      </c>
      <c r="B83" s="130" t="s">
        <v>714</v>
      </c>
      <c r="C83" s="141">
        <f t="shared" si="22"/>
        <v>0</v>
      </c>
      <c r="D83" s="141">
        <f t="shared" si="23"/>
        <v>0</v>
      </c>
      <c r="E83" s="141">
        <f t="shared" si="24"/>
        <v>0</v>
      </c>
      <c r="F83" s="141">
        <f t="shared" si="25"/>
        <v>0</v>
      </c>
      <c r="G83" s="141">
        <f t="shared" si="26"/>
        <v>1</v>
      </c>
      <c r="H83" s="141">
        <f t="shared" si="27"/>
        <v>0</v>
      </c>
      <c r="I83" s="141">
        <f t="shared" si="28"/>
        <v>3.7499999999999999E-2</v>
      </c>
      <c r="J83" s="141"/>
      <c r="K83" s="141">
        <f t="shared" si="29"/>
        <v>0</v>
      </c>
      <c r="L83" s="141">
        <f t="shared" si="30"/>
        <v>0</v>
      </c>
      <c r="M83" s="141">
        <f t="shared" si="31"/>
        <v>0</v>
      </c>
      <c r="N83" s="141">
        <f t="shared" si="32"/>
        <v>0</v>
      </c>
      <c r="O83" s="141">
        <f t="shared" si="33"/>
        <v>0</v>
      </c>
      <c r="P83" s="141">
        <f t="shared" si="20"/>
        <v>0</v>
      </c>
      <c r="Q83" s="141">
        <f t="shared" si="34"/>
        <v>1</v>
      </c>
      <c r="R83" s="141">
        <f t="shared" si="21"/>
        <v>1</v>
      </c>
      <c r="S83" s="144"/>
      <c r="T83" s="253">
        <v>418100276</v>
      </c>
      <c r="U83" s="383" t="s">
        <v>714</v>
      </c>
      <c r="V83" s="253">
        <v>0</v>
      </c>
      <c r="W83" s="253">
        <v>0</v>
      </c>
      <c r="X83" s="253">
        <v>0</v>
      </c>
      <c r="Y83" s="253">
        <v>0</v>
      </c>
      <c r="Z83" s="253">
        <v>1</v>
      </c>
      <c r="AA83" s="253">
        <v>0</v>
      </c>
      <c r="AB83" s="253">
        <v>0</v>
      </c>
      <c r="AC83" s="253">
        <v>0</v>
      </c>
      <c r="AD83" s="253">
        <v>0</v>
      </c>
      <c r="AE83" s="253">
        <v>0</v>
      </c>
      <c r="AF83" s="253">
        <v>0</v>
      </c>
      <c r="AG83" s="253">
        <v>0</v>
      </c>
      <c r="AH83" s="253">
        <v>0</v>
      </c>
      <c r="AI83" s="253">
        <v>0</v>
      </c>
      <c r="AJ83" s="253">
        <v>0</v>
      </c>
      <c r="AK83" s="126"/>
      <c r="AL83" s="253">
        <v>418</v>
      </c>
      <c r="AM83" s="253">
        <v>100</v>
      </c>
      <c r="AN83" s="253">
        <v>276</v>
      </c>
      <c r="AO83" s="253">
        <v>0</v>
      </c>
    </row>
    <row r="84" spans="1:41">
      <c r="A84" s="129">
        <v>418100288</v>
      </c>
      <c r="B84" s="130" t="s">
        <v>714</v>
      </c>
      <c r="C84" s="141">
        <f t="shared" si="22"/>
        <v>0</v>
      </c>
      <c r="D84" s="141">
        <f t="shared" si="23"/>
        <v>0</v>
      </c>
      <c r="E84" s="141">
        <f t="shared" si="24"/>
        <v>0</v>
      </c>
      <c r="F84" s="141">
        <f t="shared" si="25"/>
        <v>0</v>
      </c>
      <c r="G84" s="141">
        <f t="shared" si="26"/>
        <v>2</v>
      </c>
      <c r="H84" s="141">
        <f t="shared" si="27"/>
        <v>0</v>
      </c>
      <c r="I84" s="141">
        <f t="shared" si="28"/>
        <v>7.4999999999999997E-2</v>
      </c>
      <c r="J84" s="141"/>
      <c r="K84" s="141">
        <f t="shared" si="29"/>
        <v>0</v>
      </c>
      <c r="L84" s="141">
        <f t="shared" si="30"/>
        <v>0</v>
      </c>
      <c r="M84" s="141">
        <f t="shared" si="31"/>
        <v>0</v>
      </c>
      <c r="N84" s="141">
        <f t="shared" si="32"/>
        <v>0</v>
      </c>
      <c r="O84" s="141">
        <f t="shared" si="33"/>
        <v>0</v>
      </c>
      <c r="P84" s="141">
        <f t="shared" si="20"/>
        <v>0</v>
      </c>
      <c r="Q84" s="141">
        <f t="shared" si="34"/>
        <v>1</v>
      </c>
      <c r="R84" s="141">
        <f t="shared" si="21"/>
        <v>2</v>
      </c>
      <c r="S84" s="144"/>
      <c r="T84" s="253">
        <v>418100288</v>
      </c>
      <c r="U84" s="383" t="s">
        <v>714</v>
      </c>
      <c r="V84" s="253">
        <v>0</v>
      </c>
      <c r="W84" s="253">
        <v>0</v>
      </c>
      <c r="X84" s="253">
        <v>0</v>
      </c>
      <c r="Y84" s="253">
        <v>0</v>
      </c>
      <c r="Z84" s="253">
        <v>2</v>
      </c>
      <c r="AA84" s="253">
        <v>0</v>
      </c>
      <c r="AB84" s="253">
        <v>0</v>
      </c>
      <c r="AC84" s="253">
        <v>0</v>
      </c>
      <c r="AD84" s="253">
        <v>0</v>
      </c>
      <c r="AE84" s="253">
        <v>0</v>
      </c>
      <c r="AF84" s="253">
        <v>0</v>
      </c>
      <c r="AG84" s="253">
        <v>0</v>
      </c>
      <c r="AH84" s="253">
        <v>0</v>
      </c>
      <c r="AI84" s="253">
        <v>0</v>
      </c>
      <c r="AJ84" s="253">
        <v>0</v>
      </c>
      <c r="AK84" s="126"/>
      <c r="AL84" s="253">
        <v>418</v>
      </c>
      <c r="AM84" s="253">
        <v>100</v>
      </c>
      <c r="AN84" s="253">
        <v>288</v>
      </c>
      <c r="AO84" s="253">
        <v>0</v>
      </c>
    </row>
    <row r="85" spans="1:41">
      <c r="A85" s="129">
        <v>418100304</v>
      </c>
      <c r="B85" s="130" t="s">
        <v>714</v>
      </c>
      <c r="C85" s="141">
        <f t="shared" si="22"/>
        <v>0</v>
      </c>
      <c r="D85" s="141">
        <f t="shared" si="23"/>
        <v>0</v>
      </c>
      <c r="E85" s="141">
        <f t="shared" si="24"/>
        <v>0</v>
      </c>
      <c r="F85" s="141">
        <f t="shared" si="25"/>
        <v>0</v>
      </c>
      <c r="G85" s="141">
        <f t="shared" si="26"/>
        <v>1</v>
      </c>
      <c r="H85" s="141">
        <f t="shared" si="27"/>
        <v>0</v>
      </c>
      <c r="I85" s="141">
        <f t="shared" si="28"/>
        <v>3.7499999999999999E-2</v>
      </c>
      <c r="J85" s="141"/>
      <c r="K85" s="141">
        <f t="shared" si="29"/>
        <v>0</v>
      </c>
      <c r="L85" s="141">
        <f t="shared" si="30"/>
        <v>0</v>
      </c>
      <c r="M85" s="141">
        <f t="shared" si="31"/>
        <v>0</v>
      </c>
      <c r="N85" s="141">
        <f t="shared" si="32"/>
        <v>0</v>
      </c>
      <c r="O85" s="141">
        <f t="shared" si="33"/>
        <v>1</v>
      </c>
      <c r="P85" s="141">
        <f t="shared" si="20"/>
        <v>100</v>
      </c>
      <c r="Q85" s="141">
        <f t="shared" si="34"/>
        <v>10</v>
      </c>
      <c r="R85" s="141">
        <f t="shared" si="21"/>
        <v>1</v>
      </c>
      <c r="S85" s="144"/>
      <c r="T85" s="253">
        <v>418100304</v>
      </c>
      <c r="U85" s="383" t="s">
        <v>714</v>
      </c>
      <c r="V85" s="253">
        <v>0</v>
      </c>
      <c r="W85" s="253">
        <v>0</v>
      </c>
      <c r="X85" s="253">
        <v>0</v>
      </c>
      <c r="Y85" s="253">
        <v>0</v>
      </c>
      <c r="Z85" s="253">
        <v>1</v>
      </c>
      <c r="AA85" s="253">
        <v>0</v>
      </c>
      <c r="AB85" s="253">
        <v>0</v>
      </c>
      <c r="AC85" s="253">
        <v>0</v>
      </c>
      <c r="AD85" s="253">
        <v>0</v>
      </c>
      <c r="AE85" s="253">
        <v>0</v>
      </c>
      <c r="AF85" s="253">
        <v>1</v>
      </c>
      <c r="AG85" s="253">
        <v>0</v>
      </c>
      <c r="AH85" s="253">
        <v>0</v>
      </c>
      <c r="AI85" s="253">
        <v>0</v>
      </c>
      <c r="AJ85" s="253">
        <v>0</v>
      </c>
      <c r="AK85" s="126"/>
      <c r="AL85" s="253">
        <v>418</v>
      </c>
      <c r="AM85" s="253">
        <v>100</v>
      </c>
      <c r="AN85" s="253">
        <v>304</v>
      </c>
      <c r="AO85" s="253">
        <v>0</v>
      </c>
    </row>
    <row r="86" spans="1:41">
      <c r="A86" s="129">
        <v>418100710</v>
      </c>
      <c r="B86" s="130" t="s">
        <v>714</v>
      </c>
      <c r="C86" s="141">
        <f t="shared" si="22"/>
        <v>0</v>
      </c>
      <c r="D86" s="141">
        <f t="shared" si="23"/>
        <v>0</v>
      </c>
      <c r="E86" s="141">
        <f t="shared" si="24"/>
        <v>0</v>
      </c>
      <c r="F86" s="141">
        <f t="shared" si="25"/>
        <v>0</v>
      </c>
      <c r="G86" s="141">
        <f t="shared" si="26"/>
        <v>2</v>
      </c>
      <c r="H86" s="141">
        <f t="shared" si="27"/>
        <v>0</v>
      </c>
      <c r="I86" s="141">
        <f t="shared" si="28"/>
        <v>7.4999999999999997E-2</v>
      </c>
      <c r="J86" s="141"/>
      <c r="K86" s="141">
        <f t="shared" si="29"/>
        <v>0</v>
      </c>
      <c r="L86" s="141">
        <f t="shared" si="30"/>
        <v>0</v>
      </c>
      <c r="M86" s="141">
        <f t="shared" si="31"/>
        <v>0</v>
      </c>
      <c r="N86" s="141">
        <f t="shared" si="32"/>
        <v>0</v>
      </c>
      <c r="O86" s="141">
        <f t="shared" si="33"/>
        <v>0</v>
      </c>
      <c r="P86" s="141">
        <f t="shared" si="20"/>
        <v>0</v>
      </c>
      <c r="Q86" s="141">
        <f t="shared" si="34"/>
        <v>1</v>
      </c>
      <c r="R86" s="141">
        <f t="shared" si="21"/>
        <v>2</v>
      </c>
      <c r="S86" s="144"/>
      <c r="T86" s="253">
        <v>418100710</v>
      </c>
      <c r="U86" s="383" t="s">
        <v>714</v>
      </c>
      <c r="V86" s="253">
        <v>0</v>
      </c>
      <c r="W86" s="253">
        <v>0</v>
      </c>
      <c r="X86" s="253">
        <v>0</v>
      </c>
      <c r="Y86" s="253">
        <v>0</v>
      </c>
      <c r="Z86" s="253">
        <v>2</v>
      </c>
      <c r="AA86" s="253">
        <v>0</v>
      </c>
      <c r="AB86" s="253">
        <v>0</v>
      </c>
      <c r="AC86" s="253">
        <v>0</v>
      </c>
      <c r="AD86" s="253">
        <v>0</v>
      </c>
      <c r="AE86" s="253">
        <v>0</v>
      </c>
      <c r="AF86" s="253">
        <v>0</v>
      </c>
      <c r="AG86" s="253">
        <v>0</v>
      </c>
      <c r="AH86" s="253">
        <v>0</v>
      </c>
      <c r="AI86" s="253">
        <v>0</v>
      </c>
      <c r="AJ86" s="253">
        <v>0</v>
      </c>
      <c r="AK86" s="126"/>
      <c r="AL86" s="253">
        <v>418</v>
      </c>
      <c r="AM86" s="253">
        <v>100</v>
      </c>
      <c r="AN86" s="253">
        <v>710</v>
      </c>
      <c r="AO86" s="253">
        <v>0</v>
      </c>
    </row>
    <row r="87" spans="1:41">
      <c r="A87" s="129">
        <v>419035030</v>
      </c>
      <c r="B87" s="130" t="s">
        <v>715</v>
      </c>
      <c r="C87" s="141">
        <f t="shared" si="22"/>
        <v>0</v>
      </c>
      <c r="D87" s="141">
        <f t="shared" si="23"/>
        <v>0</v>
      </c>
      <c r="E87" s="141">
        <f t="shared" si="24"/>
        <v>0</v>
      </c>
      <c r="F87" s="141">
        <f t="shared" si="25"/>
        <v>0</v>
      </c>
      <c r="G87" s="141">
        <f t="shared" si="26"/>
        <v>1</v>
      </c>
      <c r="H87" s="141">
        <f t="shared" si="27"/>
        <v>0</v>
      </c>
      <c r="I87" s="141">
        <f t="shared" si="28"/>
        <v>3.7499999999999999E-2</v>
      </c>
      <c r="J87" s="141"/>
      <c r="K87" s="141">
        <f t="shared" si="29"/>
        <v>0</v>
      </c>
      <c r="L87" s="141">
        <f t="shared" si="30"/>
        <v>0</v>
      </c>
      <c r="M87" s="141">
        <f t="shared" si="31"/>
        <v>0</v>
      </c>
      <c r="N87" s="141">
        <f t="shared" si="32"/>
        <v>0</v>
      </c>
      <c r="O87" s="141">
        <f t="shared" si="33"/>
        <v>0</v>
      </c>
      <c r="P87" s="141">
        <f t="shared" si="20"/>
        <v>0</v>
      </c>
      <c r="Q87" s="141">
        <f t="shared" si="34"/>
        <v>1</v>
      </c>
      <c r="R87" s="141">
        <f t="shared" si="21"/>
        <v>1</v>
      </c>
      <c r="S87" s="144"/>
      <c r="T87" s="253">
        <v>419035030</v>
      </c>
      <c r="U87" s="383" t="s">
        <v>715</v>
      </c>
      <c r="V87" s="253">
        <v>0</v>
      </c>
      <c r="W87" s="253">
        <v>0</v>
      </c>
      <c r="X87" s="253">
        <v>0</v>
      </c>
      <c r="Y87" s="253">
        <v>0</v>
      </c>
      <c r="Z87" s="253">
        <v>1</v>
      </c>
      <c r="AA87" s="253">
        <v>0</v>
      </c>
      <c r="AB87" s="253">
        <v>0</v>
      </c>
      <c r="AC87" s="253">
        <v>0</v>
      </c>
      <c r="AD87" s="253">
        <v>0</v>
      </c>
      <c r="AE87" s="253">
        <v>0</v>
      </c>
      <c r="AF87" s="253">
        <v>0</v>
      </c>
      <c r="AG87" s="253">
        <v>0</v>
      </c>
      <c r="AH87" s="253">
        <v>0</v>
      </c>
      <c r="AI87" s="253">
        <v>0</v>
      </c>
      <c r="AJ87" s="253">
        <v>0</v>
      </c>
      <c r="AK87" s="126"/>
      <c r="AL87" s="253">
        <v>419</v>
      </c>
      <c r="AM87" s="253">
        <v>35</v>
      </c>
      <c r="AN87" s="253">
        <v>30</v>
      </c>
      <c r="AO87" s="253">
        <v>0</v>
      </c>
    </row>
    <row r="88" spans="1:41">
      <c r="A88" s="129">
        <v>419035035</v>
      </c>
      <c r="B88" s="130" t="s">
        <v>715</v>
      </c>
      <c r="C88" s="141">
        <f t="shared" si="22"/>
        <v>0</v>
      </c>
      <c r="D88" s="141">
        <f t="shared" si="23"/>
        <v>0</v>
      </c>
      <c r="E88" s="141">
        <f t="shared" si="24"/>
        <v>0</v>
      </c>
      <c r="F88" s="141">
        <f t="shared" si="25"/>
        <v>0</v>
      </c>
      <c r="G88" s="141">
        <f t="shared" si="26"/>
        <v>166</v>
      </c>
      <c r="H88" s="141">
        <f t="shared" si="27"/>
        <v>0</v>
      </c>
      <c r="I88" s="141">
        <f t="shared" si="28"/>
        <v>7.125</v>
      </c>
      <c r="J88" s="141"/>
      <c r="K88" s="141">
        <f t="shared" si="29"/>
        <v>0</v>
      </c>
      <c r="L88" s="141">
        <f t="shared" si="30"/>
        <v>0</v>
      </c>
      <c r="M88" s="141">
        <f t="shared" si="31"/>
        <v>24</v>
      </c>
      <c r="N88" s="141">
        <f t="shared" si="32"/>
        <v>0</v>
      </c>
      <c r="O88" s="141">
        <f t="shared" si="33"/>
        <v>116</v>
      </c>
      <c r="P88" s="141">
        <f t="shared" si="20"/>
        <v>61.05263157894737</v>
      </c>
      <c r="Q88" s="141">
        <f t="shared" si="34"/>
        <v>10</v>
      </c>
      <c r="R88" s="141">
        <f t="shared" si="21"/>
        <v>190</v>
      </c>
      <c r="S88" s="144"/>
      <c r="T88" s="253">
        <v>419035035</v>
      </c>
      <c r="U88" s="383" t="s">
        <v>715</v>
      </c>
      <c r="V88" s="253">
        <v>0</v>
      </c>
      <c r="W88" s="253">
        <v>0</v>
      </c>
      <c r="X88" s="253">
        <v>0</v>
      </c>
      <c r="Y88" s="253">
        <v>0</v>
      </c>
      <c r="Z88" s="253">
        <v>166</v>
      </c>
      <c r="AA88" s="253">
        <v>0</v>
      </c>
      <c r="AB88" s="253">
        <v>0</v>
      </c>
      <c r="AC88" s="253">
        <v>0</v>
      </c>
      <c r="AD88" s="253">
        <v>24</v>
      </c>
      <c r="AE88" s="253">
        <v>0</v>
      </c>
      <c r="AF88" s="253">
        <v>116</v>
      </c>
      <c r="AG88" s="253">
        <v>0</v>
      </c>
      <c r="AH88" s="253">
        <v>0</v>
      </c>
      <c r="AI88" s="253">
        <v>0</v>
      </c>
      <c r="AJ88" s="253">
        <v>0</v>
      </c>
      <c r="AK88" s="126"/>
      <c r="AL88" s="253">
        <v>419</v>
      </c>
      <c r="AM88" s="253">
        <v>35</v>
      </c>
      <c r="AN88" s="253">
        <v>35</v>
      </c>
      <c r="AO88" s="253">
        <v>0</v>
      </c>
    </row>
    <row r="89" spans="1:41">
      <c r="A89" s="129">
        <v>419035044</v>
      </c>
      <c r="B89" s="130" t="s">
        <v>715</v>
      </c>
      <c r="C89" s="141">
        <f t="shared" si="22"/>
        <v>0</v>
      </c>
      <c r="D89" s="141">
        <f t="shared" si="23"/>
        <v>0</v>
      </c>
      <c r="E89" s="141">
        <f t="shared" si="24"/>
        <v>0</v>
      </c>
      <c r="F89" s="141">
        <f t="shared" si="25"/>
        <v>0</v>
      </c>
      <c r="G89" s="141">
        <f t="shared" si="26"/>
        <v>6</v>
      </c>
      <c r="H89" s="141">
        <f t="shared" si="27"/>
        <v>0</v>
      </c>
      <c r="I89" s="141">
        <f t="shared" si="28"/>
        <v>0.22500000000000001</v>
      </c>
      <c r="J89" s="141"/>
      <c r="K89" s="141">
        <f t="shared" si="29"/>
        <v>0</v>
      </c>
      <c r="L89" s="141">
        <f t="shared" si="30"/>
        <v>0</v>
      </c>
      <c r="M89" s="141">
        <f t="shared" si="31"/>
        <v>0</v>
      </c>
      <c r="N89" s="141">
        <f t="shared" si="32"/>
        <v>0</v>
      </c>
      <c r="O89" s="141">
        <f t="shared" si="33"/>
        <v>2</v>
      </c>
      <c r="P89" s="141">
        <f t="shared" si="20"/>
        <v>33.333333333333329</v>
      </c>
      <c r="Q89" s="141">
        <f t="shared" si="34"/>
        <v>8</v>
      </c>
      <c r="R89" s="141">
        <f t="shared" si="21"/>
        <v>6</v>
      </c>
      <c r="S89" s="144"/>
      <c r="T89" s="253">
        <v>419035044</v>
      </c>
      <c r="U89" s="383" t="s">
        <v>715</v>
      </c>
      <c r="V89" s="253">
        <v>0</v>
      </c>
      <c r="W89" s="253">
        <v>0</v>
      </c>
      <c r="X89" s="253">
        <v>0</v>
      </c>
      <c r="Y89" s="253">
        <v>0</v>
      </c>
      <c r="Z89" s="253">
        <v>6</v>
      </c>
      <c r="AA89" s="253">
        <v>0</v>
      </c>
      <c r="AB89" s="253">
        <v>0</v>
      </c>
      <c r="AC89" s="253">
        <v>0</v>
      </c>
      <c r="AD89" s="253">
        <v>0</v>
      </c>
      <c r="AE89" s="253">
        <v>0</v>
      </c>
      <c r="AF89" s="253">
        <v>2</v>
      </c>
      <c r="AG89" s="253">
        <v>0</v>
      </c>
      <c r="AH89" s="253">
        <v>0</v>
      </c>
      <c r="AI89" s="253">
        <v>0</v>
      </c>
      <c r="AJ89" s="253">
        <v>0</v>
      </c>
      <c r="AK89" s="126"/>
      <c r="AL89" s="253">
        <v>419</v>
      </c>
      <c r="AM89" s="253">
        <v>35</v>
      </c>
      <c r="AN89" s="253">
        <v>44</v>
      </c>
      <c r="AO89" s="253">
        <v>0</v>
      </c>
    </row>
    <row r="90" spans="1:41">
      <c r="A90" s="129">
        <v>419035049</v>
      </c>
      <c r="B90" s="130" t="s">
        <v>715</v>
      </c>
      <c r="C90" s="141">
        <f t="shared" si="22"/>
        <v>0</v>
      </c>
      <c r="D90" s="141">
        <f t="shared" si="23"/>
        <v>0</v>
      </c>
      <c r="E90" s="141">
        <f t="shared" si="24"/>
        <v>0</v>
      </c>
      <c r="F90" s="141">
        <f t="shared" si="25"/>
        <v>0</v>
      </c>
      <c r="G90" s="141">
        <f t="shared" si="26"/>
        <v>5</v>
      </c>
      <c r="H90" s="141">
        <f t="shared" si="27"/>
        <v>0</v>
      </c>
      <c r="I90" s="141">
        <f t="shared" si="28"/>
        <v>0.1875</v>
      </c>
      <c r="J90" s="141"/>
      <c r="K90" s="141">
        <f t="shared" si="29"/>
        <v>0</v>
      </c>
      <c r="L90" s="141">
        <f t="shared" si="30"/>
        <v>0</v>
      </c>
      <c r="M90" s="141">
        <f t="shared" si="31"/>
        <v>0</v>
      </c>
      <c r="N90" s="141">
        <f t="shared" si="32"/>
        <v>0</v>
      </c>
      <c r="O90" s="141">
        <f t="shared" si="33"/>
        <v>2</v>
      </c>
      <c r="P90" s="141">
        <f t="shared" si="20"/>
        <v>40</v>
      </c>
      <c r="Q90" s="141">
        <f t="shared" si="34"/>
        <v>9</v>
      </c>
      <c r="R90" s="141">
        <f t="shared" si="21"/>
        <v>5</v>
      </c>
      <c r="S90" s="144"/>
      <c r="T90" s="253">
        <v>419035049</v>
      </c>
      <c r="U90" s="383" t="s">
        <v>715</v>
      </c>
      <c r="V90" s="253">
        <v>0</v>
      </c>
      <c r="W90" s="253">
        <v>0</v>
      </c>
      <c r="X90" s="253">
        <v>0</v>
      </c>
      <c r="Y90" s="253">
        <v>0</v>
      </c>
      <c r="Z90" s="253">
        <v>5</v>
      </c>
      <c r="AA90" s="253">
        <v>0</v>
      </c>
      <c r="AB90" s="253">
        <v>0</v>
      </c>
      <c r="AC90" s="253">
        <v>0</v>
      </c>
      <c r="AD90" s="253">
        <v>0</v>
      </c>
      <c r="AE90" s="253">
        <v>0</v>
      </c>
      <c r="AF90" s="253">
        <v>2</v>
      </c>
      <c r="AG90" s="253">
        <v>0</v>
      </c>
      <c r="AH90" s="253">
        <v>0</v>
      </c>
      <c r="AI90" s="253">
        <v>0</v>
      </c>
      <c r="AJ90" s="253">
        <v>0</v>
      </c>
      <c r="AK90" s="126"/>
      <c r="AL90" s="253">
        <v>419</v>
      </c>
      <c r="AM90" s="253">
        <v>35</v>
      </c>
      <c r="AN90" s="253">
        <v>49</v>
      </c>
      <c r="AO90" s="253">
        <v>0</v>
      </c>
    </row>
    <row r="91" spans="1:41">
      <c r="A91" s="129">
        <v>419035093</v>
      </c>
      <c r="B91" s="130" t="s">
        <v>715</v>
      </c>
      <c r="C91" s="141">
        <f t="shared" si="22"/>
        <v>0</v>
      </c>
      <c r="D91" s="141">
        <f t="shared" si="23"/>
        <v>0</v>
      </c>
      <c r="E91" s="141">
        <f t="shared" si="24"/>
        <v>0</v>
      </c>
      <c r="F91" s="141">
        <f t="shared" si="25"/>
        <v>0</v>
      </c>
      <c r="G91" s="141">
        <f t="shared" si="26"/>
        <v>1</v>
      </c>
      <c r="H91" s="141">
        <f t="shared" si="27"/>
        <v>0</v>
      </c>
      <c r="I91" s="141">
        <f t="shared" si="28"/>
        <v>7.4999999999999997E-2</v>
      </c>
      <c r="J91" s="141"/>
      <c r="K91" s="141">
        <f t="shared" si="29"/>
        <v>0</v>
      </c>
      <c r="L91" s="141">
        <f t="shared" si="30"/>
        <v>0</v>
      </c>
      <c r="M91" s="141">
        <f t="shared" si="31"/>
        <v>1</v>
      </c>
      <c r="N91" s="141">
        <f t="shared" si="32"/>
        <v>0</v>
      </c>
      <c r="O91" s="141">
        <f t="shared" si="33"/>
        <v>1</v>
      </c>
      <c r="P91" s="141">
        <f t="shared" si="20"/>
        <v>50</v>
      </c>
      <c r="Q91" s="141">
        <f t="shared" si="34"/>
        <v>10</v>
      </c>
      <c r="R91" s="141">
        <f t="shared" si="21"/>
        <v>2</v>
      </c>
      <c r="S91" s="144"/>
      <c r="T91" s="253">
        <v>419035093</v>
      </c>
      <c r="U91" s="383" t="s">
        <v>715</v>
      </c>
      <c r="V91" s="253">
        <v>0</v>
      </c>
      <c r="W91" s="253">
        <v>0</v>
      </c>
      <c r="X91" s="253">
        <v>0</v>
      </c>
      <c r="Y91" s="253">
        <v>0</v>
      </c>
      <c r="Z91" s="253">
        <v>1</v>
      </c>
      <c r="AA91" s="253">
        <v>0</v>
      </c>
      <c r="AB91" s="253">
        <v>0</v>
      </c>
      <c r="AC91" s="253">
        <v>0</v>
      </c>
      <c r="AD91" s="253">
        <v>1</v>
      </c>
      <c r="AE91" s="253">
        <v>0</v>
      </c>
      <c r="AF91" s="253">
        <v>1</v>
      </c>
      <c r="AG91" s="253">
        <v>0</v>
      </c>
      <c r="AH91" s="253">
        <v>0</v>
      </c>
      <c r="AI91" s="253">
        <v>0</v>
      </c>
      <c r="AJ91" s="253">
        <v>0</v>
      </c>
      <c r="AK91" s="126"/>
      <c r="AL91" s="253">
        <v>419</v>
      </c>
      <c r="AM91" s="253">
        <v>35</v>
      </c>
      <c r="AN91" s="253">
        <v>93</v>
      </c>
      <c r="AO91" s="253">
        <v>0</v>
      </c>
    </row>
    <row r="92" spans="1:41">
      <c r="A92" s="129">
        <v>419035165</v>
      </c>
      <c r="B92" s="130" t="s">
        <v>715</v>
      </c>
      <c r="C92" s="141">
        <f t="shared" si="22"/>
        <v>0</v>
      </c>
      <c r="D92" s="141">
        <f t="shared" si="23"/>
        <v>0</v>
      </c>
      <c r="E92" s="141">
        <f t="shared" si="24"/>
        <v>0</v>
      </c>
      <c r="F92" s="141">
        <f t="shared" si="25"/>
        <v>0</v>
      </c>
      <c r="G92" s="141">
        <f t="shared" si="26"/>
        <v>1</v>
      </c>
      <c r="H92" s="141">
        <f t="shared" si="27"/>
        <v>0</v>
      </c>
      <c r="I92" s="141">
        <f t="shared" si="28"/>
        <v>3.7499999999999999E-2</v>
      </c>
      <c r="J92" s="141"/>
      <c r="K92" s="141">
        <f t="shared" si="29"/>
        <v>0</v>
      </c>
      <c r="L92" s="141">
        <f t="shared" si="30"/>
        <v>0</v>
      </c>
      <c r="M92" s="141">
        <f t="shared" si="31"/>
        <v>0</v>
      </c>
      <c r="N92" s="141">
        <f t="shared" si="32"/>
        <v>0</v>
      </c>
      <c r="O92" s="141">
        <f t="shared" si="33"/>
        <v>1</v>
      </c>
      <c r="P92" s="141">
        <f t="shared" si="20"/>
        <v>100</v>
      </c>
      <c r="Q92" s="141">
        <f t="shared" si="34"/>
        <v>10</v>
      </c>
      <c r="R92" s="141">
        <f t="shared" si="21"/>
        <v>1</v>
      </c>
      <c r="S92" s="144"/>
      <c r="T92" s="253">
        <v>419035165</v>
      </c>
      <c r="U92" s="383" t="s">
        <v>715</v>
      </c>
      <c r="V92" s="253">
        <v>0</v>
      </c>
      <c r="W92" s="253">
        <v>0</v>
      </c>
      <c r="X92" s="253">
        <v>0</v>
      </c>
      <c r="Y92" s="253">
        <v>0</v>
      </c>
      <c r="Z92" s="253">
        <v>1</v>
      </c>
      <c r="AA92" s="253">
        <v>0</v>
      </c>
      <c r="AB92" s="253">
        <v>0</v>
      </c>
      <c r="AC92" s="253">
        <v>0</v>
      </c>
      <c r="AD92" s="253">
        <v>0</v>
      </c>
      <c r="AE92" s="253">
        <v>0</v>
      </c>
      <c r="AF92" s="253">
        <v>1</v>
      </c>
      <c r="AG92" s="253">
        <v>0</v>
      </c>
      <c r="AH92" s="253">
        <v>0</v>
      </c>
      <c r="AI92" s="253">
        <v>0</v>
      </c>
      <c r="AJ92" s="253">
        <v>0</v>
      </c>
      <c r="AK92" s="126"/>
      <c r="AL92" s="253">
        <v>419</v>
      </c>
      <c r="AM92" s="253">
        <v>35</v>
      </c>
      <c r="AN92" s="253">
        <v>165</v>
      </c>
      <c r="AO92" s="253">
        <v>0</v>
      </c>
    </row>
    <row r="93" spans="1:41">
      <c r="A93" s="129">
        <v>419035243</v>
      </c>
      <c r="B93" s="130" t="s">
        <v>715</v>
      </c>
      <c r="C93" s="141">
        <f t="shared" si="22"/>
        <v>0</v>
      </c>
      <c r="D93" s="141">
        <f t="shared" si="23"/>
        <v>0</v>
      </c>
      <c r="E93" s="141">
        <f t="shared" si="24"/>
        <v>0</v>
      </c>
      <c r="F93" s="141">
        <f t="shared" si="25"/>
        <v>0</v>
      </c>
      <c r="G93" s="141">
        <f t="shared" si="26"/>
        <v>4</v>
      </c>
      <c r="H93" s="141">
        <f t="shared" si="27"/>
        <v>0</v>
      </c>
      <c r="I93" s="141">
        <f t="shared" si="28"/>
        <v>0.1875</v>
      </c>
      <c r="J93" s="141"/>
      <c r="K93" s="141">
        <f t="shared" si="29"/>
        <v>0</v>
      </c>
      <c r="L93" s="141">
        <f t="shared" si="30"/>
        <v>0</v>
      </c>
      <c r="M93" s="141">
        <f t="shared" si="31"/>
        <v>1</v>
      </c>
      <c r="N93" s="141">
        <f t="shared" si="32"/>
        <v>0</v>
      </c>
      <c r="O93" s="141">
        <f t="shared" si="33"/>
        <v>4</v>
      </c>
      <c r="P93" s="141">
        <f t="shared" si="20"/>
        <v>80</v>
      </c>
      <c r="Q93" s="141">
        <f t="shared" si="34"/>
        <v>10</v>
      </c>
      <c r="R93" s="141">
        <f t="shared" si="21"/>
        <v>5</v>
      </c>
      <c r="S93" s="144"/>
      <c r="T93" s="253">
        <v>419035243</v>
      </c>
      <c r="U93" s="383" t="s">
        <v>715</v>
      </c>
      <c r="V93" s="253">
        <v>0</v>
      </c>
      <c r="W93" s="253">
        <v>0</v>
      </c>
      <c r="X93" s="253">
        <v>0</v>
      </c>
      <c r="Y93" s="253">
        <v>0</v>
      </c>
      <c r="Z93" s="253">
        <v>4</v>
      </c>
      <c r="AA93" s="253">
        <v>0</v>
      </c>
      <c r="AB93" s="253">
        <v>0</v>
      </c>
      <c r="AC93" s="253">
        <v>0</v>
      </c>
      <c r="AD93" s="253">
        <v>1</v>
      </c>
      <c r="AE93" s="253">
        <v>0</v>
      </c>
      <c r="AF93" s="253">
        <v>4</v>
      </c>
      <c r="AG93" s="253">
        <v>0</v>
      </c>
      <c r="AH93" s="253">
        <v>0</v>
      </c>
      <c r="AI93" s="253">
        <v>0</v>
      </c>
      <c r="AJ93" s="253">
        <v>0</v>
      </c>
      <c r="AK93" s="126"/>
      <c r="AL93" s="253">
        <v>419</v>
      </c>
      <c r="AM93" s="253">
        <v>35</v>
      </c>
      <c r="AN93" s="253">
        <v>243</v>
      </c>
      <c r="AO93" s="253">
        <v>0</v>
      </c>
    </row>
    <row r="94" spans="1:41">
      <c r="A94" s="129">
        <v>419035244</v>
      </c>
      <c r="B94" s="130" t="s">
        <v>715</v>
      </c>
      <c r="C94" s="141">
        <f t="shared" si="22"/>
        <v>0</v>
      </c>
      <c r="D94" s="141">
        <f t="shared" si="23"/>
        <v>0</v>
      </c>
      <c r="E94" s="141">
        <f t="shared" si="24"/>
        <v>0</v>
      </c>
      <c r="F94" s="141">
        <f t="shared" si="25"/>
        <v>0</v>
      </c>
      <c r="G94" s="141">
        <f t="shared" si="26"/>
        <v>3</v>
      </c>
      <c r="H94" s="141">
        <f t="shared" si="27"/>
        <v>0</v>
      </c>
      <c r="I94" s="141">
        <f t="shared" si="28"/>
        <v>0.15</v>
      </c>
      <c r="J94" s="141"/>
      <c r="K94" s="141">
        <f t="shared" si="29"/>
        <v>0</v>
      </c>
      <c r="L94" s="141">
        <f t="shared" si="30"/>
        <v>0</v>
      </c>
      <c r="M94" s="141">
        <f t="shared" si="31"/>
        <v>1</v>
      </c>
      <c r="N94" s="141">
        <f t="shared" si="32"/>
        <v>0</v>
      </c>
      <c r="O94" s="141">
        <f t="shared" si="33"/>
        <v>0</v>
      </c>
      <c r="P94" s="141">
        <f t="shared" si="20"/>
        <v>0</v>
      </c>
      <c r="Q94" s="141">
        <f t="shared" si="34"/>
        <v>1</v>
      </c>
      <c r="R94" s="141">
        <f t="shared" si="21"/>
        <v>4</v>
      </c>
      <c r="S94" s="144"/>
      <c r="T94" s="253">
        <v>419035244</v>
      </c>
      <c r="U94" s="383" t="s">
        <v>715</v>
      </c>
      <c r="V94" s="253">
        <v>0</v>
      </c>
      <c r="W94" s="253">
        <v>0</v>
      </c>
      <c r="X94" s="253">
        <v>0</v>
      </c>
      <c r="Y94" s="253">
        <v>0</v>
      </c>
      <c r="Z94" s="253">
        <v>3</v>
      </c>
      <c r="AA94" s="253">
        <v>0</v>
      </c>
      <c r="AB94" s="253">
        <v>0</v>
      </c>
      <c r="AC94" s="253">
        <v>0</v>
      </c>
      <c r="AD94" s="253">
        <v>1</v>
      </c>
      <c r="AE94" s="253">
        <v>0</v>
      </c>
      <c r="AF94" s="253">
        <v>0</v>
      </c>
      <c r="AG94" s="253">
        <v>0</v>
      </c>
      <c r="AH94" s="253">
        <v>0</v>
      </c>
      <c r="AI94" s="253">
        <v>0</v>
      </c>
      <c r="AJ94" s="253">
        <v>0</v>
      </c>
      <c r="AK94" s="126"/>
      <c r="AL94" s="253">
        <v>419</v>
      </c>
      <c r="AM94" s="253">
        <v>35</v>
      </c>
      <c r="AN94" s="253">
        <v>244</v>
      </c>
      <c r="AO94" s="253">
        <v>0</v>
      </c>
    </row>
    <row r="95" spans="1:41">
      <c r="A95" s="129">
        <v>419035248</v>
      </c>
      <c r="B95" s="130" t="s">
        <v>715</v>
      </c>
      <c r="C95" s="141">
        <f t="shared" si="22"/>
        <v>0</v>
      </c>
      <c r="D95" s="141">
        <f t="shared" si="23"/>
        <v>0</v>
      </c>
      <c r="E95" s="141">
        <f t="shared" si="24"/>
        <v>0</v>
      </c>
      <c r="F95" s="141">
        <f t="shared" si="25"/>
        <v>0</v>
      </c>
      <c r="G95" s="141">
        <f t="shared" si="26"/>
        <v>1</v>
      </c>
      <c r="H95" s="141">
        <f t="shared" si="27"/>
        <v>0</v>
      </c>
      <c r="I95" s="141">
        <f t="shared" si="28"/>
        <v>3.7499999999999999E-2</v>
      </c>
      <c r="J95" s="141"/>
      <c r="K95" s="141">
        <f t="shared" si="29"/>
        <v>0</v>
      </c>
      <c r="L95" s="141">
        <f t="shared" si="30"/>
        <v>0</v>
      </c>
      <c r="M95" s="141">
        <f t="shared" si="31"/>
        <v>0</v>
      </c>
      <c r="N95" s="141">
        <f t="shared" si="32"/>
        <v>0</v>
      </c>
      <c r="O95" s="141">
        <f t="shared" si="33"/>
        <v>1</v>
      </c>
      <c r="P95" s="141">
        <f t="shared" si="20"/>
        <v>100</v>
      </c>
      <c r="Q95" s="141">
        <f t="shared" si="34"/>
        <v>10</v>
      </c>
      <c r="R95" s="141">
        <f t="shared" si="21"/>
        <v>1</v>
      </c>
      <c r="S95" s="144"/>
      <c r="T95" s="253">
        <v>419035248</v>
      </c>
      <c r="U95" s="383" t="s">
        <v>715</v>
      </c>
      <c r="V95" s="253">
        <v>0</v>
      </c>
      <c r="W95" s="253">
        <v>0</v>
      </c>
      <c r="X95" s="253">
        <v>0</v>
      </c>
      <c r="Y95" s="253">
        <v>0</v>
      </c>
      <c r="Z95" s="253">
        <v>1</v>
      </c>
      <c r="AA95" s="253">
        <v>0</v>
      </c>
      <c r="AB95" s="253">
        <v>0</v>
      </c>
      <c r="AC95" s="253">
        <v>0</v>
      </c>
      <c r="AD95" s="253">
        <v>0</v>
      </c>
      <c r="AE95" s="253">
        <v>0</v>
      </c>
      <c r="AF95" s="253">
        <v>1</v>
      </c>
      <c r="AG95" s="253">
        <v>0</v>
      </c>
      <c r="AH95" s="253">
        <v>0</v>
      </c>
      <c r="AI95" s="253">
        <v>0</v>
      </c>
      <c r="AJ95" s="253">
        <v>0</v>
      </c>
      <c r="AK95" s="126"/>
      <c r="AL95" s="253">
        <v>419</v>
      </c>
      <c r="AM95" s="253">
        <v>35</v>
      </c>
      <c r="AN95" s="253">
        <v>248</v>
      </c>
      <c r="AO95" s="253">
        <v>0</v>
      </c>
    </row>
    <row r="96" spans="1:41">
      <c r="A96" s="129">
        <v>419035258</v>
      </c>
      <c r="B96" s="130" t="s">
        <v>715</v>
      </c>
      <c r="C96" s="141">
        <f t="shared" si="22"/>
        <v>0</v>
      </c>
      <c r="D96" s="141">
        <f t="shared" si="23"/>
        <v>0</v>
      </c>
      <c r="E96" s="141">
        <f t="shared" si="24"/>
        <v>0</v>
      </c>
      <c r="F96" s="141">
        <f t="shared" si="25"/>
        <v>0</v>
      </c>
      <c r="G96" s="141">
        <f t="shared" si="26"/>
        <v>1</v>
      </c>
      <c r="H96" s="141">
        <f t="shared" si="27"/>
        <v>0</v>
      </c>
      <c r="I96" s="141">
        <f t="shared" si="28"/>
        <v>3.7499999999999999E-2</v>
      </c>
      <c r="J96" s="141"/>
      <c r="K96" s="141">
        <f t="shared" si="29"/>
        <v>0</v>
      </c>
      <c r="L96" s="141">
        <f t="shared" si="30"/>
        <v>0</v>
      </c>
      <c r="M96" s="141">
        <f t="shared" si="31"/>
        <v>0</v>
      </c>
      <c r="N96" s="141">
        <f t="shared" si="32"/>
        <v>0</v>
      </c>
      <c r="O96" s="141">
        <f t="shared" si="33"/>
        <v>0</v>
      </c>
      <c r="P96" s="141">
        <f t="shared" si="20"/>
        <v>0</v>
      </c>
      <c r="Q96" s="141">
        <f t="shared" si="34"/>
        <v>1</v>
      </c>
      <c r="R96" s="141">
        <f t="shared" si="21"/>
        <v>1</v>
      </c>
      <c r="S96" s="144"/>
      <c r="T96" s="253">
        <v>419035258</v>
      </c>
      <c r="U96" s="383" t="s">
        <v>715</v>
      </c>
      <c r="V96" s="253">
        <v>0</v>
      </c>
      <c r="W96" s="253">
        <v>0</v>
      </c>
      <c r="X96" s="253">
        <v>0</v>
      </c>
      <c r="Y96" s="253">
        <v>0</v>
      </c>
      <c r="Z96" s="253">
        <v>1</v>
      </c>
      <c r="AA96" s="253">
        <v>0</v>
      </c>
      <c r="AB96" s="253">
        <v>0</v>
      </c>
      <c r="AC96" s="253">
        <v>0</v>
      </c>
      <c r="AD96" s="253">
        <v>0</v>
      </c>
      <c r="AE96" s="253">
        <v>0</v>
      </c>
      <c r="AF96" s="253">
        <v>0</v>
      </c>
      <c r="AG96" s="253">
        <v>0</v>
      </c>
      <c r="AH96" s="253">
        <v>0</v>
      </c>
      <c r="AI96" s="253">
        <v>0</v>
      </c>
      <c r="AJ96" s="253">
        <v>0</v>
      </c>
      <c r="AK96" s="126"/>
      <c r="AL96" s="253">
        <v>419</v>
      </c>
      <c r="AM96" s="253">
        <v>35</v>
      </c>
      <c r="AN96" s="253">
        <v>258</v>
      </c>
      <c r="AO96" s="253">
        <v>0</v>
      </c>
    </row>
    <row r="97" spans="1:41">
      <c r="A97" s="129">
        <v>419035285</v>
      </c>
      <c r="B97" s="130" t="s">
        <v>715</v>
      </c>
      <c r="C97" s="141">
        <f t="shared" si="22"/>
        <v>0</v>
      </c>
      <c r="D97" s="141">
        <f t="shared" si="23"/>
        <v>0</v>
      </c>
      <c r="E97" s="141">
        <f t="shared" si="24"/>
        <v>0</v>
      </c>
      <c r="F97" s="141">
        <f t="shared" si="25"/>
        <v>0</v>
      </c>
      <c r="G97" s="141">
        <f t="shared" si="26"/>
        <v>1</v>
      </c>
      <c r="H97" s="141">
        <f t="shared" si="27"/>
        <v>0</v>
      </c>
      <c r="I97" s="141">
        <f t="shared" si="28"/>
        <v>3.7499999999999999E-2</v>
      </c>
      <c r="J97" s="141"/>
      <c r="K97" s="141">
        <f t="shared" si="29"/>
        <v>0</v>
      </c>
      <c r="L97" s="141">
        <f t="shared" si="30"/>
        <v>0</v>
      </c>
      <c r="M97" s="141">
        <f t="shared" si="31"/>
        <v>0</v>
      </c>
      <c r="N97" s="141">
        <f t="shared" si="32"/>
        <v>0</v>
      </c>
      <c r="O97" s="141">
        <f t="shared" si="33"/>
        <v>1</v>
      </c>
      <c r="P97" s="141">
        <f t="shared" si="20"/>
        <v>100</v>
      </c>
      <c r="Q97" s="141">
        <f t="shared" si="34"/>
        <v>10</v>
      </c>
      <c r="R97" s="141">
        <f t="shared" si="21"/>
        <v>1</v>
      </c>
      <c r="S97" s="144"/>
      <c r="T97" s="253">
        <v>419035285</v>
      </c>
      <c r="U97" s="383" t="s">
        <v>715</v>
      </c>
      <c r="V97" s="253">
        <v>0</v>
      </c>
      <c r="W97" s="253">
        <v>0</v>
      </c>
      <c r="X97" s="253">
        <v>0</v>
      </c>
      <c r="Y97" s="253">
        <v>0</v>
      </c>
      <c r="Z97" s="253">
        <v>1</v>
      </c>
      <c r="AA97" s="253">
        <v>0</v>
      </c>
      <c r="AB97" s="253">
        <v>0</v>
      </c>
      <c r="AC97" s="253">
        <v>0</v>
      </c>
      <c r="AD97" s="253">
        <v>0</v>
      </c>
      <c r="AE97" s="253">
        <v>0</v>
      </c>
      <c r="AF97" s="253">
        <v>1</v>
      </c>
      <c r="AG97" s="253">
        <v>0</v>
      </c>
      <c r="AH97" s="253">
        <v>0</v>
      </c>
      <c r="AI97" s="253">
        <v>0</v>
      </c>
      <c r="AJ97" s="253">
        <v>0</v>
      </c>
      <c r="AK97" s="126"/>
      <c r="AL97" s="253">
        <v>419</v>
      </c>
      <c r="AM97" s="253">
        <v>35</v>
      </c>
      <c r="AN97" s="253">
        <v>285</v>
      </c>
      <c r="AO97" s="253">
        <v>0</v>
      </c>
    </row>
    <row r="98" spans="1:41">
      <c r="A98" s="129">
        <v>420049010</v>
      </c>
      <c r="B98" s="130" t="s">
        <v>681</v>
      </c>
      <c r="C98" s="141">
        <f t="shared" si="22"/>
        <v>0</v>
      </c>
      <c r="D98" s="141">
        <f t="shared" si="23"/>
        <v>0</v>
      </c>
      <c r="E98" s="141">
        <f t="shared" si="24"/>
        <v>1</v>
      </c>
      <c r="F98" s="141">
        <f t="shared" si="25"/>
        <v>3</v>
      </c>
      <c r="G98" s="141">
        <f t="shared" si="26"/>
        <v>1</v>
      </c>
      <c r="H98" s="141">
        <f t="shared" si="27"/>
        <v>0</v>
      </c>
      <c r="I98" s="141">
        <f t="shared" si="28"/>
        <v>0.1875</v>
      </c>
      <c r="J98" s="141"/>
      <c r="K98" s="141">
        <f t="shared" si="29"/>
        <v>0</v>
      </c>
      <c r="L98" s="141">
        <f t="shared" si="30"/>
        <v>0</v>
      </c>
      <c r="M98" s="141">
        <f t="shared" si="31"/>
        <v>0</v>
      </c>
      <c r="N98" s="141">
        <f t="shared" si="32"/>
        <v>0</v>
      </c>
      <c r="O98" s="141">
        <f t="shared" si="33"/>
        <v>2</v>
      </c>
      <c r="P98" s="141">
        <f t="shared" si="20"/>
        <v>40</v>
      </c>
      <c r="Q98" s="141">
        <f t="shared" si="34"/>
        <v>9</v>
      </c>
      <c r="R98" s="141">
        <f t="shared" si="21"/>
        <v>5</v>
      </c>
      <c r="S98" s="144"/>
      <c r="T98" s="253">
        <v>420049010</v>
      </c>
      <c r="U98" s="383" t="s">
        <v>681</v>
      </c>
      <c r="V98" s="253">
        <v>0</v>
      </c>
      <c r="W98" s="253">
        <v>0</v>
      </c>
      <c r="X98" s="253">
        <v>1</v>
      </c>
      <c r="Y98" s="253">
        <v>3</v>
      </c>
      <c r="Z98" s="253">
        <v>1</v>
      </c>
      <c r="AA98" s="253">
        <v>0</v>
      </c>
      <c r="AB98" s="253">
        <v>0</v>
      </c>
      <c r="AC98" s="253">
        <v>0</v>
      </c>
      <c r="AD98" s="253">
        <v>0</v>
      </c>
      <c r="AE98" s="253">
        <v>0</v>
      </c>
      <c r="AF98" s="253">
        <v>2</v>
      </c>
      <c r="AG98" s="253">
        <v>0</v>
      </c>
      <c r="AH98" s="253">
        <v>0</v>
      </c>
      <c r="AI98" s="253">
        <v>0</v>
      </c>
      <c r="AJ98" s="253">
        <v>0</v>
      </c>
      <c r="AK98" s="126"/>
      <c r="AL98" s="253">
        <v>420</v>
      </c>
      <c r="AM98" s="253">
        <v>49</v>
      </c>
      <c r="AN98" s="253">
        <v>10</v>
      </c>
      <c r="AO98" s="253">
        <v>0</v>
      </c>
    </row>
    <row r="99" spans="1:41">
      <c r="A99" s="129">
        <v>420049026</v>
      </c>
      <c r="B99" s="130" t="s">
        <v>681</v>
      </c>
      <c r="C99" s="141">
        <f t="shared" si="22"/>
        <v>0</v>
      </c>
      <c r="D99" s="141">
        <f t="shared" si="23"/>
        <v>0</v>
      </c>
      <c r="E99" s="141">
        <f t="shared" si="24"/>
        <v>0</v>
      </c>
      <c r="F99" s="141">
        <f t="shared" si="25"/>
        <v>2</v>
      </c>
      <c r="G99" s="141">
        <f t="shared" si="26"/>
        <v>0</v>
      </c>
      <c r="H99" s="141">
        <f t="shared" si="27"/>
        <v>0</v>
      </c>
      <c r="I99" s="141">
        <f t="shared" si="28"/>
        <v>7.4999999999999997E-2</v>
      </c>
      <c r="J99" s="141"/>
      <c r="K99" s="141">
        <f t="shared" si="29"/>
        <v>0</v>
      </c>
      <c r="L99" s="141">
        <f t="shared" si="30"/>
        <v>0</v>
      </c>
      <c r="M99" s="141">
        <f t="shared" si="31"/>
        <v>0</v>
      </c>
      <c r="N99" s="141">
        <f t="shared" si="32"/>
        <v>0</v>
      </c>
      <c r="O99" s="141">
        <f t="shared" si="33"/>
        <v>2</v>
      </c>
      <c r="P99" s="141">
        <f t="shared" si="20"/>
        <v>100</v>
      </c>
      <c r="Q99" s="141">
        <f t="shared" si="34"/>
        <v>10</v>
      </c>
      <c r="R99" s="141">
        <f t="shared" si="21"/>
        <v>2</v>
      </c>
      <c r="S99" s="144"/>
      <c r="T99" s="253">
        <v>420049026</v>
      </c>
      <c r="U99" s="383" t="s">
        <v>681</v>
      </c>
      <c r="V99" s="253">
        <v>0</v>
      </c>
      <c r="W99" s="253">
        <v>0</v>
      </c>
      <c r="X99" s="253">
        <v>0</v>
      </c>
      <c r="Y99" s="253">
        <v>2</v>
      </c>
      <c r="Z99" s="253">
        <v>0</v>
      </c>
      <c r="AA99" s="253">
        <v>0</v>
      </c>
      <c r="AB99" s="253">
        <v>0</v>
      </c>
      <c r="AC99" s="253">
        <v>0</v>
      </c>
      <c r="AD99" s="253">
        <v>0</v>
      </c>
      <c r="AE99" s="253">
        <v>0</v>
      </c>
      <c r="AF99" s="253">
        <v>2</v>
      </c>
      <c r="AG99" s="253">
        <v>0</v>
      </c>
      <c r="AH99" s="253">
        <v>0</v>
      </c>
      <c r="AI99" s="253">
        <v>0</v>
      </c>
      <c r="AJ99" s="253">
        <v>0</v>
      </c>
      <c r="AK99" s="126"/>
      <c r="AL99" s="253">
        <v>420</v>
      </c>
      <c r="AM99" s="253">
        <v>49</v>
      </c>
      <c r="AN99" s="253">
        <v>26</v>
      </c>
      <c r="AO99" s="253">
        <v>0</v>
      </c>
    </row>
    <row r="100" spans="1:41">
      <c r="A100" s="129">
        <v>420049031</v>
      </c>
      <c r="B100" s="130" t="s">
        <v>681</v>
      </c>
      <c r="C100" s="141">
        <f t="shared" si="22"/>
        <v>0</v>
      </c>
      <c r="D100" s="141">
        <f t="shared" si="23"/>
        <v>0</v>
      </c>
      <c r="E100" s="141">
        <f t="shared" si="24"/>
        <v>0</v>
      </c>
      <c r="F100" s="141">
        <f t="shared" si="25"/>
        <v>1</v>
      </c>
      <c r="G100" s="141">
        <f t="shared" si="26"/>
        <v>0</v>
      </c>
      <c r="H100" s="141">
        <f t="shared" si="27"/>
        <v>0</v>
      </c>
      <c r="I100" s="141">
        <f t="shared" si="28"/>
        <v>3.7499999999999999E-2</v>
      </c>
      <c r="J100" s="141"/>
      <c r="K100" s="141">
        <f t="shared" si="29"/>
        <v>0</v>
      </c>
      <c r="L100" s="141">
        <f t="shared" si="30"/>
        <v>0</v>
      </c>
      <c r="M100" s="141">
        <f t="shared" si="31"/>
        <v>0</v>
      </c>
      <c r="N100" s="141">
        <f t="shared" si="32"/>
        <v>0</v>
      </c>
      <c r="O100" s="141">
        <f t="shared" si="33"/>
        <v>0</v>
      </c>
      <c r="P100" s="141">
        <f t="shared" si="20"/>
        <v>0</v>
      </c>
      <c r="Q100" s="141">
        <f t="shared" si="34"/>
        <v>1</v>
      </c>
      <c r="R100" s="141">
        <f t="shared" si="21"/>
        <v>1</v>
      </c>
      <c r="S100" s="144"/>
      <c r="T100" s="253">
        <v>420049031</v>
      </c>
      <c r="U100" s="383" t="s">
        <v>681</v>
      </c>
      <c r="V100" s="253">
        <v>0</v>
      </c>
      <c r="W100" s="253">
        <v>0</v>
      </c>
      <c r="X100" s="253">
        <v>0</v>
      </c>
      <c r="Y100" s="253">
        <v>1</v>
      </c>
      <c r="Z100" s="253">
        <v>0</v>
      </c>
      <c r="AA100" s="253">
        <v>0</v>
      </c>
      <c r="AB100" s="253">
        <v>0</v>
      </c>
      <c r="AC100" s="253">
        <v>0</v>
      </c>
      <c r="AD100" s="253">
        <v>0</v>
      </c>
      <c r="AE100" s="253">
        <v>0</v>
      </c>
      <c r="AF100" s="253">
        <v>0</v>
      </c>
      <c r="AG100" s="253">
        <v>0</v>
      </c>
      <c r="AH100" s="253">
        <v>0</v>
      </c>
      <c r="AI100" s="253">
        <v>0</v>
      </c>
      <c r="AJ100" s="253">
        <v>0</v>
      </c>
      <c r="AK100" s="126"/>
      <c r="AL100" s="253">
        <v>420</v>
      </c>
      <c r="AM100" s="253">
        <v>49</v>
      </c>
      <c r="AN100" s="253">
        <v>31</v>
      </c>
      <c r="AO100" s="253">
        <v>0</v>
      </c>
    </row>
    <row r="101" spans="1:41">
      <c r="A101" s="129">
        <v>420049035</v>
      </c>
      <c r="B101" s="130" t="s">
        <v>681</v>
      </c>
      <c r="C101" s="141">
        <f t="shared" si="22"/>
        <v>4</v>
      </c>
      <c r="D101" s="141">
        <f t="shared" si="23"/>
        <v>0</v>
      </c>
      <c r="E101" s="141">
        <f t="shared" si="24"/>
        <v>5</v>
      </c>
      <c r="F101" s="141">
        <f t="shared" si="25"/>
        <v>72</v>
      </c>
      <c r="G101" s="141">
        <f t="shared" si="26"/>
        <v>5</v>
      </c>
      <c r="H101" s="141">
        <f t="shared" si="27"/>
        <v>0</v>
      </c>
      <c r="I101" s="141">
        <f t="shared" si="28"/>
        <v>3.1124999999999998</v>
      </c>
      <c r="J101" s="141"/>
      <c r="K101" s="141">
        <f t="shared" si="29"/>
        <v>0</v>
      </c>
      <c r="L101" s="141">
        <f t="shared" si="30"/>
        <v>0</v>
      </c>
      <c r="M101" s="141">
        <f t="shared" si="31"/>
        <v>1</v>
      </c>
      <c r="N101" s="141">
        <f t="shared" si="32"/>
        <v>0</v>
      </c>
      <c r="O101" s="141">
        <f t="shared" si="33"/>
        <v>48</v>
      </c>
      <c r="P101" s="141">
        <f t="shared" si="20"/>
        <v>56.470588235294116</v>
      </c>
      <c r="Q101" s="141">
        <f t="shared" si="34"/>
        <v>10</v>
      </c>
      <c r="R101" s="141">
        <f t="shared" si="21"/>
        <v>85</v>
      </c>
      <c r="S101" s="144"/>
      <c r="T101" s="253">
        <v>420049035</v>
      </c>
      <c r="U101" s="383" t="s">
        <v>681</v>
      </c>
      <c r="V101" s="253">
        <v>4</v>
      </c>
      <c r="W101" s="253">
        <v>0</v>
      </c>
      <c r="X101" s="253">
        <v>5</v>
      </c>
      <c r="Y101" s="253">
        <v>72</v>
      </c>
      <c r="Z101" s="253">
        <v>5</v>
      </c>
      <c r="AA101" s="253">
        <v>0</v>
      </c>
      <c r="AB101" s="253">
        <v>0</v>
      </c>
      <c r="AC101" s="253">
        <v>0</v>
      </c>
      <c r="AD101" s="253">
        <v>1</v>
      </c>
      <c r="AE101" s="253">
        <v>0</v>
      </c>
      <c r="AF101" s="253">
        <v>44</v>
      </c>
      <c r="AG101" s="253">
        <v>2</v>
      </c>
      <c r="AH101" s="253">
        <v>0</v>
      </c>
      <c r="AI101" s="253">
        <v>3</v>
      </c>
      <c r="AJ101" s="253">
        <v>0</v>
      </c>
      <c r="AK101" s="126"/>
      <c r="AL101" s="253">
        <v>420</v>
      </c>
      <c r="AM101" s="253">
        <v>49</v>
      </c>
      <c r="AN101" s="253">
        <v>35</v>
      </c>
      <c r="AO101" s="253">
        <v>0</v>
      </c>
    </row>
    <row r="102" spans="1:41">
      <c r="A102" s="129">
        <v>420049044</v>
      </c>
      <c r="B102" s="130" t="s">
        <v>681</v>
      </c>
      <c r="C102" s="141">
        <f t="shared" si="22"/>
        <v>0</v>
      </c>
      <c r="D102" s="141">
        <f t="shared" si="23"/>
        <v>0</v>
      </c>
      <c r="E102" s="141">
        <f t="shared" si="24"/>
        <v>0</v>
      </c>
      <c r="F102" s="141">
        <f t="shared" si="25"/>
        <v>1</v>
      </c>
      <c r="G102" s="141">
        <f t="shared" si="26"/>
        <v>1</v>
      </c>
      <c r="H102" s="141">
        <f t="shared" si="27"/>
        <v>0</v>
      </c>
      <c r="I102" s="141">
        <f t="shared" si="28"/>
        <v>7.4999999999999997E-2</v>
      </c>
      <c r="J102" s="141"/>
      <c r="K102" s="141">
        <f t="shared" si="29"/>
        <v>0</v>
      </c>
      <c r="L102" s="141">
        <f t="shared" si="30"/>
        <v>0</v>
      </c>
      <c r="M102" s="141">
        <f t="shared" si="31"/>
        <v>0</v>
      </c>
      <c r="N102" s="141">
        <f t="shared" si="32"/>
        <v>0</v>
      </c>
      <c r="O102" s="141">
        <f t="shared" si="33"/>
        <v>1</v>
      </c>
      <c r="P102" s="141">
        <f t="shared" si="20"/>
        <v>50</v>
      </c>
      <c r="Q102" s="141">
        <f t="shared" si="34"/>
        <v>10</v>
      </c>
      <c r="R102" s="141">
        <f t="shared" si="21"/>
        <v>2</v>
      </c>
      <c r="S102" s="144"/>
      <c r="T102" s="253">
        <v>420049044</v>
      </c>
      <c r="U102" s="383" t="s">
        <v>681</v>
      </c>
      <c r="V102" s="253">
        <v>0</v>
      </c>
      <c r="W102" s="253">
        <v>0</v>
      </c>
      <c r="X102" s="253">
        <v>0</v>
      </c>
      <c r="Y102" s="253">
        <v>1</v>
      </c>
      <c r="Z102" s="253">
        <v>1</v>
      </c>
      <c r="AA102" s="253">
        <v>0</v>
      </c>
      <c r="AB102" s="253">
        <v>0</v>
      </c>
      <c r="AC102" s="253">
        <v>0</v>
      </c>
      <c r="AD102" s="253">
        <v>0</v>
      </c>
      <c r="AE102" s="253">
        <v>0</v>
      </c>
      <c r="AF102" s="253">
        <v>1</v>
      </c>
      <c r="AG102" s="253">
        <v>0</v>
      </c>
      <c r="AH102" s="253">
        <v>0</v>
      </c>
      <c r="AI102" s="253">
        <v>0</v>
      </c>
      <c r="AJ102" s="253">
        <v>0</v>
      </c>
      <c r="AK102" s="126"/>
      <c r="AL102" s="253">
        <v>420</v>
      </c>
      <c r="AM102" s="253">
        <v>49</v>
      </c>
      <c r="AN102" s="253">
        <v>44</v>
      </c>
      <c r="AO102" s="253">
        <v>0</v>
      </c>
    </row>
    <row r="103" spans="1:41">
      <c r="A103" s="129">
        <v>420049049</v>
      </c>
      <c r="B103" s="130" t="s">
        <v>681</v>
      </c>
      <c r="C103" s="141">
        <f t="shared" si="22"/>
        <v>8</v>
      </c>
      <c r="D103" s="141">
        <f t="shared" si="23"/>
        <v>0</v>
      </c>
      <c r="E103" s="141">
        <f t="shared" si="24"/>
        <v>25</v>
      </c>
      <c r="F103" s="141">
        <f t="shared" si="25"/>
        <v>89</v>
      </c>
      <c r="G103" s="141">
        <f t="shared" si="26"/>
        <v>15</v>
      </c>
      <c r="H103" s="141">
        <f t="shared" si="27"/>
        <v>0</v>
      </c>
      <c r="I103" s="141">
        <f t="shared" si="28"/>
        <v>5.1375000000000002</v>
      </c>
      <c r="J103" s="141"/>
      <c r="K103" s="141">
        <f t="shared" si="29"/>
        <v>0</v>
      </c>
      <c r="L103" s="141">
        <f t="shared" si="30"/>
        <v>0</v>
      </c>
      <c r="M103" s="141">
        <f t="shared" si="31"/>
        <v>8</v>
      </c>
      <c r="N103" s="141">
        <f t="shared" si="32"/>
        <v>0</v>
      </c>
      <c r="O103" s="141">
        <f t="shared" si="33"/>
        <v>98</v>
      </c>
      <c r="P103" s="141">
        <f t="shared" si="20"/>
        <v>69.503546099290787</v>
      </c>
      <c r="Q103" s="141">
        <f t="shared" si="34"/>
        <v>10</v>
      </c>
      <c r="R103" s="141">
        <f t="shared" si="21"/>
        <v>141</v>
      </c>
      <c r="S103" s="144"/>
      <c r="T103" s="253">
        <v>420049049</v>
      </c>
      <c r="U103" s="383" t="s">
        <v>681</v>
      </c>
      <c r="V103" s="253">
        <v>8</v>
      </c>
      <c r="W103" s="253">
        <v>0</v>
      </c>
      <c r="X103" s="253">
        <v>25</v>
      </c>
      <c r="Y103" s="253">
        <v>89</v>
      </c>
      <c r="Z103" s="253">
        <v>15</v>
      </c>
      <c r="AA103" s="253">
        <v>0</v>
      </c>
      <c r="AB103" s="253">
        <v>0</v>
      </c>
      <c r="AC103" s="253">
        <v>0</v>
      </c>
      <c r="AD103" s="253">
        <v>8</v>
      </c>
      <c r="AE103" s="253">
        <v>0</v>
      </c>
      <c r="AF103" s="253">
        <v>79</v>
      </c>
      <c r="AG103" s="253">
        <v>3</v>
      </c>
      <c r="AH103" s="253">
        <v>0</v>
      </c>
      <c r="AI103" s="253">
        <v>17</v>
      </c>
      <c r="AJ103" s="253">
        <v>0</v>
      </c>
      <c r="AK103" s="126"/>
      <c r="AL103" s="253">
        <v>420</v>
      </c>
      <c r="AM103" s="253">
        <v>49</v>
      </c>
      <c r="AN103" s="253">
        <v>49</v>
      </c>
      <c r="AO103" s="253">
        <v>0</v>
      </c>
    </row>
    <row r="104" spans="1:41">
      <c r="A104" s="129">
        <v>420049057</v>
      </c>
      <c r="B104" s="130" t="s">
        <v>681</v>
      </c>
      <c r="C104" s="141">
        <f t="shared" si="22"/>
        <v>0</v>
      </c>
      <c r="D104" s="141">
        <f t="shared" si="23"/>
        <v>0</v>
      </c>
      <c r="E104" s="141">
        <f t="shared" si="24"/>
        <v>3</v>
      </c>
      <c r="F104" s="141">
        <f t="shared" si="25"/>
        <v>7</v>
      </c>
      <c r="G104" s="141">
        <f t="shared" si="26"/>
        <v>1</v>
      </c>
      <c r="H104" s="141">
        <f t="shared" si="27"/>
        <v>0</v>
      </c>
      <c r="I104" s="141">
        <f t="shared" si="28"/>
        <v>0.41249999999999998</v>
      </c>
      <c r="J104" s="141"/>
      <c r="K104" s="141">
        <f t="shared" si="29"/>
        <v>0</v>
      </c>
      <c r="L104" s="141">
        <f t="shared" si="30"/>
        <v>0</v>
      </c>
      <c r="M104" s="141">
        <f t="shared" si="31"/>
        <v>0</v>
      </c>
      <c r="N104" s="141">
        <f t="shared" si="32"/>
        <v>0</v>
      </c>
      <c r="O104" s="141">
        <f t="shared" si="33"/>
        <v>6</v>
      </c>
      <c r="P104" s="141">
        <f t="shared" si="20"/>
        <v>54.54545454545454</v>
      </c>
      <c r="Q104" s="141">
        <f t="shared" si="34"/>
        <v>10</v>
      </c>
      <c r="R104" s="141">
        <f t="shared" si="21"/>
        <v>11</v>
      </c>
      <c r="S104" s="144"/>
      <c r="T104" s="253">
        <v>420049057</v>
      </c>
      <c r="U104" s="383" t="s">
        <v>681</v>
      </c>
      <c r="V104" s="253">
        <v>0</v>
      </c>
      <c r="W104" s="253">
        <v>0</v>
      </c>
      <c r="X104" s="253">
        <v>3</v>
      </c>
      <c r="Y104" s="253">
        <v>7</v>
      </c>
      <c r="Z104" s="253">
        <v>1</v>
      </c>
      <c r="AA104" s="253">
        <v>0</v>
      </c>
      <c r="AB104" s="253">
        <v>0</v>
      </c>
      <c r="AC104" s="253">
        <v>0</v>
      </c>
      <c r="AD104" s="253">
        <v>0</v>
      </c>
      <c r="AE104" s="253">
        <v>0</v>
      </c>
      <c r="AF104" s="253">
        <v>3</v>
      </c>
      <c r="AG104" s="253">
        <v>0</v>
      </c>
      <c r="AH104" s="253">
        <v>0</v>
      </c>
      <c r="AI104" s="253">
        <v>3</v>
      </c>
      <c r="AJ104" s="253">
        <v>0</v>
      </c>
      <c r="AK104" s="126"/>
      <c r="AL104" s="253">
        <v>420</v>
      </c>
      <c r="AM104" s="253">
        <v>49</v>
      </c>
      <c r="AN104" s="253">
        <v>57</v>
      </c>
      <c r="AO104" s="253">
        <v>0</v>
      </c>
    </row>
    <row r="105" spans="1:41">
      <c r="A105" s="129">
        <v>420049093</v>
      </c>
      <c r="B105" s="130" t="s">
        <v>681</v>
      </c>
      <c r="C105" s="141">
        <f t="shared" si="22"/>
        <v>2</v>
      </c>
      <c r="D105" s="141">
        <f t="shared" si="23"/>
        <v>0</v>
      </c>
      <c r="E105" s="141">
        <f t="shared" si="24"/>
        <v>4</v>
      </c>
      <c r="F105" s="141">
        <f t="shared" si="25"/>
        <v>31</v>
      </c>
      <c r="G105" s="141">
        <f t="shared" si="26"/>
        <v>3</v>
      </c>
      <c r="H105" s="141">
        <f t="shared" si="27"/>
        <v>0</v>
      </c>
      <c r="I105" s="141">
        <f t="shared" si="28"/>
        <v>1.425</v>
      </c>
      <c r="J105" s="141"/>
      <c r="K105" s="141">
        <f t="shared" si="29"/>
        <v>0</v>
      </c>
      <c r="L105" s="141">
        <f t="shared" si="30"/>
        <v>0</v>
      </c>
      <c r="M105" s="141">
        <f t="shared" si="31"/>
        <v>0</v>
      </c>
      <c r="N105" s="141">
        <f t="shared" si="32"/>
        <v>0</v>
      </c>
      <c r="O105" s="141">
        <f t="shared" si="33"/>
        <v>22</v>
      </c>
      <c r="P105" s="141">
        <f t="shared" si="20"/>
        <v>56.410256410256409</v>
      </c>
      <c r="Q105" s="141">
        <f t="shared" si="34"/>
        <v>10</v>
      </c>
      <c r="R105" s="141">
        <f t="shared" si="21"/>
        <v>39</v>
      </c>
      <c r="S105" s="144"/>
      <c r="T105" s="253">
        <v>420049093</v>
      </c>
      <c r="U105" s="383" t="s">
        <v>681</v>
      </c>
      <c r="V105" s="253">
        <v>2</v>
      </c>
      <c r="W105" s="253">
        <v>0</v>
      </c>
      <c r="X105" s="253">
        <v>4</v>
      </c>
      <c r="Y105" s="253">
        <v>31</v>
      </c>
      <c r="Z105" s="253">
        <v>3</v>
      </c>
      <c r="AA105" s="253">
        <v>0</v>
      </c>
      <c r="AB105" s="253">
        <v>0</v>
      </c>
      <c r="AC105" s="253">
        <v>0</v>
      </c>
      <c r="AD105" s="253">
        <v>0</v>
      </c>
      <c r="AE105" s="253">
        <v>0</v>
      </c>
      <c r="AF105" s="253">
        <v>18</v>
      </c>
      <c r="AG105" s="253">
        <v>1</v>
      </c>
      <c r="AH105" s="253">
        <v>0</v>
      </c>
      <c r="AI105" s="253">
        <v>3</v>
      </c>
      <c r="AJ105" s="253">
        <v>0</v>
      </c>
      <c r="AK105" s="126"/>
      <c r="AL105" s="253">
        <v>420</v>
      </c>
      <c r="AM105" s="253">
        <v>49</v>
      </c>
      <c r="AN105" s="253">
        <v>93</v>
      </c>
      <c r="AO105" s="253">
        <v>0</v>
      </c>
    </row>
    <row r="106" spans="1:41">
      <c r="A106" s="129">
        <v>420049149</v>
      </c>
      <c r="B106" s="130" t="s">
        <v>681</v>
      </c>
      <c r="C106" s="141">
        <f t="shared" si="22"/>
        <v>0</v>
      </c>
      <c r="D106" s="141">
        <f t="shared" si="23"/>
        <v>0</v>
      </c>
      <c r="E106" s="141">
        <f t="shared" si="24"/>
        <v>0</v>
      </c>
      <c r="F106" s="141">
        <f t="shared" si="25"/>
        <v>1</v>
      </c>
      <c r="G106" s="141">
        <f t="shared" si="26"/>
        <v>0</v>
      </c>
      <c r="H106" s="141">
        <f t="shared" si="27"/>
        <v>0</v>
      </c>
      <c r="I106" s="141">
        <f t="shared" si="28"/>
        <v>3.7499999999999999E-2</v>
      </c>
      <c r="J106" s="141"/>
      <c r="K106" s="141">
        <f t="shared" si="29"/>
        <v>0</v>
      </c>
      <c r="L106" s="141">
        <f t="shared" si="30"/>
        <v>0</v>
      </c>
      <c r="M106" s="141">
        <f t="shared" si="31"/>
        <v>0</v>
      </c>
      <c r="N106" s="141">
        <f t="shared" si="32"/>
        <v>0</v>
      </c>
      <c r="O106" s="141">
        <f t="shared" si="33"/>
        <v>0</v>
      </c>
      <c r="P106" s="141">
        <f t="shared" si="20"/>
        <v>0</v>
      </c>
      <c r="Q106" s="141">
        <f t="shared" si="34"/>
        <v>1</v>
      </c>
      <c r="R106" s="141">
        <f t="shared" si="21"/>
        <v>1</v>
      </c>
      <c r="S106" s="144"/>
      <c r="T106" s="253">
        <v>420049149</v>
      </c>
      <c r="U106" s="383" t="s">
        <v>681</v>
      </c>
      <c r="V106" s="253">
        <v>0</v>
      </c>
      <c r="W106" s="253">
        <v>0</v>
      </c>
      <c r="X106" s="253">
        <v>0</v>
      </c>
      <c r="Y106" s="253">
        <v>1</v>
      </c>
      <c r="Z106" s="253">
        <v>0</v>
      </c>
      <c r="AA106" s="253">
        <v>0</v>
      </c>
      <c r="AB106" s="253">
        <v>0</v>
      </c>
      <c r="AC106" s="253">
        <v>0</v>
      </c>
      <c r="AD106" s="253">
        <v>0</v>
      </c>
      <c r="AE106" s="253">
        <v>0</v>
      </c>
      <c r="AF106" s="253">
        <v>0</v>
      </c>
      <c r="AG106" s="253">
        <v>0</v>
      </c>
      <c r="AH106" s="253">
        <v>0</v>
      </c>
      <c r="AI106" s="253">
        <v>0</v>
      </c>
      <c r="AJ106" s="253">
        <v>0</v>
      </c>
      <c r="AK106" s="126"/>
      <c r="AL106" s="253">
        <v>420</v>
      </c>
      <c r="AM106" s="253">
        <v>49</v>
      </c>
      <c r="AN106" s="253">
        <v>149</v>
      </c>
      <c r="AO106" s="253">
        <v>0</v>
      </c>
    </row>
    <row r="107" spans="1:41">
      <c r="A107" s="129">
        <v>420049160</v>
      </c>
      <c r="B107" s="130" t="s">
        <v>681</v>
      </c>
      <c r="C107" s="141">
        <f t="shared" si="22"/>
        <v>0</v>
      </c>
      <c r="D107" s="141">
        <f t="shared" si="23"/>
        <v>0</v>
      </c>
      <c r="E107" s="141">
        <f t="shared" si="24"/>
        <v>0</v>
      </c>
      <c r="F107" s="141">
        <f t="shared" si="25"/>
        <v>1</v>
      </c>
      <c r="G107" s="141">
        <f t="shared" si="26"/>
        <v>0</v>
      </c>
      <c r="H107" s="141">
        <f t="shared" si="27"/>
        <v>0</v>
      </c>
      <c r="I107" s="141">
        <f t="shared" si="28"/>
        <v>3.7499999999999999E-2</v>
      </c>
      <c r="J107" s="141"/>
      <c r="K107" s="141">
        <f t="shared" si="29"/>
        <v>0</v>
      </c>
      <c r="L107" s="141">
        <f t="shared" si="30"/>
        <v>0</v>
      </c>
      <c r="M107" s="141">
        <f t="shared" si="31"/>
        <v>0</v>
      </c>
      <c r="N107" s="141">
        <f t="shared" si="32"/>
        <v>0</v>
      </c>
      <c r="O107" s="141">
        <f t="shared" si="33"/>
        <v>0</v>
      </c>
      <c r="P107" s="141">
        <f t="shared" si="20"/>
        <v>0</v>
      </c>
      <c r="Q107" s="141">
        <f t="shared" si="34"/>
        <v>1</v>
      </c>
      <c r="R107" s="141">
        <f t="shared" si="21"/>
        <v>1</v>
      </c>
      <c r="S107" s="144"/>
      <c r="T107" s="253">
        <v>420049160</v>
      </c>
      <c r="U107" s="383" t="s">
        <v>681</v>
      </c>
      <c r="V107" s="253">
        <v>0</v>
      </c>
      <c r="W107" s="253">
        <v>0</v>
      </c>
      <c r="X107" s="253">
        <v>0</v>
      </c>
      <c r="Y107" s="253">
        <v>1</v>
      </c>
      <c r="Z107" s="253">
        <v>0</v>
      </c>
      <c r="AA107" s="253">
        <v>0</v>
      </c>
      <c r="AB107" s="253">
        <v>0</v>
      </c>
      <c r="AC107" s="253">
        <v>0</v>
      </c>
      <c r="AD107" s="253">
        <v>0</v>
      </c>
      <c r="AE107" s="253">
        <v>0</v>
      </c>
      <c r="AF107" s="253">
        <v>0</v>
      </c>
      <c r="AG107" s="253">
        <v>0</v>
      </c>
      <c r="AH107" s="253">
        <v>0</v>
      </c>
      <c r="AI107" s="253">
        <v>0</v>
      </c>
      <c r="AJ107" s="253">
        <v>0</v>
      </c>
      <c r="AK107" s="126"/>
      <c r="AL107" s="253">
        <v>420</v>
      </c>
      <c r="AM107" s="253">
        <v>49</v>
      </c>
      <c r="AN107" s="253">
        <v>160</v>
      </c>
      <c r="AO107" s="253">
        <v>0</v>
      </c>
    </row>
    <row r="108" spans="1:41">
      <c r="A108" s="129">
        <v>420049163</v>
      </c>
      <c r="B108" s="130" t="s">
        <v>681</v>
      </c>
      <c r="C108" s="141">
        <f t="shared" si="22"/>
        <v>0</v>
      </c>
      <c r="D108" s="141">
        <f t="shared" si="23"/>
        <v>0</v>
      </c>
      <c r="E108" s="141">
        <f t="shared" si="24"/>
        <v>0</v>
      </c>
      <c r="F108" s="141">
        <f t="shared" si="25"/>
        <v>1</v>
      </c>
      <c r="G108" s="141">
        <f t="shared" si="26"/>
        <v>2</v>
      </c>
      <c r="H108" s="141">
        <f t="shared" si="27"/>
        <v>0</v>
      </c>
      <c r="I108" s="141">
        <f t="shared" si="28"/>
        <v>0.1125</v>
      </c>
      <c r="J108" s="141"/>
      <c r="K108" s="141">
        <f t="shared" si="29"/>
        <v>0</v>
      </c>
      <c r="L108" s="141">
        <f t="shared" si="30"/>
        <v>0</v>
      </c>
      <c r="M108" s="141">
        <f t="shared" si="31"/>
        <v>0</v>
      </c>
      <c r="N108" s="141">
        <f t="shared" si="32"/>
        <v>0</v>
      </c>
      <c r="O108" s="141">
        <f t="shared" si="33"/>
        <v>0</v>
      </c>
      <c r="P108" s="141">
        <f t="shared" si="20"/>
        <v>0</v>
      </c>
      <c r="Q108" s="141">
        <f t="shared" si="34"/>
        <v>1</v>
      </c>
      <c r="R108" s="141">
        <f t="shared" si="21"/>
        <v>3</v>
      </c>
      <c r="S108" s="144"/>
      <c r="T108" s="253">
        <v>420049163</v>
      </c>
      <c r="U108" s="383" t="s">
        <v>681</v>
      </c>
      <c r="V108" s="253">
        <v>0</v>
      </c>
      <c r="W108" s="253">
        <v>0</v>
      </c>
      <c r="X108" s="253">
        <v>0</v>
      </c>
      <c r="Y108" s="253">
        <v>1</v>
      </c>
      <c r="Z108" s="253">
        <v>2</v>
      </c>
      <c r="AA108" s="253">
        <v>0</v>
      </c>
      <c r="AB108" s="253">
        <v>0</v>
      </c>
      <c r="AC108" s="253">
        <v>0</v>
      </c>
      <c r="AD108" s="253">
        <v>0</v>
      </c>
      <c r="AE108" s="253">
        <v>0</v>
      </c>
      <c r="AF108" s="253">
        <v>0</v>
      </c>
      <c r="AG108" s="253">
        <v>0</v>
      </c>
      <c r="AH108" s="253">
        <v>0</v>
      </c>
      <c r="AI108" s="253">
        <v>0</v>
      </c>
      <c r="AJ108" s="253">
        <v>0</v>
      </c>
      <c r="AK108" s="126"/>
      <c r="AL108" s="253">
        <v>420</v>
      </c>
      <c r="AM108" s="253">
        <v>49</v>
      </c>
      <c r="AN108" s="253">
        <v>163</v>
      </c>
      <c r="AO108" s="253">
        <v>0</v>
      </c>
    </row>
    <row r="109" spans="1:41">
      <c r="A109" s="129">
        <v>420049165</v>
      </c>
      <c r="B109" s="130" t="s">
        <v>681</v>
      </c>
      <c r="C109" s="141">
        <f t="shared" si="22"/>
        <v>2</v>
      </c>
      <c r="D109" s="141">
        <f t="shared" si="23"/>
        <v>0</v>
      </c>
      <c r="E109" s="141">
        <f t="shared" si="24"/>
        <v>0</v>
      </c>
      <c r="F109" s="141">
        <f t="shared" si="25"/>
        <v>3</v>
      </c>
      <c r="G109" s="141">
        <f t="shared" si="26"/>
        <v>0</v>
      </c>
      <c r="H109" s="141">
        <f t="shared" si="27"/>
        <v>0</v>
      </c>
      <c r="I109" s="141">
        <f t="shared" si="28"/>
        <v>0.1875</v>
      </c>
      <c r="J109" s="141"/>
      <c r="K109" s="141">
        <f t="shared" si="29"/>
        <v>0</v>
      </c>
      <c r="L109" s="141">
        <f t="shared" si="30"/>
        <v>0</v>
      </c>
      <c r="M109" s="141">
        <f t="shared" si="31"/>
        <v>2</v>
      </c>
      <c r="N109" s="141">
        <f t="shared" si="32"/>
        <v>0</v>
      </c>
      <c r="O109" s="141">
        <f t="shared" si="33"/>
        <v>5</v>
      </c>
      <c r="P109" s="141">
        <f t="shared" si="20"/>
        <v>83.333333333333343</v>
      </c>
      <c r="Q109" s="141">
        <f t="shared" si="34"/>
        <v>10</v>
      </c>
      <c r="R109" s="141">
        <f t="shared" si="21"/>
        <v>6</v>
      </c>
      <c r="S109" s="144"/>
      <c r="T109" s="253">
        <v>420049165</v>
      </c>
      <c r="U109" s="383" t="s">
        <v>681</v>
      </c>
      <c r="V109" s="253">
        <v>2</v>
      </c>
      <c r="W109" s="253">
        <v>0</v>
      </c>
      <c r="X109" s="253">
        <v>0</v>
      </c>
      <c r="Y109" s="253">
        <v>3</v>
      </c>
      <c r="Z109" s="253">
        <v>0</v>
      </c>
      <c r="AA109" s="253">
        <v>0</v>
      </c>
      <c r="AB109" s="253">
        <v>0</v>
      </c>
      <c r="AC109" s="253">
        <v>0</v>
      </c>
      <c r="AD109" s="253">
        <v>2</v>
      </c>
      <c r="AE109" s="253">
        <v>0</v>
      </c>
      <c r="AF109" s="253">
        <v>4</v>
      </c>
      <c r="AG109" s="253">
        <v>1</v>
      </c>
      <c r="AH109" s="253">
        <v>0</v>
      </c>
      <c r="AI109" s="253">
        <v>0</v>
      </c>
      <c r="AJ109" s="253">
        <v>0</v>
      </c>
      <c r="AK109" s="126"/>
      <c r="AL109" s="253">
        <v>420</v>
      </c>
      <c r="AM109" s="253">
        <v>49</v>
      </c>
      <c r="AN109" s="253">
        <v>165</v>
      </c>
      <c r="AO109" s="253">
        <v>0</v>
      </c>
    </row>
    <row r="110" spans="1:41">
      <c r="A110" s="129">
        <v>420049176</v>
      </c>
      <c r="B110" s="130" t="s">
        <v>681</v>
      </c>
      <c r="C110" s="141">
        <f t="shared" si="22"/>
        <v>0</v>
      </c>
      <c r="D110" s="141">
        <f t="shared" si="23"/>
        <v>0</v>
      </c>
      <c r="E110" s="141">
        <f t="shared" si="24"/>
        <v>3</v>
      </c>
      <c r="F110" s="141">
        <f t="shared" si="25"/>
        <v>6</v>
      </c>
      <c r="G110" s="141">
        <f t="shared" si="26"/>
        <v>1</v>
      </c>
      <c r="H110" s="141">
        <f t="shared" si="27"/>
        <v>0</v>
      </c>
      <c r="I110" s="141">
        <f t="shared" si="28"/>
        <v>0.375</v>
      </c>
      <c r="J110" s="141"/>
      <c r="K110" s="141">
        <f t="shared" si="29"/>
        <v>0</v>
      </c>
      <c r="L110" s="141">
        <f t="shared" si="30"/>
        <v>0</v>
      </c>
      <c r="M110" s="141">
        <f t="shared" si="31"/>
        <v>0</v>
      </c>
      <c r="N110" s="141">
        <f t="shared" si="32"/>
        <v>0</v>
      </c>
      <c r="O110" s="141">
        <f t="shared" si="33"/>
        <v>3</v>
      </c>
      <c r="P110" s="141">
        <f t="shared" si="20"/>
        <v>30</v>
      </c>
      <c r="Q110" s="141">
        <f t="shared" si="34"/>
        <v>8</v>
      </c>
      <c r="R110" s="141">
        <f t="shared" si="21"/>
        <v>10</v>
      </c>
      <c r="S110" s="144"/>
      <c r="T110" s="253">
        <v>420049176</v>
      </c>
      <c r="U110" s="383" t="s">
        <v>681</v>
      </c>
      <c r="V110" s="253">
        <v>0</v>
      </c>
      <c r="W110" s="253">
        <v>0</v>
      </c>
      <c r="X110" s="253">
        <v>3</v>
      </c>
      <c r="Y110" s="253">
        <v>6</v>
      </c>
      <c r="Z110" s="253">
        <v>1</v>
      </c>
      <c r="AA110" s="253">
        <v>0</v>
      </c>
      <c r="AB110" s="253">
        <v>0</v>
      </c>
      <c r="AC110" s="253">
        <v>0</v>
      </c>
      <c r="AD110" s="253">
        <v>0</v>
      </c>
      <c r="AE110" s="253">
        <v>0</v>
      </c>
      <c r="AF110" s="253">
        <v>2</v>
      </c>
      <c r="AG110" s="253">
        <v>0</v>
      </c>
      <c r="AH110" s="253">
        <v>0</v>
      </c>
      <c r="AI110" s="253">
        <v>1</v>
      </c>
      <c r="AJ110" s="253">
        <v>0</v>
      </c>
      <c r="AK110" s="126"/>
      <c r="AL110" s="253">
        <v>420</v>
      </c>
      <c r="AM110" s="253">
        <v>49</v>
      </c>
      <c r="AN110" s="253">
        <v>176</v>
      </c>
      <c r="AO110" s="253">
        <v>0</v>
      </c>
    </row>
    <row r="111" spans="1:41">
      <c r="A111" s="129">
        <v>420049181</v>
      </c>
      <c r="B111" s="130" t="s">
        <v>681</v>
      </c>
      <c r="C111" s="141">
        <f t="shared" si="22"/>
        <v>0</v>
      </c>
      <c r="D111" s="141">
        <f t="shared" si="23"/>
        <v>0</v>
      </c>
      <c r="E111" s="141">
        <f t="shared" si="24"/>
        <v>1</v>
      </c>
      <c r="F111" s="141">
        <f t="shared" si="25"/>
        <v>1</v>
      </c>
      <c r="G111" s="141">
        <f t="shared" si="26"/>
        <v>0</v>
      </c>
      <c r="H111" s="141">
        <f t="shared" si="27"/>
        <v>0</v>
      </c>
      <c r="I111" s="141">
        <f t="shared" si="28"/>
        <v>7.4999999999999997E-2</v>
      </c>
      <c r="J111" s="141"/>
      <c r="K111" s="141">
        <f t="shared" si="29"/>
        <v>0</v>
      </c>
      <c r="L111" s="141">
        <f t="shared" si="30"/>
        <v>0</v>
      </c>
      <c r="M111" s="141">
        <f t="shared" si="31"/>
        <v>0</v>
      </c>
      <c r="N111" s="141">
        <f t="shared" si="32"/>
        <v>0</v>
      </c>
      <c r="O111" s="141">
        <f t="shared" si="33"/>
        <v>0</v>
      </c>
      <c r="P111" s="141">
        <f t="shared" si="20"/>
        <v>0</v>
      </c>
      <c r="Q111" s="141">
        <f t="shared" si="34"/>
        <v>1</v>
      </c>
      <c r="R111" s="141">
        <f t="shared" si="21"/>
        <v>2</v>
      </c>
      <c r="S111" s="144"/>
      <c r="T111" s="253">
        <v>420049181</v>
      </c>
      <c r="U111" s="383" t="s">
        <v>681</v>
      </c>
      <c r="V111" s="253">
        <v>0</v>
      </c>
      <c r="W111" s="253">
        <v>0</v>
      </c>
      <c r="X111" s="253">
        <v>1</v>
      </c>
      <c r="Y111" s="253">
        <v>1</v>
      </c>
      <c r="Z111" s="253">
        <v>0</v>
      </c>
      <c r="AA111" s="253">
        <v>0</v>
      </c>
      <c r="AB111" s="253">
        <v>0</v>
      </c>
      <c r="AC111" s="253">
        <v>0</v>
      </c>
      <c r="AD111" s="253">
        <v>0</v>
      </c>
      <c r="AE111" s="253">
        <v>0</v>
      </c>
      <c r="AF111" s="253">
        <v>0</v>
      </c>
      <c r="AG111" s="253">
        <v>0</v>
      </c>
      <c r="AH111" s="253">
        <v>0</v>
      </c>
      <c r="AI111" s="253">
        <v>0</v>
      </c>
      <c r="AJ111" s="253">
        <v>0</v>
      </c>
      <c r="AK111" s="126"/>
      <c r="AL111" s="253">
        <v>420</v>
      </c>
      <c r="AM111" s="253">
        <v>49</v>
      </c>
      <c r="AN111" s="253">
        <v>181</v>
      </c>
      <c r="AO111" s="253">
        <v>0</v>
      </c>
    </row>
    <row r="112" spans="1:41">
      <c r="A112" s="129">
        <v>420049207</v>
      </c>
      <c r="B112" s="130" t="s">
        <v>681</v>
      </c>
      <c r="C112" s="141">
        <f t="shared" si="22"/>
        <v>0</v>
      </c>
      <c r="D112" s="141">
        <f t="shared" si="23"/>
        <v>0</v>
      </c>
      <c r="E112" s="141">
        <f t="shared" si="24"/>
        <v>1</v>
      </c>
      <c r="F112" s="141">
        <f t="shared" si="25"/>
        <v>3</v>
      </c>
      <c r="G112" s="141">
        <f t="shared" si="26"/>
        <v>0</v>
      </c>
      <c r="H112" s="141">
        <f t="shared" si="27"/>
        <v>0</v>
      </c>
      <c r="I112" s="141">
        <f t="shared" si="28"/>
        <v>0.15</v>
      </c>
      <c r="J112" s="141"/>
      <c r="K112" s="141">
        <f t="shared" si="29"/>
        <v>0</v>
      </c>
      <c r="L112" s="141">
        <f t="shared" si="30"/>
        <v>0</v>
      </c>
      <c r="M112" s="141">
        <f t="shared" si="31"/>
        <v>0</v>
      </c>
      <c r="N112" s="141">
        <f t="shared" si="32"/>
        <v>0</v>
      </c>
      <c r="O112" s="141">
        <f t="shared" si="33"/>
        <v>2</v>
      </c>
      <c r="P112" s="141">
        <f t="shared" si="20"/>
        <v>50</v>
      </c>
      <c r="Q112" s="141">
        <f t="shared" si="34"/>
        <v>10</v>
      </c>
      <c r="R112" s="141">
        <f t="shared" si="21"/>
        <v>4</v>
      </c>
      <c r="S112" s="144"/>
      <c r="T112" s="253">
        <v>420049207</v>
      </c>
      <c r="U112" s="383" t="s">
        <v>681</v>
      </c>
      <c r="V112" s="253">
        <v>0</v>
      </c>
      <c r="W112" s="253">
        <v>0</v>
      </c>
      <c r="X112" s="253">
        <v>1</v>
      </c>
      <c r="Y112" s="253">
        <v>3</v>
      </c>
      <c r="Z112" s="253">
        <v>0</v>
      </c>
      <c r="AA112" s="253">
        <v>0</v>
      </c>
      <c r="AB112" s="253">
        <v>0</v>
      </c>
      <c r="AC112" s="253">
        <v>0</v>
      </c>
      <c r="AD112" s="253">
        <v>0</v>
      </c>
      <c r="AE112" s="253">
        <v>0</v>
      </c>
      <c r="AF112" s="253">
        <v>1</v>
      </c>
      <c r="AG112" s="253">
        <v>0</v>
      </c>
      <c r="AH112" s="253">
        <v>0</v>
      </c>
      <c r="AI112" s="253">
        <v>1</v>
      </c>
      <c r="AJ112" s="253">
        <v>0</v>
      </c>
      <c r="AK112" s="126"/>
      <c r="AL112" s="253">
        <v>420</v>
      </c>
      <c r="AM112" s="253">
        <v>49</v>
      </c>
      <c r="AN112" s="253">
        <v>207</v>
      </c>
      <c r="AO112" s="253">
        <v>0</v>
      </c>
    </row>
    <row r="113" spans="1:41">
      <c r="A113" s="129">
        <v>420049243</v>
      </c>
      <c r="B113" s="130" t="s">
        <v>681</v>
      </c>
      <c r="C113" s="141">
        <f t="shared" si="22"/>
        <v>2</v>
      </c>
      <c r="D113" s="141">
        <f t="shared" si="23"/>
        <v>0</v>
      </c>
      <c r="E113" s="141">
        <f t="shared" si="24"/>
        <v>1</v>
      </c>
      <c r="F113" s="141">
        <f t="shared" si="25"/>
        <v>2</v>
      </c>
      <c r="G113" s="141">
        <f t="shared" si="26"/>
        <v>0</v>
      </c>
      <c r="H113" s="141">
        <f t="shared" si="27"/>
        <v>0</v>
      </c>
      <c r="I113" s="141">
        <f t="shared" si="28"/>
        <v>0.1125</v>
      </c>
      <c r="J113" s="141"/>
      <c r="K113" s="141">
        <f t="shared" si="29"/>
        <v>0</v>
      </c>
      <c r="L113" s="141">
        <f t="shared" si="30"/>
        <v>0</v>
      </c>
      <c r="M113" s="141">
        <f t="shared" si="31"/>
        <v>0</v>
      </c>
      <c r="N113" s="141">
        <f t="shared" si="32"/>
        <v>0</v>
      </c>
      <c r="O113" s="141">
        <f t="shared" si="33"/>
        <v>4</v>
      </c>
      <c r="P113" s="141">
        <f t="shared" si="20"/>
        <v>100</v>
      </c>
      <c r="Q113" s="141">
        <f t="shared" si="34"/>
        <v>10</v>
      </c>
      <c r="R113" s="141">
        <f t="shared" si="21"/>
        <v>4</v>
      </c>
      <c r="S113" s="144"/>
      <c r="T113" s="253">
        <v>420049243</v>
      </c>
      <c r="U113" s="383" t="s">
        <v>681</v>
      </c>
      <c r="V113" s="253">
        <v>2</v>
      </c>
      <c r="W113" s="253">
        <v>0</v>
      </c>
      <c r="X113" s="253">
        <v>1</v>
      </c>
      <c r="Y113" s="253">
        <v>2</v>
      </c>
      <c r="Z113" s="253">
        <v>0</v>
      </c>
      <c r="AA113" s="253">
        <v>0</v>
      </c>
      <c r="AB113" s="253">
        <v>0</v>
      </c>
      <c r="AC113" s="253">
        <v>0</v>
      </c>
      <c r="AD113" s="253">
        <v>0</v>
      </c>
      <c r="AE113" s="253">
        <v>0</v>
      </c>
      <c r="AF113" s="253">
        <v>2</v>
      </c>
      <c r="AG113" s="253">
        <v>1</v>
      </c>
      <c r="AH113" s="253">
        <v>0</v>
      </c>
      <c r="AI113" s="253">
        <v>1</v>
      </c>
      <c r="AJ113" s="253">
        <v>0</v>
      </c>
      <c r="AK113" s="126"/>
      <c r="AL113" s="253">
        <v>420</v>
      </c>
      <c r="AM113" s="253">
        <v>49</v>
      </c>
      <c r="AN113" s="253">
        <v>243</v>
      </c>
      <c r="AO113" s="253">
        <v>0</v>
      </c>
    </row>
    <row r="114" spans="1:41">
      <c r="A114" s="129">
        <v>420049244</v>
      </c>
      <c r="B114" s="130" t="s">
        <v>681</v>
      </c>
      <c r="C114" s="141">
        <f t="shared" si="22"/>
        <v>1</v>
      </c>
      <c r="D114" s="141">
        <f t="shared" si="23"/>
        <v>0</v>
      </c>
      <c r="E114" s="141">
        <f t="shared" si="24"/>
        <v>2</v>
      </c>
      <c r="F114" s="141">
        <f t="shared" si="25"/>
        <v>3</v>
      </c>
      <c r="G114" s="141">
        <f t="shared" si="26"/>
        <v>0</v>
      </c>
      <c r="H114" s="141">
        <f t="shared" si="27"/>
        <v>0</v>
      </c>
      <c r="I114" s="141">
        <f t="shared" si="28"/>
        <v>0.1875</v>
      </c>
      <c r="J114" s="141"/>
      <c r="K114" s="141">
        <f t="shared" si="29"/>
        <v>0</v>
      </c>
      <c r="L114" s="141">
        <f t="shared" si="30"/>
        <v>0</v>
      </c>
      <c r="M114" s="141">
        <f t="shared" si="31"/>
        <v>0</v>
      </c>
      <c r="N114" s="141">
        <f t="shared" si="32"/>
        <v>0</v>
      </c>
      <c r="O114" s="141">
        <f t="shared" si="33"/>
        <v>1</v>
      </c>
      <c r="P114" s="141">
        <f t="shared" si="20"/>
        <v>16.666666666666664</v>
      </c>
      <c r="Q114" s="141">
        <f t="shared" si="34"/>
        <v>4</v>
      </c>
      <c r="R114" s="141">
        <f t="shared" si="21"/>
        <v>6</v>
      </c>
      <c r="S114" s="144"/>
      <c r="T114" s="253">
        <v>420049244</v>
      </c>
      <c r="U114" s="383" t="s">
        <v>681</v>
      </c>
      <c r="V114" s="253">
        <v>1</v>
      </c>
      <c r="W114" s="253">
        <v>0</v>
      </c>
      <c r="X114" s="253">
        <v>2</v>
      </c>
      <c r="Y114" s="253">
        <v>3</v>
      </c>
      <c r="Z114" s="253">
        <v>0</v>
      </c>
      <c r="AA114" s="253">
        <v>0</v>
      </c>
      <c r="AB114" s="253">
        <v>0</v>
      </c>
      <c r="AC114" s="253">
        <v>0</v>
      </c>
      <c r="AD114" s="253">
        <v>0</v>
      </c>
      <c r="AE114" s="253">
        <v>0</v>
      </c>
      <c r="AF114" s="253">
        <v>0</v>
      </c>
      <c r="AG114" s="253">
        <v>1</v>
      </c>
      <c r="AH114" s="253">
        <v>0</v>
      </c>
      <c r="AI114" s="253">
        <v>0</v>
      </c>
      <c r="AJ114" s="253">
        <v>0</v>
      </c>
      <c r="AK114" s="126"/>
      <c r="AL114" s="253">
        <v>420</v>
      </c>
      <c r="AM114" s="253">
        <v>49</v>
      </c>
      <c r="AN114" s="253">
        <v>244</v>
      </c>
      <c r="AO114" s="253">
        <v>0</v>
      </c>
    </row>
    <row r="115" spans="1:41">
      <c r="A115" s="129">
        <v>420049248</v>
      </c>
      <c r="B115" s="130" t="s">
        <v>681</v>
      </c>
      <c r="C115" s="141">
        <f t="shared" si="22"/>
        <v>0</v>
      </c>
      <c r="D115" s="141">
        <f t="shared" si="23"/>
        <v>0</v>
      </c>
      <c r="E115" s="141">
        <f t="shared" si="24"/>
        <v>0</v>
      </c>
      <c r="F115" s="141">
        <f t="shared" si="25"/>
        <v>3</v>
      </c>
      <c r="G115" s="141">
        <f t="shared" si="26"/>
        <v>0</v>
      </c>
      <c r="H115" s="141">
        <f t="shared" si="27"/>
        <v>0</v>
      </c>
      <c r="I115" s="141">
        <f t="shared" si="28"/>
        <v>0.1125</v>
      </c>
      <c r="J115" s="141"/>
      <c r="K115" s="141">
        <f t="shared" si="29"/>
        <v>0</v>
      </c>
      <c r="L115" s="141">
        <f t="shared" si="30"/>
        <v>0</v>
      </c>
      <c r="M115" s="141">
        <f t="shared" si="31"/>
        <v>0</v>
      </c>
      <c r="N115" s="141">
        <f t="shared" si="32"/>
        <v>0</v>
      </c>
      <c r="O115" s="141">
        <f t="shared" si="33"/>
        <v>1</v>
      </c>
      <c r="P115" s="141">
        <f t="shared" si="20"/>
        <v>33.333333333333329</v>
      </c>
      <c r="Q115" s="141">
        <f t="shared" si="34"/>
        <v>8</v>
      </c>
      <c r="R115" s="141">
        <f t="shared" si="21"/>
        <v>3</v>
      </c>
      <c r="S115" s="144"/>
      <c r="T115" s="253">
        <v>420049248</v>
      </c>
      <c r="U115" s="383" t="s">
        <v>681</v>
      </c>
      <c r="V115" s="253">
        <v>0</v>
      </c>
      <c r="W115" s="253">
        <v>0</v>
      </c>
      <c r="X115" s="253">
        <v>0</v>
      </c>
      <c r="Y115" s="253">
        <v>3</v>
      </c>
      <c r="Z115" s="253">
        <v>0</v>
      </c>
      <c r="AA115" s="253">
        <v>0</v>
      </c>
      <c r="AB115" s="253">
        <v>0</v>
      </c>
      <c r="AC115" s="253">
        <v>0</v>
      </c>
      <c r="AD115" s="253">
        <v>0</v>
      </c>
      <c r="AE115" s="253">
        <v>0</v>
      </c>
      <c r="AF115" s="253">
        <v>1</v>
      </c>
      <c r="AG115" s="253">
        <v>0</v>
      </c>
      <c r="AH115" s="253">
        <v>0</v>
      </c>
      <c r="AI115" s="253">
        <v>0</v>
      </c>
      <c r="AJ115" s="253">
        <v>0</v>
      </c>
      <c r="AK115" s="126"/>
      <c r="AL115" s="253">
        <v>420</v>
      </c>
      <c r="AM115" s="253">
        <v>49</v>
      </c>
      <c r="AN115" s="253">
        <v>248</v>
      </c>
      <c r="AO115" s="253">
        <v>0</v>
      </c>
    </row>
    <row r="116" spans="1:41">
      <c r="A116" s="129">
        <v>420049262</v>
      </c>
      <c r="B116" s="130" t="s">
        <v>681</v>
      </c>
      <c r="C116" s="141">
        <f t="shared" si="22"/>
        <v>0</v>
      </c>
      <c r="D116" s="141">
        <f t="shared" si="23"/>
        <v>0</v>
      </c>
      <c r="E116" s="141">
        <f t="shared" si="24"/>
        <v>0</v>
      </c>
      <c r="F116" s="141">
        <f t="shared" si="25"/>
        <v>0</v>
      </c>
      <c r="G116" s="141">
        <f t="shared" si="26"/>
        <v>1</v>
      </c>
      <c r="H116" s="141">
        <f t="shared" si="27"/>
        <v>0</v>
      </c>
      <c r="I116" s="141">
        <f t="shared" si="28"/>
        <v>3.7499999999999999E-2</v>
      </c>
      <c r="J116" s="141"/>
      <c r="K116" s="141">
        <f t="shared" si="29"/>
        <v>0</v>
      </c>
      <c r="L116" s="141">
        <f t="shared" si="30"/>
        <v>0</v>
      </c>
      <c r="M116" s="141">
        <f t="shared" si="31"/>
        <v>0</v>
      </c>
      <c r="N116" s="141">
        <f t="shared" si="32"/>
        <v>0</v>
      </c>
      <c r="O116" s="141">
        <f t="shared" si="33"/>
        <v>1</v>
      </c>
      <c r="P116" s="141">
        <f t="shared" si="20"/>
        <v>100</v>
      </c>
      <c r="Q116" s="141">
        <f t="shared" si="34"/>
        <v>10</v>
      </c>
      <c r="R116" s="141">
        <f t="shared" si="21"/>
        <v>1</v>
      </c>
      <c r="S116" s="144"/>
      <c r="T116" s="253">
        <v>420049262</v>
      </c>
      <c r="U116" s="383" t="s">
        <v>681</v>
      </c>
      <c r="V116" s="253">
        <v>0</v>
      </c>
      <c r="W116" s="253">
        <v>0</v>
      </c>
      <c r="X116" s="253">
        <v>0</v>
      </c>
      <c r="Y116" s="253">
        <v>0</v>
      </c>
      <c r="Z116" s="253">
        <v>1</v>
      </c>
      <c r="AA116" s="253">
        <v>0</v>
      </c>
      <c r="AB116" s="253">
        <v>0</v>
      </c>
      <c r="AC116" s="253">
        <v>0</v>
      </c>
      <c r="AD116" s="253">
        <v>0</v>
      </c>
      <c r="AE116" s="253">
        <v>0</v>
      </c>
      <c r="AF116" s="253">
        <v>1</v>
      </c>
      <c r="AG116" s="253">
        <v>0</v>
      </c>
      <c r="AH116" s="253">
        <v>0</v>
      </c>
      <c r="AI116" s="253">
        <v>0</v>
      </c>
      <c r="AJ116" s="253">
        <v>0</v>
      </c>
      <c r="AK116" s="126"/>
      <c r="AL116" s="253">
        <v>420</v>
      </c>
      <c r="AM116" s="253">
        <v>49</v>
      </c>
      <c r="AN116" s="253">
        <v>262</v>
      </c>
      <c r="AO116" s="253">
        <v>0</v>
      </c>
    </row>
    <row r="117" spans="1:41">
      <c r="A117" s="129">
        <v>420049274</v>
      </c>
      <c r="B117" s="130" t="s">
        <v>681</v>
      </c>
      <c r="C117" s="141">
        <f t="shared" si="22"/>
        <v>1</v>
      </c>
      <c r="D117" s="141">
        <f t="shared" si="23"/>
        <v>0</v>
      </c>
      <c r="E117" s="141">
        <f t="shared" si="24"/>
        <v>1</v>
      </c>
      <c r="F117" s="141">
        <f t="shared" si="25"/>
        <v>2</v>
      </c>
      <c r="G117" s="141">
        <f t="shared" si="26"/>
        <v>0</v>
      </c>
      <c r="H117" s="141">
        <f t="shared" si="27"/>
        <v>0</v>
      </c>
      <c r="I117" s="141">
        <f t="shared" si="28"/>
        <v>0.1125</v>
      </c>
      <c r="J117" s="141"/>
      <c r="K117" s="141">
        <f t="shared" si="29"/>
        <v>0</v>
      </c>
      <c r="L117" s="141">
        <f t="shared" si="30"/>
        <v>0</v>
      </c>
      <c r="M117" s="141">
        <f t="shared" si="31"/>
        <v>0</v>
      </c>
      <c r="N117" s="141">
        <f t="shared" si="32"/>
        <v>0</v>
      </c>
      <c r="O117" s="141">
        <f t="shared" si="33"/>
        <v>1</v>
      </c>
      <c r="P117" s="141">
        <f t="shared" si="20"/>
        <v>25</v>
      </c>
      <c r="Q117" s="141">
        <f t="shared" si="34"/>
        <v>6</v>
      </c>
      <c r="R117" s="141">
        <f t="shared" si="21"/>
        <v>4</v>
      </c>
      <c r="S117" s="144"/>
      <c r="T117" s="253">
        <v>420049274</v>
      </c>
      <c r="U117" s="383" t="s">
        <v>681</v>
      </c>
      <c r="V117" s="253">
        <v>1</v>
      </c>
      <c r="W117" s="253">
        <v>0</v>
      </c>
      <c r="X117" s="253">
        <v>1</v>
      </c>
      <c r="Y117" s="253">
        <v>2</v>
      </c>
      <c r="Z117" s="253">
        <v>0</v>
      </c>
      <c r="AA117" s="253">
        <v>0</v>
      </c>
      <c r="AB117" s="253">
        <v>0</v>
      </c>
      <c r="AC117" s="253">
        <v>0</v>
      </c>
      <c r="AD117" s="253">
        <v>0</v>
      </c>
      <c r="AE117" s="253">
        <v>0</v>
      </c>
      <c r="AF117" s="253">
        <v>0</v>
      </c>
      <c r="AG117" s="253">
        <v>0</v>
      </c>
      <c r="AH117" s="253">
        <v>0</v>
      </c>
      <c r="AI117" s="253">
        <v>1</v>
      </c>
      <c r="AJ117" s="253">
        <v>0</v>
      </c>
      <c r="AK117" s="126"/>
      <c r="AL117" s="253">
        <v>420</v>
      </c>
      <c r="AM117" s="253">
        <v>49</v>
      </c>
      <c r="AN117" s="253">
        <v>274</v>
      </c>
      <c r="AO117" s="253">
        <v>0</v>
      </c>
    </row>
    <row r="118" spans="1:41">
      <c r="A118" s="129">
        <v>420049308</v>
      </c>
      <c r="B118" s="130" t="s">
        <v>681</v>
      </c>
      <c r="C118" s="141">
        <f t="shared" si="22"/>
        <v>0</v>
      </c>
      <c r="D118" s="141">
        <f t="shared" si="23"/>
        <v>0</v>
      </c>
      <c r="E118" s="141">
        <f t="shared" si="24"/>
        <v>0</v>
      </c>
      <c r="F118" s="141">
        <f t="shared" si="25"/>
        <v>1</v>
      </c>
      <c r="G118" s="141">
        <f t="shared" si="26"/>
        <v>0</v>
      </c>
      <c r="H118" s="141">
        <f t="shared" si="27"/>
        <v>0</v>
      </c>
      <c r="I118" s="141">
        <f t="shared" si="28"/>
        <v>3.7499999999999999E-2</v>
      </c>
      <c r="J118" s="141"/>
      <c r="K118" s="141">
        <f t="shared" si="29"/>
        <v>0</v>
      </c>
      <c r="L118" s="141">
        <f t="shared" si="30"/>
        <v>0</v>
      </c>
      <c r="M118" s="141">
        <f t="shared" si="31"/>
        <v>0</v>
      </c>
      <c r="N118" s="141">
        <f t="shared" si="32"/>
        <v>0</v>
      </c>
      <c r="O118" s="141">
        <f t="shared" si="33"/>
        <v>0</v>
      </c>
      <c r="P118" s="141">
        <f t="shared" si="20"/>
        <v>0</v>
      </c>
      <c r="Q118" s="141">
        <f t="shared" si="34"/>
        <v>1</v>
      </c>
      <c r="R118" s="141">
        <f t="shared" si="21"/>
        <v>1</v>
      </c>
      <c r="S118" s="144"/>
      <c r="T118" s="253">
        <v>420049308</v>
      </c>
      <c r="U118" s="383" t="s">
        <v>681</v>
      </c>
      <c r="V118" s="253">
        <v>0</v>
      </c>
      <c r="W118" s="253">
        <v>0</v>
      </c>
      <c r="X118" s="253">
        <v>0</v>
      </c>
      <c r="Y118" s="253">
        <v>1</v>
      </c>
      <c r="Z118" s="253">
        <v>0</v>
      </c>
      <c r="AA118" s="253">
        <v>0</v>
      </c>
      <c r="AB118" s="253">
        <v>0</v>
      </c>
      <c r="AC118" s="253">
        <v>0</v>
      </c>
      <c r="AD118" s="253">
        <v>0</v>
      </c>
      <c r="AE118" s="253">
        <v>0</v>
      </c>
      <c r="AF118" s="253">
        <v>0</v>
      </c>
      <c r="AG118" s="253">
        <v>0</v>
      </c>
      <c r="AH118" s="253">
        <v>0</v>
      </c>
      <c r="AI118" s="253">
        <v>0</v>
      </c>
      <c r="AJ118" s="253">
        <v>0</v>
      </c>
      <c r="AK118" s="126"/>
      <c r="AL118" s="253">
        <v>420</v>
      </c>
      <c r="AM118" s="253">
        <v>49</v>
      </c>
      <c r="AN118" s="253">
        <v>308</v>
      </c>
      <c r="AO118" s="253">
        <v>0</v>
      </c>
    </row>
    <row r="119" spans="1:41">
      <c r="A119" s="129">
        <v>420049314</v>
      </c>
      <c r="B119" s="130" t="s">
        <v>681</v>
      </c>
      <c r="C119" s="141">
        <f t="shared" si="22"/>
        <v>2</v>
      </c>
      <c r="D119" s="141">
        <f t="shared" si="23"/>
        <v>0</v>
      </c>
      <c r="E119" s="141">
        <f t="shared" si="24"/>
        <v>0</v>
      </c>
      <c r="F119" s="141">
        <f t="shared" si="25"/>
        <v>0</v>
      </c>
      <c r="G119" s="141">
        <f t="shared" si="26"/>
        <v>0</v>
      </c>
      <c r="H119" s="141">
        <f t="shared" si="27"/>
        <v>0</v>
      </c>
      <c r="I119" s="141">
        <f t="shared" si="28"/>
        <v>0</v>
      </c>
      <c r="J119" s="141"/>
      <c r="K119" s="141">
        <f t="shared" si="29"/>
        <v>0</v>
      </c>
      <c r="L119" s="141">
        <f t="shared" si="30"/>
        <v>0</v>
      </c>
      <c r="M119" s="141">
        <f t="shared" si="31"/>
        <v>0</v>
      </c>
      <c r="N119" s="141">
        <f t="shared" si="32"/>
        <v>0</v>
      </c>
      <c r="O119" s="141">
        <f t="shared" si="33"/>
        <v>1</v>
      </c>
      <c r="P119" s="141">
        <f t="shared" si="20"/>
        <v>100</v>
      </c>
      <c r="Q119" s="141">
        <f t="shared" si="34"/>
        <v>10</v>
      </c>
      <c r="R119" s="141">
        <f t="shared" si="21"/>
        <v>1</v>
      </c>
      <c r="S119" s="144"/>
      <c r="T119" s="253">
        <v>420049314</v>
      </c>
      <c r="U119" s="383" t="s">
        <v>681</v>
      </c>
      <c r="V119" s="253">
        <v>2</v>
      </c>
      <c r="W119" s="253">
        <v>0</v>
      </c>
      <c r="X119" s="253">
        <v>0</v>
      </c>
      <c r="Y119" s="253">
        <v>0</v>
      </c>
      <c r="Z119" s="253">
        <v>0</v>
      </c>
      <c r="AA119" s="253">
        <v>0</v>
      </c>
      <c r="AB119" s="253">
        <v>0</v>
      </c>
      <c r="AC119" s="253">
        <v>0</v>
      </c>
      <c r="AD119" s="253">
        <v>0</v>
      </c>
      <c r="AE119" s="253">
        <v>0</v>
      </c>
      <c r="AF119" s="253">
        <v>0</v>
      </c>
      <c r="AG119" s="253">
        <v>1</v>
      </c>
      <c r="AH119" s="253">
        <v>0</v>
      </c>
      <c r="AI119" s="253">
        <v>0</v>
      </c>
      <c r="AJ119" s="253">
        <v>0</v>
      </c>
      <c r="AK119" s="126"/>
      <c r="AL119" s="253">
        <v>420</v>
      </c>
      <c r="AM119" s="253">
        <v>49</v>
      </c>
      <c r="AN119" s="253">
        <v>314</v>
      </c>
      <c r="AO119" s="253">
        <v>0</v>
      </c>
    </row>
    <row r="120" spans="1:41">
      <c r="A120" s="129">
        <v>420049347</v>
      </c>
      <c r="B120" s="130" t="s">
        <v>681</v>
      </c>
      <c r="C120" s="141">
        <f t="shared" si="22"/>
        <v>1</v>
      </c>
      <c r="D120" s="141">
        <f t="shared" si="23"/>
        <v>0</v>
      </c>
      <c r="E120" s="141">
        <f t="shared" si="24"/>
        <v>0</v>
      </c>
      <c r="F120" s="141">
        <f t="shared" si="25"/>
        <v>3</v>
      </c>
      <c r="G120" s="141">
        <f t="shared" si="26"/>
        <v>0</v>
      </c>
      <c r="H120" s="141">
        <f t="shared" si="27"/>
        <v>0</v>
      </c>
      <c r="I120" s="141">
        <f t="shared" si="28"/>
        <v>0.1125</v>
      </c>
      <c r="J120" s="141"/>
      <c r="K120" s="141">
        <f t="shared" si="29"/>
        <v>0</v>
      </c>
      <c r="L120" s="141">
        <f t="shared" si="30"/>
        <v>0</v>
      </c>
      <c r="M120" s="141">
        <f t="shared" si="31"/>
        <v>0</v>
      </c>
      <c r="N120" s="141">
        <f t="shared" si="32"/>
        <v>0</v>
      </c>
      <c r="O120" s="141">
        <f t="shared" si="33"/>
        <v>3</v>
      </c>
      <c r="P120" s="141">
        <f t="shared" si="20"/>
        <v>75</v>
      </c>
      <c r="Q120" s="141">
        <f t="shared" si="34"/>
        <v>10</v>
      </c>
      <c r="R120" s="141">
        <f t="shared" si="21"/>
        <v>4</v>
      </c>
      <c r="S120" s="144"/>
      <c r="T120" s="253">
        <v>420049347</v>
      </c>
      <c r="U120" s="383" t="s">
        <v>681</v>
      </c>
      <c r="V120" s="253">
        <v>1</v>
      </c>
      <c r="W120" s="253">
        <v>0</v>
      </c>
      <c r="X120" s="253">
        <v>0</v>
      </c>
      <c r="Y120" s="253">
        <v>3</v>
      </c>
      <c r="Z120" s="253">
        <v>0</v>
      </c>
      <c r="AA120" s="253">
        <v>0</v>
      </c>
      <c r="AB120" s="253">
        <v>0</v>
      </c>
      <c r="AC120" s="253">
        <v>0</v>
      </c>
      <c r="AD120" s="253">
        <v>0</v>
      </c>
      <c r="AE120" s="253">
        <v>0</v>
      </c>
      <c r="AF120" s="253">
        <v>2</v>
      </c>
      <c r="AG120" s="253">
        <v>1</v>
      </c>
      <c r="AH120" s="253">
        <v>0</v>
      </c>
      <c r="AI120" s="253">
        <v>0</v>
      </c>
      <c r="AJ120" s="253">
        <v>0</v>
      </c>
      <c r="AK120" s="126"/>
      <c r="AL120" s="253">
        <v>420</v>
      </c>
      <c r="AM120" s="253">
        <v>49</v>
      </c>
      <c r="AN120" s="253">
        <v>347</v>
      </c>
      <c r="AO120" s="253">
        <v>0</v>
      </c>
    </row>
    <row r="121" spans="1:41">
      <c r="A121" s="129">
        <v>426149009</v>
      </c>
      <c r="B121" s="130" t="s">
        <v>708</v>
      </c>
      <c r="C121" s="141">
        <f t="shared" si="22"/>
        <v>0</v>
      </c>
      <c r="D121" s="141">
        <f t="shared" si="23"/>
        <v>0</v>
      </c>
      <c r="E121" s="141">
        <f t="shared" si="24"/>
        <v>1</v>
      </c>
      <c r="F121" s="141">
        <f t="shared" si="25"/>
        <v>0</v>
      </c>
      <c r="G121" s="141">
        <f t="shared" si="26"/>
        <v>0</v>
      </c>
      <c r="H121" s="141">
        <f t="shared" si="27"/>
        <v>0</v>
      </c>
      <c r="I121" s="141">
        <f t="shared" si="28"/>
        <v>3.7499999999999999E-2</v>
      </c>
      <c r="J121" s="141"/>
      <c r="K121" s="141">
        <f t="shared" si="29"/>
        <v>0</v>
      </c>
      <c r="L121" s="141">
        <f t="shared" si="30"/>
        <v>0</v>
      </c>
      <c r="M121" s="141">
        <f t="shared" si="31"/>
        <v>0</v>
      </c>
      <c r="N121" s="141">
        <f t="shared" si="32"/>
        <v>0</v>
      </c>
      <c r="O121" s="141">
        <f t="shared" si="33"/>
        <v>1</v>
      </c>
      <c r="P121" s="141">
        <f t="shared" si="20"/>
        <v>100</v>
      </c>
      <c r="Q121" s="141">
        <f t="shared" si="34"/>
        <v>10</v>
      </c>
      <c r="R121" s="141">
        <f t="shared" si="21"/>
        <v>1</v>
      </c>
      <c r="S121" s="144"/>
      <c r="T121" s="253">
        <v>426149009</v>
      </c>
      <c r="U121" s="383" t="s">
        <v>708</v>
      </c>
      <c r="V121" s="253">
        <v>0</v>
      </c>
      <c r="W121" s="253">
        <v>0</v>
      </c>
      <c r="X121" s="253">
        <v>1</v>
      </c>
      <c r="Y121" s="253">
        <v>0</v>
      </c>
      <c r="Z121" s="253">
        <v>0</v>
      </c>
      <c r="AA121" s="253">
        <v>0</v>
      </c>
      <c r="AB121" s="253">
        <v>0</v>
      </c>
      <c r="AC121" s="253">
        <v>0</v>
      </c>
      <c r="AD121" s="253">
        <v>0</v>
      </c>
      <c r="AE121" s="253">
        <v>0</v>
      </c>
      <c r="AF121" s="253">
        <v>0</v>
      </c>
      <c r="AG121" s="253">
        <v>0</v>
      </c>
      <c r="AH121" s="253">
        <v>0</v>
      </c>
      <c r="AI121" s="253">
        <v>1</v>
      </c>
      <c r="AJ121" s="253">
        <v>0</v>
      </c>
      <c r="AK121" s="126"/>
      <c r="AL121" s="253">
        <v>426</v>
      </c>
      <c r="AM121" s="253">
        <v>149</v>
      </c>
      <c r="AN121" s="253">
        <v>9</v>
      </c>
      <c r="AO121" s="253">
        <v>0</v>
      </c>
    </row>
    <row r="122" spans="1:41">
      <c r="A122" s="129">
        <v>426149079</v>
      </c>
      <c r="B122" s="130" t="s">
        <v>708</v>
      </c>
      <c r="C122" s="141">
        <f t="shared" si="22"/>
        <v>0</v>
      </c>
      <c r="D122" s="141">
        <f t="shared" si="23"/>
        <v>0</v>
      </c>
      <c r="E122" s="141">
        <f t="shared" si="24"/>
        <v>0</v>
      </c>
      <c r="F122" s="141">
        <f t="shared" si="25"/>
        <v>1</v>
      </c>
      <c r="G122" s="141">
        <f t="shared" si="26"/>
        <v>0</v>
      </c>
      <c r="H122" s="141">
        <f t="shared" si="27"/>
        <v>0</v>
      </c>
      <c r="I122" s="141">
        <f t="shared" si="28"/>
        <v>3.7499999999999999E-2</v>
      </c>
      <c r="J122" s="141"/>
      <c r="K122" s="141">
        <f t="shared" si="29"/>
        <v>0</v>
      </c>
      <c r="L122" s="141">
        <f t="shared" si="30"/>
        <v>0</v>
      </c>
      <c r="M122" s="141">
        <f t="shared" si="31"/>
        <v>0</v>
      </c>
      <c r="N122" s="141">
        <f t="shared" si="32"/>
        <v>0</v>
      </c>
      <c r="O122" s="141">
        <f t="shared" si="33"/>
        <v>0</v>
      </c>
      <c r="P122" s="141">
        <f t="shared" si="20"/>
        <v>0</v>
      </c>
      <c r="Q122" s="141">
        <f t="shared" si="34"/>
        <v>1</v>
      </c>
      <c r="R122" s="141">
        <f t="shared" si="21"/>
        <v>1</v>
      </c>
      <c r="S122" s="144"/>
      <c r="T122" s="253">
        <v>426149079</v>
      </c>
      <c r="U122" s="383" t="s">
        <v>708</v>
      </c>
      <c r="V122" s="253">
        <v>0</v>
      </c>
      <c r="W122" s="253">
        <v>0</v>
      </c>
      <c r="X122" s="253">
        <v>0</v>
      </c>
      <c r="Y122" s="253">
        <v>1</v>
      </c>
      <c r="Z122" s="253">
        <v>0</v>
      </c>
      <c r="AA122" s="253">
        <v>0</v>
      </c>
      <c r="AB122" s="253">
        <v>0</v>
      </c>
      <c r="AC122" s="253">
        <v>0</v>
      </c>
      <c r="AD122" s="253">
        <v>0</v>
      </c>
      <c r="AE122" s="253">
        <v>0</v>
      </c>
      <c r="AF122" s="253">
        <v>0</v>
      </c>
      <c r="AG122" s="253">
        <v>0</v>
      </c>
      <c r="AH122" s="253">
        <v>0</v>
      </c>
      <c r="AI122" s="253">
        <v>0</v>
      </c>
      <c r="AJ122" s="253">
        <v>0</v>
      </c>
      <c r="AK122" s="126"/>
      <c r="AL122" s="253">
        <v>426</v>
      </c>
      <c r="AM122" s="253">
        <v>149</v>
      </c>
      <c r="AN122" s="253">
        <v>79</v>
      </c>
      <c r="AO122" s="253">
        <v>0</v>
      </c>
    </row>
    <row r="123" spans="1:41">
      <c r="A123" s="129">
        <v>426149128</v>
      </c>
      <c r="B123" s="130" t="s">
        <v>708</v>
      </c>
      <c r="C123" s="141">
        <f t="shared" si="22"/>
        <v>0</v>
      </c>
      <c r="D123" s="141">
        <f t="shared" si="23"/>
        <v>0</v>
      </c>
      <c r="E123" s="141">
        <f t="shared" si="24"/>
        <v>1</v>
      </c>
      <c r="F123" s="141">
        <f t="shared" si="25"/>
        <v>0</v>
      </c>
      <c r="G123" s="141">
        <f t="shared" si="26"/>
        <v>0</v>
      </c>
      <c r="H123" s="141">
        <f t="shared" si="27"/>
        <v>0</v>
      </c>
      <c r="I123" s="141">
        <f t="shared" si="28"/>
        <v>3.7499999999999999E-2</v>
      </c>
      <c r="J123" s="141"/>
      <c r="K123" s="141">
        <f t="shared" si="29"/>
        <v>0</v>
      </c>
      <c r="L123" s="141">
        <f t="shared" si="30"/>
        <v>0</v>
      </c>
      <c r="M123" s="141">
        <f t="shared" si="31"/>
        <v>0</v>
      </c>
      <c r="N123" s="141">
        <f t="shared" si="32"/>
        <v>0</v>
      </c>
      <c r="O123" s="141">
        <f t="shared" si="33"/>
        <v>1</v>
      </c>
      <c r="P123" s="141">
        <f t="shared" si="20"/>
        <v>100</v>
      </c>
      <c r="Q123" s="141">
        <f t="shared" si="34"/>
        <v>10</v>
      </c>
      <c r="R123" s="141">
        <f t="shared" si="21"/>
        <v>1</v>
      </c>
      <c r="S123" s="144"/>
      <c r="T123" s="253">
        <v>426149128</v>
      </c>
      <c r="U123" s="383" t="s">
        <v>708</v>
      </c>
      <c r="V123" s="253">
        <v>0</v>
      </c>
      <c r="W123" s="253">
        <v>0</v>
      </c>
      <c r="X123" s="253">
        <v>1</v>
      </c>
      <c r="Y123" s="253">
        <v>0</v>
      </c>
      <c r="Z123" s="253">
        <v>0</v>
      </c>
      <c r="AA123" s="253">
        <v>0</v>
      </c>
      <c r="AB123" s="253">
        <v>0</v>
      </c>
      <c r="AC123" s="253">
        <v>0</v>
      </c>
      <c r="AD123" s="253">
        <v>0</v>
      </c>
      <c r="AE123" s="253">
        <v>0</v>
      </c>
      <c r="AF123" s="253">
        <v>0</v>
      </c>
      <c r="AG123" s="253">
        <v>0</v>
      </c>
      <c r="AH123" s="253">
        <v>0</v>
      </c>
      <c r="AI123" s="253">
        <v>1</v>
      </c>
      <c r="AJ123" s="253">
        <v>0</v>
      </c>
      <c r="AK123" s="126"/>
      <c r="AL123" s="253">
        <v>426</v>
      </c>
      <c r="AM123" s="253">
        <v>149</v>
      </c>
      <c r="AN123" s="253">
        <v>128</v>
      </c>
      <c r="AO123" s="253">
        <v>0</v>
      </c>
    </row>
    <row r="124" spans="1:41">
      <c r="A124" s="129">
        <v>426149149</v>
      </c>
      <c r="B124" s="130" t="s">
        <v>708</v>
      </c>
      <c r="C124" s="141">
        <f t="shared" si="22"/>
        <v>17</v>
      </c>
      <c r="D124" s="141">
        <f t="shared" si="23"/>
        <v>0</v>
      </c>
      <c r="E124" s="141">
        <f t="shared" si="24"/>
        <v>20</v>
      </c>
      <c r="F124" s="141">
        <f t="shared" si="25"/>
        <v>67</v>
      </c>
      <c r="G124" s="141">
        <f t="shared" si="26"/>
        <v>0</v>
      </c>
      <c r="H124" s="141">
        <f t="shared" si="27"/>
        <v>0</v>
      </c>
      <c r="I124" s="141">
        <f t="shared" si="28"/>
        <v>8.25</v>
      </c>
      <c r="J124" s="141"/>
      <c r="K124" s="141">
        <f t="shared" si="29"/>
        <v>21</v>
      </c>
      <c r="L124" s="141">
        <f t="shared" si="30"/>
        <v>0</v>
      </c>
      <c r="M124" s="141">
        <f t="shared" si="31"/>
        <v>133</v>
      </c>
      <c r="N124" s="141">
        <f t="shared" si="32"/>
        <v>0</v>
      </c>
      <c r="O124" s="141">
        <f t="shared" si="33"/>
        <v>139</v>
      </c>
      <c r="P124" s="141">
        <f t="shared" si="20"/>
        <v>57.916666666666671</v>
      </c>
      <c r="Q124" s="141">
        <f t="shared" si="34"/>
        <v>10</v>
      </c>
      <c r="R124" s="141">
        <f t="shared" si="21"/>
        <v>240</v>
      </c>
      <c r="S124" s="144"/>
      <c r="T124" s="253">
        <v>426149149</v>
      </c>
      <c r="U124" s="383" t="s">
        <v>708</v>
      </c>
      <c r="V124" s="253">
        <v>17</v>
      </c>
      <c r="W124" s="253">
        <v>0</v>
      </c>
      <c r="X124" s="253">
        <v>20</v>
      </c>
      <c r="Y124" s="253">
        <v>67</v>
      </c>
      <c r="Z124" s="253">
        <v>0</v>
      </c>
      <c r="AA124" s="253">
        <v>0</v>
      </c>
      <c r="AB124" s="253">
        <v>21</v>
      </c>
      <c r="AC124" s="253">
        <v>0</v>
      </c>
      <c r="AD124" s="253">
        <v>133</v>
      </c>
      <c r="AE124" s="253">
        <v>0</v>
      </c>
      <c r="AF124" s="253">
        <v>105</v>
      </c>
      <c r="AG124" s="253">
        <v>18</v>
      </c>
      <c r="AH124" s="253">
        <v>0</v>
      </c>
      <c r="AI124" s="253">
        <v>25</v>
      </c>
      <c r="AJ124" s="253">
        <v>0</v>
      </c>
      <c r="AK124" s="126"/>
      <c r="AL124" s="253">
        <v>426</v>
      </c>
      <c r="AM124" s="253">
        <v>149</v>
      </c>
      <c r="AN124" s="253">
        <v>149</v>
      </c>
      <c r="AO124" s="253">
        <v>0</v>
      </c>
    </row>
    <row r="125" spans="1:41">
      <c r="A125" s="129">
        <v>426149181</v>
      </c>
      <c r="B125" s="130" t="s">
        <v>708</v>
      </c>
      <c r="C125" s="141">
        <f t="shared" si="22"/>
        <v>1</v>
      </c>
      <c r="D125" s="141">
        <f t="shared" si="23"/>
        <v>0</v>
      </c>
      <c r="E125" s="141">
        <f t="shared" si="24"/>
        <v>2</v>
      </c>
      <c r="F125" s="141">
        <f t="shared" si="25"/>
        <v>4</v>
      </c>
      <c r="G125" s="141">
        <f t="shared" si="26"/>
        <v>0</v>
      </c>
      <c r="H125" s="141">
        <f t="shared" si="27"/>
        <v>0</v>
      </c>
      <c r="I125" s="141">
        <f t="shared" si="28"/>
        <v>0.52500000000000002</v>
      </c>
      <c r="J125" s="141"/>
      <c r="K125" s="141">
        <f t="shared" si="29"/>
        <v>1</v>
      </c>
      <c r="L125" s="141">
        <f t="shared" si="30"/>
        <v>0</v>
      </c>
      <c r="M125" s="141">
        <f t="shared" si="31"/>
        <v>8</v>
      </c>
      <c r="N125" s="141">
        <f t="shared" si="32"/>
        <v>0</v>
      </c>
      <c r="O125" s="141">
        <f t="shared" si="33"/>
        <v>8</v>
      </c>
      <c r="P125" s="141">
        <f t="shared" si="20"/>
        <v>50</v>
      </c>
      <c r="Q125" s="141">
        <f t="shared" si="34"/>
        <v>10</v>
      </c>
      <c r="R125" s="141">
        <f t="shared" si="21"/>
        <v>16</v>
      </c>
      <c r="S125" s="144"/>
      <c r="T125" s="253">
        <v>426149181</v>
      </c>
      <c r="U125" s="383" t="s">
        <v>708</v>
      </c>
      <c r="V125" s="253">
        <v>1</v>
      </c>
      <c r="W125" s="253">
        <v>0</v>
      </c>
      <c r="X125" s="253">
        <v>2</v>
      </c>
      <c r="Y125" s="253">
        <v>4</v>
      </c>
      <c r="Z125" s="253">
        <v>0</v>
      </c>
      <c r="AA125" s="253">
        <v>0</v>
      </c>
      <c r="AB125" s="253">
        <v>1</v>
      </c>
      <c r="AC125" s="253">
        <v>0</v>
      </c>
      <c r="AD125" s="253">
        <v>8</v>
      </c>
      <c r="AE125" s="253">
        <v>0</v>
      </c>
      <c r="AF125" s="253">
        <v>7</v>
      </c>
      <c r="AG125" s="253">
        <v>2</v>
      </c>
      <c r="AH125" s="253">
        <v>0</v>
      </c>
      <c r="AI125" s="253">
        <v>0</v>
      </c>
      <c r="AJ125" s="253">
        <v>0</v>
      </c>
      <c r="AK125" s="126"/>
      <c r="AL125" s="253">
        <v>426</v>
      </c>
      <c r="AM125" s="253">
        <v>149</v>
      </c>
      <c r="AN125" s="253">
        <v>181</v>
      </c>
      <c r="AO125" s="253">
        <v>0</v>
      </c>
    </row>
    <row r="126" spans="1:41">
      <c r="A126" s="129">
        <v>426149211</v>
      </c>
      <c r="B126" s="130" t="s">
        <v>708</v>
      </c>
      <c r="C126" s="141">
        <f t="shared" si="22"/>
        <v>0</v>
      </c>
      <c r="D126" s="141">
        <f t="shared" si="23"/>
        <v>0</v>
      </c>
      <c r="E126" s="141">
        <f t="shared" si="24"/>
        <v>0</v>
      </c>
      <c r="F126" s="141">
        <f t="shared" si="25"/>
        <v>0</v>
      </c>
      <c r="G126" s="141">
        <f t="shared" si="26"/>
        <v>0</v>
      </c>
      <c r="H126" s="141">
        <f t="shared" si="27"/>
        <v>0</v>
      </c>
      <c r="I126" s="141">
        <f t="shared" si="28"/>
        <v>0.1125</v>
      </c>
      <c r="J126" s="141"/>
      <c r="K126" s="141">
        <f t="shared" si="29"/>
        <v>0</v>
      </c>
      <c r="L126" s="141">
        <f t="shared" si="30"/>
        <v>0</v>
      </c>
      <c r="M126" s="141">
        <f t="shared" si="31"/>
        <v>3</v>
      </c>
      <c r="N126" s="141">
        <f t="shared" si="32"/>
        <v>0</v>
      </c>
      <c r="O126" s="141">
        <f t="shared" si="33"/>
        <v>3</v>
      </c>
      <c r="P126" s="141">
        <f t="shared" si="20"/>
        <v>100</v>
      </c>
      <c r="Q126" s="141">
        <f t="shared" si="34"/>
        <v>10</v>
      </c>
      <c r="R126" s="141">
        <f t="shared" si="21"/>
        <v>3</v>
      </c>
      <c r="S126" s="144"/>
      <c r="T126" s="253">
        <v>426149211</v>
      </c>
      <c r="U126" s="383" t="s">
        <v>708</v>
      </c>
      <c r="V126" s="253">
        <v>0</v>
      </c>
      <c r="W126" s="253">
        <v>0</v>
      </c>
      <c r="X126" s="253">
        <v>0</v>
      </c>
      <c r="Y126" s="253">
        <v>0</v>
      </c>
      <c r="Z126" s="253">
        <v>0</v>
      </c>
      <c r="AA126" s="253">
        <v>0</v>
      </c>
      <c r="AB126" s="253">
        <v>0</v>
      </c>
      <c r="AC126" s="253">
        <v>0</v>
      </c>
      <c r="AD126" s="253">
        <v>3</v>
      </c>
      <c r="AE126" s="253">
        <v>0</v>
      </c>
      <c r="AF126" s="253">
        <v>3</v>
      </c>
      <c r="AG126" s="253">
        <v>0</v>
      </c>
      <c r="AH126" s="253">
        <v>0</v>
      </c>
      <c r="AI126" s="253">
        <v>0</v>
      </c>
      <c r="AJ126" s="253">
        <v>0</v>
      </c>
      <c r="AK126" s="126"/>
      <c r="AL126" s="253">
        <v>426</v>
      </c>
      <c r="AM126" s="253">
        <v>149</v>
      </c>
      <c r="AN126" s="253">
        <v>211</v>
      </c>
      <c r="AO126" s="253">
        <v>0</v>
      </c>
    </row>
    <row r="127" spans="1:41">
      <c r="A127" s="129">
        <v>428035035</v>
      </c>
      <c r="B127" s="130" t="s">
        <v>745</v>
      </c>
      <c r="C127" s="141">
        <f t="shared" si="22"/>
        <v>0</v>
      </c>
      <c r="D127" s="141">
        <f t="shared" si="23"/>
        <v>0</v>
      </c>
      <c r="E127" s="141">
        <f t="shared" si="24"/>
        <v>131</v>
      </c>
      <c r="F127" s="141">
        <f t="shared" si="25"/>
        <v>750</v>
      </c>
      <c r="G127" s="141">
        <f t="shared" si="26"/>
        <v>355</v>
      </c>
      <c r="H127" s="141">
        <f t="shared" si="27"/>
        <v>66</v>
      </c>
      <c r="I127" s="141">
        <f t="shared" si="28"/>
        <v>51.712499999999999</v>
      </c>
      <c r="J127" s="141"/>
      <c r="K127" s="141">
        <f t="shared" si="29"/>
        <v>0</v>
      </c>
      <c r="L127" s="141">
        <f t="shared" si="30"/>
        <v>0</v>
      </c>
      <c r="M127" s="141">
        <f t="shared" si="31"/>
        <v>77</v>
      </c>
      <c r="N127" s="141">
        <f t="shared" si="32"/>
        <v>0</v>
      </c>
      <c r="O127" s="141">
        <f t="shared" si="33"/>
        <v>728</v>
      </c>
      <c r="P127" s="141">
        <f t="shared" si="20"/>
        <v>52.791878172588838</v>
      </c>
      <c r="Q127" s="141">
        <f t="shared" si="34"/>
        <v>10</v>
      </c>
      <c r="R127" s="141">
        <f t="shared" si="21"/>
        <v>1379</v>
      </c>
      <c r="S127" s="144"/>
      <c r="T127" s="253">
        <v>428035035</v>
      </c>
      <c r="U127" s="383" t="s">
        <v>745</v>
      </c>
      <c r="V127" s="253">
        <v>0</v>
      </c>
      <c r="W127" s="253">
        <v>0</v>
      </c>
      <c r="X127" s="253">
        <v>131</v>
      </c>
      <c r="Y127" s="253">
        <v>750</v>
      </c>
      <c r="Z127" s="253">
        <v>355</v>
      </c>
      <c r="AA127" s="253">
        <v>66</v>
      </c>
      <c r="AB127" s="253">
        <v>0</v>
      </c>
      <c r="AC127" s="253">
        <v>0</v>
      </c>
      <c r="AD127" s="253">
        <v>77</v>
      </c>
      <c r="AE127" s="253">
        <v>0</v>
      </c>
      <c r="AF127" s="253">
        <v>598</v>
      </c>
      <c r="AG127" s="253">
        <v>0</v>
      </c>
      <c r="AH127" s="253">
        <v>0</v>
      </c>
      <c r="AI127" s="253">
        <v>85</v>
      </c>
      <c r="AJ127" s="253">
        <v>45</v>
      </c>
      <c r="AK127" s="126"/>
      <c r="AL127" s="253">
        <v>428</v>
      </c>
      <c r="AM127" s="253">
        <v>35</v>
      </c>
      <c r="AN127" s="253">
        <v>35</v>
      </c>
      <c r="AO127" s="253">
        <v>0</v>
      </c>
    </row>
    <row r="128" spans="1:41">
      <c r="A128" s="129">
        <v>428035040</v>
      </c>
      <c r="B128" s="130" t="s">
        <v>745</v>
      </c>
      <c r="C128" s="141">
        <f t="shared" si="22"/>
        <v>0</v>
      </c>
      <c r="D128" s="141">
        <f t="shared" si="23"/>
        <v>0</v>
      </c>
      <c r="E128" s="141">
        <f t="shared" si="24"/>
        <v>0</v>
      </c>
      <c r="F128" s="141">
        <f t="shared" si="25"/>
        <v>0</v>
      </c>
      <c r="G128" s="141">
        <f t="shared" si="26"/>
        <v>1</v>
      </c>
      <c r="H128" s="141">
        <f t="shared" si="27"/>
        <v>0</v>
      </c>
      <c r="I128" s="141">
        <f t="shared" si="28"/>
        <v>3.7499999999999999E-2</v>
      </c>
      <c r="J128" s="141"/>
      <c r="K128" s="141">
        <f t="shared" si="29"/>
        <v>0</v>
      </c>
      <c r="L128" s="141">
        <f t="shared" si="30"/>
        <v>0</v>
      </c>
      <c r="M128" s="141">
        <f t="shared" si="31"/>
        <v>0</v>
      </c>
      <c r="N128" s="141">
        <f t="shared" si="32"/>
        <v>0</v>
      </c>
      <c r="O128" s="141">
        <f t="shared" si="33"/>
        <v>1</v>
      </c>
      <c r="P128" s="141">
        <f t="shared" si="20"/>
        <v>100</v>
      </c>
      <c r="Q128" s="141">
        <f t="shared" si="34"/>
        <v>10</v>
      </c>
      <c r="R128" s="141">
        <f t="shared" si="21"/>
        <v>1</v>
      </c>
      <c r="S128" s="144"/>
      <c r="T128" s="253">
        <v>428035040</v>
      </c>
      <c r="U128" s="383" t="s">
        <v>745</v>
      </c>
      <c r="V128" s="253">
        <v>0</v>
      </c>
      <c r="W128" s="253">
        <v>0</v>
      </c>
      <c r="X128" s="253">
        <v>0</v>
      </c>
      <c r="Y128" s="253">
        <v>0</v>
      </c>
      <c r="Z128" s="253">
        <v>1</v>
      </c>
      <c r="AA128" s="253">
        <v>0</v>
      </c>
      <c r="AB128" s="253">
        <v>0</v>
      </c>
      <c r="AC128" s="253">
        <v>0</v>
      </c>
      <c r="AD128" s="253">
        <v>0</v>
      </c>
      <c r="AE128" s="253">
        <v>0</v>
      </c>
      <c r="AF128" s="253">
        <v>1</v>
      </c>
      <c r="AG128" s="253">
        <v>0</v>
      </c>
      <c r="AH128" s="253">
        <v>0</v>
      </c>
      <c r="AI128" s="253">
        <v>0</v>
      </c>
      <c r="AJ128" s="253">
        <v>0</v>
      </c>
      <c r="AK128" s="126"/>
      <c r="AL128" s="253">
        <v>428</v>
      </c>
      <c r="AM128" s="253">
        <v>35</v>
      </c>
      <c r="AN128" s="253">
        <v>40</v>
      </c>
      <c r="AO128" s="253">
        <v>0</v>
      </c>
    </row>
    <row r="129" spans="1:41">
      <c r="A129" s="129">
        <v>428035044</v>
      </c>
      <c r="B129" s="130" t="s">
        <v>745</v>
      </c>
      <c r="C129" s="141">
        <f t="shared" si="22"/>
        <v>0</v>
      </c>
      <c r="D129" s="141">
        <f t="shared" si="23"/>
        <v>0</v>
      </c>
      <c r="E129" s="141">
        <f t="shared" si="24"/>
        <v>0</v>
      </c>
      <c r="F129" s="141">
        <f t="shared" si="25"/>
        <v>5</v>
      </c>
      <c r="G129" s="141">
        <f t="shared" si="26"/>
        <v>4</v>
      </c>
      <c r="H129" s="141">
        <f t="shared" si="27"/>
        <v>0</v>
      </c>
      <c r="I129" s="141">
        <f t="shared" si="28"/>
        <v>0.33750000000000002</v>
      </c>
      <c r="J129" s="141"/>
      <c r="K129" s="141">
        <f t="shared" si="29"/>
        <v>0</v>
      </c>
      <c r="L129" s="141">
        <f t="shared" si="30"/>
        <v>0</v>
      </c>
      <c r="M129" s="141">
        <f t="shared" si="31"/>
        <v>0</v>
      </c>
      <c r="N129" s="141">
        <f t="shared" si="32"/>
        <v>0</v>
      </c>
      <c r="O129" s="141">
        <f t="shared" si="33"/>
        <v>1</v>
      </c>
      <c r="P129" s="141">
        <f t="shared" si="20"/>
        <v>11.111111111111111</v>
      </c>
      <c r="Q129" s="141">
        <f t="shared" si="34"/>
        <v>3</v>
      </c>
      <c r="R129" s="141">
        <f t="shared" si="21"/>
        <v>9</v>
      </c>
      <c r="S129" s="144"/>
      <c r="T129" s="253">
        <v>428035044</v>
      </c>
      <c r="U129" s="383" t="s">
        <v>745</v>
      </c>
      <c r="V129" s="253">
        <v>0</v>
      </c>
      <c r="W129" s="253">
        <v>0</v>
      </c>
      <c r="X129" s="253">
        <v>0</v>
      </c>
      <c r="Y129" s="253">
        <v>5</v>
      </c>
      <c r="Z129" s="253">
        <v>4</v>
      </c>
      <c r="AA129" s="253">
        <v>0</v>
      </c>
      <c r="AB129" s="253">
        <v>0</v>
      </c>
      <c r="AC129" s="253">
        <v>0</v>
      </c>
      <c r="AD129" s="253">
        <v>0</v>
      </c>
      <c r="AE129" s="253">
        <v>0</v>
      </c>
      <c r="AF129" s="253">
        <v>1</v>
      </c>
      <c r="AG129" s="253">
        <v>0</v>
      </c>
      <c r="AH129" s="253">
        <v>0</v>
      </c>
      <c r="AI129" s="253">
        <v>0</v>
      </c>
      <c r="AJ129" s="253">
        <v>0</v>
      </c>
      <c r="AK129" s="126"/>
      <c r="AL129" s="253">
        <v>428</v>
      </c>
      <c r="AM129" s="253">
        <v>35</v>
      </c>
      <c r="AN129" s="253">
        <v>44</v>
      </c>
      <c r="AO129" s="253">
        <v>0</v>
      </c>
    </row>
    <row r="130" spans="1:41">
      <c r="A130" s="129">
        <v>428035050</v>
      </c>
      <c r="B130" s="130" t="s">
        <v>745</v>
      </c>
      <c r="C130" s="141">
        <f t="shared" si="22"/>
        <v>0</v>
      </c>
      <c r="D130" s="141">
        <f t="shared" si="23"/>
        <v>0</v>
      </c>
      <c r="E130" s="141">
        <f t="shared" si="24"/>
        <v>0</v>
      </c>
      <c r="F130" s="141">
        <f t="shared" si="25"/>
        <v>1</v>
      </c>
      <c r="G130" s="141">
        <f t="shared" si="26"/>
        <v>0</v>
      </c>
      <c r="H130" s="141">
        <f t="shared" si="27"/>
        <v>0</v>
      </c>
      <c r="I130" s="141">
        <f t="shared" si="28"/>
        <v>3.7499999999999999E-2</v>
      </c>
      <c r="J130" s="141"/>
      <c r="K130" s="141">
        <f t="shared" si="29"/>
        <v>0</v>
      </c>
      <c r="L130" s="141">
        <f t="shared" si="30"/>
        <v>0</v>
      </c>
      <c r="M130" s="141">
        <f t="shared" si="31"/>
        <v>0</v>
      </c>
      <c r="N130" s="141">
        <f t="shared" si="32"/>
        <v>0</v>
      </c>
      <c r="O130" s="141">
        <f t="shared" si="33"/>
        <v>1</v>
      </c>
      <c r="P130" s="141">
        <f t="shared" si="20"/>
        <v>100</v>
      </c>
      <c r="Q130" s="141">
        <f t="shared" si="34"/>
        <v>10</v>
      </c>
      <c r="R130" s="141">
        <f t="shared" si="21"/>
        <v>1</v>
      </c>
      <c r="S130" s="144"/>
      <c r="T130" s="253">
        <v>428035050</v>
      </c>
      <c r="U130" s="383" t="s">
        <v>745</v>
      </c>
      <c r="V130" s="253">
        <v>0</v>
      </c>
      <c r="W130" s="253">
        <v>0</v>
      </c>
      <c r="X130" s="253">
        <v>0</v>
      </c>
      <c r="Y130" s="253">
        <v>1</v>
      </c>
      <c r="Z130" s="253">
        <v>0</v>
      </c>
      <c r="AA130" s="253">
        <v>0</v>
      </c>
      <c r="AB130" s="253">
        <v>0</v>
      </c>
      <c r="AC130" s="253">
        <v>0</v>
      </c>
      <c r="AD130" s="253">
        <v>0</v>
      </c>
      <c r="AE130" s="253">
        <v>0</v>
      </c>
      <c r="AF130" s="253">
        <v>1</v>
      </c>
      <c r="AG130" s="253">
        <v>0</v>
      </c>
      <c r="AH130" s="253">
        <v>0</v>
      </c>
      <c r="AI130" s="253">
        <v>0</v>
      </c>
      <c r="AJ130" s="253">
        <v>0</v>
      </c>
      <c r="AK130" s="126"/>
      <c r="AL130" s="253">
        <v>428</v>
      </c>
      <c r="AM130" s="253">
        <v>35</v>
      </c>
      <c r="AN130" s="253">
        <v>50</v>
      </c>
      <c r="AO130" s="253">
        <v>0</v>
      </c>
    </row>
    <row r="131" spans="1:41">
      <c r="A131" s="129">
        <v>428035057</v>
      </c>
      <c r="B131" s="130" t="s">
        <v>745</v>
      </c>
      <c r="C131" s="141">
        <f t="shared" si="22"/>
        <v>0</v>
      </c>
      <c r="D131" s="141">
        <f t="shared" si="23"/>
        <v>0</v>
      </c>
      <c r="E131" s="141">
        <f t="shared" si="24"/>
        <v>12</v>
      </c>
      <c r="F131" s="141">
        <f t="shared" si="25"/>
        <v>70</v>
      </c>
      <c r="G131" s="141">
        <f t="shared" si="26"/>
        <v>42</v>
      </c>
      <c r="H131" s="141">
        <f t="shared" si="27"/>
        <v>2</v>
      </c>
      <c r="I131" s="141">
        <f t="shared" si="28"/>
        <v>5.625</v>
      </c>
      <c r="J131" s="141"/>
      <c r="K131" s="141">
        <f t="shared" si="29"/>
        <v>0</v>
      </c>
      <c r="L131" s="141">
        <f t="shared" si="30"/>
        <v>0</v>
      </c>
      <c r="M131" s="141">
        <f t="shared" si="31"/>
        <v>24</v>
      </c>
      <c r="N131" s="141">
        <f t="shared" si="32"/>
        <v>0</v>
      </c>
      <c r="O131" s="141">
        <f t="shared" si="33"/>
        <v>81</v>
      </c>
      <c r="P131" s="141">
        <f t="shared" si="20"/>
        <v>54</v>
      </c>
      <c r="Q131" s="141">
        <f t="shared" si="34"/>
        <v>10</v>
      </c>
      <c r="R131" s="141">
        <f t="shared" si="21"/>
        <v>150</v>
      </c>
      <c r="S131" s="144"/>
      <c r="T131" s="253">
        <v>428035057</v>
      </c>
      <c r="U131" s="383" t="s">
        <v>745</v>
      </c>
      <c r="V131" s="253">
        <v>0</v>
      </c>
      <c r="W131" s="253">
        <v>0</v>
      </c>
      <c r="X131" s="253">
        <v>12</v>
      </c>
      <c r="Y131" s="253">
        <v>70</v>
      </c>
      <c r="Z131" s="253">
        <v>42</v>
      </c>
      <c r="AA131" s="253">
        <v>2</v>
      </c>
      <c r="AB131" s="253">
        <v>0</v>
      </c>
      <c r="AC131" s="253">
        <v>0</v>
      </c>
      <c r="AD131" s="253">
        <v>24</v>
      </c>
      <c r="AE131" s="253">
        <v>0</v>
      </c>
      <c r="AF131" s="253">
        <v>73</v>
      </c>
      <c r="AG131" s="253">
        <v>0</v>
      </c>
      <c r="AH131" s="253">
        <v>0</v>
      </c>
      <c r="AI131" s="253">
        <v>8</v>
      </c>
      <c r="AJ131" s="253">
        <v>0</v>
      </c>
      <c r="AK131" s="126"/>
      <c r="AL131" s="253">
        <v>428</v>
      </c>
      <c r="AM131" s="253">
        <v>35</v>
      </c>
      <c r="AN131" s="253">
        <v>57</v>
      </c>
      <c r="AO131" s="253">
        <v>0</v>
      </c>
    </row>
    <row r="132" spans="1:41">
      <c r="A132" s="129">
        <v>428035073</v>
      </c>
      <c r="B132" s="130" t="s">
        <v>745</v>
      </c>
      <c r="C132" s="141">
        <f t="shared" si="22"/>
        <v>0</v>
      </c>
      <c r="D132" s="141">
        <f t="shared" si="23"/>
        <v>0</v>
      </c>
      <c r="E132" s="141">
        <f t="shared" si="24"/>
        <v>1</v>
      </c>
      <c r="F132" s="141">
        <f t="shared" si="25"/>
        <v>4</v>
      </c>
      <c r="G132" s="141">
        <f t="shared" si="26"/>
        <v>2</v>
      </c>
      <c r="H132" s="141">
        <f t="shared" si="27"/>
        <v>0</v>
      </c>
      <c r="I132" s="141">
        <f t="shared" si="28"/>
        <v>0.26250000000000001</v>
      </c>
      <c r="J132" s="141"/>
      <c r="K132" s="141">
        <f t="shared" si="29"/>
        <v>0</v>
      </c>
      <c r="L132" s="141">
        <f t="shared" si="30"/>
        <v>0</v>
      </c>
      <c r="M132" s="141">
        <f t="shared" si="31"/>
        <v>0</v>
      </c>
      <c r="N132" s="141">
        <f t="shared" si="32"/>
        <v>0</v>
      </c>
      <c r="O132" s="141">
        <f t="shared" si="33"/>
        <v>1</v>
      </c>
      <c r="P132" s="141">
        <f t="shared" si="20"/>
        <v>14.285714285714285</v>
      </c>
      <c r="Q132" s="141">
        <f t="shared" si="34"/>
        <v>3</v>
      </c>
      <c r="R132" s="141">
        <f t="shared" si="21"/>
        <v>7</v>
      </c>
      <c r="S132" s="144"/>
      <c r="T132" s="253">
        <v>428035073</v>
      </c>
      <c r="U132" s="383" t="s">
        <v>745</v>
      </c>
      <c r="V132" s="253">
        <v>0</v>
      </c>
      <c r="W132" s="253">
        <v>0</v>
      </c>
      <c r="X132" s="253">
        <v>1</v>
      </c>
      <c r="Y132" s="253">
        <v>4</v>
      </c>
      <c r="Z132" s="253">
        <v>2</v>
      </c>
      <c r="AA132" s="253">
        <v>0</v>
      </c>
      <c r="AB132" s="253">
        <v>0</v>
      </c>
      <c r="AC132" s="253">
        <v>0</v>
      </c>
      <c r="AD132" s="253">
        <v>0</v>
      </c>
      <c r="AE132" s="253">
        <v>0</v>
      </c>
      <c r="AF132" s="253">
        <v>0</v>
      </c>
      <c r="AG132" s="253">
        <v>0</v>
      </c>
      <c r="AH132" s="253">
        <v>0</v>
      </c>
      <c r="AI132" s="253">
        <v>1</v>
      </c>
      <c r="AJ132" s="253">
        <v>0</v>
      </c>
      <c r="AK132" s="126"/>
      <c r="AL132" s="253">
        <v>428</v>
      </c>
      <c r="AM132" s="253">
        <v>35</v>
      </c>
      <c r="AN132" s="253">
        <v>73</v>
      </c>
      <c r="AO132" s="253">
        <v>0</v>
      </c>
    </row>
    <row r="133" spans="1:41">
      <c r="A133" s="129">
        <v>428035093</v>
      </c>
      <c r="B133" s="130" t="s">
        <v>745</v>
      </c>
      <c r="C133" s="141">
        <f t="shared" si="22"/>
        <v>0</v>
      </c>
      <c r="D133" s="141">
        <f t="shared" si="23"/>
        <v>0</v>
      </c>
      <c r="E133" s="141">
        <f t="shared" si="24"/>
        <v>0</v>
      </c>
      <c r="F133" s="141">
        <f t="shared" si="25"/>
        <v>3</v>
      </c>
      <c r="G133" s="141">
        <f t="shared" si="26"/>
        <v>2</v>
      </c>
      <c r="H133" s="141">
        <f t="shared" si="27"/>
        <v>0</v>
      </c>
      <c r="I133" s="141">
        <f t="shared" si="28"/>
        <v>0.1875</v>
      </c>
      <c r="J133" s="141"/>
      <c r="K133" s="141">
        <f t="shared" si="29"/>
        <v>0</v>
      </c>
      <c r="L133" s="141">
        <f t="shared" si="30"/>
        <v>0</v>
      </c>
      <c r="M133" s="141">
        <f t="shared" si="31"/>
        <v>0</v>
      </c>
      <c r="N133" s="141">
        <f t="shared" si="32"/>
        <v>0</v>
      </c>
      <c r="O133" s="141">
        <f t="shared" si="33"/>
        <v>4</v>
      </c>
      <c r="P133" s="141">
        <f t="shared" si="20"/>
        <v>80</v>
      </c>
      <c r="Q133" s="141">
        <f t="shared" si="34"/>
        <v>10</v>
      </c>
      <c r="R133" s="141">
        <f t="shared" si="21"/>
        <v>5</v>
      </c>
      <c r="S133" s="144"/>
      <c r="T133" s="253">
        <v>428035093</v>
      </c>
      <c r="U133" s="383" t="s">
        <v>745</v>
      </c>
      <c r="V133" s="253">
        <v>0</v>
      </c>
      <c r="W133" s="253">
        <v>0</v>
      </c>
      <c r="X133" s="253">
        <v>0</v>
      </c>
      <c r="Y133" s="253">
        <v>3</v>
      </c>
      <c r="Z133" s="253">
        <v>2</v>
      </c>
      <c r="AA133" s="253">
        <v>0</v>
      </c>
      <c r="AB133" s="253">
        <v>0</v>
      </c>
      <c r="AC133" s="253">
        <v>0</v>
      </c>
      <c r="AD133" s="253">
        <v>0</v>
      </c>
      <c r="AE133" s="253">
        <v>0</v>
      </c>
      <c r="AF133" s="253">
        <v>4</v>
      </c>
      <c r="AG133" s="253">
        <v>0</v>
      </c>
      <c r="AH133" s="253">
        <v>0</v>
      </c>
      <c r="AI133" s="253">
        <v>0</v>
      </c>
      <c r="AJ133" s="253">
        <v>0</v>
      </c>
      <c r="AK133" s="126"/>
      <c r="AL133" s="253">
        <v>428</v>
      </c>
      <c r="AM133" s="253">
        <v>35</v>
      </c>
      <c r="AN133" s="253">
        <v>93</v>
      </c>
      <c r="AO133" s="253">
        <v>0</v>
      </c>
    </row>
    <row r="134" spans="1:41">
      <c r="A134" s="129">
        <v>428035163</v>
      </c>
      <c r="B134" s="130" t="s">
        <v>745</v>
      </c>
      <c r="C134" s="141">
        <f t="shared" si="22"/>
        <v>0</v>
      </c>
      <c r="D134" s="141">
        <f t="shared" si="23"/>
        <v>0</v>
      </c>
      <c r="E134" s="141">
        <f t="shared" si="24"/>
        <v>0</v>
      </c>
      <c r="F134" s="141">
        <f t="shared" si="25"/>
        <v>3</v>
      </c>
      <c r="G134" s="141">
        <f t="shared" si="26"/>
        <v>3</v>
      </c>
      <c r="H134" s="141">
        <f t="shared" si="27"/>
        <v>0</v>
      </c>
      <c r="I134" s="141">
        <f t="shared" si="28"/>
        <v>0.26250000000000001</v>
      </c>
      <c r="J134" s="141"/>
      <c r="K134" s="141">
        <f t="shared" si="29"/>
        <v>0</v>
      </c>
      <c r="L134" s="141">
        <f t="shared" si="30"/>
        <v>0</v>
      </c>
      <c r="M134" s="141">
        <f t="shared" si="31"/>
        <v>1</v>
      </c>
      <c r="N134" s="141">
        <f t="shared" si="32"/>
        <v>0</v>
      </c>
      <c r="O134" s="141">
        <f t="shared" si="33"/>
        <v>1</v>
      </c>
      <c r="P134" s="141">
        <f t="shared" si="20"/>
        <v>14.285714285714285</v>
      </c>
      <c r="Q134" s="141">
        <f t="shared" si="34"/>
        <v>3</v>
      </c>
      <c r="R134" s="141">
        <f t="shared" si="21"/>
        <v>7</v>
      </c>
      <c r="S134" s="144"/>
      <c r="T134" s="253">
        <v>428035163</v>
      </c>
      <c r="U134" s="383" t="s">
        <v>745</v>
      </c>
      <c r="V134" s="253">
        <v>0</v>
      </c>
      <c r="W134" s="253">
        <v>0</v>
      </c>
      <c r="X134" s="253">
        <v>0</v>
      </c>
      <c r="Y134" s="253">
        <v>3</v>
      </c>
      <c r="Z134" s="253">
        <v>3</v>
      </c>
      <c r="AA134" s="253">
        <v>0</v>
      </c>
      <c r="AB134" s="253">
        <v>0</v>
      </c>
      <c r="AC134" s="253">
        <v>0</v>
      </c>
      <c r="AD134" s="253">
        <v>1</v>
      </c>
      <c r="AE134" s="253">
        <v>0</v>
      </c>
      <c r="AF134" s="253">
        <v>1</v>
      </c>
      <c r="AG134" s="253">
        <v>0</v>
      </c>
      <c r="AH134" s="253">
        <v>0</v>
      </c>
      <c r="AI134" s="253">
        <v>0</v>
      </c>
      <c r="AJ134" s="253">
        <v>0</v>
      </c>
      <c r="AK134" s="126"/>
      <c r="AL134" s="253">
        <v>428</v>
      </c>
      <c r="AM134" s="253">
        <v>35</v>
      </c>
      <c r="AN134" s="253">
        <v>163</v>
      </c>
      <c r="AO134" s="253">
        <v>0</v>
      </c>
    </row>
    <row r="135" spans="1:41">
      <c r="A135" s="129">
        <v>428035165</v>
      </c>
      <c r="B135" s="130" t="s">
        <v>745</v>
      </c>
      <c r="C135" s="141">
        <f t="shared" si="22"/>
        <v>0</v>
      </c>
      <c r="D135" s="141">
        <f t="shared" si="23"/>
        <v>0</v>
      </c>
      <c r="E135" s="141">
        <f t="shared" si="24"/>
        <v>0</v>
      </c>
      <c r="F135" s="141">
        <f t="shared" si="25"/>
        <v>1</v>
      </c>
      <c r="G135" s="141">
        <f t="shared" si="26"/>
        <v>2</v>
      </c>
      <c r="H135" s="141">
        <f t="shared" si="27"/>
        <v>0</v>
      </c>
      <c r="I135" s="141">
        <f t="shared" si="28"/>
        <v>0.1125</v>
      </c>
      <c r="J135" s="141"/>
      <c r="K135" s="141">
        <f t="shared" si="29"/>
        <v>0</v>
      </c>
      <c r="L135" s="141">
        <f t="shared" si="30"/>
        <v>0</v>
      </c>
      <c r="M135" s="141">
        <f t="shared" si="31"/>
        <v>0</v>
      </c>
      <c r="N135" s="141">
        <f t="shared" si="32"/>
        <v>0</v>
      </c>
      <c r="O135" s="141">
        <f t="shared" si="33"/>
        <v>2</v>
      </c>
      <c r="P135" s="141">
        <f t="shared" si="20"/>
        <v>66.666666666666657</v>
      </c>
      <c r="Q135" s="141">
        <f t="shared" si="34"/>
        <v>10</v>
      </c>
      <c r="R135" s="141">
        <f t="shared" si="21"/>
        <v>3</v>
      </c>
      <c r="S135" s="144"/>
      <c r="T135" s="253">
        <v>428035165</v>
      </c>
      <c r="U135" s="383" t="s">
        <v>745</v>
      </c>
      <c r="V135" s="253">
        <v>0</v>
      </c>
      <c r="W135" s="253">
        <v>0</v>
      </c>
      <c r="X135" s="253">
        <v>0</v>
      </c>
      <c r="Y135" s="253">
        <v>1</v>
      </c>
      <c r="Z135" s="253">
        <v>2</v>
      </c>
      <c r="AA135" s="253">
        <v>0</v>
      </c>
      <c r="AB135" s="253">
        <v>0</v>
      </c>
      <c r="AC135" s="253">
        <v>0</v>
      </c>
      <c r="AD135" s="253">
        <v>0</v>
      </c>
      <c r="AE135" s="253">
        <v>0</v>
      </c>
      <c r="AF135" s="253">
        <v>2</v>
      </c>
      <c r="AG135" s="253">
        <v>0</v>
      </c>
      <c r="AH135" s="253">
        <v>0</v>
      </c>
      <c r="AI135" s="253">
        <v>0</v>
      </c>
      <c r="AJ135" s="253">
        <v>0</v>
      </c>
      <c r="AK135" s="126"/>
      <c r="AL135" s="253">
        <v>428</v>
      </c>
      <c r="AM135" s="253">
        <v>35</v>
      </c>
      <c r="AN135" s="253">
        <v>165</v>
      </c>
      <c r="AO135" s="253">
        <v>0</v>
      </c>
    </row>
    <row r="136" spans="1:41">
      <c r="A136" s="129">
        <v>428035176</v>
      </c>
      <c r="B136" s="130" t="s">
        <v>745</v>
      </c>
      <c r="C136" s="141">
        <f t="shared" si="22"/>
        <v>0</v>
      </c>
      <c r="D136" s="141">
        <f t="shared" si="23"/>
        <v>0</v>
      </c>
      <c r="E136" s="141">
        <f t="shared" si="24"/>
        <v>0</v>
      </c>
      <c r="F136" s="141">
        <f t="shared" si="25"/>
        <v>0</v>
      </c>
      <c r="G136" s="141">
        <f t="shared" si="26"/>
        <v>0</v>
      </c>
      <c r="H136" s="141">
        <f t="shared" si="27"/>
        <v>0</v>
      </c>
      <c r="I136" s="141">
        <f t="shared" si="28"/>
        <v>3.7499999999999999E-2</v>
      </c>
      <c r="J136" s="141"/>
      <c r="K136" s="141">
        <f t="shared" si="29"/>
        <v>0</v>
      </c>
      <c r="L136" s="141">
        <f t="shared" si="30"/>
        <v>0</v>
      </c>
      <c r="M136" s="141">
        <f t="shared" si="31"/>
        <v>1</v>
      </c>
      <c r="N136" s="141">
        <f t="shared" si="32"/>
        <v>0</v>
      </c>
      <c r="O136" s="141">
        <f t="shared" si="33"/>
        <v>0</v>
      </c>
      <c r="P136" s="141">
        <f t="shared" si="20"/>
        <v>0</v>
      </c>
      <c r="Q136" s="141">
        <f t="shared" si="34"/>
        <v>1</v>
      </c>
      <c r="R136" s="141">
        <f t="shared" si="21"/>
        <v>1</v>
      </c>
      <c r="S136" s="144"/>
      <c r="T136" s="253">
        <v>428035176</v>
      </c>
      <c r="U136" s="383" t="s">
        <v>745</v>
      </c>
      <c r="V136" s="253">
        <v>0</v>
      </c>
      <c r="W136" s="253">
        <v>0</v>
      </c>
      <c r="X136" s="253">
        <v>0</v>
      </c>
      <c r="Y136" s="253">
        <v>0</v>
      </c>
      <c r="Z136" s="253">
        <v>0</v>
      </c>
      <c r="AA136" s="253">
        <v>0</v>
      </c>
      <c r="AB136" s="253">
        <v>0</v>
      </c>
      <c r="AC136" s="253">
        <v>0</v>
      </c>
      <c r="AD136" s="253">
        <v>1</v>
      </c>
      <c r="AE136" s="253">
        <v>0</v>
      </c>
      <c r="AF136" s="253">
        <v>0</v>
      </c>
      <c r="AG136" s="253">
        <v>0</v>
      </c>
      <c r="AH136" s="253">
        <v>0</v>
      </c>
      <c r="AI136" s="253">
        <v>0</v>
      </c>
      <c r="AJ136" s="253">
        <v>0</v>
      </c>
      <c r="AK136" s="126"/>
      <c r="AL136" s="253">
        <v>428</v>
      </c>
      <c r="AM136" s="253">
        <v>35</v>
      </c>
      <c r="AN136" s="253">
        <v>176</v>
      </c>
      <c r="AO136" s="253">
        <v>0</v>
      </c>
    </row>
    <row r="137" spans="1:41">
      <c r="A137" s="129">
        <v>428035189</v>
      </c>
      <c r="B137" s="130" t="s">
        <v>745</v>
      </c>
      <c r="C137" s="141">
        <f t="shared" si="22"/>
        <v>0</v>
      </c>
      <c r="D137" s="141">
        <f t="shared" si="23"/>
        <v>0</v>
      </c>
      <c r="E137" s="141">
        <f t="shared" si="24"/>
        <v>0</v>
      </c>
      <c r="F137" s="141">
        <f t="shared" si="25"/>
        <v>3</v>
      </c>
      <c r="G137" s="141">
        <f t="shared" si="26"/>
        <v>0</v>
      </c>
      <c r="H137" s="141">
        <f t="shared" si="27"/>
        <v>0</v>
      </c>
      <c r="I137" s="141">
        <f t="shared" si="28"/>
        <v>0.1125</v>
      </c>
      <c r="J137" s="141"/>
      <c r="K137" s="141">
        <f t="shared" si="29"/>
        <v>0</v>
      </c>
      <c r="L137" s="141">
        <f t="shared" si="30"/>
        <v>0</v>
      </c>
      <c r="M137" s="141">
        <f t="shared" si="31"/>
        <v>0</v>
      </c>
      <c r="N137" s="141">
        <f t="shared" si="32"/>
        <v>0</v>
      </c>
      <c r="O137" s="141">
        <f t="shared" si="33"/>
        <v>1</v>
      </c>
      <c r="P137" s="141">
        <f t="shared" si="20"/>
        <v>33.333333333333329</v>
      </c>
      <c r="Q137" s="141">
        <f t="shared" si="34"/>
        <v>8</v>
      </c>
      <c r="R137" s="141">
        <f t="shared" si="21"/>
        <v>3</v>
      </c>
      <c r="S137" s="144"/>
      <c r="T137" s="253">
        <v>428035189</v>
      </c>
      <c r="U137" s="383" t="s">
        <v>745</v>
      </c>
      <c r="V137" s="253">
        <v>0</v>
      </c>
      <c r="W137" s="253">
        <v>0</v>
      </c>
      <c r="X137" s="253">
        <v>0</v>
      </c>
      <c r="Y137" s="253">
        <v>3</v>
      </c>
      <c r="Z137" s="253">
        <v>0</v>
      </c>
      <c r="AA137" s="253">
        <v>0</v>
      </c>
      <c r="AB137" s="253">
        <v>0</v>
      </c>
      <c r="AC137" s="253">
        <v>0</v>
      </c>
      <c r="AD137" s="253">
        <v>0</v>
      </c>
      <c r="AE137" s="253">
        <v>0</v>
      </c>
      <c r="AF137" s="253">
        <v>1</v>
      </c>
      <c r="AG137" s="253">
        <v>0</v>
      </c>
      <c r="AH137" s="253">
        <v>0</v>
      </c>
      <c r="AI137" s="253">
        <v>0</v>
      </c>
      <c r="AJ137" s="253">
        <v>0</v>
      </c>
      <c r="AK137" s="126"/>
      <c r="AL137" s="253">
        <v>428</v>
      </c>
      <c r="AM137" s="253">
        <v>35</v>
      </c>
      <c r="AN137" s="253">
        <v>189</v>
      </c>
      <c r="AO137" s="253">
        <v>0</v>
      </c>
    </row>
    <row r="138" spans="1:41">
      <c r="A138" s="129">
        <v>428035220</v>
      </c>
      <c r="B138" s="130" t="s">
        <v>745</v>
      </c>
      <c r="C138" s="141">
        <f t="shared" si="22"/>
        <v>0</v>
      </c>
      <c r="D138" s="141">
        <f t="shared" si="23"/>
        <v>0</v>
      </c>
      <c r="E138" s="141">
        <f t="shared" si="24"/>
        <v>0</v>
      </c>
      <c r="F138" s="141">
        <f t="shared" si="25"/>
        <v>1</v>
      </c>
      <c r="G138" s="141">
        <f t="shared" si="26"/>
        <v>3</v>
      </c>
      <c r="H138" s="141">
        <f t="shared" si="27"/>
        <v>0</v>
      </c>
      <c r="I138" s="141">
        <f t="shared" si="28"/>
        <v>0.15</v>
      </c>
      <c r="J138" s="141"/>
      <c r="K138" s="141">
        <f t="shared" si="29"/>
        <v>0</v>
      </c>
      <c r="L138" s="141">
        <f t="shared" si="30"/>
        <v>0</v>
      </c>
      <c r="M138" s="141">
        <f t="shared" si="31"/>
        <v>0</v>
      </c>
      <c r="N138" s="141">
        <f t="shared" si="32"/>
        <v>0</v>
      </c>
      <c r="O138" s="141">
        <f t="shared" si="33"/>
        <v>3</v>
      </c>
      <c r="P138" s="141">
        <f t="shared" si="20"/>
        <v>75</v>
      </c>
      <c r="Q138" s="141">
        <f t="shared" si="34"/>
        <v>10</v>
      </c>
      <c r="R138" s="141">
        <f t="shared" si="21"/>
        <v>4</v>
      </c>
      <c r="S138" s="144"/>
      <c r="T138" s="253">
        <v>428035220</v>
      </c>
      <c r="U138" s="383" t="s">
        <v>745</v>
      </c>
      <c r="V138" s="253">
        <v>0</v>
      </c>
      <c r="W138" s="253">
        <v>0</v>
      </c>
      <c r="X138" s="253">
        <v>0</v>
      </c>
      <c r="Y138" s="253">
        <v>1</v>
      </c>
      <c r="Z138" s="253">
        <v>3</v>
      </c>
      <c r="AA138" s="253">
        <v>0</v>
      </c>
      <c r="AB138" s="253">
        <v>0</v>
      </c>
      <c r="AC138" s="253">
        <v>0</v>
      </c>
      <c r="AD138" s="253">
        <v>0</v>
      </c>
      <c r="AE138" s="253">
        <v>0</v>
      </c>
      <c r="AF138" s="253">
        <v>3</v>
      </c>
      <c r="AG138" s="253">
        <v>0</v>
      </c>
      <c r="AH138" s="253">
        <v>0</v>
      </c>
      <c r="AI138" s="253">
        <v>0</v>
      </c>
      <c r="AJ138" s="253">
        <v>0</v>
      </c>
      <c r="AK138" s="126"/>
      <c r="AL138" s="253">
        <v>428</v>
      </c>
      <c r="AM138" s="253">
        <v>35</v>
      </c>
      <c r="AN138" s="253">
        <v>220</v>
      </c>
      <c r="AO138" s="253">
        <v>0</v>
      </c>
    </row>
    <row r="139" spans="1:41">
      <c r="A139" s="129">
        <v>428035243</v>
      </c>
      <c r="B139" s="130" t="s">
        <v>745</v>
      </c>
      <c r="C139" s="141">
        <f t="shared" si="22"/>
        <v>0</v>
      </c>
      <c r="D139" s="141">
        <f t="shared" si="23"/>
        <v>0</v>
      </c>
      <c r="E139" s="141">
        <f t="shared" si="24"/>
        <v>1</v>
      </c>
      <c r="F139" s="141">
        <f t="shared" si="25"/>
        <v>3</v>
      </c>
      <c r="G139" s="141">
        <f t="shared" si="26"/>
        <v>1</v>
      </c>
      <c r="H139" s="141">
        <f t="shared" si="27"/>
        <v>0</v>
      </c>
      <c r="I139" s="141">
        <f t="shared" si="28"/>
        <v>0.1875</v>
      </c>
      <c r="J139" s="141"/>
      <c r="K139" s="141">
        <f t="shared" si="29"/>
        <v>0</v>
      </c>
      <c r="L139" s="141">
        <f t="shared" si="30"/>
        <v>0</v>
      </c>
      <c r="M139" s="141">
        <f t="shared" si="31"/>
        <v>0</v>
      </c>
      <c r="N139" s="141">
        <f t="shared" si="32"/>
        <v>0</v>
      </c>
      <c r="O139" s="141">
        <f t="shared" si="33"/>
        <v>2</v>
      </c>
      <c r="P139" s="141">
        <f t="shared" ref="P139:P202" si="35">O139/R139*100</f>
        <v>40</v>
      </c>
      <c r="Q139" s="141">
        <f t="shared" si="34"/>
        <v>9</v>
      </c>
      <c r="R139" s="141">
        <f t="shared" ref="R139:R202" si="36">SUM(E139:H139)+M139+N139+ROUND(C139*0.5,0)+ROUND(D139*0.5,0)+ROUND(K139*0.5,0)+ROUND(L139*0.5,0)</f>
        <v>5</v>
      </c>
      <c r="S139" s="144"/>
      <c r="T139" s="253">
        <v>428035243</v>
      </c>
      <c r="U139" s="383" t="s">
        <v>745</v>
      </c>
      <c r="V139" s="253">
        <v>0</v>
      </c>
      <c r="W139" s="253">
        <v>0</v>
      </c>
      <c r="X139" s="253">
        <v>1</v>
      </c>
      <c r="Y139" s="253">
        <v>3</v>
      </c>
      <c r="Z139" s="253">
        <v>1</v>
      </c>
      <c r="AA139" s="253">
        <v>0</v>
      </c>
      <c r="AB139" s="253">
        <v>0</v>
      </c>
      <c r="AC139" s="253">
        <v>0</v>
      </c>
      <c r="AD139" s="253">
        <v>0</v>
      </c>
      <c r="AE139" s="253">
        <v>0</v>
      </c>
      <c r="AF139" s="253">
        <v>1</v>
      </c>
      <c r="AG139" s="253">
        <v>0</v>
      </c>
      <c r="AH139" s="253">
        <v>0</v>
      </c>
      <c r="AI139" s="253">
        <v>1</v>
      </c>
      <c r="AJ139" s="253">
        <v>0</v>
      </c>
      <c r="AK139" s="126"/>
      <c r="AL139" s="253">
        <v>428</v>
      </c>
      <c r="AM139" s="253">
        <v>35</v>
      </c>
      <c r="AN139" s="253">
        <v>243</v>
      </c>
      <c r="AO139" s="253">
        <v>0</v>
      </c>
    </row>
    <row r="140" spans="1:41">
      <c r="A140" s="129">
        <v>428035244</v>
      </c>
      <c r="B140" s="130" t="s">
        <v>745</v>
      </c>
      <c r="C140" s="141">
        <f t="shared" ref="C140:C203" si="37">ROUND(V140,0)</f>
        <v>0</v>
      </c>
      <c r="D140" s="141">
        <f t="shared" ref="D140:D203" si="38">ROUND(W140,0)</f>
        <v>0</v>
      </c>
      <c r="E140" s="141">
        <f t="shared" ref="E140:E203" si="39">ROUND(X140,0)</f>
        <v>0</v>
      </c>
      <c r="F140" s="141">
        <f t="shared" ref="F140:F203" si="40">ROUND(Y140,0)</f>
        <v>8</v>
      </c>
      <c r="G140" s="141">
        <f t="shared" ref="G140:G203" si="41">ROUND(Z140,0)</f>
        <v>2</v>
      </c>
      <c r="H140" s="141">
        <f t="shared" ref="H140:H203" si="42">ROUND(AA140,0)</f>
        <v>0</v>
      </c>
      <c r="I140" s="141">
        <f t="shared" ref="I140:I203" si="43">ROUND(0.0375*(SUM(E140:H140)+ROUND(D140*0.5,4)+ROUND(L140*0.5,4)+M140),4)+ROUND((0.0475)*N140,4)</f>
        <v>0.375</v>
      </c>
      <c r="J140" s="141"/>
      <c r="K140" s="141">
        <f t="shared" ref="K140:K203" si="44">ROUND(AB140,0)</f>
        <v>0</v>
      </c>
      <c r="L140" s="141">
        <f t="shared" ref="L140:L203" si="45">ROUND(AC140,0)</f>
        <v>0</v>
      </c>
      <c r="M140" s="141">
        <f t="shared" ref="M140:M203" si="46">ROUND(AD140,0)</f>
        <v>0</v>
      </c>
      <c r="N140" s="141">
        <f t="shared" ref="N140:N203" si="47">ROUND(AE140,0)</f>
        <v>0</v>
      </c>
      <c r="O140" s="141">
        <f t="shared" ref="O140:O203" si="48">ROUND((AG140+AH140)/2,0)+ROUND(AF140+AI140+AJ140,0)</f>
        <v>5</v>
      </c>
      <c r="P140" s="141">
        <f t="shared" si="35"/>
        <v>50</v>
      </c>
      <c r="Q140" s="141">
        <f t="shared" si="34"/>
        <v>10</v>
      </c>
      <c r="R140" s="141">
        <f t="shared" si="36"/>
        <v>10</v>
      </c>
      <c r="S140" s="144"/>
      <c r="T140" s="253">
        <v>428035244</v>
      </c>
      <c r="U140" s="383" t="s">
        <v>745</v>
      </c>
      <c r="V140" s="253">
        <v>0</v>
      </c>
      <c r="W140" s="253">
        <v>0</v>
      </c>
      <c r="X140" s="253">
        <v>0</v>
      </c>
      <c r="Y140" s="253">
        <v>8</v>
      </c>
      <c r="Z140" s="253">
        <v>2</v>
      </c>
      <c r="AA140" s="253">
        <v>0</v>
      </c>
      <c r="AB140" s="253">
        <v>0</v>
      </c>
      <c r="AC140" s="253">
        <v>0</v>
      </c>
      <c r="AD140" s="253">
        <v>0</v>
      </c>
      <c r="AE140" s="253">
        <v>0</v>
      </c>
      <c r="AF140" s="253">
        <v>5</v>
      </c>
      <c r="AG140" s="253">
        <v>0</v>
      </c>
      <c r="AH140" s="253">
        <v>0</v>
      </c>
      <c r="AI140" s="253">
        <v>0</v>
      </c>
      <c r="AJ140" s="253">
        <v>0</v>
      </c>
      <c r="AK140" s="126"/>
      <c r="AL140" s="253">
        <v>428</v>
      </c>
      <c r="AM140" s="253">
        <v>35</v>
      </c>
      <c r="AN140" s="253">
        <v>244</v>
      </c>
      <c r="AO140" s="253">
        <v>0</v>
      </c>
    </row>
    <row r="141" spans="1:41">
      <c r="A141" s="129">
        <v>428035248</v>
      </c>
      <c r="B141" s="130" t="s">
        <v>745</v>
      </c>
      <c r="C141" s="141">
        <f t="shared" si="37"/>
        <v>0</v>
      </c>
      <c r="D141" s="141">
        <f t="shared" si="38"/>
        <v>0</v>
      </c>
      <c r="E141" s="141">
        <f t="shared" si="39"/>
        <v>0</v>
      </c>
      <c r="F141" s="141">
        <f t="shared" si="40"/>
        <v>10</v>
      </c>
      <c r="G141" s="141">
        <f t="shared" si="41"/>
        <v>4</v>
      </c>
      <c r="H141" s="141">
        <f t="shared" si="42"/>
        <v>0</v>
      </c>
      <c r="I141" s="141">
        <f t="shared" si="43"/>
        <v>0.63749999999999996</v>
      </c>
      <c r="J141" s="141"/>
      <c r="K141" s="141">
        <f t="shared" si="44"/>
        <v>0</v>
      </c>
      <c r="L141" s="141">
        <f t="shared" si="45"/>
        <v>0</v>
      </c>
      <c r="M141" s="141">
        <f t="shared" si="46"/>
        <v>3</v>
      </c>
      <c r="N141" s="141">
        <f t="shared" si="47"/>
        <v>0</v>
      </c>
      <c r="O141" s="141">
        <f t="shared" si="48"/>
        <v>10</v>
      </c>
      <c r="P141" s="141">
        <f t="shared" si="35"/>
        <v>58.82352941176471</v>
      </c>
      <c r="Q141" s="141">
        <f t="shared" si="34"/>
        <v>10</v>
      </c>
      <c r="R141" s="141">
        <f t="shared" si="36"/>
        <v>17</v>
      </c>
      <c r="S141" s="144"/>
      <c r="T141" s="253">
        <v>428035248</v>
      </c>
      <c r="U141" s="383" t="s">
        <v>745</v>
      </c>
      <c r="V141" s="253">
        <v>0</v>
      </c>
      <c r="W141" s="253">
        <v>0</v>
      </c>
      <c r="X141" s="253">
        <v>0</v>
      </c>
      <c r="Y141" s="253">
        <v>10</v>
      </c>
      <c r="Z141" s="253">
        <v>4</v>
      </c>
      <c r="AA141" s="253">
        <v>0</v>
      </c>
      <c r="AB141" s="253">
        <v>0</v>
      </c>
      <c r="AC141" s="253">
        <v>0</v>
      </c>
      <c r="AD141" s="253">
        <v>3</v>
      </c>
      <c r="AE141" s="253">
        <v>0</v>
      </c>
      <c r="AF141" s="253">
        <v>10</v>
      </c>
      <c r="AG141" s="253">
        <v>0</v>
      </c>
      <c r="AH141" s="253">
        <v>0</v>
      </c>
      <c r="AI141" s="253">
        <v>0</v>
      </c>
      <c r="AJ141" s="253">
        <v>0</v>
      </c>
      <c r="AK141" s="126"/>
      <c r="AL141" s="253">
        <v>428</v>
      </c>
      <c r="AM141" s="253">
        <v>35</v>
      </c>
      <c r="AN141" s="253">
        <v>248</v>
      </c>
      <c r="AO141" s="253">
        <v>0</v>
      </c>
    </row>
    <row r="142" spans="1:41">
      <c r="A142" s="129">
        <v>428035285</v>
      </c>
      <c r="B142" s="130" t="s">
        <v>745</v>
      </c>
      <c r="C142" s="141">
        <f t="shared" si="37"/>
        <v>0</v>
      </c>
      <c r="D142" s="141">
        <f t="shared" si="38"/>
        <v>0</v>
      </c>
      <c r="E142" s="141">
        <f t="shared" si="39"/>
        <v>0</v>
      </c>
      <c r="F142" s="141">
        <f t="shared" si="40"/>
        <v>1</v>
      </c>
      <c r="G142" s="141">
        <f t="shared" si="41"/>
        <v>1</v>
      </c>
      <c r="H142" s="141">
        <f t="shared" si="42"/>
        <v>0</v>
      </c>
      <c r="I142" s="141">
        <f t="shared" si="43"/>
        <v>7.4999999999999997E-2</v>
      </c>
      <c r="J142" s="141"/>
      <c r="K142" s="141">
        <f t="shared" si="44"/>
        <v>0</v>
      </c>
      <c r="L142" s="141">
        <f t="shared" si="45"/>
        <v>0</v>
      </c>
      <c r="M142" s="141">
        <f t="shared" si="46"/>
        <v>0</v>
      </c>
      <c r="N142" s="141">
        <f t="shared" si="47"/>
        <v>0</v>
      </c>
      <c r="O142" s="141">
        <f t="shared" si="48"/>
        <v>2</v>
      </c>
      <c r="P142" s="141">
        <f t="shared" si="35"/>
        <v>100</v>
      </c>
      <c r="Q142" s="141">
        <f t="shared" si="34"/>
        <v>10</v>
      </c>
      <c r="R142" s="141">
        <f t="shared" si="36"/>
        <v>2</v>
      </c>
      <c r="S142" s="144"/>
      <c r="T142" s="253">
        <v>428035285</v>
      </c>
      <c r="U142" s="383" t="s">
        <v>745</v>
      </c>
      <c r="V142" s="253">
        <v>0</v>
      </c>
      <c r="W142" s="253">
        <v>0</v>
      </c>
      <c r="X142" s="253">
        <v>0</v>
      </c>
      <c r="Y142" s="253">
        <v>1</v>
      </c>
      <c r="Z142" s="253">
        <v>1</v>
      </c>
      <c r="AA142" s="253">
        <v>0</v>
      </c>
      <c r="AB142" s="253">
        <v>0</v>
      </c>
      <c r="AC142" s="253">
        <v>0</v>
      </c>
      <c r="AD142" s="253">
        <v>0</v>
      </c>
      <c r="AE142" s="253">
        <v>0</v>
      </c>
      <c r="AF142" s="253">
        <v>2</v>
      </c>
      <c r="AG142" s="253">
        <v>0</v>
      </c>
      <c r="AH142" s="253">
        <v>0</v>
      </c>
      <c r="AI142" s="253">
        <v>0</v>
      </c>
      <c r="AJ142" s="253">
        <v>0</v>
      </c>
      <c r="AK142" s="126"/>
      <c r="AL142" s="253">
        <v>428</v>
      </c>
      <c r="AM142" s="253">
        <v>35</v>
      </c>
      <c r="AN142" s="253">
        <v>285</v>
      </c>
      <c r="AO142" s="253">
        <v>0</v>
      </c>
    </row>
    <row r="143" spans="1:41">
      <c r="A143" s="129">
        <v>428035308</v>
      </c>
      <c r="B143" s="130" t="s">
        <v>745</v>
      </c>
      <c r="C143" s="141">
        <f t="shared" si="37"/>
        <v>0</v>
      </c>
      <c r="D143" s="141">
        <f t="shared" si="38"/>
        <v>0</v>
      </c>
      <c r="E143" s="141">
        <f t="shared" si="39"/>
        <v>0</v>
      </c>
      <c r="F143" s="141">
        <f t="shared" si="40"/>
        <v>0</v>
      </c>
      <c r="G143" s="141">
        <f t="shared" si="41"/>
        <v>0</v>
      </c>
      <c r="H143" s="141">
        <f t="shared" si="42"/>
        <v>0</v>
      </c>
      <c r="I143" s="141">
        <f t="shared" si="43"/>
        <v>3.7499999999999999E-2</v>
      </c>
      <c r="J143" s="141"/>
      <c r="K143" s="141">
        <f t="shared" si="44"/>
        <v>0</v>
      </c>
      <c r="L143" s="141">
        <f t="shared" si="45"/>
        <v>0</v>
      </c>
      <c r="M143" s="141">
        <f t="shared" si="46"/>
        <v>1</v>
      </c>
      <c r="N143" s="141">
        <f t="shared" si="47"/>
        <v>0</v>
      </c>
      <c r="O143" s="141">
        <f t="shared" si="48"/>
        <v>1</v>
      </c>
      <c r="P143" s="141">
        <f t="shared" si="35"/>
        <v>100</v>
      </c>
      <c r="Q143" s="141">
        <f t="shared" si="34"/>
        <v>10</v>
      </c>
      <c r="R143" s="141">
        <f t="shared" si="36"/>
        <v>1</v>
      </c>
      <c r="S143" s="144"/>
      <c r="T143" s="253">
        <v>428035308</v>
      </c>
      <c r="U143" s="383" t="s">
        <v>745</v>
      </c>
      <c r="V143" s="253">
        <v>0</v>
      </c>
      <c r="W143" s="253">
        <v>0</v>
      </c>
      <c r="X143" s="253">
        <v>0</v>
      </c>
      <c r="Y143" s="253">
        <v>0</v>
      </c>
      <c r="Z143" s="253">
        <v>0</v>
      </c>
      <c r="AA143" s="253">
        <v>0</v>
      </c>
      <c r="AB143" s="253">
        <v>0</v>
      </c>
      <c r="AC143" s="253">
        <v>0</v>
      </c>
      <c r="AD143" s="253">
        <v>1</v>
      </c>
      <c r="AE143" s="253">
        <v>0</v>
      </c>
      <c r="AF143" s="253">
        <v>1</v>
      </c>
      <c r="AG143" s="253">
        <v>0</v>
      </c>
      <c r="AH143" s="253">
        <v>0</v>
      </c>
      <c r="AI143" s="253">
        <v>0</v>
      </c>
      <c r="AJ143" s="253">
        <v>0</v>
      </c>
      <c r="AK143" s="126"/>
      <c r="AL143" s="253">
        <v>428</v>
      </c>
      <c r="AM143" s="253">
        <v>35</v>
      </c>
      <c r="AN143" s="253">
        <v>308</v>
      </c>
      <c r="AO143" s="253">
        <v>0</v>
      </c>
    </row>
    <row r="144" spans="1:41">
      <c r="A144" s="129">
        <v>428035346</v>
      </c>
      <c r="B144" s="130" t="s">
        <v>745</v>
      </c>
      <c r="C144" s="141">
        <f t="shared" si="37"/>
        <v>0</v>
      </c>
      <c r="D144" s="141">
        <f t="shared" si="38"/>
        <v>0</v>
      </c>
      <c r="E144" s="141">
        <f t="shared" si="39"/>
        <v>0</v>
      </c>
      <c r="F144" s="141">
        <f t="shared" si="40"/>
        <v>1</v>
      </c>
      <c r="G144" s="141">
        <f t="shared" si="41"/>
        <v>2</v>
      </c>
      <c r="H144" s="141">
        <f t="shared" si="42"/>
        <v>0</v>
      </c>
      <c r="I144" s="141">
        <f t="shared" si="43"/>
        <v>0.1125</v>
      </c>
      <c r="J144" s="141"/>
      <c r="K144" s="141">
        <f t="shared" si="44"/>
        <v>0</v>
      </c>
      <c r="L144" s="141">
        <f t="shared" si="45"/>
        <v>0</v>
      </c>
      <c r="M144" s="141">
        <f t="shared" si="46"/>
        <v>0</v>
      </c>
      <c r="N144" s="141">
        <f t="shared" si="47"/>
        <v>0</v>
      </c>
      <c r="O144" s="141">
        <f t="shared" si="48"/>
        <v>1</v>
      </c>
      <c r="P144" s="141">
        <f t="shared" si="35"/>
        <v>33.333333333333329</v>
      </c>
      <c r="Q144" s="141">
        <f t="shared" si="34"/>
        <v>8</v>
      </c>
      <c r="R144" s="141">
        <f t="shared" si="36"/>
        <v>3</v>
      </c>
      <c r="S144" s="144"/>
      <c r="T144" s="253">
        <v>428035346</v>
      </c>
      <c r="U144" s="383" t="s">
        <v>745</v>
      </c>
      <c r="V144" s="253">
        <v>0</v>
      </c>
      <c r="W144" s="253">
        <v>0</v>
      </c>
      <c r="X144" s="253">
        <v>0</v>
      </c>
      <c r="Y144" s="253">
        <v>1</v>
      </c>
      <c r="Z144" s="253">
        <v>2</v>
      </c>
      <c r="AA144" s="253">
        <v>0</v>
      </c>
      <c r="AB144" s="253">
        <v>0</v>
      </c>
      <c r="AC144" s="253">
        <v>0</v>
      </c>
      <c r="AD144" s="253">
        <v>0</v>
      </c>
      <c r="AE144" s="253">
        <v>0</v>
      </c>
      <c r="AF144" s="253">
        <v>1</v>
      </c>
      <c r="AG144" s="253">
        <v>0</v>
      </c>
      <c r="AH144" s="253">
        <v>0</v>
      </c>
      <c r="AI144" s="253">
        <v>0</v>
      </c>
      <c r="AJ144" s="253">
        <v>0</v>
      </c>
      <c r="AK144" s="126"/>
      <c r="AL144" s="253">
        <v>428</v>
      </c>
      <c r="AM144" s="253">
        <v>35</v>
      </c>
      <c r="AN144" s="253">
        <v>346</v>
      </c>
      <c r="AO144" s="253">
        <v>0</v>
      </c>
    </row>
    <row r="145" spans="1:41">
      <c r="A145" s="129">
        <v>429163030</v>
      </c>
      <c r="B145" s="130" t="s">
        <v>77</v>
      </c>
      <c r="C145" s="141">
        <f t="shared" si="37"/>
        <v>0</v>
      </c>
      <c r="D145" s="141">
        <f t="shared" si="38"/>
        <v>0</v>
      </c>
      <c r="E145" s="141">
        <f t="shared" si="39"/>
        <v>0</v>
      </c>
      <c r="F145" s="141">
        <f t="shared" si="40"/>
        <v>0</v>
      </c>
      <c r="G145" s="141">
        <f t="shared" si="41"/>
        <v>2</v>
      </c>
      <c r="H145" s="141">
        <f t="shared" si="42"/>
        <v>3</v>
      </c>
      <c r="I145" s="141">
        <f t="shared" si="43"/>
        <v>0.1875</v>
      </c>
      <c r="J145" s="141"/>
      <c r="K145" s="141">
        <f t="shared" si="44"/>
        <v>0</v>
      </c>
      <c r="L145" s="141">
        <f t="shared" si="45"/>
        <v>0</v>
      </c>
      <c r="M145" s="141">
        <f t="shared" si="46"/>
        <v>0</v>
      </c>
      <c r="N145" s="141">
        <f t="shared" si="47"/>
        <v>0</v>
      </c>
      <c r="O145" s="141">
        <f t="shared" si="48"/>
        <v>5</v>
      </c>
      <c r="P145" s="141">
        <f t="shared" si="35"/>
        <v>100</v>
      </c>
      <c r="Q145" s="141">
        <f t="shared" ref="Q145:Q208" si="49">IF(P145&lt;7,1,
   IF(P145&lt;11,2,
   IF(P145&lt;15,3,
   IF(P145&lt;18,4,
   IF(P145&lt;23,5,
   IF(P145&lt;26,6,
   IF(P145&lt;30,7,
   IF(P145&lt;35,8,
   IF(P145&lt;46,9,10)))))))))</f>
        <v>10</v>
      </c>
      <c r="R145" s="141">
        <f t="shared" si="36"/>
        <v>5</v>
      </c>
      <c r="S145" s="144"/>
      <c r="T145" s="253">
        <v>429163030</v>
      </c>
      <c r="U145" s="383" t="s">
        <v>77</v>
      </c>
      <c r="V145" s="253">
        <v>0</v>
      </c>
      <c r="W145" s="253">
        <v>0</v>
      </c>
      <c r="X145" s="253">
        <v>0</v>
      </c>
      <c r="Y145" s="253">
        <v>0</v>
      </c>
      <c r="Z145" s="253">
        <v>2</v>
      </c>
      <c r="AA145" s="253">
        <v>3</v>
      </c>
      <c r="AB145" s="253">
        <v>0</v>
      </c>
      <c r="AC145" s="253">
        <v>0</v>
      </c>
      <c r="AD145" s="253">
        <v>0</v>
      </c>
      <c r="AE145" s="253">
        <v>0</v>
      </c>
      <c r="AF145" s="253">
        <v>2</v>
      </c>
      <c r="AG145" s="253">
        <v>0</v>
      </c>
      <c r="AH145" s="253">
        <v>0</v>
      </c>
      <c r="AI145" s="253">
        <v>0</v>
      </c>
      <c r="AJ145" s="253">
        <v>3</v>
      </c>
      <c r="AK145" s="126"/>
      <c r="AL145" s="253">
        <v>429</v>
      </c>
      <c r="AM145" s="253">
        <v>163</v>
      </c>
      <c r="AN145" s="253">
        <v>30</v>
      </c>
      <c r="AO145" s="253">
        <v>0</v>
      </c>
    </row>
    <row r="146" spans="1:41">
      <c r="A146" s="129">
        <v>429163035</v>
      </c>
      <c r="B146" s="130" t="s">
        <v>77</v>
      </c>
      <c r="C146" s="141">
        <f t="shared" si="37"/>
        <v>0</v>
      </c>
      <c r="D146" s="141">
        <f t="shared" si="38"/>
        <v>0</v>
      </c>
      <c r="E146" s="141">
        <f t="shared" si="39"/>
        <v>0</v>
      </c>
      <c r="F146" s="141">
        <f t="shared" si="40"/>
        <v>0</v>
      </c>
      <c r="G146" s="141">
        <f t="shared" si="41"/>
        <v>0</v>
      </c>
      <c r="H146" s="141">
        <f t="shared" si="42"/>
        <v>1</v>
      </c>
      <c r="I146" s="141">
        <f t="shared" si="43"/>
        <v>7.4999999999999997E-2</v>
      </c>
      <c r="J146" s="141"/>
      <c r="K146" s="141">
        <f t="shared" si="44"/>
        <v>0</v>
      </c>
      <c r="L146" s="141">
        <f t="shared" si="45"/>
        <v>0</v>
      </c>
      <c r="M146" s="141">
        <f t="shared" si="46"/>
        <v>1</v>
      </c>
      <c r="N146" s="141">
        <f t="shared" si="47"/>
        <v>0</v>
      </c>
      <c r="O146" s="141">
        <f t="shared" si="48"/>
        <v>2</v>
      </c>
      <c r="P146" s="141">
        <f t="shared" si="35"/>
        <v>100</v>
      </c>
      <c r="Q146" s="141">
        <f t="shared" si="49"/>
        <v>10</v>
      </c>
      <c r="R146" s="141">
        <f t="shared" si="36"/>
        <v>2</v>
      </c>
      <c r="S146" s="144"/>
      <c r="T146" s="253">
        <v>429163035</v>
      </c>
      <c r="U146" s="383" t="s">
        <v>77</v>
      </c>
      <c r="V146" s="253">
        <v>0</v>
      </c>
      <c r="W146" s="253">
        <v>0</v>
      </c>
      <c r="X146" s="253">
        <v>0</v>
      </c>
      <c r="Y146" s="253">
        <v>0</v>
      </c>
      <c r="Z146" s="253">
        <v>0</v>
      </c>
      <c r="AA146" s="253">
        <v>1</v>
      </c>
      <c r="AB146" s="253">
        <v>0</v>
      </c>
      <c r="AC146" s="253">
        <v>0</v>
      </c>
      <c r="AD146" s="253">
        <v>1</v>
      </c>
      <c r="AE146" s="253">
        <v>0</v>
      </c>
      <c r="AF146" s="253">
        <v>0</v>
      </c>
      <c r="AG146" s="253">
        <v>0</v>
      </c>
      <c r="AH146" s="253">
        <v>0</v>
      </c>
      <c r="AI146" s="253">
        <v>0</v>
      </c>
      <c r="AJ146" s="253">
        <v>2</v>
      </c>
      <c r="AK146" s="126"/>
      <c r="AL146" s="253">
        <v>429</v>
      </c>
      <c r="AM146" s="253">
        <v>163</v>
      </c>
      <c r="AN146" s="253">
        <v>35</v>
      </c>
      <c r="AO146" s="253">
        <v>0</v>
      </c>
    </row>
    <row r="147" spans="1:41">
      <c r="A147" s="129">
        <v>429163057</v>
      </c>
      <c r="B147" s="130" t="s">
        <v>77</v>
      </c>
      <c r="C147" s="141">
        <f t="shared" si="37"/>
        <v>0</v>
      </c>
      <c r="D147" s="141">
        <f t="shared" si="38"/>
        <v>0</v>
      </c>
      <c r="E147" s="141">
        <f t="shared" si="39"/>
        <v>0</v>
      </c>
      <c r="F147" s="141">
        <f t="shared" si="40"/>
        <v>0</v>
      </c>
      <c r="G147" s="141">
        <f t="shared" si="41"/>
        <v>0</v>
      </c>
      <c r="H147" s="141">
        <f t="shared" si="42"/>
        <v>0</v>
      </c>
      <c r="I147" s="141">
        <f t="shared" si="43"/>
        <v>3.7499999999999999E-2</v>
      </c>
      <c r="J147" s="141"/>
      <c r="K147" s="141">
        <f t="shared" si="44"/>
        <v>0</v>
      </c>
      <c r="L147" s="141">
        <f t="shared" si="45"/>
        <v>0</v>
      </c>
      <c r="M147" s="141">
        <f t="shared" si="46"/>
        <v>1</v>
      </c>
      <c r="N147" s="141">
        <f t="shared" si="47"/>
        <v>0</v>
      </c>
      <c r="O147" s="141">
        <f t="shared" si="48"/>
        <v>1</v>
      </c>
      <c r="P147" s="141">
        <f t="shared" si="35"/>
        <v>100</v>
      </c>
      <c r="Q147" s="141">
        <f t="shared" si="49"/>
        <v>10</v>
      </c>
      <c r="R147" s="141">
        <f t="shared" si="36"/>
        <v>1</v>
      </c>
      <c r="S147" s="144"/>
      <c r="T147" s="253">
        <v>429163057</v>
      </c>
      <c r="U147" s="383" t="s">
        <v>77</v>
      </c>
      <c r="V147" s="253">
        <v>0</v>
      </c>
      <c r="W147" s="253">
        <v>0</v>
      </c>
      <c r="X147" s="253">
        <v>0</v>
      </c>
      <c r="Y147" s="253">
        <v>0</v>
      </c>
      <c r="Z147" s="253">
        <v>0</v>
      </c>
      <c r="AA147" s="253">
        <v>0</v>
      </c>
      <c r="AB147" s="253">
        <v>0</v>
      </c>
      <c r="AC147" s="253">
        <v>0</v>
      </c>
      <c r="AD147" s="253">
        <v>1</v>
      </c>
      <c r="AE147" s="253">
        <v>0</v>
      </c>
      <c r="AF147" s="253">
        <v>1</v>
      </c>
      <c r="AG147" s="253">
        <v>0</v>
      </c>
      <c r="AH147" s="253">
        <v>0</v>
      </c>
      <c r="AI147" s="253">
        <v>0</v>
      </c>
      <c r="AJ147" s="253">
        <v>0</v>
      </c>
      <c r="AK147" s="126"/>
      <c r="AL147" s="253">
        <v>429</v>
      </c>
      <c r="AM147" s="253">
        <v>163</v>
      </c>
      <c r="AN147" s="253">
        <v>57</v>
      </c>
      <c r="AO147" s="253">
        <v>0</v>
      </c>
    </row>
    <row r="148" spans="1:41">
      <c r="A148" s="129">
        <v>429163163</v>
      </c>
      <c r="B148" s="130" t="s">
        <v>77</v>
      </c>
      <c r="C148" s="141">
        <f t="shared" si="37"/>
        <v>0</v>
      </c>
      <c r="D148" s="141">
        <f t="shared" si="38"/>
        <v>0</v>
      </c>
      <c r="E148" s="141">
        <f t="shared" si="39"/>
        <v>71</v>
      </c>
      <c r="F148" s="141">
        <f t="shared" si="40"/>
        <v>123</v>
      </c>
      <c r="G148" s="141">
        <f t="shared" si="41"/>
        <v>271</v>
      </c>
      <c r="H148" s="141">
        <f t="shared" si="42"/>
        <v>371</v>
      </c>
      <c r="I148" s="141">
        <f t="shared" si="43"/>
        <v>43.3125</v>
      </c>
      <c r="J148" s="141"/>
      <c r="K148" s="141">
        <f t="shared" si="44"/>
        <v>0</v>
      </c>
      <c r="L148" s="141">
        <f t="shared" si="45"/>
        <v>0</v>
      </c>
      <c r="M148" s="141">
        <f t="shared" si="46"/>
        <v>319</v>
      </c>
      <c r="N148" s="141">
        <f t="shared" si="47"/>
        <v>0</v>
      </c>
      <c r="O148" s="141">
        <f t="shared" si="48"/>
        <v>632</v>
      </c>
      <c r="P148" s="141">
        <f t="shared" si="35"/>
        <v>54.718614718614724</v>
      </c>
      <c r="Q148" s="141">
        <f t="shared" si="49"/>
        <v>10</v>
      </c>
      <c r="R148" s="141">
        <f t="shared" si="36"/>
        <v>1155</v>
      </c>
      <c r="S148" s="144"/>
      <c r="T148" s="253">
        <v>429163163</v>
      </c>
      <c r="U148" s="383" t="s">
        <v>77</v>
      </c>
      <c r="V148" s="253">
        <v>0</v>
      </c>
      <c r="W148" s="253">
        <v>0</v>
      </c>
      <c r="X148" s="253">
        <v>71</v>
      </c>
      <c r="Y148" s="253">
        <v>123</v>
      </c>
      <c r="Z148" s="253">
        <v>271</v>
      </c>
      <c r="AA148" s="253">
        <v>371</v>
      </c>
      <c r="AB148" s="253">
        <v>0</v>
      </c>
      <c r="AC148" s="253">
        <v>0</v>
      </c>
      <c r="AD148" s="253">
        <v>319</v>
      </c>
      <c r="AE148" s="253">
        <v>0</v>
      </c>
      <c r="AF148" s="253">
        <v>338</v>
      </c>
      <c r="AG148" s="253">
        <v>0</v>
      </c>
      <c r="AH148" s="253">
        <v>0</v>
      </c>
      <c r="AI148" s="253">
        <v>60</v>
      </c>
      <c r="AJ148" s="253">
        <v>234</v>
      </c>
      <c r="AK148" s="126"/>
      <c r="AL148" s="253">
        <v>429</v>
      </c>
      <c r="AM148" s="253">
        <v>163</v>
      </c>
      <c r="AN148" s="253">
        <v>163</v>
      </c>
      <c r="AO148" s="253">
        <v>0</v>
      </c>
    </row>
    <row r="149" spans="1:41">
      <c r="A149" s="129">
        <v>429163164</v>
      </c>
      <c r="B149" s="130" t="s">
        <v>77</v>
      </c>
      <c r="C149" s="141">
        <f t="shared" si="37"/>
        <v>0</v>
      </c>
      <c r="D149" s="141">
        <f t="shared" si="38"/>
        <v>0</v>
      </c>
      <c r="E149" s="141">
        <f t="shared" si="39"/>
        <v>0</v>
      </c>
      <c r="F149" s="141">
        <f t="shared" si="40"/>
        <v>0</v>
      </c>
      <c r="G149" s="141">
        <f t="shared" si="41"/>
        <v>0</v>
      </c>
      <c r="H149" s="141">
        <f t="shared" si="42"/>
        <v>1</v>
      </c>
      <c r="I149" s="141">
        <f t="shared" si="43"/>
        <v>7.4999999999999997E-2</v>
      </c>
      <c r="J149" s="141"/>
      <c r="K149" s="141">
        <f t="shared" si="44"/>
        <v>0</v>
      </c>
      <c r="L149" s="141">
        <f t="shared" si="45"/>
        <v>0</v>
      </c>
      <c r="M149" s="141">
        <f t="shared" si="46"/>
        <v>1</v>
      </c>
      <c r="N149" s="141">
        <f t="shared" si="47"/>
        <v>0</v>
      </c>
      <c r="O149" s="141">
        <f t="shared" si="48"/>
        <v>1</v>
      </c>
      <c r="P149" s="141">
        <f t="shared" si="35"/>
        <v>50</v>
      </c>
      <c r="Q149" s="141">
        <f t="shared" si="49"/>
        <v>10</v>
      </c>
      <c r="R149" s="141">
        <f t="shared" si="36"/>
        <v>2</v>
      </c>
      <c r="S149" s="144"/>
      <c r="T149" s="253">
        <v>429163164</v>
      </c>
      <c r="U149" s="383" t="s">
        <v>77</v>
      </c>
      <c r="V149" s="253">
        <v>0</v>
      </c>
      <c r="W149" s="253">
        <v>0</v>
      </c>
      <c r="X149" s="253">
        <v>0</v>
      </c>
      <c r="Y149" s="253">
        <v>0</v>
      </c>
      <c r="Z149" s="253">
        <v>0</v>
      </c>
      <c r="AA149" s="253">
        <v>1</v>
      </c>
      <c r="AB149" s="253">
        <v>0</v>
      </c>
      <c r="AC149" s="253">
        <v>0</v>
      </c>
      <c r="AD149" s="253">
        <v>1</v>
      </c>
      <c r="AE149" s="253">
        <v>0</v>
      </c>
      <c r="AF149" s="253">
        <v>1</v>
      </c>
      <c r="AG149" s="253">
        <v>0</v>
      </c>
      <c r="AH149" s="253">
        <v>0</v>
      </c>
      <c r="AI149" s="253">
        <v>0</v>
      </c>
      <c r="AJ149" s="253">
        <v>0</v>
      </c>
      <c r="AK149" s="126"/>
      <c r="AL149" s="253">
        <v>429</v>
      </c>
      <c r="AM149" s="253">
        <v>163</v>
      </c>
      <c r="AN149" s="253">
        <v>164</v>
      </c>
      <c r="AO149" s="253">
        <v>0</v>
      </c>
    </row>
    <row r="150" spans="1:41">
      <c r="A150" s="129">
        <v>429163168</v>
      </c>
      <c r="B150" s="130" t="s">
        <v>77</v>
      </c>
      <c r="C150" s="141">
        <f t="shared" si="37"/>
        <v>0</v>
      </c>
      <c r="D150" s="141">
        <f t="shared" si="38"/>
        <v>0</v>
      </c>
      <c r="E150" s="141">
        <f t="shared" si="39"/>
        <v>0</v>
      </c>
      <c r="F150" s="141">
        <f t="shared" si="40"/>
        <v>0</v>
      </c>
      <c r="G150" s="141">
        <f t="shared" si="41"/>
        <v>1</v>
      </c>
      <c r="H150" s="141">
        <f t="shared" si="42"/>
        <v>1</v>
      </c>
      <c r="I150" s="141">
        <f t="shared" si="43"/>
        <v>7.4999999999999997E-2</v>
      </c>
      <c r="J150" s="141"/>
      <c r="K150" s="141">
        <f t="shared" si="44"/>
        <v>0</v>
      </c>
      <c r="L150" s="141">
        <f t="shared" si="45"/>
        <v>0</v>
      </c>
      <c r="M150" s="141">
        <f t="shared" si="46"/>
        <v>0</v>
      </c>
      <c r="N150" s="141">
        <f t="shared" si="47"/>
        <v>0</v>
      </c>
      <c r="O150" s="141">
        <f t="shared" si="48"/>
        <v>0</v>
      </c>
      <c r="P150" s="141">
        <f t="shared" si="35"/>
        <v>0</v>
      </c>
      <c r="Q150" s="141">
        <f t="shared" si="49"/>
        <v>1</v>
      </c>
      <c r="R150" s="141">
        <f t="shared" si="36"/>
        <v>2</v>
      </c>
      <c r="S150" s="144"/>
      <c r="T150" s="253">
        <v>429163168</v>
      </c>
      <c r="U150" s="383" t="s">
        <v>77</v>
      </c>
      <c r="V150" s="253">
        <v>0</v>
      </c>
      <c r="W150" s="253">
        <v>0</v>
      </c>
      <c r="X150" s="253">
        <v>0</v>
      </c>
      <c r="Y150" s="253">
        <v>0</v>
      </c>
      <c r="Z150" s="253">
        <v>1</v>
      </c>
      <c r="AA150" s="253">
        <v>1</v>
      </c>
      <c r="AB150" s="253">
        <v>0</v>
      </c>
      <c r="AC150" s="253">
        <v>0</v>
      </c>
      <c r="AD150" s="253">
        <v>0</v>
      </c>
      <c r="AE150" s="253">
        <v>0</v>
      </c>
      <c r="AF150" s="253">
        <v>0</v>
      </c>
      <c r="AG150" s="253">
        <v>0</v>
      </c>
      <c r="AH150" s="253">
        <v>0</v>
      </c>
      <c r="AI150" s="253">
        <v>0</v>
      </c>
      <c r="AJ150" s="253">
        <v>0</v>
      </c>
      <c r="AK150" s="126"/>
      <c r="AL150" s="253">
        <v>429</v>
      </c>
      <c r="AM150" s="253">
        <v>163</v>
      </c>
      <c r="AN150" s="253">
        <v>168</v>
      </c>
      <c r="AO150" s="253">
        <v>0</v>
      </c>
    </row>
    <row r="151" spans="1:41">
      <c r="A151" s="129">
        <v>429163176</v>
      </c>
      <c r="B151" s="130" t="s">
        <v>77</v>
      </c>
      <c r="C151" s="141">
        <f t="shared" si="37"/>
        <v>0</v>
      </c>
      <c r="D151" s="141">
        <f t="shared" si="38"/>
        <v>0</v>
      </c>
      <c r="E151" s="141">
        <f t="shared" si="39"/>
        <v>0</v>
      </c>
      <c r="F151" s="141">
        <f t="shared" si="40"/>
        <v>0</v>
      </c>
      <c r="G151" s="141">
        <f t="shared" si="41"/>
        <v>0</v>
      </c>
      <c r="H151" s="141">
        <f t="shared" si="42"/>
        <v>1</v>
      </c>
      <c r="I151" s="141">
        <f t="shared" si="43"/>
        <v>3.7499999999999999E-2</v>
      </c>
      <c r="J151" s="141"/>
      <c r="K151" s="141">
        <f t="shared" si="44"/>
        <v>0</v>
      </c>
      <c r="L151" s="141">
        <f t="shared" si="45"/>
        <v>0</v>
      </c>
      <c r="M151" s="141">
        <f t="shared" si="46"/>
        <v>0</v>
      </c>
      <c r="N151" s="141">
        <f t="shared" si="47"/>
        <v>0</v>
      </c>
      <c r="O151" s="141">
        <f t="shared" si="48"/>
        <v>0</v>
      </c>
      <c r="P151" s="141">
        <f t="shared" si="35"/>
        <v>0</v>
      </c>
      <c r="Q151" s="141">
        <f t="shared" si="49"/>
        <v>1</v>
      </c>
      <c r="R151" s="141">
        <f t="shared" si="36"/>
        <v>1</v>
      </c>
      <c r="S151" s="144"/>
      <c r="T151" s="253">
        <v>429163176</v>
      </c>
      <c r="U151" s="383" t="s">
        <v>77</v>
      </c>
      <c r="V151" s="253">
        <v>0</v>
      </c>
      <c r="W151" s="253">
        <v>0</v>
      </c>
      <c r="X151" s="253">
        <v>0</v>
      </c>
      <c r="Y151" s="253">
        <v>0</v>
      </c>
      <c r="Z151" s="253">
        <v>0</v>
      </c>
      <c r="AA151" s="253">
        <v>1</v>
      </c>
      <c r="AB151" s="253">
        <v>0</v>
      </c>
      <c r="AC151" s="253">
        <v>0</v>
      </c>
      <c r="AD151" s="253">
        <v>0</v>
      </c>
      <c r="AE151" s="253">
        <v>0</v>
      </c>
      <c r="AF151" s="253">
        <v>0</v>
      </c>
      <c r="AG151" s="253">
        <v>0</v>
      </c>
      <c r="AH151" s="253">
        <v>0</v>
      </c>
      <c r="AI151" s="253">
        <v>0</v>
      </c>
      <c r="AJ151" s="253">
        <v>0</v>
      </c>
      <c r="AK151" s="126"/>
      <c r="AL151" s="253">
        <v>429</v>
      </c>
      <c r="AM151" s="253">
        <v>163</v>
      </c>
      <c r="AN151" s="253">
        <v>176</v>
      </c>
      <c r="AO151" s="253">
        <v>0</v>
      </c>
    </row>
    <row r="152" spans="1:41">
      <c r="A152" s="129">
        <v>429163229</v>
      </c>
      <c r="B152" s="130" t="s">
        <v>77</v>
      </c>
      <c r="C152" s="141">
        <f t="shared" si="37"/>
        <v>0</v>
      </c>
      <c r="D152" s="141">
        <f t="shared" si="38"/>
        <v>0</v>
      </c>
      <c r="E152" s="141">
        <f t="shared" si="39"/>
        <v>1</v>
      </c>
      <c r="F152" s="141">
        <f t="shared" si="40"/>
        <v>0</v>
      </c>
      <c r="G152" s="141">
        <f t="shared" si="41"/>
        <v>0</v>
      </c>
      <c r="H152" s="141">
        <f t="shared" si="42"/>
        <v>5</v>
      </c>
      <c r="I152" s="141">
        <f t="shared" si="43"/>
        <v>0.26250000000000001</v>
      </c>
      <c r="J152" s="141"/>
      <c r="K152" s="141">
        <f t="shared" si="44"/>
        <v>0</v>
      </c>
      <c r="L152" s="141">
        <f t="shared" si="45"/>
        <v>0</v>
      </c>
      <c r="M152" s="141">
        <f t="shared" si="46"/>
        <v>1</v>
      </c>
      <c r="N152" s="141">
        <f t="shared" si="47"/>
        <v>0</v>
      </c>
      <c r="O152" s="141">
        <f t="shared" si="48"/>
        <v>6</v>
      </c>
      <c r="P152" s="141">
        <f t="shared" si="35"/>
        <v>85.714285714285708</v>
      </c>
      <c r="Q152" s="141">
        <f t="shared" si="49"/>
        <v>10</v>
      </c>
      <c r="R152" s="141">
        <f t="shared" si="36"/>
        <v>7</v>
      </c>
      <c r="S152" s="144"/>
      <c r="T152" s="253">
        <v>429163229</v>
      </c>
      <c r="U152" s="383" t="s">
        <v>77</v>
      </c>
      <c r="V152" s="253">
        <v>0</v>
      </c>
      <c r="W152" s="253">
        <v>0</v>
      </c>
      <c r="X152" s="253">
        <v>1</v>
      </c>
      <c r="Y152" s="253">
        <v>0</v>
      </c>
      <c r="Z152" s="253">
        <v>0</v>
      </c>
      <c r="AA152" s="253">
        <v>5</v>
      </c>
      <c r="AB152" s="253">
        <v>0</v>
      </c>
      <c r="AC152" s="253">
        <v>0</v>
      </c>
      <c r="AD152" s="253">
        <v>1</v>
      </c>
      <c r="AE152" s="253">
        <v>0</v>
      </c>
      <c r="AF152" s="253">
        <v>1</v>
      </c>
      <c r="AG152" s="253">
        <v>0</v>
      </c>
      <c r="AH152" s="253">
        <v>0</v>
      </c>
      <c r="AI152" s="253">
        <v>1</v>
      </c>
      <c r="AJ152" s="253">
        <v>4</v>
      </c>
      <c r="AK152" s="126"/>
      <c r="AL152" s="253">
        <v>429</v>
      </c>
      <c r="AM152" s="253">
        <v>163</v>
      </c>
      <c r="AN152" s="253">
        <v>229</v>
      </c>
      <c r="AO152" s="253">
        <v>0</v>
      </c>
    </row>
    <row r="153" spans="1:41">
      <c r="A153" s="129">
        <v>429163248</v>
      </c>
      <c r="B153" s="130" t="s">
        <v>77</v>
      </c>
      <c r="C153" s="141">
        <f t="shared" si="37"/>
        <v>0</v>
      </c>
      <c r="D153" s="141">
        <f t="shared" si="38"/>
        <v>0</v>
      </c>
      <c r="E153" s="141">
        <f t="shared" si="39"/>
        <v>0</v>
      </c>
      <c r="F153" s="141">
        <f t="shared" si="40"/>
        <v>0</v>
      </c>
      <c r="G153" s="141">
        <f t="shared" si="41"/>
        <v>0</v>
      </c>
      <c r="H153" s="141">
        <f t="shared" si="42"/>
        <v>0</v>
      </c>
      <c r="I153" s="141">
        <f t="shared" si="43"/>
        <v>3.7499999999999999E-2</v>
      </c>
      <c r="J153" s="141"/>
      <c r="K153" s="141">
        <f t="shared" si="44"/>
        <v>0</v>
      </c>
      <c r="L153" s="141">
        <f t="shared" si="45"/>
        <v>0</v>
      </c>
      <c r="M153" s="141">
        <f t="shared" si="46"/>
        <v>1</v>
      </c>
      <c r="N153" s="141">
        <f t="shared" si="47"/>
        <v>0</v>
      </c>
      <c r="O153" s="141">
        <f t="shared" si="48"/>
        <v>0</v>
      </c>
      <c r="P153" s="141">
        <f t="shared" si="35"/>
        <v>0</v>
      </c>
      <c r="Q153" s="141">
        <f t="shared" si="49"/>
        <v>1</v>
      </c>
      <c r="R153" s="141">
        <f t="shared" si="36"/>
        <v>1</v>
      </c>
      <c r="S153" s="144"/>
      <c r="T153" s="253">
        <v>429163248</v>
      </c>
      <c r="U153" s="383" t="s">
        <v>77</v>
      </c>
      <c r="V153" s="253">
        <v>0</v>
      </c>
      <c r="W153" s="253">
        <v>0</v>
      </c>
      <c r="X153" s="253">
        <v>0</v>
      </c>
      <c r="Y153" s="253">
        <v>0</v>
      </c>
      <c r="Z153" s="253">
        <v>0</v>
      </c>
      <c r="AA153" s="253">
        <v>0</v>
      </c>
      <c r="AB153" s="253">
        <v>0</v>
      </c>
      <c r="AC153" s="253">
        <v>0</v>
      </c>
      <c r="AD153" s="253">
        <v>1</v>
      </c>
      <c r="AE153" s="253">
        <v>0</v>
      </c>
      <c r="AF153" s="253">
        <v>0</v>
      </c>
      <c r="AG153" s="253">
        <v>0</v>
      </c>
      <c r="AH153" s="253">
        <v>0</v>
      </c>
      <c r="AI153" s="253">
        <v>0</v>
      </c>
      <c r="AJ153" s="253">
        <v>0</v>
      </c>
      <c r="AK153" s="126"/>
      <c r="AL153" s="253">
        <v>429</v>
      </c>
      <c r="AM153" s="253">
        <v>163</v>
      </c>
      <c r="AN153" s="253">
        <v>248</v>
      </c>
      <c r="AO153" s="253">
        <v>0</v>
      </c>
    </row>
    <row r="154" spans="1:41">
      <c r="A154" s="129">
        <v>429163258</v>
      </c>
      <c r="B154" s="130" t="s">
        <v>77</v>
      </c>
      <c r="C154" s="141">
        <f t="shared" si="37"/>
        <v>0</v>
      </c>
      <c r="D154" s="141">
        <f t="shared" si="38"/>
        <v>0</v>
      </c>
      <c r="E154" s="141">
        <f t="shared" si="39"/>
        <v>0</v>
      </c>
      <c r="F154" s="141">
        <f t="shared" si="40"/>
        <v>0</v>
      </c>
      <c r="G154" s="141">
        <f t="shared" si="41"/>
        <v>0</v>
      </c>
      <c r="H154" s="141">
        <f t="shared" si="42"/>
        <v>6</v>
      </c>
      <c r="I154" s="141">
        <f t="shared" si="43"/>
        <v>0.33750000000000002</v>
      </c>
      <c r="J154" s="141"/>
      <c r="K154" s="141">
        <f t="shared" si="44"/>
        <v>0</v>
      </c>
      <c r="L154" s="141">
        <f t="shared" si="45"/>
        <v>0</v>
      </c>
      <c r="M154" s="141">
        <f t="shared" si="46"/>
        <v>3</v>
      </c>
      <c r="N154" s="141">
        <f t="shared" si="47"/>
        <v>0</v>
      </c>
      <c r="O154" s="141">
        <f t="shared" si="48"/>
        <v>6</v>
      </c>
      <c r="P154" s="141">
        <f t="shared" si="35"/>
        <v>66.666666666666657</v>
      </c>
      <c r="Q154" s="141">
        <f t="shared" si="49"/>
        <v>10</v>
      </c>
      <c r="R154" s="141">
        <f t="shared" si="36"/>
        <v>9</v>
      </c>
      <c r="S154" s="144"/>
      <c r="T154" s="253">
        <v>429163258</v>
      </c>
      <c r="U154" s="383" t="s">
        <v>77</v>
      </c>
      <c r="V154" s="253">
        <v>0</v>
      </c>
      <c r="W154" s="253">
        <v>0</v>
      </c>
      <c r="X154" s="253">
        <v>0</v>
      </c>
      <c r="Y154" s="253">
        <v>0</v>
      </c>
      <c r="Z154" s="253">
        <v>0</v>
      </c>
      <c r="AA154" s="253">
        <v>6</v>
      </c>
      <c r="AB154" s="253">
        <v>0</v>
      </c>
      <c r="AC154" s="253">
        <v>0</v>
      </c>
      <c r="AD154" s="253">
        <v>3</v>
      </c>
      <c r="AE154" s="253">
        <v>0</v>
      </c>
      <c r="AF154" s="253">
        <v>3</v>
      </c>
      <c r="AG154" s="253">
        <v>0</v>
      </c>
      <c r="AH154" s="253">
        <v>0</v>
      </c>
      <c r="AI154" s="253">
        <v>0</v>
      </c>
      <c r="AJ154" s="253">
        <v>3</v>
      </c>
      <c r="AK154" s="126"/>
      <c r="AL154" s="253">
        <v>429</v>
      </c>
      <c r="AM154" s="253">
        <v>163</v>
      </c>
      <c r="AN154" s="253">
        <v>258</v>
      </c>
      <c r="AO154" s="253">
        <v>0</v>
      </c>
    </row>
    <row r="155" spans="1:41">
      <c r="A155" s="129">
        <v>429163262</v>
      </c>
      <c r="B155" s="130" t="s">
        <v>77</v>
      </c>
      <c r="C155" s="141">
        <f t="shared" si="37"/>
        <v>0</v>
      </c>
      <c r="D155" s="141">
        <f t="shared" si="38"/>
        <v>0</v>
      </c>
      <c r="E155" s="141">
        <f t="shared" si="39"/>
        <v>0</v>
      </c>
      <c r="F155" s="141">
        <f t="shared" si="40"/>
        <v>0</v>
      </c>
      <c r="G155" s="141">
        <f t="shared" si="41"/>
        <v>2</v>
      </c>
      <c r="H155" s="141">
        <f t="shared" si="42"/>
        <v>2</v>
      </c>
      <c r="I155" s="141">
        <f t="shared" si="43"/>
        <v>0.1875</v>
      </c>
      <c r="J155" s="141"/>
      <c r="K155" s="141">
        <f t="shared" si="44"/>
        <v>0</v>
      </c>
      <c r="L155" s="141">
        <f t="shared" si="45"/>
        <v>0</v>
      </c>
      <c r="M155" s="141">
        <f t="shared" si="46"/>
        <v>1</v>
      </c>
      <c r="N155" s="141">
        <f t="shared" si="47"/>
        <v>0</v>
      </c>
      <c r="O155" s="141">
        <f t="shared" si="48"/>
        <v>3</v>
      </c>
      <c r="P155" s="141">
        <f t="shared" si="35"/>
        <v>60</v>
      </c>
      <c r="Q155" s="141">
        <f t="shared" si="49"/>
        <v>10</v>
      </c>
      <c r="R155" s="141">
        <f t="shared" si="36"/>
        <v>5</v>
      </c>
      <c r="S155" s="144"/>
      <c r="T155" s="253">
        <v>429163262</v>
      </c>
      <c r="U155" s="383" t="s">
        <v>77</v>
      </c>
      <c r="V155" s="253">
        <v>0</v>
      </c>
      <c r="W155" s="253">
        <v>0</v>
      </c>
      <c r="X155" s="253">
        <v>0</v>
      </c>
      <c r="Y155" s="253">
        <v>0</v>
      </c>
      <c r="Z155" s="253">
        <v>2</v>
      </c>
      <c r="AA155" s="253">
        <v>2</v>
      </c>
      <c r="AB155" s="253">
        <v>0</v>
      </c>
      <c r="AC155" s="253">
        <v>0</v>
      </c>
      <c r="AD155" s="253">
        <v>1</v>
      </c>
      <c r="AE155" s="253">
        <v>0</v>
      </c>
      <c r="AF155" s="253">
        <v>2</v>
      </c>
      <c r="AG155" s="253">
        <v>0</v>
      </c>
      <c r="AH155" s="253">
        <v>0</v>
      </c>
      <c r="AI155" s="253">
        <v>0</v>
      </c>
      <c r="AJ155" s="253">
        <v>1</v>
      </c>
      <c r="AK155" s="126"/>
      <c r="AL155" s="253">
        <v>429</v>
      </c>
      <c r="AM155" s="253">
        <v>163</v>
      </c>
      <c r="AN155" s="253">
        <v>262</v>
      </c>
      <c r="AO155" s="253">
        <v>0</v>
      </c>
    </row>
    <row r="156" spans="1:41">
      <c r="A156" s="129">
        <v>429163291</v>
      </c>
      <c r="B156" s="130" t="s">
        <v>77</v>
      </c>
      <c r="C156" s="141">
        <f t="shared" si="37"/>
        <v>0</v>
      </c>
      <c r="D156" s="141">
        <f t="shared" si="38"/>
        <v>0</v>
      </c>
      <c r="E156" s="141">
        <f t="shared" si="39"/>
        <v>0</v>
      </c>
      <c r="F156" s="141">
        <f t="shared" si="40"/>
        <v>1</v>
      </c>
      <c r="G156" s="141">
        <f t="shared" si="41"/>
        <v>1</v>
      </c>
      <c r="H156" s="141">
        <f t="shared" si="42"/>
        <v>4</v>
      </c>
      <c r="I156" s="141">
        <f t="shared" si="43"/>
        <v>0.22500000000000001</v>
      </c>
      <c r="J156" s="141"/>
      <c r="K156" s="141">
        <f t="shared" si="44"/>
        <v>0</v>
      </c>
      <c r="L156" s="141">
        <f t="shared" si="45"/>
        <v>0</v>
      </c>
      <c r="M156" s="141">
        <f t="shared" si="46"/>
        <v>0</v>
      </c>
      <c r="N156" s="141">
        <f t="shared" si="47"/>
        <v>0</v>
      </c>
      <c r="O156" s="141">
        <f t="shared" si="48"/>
        <v>5</v>
      </c>
      <c r="P156" s="141">
        <f t="shared" si="35"/>
        <v>83.333333333333343</v>
      </c>
      <c r="Q156" s="141">
        <f t="shared" si="49"/>
        <v>10</v>
      </c>
      <c r="R156" s="141">
        <f t="shared" si="36"/>
        <v>6</v>
      </c>
      <c r="S156" s="144"/>
      <c r="T156" s="253">
        <v>429163291</v>
      </c>
      <c r="U156" s="383" t="s">
        <v>77</v>
      </c>
      <c r="V156" s="253">
        <v>0</v>
      </c>
      <c r="W156" s="253">
        <v>0</v>
      </c>
      <c r="X156" s="253">
        <v>0</v>
      </c>
      <c r="Y156" s="253">
        <v>1</v>
      </c>
      <c r="Z156" s="253">
        <v>1</v>
      </c>
      <c r="AA156" s="253">
        <v>4</v>
      </c>
      <c r="AB156" s="253">
        <v>0</v>
      </c>
      <c r="AC156" s="253">
        <v>0</v>
      </c>
      <c r="AD156" s="253">
        <v>0</v>
      </c>
      <c r="AE156" s="253">
        <v>0</v>
      </c>
      <c r="AF156" s="253">
        <v>2</v>
      </c>
      <c r="AG156" s="253">
        <v>0</v>
      </c>
      <c r="AH156" s="253">
        <v>0</v>
      </c>
      <c r="AI156" s="253">
        <v>0</v>
      </c>
      <c r="AJ156" s="253">
        <v>3</v>
      </c>
      <c r="AK156" s="126"/>
      <c r="AL156" s="253">
        <v>429</v>
      </c>
      <c r="AM156" s="253">
        <v>163</v>
      </c>
      <c r="AN156" s="253">
        <v>291</v>
      </c>
      <c r="AO156" s="253">
        <v>0</v>
      </c>
    </row>
    <row r="157" spans="1:41">
      <c r="A157" s="129">
        <v>430170009</v>
      </c>
      <c r="B157" s="130" t="s">
        <v>672</v>
      </c>
      <c r="C157" s="141">
        <f t="shared" si="37"/>
        <v>0</v>
      </c>
      <c r="D157" s="141">
        <f t="shared" si="38"/>
        <v>0</v>
      </c>
      <c r="E157" s="141">
        <f t="shared" si="39"/>
        <v>0</v>
      </c>
      <c r="F157" s="141">
        <f t="shared" si="40"/>
        <v>0</v>
      </c>
      <c r="G157" s="141">
        <f t="shared" si="41"/>
        <v>1</v>
      </c>
      <c r="H157" s="141">
        <f t="shared" si="42"/>
        <v>0</v>
      </c>
      <c r="I157" s="141">
        <f t="shared" si="43"/>
        <v>3.7499999999999999E-2</v>
      </c>
      <c r="J157" s="141"/>
      <c r="K157" s="141">
        <f t="shared" si="44"/>
        <v>0</v>
      </c>
      <c r="L157" s="141">
        <f t="shared" si="45"/>
        <v>0</v>
      </c>
      <c r="M157" s="141">
        <f t="shared" si="46"/>
        <v>0</v>
      </c>
      <c r="N157" s="141">
        <f t="shared" si="47"/>
        <v>0</v>
      </c>
      <c r="O157" s="141">
        <f t="shared" si="48"/>
        <v>0</v>
      </c>
      <c r="P157" s="141">
        <f t="shared" si="35"/>
        <v>0</v>
      </c>
      <c r="Q157" s="141">
        <f t="shared" si="49"/>
        <v>1</v>
      </c>
      <c r="R157" s="141">
        <f t="shared" si="36"/>
        <v>1</v>
      </c>
      <c r="S157" s="144"/>
      <c r="T157" s="253">
        <v>430170009</v>
      </c>
      <c r="U157" s="383" t="s">
        <v>672</v>
      </c>
      <c r="V157" s="253">
        <v>0</v>
      </c>
      <c r="W157" s="253">
        <v>0</v>
      </c>
      <c r="X157" s="253">
        <v>0</v>
      </c>
      <c r="Y157" s="253">
        <v>0</v>
      </c>
      <c r="Z157" s="253">
        <v>1</v>
      </c>
      <c r="AA157" s="253">
        <v>0</v>
      </c>
      <c r="AB157" s="253">
        <v>0</v>
      </c>
      <c r="AC157" s="253">
        <v>0</v>
      </c>
      <c r="AD157" s="253">
        <v>0</v>
      </c>
      <c r="AE157" s="253">
        <v>0</v>
      </c>
      <c r="AF157" s="253">
        <v>0</v>
      </c>
      <c r="AG157" s="253">
        <v>0</v>
      </c>
      <c r="AH157" s="253">
        <v>0</v>
      </c>
      <c r="AI157" s="253">
        <v>0</v>
      </c>
      <c r="AJ157" s="253">
        <v>0</v>
      </c>
      <c r="AK157" s="126"/>
      <c r="AL157" s="253">
        <v>430</v>
      </c>
      <c r="AM157" s="253">
        <v>170</v>
      </c>
      <c r="AN157" s="253">
        <v>9</v>
      </c>
      <c r="AO157" s="253">
        <v>0</v>
      </c>
    </row>
    <row r="158" spans="1:41">
      <c r="A158" s="129">
        <v>430170014</v>
      </c>
      <c r="B158" s="130" t="s">
        <v>672</v>
      </c>
      <c r="C158" s="141">
        <f t="shared" si="37"/>
        <v>0</v>
      </c>
      <c r="D158" s="141">
        <f t="shared" si="38"/>
        <v>0</v>
      </c>
      <c r="E158" s="141">
        <f t="shared" si="39"/>
        <v>0</v>
      </c>
      <c r="F158" s="141">
        <f t="shared" si="40"/>
        <v>0</v>
      </c>
      <c r="G158" s="141">
        <f t="shared" si="41"/>
        <v>5</v>
      </c>
      <c r="H158" s="141">
        <f t="shared" si="42"/>
        <v>18</v>
      </c>
      <c r="I158" s="141">
        <f t="shared" si="43"/>
        <v>0.86250000000000004</v>
      </c>
      <c r="J158" s="141"/>
      <c r="K158" s="141">
        <f t="shared" si="44"/>
        <v>0</v>
      </c>
      <c r="L158" s="141">
        <f t="shared" si="45"/>
        <v>0</v>
      </c>
      <c r="M158" s="141">
        <f t="shared" si="46"/>
        <v>0</v>
      </c>
      <c r="N158" s="141">
        <f t="shared" si="47"/>
        <v>0</v>
      </c>
      <c r="O158" s="141">
        <f t="shared" si="48"/>
        <v>2</v>
      </c>
      <c r="P158" s="141">
        <f t="shared" si="35"/>
        <v>8.695652173913043</v>
      </c>
      <c r="Q158" s="141">
        <f t="shared" si="49"/>
        <v>2</v>
      </c>
      <c r="R158" s="141">
        <f t="shared" si="36"/>
        <v>23</v>
      </c>
      <c r="S158" s="144"/>
      <c r="T158" s="253">
        <v>430170014</v>
      </c>
      <c r="U158" s="383" t="s">
        <v>672</v>
      </c>
      <c r="V158" s="253">
        <v>0</v>
      </c>
      <c r="W158" s="253">
        <v>0</v>
      </c>
      <c r="X158" s="253">
        <v>0</v>
      </c>
      <c r="Y158" s="253">
        <v>0</v>
      </c>
      <c r="Z158" s="253">
        <v>5</v>
      </c>
      <c r="AA158" s="253">
        <v>18</v>
      </c>
      <c r="AB158" s="253">
        <v>0</v>
      </c>
      <c r="AC158" s="253">
        <v>0</v>
      </c>
      <c r="AD158" s="253">
        <v>0</v>
      </c>
      <c r="AE158" s="253">
        <v>0</v>
      </c>
      <c r="AF158" s="253">
        <v>1</v>
      </c>
      <c r="AG158" s="253">
        <v>0</v>
      </c>
      <c r="AH158" s="253">
        <v>0</v>
      </c>
      <c r="AI158" s="253">
        <v>0</v>
      </c>
      <c r="AJ158" s="253">
        <v>1</v>
      </c>
      <c r="AK158" s="126"/>
      <c r="AL158" s="253">
        <v>430</v>
      </c>
      <c r="AM158" s="253">
        <v>170</v>
      </c>
      <c r="AN158" s="253">
        <v>14</v>
      </c>
      <c r="AO158" s="253">
        <v>0</v>
      </c>
    </row>
    <row r="159" spans="1:41">
      <c r="A159" s="129">
        <v>430170031</v>
      </c>
      <c r="B159" s="130" t="s">
        <v>672</v>
      </c>
      <c r="C159" s="141">
        <f t="shared" si="37"/>
        <v>0</v>
      </c>
      <c r="D159" s="141">
        <f t="shared" si="38"/>
        <v>0</v>
      </c>
      <c r="E159" s="141">
        <f t="shared" si="39"/>
        <v>0</v>
      </c>
      <c r="F159" s="141">
        <f t="shared" si="40"/>
        <v>0</v>
      </c>
      <c r="G159" s="141">
        <f t="shared" si="41"/>
        <v>0</v>
      </c>
      <c r="H159" s="141">
        <f t="shared" si="42"/>
        <v>2</v>
      </c>
      <c r="I159" s="141">
        <f t="shared" si="43"/>
        <v>7.4999999999999997E-2</v>
      </c>
      <c r="J159" s="141"/>
      <c r="K159" s="141">
        <f t="shared" si="44"/>
        <v>0</v>
      </c>
      <c r="L159" s="141">
        <f t="shared" si="45"/>
        <v>0</v>
      </c>
      <c r="M159" s="141">
        <f t="shared" si="46"/>
        <v>0</v>
      </c>
      <c r="N159" s="141">
        <f t="shared" si="47"/>
        <v>0</v>
      </c>
      <c r="O159" s="141">
        <f t="shared" si="48"/>
        <v>0</v>
      </c>
      <c r="P159" s="141">
        <f t="shared" si="35"/>
        <v>0</v>
      </c>
      <c r="Q159" s="141">
        <f t="shared" si="49"/>
        <v>1</v>
      </c>
      <c r="R159" s="141">
        <f t="shared" si="36"/>
        <v>2</v>
      </c>
      <c r="S159" s="144"/>
      <c r="T159" s="253">
        <v>430170031</v>
      </c>
      <c r="U159" s="383" t="s">
        <v>672</v>
      </c>
      <c r="V159" s="253">
        <v>0</v>
      </c>
      <c r="W159" s="253">
        <v>0</v>
      </c>
      <c r="X159" s="253">
        <v>0</v>
      </c>
      <c r="Y159" s="253">
        <v>0</v>
      </c>
      <c r="Z159" s="253">
        <v>0</v>
      </c>
      <c r="AA159" s="253">
        <v>2</v>
      </c>
      <c r="AB159" s="253">
        <v>0</v>
      </c>
      <c r="AC159" s="253">
        <v>0</v>
      </c>
      <c r="AD159" s="253">
        <v>0</v>
      </c>
      <c r="AE159" s="253">
        <v>0</v>
      </c>
      <c r="AF159" s="253">
        <v>0</v>
      </c>
      <c r="AG159" s="253">
        <v>0</v>
      </c>
      <c r="AH159" s="253">
        <v>0</v>
      </c>
      <c r="AI159" s="253">
        <v>0</v>
      </c>
      <c r="AJ159" s="253">
        <v>0</v>
      </c>
      <c r="AK159" s="126"/>
      <c r="AL159" s="253">
        <v>430</v>
      </c>
      <c r="AM159" s="253">
        <v>170</v>
      </c>
      <c r="AN159" s="253">
        <v>31</v>
      </c>
      <c r="AO159" s="253">
        <v>0</v>
      </c>
    </row>
    <row r="160" spans="1:41">
      <c r="A160" s="129">
        <v>430170064</v>
      </c>
      <c r="B160" s="130" t="s">
        <v>672</v>
      </c>
      <c r="C160" s="141">
        <f t="shared" si="37"/>
        <v>0</v>
      </c>
      <c r="D160" s="141">
        <f t="shared" si="38"/>
        <v>0</v>
      </c>
      <c r="E160" s="141">
        <f t="shared" si="39"/>
        <v>0</v>
      </c>
      <c r="F160" s="141">
        <f t="shared" si="40"/>
        <v>0</v>
      </c>
      <c r="G160" s="141">
        <f t="shared" si="41"/>
        <v>29</v>
      </c>
      <c r="H160" s="141">
        <f t="shared" si="42"/>
        <v>27</v>
      </c>
      <c r="I160" s="141">
        <f t="shared" si="43"/>
        <v>2.1</v>
      </c>
      <c r="J160" s="141"/>
      <c r="K160" s="141">
        <f t="shared" si="44"/>
        <v>0</v>
      </c>
      <c r="L160" s="141">
        <f t="shared" si="45"/>
        <v>0</v>
      </c>
      <c r="M160" s="141">
        <f t="shared" si="46"/>
        <v>0</v>
      </c>
      <c r="N160" s="141">
        <f t="shared" si="47"/>
        <v>0</v>
      </c>
      <c r="O160" s="141">
        <f t="shared" si="48"/>
        <v>3</v>
      </c>
      <c r="P160" s="141">
        <f t="shared" si="35"/>
        <v>5.3571428571428568</v>
      </c>
      <c r="Q160" s="141">
        <f t="shared" si="49"/>
        <v>1</v>
      </c>
      <c r="R160" s="141">
        <f t="shared" si="36"/>
        <v>56</v>
      </c>
      <c r="S160" s="144"/>
      <c r="T160" s="253">
        <v>430170064</v>
      </c>
      <c r="U160" s="383" t="s">
        <v>672</v>
      </c>
      <c r="V160" s="253">
        <v>0</v>
      </c>
      <c r="W160" s="253">
        <v>0</v>
      </c>
      <c r="X160" s="253">
        <v>0</v>
      </c>
      <c r="Y160" s="253">
        <v>0</v>
      </c>
      <c r="Z160" s="253">
        <v>29</v>
      </c>
      <c r="AA160" s="253">
        <v>27</v>
      </c>
      <c r="AB160" s="253">
        <v>0</v>
      </c>
      <c r="AC160" s="253">
        <v>0</v>
      </c>
      <c r="AD160" s="253">
        <v>0</v>
      </c>
      <c r="AE160" s="253">
        <v>0</v>
      </c>
      <c r="AF160" s="253">
        <v>2</v>
      </c>
      <c r="AG160" s="253">
        <v>0</v>
      </c>
      <c r="AH160" s="253">
        <v>0</v>
      </c>
      <c r="AI160" s="253">
        <v>0</v>
      </c>
      <c r="AJ160" s="253">
        <v>1</v>
      </c>
      <c r="AK160" s="126"/>
      <c r="AL160" s="253">
        <v>430</v>
      </c>
      <c r="AM160" s="253">
        <v>170</v>
      </c>
      <c r="AN160" s="253">
        <v>64</v>
      </c>
      <c r="AO160" s="253">
        <v>0</v>
      </c>
    </row>
    <row r="161" spans="1:41">
      <c r="A161" s="129">
        <v>430170100</v>
      </c>
      <c r="B161" s="130" t="s">
        <v>672</v>
      </c>
      <c r="C161" s="141">
        <f t="shared" si="37"/>
        <v>0</v>
      </c>
      <c r="D161" s="141">
        <f t="shared" si="38"/>
        <v>0</v>
      </c>
      <c r="E161" s="141">
        <f t="shared" si="39"/>
        <v>0</v>
      </c>
      <c r="F161" s="141">
        <f t="shared" si="40"/>
        <v>0</v>
      </c>
      <c r="G161" s="141">
        <f t="shared" si="41"/>
        <v>5</v>
      </c>
      <c r="H161" s="141">
        <f t="shared" si="42"/>
        <v>21</v>
      </c>
      <c r="I161" s="141">
        <f t="shared" si="43"/>
        <v>0.97499999999999998</v>
      </c>
      <c r="J161" s="141"/>
      <c r="K161" s="141">
        <f t="shared" si="44"/>
        <v>0</v>
      </c>
      <c r="L161" s="141">
        <f t="shared" si="45"/>
        <v>0</v>
      </c>
      <c r="M161" s="141">
        <f t="shared" si="46"/>
        <v>0</v>
      </c>
      <c r="N161" s="141">
        <f t="shared" si="47"/>
        <v>0</v>
      </c>
      <c r="O161" s="141">
        <f t="shared" si="48"/>
        <v>0</v>
      </c>
      <c r="P161" s="141">
        <f t="shared" si="35"/>
        <v>0</v>
      </c>
      <c r="Q161" s="141">
        <f t="shared" si="49"/>
        <v>1</v>
      </c>
      <c r="R161" s="141">
        <f t="shared" si="36"/>
        <v>26</v>
      </c>
      <c r="S161" s="144"/>
      <c r="T161" s="253">
        <v>430170100</v>
      </c>
      <c r="U161" s="383" t="s">
        <v>672</v>
      </c>
      <c r="V161" s="253">
        <v>0</v>
      </c>
      <c r="W161" s="253">
        <v>0</v>
      </c>
      <c r="X161" s="253">
        <v>0</v>
      </c>
      <c r="Y161" s="253">
        <v>0</v>
      </c>
      <c r="Z161" s="253">
        <v>5</v>
      </c>
      <c r="AA161" s="253">
        <v>21</v>
      </c>
      <c r="AB161" s="253">
        <v>0</v>
      </c>
      <c r="AC161" s="253">
        <v>0</v>
      </c>
      <c r="AD161" s="253">
        <v>0</v>
      </c>
      <c r="AE161" s="253">
        <v>0</v>
      </c>
      <c r="AF161" s="253">
        <v>0</v>
      </c>
      <c r="AG161" s="253">
        <v>0</v>
      </c>
      <c r="AH161" s="253">
        <v>0</v>
      </c>
      <c r="AI161" s="253">
        <v>0</v>
      </c>
      <c r="AJ161" s="253">
        <v>0</v>
      </c>
      <c r="AK161" s="126"/>
      <c r="AL161" s="253">
        <v>430</v>
      </c>
      <c r="AM161" s="253">
        <v>170</v>
      </c>
      <c r="AN161" s="253">
        <v>100</v>
      </c>
      <c r="AO161" s="253">
        <v>0</v>
      </c>
    </row>
    <row r="162" spans="1:41">
      <c r="A162" s="129">
        <v>430170101</v>
      </c>
      <c r="B162" s="130" t="s">
        <v>672</v>
      </c>
      <c r="C162" s="141">
        <f t="shared" si="37"/>
        <v>0</v>
      </c>
      <c r="D162" s="141">
        <f t="shared" si="38"/>
        <v>0</v>
      </c>
      <c r="E162" s="141">
        <f t="shared" si="39"/>
        <v>0</v>
      </c>
      <c r="F162" s="141">
        <f t="shared" si="40"/>
        <v>0</v>
      </c>
      <c r="G162" s="141">
        <f t="shared" si="41"/>
        <v>1</v>
      </c>
      <c r="H162" s="141">
        <f t="shared" si="42"/>
        <v>0</v>
      </c>
      <c r="I162" s="141">
        <f t="shared" si="43"/>
        <v>3.7499999999999999E-2</v>
      </c>
      <c r="J162" s="141"/>
      <c r="K162" s="141">
        <f t="shared" si="44"/>
        <v>0</v>
      </c>
      <c r="L162" s="141">
        <f t="shared" si="45"/>
        <v>0</v>
      </c>
      <c r="M162" s="141">
        <f t="shared" si="46"/>
        <v>0</v>
      </c>
      <c r="N162" s="141">
        <f t="shared" si="47"/>
        <v>0</v>
      </c>
      <c r="O162" s="141">
        <f t="shared" si="48"/>
        <v>0</v>
      </c>
      <c r="P162" s="141">
        <f t="shared" si="35"/>
        <v>0</v>
      </c>
      <c r="Q162" s="141">
        <f t="shared" si="49"/>
        <v>1</v>
      </c>
      <c r="R162" s="141">
        <f t="shared" si="36"/>
        <v>1</v>
      </c>
      <c r="S162" s="144"/>
      <c r="T162" s="253">
        <v>430170101</v>
      </c>
      <c r="U162" s="383" t="s">
        <v>672</v>
      </c>
      <c r="V162" s="253">
        <v>0</v>
      </c>
      <c r="W162" s="253">
        <v>0</v>
      </c>
      <c r="X162" s="253">
        <v>0</v>
      </c>
      <c r="Y162" s="253">
        <v>0</v>
      </c>
      <c r="Z162" s="253">
        <v>1</v>
      </c>
      <c r="AA162" s="253">
        <v>0</v>
      </c>
      <c r="AB162" s="253">
        <v>0</v>
      </c>
      <c r="AC162" s="253">
        <v>0</v>
      </c>
      <c r="AD162" s="253">
        <v>0</v>
      </c>
      <c r="AE162" s="253">
        <v>0</v>
      </c>
      <c r="AF162" s="253">
        <v>0</v>
      </c>
      <c r="AG162" s="253">
        <v>0</v>
      </c>
      <c r="AH162" s="253">
        <v>0</v>
      </c>
      <c r="AI162" s="253">
        <v>0</v>
      </c>
      <c r="AJ162" s="253">
        <v>0</v>
      </c>
      <c r="AK162" s="126"/>
      <c r="AL162" s="253">
        <v>430</v>
      </c>
      <c r="AM162" s="253">
        <v>170</v>
      </c>
      <c r="AN162" s="253">
        <v>101</v>
      </c>
      <c r="AO162" s="253">
        <v>0</v>
      </c>
    </row>
    <row r="163" spans="1:41">
      <c r="A163" s="129">
        <v>430170110</v>
      </c>
      <c r="B163" s="130" t="s">
        <v>672</v>
      </c>
      <c r="C163" s="141">
        <f t="shared" si="37"/>
        <v>0</v>
      </c>
      <c r="D163" s="141">
        <f t="shared" si="38"/>
        <v>0</v>
      </c>
      <c r="E163" s="141">
        <f t="shared" si="39"/>
        <v>0</v>
      </c>
      <c r="F163" s="141">
        <f t="shared" si="40"/>
        <v>0</v>
      </c>
      <c r="G163" s="141">
        <f t="shared" si="41"/>
        <v>12</v>
      </c>
      <c r="H163" s="141">
        <f t="shared" si="42"/>
        <v>19</v>
      </c>
      <c r="I163" s="141">
        <f t="shared" si="43"/>
        <v>1.1625000000000001</v>
      </c>
      <c r="J163" s="141"/>
      <c r="K163" s="141">
        <f t="shared" si="44"/>
        <v>0</v>
      </c>
      <c r="L163" s="141">
        <f t="shared" si="45"/>
        <v>0</v>
      </c>
      <c r="M163" s="141">
        <f t="shared" si="46"/>
        <v>0</v>
      </c>
      <c r="N163" s="141">
        <f t="shared" si="47"/>
        <v>0</v>
      </c>
      <c r="O163" s="141">
        <f t="shared" si="48"/>
        <v>3</v>
      </c>
      <c r="P163" s="141">
        <f t="shared" si="35"/>
        <v>9.67741935483871</v>
      </c>
      <c r="Q163" s="141">
        <f t="shared" si="49"/>
        <v>2</v>
      </c>
      <c r="R163" s="141">
        <f t="shared" si="36"/>
        <v>31</v>
      </c>
      <c r="S163" s="144"/>
      <c r="T163" s="253">
        <v>430170110</v>
      </c>
      <c r="U163" s="383" t="s">
        <v>672</v>
      </c>
      <c r="V163" s="253">
        <v>0</v>
      </c>
      <c r="W163" s="253">
        <v>0</v>
      </c>
      <c r="X163" s="253">
        <v>0</v>
      </c>
      <c r="Y163" s="253">
        <v>0</v>
      </c>
      <c r="Z163" s="253">
        <v>12</v>
      </c>
      <c r="AA163" s="253">
        <v>19</v>
      </c>
      <c r="AB163" s="253">
        <v>0</v>
      </c>
      <c r="AC163" s="253">
        <v>0</v>
      </c>
      <c r="AD163" s="253">
        <v>0</v>
      </c>
      <c r="AE163" s="253">
        <v>0</v>
      </c>
      <c r="AF163" s="253">
        <v>1</v>
      </c>
      <c r="AG163" s="253">
        <v>0</v>
      </c>
      <c r="AH163" s="253">
        <v>0</v>
      </c>
      <c r="AI163" s="253">
        <v>0</v>
      </c>
      <c r="AJ163" s="253">
        <v>2</v>
      </c>
      <c r="AK163" s="126"/>
      <c r="AL163" s="253">
        <v>430</v>
      </c>
      <c r="AM163" s="253">
        <v>170</v>
      </c>
      <c r="AN163" s="253">
        <v>110</v>
      </c>
      <c r="AO163" s="253">
        <v>0</v>
      </c>
    </row>
    <row r="164" spans="1:41">
      <c r="A164" s="129">
        <v>430170125</v>
      </c>
      <c r="B164" s="130" t="s">
        <v>672</v>
      </c>
      <c r="C164" s="141">
        <f t="shared" si="37"/>
        <v>0</v>
      </c>
      <c r="D164" s="141">
        <f t="shared" si="38"/>
        <v>0</v>
      </c>
      <c r="E164" s="141">
        <f t="shared" si="39"/>
        <v>0</v>
      </c>
      <c r="F164" s="141">
        <f t="shared" si="40"/>
        <v>0</v>
      </c>
      <c r="G164" s="141">
        <f t="shared" si="41"/>
        <v>0</v>
      </c>
      <c r="H164" s="141">
        <f t="shared" si="42"/>
        <v>1</v>
      </c>
      <c r="I164" s="141">
        <f t="shared" si="43"/>
        <v>3.7499999999999999E-2</v>
      </c>
      <c r="J164" s="141"/>
      <c r="K164" s="141">
        <f t="shared" si="44"/>
        <v>0</v>
      </c>
      <c r="L164" s="141">
        <f t="shared" si="45"/>
        <v>0</v>
      </c>
      <c r="M164" s="141">
        <f t="shared" si="46"/>
        <v>0</v>
      </c>
      <c r="N164" s="141">
        <f t="shared" si="47"/>
        <v>0</v>
      </c>
      <c r="O164" s="141">
        <f t="shared" si="48"/>
        <v>0</v>
      </c>
      <c r="P164" s="141">
        <f t="shared" si="35"/>
        <v>0</v>
      </c>
      <c r="Q164" s="141">
        <f t="shared" si="49"/>
        <v>1</v>
      </c>
      <c r="R164" s="141">
        <f t="shared" si="36"/>
        <v>1</v>
      </c>
      <c r="S164" s="144"/>
      <c r="T164" s="253">
        <v>430170125</v>
      </c>
      <c r="U164" s="383" t="s">
        <v>672</v>
      </c>
      <c r="V164" s="253">
        <v>0</v>
      </c>
      <c r="W164" s="253">
        <v>0</v>
      </c>
      <c r="X164" s="253">
        <v>0</v>
      </c>
      <c r="Y164" s="253">
        <v>0</v>
      </c>
      <c r="Z164" s="253">
        <v>0</v>
      </c>
      <c r="AA164" s="253">
        <v>1</v>
      </c>
      <c r="AB164" s="253">
        <v>0</v>
      </c>
      <c r="AC164" s="253">
        <v>0</v>
      </c>
      <c r="AD164" s="253">
        <v>0</v>
      </c>
      <c r="AE164" s="253">
        <v>0</v>
      </c>
      <c r="AF164" s="253">
        <v>0</v>
      </c>
      <c r="AG164" s="253">
        <v>0</v>
      </c>
      <c r="AH164" s="253">
        <v>0</v>
      </c>
      <c r="AI164" s="253">
        <v>0</v>
      </c>
      <c r="AJ164" s="253">
        <v>0</v>
      </c>
      <c r="AK164" s="126"/>
      <c r="AL164" s="253">
        <v>430</v>
      </c>
      <c r="AM164" s="253">
        <v>170</v>
      </c>
      <c r="AN164" s="253">
        <v>125</v>
      </c>
      <c r="AO164" s="253">
        <v>0</v>
      </c>
    </row>
    <row r="165" spans="1:41">
      <c r="A165" s="129">
        <v>430170136</v>
      </c>
      <c r="B165" s="130" t="s">
        <v>672</v>
      </c>
      <c r="C165" s="141">
        <f t="shared" si="37"/>
        <v>0</v>
      </c>
      <c r="D165" s="141">
        <f t="shared" si="38"/>
        <v>0</v>
      </c>
      <c r="E165" s="141">
        <f t="shared" si="39"/>
        <v>0</v>
      </c>
      <c r="F165" s="141">
        <f t="shared" si="40"/>
        <v>0</v>
      </c>
      <c r="G165" s="141">
        <f t="shared" si="41"/>
        <v>0</v>
      </c>
      <c r="H165" s="141">
        <f t="shared" si="42"/>
        <v>1</v>
      </c>
      <c r="I165" s="141">
        <f t="shared" si="43"/>
        <v>3.7499999999999999E-2</v>
      </c>
      <c r="J165" s="141"/>
      <c r="K165" s="141">
        <f t="shared" si="44"/>
        <v>0</v>
      </c>
      <c r="L165" s="141">
        <f t="shared" si="45"/>
        <v>0</v>
      </c>
      <c r="M165" s="141">
        <f t="shared" si="46"/>
        <v>0</v>
      </c>
      <c r="N165" s="141">
        <f t="shared" si="47"/>
        <v>0</v>
      </c>
      <c r="O165" s="141">
        <f t="shared" si="48"/>
        <v>0</v>
      </c>
      <c r="P165" s="141">
        <f t="shared" si="35"/>
        <v>0</v>
      </c>
      <c r="Q165" s="141">
        <f t="shared" si="49"/>
        <v>1</v>
      </c>
      <c r="R165" s="141">
        <f t="shared" si="36"/>
        <v>1</v>
      </c>
      <c r="S165" s="144"/>
      <c r="T165" s="253">
        <v>430170136</v>
      </c>
      <c r="U165" s="383" t="s">
        <v>672</v>
      </c>
      <c r="V165" s="253">
        <v>0</v>
      </c>
      <c r="W165" s="253">
        <v>0</v>
      </c>
      <c r="X165" s="253">
        <v>0</v>
      </c>
      <c r="Y165" s="253">
        <v>0</v>
      </c>
      <c r="Z165" s="253">
        <v>0</v>
      </c>
      <c r="AA165" s="253">
        <v>1</v>
      </c>
      <c r="AB165" s="253">
        <v>0</v>
      </c>
      <c r="AC165" s="253">
        <v>0</v>
      </c>
      <c r="AD165" s="253">
        <v>0</v>
      </c>
      <c r="AE165" s="253">
        <v>0</v>
      </c>
      <c r="AF165" s="253">
        <v>0</v>
      </c>
      <c r="AG165" s="253">
        <v>0</v>
      </c>
      <c r="AH165" s="253">
        <v>0</v>
      </c>
      <c r="AI165" s="253">
        <v>0</v>
      </c>
      <c r="AJ165" s="253">
        <v>0</v>
      </c>
      <c r="AK165" s="126"/>
      <c r="AL165" s="253">
        <v>430</v>
      </c>
      <c r="AM165" s="253">
        <v>170</v>
      </c>
      <c r="AN165" s="253">
        <v>136</v>
      </c>
      <c r="AO165" s="253">
        <v>0</v>
      </c>
    </row>
    <row r="166" spans="1:41">
      <c r="A166" s="129">
        <v>430170139</v>
      </c>
      <c r="B166" s="130" t="s">
        <v>672</v>
      </c>
      <c r="C166" s="141">
        <f t="shared" si="37"/>
        <v>0</v>
      </c>
      <c r="D166" s="141">
        <f t="shared" si="38"/>
        <v>0</v>
      </c>
      <c r="E166" s="141">
        <f t="shared" si="39"/>
        <v>0</v>
      </c>
      <c r="F166" s="141">
        <f t="shared" si="40"/>
        <v>0</v>
      </c>
      <c r="G166" s="141">
        <f t="shared" si="41"/>
        <v>1</v>
      </c>
      <c r="H166" s="141">
        <f t="shared" si="42"/>
        <v>6</v>
      </c>
      <c r="I166" s="141">
        <f t="shared" si="43"/>
        <v>0.26250000000000001</v>
      </c>
      <c r="J166" s="141"/>
      <c r="K166" s="141">
        <f t="shared" si="44"/>
        <v>0</v>
      </c>
      <c r="L166" s="141">
        <f t="shared" si="45"/>
        <v>0</v>
      </c>
      <c r="M166" s="141">
        <f t="shared" si="46"/>
        <v>0</v>
      </c>
      <c r="N166" s="141">
        <f t="shared" si="47"/>
        <v>0</v>
      </c>
      <c r="O166" s="141">
        <f t="shared" si="48"/>
        <v>0</v>
      </c>
      <c r="P166" s="141">
        <f t="shared" si="35"/>
        <v>0</v>
      </c>
      <c r="Q166" s="141">
        <f t="shared" si="49"/>
        <v>1</v>
      </c>
      <c r="R166" s="141">
        <f t="shared" si="36"/>
        <v>7</v>
      </c>
      <c r="S166" s="144"/>
      <c r="T166" s="253">
        <v>430170139</v>
      </c>
      <c r="U166" s="383" t="s">
        <v>672</v>
      </c>
      <c r="V166" s="253">
        <v>0</v>
      </c>
      <c r="W166" s="253">
        <v>0</v>
      </c>
      <c r="X166" s="253">
        <v>0</v>
      </c>
      <c r="Y166" s="253">
        <v>0</v>
      </c>
      <c r="Z166" s="253">
        <v>1</v>
      </c>
      <c r="AA166" s="253">
        <v>6</v>
      </c>
      <c r="AB166" s="253">
        <v>0</v>
      </c>
      <c r="AC166" s="253">
        <v>0</v>
      </c>
      <c r="AD166" s="253">
        <v>0</v>
      </c>
      <c r="AE166" s="253">
        <v>0</v>
      </c>
      <c r="AF166" s="253">
        <v>0</v>
      </c>
      <c r="AG166" s="253">
        <v>0</v>
      </c>
      <c r="AH166" s="253">
        <v>0</v>
      </c>
      <c r="AI166" s="253">
        <v>0</v>
      </c>
      <c r="AJ166" s="253">
        <v>0</v>
      </c>
      <c r="AK166" s="126"/>
      <c r="AL166" s="253">
        <v>430</v>
      </c>
      <c r="AM166" s="253">
        <v>170</v>
      </c>
      <c r="AN166" s="253">
        <v>139</v>
      </c>
      <c r="AO166" s="253">
        <v>0</v>
      </c>
    </row>
    <row r="167" spans="1:41">
      <c r="A167" s="129">
        <v>430170141</v>
      </c>
      <c r="B167" s="130" t="s">
        <v>672</v>
      </c>
      <c r="C167" s="141">
        <f t="shared" si="37"/>
        <v>0</v>
      </c>
      <c r="D167" s="141">
        <f t="shared" si="38"/>
        <v>0</v>
      </c>
      <c r="E167" s="141">
        <f t="shared" si="39"/>
        <v>0</v>
      </c>
      <c r="F167" s="141">
        <f t="shared" si="40"/>
        <v>0</v>
      </c>
      <c r="G167" s="141">
        <f t="shared" si="41"/>
        <v>57</v>
      </c>
      <c r="H167" s="141">
        <f t="shared" si="42"/>
        <v>43</v>
      </c>
      <c r="I167" s="141">
        <f t="shared" si="43"/>
        <v>3.7875000000000001</v>
      </c>
      <c r="J167" s="141"/>
      <c r="K167" s="141">
        <f t="shared" si="44"/>
        <v>0</v>
      </c>
      <c r="L167" s="141">
        <f t="shared" si="45"/>
        <v>0</v>
      </c>
      <c r="M167" s="141">
        <f t="shared" si="46"/>
        <v>1</v>
      </c>
      <c r="N167" s="141">
        <f t="shared" si="47"/>
        <v>0</v>
      </c>
      <c r="O167" s="141">
        <f t="shared" si="48"/>
        <v>10</v>
      </c>
      <c r="P167" s="141">
        <f t="shared" si="35"/>
        <v>9.9009900990099009</v>
      </c>
      <c r="Q167" s="141">
        <f t="shared" si="49"/>
        <v>2</v>
      </c>
      <c r="R167" s="141">
        <f t="shared" si="36"/>
        <v>101</v>
      </c>
      <c r="S167" s="144"/>
      <c r="T167" s="253">
        <v>430170141</v>
      </c>
      <c r="U167" s="383" t="s">
        <v>672</v>
      </c>
      <c r="V167" s="253">
        <v>0</v>
      </c>
      <c r="W167" s="253">
        <v>0</v>
      </c>
      <c r="X167" s="253">
        <v>0</v>
      </c>
      <c r="Y167" s="253">
        <v>0</v>
      </c>
      <c r="Z167" s="253">
        <v>57</v>
      </c>
      <c r="AA167" s="253">
        <v>43</v>
      </c>
      <c r="AB167" s="253">
        <v>0</v>
      </c>
      <c r="AC167" s="253">
        <v>0</v>
      </c>
      <c r="AD167" s="253">
        <v>1</v>
      </c>
      <c r="AE167" s="253">
        <v>0</v>
      </c>
      <c r="AF167" s="253">
        <v>7</v>
      </c>
      <c r="AG167" s="253">
        <v>0</v>
      </c>
      <c r="AH167" s="253">
        <v>0</v>
      </c>
      <c r="AI167" s="253">
        <v>0</v>
      </c>
      <c r="AJ167" s="253">
        <v>3</v>
      </c>
      <c r="AK167" s="126"/>
      <c r="AL167" s="253">
        <v>430</v>
      </c>
      <c r="AM167" s="253">
        <v>170</v>
      </c>
      <c r="AN167" s="253">
        <v>141</v>
      </c>
      <c r="AO167" s="253">
        <v>0</v>
      </c>
    </row>
    <row r="168" spans="1:41">
      <c r="A168" s="129">
        <v>430170153</v>
      </c>
      <c r="B168" s="130" t="s">
        <v>672</v>
      </c>
      <c r="C168" s="141">
        <f t="shared" si="37"/>
        <v>0</v>
      </c>
      <c r="D168" s="141">
        <f t="shared" si="38"/>
        <v>0</v>
      </c>
      <c r="E168" s="141">
        <f t="shared" si="39"/>
        <v>0</v>
      </c>
      <c r="F168" s="141">
        <f t="shared" si="40"/>
        <v>0</v>
      </c>
      <c r="G168" s="141">
        <f t="shared" si="41"/>
        <v>1</v>
      </c>
      <c r="H168" s="141">
        <f t="shared" si="42"/>
        <v>2</v>
      </c>
      <c r="I168" s="141">
        <f t="shared" si="43"/>
        <v>0.1125</v>
      </c>
      <c r="J168" s="141"/>
      <c r="K168" s="141">
        <f t="shared" si="44"/>
        <v>0</v>
      </c>
      <c r="L168" s="141">
        <f t="shared" si="45"/>
        <v>0</v>
      </c>
      <c r="M168" s="141">
        <f t="shared" si="46"/>
        <v>0</v>
      </c>
      <c r="N168" s="141">
        <f t="shared" si="47"/>
        <v>0</v>
      </c>
      <c r="O168" s="141">
        <f t="shared" si="48"/>
        <v>1</v>
      </c>
      <c r="P168" s="141">
        <f t="shared" si="35"/>
        <v>33.333333333333329</v>
      </c>
      <c r="Q168" s="141">
        <f t="shared" si="49"/>
        <v>8</v>
      </c>
      <c r="R168" s="141">
        <f t="shared" si="36"/>
        <v>3</v>
      </c>
      <c r="S168" s="144"/>
      <c r="T168" s="253">
        <v>430170153</v>
      </c>
      <c r="U168" s="383" t="s">
        <v>672</v>
      </c>
      <c r="V168" s="253">
        <v>0</v>
      </c>
      <c r="W168" s="253">
        <v>0</v>
      </c>
      <c r="X168" s="253">
        <v>0</v>
      </c>
      <c r="Y168" s="253">
        <v>0</v>
      </c>
      <c r="Z168" s="253">
        <v>1</v>
      </c>
      <c r="AA168" s="253">
        <v>2</v>
      </c>
      <c r="AB168" s="253">
        <v>0</v>
      </c>
      <c r="AC168" s="253">
        <v>0</v>
      </c>
      <c r="AD168" s="253">
        <v>0</v>
      </c>
      <c r="AE168" s="253">
        <v>0</v>
      </c>
      <c r="AF168" s="253">
        <v>1</v>
      </c>
      <c r="AG168" s="253">
        <v>0</v>
      </c>
      <c r="AH168" s="253">
        <v>0</v>
      </c>
      <c r="AI168" s="253">
        <v>0</v>
      </c>
      <c r="AJ168" s="253">
        <v>0</v>
      </c>
      <c r="AK168" s="126"/>
      <c r="AL168" s="253">
        <v>430</v>
      </c>
      <c r="AM168" s="253">
        <v>170</v>
      </c>
      <c r="AN168" s="253">
        <v>153</v>
      </c>
      <c r="AO168" s="253">
        <v>0</v>
      </c>
    </row>
    <row r="169" spans="1:41">
      <c r="A169" s="129">
        <v>430170158</v>
      </c>
      <c r="B169" s="130" t="s">
        <v>672</v>
      </c>
      <c r="C169" s="141">
        <f t="shared" si="37"/>
        <v>0</v>
      </c>
      <c r="D169" s="141">
        <f t="shared" si="38"/>
        <v>0</v>
      </c>
      <c r="E169" s="141">
        <f t="shared" si="39"/>
        <v>0</v>
      </c>
      <c r="F169" s="141">
        <f t="shared" si="40"/>
        <v>0</v>
      </c>
      <c r="G169" s="141">
        <f t="shared" si="41"/>
        <v>1</v>
      </c>
      <c r="H169" s="141">
        <f t="shared" si="42"/>
        <v>1</v>
      </c>
      <c r="I169" s="141">
        <f t="shared" si="43"/>
        <v>7.4999999999999997E-2</v>
      </c>
      <c r="J169" s="141"/>
      <c r="K169" s="141">
        <f t="shared" si="44"/>
        <v>0</v>
      </c>
      <c r="L169" s="141">
        <f t="shared" si="45"/>
        <v>0</v>
      </c>
      <c r="M169" s="141">
        <f t="shared" si="46"/>
        <v>0</v>
      </c>
      <c r="N169" s="141">
        <f t="shared" si="47"/>
        <v>0</v>
      </c>
      <c r="O169" s="141">
        <f t="shared" si="48"/>
        <v>0</v>
      </c>
      <c r="P169" s="141">
        <f t="shared" si="35"/>
        <v>0</v>
      </c>
      <c r="Q169" s="141">
        <f t="shared" si="49"/>
        <v>1</v>
      </c>
      <c r="R169" s="141">
        <f t="shared" si="36"/>
        <v>2</v>
      </c>
      <c r="S169" s="144"/>
      <c r="T169" s="253">
        <v>430170158</v>
      </c>
      <c r="U169" s="383" t="s">
        <v>672</v>
      </c>
      <c r="V169" s="253">
        <v>0</v>
      </c>
      <c r="W169" s="253">
        <v>0</v>
      </c>
      <c r="X169" s="253">
        <v>0</v>
      </c>
      <c r="Y169" s="253">
        <v>0</v>
      </c>
      <c r="Z169" s="253">
        <v>1</v>
      </c>
      <c r="AA169" s="253">
        <v>1</v>
      </c>
      <c r="AB169" s="253">
        <v>0</v>
      </c>
      <c r="AC169" s="253">
        <v>0</v>
      </c>
      <c r="AD169" s="253">
        <v>0</v>
      </c>
      <c r="AE169" s="253">
        <v>0</v>
      </c>
      <c r="AF169" s="253">
        <v>0</v>
      </c>
      <c r="AG169" s="253">
        <v>0</v>
      </c>
      <c r="AH169" s="253">
        <v>0</v>
      </c>
      <c r="AI169" s="253">
        <v>0</v>
      </c>
      <c r="AJ169" s="253">
        <v>0</v>
      </c>
      <c r="AK169" s="126"/>
      <c r="AL169" s="253">
        <v>430</v>
      </c>
      <c r="AM169" s="253">
        <v>170</v>
      </c>
      <c r="AN169" s="253">
        <v>158</v>
      </c>
      <c r="AO169" s="253">
        <v>0</v>
      </c>
    </row>
    <row r="170" spans="1:41">
      <c r="A170" s="129">
        <v>430170170</v>
      </c>
      <c r="B170" s="130" t="s">
        <v>672</v>
      </c>
      <c r="C170" s="141">
        <f t="shared" si="37"/>
        <v>0</v>
      </c>
      <c r="D170" s="141">
        <f t="shared" si="38"/>
        <v>0</v>
      </c>
      <c r="E170" s="141">
        <f t="shared" si="39"/>
        <v>0</v>
      </c>
      <c r="F170" s="141">
        <f t="shared" si="40"/>
        <v>0</v>
      </c>
      <c r="G170" s="141">
        <f t="shared" si="41"/>
        <v>284</v>
      </c>
      <c r="H170" s="141">
        <f t="shared" si="42"/>
        <v>236</v>
      </c>
      <c r="I170" s="141">
        <f t="shared" si="43"/>
        <v>19.912500000000001</v>
      </c>
      <c r="J170" s="141"/>
      <c r="K170" s="141">
        <f t="shared" si="44"/>
        <v>0</v>
      </c>
      <c r="L170" s="141">
        <f t="shared" si="45"/>
        <v>0</v>
      </c>
      <c r="M170" s="141">
        <f t="shared" si="46"/>
        <v>11</v>
      </c>
      <c r="N170" s="141">
        <f t="shared" si="47"/>
        <v>0</v>
      </c>
      <c r="O170" s="141">
        <f t="shared" si="48"/>
        <v>51</v>
      </c>
      <c r="P170" s="141">
        <f t="shared" si="35"/>
        <v>9.6045197740112993</v>
      </c>
      <c r="Q170" s="141">
        <f t="shared" si="49"/>
        <v>2</v>
      </c>
      <c r="R170" s="141">
        <f t="shared" si="36"/>
        <v>531</v>
      </c>
      <c r="S170" s="144"/>
      <c r="T170" s="253">
        <v>430170170</v>
      </c>
      <c r="U170" s="383" t="s">
        <v>672</v>
      </c>
      <c r="V170" s="253">
        <v>0</v>
      </c>
      <c r="W170" s="253">
        <v>0</v>
      </c>
      <c r="X170" s="253">
        <v>0</v>
      </c>
      <c r="Y170" s="253">
        <v>0</v>
      </c>
      <c r="Z170" s="253">
        <v>284</v>
      </c>
      <c r="AA170" s="253">
        <v>236</v>
      </c>
      <c r="AB170" s="253">
        <v>0</v>
      </c>
      <c r="AC170" s="253">
        <v>0</v>
      </c>
      <c r="AD170" s="253">
        <v>11</v>
      </c>
      <c r="AE170" s="253">
        <v>0</v>
      </c>
      <c r="AF170" s="253">
        <v>27</v>
      </c>
      <c r="AG170" s="253">
        <v>0</v>
      </c>
      <c r="AH170" s="253">
        <v>0</v>
      </c>
      <c r="AI170" s="253">
        <v>0</v>
      </c>
      <c r="AJ170" s="253">
        <v>24</v>
      </c>
      <c r="AK170" s="126"/>
      <c r="AL170" s="253">
        <v>430</v>
      </c>
      <c r="AM170" s="253">
        <v>170</v>
      </c>
      <c r="AN170" s="253">
        <v>170</v>
      </c>
      <c r="AO170" s="253">
        <v>0</v>
      </c>
    </row>
    <row r="171" spans="1:41">
      <c r="A171" s="129">
        <v>430170174</v>
      </c>
      <c r="B171" s="130" t="s">
        <v>672</v>
      </c>
      <c r="C171" s="141">
        <f t="shared" si="37"/>
        <v>0</v>
      </c>
      <c r="D171" s="141">
        <f t="shared" si="38"/>
        <v>0</v>
      </c>
      <c r="E171" s="141">
        <f t="shared" si="39"/>
        <v>0</v>
      </c>
      <c r="F171" s="141">
        <f t="shared" si="40"/>
        <v>0</v>
      </c>
      <c r="G171" s="141">
        <f t="shared" si="41"/>
        <v>24</v>
      </c>
      <c r="H171" s="141">
        <f t="shared" si="42"/>
        <v>6</v>
      </c>
      <c r="I171" s="141">
        <f t="shared" si="43"/>
        <v>1.125</v>
      </c>
      <c r="J171" s="141"/>
      <c r="K171" s="141">
        <f t="shared" si="44"/>
        <v>0</v>
      </c>
      <c r="L171" s="141">
        <f t="shared" si="45"/>
        <v>0</v>
      </c>
      <c r="M171" s="141">
        <f t="shared" si="46"/>
        <v>0</v>
      </c>
      <c r="N171" s="141">
        <f t="shared" si="47"/>
        <v>0</v>
      </c>
      <c r="O171" s="141">
        <f t="shared" si="48"/>
        <v>3</v>
      </c>
      <c r="P171" s="141">
        <f t="shared" si="35"/>
        <v>10</v>
      </c>
      <c r="Q171" s="141">
        <f t="shared" si="49"/>
        <v>2</v>
      </c>
      <c r="R171" s="141">
        <f t="shared" si="36"/>
        <v>30</v>
      </c>
      <c r="S171" s="144"/>
      <c r="T171" s="253">
        <v>430170174</v>
      </c>
      <c r="U171" s="383" t="s">
        <v>672</v>
      </c>
      <c r="V171" s="253">
        <v>0</v>
      </c>
      <c r="W171" s="253">
        <v>0</v>
      </c>
      <c r="X171" s="253">
        <v>0</v>
      </c>
      <c r="Y171" s="253">
        <v>0</v>
      </c>
      <c r="Z171" s="253">
        <v>24</v>
      </c>
      <c r="AA171" s="253">
        <v>6</v>
      </c>
      <c r="AB171" s="253">
        <v>0</v>
      </c>
      <c r="AC171" s="253">
        <v>0</v>
      </c>
      <c r="AD171" s="253">
        <v>0</v>
      </c>
      <c r="AE171" s="253">
        <v>0</v>
      </c>
      <c r="AF171" s="253">
        <v>1</v>
      </c>
      <c r="AG171" s="253">
        <v>0</v>
      </c>
      <c r="AH171" s="253">
        <v>0</v>
      </c>
      <c r="AI171" s="253">
        <v>0</v>
      </c>
      <c r="AJ171" s="253">
        <v>2</v>
      </c>
      <c r="AK171" s="126"/>
      <c r="AL171" s="253">
        <v>430</v>
      </c>
      <c r="AM171" s="253">
        <v>170</v>
      </c>
      <c r="AN171" s="253">
        <v>174</v>
      </c>
      <c r="AO171" s="253">
        <v>0</v>
      </c>
    </row>
    <row r="172" spans="1:41">
      <c r="A172" s="129">
        <v>430170177</v>
      </c>
      <c r="B172" s="130" t="s">
        <v>672</v>
      </c>
      <c r="C172" s="141">
        <f t="shared" si="37"/>
        <v>0</v>
      </c>
      <c r="D172" s="141">
        <f t="shared" si="38"/>
        <v>0</v>
      </c>
      <c r="E172" s="141">
        <f t="shared" si="39"/>
        <v>0</v>
      </c>
      <c r="F172" s="141">
        <f t="shared" si="40"/>
        <v>0</v>
      </c>
      <c r="G172" s="141">
        <f t="shared" si="41"/>
        <v>0</v>
      </c>
      <c r="H172" s="141">
        <f t="shared" si="42"/>
        <v>1</v>
      </c>
      <c r="I172" s="141">
        <f t="shared" si="43"/>
        <v>3.7499999999999999E-2</v>
      </c>
      <c r="J172" s="141"/>
      <c r="K172" s="141">
        <f t="shared" si="44"/>
        <v>0</v>
      </c>
      <c r="L172" s="141">
        <f t="shared" si="45"/>
        <v>0</v>
      </c>
      <c r="M172" s="141">
        <f t="shared" si="46"/>
        <v>0</v>
      </c>
      <c r="N172" s="141">
        <f t="shared" si="47"/>
        <v>0</v>
      </c>
      <c r="O172" s="141">
        <f t="shared" si="48"/>
        <v>0</v>
      </c>
      <c r="P172" s="141">
        <f t="shared" si="35"/>
        <v>0</v>
      </c>
      <c r="Q172" s="141">
        <f t="shared" si="49"/>
        <v>1</v>
      </c>
      <c r="R172" s="141">
        <f t="shared" si="36"/>
        <v>1</v>
      </c>
      <c r="S172" s="144"/>
      <c r="T172" s="253">
        <v>430170177</v>
      </c>
      <c r="U172" s="383" t="s">
        <v>672</v>
      </c>
      <c r="V172" s="253">
        <v>0</v>
      </c>
      <c r="W172" s="253">
        <v>0</v>
      </c>
      <c r="X172" s="253">
        <v>0</v>
      </c>
      <c r="Y172" s="253">
        <v>0</v>
      </c>
      <c r="Z172" s="253">
        <v>0</v>
      </c>
      <c r="AA172" s="253">
        <v>1</v>
      </c>
      <c r="AB172" s="253">
        <v>0</v>
      </c>
      <c r="AC172" s="253">
        <v>0</v>
      </c>
      <c r="AD172" s="253">
        <v>0</v>
      </c>
      <c r="AE172" s="253">
        <v>0</v>
      </c>
      <c r="AF172" s="253">
        <v>0</v>
      </c>
      <c r="AG172" s="253">
        <v>0</v>
      </c>
      <c r="AH172" s="253">
        <v>0</v>
      </c>
      <c r="AI172" s="253">
        <v>0</v>
      </c>
      <c r="AJ172" s="253">
        <v>0</v>
      </c>
      <c r="AK172" s="126"/>
      <c r="AL172" s="253">
        <v>430</v>
      </c>
      <c r="AM172" s="253">
        <v>170</v>
      </c>
      <c r="AN172" s="253">
        <v>177</v>
      </c>
      <c r="AO172" s="253">
        <v>0</v>
      </c>
    </row>
    <row r="173" spans="1:41">
      <c r="A173" s="129">
        <v>430170198</v>
      </c>
      <c r="B173" s="130" t="s">
        <v>672</v>
      </c>
      <c r="C173" s="141">
        <f t="shared" si="37"/>
        <v>0</v>
      </c>
      <c r="D173" s="141">
        <f t="shared" si="38"/>
        <v>0</v>
      </c>
      <c r="E173" s="141">
        <f t="shared" si="39"/>
        <v>0</v>
      </c>
      <c r="F173" s="141">
        <f t="shared" si="40"/>
        <v>0</v>
      </c>
      <c r="G173" s="141">
        <f t="shared" si="41"/>
        <v>1</v>
      </c>
      <c r="H173" s="141">
        <f t="shared" si="42"/>
        <v>3</v>
      </c>
      <c r="I173" s="141">
        <f t="shared" si="43"/>
        <v>0.15</v>
      </c>
      <c r="J173" s="141"/>
      <c r="K173" s="141">
        <f t="shared" si="44"/>
        <v>0</v>
      </c>
      <c r="L173" s="141">
        <f t="shared" si="45"/>
        <v>0</v>
      </c>
      <c r="M173" s="141">
        <f t="shared" si="46"/>
        <v>0</v>
      </c>
      <c r="N173" s="141">
        <f t="shared" si="47"/>
        <v>0</v>
      </c>
      <c r="O173" s="141">
        <f t="shared" si="48"/>
        <v>0</v>
      </c>
      <c r="P173" s="141">
        <f t="shared" si="35"/>
        <v>0</v>
      </c>
      <c r="Q173" s="141">
        <f t="shared" si="49"/>
        <v>1</v>
      </c>
      <c r="R173" s="141">
        <f t="shared" si="36"/>
        <v>4</v>
      </c>
      <c r="S173" s="144"/>
      <c r="T173" s="253">
        <v>430170198</v>
      </c>
      <c r="U173" s="383" t="s">
        <v>672</v>
      </c>
      <c r="V173" s="253">
        <v>0</v>
      </c>
      <c r="W173" s="253">
        <v>0</v>
      </c>
      <c r="X173" s="253">
        <v>0</v>
      </c>
      <c r="Y173" s="253">
        <v>0</v>
      </c>
      <c r="Z173" s="253">
        <v>1</v>
      </c>
      <c r="AA173" s="253">
        <v>3</v>
      </c>
      <c r="AB173" s="253">
        <v>0</v>
      </c>
      <c r="AC173" s="253">
        <v>0</v>
      </c>
      <c r="AD173" s="253">
        <v>0</v>
      </c>
      <c r="AE173" s="253">
        <v>0</v>
      </c>
      <c r="AF173" s="253">
        <v>0</v>
      </c>
      <c r="AG173" s="253">
        <v>0</v>
      </c>
      <c r="AH173" s="253">
        <v>0</v>
      </c>
      <c r="AI173" s="253">
        <v>0</v>
      </c>
      <c r="AJ173" s="253">
        <v>0</v>
      </c>
      <c r="AK173" s="126"/>
      <c r="AL173" s="253">
        <v>430</v>
      </c>
      <c r="AM173" s="253">
        <v>170</v>
      </c>
      <c r="AN173" s="253">
        <v>198</v>
      </c>
      <c r="AO173" s="253">
        <v>0</v>
      </c>
    </row>
    <row r="174" spans="1:41">
      <c r="A174" s="129">
        <v>430170271</v>
      </c>
      <c r="B174" s="130" t="s">
        <v>672</v>
      </c>
      <c r="C174" s="141">
        <f t="shared" si="37"/>
        <v>0</v>
      </c>
      <c r="D174" s="141">
        <f t="shared" si="38"/>
        <v>0</v>
      </c>
      <c r="E174" s="141">
        <f t="shared" si="39"/>
        <v>0</v>
      </c>
      <c r="F174" s="141">
        <f t="shared" si="40"/>
        <v>0</v>
      </c>
      <c r="G174" s="141">
        <f t="shared" si="41"/>
        <v>9</v>
      </c>
      <c r="H174" s="141">
        <f t="shared" si="42"/>
        <v>37</v>
      </c>
      <c r="I174" s="141">
        <f t="shared" si="43"/>
        <v>1.7250000000000001</v>
      </c>
      <c r="J174" s="141"/>
      <c r="K174" s="141">
        <f t="shared" si="44"/>
        <v>0</v>
      </c>
      <c r="L174" s="141">
        <f t="shared" si="45"/>
        <v>0</v>
      </c>
      <c r="M174" s="141">
        <f t="shared" si="46"/>
        <v>0</v>
      </c>
      <c r="N174" s="141">
        <f t="shared" si="47"/>
        <v>0</v>
      </c>
      <c r="O174" s="141">
        <f t="shared" si="48"/>
        <v>1</v>
      </c>
      <c r="P174" s="141">
        <f t="shared" si="35"/>
        <v>2.1739130434782608</v>
      </c>
      <c r="Q174" s="141">
        <f t="shared" si="49"/>
        <v>1</v>
      </c>
      <c r="R174" s="141">
        <f t="shared" si="36"/>
        <v>46</v>
      </c>
      <c r="S174" s="144"/>
      <c r="T174" s="253">
        <v>430170271</v>
      </c>
      <c r="U174" s="383" t="s">
        <v>672</v>
      </c>
      <c r="V174" s="253">
        <v>0</v>
      </c>
      <c r="W174" s="253">
        <v>0</v>
      </c>
      <c r="X174" s="253">
        <v>0</v>
      </c>
      <c r="Y174" s="253">
        <v>0</v>
      </c>
      <c r="Z174" s="253">
        <v>9</v>
      </c>
      <c r="AA174" s="253">
        <v>37</v>
      </c>
      <c r="AB174" s="253">
        <v>0</v>
      </c>
      <c r="AC174" s="253">
        <v>0</v>
      </c>
      <c r="AD174" s="253">
        <v>0</v>
      </c>
      <c r="AE174" s="253">
        <v>0</v>
      </c>
      <c r="AF174" s="253">
        <v>0</v>
      </c>
      <c r="AG174" s="253">
        <v>0</v>
      </c>
      <c r="AH174" s="253">
        <v>0</v>
      </c>
      <c r="AI174" s="253">
        <v>0</v>
      </c>
      <c r="AJ174" s="253">
        <v>1</v>
      </c>
      <c r="AK174" s="126"/>
      <c r="AL174" s="253">
        <v>430</v>
      </c>
      <c r="AM174" s="253">
        <v>170</v>
      </c>
      <c r="AN174" s="253">
        <v>271</v>
      </c>
      <c r="AO174" s="253">
        <v>0</v>
      </c>
    </row>
    <row r="175" spans="1:41">
      <c r="A175" s="129">
        <v>430170276</v>
      </c>
      <c r="B175" s="130" t="s">
        <v>672</v>
      </c>
      <c r="C175" s="141">
        <f t="shared" si="37"/>
        <v>0</v>
      </c>
      <c r="D175" s="141">
        <f t="shared" si="38"/>
        <v>0</v>
      </c>
      <c r="E175" s="141">
        <f t="shared" si="39"/>
        <v>0</v>
      </c>
      <c r="F175" s="141">
        <f t="shared" si="40"/>
        <v>0</v>
      </c>
      <c r="G175" s="141">
        <f t="shared" si="41"/>
        <v>1</v>
      </c>
      <c r="H175" s="141">
        <f t="shared" si="42"/>
        <v>0</v>
      </c>
      <c r="I175" s="141">
        <f t="shared" si="43"/>
        <v>3.7499999999999999E-2</v>
      </c>
      <c r="J175" s="141"/>
      <c r="K175" s="141">
        <f t="shared" si="44"/>
        <v>0</v>
      </c>
      <c r="L175" s="141">
        <f t="shared" si="45"/>
        <v>0</v>
      </c>
      <c r="M175" s="141">
        <f t="shared" si="46"/>
        <v>0</v>
      </c>
      <c r="N175" s="141">
        <f t="shared" si="47"/>
        <v>0</v>
      </c>
      <c r="O175" s="141">
        <f t="shared" si="48"/>
        <v>0</v>
      </c>
      <c r="P175" s="141">
        <f t="shared" si="35"/>
        <v>0</v>
      </c>
      <c r="Q175" s="141">
        <f t="shared" si="49"/>
        <v>1</v>
      </c>
      <c r="R175" s="141">
        <f t="shared" si="36"/>
        <v>1</v>
      </c>
      <c r="S175" s="144"/>
      <c r="T175" s="253">
        <v>430170276</v>
      </c>
      <c r="U175" s="383" t="s">
        <v>672</v>
      </c>
      <c r="V175" s="253">
        <v>0</v>
      </c>
      <c r="W175" s="253">
        <v>0</v>
      </c>
      <c r="X175" s="253">
        <v>0</v>
      </c>
      <c r="Y175" s="253">
        <v>0</v>
      </c>
      <c r="Z175" s="253">
        <v>1</v>
      </c>
      <c r="AA175" s="253">
        <v>0</v>
      </c>
      <c r="AB175" s="253">
        <v>0</v>
      </c>
      <c r="AC175" s="253">
        <v>0</v>
      </c>
      <c r="AD175" s="253">
        <v>0</v>
      </c>
      <c r="AE175" s="253">
        <v>0</v>
      </c>
      <c r="AF175" s="253">
        <v>0</v>
      </c>
      <c r="AG175" s="253">
        <v>0</v>
      </c>
      <c r="AH175" s="253">
        <v>0</v>
      </c>
      <c r="AI175" s="253">
        <v>0</v>
      </c>
      <c r="AJ175" s="253">
        <v>0</v>
      </c>
      <c r="AK175" s="126"/>
      <c r="AL175" s="253">
        <v>430</v>
      </c>
      <c r="AM175" s="253">
        <v>170</v>
      </c>
      <c r="AN175" s="253">
        <v>276</v>
      </c>
      <c r="AO175" s="253">
        <v>0</v>
      </c>
    </row>
    <row r="176" spans="1:41">
      <c r="A176" s="129">
        <v>430170304</v>
      </c>
      <c r="B176" s="130" t="s">
        <v>672</v>
      </c>
      <c r="C176" s="141">
        <f t="shared" si="37"/>
        <v>0</v>
      </c>
      <c r="D176" s="141">
        <f t="shared" si="38"/>
        <v>0</v>
      </c>
      <c r="E176" s="141">
        <f t="shared" si="39"/>
        <v>0</v>
      </c>
      <c r="F176" s="141">
        <f t="shared" si="40"/>
        <v>0</v>
      </c>
      <c r="G176" s="141">
        <f t="shared" si="41"/>
        <v>0</v>
      </c>
      <c r="H176" s="141">
        <f t="shared" si="42"/>
        <v>1</v>
      </c>
      <c r="I176" s="141">
        <f t="shared" si="43"/>
        <v>3.7499999999999999E-2</v>
      </c>
      <c r="J176" s="141"/>
      <c r="K176" s="141">
        <f t="shared" si="44"/>
        <v>0</v>
      </c>
      <c r="L176" s="141">
        <f t="shared" si="45"/>
        <v>0</v>
      </c>
      <c r="M176" s="141">
        <f t="shared" si="46"/>
        <v>0</v>
      </c>
      <c r="N176" s="141">
        <f t="shared" si="47"/>
        <v>0</v>
      </c>
      <c r="O176" s="141">
        <f t="shared" si="48"/>
        <v>0</v>
      </c>
      <c r="P176" s="141">
        <f t="shared" si="35"/>
        <v>0</v>
      </c>
      <c r="Q176" s="141">
        <f t="shared" si="49"/>
        <v>1</v>
      </c>
      <c r="R176" s="141">
        <f t="shared" si="36"/>
        <v>1</v>
      </c>
      <c r="S176" s="144"/>
      <c r="T176" s="253">
        <v>430170304</v>
      </c>
      <c r="U176" s="383" t="s">
        <v>672</v>
      </c>
      <c r="V176" s="253">
        <v>0</v>
      </c>
      <c r="W176" s="253">
        <v>0</v>
      </c>
      <c r="X176" s="253">
        <v>0</v>
      </c>
      <c r="Y176" s="253">
        <v>0</v>
      </c>
      <c r="Z176" s="253">
        <v>0</v>
      </c>
      <c r="AA176" s="253">
        <v>1</v>
      </c>
      <c r="AB176" s="253">
        <v>0</v>
      </c>
      <c r="AC176" s="253">
        <v>0</v>
      </c>
      <c r="AD176" s="253">
        <v>0</v>
      </c>
      <c r="AE176" s="253">
        <v>0</v>
      </c>
      <c r="AF176" s="253">
        <v>0</v>
      </c>
      <c r="AG176" s="253">
        <v>0</v>
      </c>
      <c r="AH176" s="253">
        <v>0</v>
      </c>
      <c r="AI176" s="253">
        <v>0</v>
      </c>
      <c r="AJ176" s="253">
        <v>0</v>
      </c>
      <c r="AK176" s="126"/>
      <c r="AL176" s="253">
        <v>430</v>
      </c>
      <c r="AM176" s="253">
        <v>170</v>
      </c>
      <c r="AN176" s="253">
        <v>304</v>
      </c>
      <c r="AO176" s="253">
        <v>0</v>
      </c>
    </row>
    <row r="177" spans="1:41">
      <c r="A177" s="129">
        <v>430170308</v>
      </c>
      <c r="B177" s="130" t="s">
        <v>672</v>
      </c>
      <c r="C177" s="141">
        <f t="shared" si="37"/>
        <v>0</v>
      </c>
      <c r="D177" s="141">
        <f t="shared" si="38"/>
        <v>0</v>
      </c>
      <c r="E177" s="141">
        <f t="shared" si="39"/>
        <v>0</v>
      </c>
      <c r="F177" s="141">
        <f t="shared" si="40"/>
        <v>0</v>
      </c>
      <c r="G177" s="141">
        <f t="shared" si="41"/>
        <v>0</v>
      </c>
      <c r="H177" s="141">
        <f t="shared" si="42"/>
        <v>1</v>
      </c>
      <c r="I177" s="141">
        <f t="shared" si="43"/>
        <v>3.7499999999999999E-2</v>
      </c>
      <c r="J177" s="141"/>
      <c r="K177" s="141">
        <f t="shared" si="44"/>
        <v>0</v>
      </c>
      <c r="L177" s="141">
        <f t="shared" si="45"/>
        <v>0</v>
      </c>
      <c r="M177" s="141">
        <f t="shared" si="46"/>
        <v>0</v>
      </c>
      <c r="N177" s="141">
        <f t="shared" si="47"/>
        <v>0</v>
      </c>
      <c r="O177" s="141">
        <f t="shared" si="48"/>
        <v>0</v>
      </c>
      <c r="P177" s="141">
        <f t="shared" si="35"/>
        <v>0</v>
      </c>
      <c r="Q177" s="141">
        <f t="shared" si="49"/>
        <v>1</v>
      </c>
      <c r="R177" s="141">
        <f t="shared" si="36"/>
        <v>1</v>
      </c>
      <c r="S177" s="144"/>
      <c r="T177" s="253">
        <v>430170308</v>
      </c>
      <c r="U177" s="383" t="s">
        <v>672</v>
      </c>
      <c r="V177" s="253">
        <v>0</v>
      </c>
      <c r="W177" s="253">
        <v>0</v>
      </c>
      <c r="X177" s="253">
        <v>0</v>
      </c>
      <c r="Y177" s="253">
        <v>0</v>
      </c>
      <c r="Z177" s="253">
        <v>0</v>
      </c>
      <c r="AA177" s="253">
        <v>1</v>
      </c>
      <c r="AB177" s="253">
        <v>0</v>
      </c>
      <c r="AC177" s="253">
        <v>0</v>
      </c>
      <c r="AD177" s="253">
        <v>0</v>
      </c>
      <c r="AE177" s="253">
        <v>0</v>
      </c>
      <c r="AF177" s="253">
        <v>0</v>
      </c>
      <c r="AG177" s="253">
        <v>0</v>
      </c>
      <c r="AH177" s="253">
        <v>0</v>
      </c>
      <c r="AI177" s="253">
        <v>0</v>
      </c>
      <c r="AJ177" s="253">
        <v>0</v>
      </c>
      <c r="AK177" s="126"/>
      <c r="AL177" s="253">
        <v>430</v>
      </c>
      <c r="AM177" s="253">
        <v>170</v>
      </c>
      <c r="AN177" s="253">
        <v>308</v>
      </c>
      <c r="AO177" s="253">
        <v>0</v>
      </c>
    </row>
    <row r="178" spans="1:41">
      <c r="A178" s="129">
        <v>430170314</v>
      </c>
      <c r="B178" s="130" t="s">
        <v>672</v>
      </c>
      <c r="C178" s="141">
        <f t="shared" si="37"/>
        <v>0</v>
      </c>
      <c r="D178" s="141">
        <f t="shared" si="38"/>
        <v>0</v>
      </c>
      <c r="E178" s="141">
        <f t="shared" si="39"/>
        <v>0</v>
      </c>
      <c r="F178" s="141">
        <f t="shared" si="40"/>
        <v>0</v>
      </c>
      <c r="G178" s="141">
        <f t="shared" si="41"/>
        <v>0</v>
      </c>
      <c r="H178" s="141">
        <f t="shared" si="42"/>
        <v>1</v>
      </c>
      <c r="I178" s="141">
        <f t="shared" si="43"/>
        <v>3.7499999999999999E-2</v>
      </c>
      <c r="J178" s="141"/>
      <c r="K178" s="141">
        <f t="shared" si="44"/>
        <v>0</v>
      </c>
      <c r="L178" s="141">
        <f t="shared" si="45"/>
        <v>0</v>
      </c>
      <c r="M178" s="141">
        <f t="shared" si="46"/>
        <v>0</v>
      </c>
      <c r="N178" s="141">
        <f t="shared" si="47"/>
        <v>0</v>
      </c>
      <c r="O178" s="141">
        <f t="shared" si="48"/>
        <v>0</v>
      </c>
      <c r="P178" s="141">
        <f t="shared" si="35"/>
        <v>0</v>
      </c>
      <c r="Q178" s="141">
        <f t="shared" si="49"/>
        <v>1</v>
      </c>
      <c r="R178" s="141">
        <f t="shared" si="36"/>
        <v>1</v>
      </c>
      <c r="S178" s="144"/>
      <c r="T178" s="253">
        <v>430170314</v>
      </c>
      <c r="U178" s="383" t="s">
        <v>672</v>
      </c>
      <c r="V178" s="253">
        <v>0</v>
      </c>
      <c r="W178" s="253">
        <v>0</v>
      </c>
      <c r="X178" s="253">
        <v>0</v>
      </c>
      <c r="Y178" s="253">
        <v>0</v>
      </c>
      <c r="Z178" s="253">
        <v>0</v>
      </c>
      <c r="AA178" s="253">
        <v>1</v>
      </c>
      <c r="AB178" s="253">
        <v>0</v>
      </c>
      <c r="AC178" s="253">
        <v>0</v>
      </c>
      <c r="AD178" s="253">
        <v>0</v>
      </c>
      <c r="AE178" s="253">
        <v>0</v>
      </c>
      <c r="AF178" s="253">
        <v>0</v>
      </c>
      <c r="AG178" s="253">
        <v>0</v>
      </c>
      <c r="AH178" s="253">
        <v>0</v>
      </c>
      <c r="AI178" s="253">
        <v>0</v>
      </c>
      <c r="AJ178" s="253">
        <v>0</v>
      </c>
      <c r="AK178" s="126"/>
      <c r="AL178" s="253">
        <v>430</v>
      </c>
      <c r="AM178" s="253">
        <v>170</v>
      </c>
      <c r="AN178" s="253">
        <v>314</v>
      </c>
      <c r="AO178" s="253">
        <v>0</v>
      </c>
    </row>
    <row r="179" spans="1:41">
      <c r="A179" s="129">
        <v>430170321</v>
      </c>
      <c r="B179" s="130" t="s">
        <v>672</v>
      </c>
      <c r="C179" s="141">
        <f t="shared" si="37"/>
        <v>0</v>
      </c>
      <c r="D179" s="141">
        <f t="shared" si="38"/>
        <v>0</v>
      </c>
      <c r="E179" s="141">
        <f t="shared" si="39"/>
        <v>0</v>
      </c>
      <c r="F179" s="141">
        <f t="shared" si="40"/>
        <v>0</v>
      </c>
      <c r="G179" s="141">
        <f t="shared" si="41"/>
        <v>2</v>
      </c>
      <c r="H179" s="141">
        <f t="shared" si="42"/>
        <v>2</v>
      </c>
      <c r="I179" s="141">
        <f t="shared" si="43"/>
        <v>0.15</v>
      </c>
      <c r="J179" s="141"/>
      <c r="K179" s="141">
        <f t="shared" si="44"/>
        <v>0</v>
      </c>
      <c r="L179" s="141">
        <f t="shared" si="45"/>
        <v>0</v>
      </c>
      <c r="M179" s="141">
        <f t="shared" si="46"/>
        <v>0</v>
      </c>
      <c r="N179" s="141">
        <f t="shared" si="47"/>
        <v>0</v>
      </c>
      <c r="O179" s="141">
        <f t="shared" si="48"/>
        <v>0</v>
      </c>
      <c r="P179" s="141">
        <f t="shared" si="35"/>
        <v>0</v>
      </c>
      <c r="Q179" s="141">
        <f t="shared" si="49"/>
        <v>1</v>
      </c>
      <c r="R179" s="141">
        <f t="shared" si="36"/>
        <v>4</v>
      </c>
      <c r="S179" s="144"/>
      <c r="T179" s="253">
        <v>430170321</v>
      </c>
      <c r="U179" s="383" t="s">
        <v>672</v>
      </c>
      <c r="V179" s="253">
        <v>0</v>
      </c>
      <c r="W179" s="253">
        <v>0</v>
      </c>
      <c r="X179" s="253">
        <v>0</v>
      </c>
      <c r="Y179" s="253">
        <v>0</v>
      </c>
      <c r="Z179" s="253">
        <v>2</v>
      </c>
      <c r="AA179" s="253">
        <v>2</v>
      </c>
      <c r="AB179" s="253">
        <v>0</v>
      </c>
      <c r="AC179" s="253">
        <v>0</v>
      </c>
      <c r="AD179" s="253">
        <v>0</v>
      </c>
      <c r="AE179" s="253">
        <v>0</v>
      </c>
      <c r="AF179" s="253">
        <v>0</v>
      </c>
      <c r="AG179" s="253">
        <v>0</v>
      </c>
      <c r="AH179" s="253">
        <v>0</v>
      </c>
      <c r="AI179" s="253">
        <v>0</v>
      </c>
      <c r="AJ179" s="253">
        <v>0</v>
      </c>
      <c r="AK179" s="126"/>
      <c r="AL179" s="253">
        <v>430</v>
      </c>
      <c r="AM179" s="253">
        <v>170</v>
      </c>
      <c r="AN179" s="253">
        <v>321</v>
      </c>
      <c r="AO179" s="253">
        <v>0</v>
      </c>
    </row>
    <row r="180" spans="1:41">
      <c r="A180" s="129">
        <v>430170322</v>
      </c>
      <c r="B180" s="130" t="s">
        <v>672</v>
      </c>
      <c r="C180" s="141">
        <f t="shared" si="37"/>
        <v>0</v>
      </c>
      <c r="D180" s="141">
        <f t="shared" si="38"/>
        <v>0</v>
      </c>
      <c r="E180" s="141">
        <f t="shared" si="39"/>
        <v>0</v>
      </c>
      <c r="F180" s="141">
        <f t="shared" si="40"/>
        <v>0</v>
      </c>
      <c r="G180" s="141">
        <f t="shared" si="41"/>
        <v>2</v>
      </c>
      <c r="H180" s="141">
        <f t="shared" si="42"/>
        <v>9</v>
      </c>
      <c r="I180" s="141">
        <f t="shared" si="43"/>
        <v>0.41249999999999998</v>
      </c>
      <c r="J180" s="141"/>
      <c r="K180" s="141">
        <f t="shared" si="44"/>
        <v>0</v>
      </c>
      <c r="L180" s="141">
        <f t="shared" si="45"/>
        <v>0</v>
      </c>
      <c r="M180" s="141">
        <f t="shared" si="46"/>
        <v>0</v>
      </c>
      <c r="N180" s="141">
        <f t="shared" si="47"/>
        <v>0</v>
      </c>
      <c r="O180" s="141">
        <f t="shared" si="48"/>
        <v>0</v>
      </c>
      <c r="P180" s="141">
        <f t="shared" si="35"/>
        <v>0</v>
      </c>
      <c r="Q180" s="141">
        <f t="shared" si="49"/>
        <v>1</v>
      </c>
      <c r="R180" s="141">
        <f t="shared" si="36"/>
        <v>11</v>
      </c>
      <c r="S180" s="144"/>
      <c r="T180" s="253">
        <v>430170322</v>
      </c>
      <c r="U180" s="383" t="s">
        <v>672</v>
      </c>
      <c r="V180" s="253">
        <v>0</v>
      </c>
      <c r="W180" s="253">
        <v>0</v>
      </c>
      <c r="X180" s="253">
        <v>0</v>
      </c>
      <c r="Y180" s="253">
        <v>0</v>
      </c>
      <c r="Z180" s="253">
        <v>2</v>
      </c>
      <c r="AA180" s="253">
        <v>9</v>
      </c>
      <c r="AB180" s="253">
        <v>0</v>
      </c>
      <c r="AC180" s="253">
        <v>0</v>
      </c>
      <c r="AD180" s="253">
        <v>0</v>
      </c>
      <c r="AE180" s="253">
        <v>0</v>
      </c>
      <c r="AF180" s="253">
        <v>0</v>
      </c>
      <c r="AG180" s="253">
        <v>0</v>
      </c>
      <c r="AH180" s="253">
        <v>0</v>
      </c>
      <c r="AI180" s="253">
        <v>0</v>
      </c>
      <c r="AJ180" s="253">
        <v>0</v>
      </c>
      <c r="AK180" s="126"/>
      <c r="AL180" s="253">
        <v>430</v>
      </c>
      <c r="AM180" s="253">
        <v>170</v>
      </c>
      <c r="AN180" s="253">
        <v>322</v>
      </c>
      <c r="AO180" s="253">
        <v>0</v>
      </c>
    </row>
    <row r="181" spans="1:41">
      <c r="A181" s="129">
        <v>430170326</v>
      </c>
      <c r="B181" s="130" t="s">
        <v>672</v>
      </c>
      <c r="C181" s="141">
        <f t="shared" si="37"/>
        <v>0</v>
      </c>
      <c r="D181" s="141">
        <f t="shared" si="38"/>
        <v>0</v>
      </c>
      <c r="E181" s="141">
        <f t="shared" si="39"/>
        <v>0</v>
      </c>
      <c r="F181" s="141">
        <f t="shared" si="40"/>
        <v>0</v>
      </c>
      <c r="G181" s="141">
        <f t="shared" si="41"/>
        <v>0</v>
      </c>
      <c r="H181" s="141">
        <f t="shared" si="42"/>
        <v>2</v>
      </c>
      <c r="I181" s="141">
        <f t="shared" si="43"/>
        <v>7.4999999999999997E-2</v>
      </c>
      <c r="J181" s="141"/>
      <c r="K181" s="141">
        <f t="shared" si="44"/>
        <v>0</v>
      </c>
      <c r="L181" s="141">
        <f t="shared" si="45"/>
        <v>0</v>
      </c>
      <c r="M181" s="141">
        <f t="shared" si="46"/>
        <v>0</v>
      </c>
      <c r="N181" s="141">
        <f t="shared" si="47"/>
        <v>0</v>
      </c>
      <c r="O181" s="141">
        <f t="shared" si="48"/>
        <v>0</v>
      </c>
      <c r="P181" s="141">
        <f t="shared" si="35"/>
        <v>0</v>
      </c>
      <c r="Q181" s="141">
        <f t="shared" si="49"/>
        <v>1</v>
      </c>
      <c r="R181" s="141">
        <f t="shared" si="36"/>
        <v>2</v>
      </c>
      <c r="S181" s="144"/>
      <c r="T181" s="253">
        <v>430170326</v>
      </c>
      <c r="U181" s="383" t="s">
        <v>672</v>
      </c>
      <c r="V181" s="253">
        <v>0</v>
      </c>
      <c r="W181" s="253">
        <v>0</v>
      </c>
      <c r="X181" s="253">
        <v>0</v>
      </c>
      <c r="Y181" s="253">
        <v>0</v>
      </c>
      <c r="Z181" s="253">
        <v>0</v>
      </c>
      <c r="AA181" s="253">
        <v>2</v>
      </c>
      <c r="AB181" s="253">
        <v>0</v>
      </c>
      <c r="AC181" s="253">
        <v>0</v>
      </c>
      <c r="AD181" s="253">
        <v>0</v>
      </c>
      <c r="AE181" s="253">
        <v>0</v>
      </c>
      <c r="AF181" s="253">
        <v>0</v>
      </c>
      <c r="AG181" s="253">
        <v>0</v>
      </c>
      <c r="AH181" s="253">
        <v>0</v>
      </c>
      <c r="AI181" s="253">
        <v>0</v>
      </c>
      <c r="AJ181" s="253">
        <v>0</v>
      </c>
      <c r="AK181" s="126"/>
      <c r="AL181" s="253">
        <v>430</v>
      </c>
      <c r="AM181" s="253">
        <v>170</v>
      </c>
      <c r="AN181" s="253">
        <v>326</v>
      </c>
      <c r="AO181" s="253">
        <v>0</v>
      </c>
    </row>
    <row r="182" spans="1:41">
      <c r="A182" s="129">
        <v>430170348</v>
      </c>
      <c r="B182" s="130" t="s">
        <v>672</v>
      </c>
      <c r="C182" s="141">
        <f t="shared" si="37"/>
        <v>0</v>
      </c>
      <c r="D182" s="141">
        <f t="shared" si="38"/>
        <v>0</v>
      </c>
      <c r="E182" s="141">
        <f t="shared" si="39"/>
        <v>0</v>
      </c>
      <c r="F182" s="141">
        <f t="shared" si="40"/>
        <v>0</v>
      </c>
      <c r="G182" s="141">
        <f t="shared" si="41"/>
        <v>3</v>
      </c>
      <c r="H182" s="141">
        <f t="shared" si="42"/>
        <v>19</v>
      </c>
      <c r="I182" s="141">
        <f t="shared" si="43"/>
        <v>0.82499999999999996</v>
      </c>
      <c r="J182" s="141"/>
      <c r="K182" s="141">
        <f t="shared" si="44"/>
        <v>0</v>
      </c>
      <c r="L182" s="141">
        <f t="shared" si="45"/>
        <v>0</v>
      </c>
      <c r="M182" s="141">
        <f t="shared" si="46"/>
        <v>0</v>
      </c>
      <c r="N182" s="141">
        <f t="shared" si="47"/>
        <v>0</v>
      </c>
      <c r="O182" s="141">
        <f t="shared" si="48"/>
        <v>3</v>
      </c>
      <c r="P182" s="141">
        <f t="shared" si="35"/>
        <v>13.636363636363635</v>
      </c>
      <c r="Q182" s="141">
        <f t="shared" si="49"/>
        <v>3</v>
      </c>
      <c r="R182" s="141">
        <f t="shared" si="36"/>
        <v>22</v>
      </c>
      <c r="S182" s="144"/>
      <c r="T182" s="253">
        <v>430170348</v>
      </c>
      <c r="U182" s="383" t="s">
        <v>672</v>
      </c>
      <c r="V182" s="253">
        <v>0</v>
      </c>
      <c r="W182" s="253">
        <v>0</v>
      </c>
      <c r="X182" s="253">
        <v>0</v>
      </c>
      <c r="Y182" s="253">
        <v>0</v>
      </c>
      <c r="Z182" s="253">
        <v>3</v>
      </c>
      <c r="AA182" s="253">
        <v>19</v>
      </c>
      <c r="AB182" s="253">
        <v>0</v>
      </c>
      <c r="AC182" s="253">
        <v>0</v>
      </c>
      <c r="AD182" s="253">
        <v>0</v>
      </c>
      <c r="AE182" s="253">
        <v>0</v>
      </c>
      <c r="AF182" s="253">
        <v>0</v>
      </c>
      <c r="AG182" s="253">
        <v>0</v>
      </c>
      <c r="AH182" s="253">
        <v>0</v>
      </c>
      <c r="AI182" s="253">
        <v>0</v>
      </c>
      <c r="AJ182" s="253">
        <v>3</v>
      </c>
      <c r="AK182" s="126"/>
      <c r="AL182" s="253">
        <v>430</v>
      </c>
      <c r="AM182" s="253">
        <v>170</v>
      </c>
      <c r="AN182" s="253">
        <v>348</v>
      </c>
      <c r="AO182" s="253">
        <v>0</v>
      </c>
    </row>
    <row r="183" spans="1:41">
      <c r="A183" s="129">
        <v>430170616</v>
      </c>
      <c r="B183" s="130" t="s">
        <v>672</v>
      </c>
      <c r="C183" s="141">
        <f t="shared" si="37"/>
        <v>0</v>
      </c>
      <c r="D183" s="141">
        <f t="shared" si="38"/>
        <v>0</v>
      </c>
      <c r="E183" s="141">
        <f t="shared" si="39"/>
        <v>0</v>
      </c>
      <c r="F183" s="141">
        <f t="shared" si="40"/>
        <v>0</v>
      </c>
      <c r="G183" s="141">
        <f t="shared" si="41"/>
        <v>0</v>
      </c>
      <c r="H183" s="141">
        <f t="shared" si="42"/>
        <v>1</v>
      </c>
      <c r="I183" s="141">
        <f t="shared" si="43"/>
        <v>3.7499999999999999E-2</v>
      </c>
      <c r="J183" s="141"/>
      <c r="K183" s="141">
        <f t="shared" si="44"/>
        <v>0</v>
      </c>
      <c r="L183" s="141">
        <f t="shared" si="45"/>
        <v>0</v>
      </c>
      <c r="M183" s="141">
        <f t="shared" si="46"/>
        <v>0</v>
      </c>
      <c r="N183" s="141">
        <f t="shared" si="47"/>
        <v>0</v>
      </c>
      <c r="O183" s="141">
        <f t="shared" si="48"/>
        <v>0</v>
      </c>
      <c r="P183" s="141">
        <f t="shared" si="35"/>
        <v>0</v>
      </c>
      <c r="Q183" s="141">
        <f t="shared" si="49"/>
        <v>1</v>
      </c>
      <c r="R183" s="141">
        <f t="shared" si="36"/>
        <v>1</v>
      </c>
      <c r="S183" s="144"/>
      <c r="T183" s="253">
        <v>430170616</v>
      </c>
      <c r="U183" s="383" t="s">
        <v>672</v>
      </c>
      <c r="V183" s="253">
        <v>0</v>
      </c>
      <c r="W183" s="253">
        <v>0</v>
      </c>
      <c r="X183" s="253">
        <v>0</v>
      </c>
      <c r="Y183" s="253">
        <v>0</v>
      </c>
      <c r="Z183" s="253">
        <v>0</v>
      </c>
      <c r="AA183" s="253">
        <v>1</v>
      </c>
      <c r="AB183" s="253">
        <v>0</v>
      </c>
      <c r="AC183" s="253">
        <v>0</v>
      </c>
      <c r="AD183" s="253">
        <v>0</v>
      </c>
      <c r="AE183" s="253">
        <v>0</v>
      </c>
      <c r="AF183" s="253">
        <v>0</v>
      </c>
      <c r="AG183" s="253">
        <v>0</v>
      </c>
      <c r="AH183" s="253">
        <v>0</v>
      </c>
      <c r="AI183" s="253">
        <v>0</v>
      </c>
      <c r="AJ183" s="253">
        <v>0</v>
      </c>
      <c r="AK183" s="126"/>
      <c r="AL183" s="253">
        <v>430</v>
      </c>
      <c r="AM183" s="253">
        <v>170</v>
      </c>
      <c r="AN183" s="253">
        <v>616</v>
      </c>
      <c r="AO183" s="253">
        <v>0</v>
      </c>
    </row>
    <row r="184" spans="1:41">
      <c r="A184" s="129">
        <v>430170620</v>
      </c>
      <c r="B184" s="130" t="s">
        <v>672</v>
      </c>
      <c r="C184" s="141">
        <f t="shared" si="37"/>
        <v>0</v>
      </c>
      <c r="D184" s="141">
        <f t="shared" si="38"/>
        <v>0</v>
      </c>
      <c r="E184" s="141">
        <f t="shared" si="39"/>
        <v>0</v>
      </c>
      <c r="F184" s="141">
        <f t="shared" si="40"/>
        <v>0</v>
      </c>
      <c r="G184" s="141">
        <f t="shared" si="41"/>
        <v>1</v>
      </c>
      <c r="H184" s="141">
        <f t="shared" si="42"/>
        <v>11</v>
      </c>
      <c r="I184" s="141">
        <f t="shared" si="43"/>
        <v>0.45</v>
      </c>
      <c r="J184" s="141"/>
      <c r="K184" s="141">
        <f t="shared" si="44"/>
        <v>0</v>
      </c>
      <c r="L184" s="141">
        <f t="shared" si="45"/>
        <v>0</v>
      </c>
      <c r="M184" s="141">
        <f t="shared" si="46"/>
        <v>0</v>
      </c>
      <c r="N184" s="141">
        <f t="shared" si="47"/>
        <v>0</v>
      </c>
      <c r="O184" s="141">
        <f t="shared" si="48"/>
        <v>2</v>
      </c>
      <c r="P184" s="141">
        <f t="shared" si="35"/>
        <v>16.666666666666664</v>
      </c>
      <c r="Q184" s="141">
        <f t="shared" si="49"/>
        <v>4</v>
      </c>
      <c r="R184" s="141">
        <f t="shared" si="36"/>
        <v>12</v>
      </c>
      <c r="S184" s="144"/>
      <c r="T184" s="253">
        <v>430170620</v>
      </c>
      <c r="U184" s="383" t="s">
        <v>672</v>
      </c>
      <c r="V184" s="253">
        <v>0</v>
      </c>
      <c r="W184" s="253">
        <v>0</v>
      </c>
      <c r="X184" s="253">
        <v>0</v>
      </c>
      <c r="Y184" s="253">
        <v>0</v>
      </c>
      <c r="Z184" s="253">
        <v>1</v>
      </c>
      <c r="AA184" s="253">
        <v>11</v>
      </c>
      <c r="AB184" s="253">
        <v>0</v>
      </c>
      <c r="AC184" s="253">
        <v>0</v>
      </c>
      <c r="AD184" s="253">
        <v>0</v>
      </c>
      <c r="AE184" s="253">
        <v>0</v>
      </c>
      <c r="AF184" s="253">
        <v>0</v>
      </c>
      <c r="AG184" s="253">
        <v>0</v>
      </c>
      <c r="AH184" s="253">
        <v>0</v>
      </c>
      <c r="AI184" s="253">
        <v>0</v>
      </c>
      <c r="AJ184" s="253">
        <v>2</v>
      </c>
      <c r="AK184" s="126"/>
      <c r="AL184" s="253">
        <v>430</v>
      </c>
      <c r="AM184" s="253">
        <v>170</v>
      </c>
      <c r="AN184" s="253">
        <v>620</v>
      </c>
      <c r="AO184" s="253">
        <v>0</v>
      </c>
    </row>
    <row r="185" spans="1:41">
      <c r="A185" s="129">
        <v>430170695</v>
      </c>
      <c r="B185" s="130" t="s">
        <v>672</v>
      </c>
      <c r="C185" s="141">
        <f t="shared" si="37"/>
        <v>0</v>
      </c>
      <c r="D185" s="141">
        <f t="shared" si="38"/>
        <v>0</v>
      </c>
      <c r="E185" s="141">
        <f t="shared" si="39"/>
        <v>0</v>
      </c>
      <c r="F185" s="141">
        <f t="shared" si="40"/>
        <v>0</v>
      </c>
      <c r="G185" s="141">
        <f t="shared" si="41"/>
        <v>0</v>
      </c>
      <c r="H185" s="141">
        <f t="shared" si="42"/>
        <v>1</v>
      </c>
      <c r="I185" s="141">
        <f t="shared" si="43"/>
        <v>3.7499999999999999E-2</v>
      </c>
      <c r="J185" s="141"/>
      <c r="K185" s="141">
        <f t="shared" si="44"/>
        <v>0</v>
      </c>
      <c r="L185" s="141">
        <f t="shared" si="45"/>
        <v>0</v>
      </c>
      <c r="M185" s="141">
        <f t="shared" si="46"/>
        <v>0</v>
      </c>
      <c r="N185" s="141">
        <f t="shared" si="47"/>
        <v>0</v>
      </c>
      <c r="O185" s="141">
        <f t="shared" si="48"/>
        <v>0</v>
      </c>
      <c r="P185" s="141">
        <f t="shared" si="35"/>
        <v>0</v>
      </c>
      <c r="Q185" s="141">
        <f t="shared" si="49"/>
        <v>1</v>
      </c>
      <c r="R185" s="141">
        <f t="shared" si="36"/>
        <v>1</v>
      </c>
      <c r="S185" s="144"/>
      <c r="T185" s="253">
        <v>430170695</v>
      </c>
      <c r="U185" s="383" t="s">
        <v>672</v>
      </c>
      <c r="V185" s="253">
        <v>0</v>
      </c>
      <c r="W185" s="253">
        <v>0</v>
      </c>
      <c r="X185" s="253">
        <v>0</v>
      </c>
      <c r="Y185" s="253">
        <v>0</v>
      </c>
      <c r="Z185" s="253">
        <v>0</v>
      </c>
      <c r="AA185" s="253">
        <v>1</v>
      </c>
      <c r="AB185" s="253">
        <v>0</v>
      </c>
      <c r="AC185" s="253">
        <v>0</v>
      </c>
      <c r="AD185" s="253">
        <v>0</v>
      </c>
      <c r="AE185" s="253">
        <v>0</v>
      </c>
      <c r="AF185" s="253">
        <v>0</v>
      </c>
      <c r="AG185" s="253">
        <v>0</v>
      </c>
      <c r="AH185" s="253">
        <v>0</v>
      </c>
      <c r="AI185" s="253">
        <v>0</v>
      </c>
      <c r="AJ185" s="253">
        <v>0</v>
      </c>
      <c r="AK185" s="126"/>
      <c r="AL185" s="253">
        <v>430</v>
      </c>
      <c r="AM185" s="253">
        <v>170</v>
      </c>
      <c r="AN185" s="253">
        <v>695</v>
      </c>
      <c r="AO185" s="253">
        <v>0</v>
      </c>
    </row>
    <row r="186" spans="1:41">
      <c r="A186" s="129">
        <v>430170710</v>
      </c>
      <c r="B186" s="130" t="s">
        <v>672</v>
      </c>
      <c r="C186" s="141">
        <f t="shared" si="37"/>
        <v>0</v>
      </c>
      <c r="D186" s="141">
        <f t="shared" si="38"/>
        <v>0</v>
      </c>
      <c r="E186" s="141">
        <f t="shared" si="39"/>
        <v>0</v>
      </c>
      <c r="F186" s="141">
        <f t="shared" si="40"/>
        <v>0</v>
      </c>
      <c r="G186" s="141">
        <f t="shared" si="41"/>
        <v>2</v>
      </c>
      <c r="H186" s="141">
        <f t="shared" si="42"/>
        <v>3</v>
      </c>
      <c r="I186" s="141">
        <f t="shared" si="43"/>
        <v>0.1875</v>
      </c>
      <c r="J186" s="141"/>
      <c r="K186" s="141">
        <f t="shared" si="44"/>
        <v>0</v>
      </c>
      <c r="L186" s="141">
        <f t="shared" si="45"/>
        <v>0</v>
      </c>
      <c r="M186" s="141">
        <f t="shared" si="46"/>
        <v>0</v>
      </c>
      <c r="N186" s="141">
        <f t="shared" si="47"/>
        <v>0</v>
      </c>
      <c r="O186" s="141">
        <f t="shared" si="48"/>
        <v>0</v>
      </c>
      <c r="P186" s="141">
        <f t="shared" si="35"/>
        <v>0</v>
      </c>
      <c r="Q186" s="141">
        <f t="shared" si="49"/>
        <v>1</v>
      </c>
      <c r="R186" s="141">
        <f t="shared" si="36"/>
        <v>5</v>
      </c>
      <c r="S186" s="144"/>
      <c r="T186" s="253">
        <v>430170710</v>
      </c>
      <c r="U186" s="383" t="s">
        <v>672</v>
      </c>
      <c r="V186" s="253">
        <v>0</v>
      </c>
      <c r="W186" s="253">
        <v>0</v>
      </c>
      <c r="X186" s="253">
        <v>0</v>
      </c>
      <c r="Y186" s="253">
        <v>0</v>
      </c>
      <c r="Z186" s="253">
        <v>2</v>
      </c>
      <c r="AA186" s="253">
        <v>3</v>
      </c>
      <c r="AB186" s="253">
        <v>0</v>
      </c>
      <c r="AC186" s="253">
        <v>0</v>
      </c>
      <c r="AD186" s="253">
        <v>0</v>
      </c>
      <c r="AE186" s="253">
        <v>0</v>
      </c>
      <c r="AF186" s="253">
        <v>0</v>
      </c>
      <c r="AG186" s="253">
        <v>0</v>
      </c>
      <c r="AH186" s="253">
        <v>0</v>
      </c>
      <c r="AI186" s="253">
        <v>0</v>
      </c>
      <c r="AJ186" s="253">
        <v>0</v>
      </c>
      <c r="AK186" s="126"/>
      <c r="AL186" s="253">
        <v>430</v>
      </c>
      <c r="AM186" s="253">
        <v>170</v>
      </c>
      <c r="AN186" s="253">
        <v>710</v>
      </c>
      <c r="AO186" s="253">
        <v>0</v>
      </c>
    </row>
    <row r="187" spans="1:41">
      <c r="A187" s="129">
        <v>430170725</v>
      </c>
      <c r="B187" s="130" t="s">
        <v>672</v>
      </c>
      <c r="C187" s="141">
        <f t="shared" si="37"/>
        <v>0</v>
      </c>
      <c r="D187" s="141">
        <f t="shared" si="38"/>
        <v>0</v>
      </c>
      <c r="E187" s="141">
        <f t="shared" si="39"/>
        <v>0</v>
      </c>
      <c r="F187" s="141">
        <f t="shared" si="40"/>
        <v>0</v>
      </c>
      <c r="G187" s="141">
        <f t="shared" si="41"/>
        <v>0</v>
      </c>
      <c r="H187" s="141">
        <f t="shared" si="42"/>
        <v>4</v>
      </c>
      <c r="I187" s="141">
        <f t="shared" si="43"/>
        <v>0.15</v>
      </c>
      <c r="J187" s="141"/>
      <c r="K187" s="141">
        <f t="shared" si="44"/>
        <v>0</v>
      </c>
      <c r="L187" s="141">
        <f t="shared" si="45"/>
        <v>0</v>
      </c>
      <c r="M187" s="141">
        <f t="shared" si="46"/>
        <v>0</v>
      </c>
      <c r="N187" s="141">
        <f t="shared" si="47"/>
        <v>0</v>
      </c>
      <c r="O187" s="141">
        <f t="shared" si="48"/>
        <v>0</v>
      </c>
      <c r="P187" s="141">
        <f t="shared" si="35"/>
        <v>0</v>
      </c>
      <c r="Q187" s="141">
        <f t="shared" si="49"/>
        <v>1</v>
      </c>
      <c r="R187" s="141">
        <f t="shared" si="36"/>
        <v>4</v>
      </c>
      <c r="S187" s="144"/>
      <c r="T187" s="253">
        <v>430170725</v>
      </c>
      <c r="U187" s="383" t="s">
        <v>672</v>
      </c>
      <c r="V187" s="253">
        <v>0</v>
      </c>
      <c r="W187" s="253">
        <v>0</v>
      </c>
      <c r="X187" s="253">
        <v>0</v>
      </c>
      <c r="Y187" s="253">
        <v>0</v>
      </c>
      <c r="Z187" s="253">
        <v>0</v>
      </c>
      <c r="AA187" s="253">
        <v>4</v>
      </c>
      <c r="AB187" s="253">
        <v>0</v>
      </c>
      <c r="AC187" s="253">
        <v>0</v>
      </c>
      <c r="AD187" s="253">
        <v>0</v>
      </c>
      <c r="AE187" s="253">
        <v>0</v>
      </c>
      <c r="AF187" s="253">
        <v>0</v>
      </c>
      <c r="AG187" s="253">
        <v>0</v>
      </c>
      <c r="AH187" s="253">
        <v>0</v>
      </c>
      <c r="AI187" s="253">
        <v>0</v>
      </c>
      <c r="AJ187" s="253">
        <v>0</v>
      </c>
      <c r="AK187" s="126"/>
      <c r="AL187" s="253">
        <v>430</v>
      </c>
      <c r="AM187" s="253">
        <v>170</v>
      </c>
      <c r="AN187" s="253">
        <v>725</v>
      </c>
      <c r="AO187" s="253">
        <v>0</v>
      </c>
    </row>
    <row r="188" spans="1:41">
      <c r="A188" s="129">
        <v>430170730</v>
      </c>
      <c r="B188" s="130" t="s">
        <v>672</v>
      </c>
      <c r="C188" s="141">
        <f t="shared" si="37"/>
        <v>0</v>
      </c>
      <c r="D188" s="141">
        <f t="shared" si="38"/>
        <v>0</v>
      </c>
      <c r="E188" s="141">
        <f t="shared" si="39"/>
        <v>0</v>
      </c>
      <c r="F188" s="141">
        <f t="shared" si="40"/>
        <v>0</v>
      </c>
      <c r="G188" s="141">
        <f t="shared" si="41"/>
        <v>0</v>
      </c>
      <c r="H188" s="141">
        <f t="shared" si="42"/>
        <v>15</v>
      </c>
      <c r="I188" s="141">
        <f t="shared" si="43"/>
        <v>0.5625</v>
      </c>
      <c r="J188" s="141"/>
      <c r="K188" s="141">
        <f t="shared" si="44"/>
        <v>0</v>
      </c>
      <c r="L188" s="141">
        <f t="shared" si="45"/>
        <v>0</v>
      </c>
      <c r="M188" s="141">
        <f t="shared" si="46"/>
        <v>0</v>
      </c>
      <c r="N188" s="141">
        <f t="shared" si="47"/>
        <v>0</v>
      </c>
      <c r="O188" s="141">
        <f t="shared" si="48"/>
        <v>0</v>
      </c>
      <c r="P188" s="141">
        <f t="shared" si="35"/>
        <v>0</v>
      </c>
      <c r="Q188" s="141">
        <f t="shared" si="49"/>
        <v>1</v>
      </c>
      <c r="R188" s="141">
        <f t="shared" si="36"/>
        <v>15</v>
      </c>
      <c r="S188" s="144"/>
      <c r="T188" s="253">
        <v>430170730</v>
      </c>
      <c r="U188" s="383" t="s">
        <v>672</v>
      </c>
      <c r="V188" s="253">
        <v>0</v>
      </c>
      <c r="W188" s="253">
        <v>0</v>
      </c>
      <c r="X188" s="253">
        <v>0</v>
      </c>
      <c r="Y188" s="253">
        <v>0</v>
      </c>
      <c r="Z188" s="253">
        <v>0</v>
      </c>
      <c r="AA188" s="253">
        <v>15</v>
      </c>
      <c r="AB188" s="253">
        <v>0</v>
      </c>
      <c r="AC188" s="253">
        <v>0</v>
      </c>
      <c r="AD188" s="253">
        <v>0</v>
      </c>
      <c r="AE188" s="253">
        <v>0</v>
      </c>
      <c r="AF188" s="253">
        <v>0</v>
      </c>
      <c r="AG188" s="253">
        <v>0</v>
      </c>
      <c r="AH188" s="253">
        <v>0</v>
      </c>
      <c r="AI188" s="253">
        <v>0</v>
      </c>
      <c r="AJ188" s="253">
        <v>0</v>
      </c>
      <c r="AK188" s="126"/>
      <c r="AL188" s="253">
        <v>430</v>
      </c>
      <c r="AM188" s="253">
        <v>170</v>
      </c>
      <c r="AN188" s="253">
        <v>730</v>
      </c>
      <c r="AO188" s="253">
        <v>0</v>
      </c>
    </row>
    <row r="189" spans="1:41">
      <c r="A189" s="129">
        <v>430170735</v>
      </c>
      <c r="B189" s="130" t="s">
        <v>672</v>
      </c>
      <c r="C189" s="141">
        <f t="shared" si="37"/>
        <v>0</v>
      </c>
      <c r="D189" s="141">
        <f t="shared" si="38"/>
        <v>0</v>
      </c>
      <c r="E189" s="141">
        <f t="shared" si="39"/>
        <v>0</v>
      </c>
      <c r="F189" s="141">
        <f t="shared" si="40"/>
        <v>0</v>
      </c>
      <c r="G189" s="141">
        <f t="shared" si="41"/>
        <v>1</v>
      </c>
      <c r="H189" s="141">
        <f t="shared" si="42"/>
        <v>1</v>
      </c>
      <c r="I189" s="141">
        <f t="shared" si="43"/>
        <v>7.4999999999999997E-2</v>
      </c>
      <c r="J189" s="141"/>
      <c r="K189" s="141">
        <f t="shared" si="44"/>
        <v>0</v>
      </c>
      <c r="L189" s="141">
        <f t="shared" si="45"/>
        <v>0</v>
      </c>
      <c r="M189" s="141">
        <f t="shared" si="46"/>
        <v>0</v>
      </c>
      <c r="N189" s="141">
        <f t="shared" si="47"/>
        <v>0</v>
      </c>
      <c r="O189" s="141">
        <f t="shared" si="48"/>
        <v>0</v>
      </c>
      <c r="P189" s="141">
        <f t="shared" si="35"/>
        <v>0</v>
      </c>
      <c r="Q189" s="141">
        <f t="shared" si="49"/>
        <v>1</v>
      </c>
      <c r="R189" s="141">
        <f t="shared" si="36"/>
        <v>2</v>
      </c>
      <c r="S189" s="144"/>
      <c r="T189" s="253">
        <v>430170735</v>
      </c>
      <c r="U189" s="383" t="s">
        <v>672</v>
      </c>
      <c r="V189" s="253">
        <v>0</v>
      </c>
      <c r="W189" s="253">
        <v>0</v>
      </c>
      <c r="X189" s="253">
        <v>0</v>
      </c>
      <c r="Y189" s="253">
        <v>0</v>
      </c>
      <c r="Z189" s="253">
        <v>1</v>
      </c>
      <c r="AA189" s="253">
        <v>1</v>
      </c>
      <c r="AB189" s="253">
        <v>0</v>
      </c>
      <c r="AC189" s="253">
        <v>0</v>
      </c>
      <c r="AD189" s="253">
        <v>0</v>
      </c>
      <c r="AE189" s="253">
        <v>0</v>
      </c>
      <c r="AF189" s="253">
        <v>0</v>
      </c>
      <c r="AG189" s="253">
        <v>0</v>
      </c>
      <c r="AH189" s="253">
        <v>0</v>
      </c>
      <c r="AI189" s="253">
        <v>0</v>
      </c>
      <c r="AJ189" s="253">
        <v>0</v>
      </c>
      <c r="AK189" s="126"/>
      <c r="AL189" s="253">
        <v>430</v>
      </c>
      <c r="AM189" s="253">
        <v>170</v>
      </c>
      <c r="AN189" s="253">
        <v>735</v>
      </c>
      <c r="AO189" s="253">
        <v>0</v>
      </c>
    </row>
    <row r="190" spans="1:41">
      <c r="A190" s="129">
        <v>430170775</v>
      </c>
      <c r="B190" s="130" t="s">
        <v>672</v>
      </c>
      <c r="C190" s="141">
        <f t="shared" si="37"/>
        <v>0</v>
      </c>
      <c r="D190" s="141">
        <f t="shared" si="38"/>
        <v>0</v>
      </c>
      <c r="E190" s="141">
        <f t="shared" si="39"/>
        <v>0</v>
      </c>
      <c r="F190" s="141">
        <f t="shared" si="40"/>
        <v>0</v>
      </c>
      <c r="G190" s="141">
        <f t="shared" si="41"/>
        <v>0</v>
      </c>
      <c r="H190" s="141">
        <f t="shared" si="42"/>
        <v>2</v>
      </c>
      <c r="I190" s="141">
        <f t="shared" si="43"/>
        <v>7.4999999999999997E-2</v>
      </c>
      <c r="J190" s="141"/>
      <c r="K190" s="141">
        <f t="shared" si="44"/>
        <v>0</v>
      </c>
      <c r="L190" s="141">
        <f t="shared" si="45"/>
        <v>0</v>
      </c>
      <c r="M190" s="141">
        <f t="shared" si="46"/>
        <v>0</v>
      </c>
      <c r="N190" s="141">
        <f t="shared" si="47"/>
        <v>0</v>
      </c>
      <c r="O190" s="141">
        <f t="shared" si="48"/>
        <v>0</v>
      </c>
      <c r="P190" s="141">
        <f t="shared" si="35"/>
        <v>0</v>
      </c>
      <c r="Q190" s="141">
        <f t="shared" si="49"/>
        <v>1</v>
      </c>
      <c r="R190" s="141">
        <f t="shared" si="36"/>
        <v>2</v>
      </c>
      <c r="S190" s="144"/>
      <c r="T190" s="253">
        <v>430170775</v>
      </c>
      <c r="U190" s="383" t="s">
        <v>672</v>
      </c>
      <c r="V190" s="253">
        <v>0</v>
      </c>
      <c r="W190" s="253">
        <v>0</v>
      </c>
      <c r="X190" s="253">
        <v>0</v>
      </c>
      <c r="Y190" s="253">
        <v>0</v>
      </c>
      <c r="Z190" s="253">
        <v>0</v>
      </c>
      <c r="AA190" s="253">
        <v>2</v>
      </c>
      <c r="AB190" s="253">
        <v>0</v>
      </c>
      <c r="AC190" s="253">
        <v>0</v>
      </c>
      <c r="AD190" s="253">
        <v>0</v>
      </c>
      <c r="AE190" s="253">
        <v>0</v>
      </c>
      <c r="AF190" s="253">
        <v>0</v>
      </c>
      <c r="AG190" s="253">
        <v>0</v>
      </c>
      <c r="AH190" s="253">
        <v>0</v>
      </c>
      <c r="AI190" s="253">
        <v>0</v>
      </c>
      <c r="AJ190" s="253">
        <v>0</v>
      </c>
      <c r="AK190" s="126"/>
      <c r="AL190" s="253">
        <v>430</v>
      </c>
      <c r="AM190" s="253">
        <v>170</v>
      </c>
      <c r="AN190" s="253">
        <v>775</v>
      </c>
      <c r="AO190" s="253">
        <v>0</v>
      </c>
    </row>
    <row r="191" spans="1:41">
      <c r="A191" s="129">
        <v>431149128</v>
      </c>
      <c r="B191" s="130" t="s">
        <v>709</v>
      </c>
      <c r="C191" s="141">
        <f t="shared" si="37"/>
        <v>0</v>
      </c>
      <c r="D191" s="141">
        <f t="shared" si="38"/>
        <v>0</v>
      </c>
      <c r="E191" s="141">
        <f t="shared" si="39"/>
        <v>0</v>
      </c>
      <c r="F191" s="141">
        <f t="shared" si="40"/>
        <v>4</v>
      </c>
      <c r="G191" s="141">
        <f t="shared" si="41"/>
        <v>0</v>
      </c>
      <c r="H191" s="141">
        <f t="shared" si="42"/>
        <v>0</v>
      </c>
      <c r="I191" s="141">
        <f t="shared" si="43"/>
        <v>0.15</v>
      </c>
      <c r="J191" s="141"/>
      <c r="K191" s="141">
        <f t="shared" si="44"/>
        <v>0</v>
      </c>
      <c r="L191" s="141">
        <f t="shared" si="45"/>
        <v>0</v>
      </c>
      <c r="M191" s="141">
        <f t="shared" si="46"/>
        <v>0</v>
      </c>
      <c r="N191" s="141">
        <f t="shared" si="47"/>
        <v>0</v>
      </c>
      <c r="O191" s="141">
        <f t="shared" si="48"/>
        <v>0</v>
      </c>
      <c r="P191" s="141">
        <f t="shared" si="35"/>
        <v>0</v>
      </c>
      <c r="Q191" s="141">
        <f t="shared" si="49"/>
        <v>1</v>
      </c>
      <c r="R191" s="141">
        <f t="shared" si="36"/>
        <v>4</v>
      </c>
      <c r="S191" s="144"/>
      <c r="T191" s="253">
        <v>431149128</v>
      </c>
      <c r="U191" s="383" t="s">
        <v>709</v>
      </c>
      <c r="V191" s="253">
        <v>0</v>
      </c>
      <c r="W191" s="253">
        <v>0</v>
      </c>
      <c r="X191" s="253">
        <v>0</v>
      </c>
      <c r="Y191" s="253">
        <v>4</v>
      </c>
      <c r="Z191" s="253">
        <v>0</v>
      </c>
      <c r="AA191" s="253">
        <v>0</v>
      </c>
      <c r="AB191" s="253">
        <v>0</v>
      </c>
      <c r="AC191" s="253">
        <v>0</v>
      </c>
      <c r="AD191" s="253">
        <v>0</v>
      </c>
      <c r="AE191" s="253">
        <v>0</v>
      </c>
      <c r="AF191" s="253">
        <v>0</v>
      </c>
      <c r="AG191" s="253">
        <v>0</v>
      </c>
      <c r="AH191" s="253">
        <v>0</v>
      </c>
      <c r="AI191" s="253">
        <v>0</v>
      </c>
      <c r="AJ191" s="253">
        <v>0</v>
      </c>
      <c r="AK191" s="126"/>
      <c r="AL191" s="253">
        <v>431</v>
      </c>
      <c r="AM191" s="253">
        <v>149</v>
      </c>
      <c r="AN191" s="253">
        <v>128</v>
      </c>
      <c r="AO191" s="253">
        <v>0</v>
      </c>
    </row>
    <row r="192" spans="1:41">
      <c r="A192" s="129">
        <v>431149149</v>
      </c>
      <c r="B192" s="130" t="s">
        <v>709</v>
      </c>
      <c r="C192" s="141">
        <f t="shared" si="37"/>
        <v>11</v>
      </c>
      <c r="D192" s="141">
        <f t="shared" si="38"/>
        <v>0</v>
      </c>
      <c r="E192" s="141">
        <f t="shared" si="39"/>
        <v>21</v>
      </c>
      <c r="F192" s="141">
        <f t="shared" si="40"/>
        <v>110</v>
      </c>
      <c r="G192" s="141">
        <f t="shared" si="41"/>
        <v>0</v>
      </c>
      <c r="H192" s="141">
        <f t="shared" si="42"/>
        <v>0</v>
      </c>
      <c r="I192" s="141">
        <f t="shared" si="43"/>
        <v>8.3625000000000007</v>
      </c>
      <c r="J192" s="141"/>
      <c r="K192" s="141">
        <f t="shared" si="44"/>
        <v>29</v>
      </c>
      <c r="L192" s="141">
        <f t="shared" si="45"/>
        <v>0</v>
      </c>
      <c r="M192" s="141">
        <f t="shared" si="46"/>
        <v>92</v>
      </c>
      <c r="N192" s="141">
        <f t="shared" si="47"/>
        <v>0</v>
      </c>
      <c r="O192" s="141">
        <f t="shared" si="48"/>
        <v>144</v>
      </c>
      <c r="P192" s="141">
        <f t="shared" si="35"/>
        <v>59.016393442622949</v>
      </c>
      <c r="Q192" s="141">
        <f t="shared" si="49"/>
        <v>10</v>
      </c>
      <c r="R192" s="141">
        <f t="shared" si="36"/>
        <v>244</v>
      </c>
      <c r="S192" s="144"/>
      <c r="T192" s="253">
        <v>431149149</v>
      </c>
      <c r="U192" s="383" t="s">
        <v>709</v>
      </c>
      <c r="V192" s="253">
        <v>11</v>
      </c>
      <c r="W192" s="253">
        <v>0</v>
      </c>
      <c r="X192" s="253">
        <v>21</v>
      </c>
      <c r="Y192" s="253">
        <v>110</v>
      </c>
      <c r="Z192" s="253">
        <v>0</v>
      </c>
      <c r="AA192" s="253">
        <v>0</v>
      </c>
      <c r="AB192" s="253">
        <v>29</v>
      </c>
      <c r="AC192" s="253">
        <v>0</v>
      </c>
      <c r="AD192" s="253">
        <v>92</v>
      </c>
      <c r="AE192" s="253">
        <v>0</v>
      </c>
      <c r="AF192" s="253">
        <v>106</v>
      </c>
      <c r="AG192" s="253">
        <v>21</v>
      </c>
      <c r="AH192" s="253">
        <v>0</v>
      </c>
      <c r="AI192" s="253">
        <v>27</v>
      </c>
      <c r="AJ192" s="253">
        <v>0</v>
      </c>
      <c r="AK192" s="126"/>
      <c r="AL192" s="253">
        <v>431</v>
      </c>
      <c r="AM192" s="253">
        <v>149</v>
      </c>
      <c r="AN192" s="253">
        <v>149</v>
      </c>
      <c r="AO192" s="253">
        <v>0</v>
      </c>
    </row>
    <row r="193" spans="1:41">
      <c r="A193" s="129">
        <v>431149181</v>
      </c>
      <c r="B193" s="130" t="s">
        <v>709</v>
      </c>
      <c r="C193" s="141">
        <f t="shared" si="37"/>
        <v>0</v>
      </c>
      <c r="D193" s="141">
        <f t="shared" si="38"/>
        <v>0</v>
      </c>
      <c r="E193" s="141">
        <f t="shared" si="39"/>
        <v>1</v>
      </c>
      <c r="F193" s="141">
        <f t="shared" si="40"/>
        <v>8</v>
      </c>
      <c r="G193" s="141">
        <f t="shared" si="41"/>
        <v>0</v>
      </c>
      <c r="H193" s="141">
        <f t="shared" si="42"/>
        <v>0</v>
      </c>
      <c r="I193" s="141">
        <f t="shared" si="43"/>
        <v>0.45</v>
      </c>
      <c r="J193" s="141"/>
      <c r="K193" s="141">
        <f t="shared" si="44"/>
        <v>1</v>
      </c>
      <c r="L193" s="141">
        <f t="shared" si="45"/>
        <v>0</v>
      </c>
      <c r="M193" s="141">
        <f t="shared" si="46"/>
        <v>3</v>
      </c>
      <c r="N193" s="141">
        <f t="shared" si="47"/>
        <v>0</v>
      </c>
      <c r="O193" s="141">
        <f t="shared" si="48"/>
        <v>4</v>
      </c>
      <c r="P193" s="141">
        <f t="shared" si="35"/>
        <v>30.76923076923077</v>
      </c>
      <c r="Q193" s="141">
        <f t="shared" si="49"/>
        <v>8</v>
      </c>
      <c r="R193" s="141">
        <f t="shared" si="36"/>
        <v>13</v>
      </c>
      <c r="S193" s="144"/>
      <c r="T193" s="253">
        <v>431149181</v>
      </c>
      <c r="U193" s="383" t="s">
        <v>709</v>
      </c>
      <c r="V193" s="253">
        <v>0</v>
      </c>
      <c r="W193" s="253">
        <v>0</v>
      </c>
      <c r="X193" s="253">
        <v>1</v>
      </c>
      <c r="Y193" s="253">
        <v>8</v>
      </c>
      <c r="Z193" s="253">
        <v>0</v>
      </c>
      <c r="AA193" s="253">
        <v>0</v>
      </c>
      <c r="AB193" s="253">
        <v>1</v>
      </c>
      <c r="AC193" s="253">
        <v>0</v>
      </c>
      <c r="AD193" s="253">
        <v>3</v>
      </c>
      <c r="AE193" s="253">
        <v>0</v>
      </c>
      <c r="AF193" s="253">
        <v>2</v>
      </c>
      <c r="AG193" s="253">
        <v>0</v>
      </c>
      <c r="AH193" s="253">
        <v>0</v>
      </c>
      <c r="AI193" s="253">
        <v>2</v>
      </c>
      <c r="AJ193" s="253">
        <v>0</v>
      </c>
      <c r="AK193" s="126"/>
      <c r="AL193" s="253">
        <v>431</v>
      </c>
      <c r="AM193" s="253">
        <v>149</v>
      </c>
      <c r="AN193" s="253">
        <v>181</v>
      </c>
      <c r="AO193" s="253">
        <v>0</v>
      </c>
    </row>
    <row r="194" spans="1:41">
      <c r="A194" s="129">
        <v>432712020</v>
      </c>
      <c r="B194" s="130" t="s">
        <v>80</v>
      </c>
      <c r="C194" s="141">
        <f t="shared" si="37"/>
        <v>0</v>
      </c>
      <c r="D194" s="141">
        <f t="shared" si="38"/>
        <v>0</v>
      </c>
      <c r="E194" s="141">
        <f t="shared" si="39"/>
        <v>0</v>
      </c>
      <c r="F194" s="141">
        <f t="shared" si="40"/>
        <v>0</v>
      </c>
      <c r="G194" s="141">
        <f t="shared" si="41"/>
        <v>58</v>
      </c>
      <c r="H194" s="141">
        <f t="shared" si="42"/>
        <v>0</v>
      </c>
      <c r="I194" s="141">
        <f t="shared" si="43"/>
        <v>2.1749999999999998</v>
      </c>
      <c r="J194" s="141"/>
      <c r="K194" s="141">
        <f t="shared" si="44"/>
        <v>0</v>
      </c>
      <c r="L194" s="141">
        <f t="shared" si="45"/>
        <v>0</v>
      </c>
      <c r="M194" s="141">
        <f t="shared" si="46"/>
        <v>0</v>
      </c>
      <c r="N194" s="141">
        <f t="shared" si="47"/>
        <v>0</v>
      </c>
      <c r="O194" s="141">
        <f t="shared" si="48"/>
        <v>5</v>
      </c>
      <c r="P194" s="141">
        <f t="shared" si="35"/>
        <v>8.6206896551724146</v>
      </c>
      <c r="Q194" s="141">
        <f t="shared" si="49"/>
        <v>2</v>
      </c>
      <c r="R194" s="141">
        <f t="shared" si="36"/>
        <v>58</v>
      </c>
      <c r="S194" s="144"/>
      <c r="T194" s="253">
        <v>432712020</v>
      </c>
      <c r="U194" s="383" t="s">
        <v>80</v>
      </c>
      <c r="V194" s="253">
        <v>0</v>
      </c>
      <c r="W194" s="253">
        <v>0</v>
      </c>
      <c r="X194" s="253">
        <v>0</v>
      </c>
      <c r="Y194" s="253">
        <v>0</v>
      </c>
      <c r="Z194" s="253">
        <v>58</v>
      </c>
      <c r="AA194" s="253">
        <v>0</v>
      </c>
      <c r="AB194" s="253">
        <v>0</v>
      </c>
      <c r="AC194" s="253">
        <v>0</v>
      </c>
      <c r="AD194" s="253">
        <v>0</v>
      </c>
      <c r="AE194" s="253">
        <v>0</v>
      </c>
      <c r="AF194" s="253">
        <v>5</v>
      </c>
      <c r="AG194" s="253">
        <v>0</v>
      </c>
      <c r="AH194" s="253">
        <v>0</v>
      </c>
      <c r="AI194" s="253">
        <v>0</v>
      </c>
      <c r="AJ194" s="253">
        <v>0</v>
      </c>
      <c r="AK194" s="126"/>
      <c r="AL194" s="253">
        <v>432</v>
      </c>
      <c r="AM194" s="253">
        <v>712</v>
      </c>
      <c r="AN194" s="253">
        <v>20</v>
      </c>
      <c r="AO194" s="253">
        <v>0</v>
      </c>
    </row>
    <row r="195" spans="1:41">
      <c r="A195" s="129">
        <v>432712036</v>
      </c>
      <c r="B195" s="130" t="s">
        <v>80</v>
      </c>
      <c r="C195" s="141">
        <f t="shared" si="37"/>
        <v>0</v>
      </c>
      <c r="D195" s="141">
        <f t="shared" si="38"/>
        <v>0</v>
      </c>
      <c r="E195" s="141">
        <f t="shared" si="39"/>
        <v>0</v>
      </c>
      <c r="F195" s="141">
        <f t="shared" si="40"/>
        <v>0</v>
      </c>
      <c r="G195" s="141">
        <f t="shared" si="41"/>
        <v>1</v>
      </c>
      <c r="H195" s="141">
        <f t="shared" si="42"/>
        <v>0</v>
      </c>
      <c r="I195" s="141">
        <f t="shared" si="43"/>
        <v>3.7499999999999999E-2</v>
      </c>
      <c r="J195" s="141"/>
      <c r="K195" s="141">
        <f t="shared" si="44"/>
        <v>0</v>
      </c>
      <c r="L195" s="141">
        <f t="shared" si="45"/>
        <v>0</v>
      </c>
      <c r="M195" s="141">
        <f t="shared" si="46"/>
        <v>0</v>
      </c>
      <c r="N195" s="141">
        <f t="shared" si="47"/>
        <v>0</v>
      </c>
      <c r="O195" s="141">
        <f t="shared" si="48"/>
        <v>0</v>
      </c>
      <c r="P195" s="141">
        <f t="shared" si="35"/>
        <v>0</v>
      </c>
      <c r="Q195" s="141">
        <f t="shared" si="49"/>
        <v>1</v>
      </c>
      <c r="R195" s="141">
        <f t="shared" si="36"/>
        <v>1</v>
      </c>
      <c r="S195" s="144"/>
      <c r="T195" s="253">
        <v>432712036</v>
      </c>
      <c r="U195" s="383" t="s">
        <v>80</v>
      </c>
      <c r="V195" s="253">
        <v>0</v>
      </c>
      <c r="W195" s="253">
        <v>0</v>
      </c>
      <c r="X195" s="253">
        <v>0</v>
      </c>
      <c r="Y195" s="253">
        <v>0</v>
      </c>
      <c r="Z195" s="253">
        <v>1</v>
      </c>
      <c r="AA195" s="253">
        <v>0</v>
      </c>
      <c r="AB195" s="253">
        <v>0</v>
      </c>
      <c r="AC195" s="253">
        <v>0</v>
      </c>
      <c r="AD195" s="253">
        <v>0</v>
      </c>
      <c r="AE195" s="253">
        <v>0</v>
      </c>
      <c r="AF195" s="253">
        <v>0</v>
      </c>
      <c r="AG195" s="253">
        <v>0</v>
      </c>
      <c r="AH195" s="253">
        <v>0</v>
      </c>
      <c r="AI195" s="253">
        <v>0</v>
      </c>
      <c r="AJ195" s="253">
        <v>0</v>
      </c>
      <c r="AK195" s="126"/>
      <c r="AL195" s="253">
        <v>432</v>
      </c>
      <c r="AM195" s="253">
        <v>712</v>
      </c>
      <c r="AN195" s="253">
        <v>36</v>
      </c>
      <c r="AO195" s="253">
        <v>0</v>
      </c>
    </row>
    <row r="196" spans="1:41">
      <c r="A196" s="129">
        <v>432712261</v>
      </c>
      <c r="B196" s="130" t="s">
        <v>80</v>
      </c>
      <c r="C196" s="141">
        <f t="shared" si="37"/>
        <v>0</v>
      </c>
      <c r="D196" s="141">
        <f t="shared" si="38"/>
        <v>0</v>
      </c>
      <c r="E196" s="141">
        <f t="shared" si="39"/>
        <v>0</v>
      </c>
      <c r="F196" s="141">
        <f t="shared" si="40"/>
        <v>0</v>
      </c>
      <c r="G196" s="141">
        <f t="shared" si="41"/>
        <v>10</v>
      </c>
      <c r="H196" s="141">
        <f t="shared" si="42"/>
        <v>0</v>
      </c>
      <c r="I196" s="141">
        <f t="shared" si="43"/>
        <v>0.375</v>
      </c>
      <c r="J196" s="141"/>
      <c r="K196" s="141">
        <f t="shared" si="44"/>
        <v>0</v>
      </c>
      <c r="L196" s="141">
        <f t="shared" si="45"/>
        <v>0</v>
      </c>
      <c r="M196" s="141">
        <f t="shared" si="46"/>
        <v>0</v>
      </c>
      <c r="N196" s="141">
        <f t="shared" si="47"/>
        <v>0</v>
      </c>
      <c r="O196" s="141">
        <f t="shared" si="48"/>
        <v>1</v>
      </c>
      <c r="P196" s="141">
        <f t="shared" si="35"/>
        <v>10</v>
      </c>
      <c r="Q196" s="141">
        <f t="shared" si="49"/>
        <v>2</v>
      </c>
      <c r="R196" s="141">
        <f t="shared" si="36"/>
        <v>10</v>
      </c>
      <c r="S196" s="144"/>
      <c r="T196" s="253">
        <v>432712261</v>
      </c>
      <c r="U196" s="383" t="s">
        <v>80</v>
      </c>
      <c r="V196" s="253">
        <v>0</v>
      </c>
      <c r="W196" s="253">
        <v>0</v>
      </c>
      <c r="X196" s="253">
        <v>0</v>
      </c>
      <c r="Y196" s="253">
        <v>0</v>
      </c>
      <c r="Z196" s="253">
        <v>10</v>
      </c>
      <c r="AA196" s="253">
        <v>0</v>
      </c>
      <c r="AB196" s="253">
        <v>0</v>
      </c>
      <c r="AC196" s="253">
        <v>0</v>
      </c>
      <c r="AD196" s="253">
        <v>0</v>
      </c>
      <c r="AE196" s="253">
        <v>0</v>
      </c>
      <c r="AF196" s="253">
        <v>1</v>
      </c>
      <c r="AG196" s="253">
        <v>0</v>
      </c>
      <c r="AH196" s="253">
        <v>0</v>
      </c>
      <c r="AI196" s="253">
        <v>0</v>
      </c>
      <c r="AJ196" s="253">
        <v>0</v>
      </c>
      <c r="AK196" s="126"/>
      <c r="AL196" s="253">
        <v>432</v>
      </c>
      <c r="AM196" s="253">
        <v>712</v>
      </c>
      <c r="AN196" s="253">
        <v>261</v>
      </c>
      <c r="AO196" s="253">
        <v>0</v>
      </c>
    </row>
    <row r="197" spans="1:41">
      <c r="A197" s="129">
        <v>432712300</v>
      </c>
      <c r="B197" s="130" t="s">
        <v>80</v>
      </c>
      <c r="C197" s="141">
        <f t="shared" si="37"/>
        <v>0</v>
      </c>
      <c r="D197" s="141">
        <f t="shared" si="38"/>
        <v>0</v>
      </c>
      <c r="E197" s="141">
        <f t="shared" si="39"/>
        <v>0</v>
      </c>
      <c r="F197" s="141">
        <f t="shared" si="40"/>
        <v>0</v>
      </c>
      <c r="G197" s="141">
        <f t="shared" si="41"/>
        <v>4</v>
      </c>
      <c r="H197" s="141">
        <f t="shared" si="42"/>
        <v>0</v>
      </c>
      <c r="I197" s="141">
        <f t="shared" si="43"/>
        <v>0.15</v>
      </c>
      <c r="J197" s="141"/>
      <c r="K197" s="141">
        <f t="shared" si="44"/>
        <v>0</v>
      </c>
      <c r="L197" s="141">
        <f t="shared" si="45"/>
        <v>0</v>
      </c>
      <c r="M197" s="141">
        <f t="shared" si="46"/>
        <v>0</v>
      </c>
      <c r="N197" s="141">
        <f t="shared" si="47"/>
        <v>0</v>
      </c>
      <c r="O197" s="141">
        <f t="shared" si="48"/>
        <v>1</v>
      </c>
      <c r="P197" s="141">
        <f t="shared" si="35"/>
        <v>25</v>
      </c>
      <c r="Q197" s="141">
        <f t="shared" si="49"/>
        <v>6</v>
      </c>
      <c r="R197" s="141">
        <f t="shared" si="36"/>
        <v>4</v>
      </c>
      <c r="S197" s="144"/>
      <c r="T197" s="253">
        <v>432712300</v>
      </c>
      <c r="U197" s="383" t="s">
        <v>80</v>
      </c>
      <c r="V197" s="253">
        <v>0</v>
      </c>
      <c r="W197" s="253">
        <v>0</v>
      </c>
      <c r="X197" s="253">
        <v>0</v>
      </c>
      <c r="Y197" s="253">
        <v>0</v>
      </c>
      <c r="Z197" s="253">
        <v>4</v>
      </c>
      <c r="AA197" s="253">
        <v>0</v>
      </c>
      <c r="AB197" s="253">
        <v>0</v>
      </c>
      <c r="AC197" s="253">
        <v>0</v>
      </c>
      <c r="AD197" s="253">
        <v>0</v>
      </c>
      <c r="AE197" s="253">
        <v>0</v>
      </c>
      <c r="AF197" s="253">
        <v>1</v>
      </c>
      <c r="AG197" s="253">
        <v>0</v>
      </c>
      <c r="AH197" s="253">
        <v>0</v>
      </c>
      <c r="AI197" s="253">
        <v>0</v>
      </c>
      <c r="AJ197" s="253">
        <v>0</v>
      </c>
      <c r="AK197" s="126"/>
      <c r="AL197" s="253">
        <v>432</v>
      </c>
      <c r="AM197" s="253">
        <v>712</v>
      </c>
      <c r="AN197" s="253">
        <v>300</v>
      </c>
      <c r="AO197" s="253">
        <v>0</v>
      </c>
    </row>
    <row r="198" spans="1:41">
      <c r="A198" s="129">
        <v>432712645</v>
      </c>
      <c r="B198" s="130" t="s">
        <v>80</v>
      </c>
      <c r="C198" s="141">
        <f t="shared" si="37"/>
        <v>0</v>
      </c>
      <c r="D198" s="141">
        <f t="shared" si="38"/>
        <v>0</v>
      </c>
      <c r="E198" s="141">
        <f t="shared" si="39"/>
        <v>0</v>
      </c>
      <c r="F198" s="141">
        <f t="shared" si="40"/>
        <v>0</v>
      </c>
      <c r="G198" s="141">
        <f t="shared" si="41"/>
        <v>55</v>
      </c>
      <c r="H198" s="141">
        <f t="shared" si="42"/>
        <v>0</v>
      </c>
      <c r="I198" s="141">
        <f t="shared" si="43"/>
        <v>2.0625</v>
      </c>
      <c r="J198" s="141"/>
      <c r="K198" s="141">
        <f t="shared" si="44"/>
        <v>0</v>
      </c>
      <c r="L198" s="141">
        <f t="shared" si="45"/>
        <v>0</v>
      </c>
      <c r="M198" s="141">
        <f t="shared" si="46"/>
        <v>0</v>
      </c>
      <c r="N198" s="141">
        <f t="shared" si="47"/>
        <v>0</v>
      </c>
      <c r="O198" s="141">
        <f t="shared" si="48"/>
        <v>15</v>
      </c>
      <c r="P198" s="141">
        <f t="shared" si="35"/>
        <v>27.27272727272727</v>
      </c>
      <c r="Q198" s="141">
        <f t="shared" si="49"/>
        <v>7</v>
      </c>
      <c r="R198" s="141">
        <f t="shared" si="36"/>
        <v>55</v>
      </c>
      <c r="S198" s="144"/>
      <c r="T198" s="253">
        <v>432712645</v>
      </c>
      <c r="U198" s="383" t="s">
        <v>80</v>
      </c>
      <c r="V198" s="253">
        <v>0</v>
      </c>
      <c r="W198" s="253">
        <v>0</v>
      </c>
      <c r="X198" s="253">
        <v>0</v>
      </c>
      <c r="Y198" s="253">
        <v>0</v>
      </c>
      <c r="Z198" s="253">
        <v>55</v>
      </c>
      <c r="AA198" s="253">
        <v>0</v>
      </c>
      <c r="AB198" s="253">
        <v>0</v>
      </c>
      <c r="AC198" s="253">
        <v>0</v>
      </c>
      <c r="AD198" s="253">
        <v>0</v>
      </c>
      <c r="AE198" s="253">
        <v>0</v>
      </c>
      <c r="AF198" s="253">
        <v>15</v>
      </c>
      <c r="AG198" s="253">
        <v>0</v>
      </c>
      <c r="AH198" s="253">
        <v>0</v>
      </c>
      <c r="AI198" s="253">
        <v>0</v>
      </c>
      <c r="AJ198" s="253">
        <v>0</v>
      </c>
      <c r="AK198" s="126"/>
      <c r="AL198" s="253">
        <v>432</v>
      </c>
      <c r="AM198" s="253">
        <v>712</v>
      </c>
      <c r="AN198" s="253">
        <v>645</v>
      </c>
      <c r="AO198" s="253">
        <v>0</v>
      </c>
    </row>
    <row r="199" spans="1:41">
      <c r="A199" s="129">
        <v>432712660</v>
      </c>
      <c r="B199" s="130" t="s">
        <v>80</v>
      </c>
      <c r="C199" s="141">
        <f t="shared" si="37"/>
        <v>0</v>
      </c>
      <c r="D199" s="141">
        <f t="shared" si="38"/>
        <v>0</v>
      </c>
      <c r="E199" s="141">
        <f t="shared" si="39"/>
        <v>0</v>
      </c>
      <c r="F199" s="141">
        <f t="shared" si="40"/>
        <v>0</v>
      </c>
      <c r="G199" s="141">
        <f t="shared" si="41"/>
        <v>65</v>
      </c>
      <c r="H199" s="141">
        <f t="shared" si="42"/>
        <v>0</v>
      </c>
      <c r="I199" s="141">
        <f t="shared" si="43"/>
        <v>2.5125000000000002</v>
      </c>
      <c r="J199" s="141"/>
      <c r="K199" s="141">
        <f t="shared" si="44"/>
        <v>0</v>
      </c>
      <c r="L199" s="141">
        <f t="shared" si="45"/>
        <v>0</v>
      </c>
      <c r="M199" s="141">
        <f t="shared" si="46"/>
        <v>2</v>
      </c>
      <c r="N199" s="141">
        <f t="shared" si="47"/>
        <v>0</v>
      </c>
      <c r="O199" s="141">
        <f t="shared" si="48"/>
        <v>3</v>
      </c>
      <c r="P199" s="141">
        <f t="shared" si="35"/>
        <v>4.4776119402985071</v>
      </c>
      <c r="Q199" s="141">
        <f t="shared" si="49"/>
        <v>1</v>
      </c>
      <c r="R199" s="141">
        <f t="shared" si="36"/>
        <v>67</v>
      </c>
      <c r="S199" s="144"/>
      <c r="T199" s="253">
        <v>432712660</v>
      </c>
      <c r="U199" s="383" t="s">
        <v>80</v>
      </c>
      <c r="V199" s="253">
        <v>0</v>
      </c>
      <c r="W199" s="253">
        <v>0</v>
      </c>
      <c r="X199" s="253">
        <v>0</v>
      </c>
      <c r="Y199" s="253">
        <v>0</v>
      </c>
      <c r="Z199" s="253">
        <v>65</v>
      </c>
      <c r="AA199" s="253">
        <v>0</v>
      </c>
      <c r="AB199" s="253">
        <v>0</v>
      </c>
      <c r="AC199" s="253">
        <v>0</v>
      </c>
      <c r="AD199" s="253">
        <v>2</v>
      </c>
      <c r="AE199" s="253">
        <v>0</v>
      </c>
      <c r="AF199" s="253">
        <v>3</v>
      </c>
      <c r="AG199" s="253">
        <v>0</v>
      </c>
      <c r="AH199" s="253">
        <v>0</v>
      </c>
      <c r="AI199" s="253">
        <v>0</v>
      </c>
      <c r="AJ199" s="253">
        <v>0</v>
      </c>
      <c r="AK199" s="126"/>
      <c r="AL199" s="253">
        <v>432</v>
      </c>
      <c r="AM199" s="253">
        <v>712</v>
      </c>
      <c r="AN199" s="253">
        <v>660</v>
      </c>
      <c r="AO199" s="253">
        <v>0</v>
      </c>
    </row>
    <row r="200" spans="1:41">
      <c r="A200" s="129">
        <v>432712712</v>
      </c>
      <c r="B200" s="130" t="s">
        <v>80</v>
      </c>
      <c r="C200" s="141">
        <f t="shared" si="37"/>
        <v>0</v>
      </c>
      <c r="D200" s="141">
        <f t="shared" si="38"/>
        <v>0</v>
      </c>
      <c r="E200" s="141">
        <f t="shared" si="39"/>
        <v>0</v>
      </c>
      <c r="F200" s="141">
        <f t="shared" si="40"/>
        <v>0</v>
      </c>
      <c r="G200" s="141">
        <f t="shared" si="41"/>
        <v>48</v>
      </c>
      <c r="H200" s="141">
        <f t="shared" si="42"/>
        <v>0</v>
      </c>
      <c r="I200" s="141">
        <f t="shared" si="43"/>
        <v>1.8</v>
      </c>
      <c r="J200" s="141"/>
      <c r="K200" s="141">
        <f t="shared" si="44"/>
        <v>0</v>
      </c>
      <c r="L200" s="141">
        <f t="shared" si="45"/>
        <v>0</v>
      </c>
      <c r="M200" s="141">
        <f t="shared" si="46"/>
        <v>0</v>
      </c>
      <c r="N200" s="141">
        <f t="shared" si="47"/>
        <v>0</v>
      </c>
      <c r="O200" s="141">
        <f t="shared" si="48"/>
        <v>13</v>
      </c>
      <c r="P200" s="141">
        <f t="shared" si="35"/>
        <v>27.083333333333332</v>
      </c>
      <c r="Q200" s="141">
        <f t="shared" si="49"/>
        <v>7</v>
      </c>
      <c r="R200" s="141">
        <f t="shared" si="36"/>
        <v>48</v>
      </c>
      <c r="S200" s="144"/>
      <c r="T200" s="253">
        <v>432712712</v>
      </c>
      <c r="U200" s="383" t="s">
        <v>80</v>
      </c>
      <c r="V200" s="253">
        <v>0</v>
      </c>
      <c r="W200" s="253">
        <v>0</v>
      </c>
      <c r="X200" s="253">
        <v>0</v>
      </c>
      <c r="Y200" s="253">
        <v>0</v>
      </c>
      <c r="Z200" s="253">
        <v>48</v>
      </c>
      <c r="AA200" s="253">
        <v>0</v>
      </c>
      <c r="AB200" s="253">
        <v>0</v>
      </c>
      <c r="AC200" s="253">
        <v>0</v>
      </c>
      <c r="AD200" s="253">
        <v>0</v>
      </c>
      <c r="AE200" s="253">
        <v>0</v>
      </c>
      <c r="AF200" s="253">
        <v>13</v>
      </c>
      <c r="AG200" s="253">
        <v>0</v>
      </c>
      <c r="AH200" s="253">
        <v>0</v>
      </c>
      <c r="AI200" s="253">
        <v>0</v>
      </c>
      <c r="AJ200" s="253">
        <v>0</v>
      </c>
      <c r="AK200" s="126"/>
      <c r="AL200" s="253">
        <v>432</v>
      </c>
      <c r="AM200" s="253">
        <v>712</v>
      </c>
      <c r="AN200" s="253">
        <v>712</v>
      </c>
      <c r="AO200" s="253">
        <v>0</v>
      </c>
    </row>
    <row r="201" spans="1:41">
      <c r="A201" s="129">
        <v>435301009</v>
      </c>
      <c r="B201" s="130" t="s">
        <v>535</v>
      </c>
      <c r="C201" s="141">
        <f t="shared" si="37"/>
        <v>0</v>
      </c>
      <c r="D201" s="141">
        <f t="shared" si="38"/>
        <v>0</v>
      </c>
      <c r="E201" s="141">
        <f t="shared" si="39"/>
        <v>0</v>
      </c>
      <c r="F201" s="141">
        <f t="shared" si="40"/>
        <v>0</v>
      </c>
      <c r="G201" s="141">
        <f t="shared" si="41"/>
        <v>0</v>
      </c>
      <c r="H201" s="141">
        <f t="shared" si="42"/>
        <v>1</v>
      </c>
      <c r="I201" s="141">
        <f t="shared" si="43"/>
        <v>3.7499999999999999E-2</v>
      </c>
      <c r="J201" s="141"/>
      <c r="K201" s="141">
        <f t="shared" si="44"/>
        <v>0</v>
      </c>
      <c r="L201" s="141">
        <f t="shared" si="45"/>
        <v>0</v>
      </c>
      <c r="M201" s="141">
        <f t="shared" si="46"/>
        <v>0</v>
      </c>
      <c r="N201" s="141">
        <f t="shared" si="47"/>
        <v>0</v>
      </c>
      <c r="O201" s="141">
        <f t="shared" si="48"/>
        <v>0</v>
      </c>
      <c r="P201" s="141">
        <f t="shared" si="35"/>
        <v>0</v>
      </c>
      <c r="Q201" s="141">
        <f t="shared" si="49"/>
        <v>1</v>
      </c>
      <c r="R201" s="141">
        <f t="shared" si="36"/>
        <v>1</v>
      </c>
      <c r="S201" s="144"/>
      <c r="T201" s="253">
        <v>435301009</v>
      </c>
      <c r="U201" s="383" t="s">
        <v>535</v>
      </c>
      <c r="V201" s="253">
        <v>0</v>
      </c>
      <c r="W201" s="253">
        <v>0</v>
      </c>
      <c r="X201" s="253">
        <v>0</v>
      </c>
      <c r="Y201" s="253">
        <v>0</v>
      </c>
      <c r="Z201" s="253">
        <v>0</v>
      </c>
      <c r="AA201" s="253">
        <v>1</v>
      </c>
      <c r="AB201" s="253">
        <v>0</v>
      </c>
      <c r="AC201" s="253">
        <v>0</v>
      </c>
      <c r="AD201" s="253">
        <v>0</v>
      </c>
      <c r="AE201" s="253">
        <v>0</v>
      </c>
      <c r="AF201" s="253">
        <v>0</v>
      </c>
      <c r="AG201" s="253">
        <v>0</v>
      </c>
      <c r="AH201" s="253">
        <v>0</v>
      </c>
      <c r="AI201" s="253">
        <v>0</v>
      </c>
      <c r="AJ201" s="253">
        <v>0</v>
      </c>
      <c r="AK201" s="126"/>
      <c r="AL201" s="253">
        <v>435</v>
      </c>
      <c r="AM201" s="253">
        <v>301</v>
      </c>
      <c r="AN201" s="253">
        <v>9</v>
      </c>
      <c r="AO201" s="253">
        <v>0</v>
      </c>
    </row>
    <row r="202" spans="1:41">
      <c r="A202" s="129">
        <v>435301031</v>
      </c>
      <c r="B202" s="130" t="s">
        <v>535</v>
      </c>
      <c r="C202" s="141">
        <f t="shared" si="37"/>
        <v>0</v>
      </c>
      <c r="D202" s="141">
        <f t="shared" si="38"/>
        <v>0</v>
      </c>
      <c r="E202" s="141">
        <f t="shared" si="39"/>
        <v>0</v>
      </c>
      <c r="F202" s="141">
        <f t="shared" si="40"/>
        <v>15</v>
      </c>
      <c r="G202" s="141">
        <f t="shared" si="41"/>
        <v>49</v>
      </c>
      <c r="H202" s="141">
        <f t="shared" si="42"/>
        <v>87</v>
      </c>
      <c r="I202" s="141">
        <f t="shared" si="43"/>
        <v>5.6624999999999996</v>
      </c>
      <c r="J202" s="141"/>
      <c r="K202" s="141">
        <f t="shared" si="44"/>
        <v>0</v>
      </c>
      <c r="L202" s="141">
        <f t="shared" si="45"/>
        <v>0</v>
      </c>
      <c r="M202" s="141">
        <f t="shared" si="46"/>
        <v>0</v>
      </c>
      <c r="N202" s="141">
        <f t="shared" si="47"/>
        <v>0</v>
      </c>
      <c r="O202" s="141">
        <f t="shared" si="48"/>
        <v>14</v>
      </c>
      <c r="P202" s="141">
        <f t="shared" si="35"/>
        <v>9.2715231788079464</v>
      </c>
      <c r="Q202" s="141">
        <f t="shared" si="49"/>
        <v>2</v>
      </c>
      <c r="R202" s="141">
        <f t="shared" si="36"/>
        <v>151</v>
      </c>
      <c r="S202" s="144"/>
      <c r="T202" s="253">
        <v>435301031</v>
      </c>
      <c r="U202" s="383" t="s">
        <v>535</v>
      </c>
      <c r="V202" s="253">
        <v>0</v>
      </c>
      <c r="W202" s="253">
        <v>0</v>
      </c>
      <c r="X202" s="253">
        <v>0</v>
      </c>
      <c r="Y202" s="253">
        <v>15</v>
      </c>
      <c r="Z202" s="253">
        <v>49</v>
      </c>
      <c r="AA202" s="253">
        <v>87</v>
      </c>
      <c r="AB202" s="253">
        <v>0</v>
      </c>
      <c r="AC202" s="253">
        <v>0</v>
      </c>
      <c r="AD202" s="253">
        <v>0</v>
      </c>
      <c r="AE202" s="253">
        <v>0</v>
      </c>
      <c r="AF202" s="253">
        <v>8</v>
      </c>
      <c r="AG202" s="253">
        <v>0</v>
      </c>
      <c r="AH202" s="253">
        <v>0</v>
      </c>
      <c r="AI202" s="253">
        <v>0</v>
      </c>
      <c r="AJ202" s="253">
        <v>6</v>
      </c>
      <c r="AK202" s="126"/>
      <c r="AL202" s="253">
        <v>435</v>
      </c>
      <c r="AM202" s="253">
        <v>301</v>
      </c>
      <c r="AN202" s="253">
        <v>31</v>
      </c>
      <c r="AO202" s="253">
        <v>0</v>
      </c>
    </row>
    <row r="203" spans="1:41">
      <c r="A203" s="129">
        <v>435301048</v>
      </c>
      <c r="B203" s="130" t="s">
        <v>535</v>
      </c>
      <c r="C203" s="141">
        <f t="shared" si="37"/>
        <v>0</v>
      </c>
      <c r="D203" s="141">
        <f t="shared" si="38"/>
        <v>0</v>
      </c>
      <c r="E203" s="141">
        <f t="shared" si="39"/>
        <v>0</v>
      </c>
      <c r="F203" s="141">
        <f t="shared" si="40"/>
        <v>0</v>
      </c>
      <c r="G203" s="141">
        <f t="shared" si="41"/>
        <v>0</v>
      </c>
      <c r="H203" s="141">
        <f t="shared" si="42"/>
        <v>1</v>
      </c>
      <c r="I203" s="141">
        <f t="shared" si="43"/>
        <v>3.7499999999999999E-2</v>
      </c>
      <c r="J203" s="141"/>
      <c r="K203" s="141">
        <f t="shared" si="44"/>
        <v>0</v>
      </c>
      <c r="L203" s="141">
        <f t="shared" si="45"/>
        <v>0</v>
      </c>
      <c r="M203" s="141">
        <f t="shared" si="46"/>
        <v>0</v>
      </c>
      <c r="N203" s="141">
        <f t="shared" si="47"/>
        <v>0</v>
      </c>
      <c r="O203" s="141">
        <f t="shared" si="48"/>
        <v>0</v>
      </c>
      <c r="P203" s="141">
        <f t="shared" ref="P203:P266" si="50">O203/R203*100</f>
        <v>0</v>
      </c>
      <c r="Q203" s="141">
        <f t="shared" si="49"/>
        <v>1</v>
      </c>
      <c r="R203" s="141">
        <f t="shared" ref="R203:R266" si="51">SUM(E203:H203)+M203+N203+ROUND(C203*0.5,0)+ROUND(D203*0.5,0)+ROUND(K203*0.5,0)+ROUND(L203*0.5,0)</f>
        <v>1</v>
      </c>
      <c r="S203" s="144"/>
      <c r="T203" s="253">
        <v>435301048</v>
      </c>
      <c r="U203" s="383" t="s">
        <v>535</v>
      </c>
      <c r="V203" s="253">
        <v>0</v>
      </c>
      <c r="W203" s="253">
        <v>0</v>
      </c>
      <c r="X203" s="253">
        <v>0</v>
      </c>
      <c r="Y203" s="253">
        <v>0</v>
      </c>
      <c r="Z203" s="253">
        <v>0</v>
      </c>
      <c r="AA203" s="253">
        <v>1</v>
      </c>
      <c r="AB203" s="253">
        <v>0</v>
      </c>
      <c r="AC203" s="253">
        <v>0</v>
      </c>
      <c r="AD203" s="253">
        <v>0</v>
      </c>
      <c r="AE203" s="253">
        <v>0</v>
      </c>
      <c r="AF203" s="253">
        <v>0</v>
      </c>
      <c r="AG203" s="253">
        <v>0</v>
      </c>
      <c r="AH203" s="253">
        <v>0</v>
      </c>
      <c r="AI203" s="253">
        <v>0</v>
      </c>
      <c r="AJ203" s="253">
        <v>0</v>
      </c>
      <c r="AK203" s="126"/>
      <c r="AL203" s="253">
        <v>435</v>
      </c>
      <c r="AM203" s="253">
        <v>301</v>
      </c>
      <c r="AN203" s="253">
        <v>48</v>
      </c>
      <c r="AO203" s="253">
        <v>0</v>
      </c>
    </row>
    <row r="204" spans="1:41">
      <c r="A204" s="129">
        <v>435301056</v>
      </c>
      <c r="B204" s="130" t="s">
        <v>535</v>
      </c>
      <c r="C204" s="141">
        <f t="shared" ref="C204:C267" si="52">ROUND(V204,0)</f>
        <v>0</v>
      </c>
      <c r="D204" s="141">
        <f t="shared" ref="D204:D267" si="53">ROUND(W204,0)</f>
        <v>0</v>
      </c>
      <c r="E204" s="141">
        <f t="shared" ref="E204:E267" si="54">ROUND(X204,0)</f>
        <v>0</v>
      </c>
      <c r="F204" s="141">
        <f t="shared" ref="F204:F267" si="55">ROUND(Y204,0)</f>
        <v>9</v>
      </c>
      <c r="G204" s="141">
        <f t="shared" ref="G204:G267" si="56">ROUND(Z204,0)</f>
        <v>40</v>
      </c>
      <c r="H204" s="141">
        <f t="shared" ref="H204:H267" si="57">ROUND(AA204,0)</f>
        <v>53</v>
      </c>
      <c r="I204" s="141">
        <f t="shared" ref="I204:I267" si="58">ROUND(0.0375*(SUM(E204:H204)+ROUND(D204*0.5,4)+ROUND(L204*0.5,4)+M204),4)+ROUND((0.0475)*N204,4)</f>
        <v>3.8250000000000002</v>
      </c>
      <c r="J204" s="141"/>
      <c r="K204" s="141">
        <f t="shared" ref="K204:K267" si="59">ROUND(AB204,0)</f>
        <v>0</v>
      </c>
      <c r="L204" s="141">
        <f t="shared" ref="L204:L267" si="60">ROUND(AC204,0)</f>
        <v>0</v>
      </c>
      <c r="M204" s="141">
        <f t="shared" ref="M204:M267" si="61">ROUND(AD204,0)</f>
        <v>0</v>
      </c>
      <c r="N204" s="141">
        <f t="shared" ref="N204:N267" si="62">ROUND(AE204,0)</f>
        <v>0</v>
      </c>
      <c r="O204" s="141">
        <f t="shared" ref="O204:O267" si="63">ROUND((AG204+AH204)/2,0)+ROUND(AF204+AI204+AJ204,0)</f>
        <v>4</v>
      </c>
      <c r="P204" s="141">
        <f t="shared" si="50"/>
        <v>3.9215686274509802</v>
      </c>
      <c r="Q204" s="141">
        <f t="shared" si="49"/>
        <v>1</v>
      </c>
      <c r="R204" s="141">
        <f t="shared" si="51"/>
        <v>102</v>
      </c>
      <c r="S204" s="144"/>
      <c r="T204" s="253">
        <v>435301056</v>
      </c>
      <c r="U204" s="383" t="s">
        <v>535</v>
      </c>
      <c r="V204" s="253">
        <v>0</v>
      </c>
      <c r="W204" s="253">
        <v>0</v>
      </c>
      <c r="X204" s="253">
        <v>0</v>
      </c>
      <c r="Y204" s="253">
        <v>9</v>
      </c>
      <c r="Z204" s="253">
        <v>40</v>
      </c>
      <c r="AA204" s="253">
        <v>53</v>
      </c>
      <c r="AB204" s="253">
        <v>0</v>
      </c>
      <c r="AC204" s="253">
        <v>0</v>
      </c>
      <c r="AD204" s="253">
        <v>0</v>
      </c>
      <c r="AE204" s="253">
        <v>0</v>
      </c>
      <c r="AF204" s="253">
        <v>0</v>
      </c>
      <c r="AG204" s="253">
        <v>0</v>
      </c>
      <c r="AH204" s="253">
        <v>0</v>
      </c>
      <c r="AI204" s="253">
        <v>0</v>
      </c>
      <c r="AJ204" s="253">
        <v>4</v>
      </c>
      <c r="AK204" s="126"/>
      <c r="AL204" s="253">
        <v>435</v>
      </c>
      <c r="AM204" s="253">
        <v>301</v>
      </c>
      <c r="AN204" s="253">
        <v>56</v>
      </c>
      <c r="AO204" s="253">
        <v>0</v>
      </c>
    </row>
    <row r="205" spans="1:41">
      <c r="A205" s="129">
        <v>435301079</v>
      </c>
      <c r="B205" s="130" t="s">
        <v>535</v>
      </c>
      <c r="C205" s="141">
        <f t="shared" si="52"/>
        <v>0</v>
      </c>
      <c r="D205" s="141">
        <f t="shared" si="53"/>
        <v>0</v>
      </c>
      <c r="E205" s="141">
        <f t="shared" si="54"/>
        <v>0</v>
      </c>
      <c r="F205" s="141">
        <f t="shared" si="55"/>
        <v>20</v>
      </c>
      <c r="G205" s="141">
        <f t="shared" si="56"/>
        <v>66</v>
      </c>
      <c r="H205" s="141">
        <f t="shared" si="57"/>
        <v>53</v>
      </c>
      <c r="I205" s="141">
        <f t="shared" si="58"/>
        <v>5.2125000000000004</v>
      </c>
      <c r="J205" s="141"/>
      <c r="K205" s="141">
        <f t="shared" si="59"/>
        <v>0</v>
      </c>
      <c r="L205" s="141">
        <f t="shared" si="60"/>
        <v>0</v>
      </c>
      <c r="M205" s="141">
        <f t="shared" si="61"/>
        <v>0</v>
      </c>
      <c r="N205" s="141">
        <f t="shared" si="62"/>
        <v>0</v>
      </c>
      <c r="O205" s="141">
        <f t="shared" si="63"/>
        <v>14</v>
      </c>
      <c r="P205" s="141">
        <f t="shared" si="50"/>
        <v>10.071942446043165</v>
      </c>
      <c r="Q205" s="141">
        <f t="shared" si="49"/>
        <v>2</v>
      </c>
      <c r="R205" s="141">
        <f t="shared" si="51"/>
        <v>139</v>
      </c>
      <c r="S205" s="144"/>
      <c r="T205" s="253">
        <v>435301079</v>
      </c>
      <c r="U205" s="383" t="s">
        <v>535</v>
      </c>
      <c r="V205" s="253">
        <v>0</v>
      </c>
      <c r="W205" s="253">
        <v>0</v>
      </c>
      <c r="X205" s="253">
        <v>0</v>
      </c>
      <c r="Y205" s="253">
        <v>20</v>
      </c>
      <c r="Z205" s="253">
        <v>66</v>
      </c>
      <c r="AA205" s="253">
        <v>53</v>
      </c>
      <c r="AB205" s="253">
        <v>0</v>
      </c>
      <c r="AC205" s="253">
        <v>0</v>
      </c>
      <c r="AD205" s="253">
        <v>0</v>
      </c>
      <c r="AE205" s="253">
        <v>0</v>
      </c>
      <c r="AF205" s="253">
        <v>5</v>
      </c>
      <c r="AG205" s="253">
        <v>0</v>
      </c>
      <c r="AH205" s="253">
        <v>0</v>
      </c>
      <c r="AI205" s="253">
        <v>0</v>
      </c>
      <c r="AJ205" s="253">
        <v>9</v>
      </c>
      <c r="AK205" s="126"/>
      <c r="AL205" s="253">
        <v>435</v>
      </c>
      <c r="AM205" s="253">
        <v>301</v>
      </c>
      <c r="AN205" s="253">
        <v>79</v>
      </c>
      <c r="AO205" s="253">
        <v>0</v>
      </c>
    </row>
    <row r="206" spans="1:41">
      <c r="A206" s="129">
        <v>435301125</v>
      </c>
      <c r="B206" s="130" t="s">
        <v>535</v>
      </c>
      <c r="C206" s="141">
        <f t="shared" si="52"/>
        <v>0</v>
      </c>
      <c r="D206" s="141">
        <f t="shared" si="53"/>
        <v>0</v>
      </c>
      <c r="E206" s="141">
        <f t="shared" si="54"/>
        <v>0</v>
      </c>
      <c r="F206" s="141">
        <f t="shared" si="55"/>
        <v>0</v>
      </c>
      <c r="G206" s="141">
        <f t="shared" si="56"/>
        <v>0</v>
      </c>
      <c r="H206" s="141">
        <f t="shared" si="57"/>
        <v>1</v>
      </c>
      <c r="I206" s="141">
        <f t="shared" si="58"/>
        <v>3.7499999999999999E-2</v>
      </c>
      <c r="J206" s="141"/>
      <c r="K206" s="141">
        <f t="shared" si="59"/>
        <v>0</v>
      </c>
      <c r="L206" s="141">
        <f t="shared" si="60"/>
        <v>0</v>
      </c>
      <c r="M206" s="141">
        <f t="shared" si="61"/>
        <v>0</v>
      </c>
      <c r="N206" s="141">
        <f t="shared" si="62"/>
        <v>0</v>
      </c>
      <c r="O206" s="141">
        <f t="shared" si="63"/>
        <v>0</v>
      </c>
      <c r="P206" s="141">
        <f t="shared" si="50"/>
        <v>0</v>
      </c>
      <c r="Q206" s="141">
        <f t="shared" si="49"/>
        <v>1</v>
      </c>
      <c r="R206" s="141">
        <f t="shared" si="51"/>
        <v>1</v>
      </c>
      <c r="S206" s="144"/>
      <c r="T206" s="253">
        <v>435301125</v>
      </c>
      <c r="U206" s="383" t="s">
        <v>535</v>
      </c>
      <c r="V206" s="253">
        <v>0</v>
      </c>
      <c r="W206" s="253">
        <v>0</v>
      </c>
      <c r="X206" s="253">
        <v>0</v>
      </c>
      <c r="Y206" s="253">
        <v>0</v>
      </c>
      <c r="Z206" s="253">
        <v>0</v>
      </c>
      <c r="AA206" s="253">
        <v>1</v>
      </c>
      <c r="AB206" s="253">
        <v>0</v>
      </c>
      <c r="AC206" s="253">
        <v>0</v>
      </c>
      <c r="AD206" s="253">
        <v>0</v>
      </c>
      <c r="AE206" s="253">
        <v>0</v>
      </c>
      <c r="AF206" s="253">
        <v>0</v>
      </c>
      <c r="AG206" s="253">
        <v>0</v>
      </c>
      <c r="AH206" s="253">
        <v>0</v>
      </c>
      <c r="AI206" s="253">
        <v>0</v>
      </c>
      <c r="AJ206" s="253">
        <v>0</v>
      </c>
      <c r="AK206" s="126"/>
      <c r="AL206" s="253">
        <v>435</v>
      </c>
      <c r="AM206" s="253">
        <v>301</v>
      </c>
      <c r="AN206" s="253">
        <v>125</v>
      </c>
      <c r="AO206" s="253">
        <v>0</v>
      </c>
    </row>
    <row r="207" spans="1:41">
      <c r="A207" s="129">
        <v>435301160</v>
      </c>
      <c r="B207" s="130" t="s">
        <v>535</v>
      </c>
      <c r="C207" s="141">
        <f t="shared" si="52"/>
        <v>0</v>
      </c>
      <c r="D207" s="141">
        <f t="shared" si="53"/>
        <v>0</v>
      </c>
      <c r="E207" s="141">
        <f t="shared" si="54"/>
        <v>0</v>
      </c>
      <c r="F207" s="141">
        <f t="shared" si="55"/>
        <v>37</v>
      </c>
      <c r="G207" s="141">
        <f t="shared" si="56"/>
        <v>75</v>
      </c>
      <c r="H207" s="141">
        <f t="shared" si="57"/>
        <v>87</v>
      </c>
      <c r="I207" s="141">
        <f t="shared" si="58"/>
        <v>8.0250000000000004</v>
      </c>
      <c r="J207" s="141"/>
      <c r="K207" s="141">
        <f t="shared" si="59"/>
        <v>0</v>
      </c>
      <c r="L207" s="141">
        <f t="shared" si="60"/>
        <v>0</v>
      </c>
      <c r="M207" s="141">
        <f t="shared" si="61"/>
        <v>15</v>
      </c>
      <c r="N207" s="141">
        <f t="shared" si="62"/>
        <v>0</v>
      </c>
      <c r="O207" s="141">
        <f t="shared" si="63"/>
        <v>46</v>
      </c>
      <c r="P207" s="141">
        <f t="shared" si="50"/>
        <v>21.495327102803738</v>
      </c>
      <c r="Q207" s="141">
        <f t="shared" si="49"/>
        <v>5</v>
      </c>
      <c r="R207" s="141">
        <f t="shared" si="51"/>
        <v>214</v>
      </c>
      <c r="S207" s="144"/>
      <c r="T207" s="253">
        <v>435301160</v>
      </c>
      <c r="U207" s="383" t="s">
        <v>535</v>
      </c>
      <c r="V207" s="253">
        <v>0</v>
      </c>
      <c r="W207" s="253">
        <v>0</v>
      </c>
      <c r="X207" s="253">
        <v>0</v>
      </c>
      <c r="Y207" s="253">
        <v>37</v>
      </c>
      <c r="Z207" s="253">
        <v>75</v>
      </c>
      <c r="AA207" s="253">
        <v>87</v>
      </c>
      <c r="AB207" s="253">
        <v>0</v>
      </c>
      <c r="AC207" s="253">
        <v>0</v>
      </c>
      <c r="AD207" s="253">
        <v>15</v>
      </c>
      <c r="AE207" s="253">
        <v>0</v>
      </c>
      <c r="AF207" s="253">
        <v>21</v>
      </c>
      <c r="AG207" s="253">
        <v>0</v>
      </c>
      <c r="AH207" s="253">
        <v>0</v>
      </c>
      <c r="AI207" s="253">
        <v>0</v>
      </c>
      <c r="AJ207" s="253">
        <v>25</v>
      </c>
      <c r="AK207" s="126"/>
      <c r="AL207" s="253">
        <v>435</v>
      </c>
      <c r="AM207" s="253">
        <v>301</v>
      </c>
      <c r="AN207" s="253">
        <v>160</v>
      </c>
      <c r="AO207" s="253">
        <v>0</v>
      </c>
    </row>
    <row r="208" spans="1:41">
      <c r="A208" s="129">
        <v>435301181</v>
      </c>
      <c r="B208" s="130" t="s">
        <v>535</v>
      </c>
      <c r="C208" s="141">
        <f t="shared" si="52"/>
        <v>0</v>
      </c>
      <c r="D208" s="141">
        <f t="shared" si="53"/>
        <v>0</v>
      </c>
      <c r="E208" s="141">
        <f t="shared" si="54"/>
        <v>0</v>
      </c>
      <c r="F208" s="141">
        <f t="shared" si="55"/>
        <v>0</v>
      </c>
      <c r="G208" s="141">
        <f t="shared" si="56"/>
        <v>0</v>
      </c>
      <c r="H208" s="141">
        <f t="shared" si="57"/>
        <v>2</v>
      </c>
      <c r="I208" s="141">
        <f t="shared" si="58"/>
        <v>7.4999999999999997E-2</v>
      </c>
      <c r="J208" s="141"/>
      <c r="K208" s="141">
        <f t="shared" si="59"/>
        <v>0</v>
      </c>
      <c r="L208" s="141">
        <f t="shared" si="60"/>
        <v>0</v>
      </c>
      <c r="M208" s="141">
        <f t="shared" si="61"/>
        <v>0</v>
      </c>
      <c r="N208" s="141">
        <f t="shared" si="62"/>
        <v>0</v>
      </c>
      <c r="O208" s="141">
        <f t="shared" si="63"/>
        <v>0</v>
      </c>
      <c r="P208" s="141">
        <f t="shared" si="50"/>
        <v>0</v>
      </c>
      <c r="Q208" s="141">
        <f t="shared" si="49"/>
        <v>1</v>
      </c>
      <c r="R208" s="141">
        <f t="shared" si="51"/>
        <v>2</v>
      </c>
      <c r="S208" s="144"/>
      <c r="T208" s="253">
        <v>435301181</v>
      </c>
      <c r="U208" s="383" t="s">
        <v>535</v>
      </c>
      <c r="V208" s="253">
        <v>0</v>
      </c>
      <c r="W208" s="253">
        <v>0</v>
      </c>
      <c r="X208" s="253">
        <v>0</v>
      </c>
      <c r="Y208" s="253">
        <v>0</v>
      </c>
      <c r="Z208" s="253">
        <v>0</v>
      </c>
      <c r="AA208" s="253">
        <v>2</v>
      </c>
      <c r="AB208" s="253">
        <v>0</v>
      </c>
      <c r="AC208" s="253">
        <v>0</v>
      </c>
      <c r="AD208" s="253">
        <v>0</v>
      </c>
      <c r="AE208" s="253">
        <v>0</v>
      </c>
      <c r="AF208" s="253">
        <v>0</v>
      </c>
      <c r="AG208" s="253">
        <v>0</v>
      </c>
      <c r="AH208" s="253">
        <v>0</v>
      </c>
      <c r="AI208" s="253">
        <v>0</v>
      </c>
      <c r="AJ208" s="253">
        <v>0</v>
      </c>
      <c r="AK208" s="126"/>
      <c r="AL208" s="253">
        <v>435</v>
      </c>
      <c r="AM208" s="253">
        <v>301</v>
      </c>
      <c r="AN208" s="253">
        <v>181</v>
      </c>
      <c r="AO208" s="253">
        <v>0</v>
      </c>
    </row>
    <row r="209" spans="1:41">
      <c r="A209" s="129">
        <v>435301211</v>
      </c>
      <c r="B209" s="130" t="s">
        <v>535</v>
      </c>
      <c r="C209" s="141">
        <f t="shared" si="52"/>
        <v>0</v>
      </c>
      <c r="D209" s="141">
        <f t="shared" si="53"/>
        <v>0</v>
      </c>
      <c r="E209" s="141">
        <f t="shared" si="54"/>
        <v>0</v>
      </c>
      <c r="F209" s="141">
        <f t="shared" si="55"/>
        <v>0</v>
      </c>
      <c r="G209" s="141">
        <f t="shared" si="56"/>
        <v>1</v>
      </c>
      <c r="H209" s="141">
        <f t="shared" si="57"/>
        <v>0</v>
      </c>
      <c r="I209" s="141">
        <f t="shared" si="58"/>
        <v>3.7499999999999999E-2</v>
      </c>
      <c r="J209" s="141"/>
      <c r="K209" s="141">
        <f t="shared" si="59"/>
        <v>0</v>
      </c>
      <c r="L209" s="141">
        <f t="shared" si="60"/>
        <v>0</v>
      </c>
      <c r="M209" s="141">
        <f t="shared" si="61"/>
        <v>0</v>
      </c>
      <c r="N209" s="141">
        <f t="shared" si="62"/>
        <v>0</v>
      </c>
      <c r="O209" s="141">
        <f t="shared" si="63"/>
        <v>0</v>
      </c>
      <c r="P209" s="141">
        <f t="shared" si="50"/>
        <v>0</v>
      </c>
      <c r="Q209" s="141">
        <f t="shared" ref="Q209:Q272" si="64">IF(P209&lt;7,1,
   IF(P209&lt;11,2,
   IF(P209&lt;15,3,
   IF(P209&lt;18,4,
   IF(P209&lt;23,5,
   IF(P209&lt;26,6,
   IF(P209&lt;30,7,
   IF(P209&lt;35,8,
   IF(P209&lt;46,9,10)))))))))</f>
        <v>1</v>
      </c>
      <c r="R209" s="141">
        <f t="shared" si="51"/>
        <v>1</v>
      </c>
      <c r="S209" s="144"/>
      <c r="T209" s="253">
        <v>435301211</v>
      </c>
      <c r="U209" s="383" t="s">
        <v>535</v>
      </c>
      <c r="V209" s="253">
        <v>0</v>
      </c>
      <c r="W209" s="253">
        <v>0</v>
      </c>
      <c r="X209" s="253">
        <v>0</v>
      </c>
      <c r="Y209" s="253">
        <v>0</v>
      </c>
      <c r="Z209" s="253">
        <v>1</v>
      </c>
      <c r="AA209" s="253">
        <v>0</v>
      </c>
      <c r="AB209" s="253">
        <v>0</v>
      </c>
      <c r="AC209" s="253">
        <v>0</v>
      </c>
      <c r="AD209" s="253">
        <v>0</v>
      </c>
      <c r="AE209" s="253">
        <v>0</v>
      </c>
      <c r="AF209" s="253">
        <v>0</v>
      </c>
      <c r="AG209" s="253">
        <v>0</v>
      </c>
      <c r="AH209" s="253">
        <v>0</v>
      </c>
      <c r="AI209" s="253">
        <v>0</v>
      </c>
      <c r="AJ209" s="253">
        <v>0</v>
      </c>
      <c r="AK209" s="126"/>
      <c r="AL209" s="253">
        <v>435</v>
      </c>
      <c r="AM209" s="253">
        <v>301</v>
      </c>
      <c r="AN209" s="253">
        <v>211</v>
      </c>
      <c r="AO209" s="253">
        <v>0</v>
      </c>
    </row>
    <row r="210" spans="1:41">
      <c r="A210" s="129">
        <v>435301295</v>
      </c>
      <c r="B210" s="130" t="s">
        <v>535</v>
      </c>
      <c r="C210" s="141">
        <f t="shared" si="52"/>
        <v>0</v>
      </c>
      <c r="D210" s="141">
        <f t="shared" si="53"/>
        <v>0</v>
      </c>
      <c r="E210" s="141">
        <f t="shared" si="54"/>
        <v>0</v>
      </c>
      <c r="F210" s="141">
        <f t="shared" si="55"/>
        <v>8</v>
      </c>
      <c r="G210" s="141">
        <f t="shared" si="56"/>
        <v>29</v>
      </c>
      <c r="H210" s="141">
        <f t="shared" si="57"/>
        <v>32</v>
      </c>
      <c r="I210" s="141">
        <f t="shared" si="58"/>
        <v>2.5874999999999999</v>
      </c>
      <c r="J210" s="141"/>
      <c r="K210" s="141">
        <f t="shared" si="59"/>
        <v>0</v>
      </c>
      <c r="L210" s="141">
        <f t="shared" si="60"/>
        <v>0</v>
      </c>
      <c r="M210" s="141">
        <f t="shared" si="61"/>
        <v>0</v>
      </c>
      <c r="N210" s="141">
        <f t="shared" si="62"/>
        <v>0</v>
      </c>
      <c r="O210" s="141">
        <f t="shared" si="63"/>
        <v>5</v>
      </c>
      <c r="P210" s="141">
        <f t="shared" si="50"/>
        <v>7.2463768115942031</v>
      </c>
      <c r="Q210" s="141">
        <f t="shared" si="64"/>
        <v>2</v>
      </c>
      <c r="R210" s="141">
        <f t="shared" si="51"/>
        <v>69</v>
      </c>
      <c r="S210" s="144"/>
      <c r="T210" s="253">
        <v>435301295</v>
      </c>
      <c r="U210" s="383" t="s">
        <v>535</v>
      </c>
      <c r="V210" s="253">
        <v>0</v>
      </c>
      <c r="W210" s="253">
        <v>0</v>
      </c>
      <c r="X210" s="253">
        <v>0</v>
      </c>
      <c r="Y210" s="253">
        <v>8</v>
      </c>
      <c r="Z210" s="253">
        <v>29</v>
      </c>
      <c r="AA210" s="253">
        <v>32</v>
      </c>
      <c r="AB210" s="253">
        <v>0</v>
      </c>
      <c r="AC210" s="253">
        <v>0</v>
      </c>
      <c r="AD210" s="253">
        <v>0</v>
      </c>
      <c r="AE210" s="253">
        <v>0</v>
      </c>
      <c r="AF210" s="253">
        <v>2</v>
      </c>
      <c r="AG210" s="253">
        <v>0</v>
      </c>
      <c r="AH210" s="253">
        <v>0</v>
      </c>
      <c r="AI210" s="253">
        <v>0</v>
      </c>
      <c r="AJ210" s="253">
        <v>3</v>
      </c>
      <c r="AK210" s="126"/>
      <c r="AL210" s="253">
        <v>435</v>
      </c>
      <c r="AM210" s="253">
        <v>301</v>
      </c>
      <c r="AN210" s="253">
        <v>295</v>
      </c>
      <c r="AO210" s="253">
        <v>0</v>
      </c>
    </row>
    <row r="211" spans="1:41">
      <c r="A211" s="129">
        <v>435301301</v>
      </c>
      <c r="B211" s="130" t="s">
        <v>535</v>
      </c>
      <c r="C211" s="141">
        <f t="shared" si="52"/>
        <v>0</v>
      </c>
      <c r="D211" s="141">
        <f t="shared" si="53"/>
        <v>0</v>
      </c>
      <c r="E211" s="141">
        <f t="shared" si="54"/>
        <v>0</v>
      </c>
      <c r="F211" s="141">
        <f t="shared" si="55"/>
        <v>4</v>
      </c>
      <c r="G211" s="141">
        <f t="shared" si="56"/>
        <v>26</v>
      </c>
      <c r="H211" s="141">
        <f t="shared" si="57"/>
        <v>45</v>
      </c>
      <c r="I211" s="141">
        <f t="shared" si="58"/>
        <v>2.9624999999999999</v>
      </c>
      <c r="J211" s="141"/>
      <c r="K211" s="141">
        <f t="shared" si="59"/>
        <v>0</v>
      </c>
      <c r="L211" s="141">
        <f t="shared" si="60"/>
        <v>0</v>
      </c>
      <c r="M211" s="141">
        <f t="shared" si="61"/>
        <v>4</v>
      </c>
      <c r="N211" s="141">
        <f t="shared" si="62"/>
        <v>0</v>
      </c>
      <c r="O211" s="141">
        <f t="shared" si="63"/>
        <v>10</v>
      </c>
      <c r="P211" s="141">
        <f t="shared" si="50"/>
        <v>12.658227848101266</v>
      </c>
      <c r="Q211" s="141">
        <f t="shared" si="64"/>
        <v>3</v>
      </c>
      <c r="R211" s="141">
        <f t="shared" si="51"/>
        <v>79</v>
      </c>
      <c r="S211" s="144"/>
      <c r="T211" s="253">
        <v>435301301</v>
      </c>
      <c r="U211" s="383" t="s">
        <v>535</v>
      </c>
      <c r="V211" s="253">
        <v>0</v>
      </c>
      <c r="W211" s="253">
        <v>0</v>
      </c>
      <c r="X211" s="253">
        <v>0</v>
      </c>
      <c r="Y211" s="253">
        <v>4</v>
      </c>
      <c r="Z211" s="253">
        <v>26</v>
      </c>
      <c r="AA211" s="253">
        <v>45</v>
      </c>
      <c r="AB211" s="253">
        <v>0</v>
      </c>
      <c r="AC211" s="253">
        <v>0</v>
      </c>
      <c r="AD211" s="253">
        <v>4</v>
      </c>
      <c r="AE211" s="253">
        <v>0</v>
      </c>
      <c r="AF211" s="253">
        <v>4</v>
      </c>
      <c r="AG211" s="253">
        <v>0</v>
      </c>
      <c r="AH211" s="253">
        <v>0</v>
      </c>
      <c r="AI211" s="253">
        <v>0</v>
      </c>
      <c r="AJ211" s="253">
        <v>6</v>
      </c>
      <c r="AK211" s="126"/>
      <c r="AL211" s="253">
        <v>435</v>
      </c>
      <c r="AM211" s="253">
        <v>301</v>
      </c>
      <c r="AN211" s="253">
        <v>301</v>
      </c>
      <c r="AO211" s="253">
        <v>0</v>
      </c>
    </row>
    <row r="212" spans="1:41">
      <c r="A212" s="129">
        <v>435301326</v>
      </c>
      <c r="B212" s="130" t="s">
        <v>535</v>
      </c>
      <c r="C212" s="141">
        <f t="shared" si="52"/>
        <v>0</v>
      </c>
      <c r="D212" s="141">
        <f t="shared" si="53"/>
        <v>0</v>
      </c>
      <c r="E212" s="141">
        <f t="shared" si="54"/>
        <v>0</v>
      </c>
      <c r="F212" s="141">
        <f t="shared" si="55"/>
        <v>1</v>
      </c>
      <c r="G212" s="141">
        <f t="shared" si="56"/>
        <v>1</v>
      </c>
      <c r="H212" s="141">
        <f t="shared" si="57"/>
        <v>2</v>
      </c>
      <c r="I212" s="141">
        <f t="shared" si="58"/>
        <v>0.1875</v>
      </c>
      <c r="J212" s="141"/>
      <c r="K212" s="141">
        <f t="shared" si="59"/>
        <v>0</v>
      </c>
      <c r="L212" s="141">
        <f t="shared" si="60"/>
        <v>0</v>
      </c>
      <c r="M212" s="141">
        <f t="shared" si="61"/>
        <v>1</v>
      </c>
      <c r="N212" s="141">
        <f t="shared" si="62"/>
        <v>0</v>
      </c>
      <c r="O212" s="141">
        <f t="shared" si="63"/>
        <v>1</v>
      </c>
      <c r="P212" s="141">
        <f t="shared" si="50"/>
        <v>20</v>
      </c>
      <c r="Q212" s="141">
        <f t="shared" si="64"/>
        <v>5</v>
      </c>
      <c r="R212" s="141">
        <f t="shared" si="51"/>
        <v>5</v>
      </c>
      <c r="S212" s="144"/>
      <c r="T212" s="253">
        <v>435301326</v>
      </c>
      <c r="U212" s="383" t="s">
        <v>535</v>
      </c>
      <c r="V212" s="253">
        <v>0</v>
      </c>
      <c r="W212" s="253">
        <v>0</v>
      </c>
      <c r="X212" s="253">
        <v>0</v>
      </c>
      <c r="Y212" s="253">
        <v>1</v>
      </c>
      <c r="Z212" s="253">
        <v>1</v>
      </c>
      <c r="AA212" s="253">
        <v>2</v>
      </c>
      <c r="AB212" s="253">
        <v>0</v>
      </c>
      <c r="AC212" s="253">
        <v>0</v>
      </c>
      <c r="AD212" s="253">
        <v>1</v>
      </c>
      <c r="AE212" s="253">
        <v>0</v>
      </c>
      <c r="AF212" s="253">
        <v>1</v>
      </c>
      <c r="AG212" s="253">
        <v>0</v>
      </c>
      <c r="AH212" s="253">
        <v>0</v>
      </c>
      <c r="AI212" s="253">
        <v>0</v>
      </c>
      <c r="AJ212" s="253">
        <v>0</v>
      </c>
      <c r="AK212" s="126"/>
      <c r="AL212" s="253">
        <v>435</v>
      </c>
      <c r="AM212" s="253">
        <v>301</v>
      </c>
      <c r="AN212" s="253">
        <v>326</v>
      </c>
      <c r="AO212" s="253">
        <v>0</v>
      </c>
    </row>
    <row r="213" spans="1:41">
      <c r="A213" s="129">
        <v>435301600</v>
      </c>
      <c r="B213" s="130" t="s">
        <v>535</v>
      </c>
      <c r="C213" s="141">
        <f t="shared" si="52"/>
        <v>0</v>
      </c>
      <c r="D213" s="141">
        <f t="shared" si="53"/>
        <v>0</v>
      </c>
      <c r="E213" s="141">
        <f t="shared" si="54"/>
        <v>0</v>
      </c>
      <c r="F213" s="141">
        <f t="shared" si="55"/>
        <v>0</v>
      </c>
      <c r="G213" s="141">
        <f t="shared" si="56"/>
        <v>1</v>
      </c>
      <c r="H213" s="141">
        <f t="shared" si="57"/>
        <v>1</v>
      </c>
      <c r="I213" s="141">
        <f t="shared" si="58"/>
        <v>7.4999999999999997E-2</v>
      </c>
      <c r="J213" s="141"/>
      <c r="K213" s="141">
        <f t="shared" si="59"/>
        <v>0</v>
      </c>
      <c r="L213" s="141">
        <f t="shared" si="60"/>
        <v>0</v>
      </c>
      <c r="M213" s="141">
        <f t="shared" si="61"/>
        <v>0</v>
      </c>
      <c r="N213" s="141">
        <f t="shared" si="62"/>
        <v>0</v>
      </c>
      <c r="O213" s="141">
        <f t="shared" si="63"/>
        <v>0</v>
      </c>
      <c r="P213" s="141">
        <f t="shared" si="50"/>
        <v>0</v>
      </c>
      <c r="Q213" s="141">
        <f t="shared" si="64"/>
        <v>1</v>
      </c>
      <c r="R213" s="141">
        <f t="shared" si="51"/>
        <v>2</v>
      </c>
      <c r="S213" s="144"/>
      <c r="T213" s="253">
        <v>435301600</v>
      </c>
      <c r="U213" s="383" t="s">
        <v>535</v>
      </c>
      <c r="V213" s="253">
        <v>0</v>
      </c>
      <c r="W213" s="253">
        <v>0</v>
      </c>
      <c r="X213" s="253">
        <v>0</v>
      </c>
      <c r="Y213" s="253">
        <v>0</v>
      </c>
      <c r="Z213" s="253">
        <v>1</v>
      </c>
      <c r="AA213" s="253">
        <v>1</v>
      </c>
      <c r="AB213" s="253">
        <v>0</v>
      </c>
      <c r="AC213" s="253">
        <v>0</v>
      </c>
      <c r="AD213" s="253">
        <v>0</v>
      </c>
      <c r="AE213" s="253">
        <v>0</v>
      </c>
      <c r="AF213" s="253">
        <v>0</v>
      </c>
      <c r="AG213" s="253">
        <v>0</v>
      </c>
      <c r="AH213" s="253">
        <v>0</v>
      </c>
      <c r="AI213" s="253">
        <v>0</v>
      </c>
      <c r="AJ213" s="253">
        <v>0</v>
      </c>
      <c r="AK213" s="126"/>
      <c r="AL213" s="253">
        <v>435</v>
      </c>
      <c r="AM213" s="253">
        <v>301</v>
      </c>
      <c r="AN213" s="253">
        <v>600</v>
      </c>
      <c r="AO213" s="253">
        <v>0</v>
      </c>
    </row>
    <row r="214" spans="1:41">
      <c r="A214" s="129">
        <v>435301673</v>
      </c>
      <c r="B214" s="130" t="s">
        <v>535</v>
      </c>
      <c r="C214" s="141">
        <f t="shared" si="52"/>
        <v>0</v>
      </c>
      <c r="D214" s="141">
        <f t="shared" si="53"/>
        <v>0</v>
      </c>
      <c r="E214" s="141">
        <f t="shared" si="54"/>
        <v>0</v>
      </c>
      <c r="F214" s="141">
        <f t="shared" si="55"/>
        <v>1</v>
      </c>
      <c r="G214" s="141">
        <f t="shared" si="56"/>
        <v>11</v>
      </c>
      <c r="H214" s="141">
        <f t="shared" si="57"/>
        <v>7</v>
      </c>
      <c r="I214" s="141">
        <f t="shared" si="58"/>
        <v>0.71250000000000002</v>
      </c>
      <c r="J214" s="141"/>
      <c r="K214" s="141">
        <f t="shared" si="59"/>
        <v>0</v>
      </c>
      <c r="L214" s="141">
        <f t="shared" si="60"/>
        <v>0</v>
      </c>
      <c r="M214" s="141">
        <f t="shared" si="61"/>
        <v>0</v>
      </c>
      <c r="N214" s="141">
        <f t="shared" si="62"/>
        <v>0</v>
      </c>
      <c r="O214" s="141">
        <f t="shared" si="63"/>
        <v>1</v>
      </c>
      <c r="P214" s="141">
        <f t="shared" si="50"/>
        <v>5.2631578947368416</v>
      </c>
      <c r="Q214" s="141">
        <f t="shared" si="64"/>
        <v>1</v>
      </c>
      <c r="R214" s="141">
        <f t="shared" si="51"/>
        <v>19</v>
      </c>
      <c r="S214" s="144"/>
      <c r="T214" s="253">
        <v>435301673</v>
      </c>
      <c r="U214" s="383" t="s">
        <v>535</v>
      </c>
      <c r="V214" s="253">
        <v>0</v>
      </c>
      <c r="W214" s="253">
        <v>0</v>
      </c>
      <c r="X214" s="253">
        <v>0</v>
      </c>
      <c r="Y214" s="253">
        <v>1</v>
      </c>
      <c r="Z214" s="253">
        <v>11</v>
      </c>
      <c r="AA214" s="253">
        <v>7</v>
      </c>
      <c r="AB214" s="253">
        <v>0</v>
      </c>
      <c r="AC214" s="253">
        <v>0</v>
      </c>
      <c r="AD214" s="253">
        <v>0</v>
      </c>
      <c r="AE214" s="253">
        <v>0</v>
      </c>
      <c r="AF214" s="253">
        <v>0</v>
      </c>
      <c r="AG214" s="253">
        <v>0</v>
      </c>
      <c r="AH214" s="253">
        <v>0</v>
      </c>
      <c r="AI214" s="253">
        <v>0</v>
      </c>
      <c r="AJ214" s="253">
        <v>1</v>
      </c>
      <c r="AK214" s="126"/>
      <c r="AL214" s="253">
        <v>435</v>
      </c>
      <c r="AM214" s="253">
        <v>301</v>
      </c>
      <c r="AN214" s="253">
        <v>673</v>
      </c>
      <c r="AO214" s="253">
        <v>0</v>
      </c>
    </row>
    <row r="215" spans="1:41">
      <c r="A215" s="129">
        <v>435301735</v>
      </c>
      <c r="B215" s="130" t="s">
        <v>535</v>
      </c>
      <c r="C215" s="141">
        <f t="shared" si="52"/>
        <v>0</v>
      </c>
      <c r="D215" s="141">
        <f t="shared" si="53"/>
        <v>0</v>
      </c>
      <c r="E215" s="141">
        <f t="shared" si="54"/>
        <v>0</v>
      </c>
      <c r="F215" s="141">
        <f t="shared" si="55"/>
        <v>0</v>
      </c>
      <c r="G215" s="141">
        <f t="shared" si="56"/>
        <v>1</v>
      </c>
      <c r="H215" s="141">
        <f t="shared" si="57"/>
        <v>5</v>
      </c>
      <c r="I215" s="141">
        <f t="shared" si="58"/>
        <v>0.22500000000000001</v>
      </c>
      <c r="J215" s="141"/>
      <c r="K215" s="141">
        <f t="shared" si="59"/>
        <v>0</v>
      </c>
      <c r="L215" s="141">
        <f t="shared" si="60"/>
        <v>0</v>
      </c>
      <c r="M215" s="141">
        <f t="shared" si="61"/>
        <v>0</v>
      </c>
      <c r="N215" s="141">
        <f t="shared" si="62"/>
        <v>0</v>
      </c>
      <c r="O215" s="141">
        <f t="shared" si="63"/>
        <v>0</v>
      </c>
      <c r="P215" s="141">
        <f t="shared" si="50"/>
        <v>0</v>
      </c>
      <c r="Q215" s="141">
        <f t="shared" si="64"/>
        <v>1</v>
      </c>
      <c r="R215" s="141">
        <f t="shared" si="51"/>
        <v>6</v>
      </c>
      <c r="S215" s="144"/>
      <c r="T215" s="253">
        <v>435301735</v>
      </c>
      <c r="U215" s="383" t="s">
        <v>535</v>
      </c>
      <c r="V215" s="253">
        <v>0</v>
      </c>
      <c r="W215" s="253">
        <v>0</v>
      </c>
      <c r="X215" s="253">
        <v>0</v>
      </c>
      <c r="Y215" s="253">
        <v>0</v>
      </c>
      <c r="Z215" s="253">
        <v>1</v>
      </c>
      <c r="AA215" s="253">
        <v>5</v>
      </c>
      <c r="AB215" s="253">
        <v>0</v>
      </c>
      <c r="AC215" s="253">
        <v>0</v>
      </c>
      <c r="AD215" s="253">
        <v>0</v>
      </c>
      <c r="AE215" s="253">
        <v>0</v>
      </c>
      <c r="AF215" s="253">
        <v>0</v>
      </c>
      <c r="AG215" s="253">
        <v>0</v>
      </c>
      <c r="AH215" s="253">
        <v>0</v>
      </c>
      <c r="AI215" s="253">
        <v>0</v>
      </c>
      <c r="AJ215" s="253">
        <v>0</v>
      </c>
      <c r="AK215" s="126"/>
      <c r="AL215" s="253">
        <v>435</v>
      </c>
      <c r="AM215" s="253">
        <v>301</v>
      </c>
      <c r="AN215" s="253">
        <v>735</v>
      </c>
      <c r="AO215" s="253">
        <v>0</v>
      </c>
    </row>
    <row r="216" spans="1:41">
      <c r="A216" s="129">
        <v>436049001</v>
      </c>
      <c r="B216" s="130" t="s">
        <v>703</v>
      </c>
      <c r="C216" s="141">
        <f t="shared" si="52"/>
        <v>0</v>
      </c>
      <c r="D216" s="141">
        <f t="shared" si="53"/>
        <v>0</v>
      </c>
      <c r="E216" s="141">
        <f t="shared" si="54"/>
        <v>0</v>
      </c>
      <c r="F216" s="141">
        <f t="shared" si="55"/>
        <v>0</v>
      </c>
      <c r="G216" s="141">
        <f t="shared" si="56"/>
        <v>0</v>
      </c>
      <c r="H216" s="141">
        <f t="shared" si="57"/>
        <v>2</v>
      </c>
      <c r="I216" s="141">
        <f t="shared" si="58"/>
        <v>7.4999999999999997E-2</v>
      </c>
      <c r="J216" s="141"/>
      <c r="K216" s="141">
        <f t="shared" si="59"/>
        <v>0</v>
      </c>
      <c r="L216" s="141">
        <f t="shared" si="60"/>
        <v>0</v>
      </c>
      <c r="M216" s="141">
        <f t="shared" si="61"/>
        <v>0</v>
      </c>
      <c r="N216" s="141">
        <f t="shared" si="62"/>
        <v>0</v>
      </c>
      <c r="O216" s="141">
        <f t="shared" si="63"/>
        <v>0</v>
      </c>
      <c r="P216" s="141">
        <f t="shared" si="50"/>
        <v>0</v>
      </c>
      <c r="Q216" s="141">
        <f t="shared" si="64"/>
        <v>1</v>
      </c>
      <c r="R216" s="141">
        <f t="shared" si="51"/>
        <v>2</v>
      </c>
      <c r="S216" s="144"/>
      <c r="T216" s="253">
        <v>436049001</v>
      </c>
      <c r="U216" s="383" t="s">
        <v>703</v>
      </c>
      <c r="V216" s="253">
        <v>0</v>
      </c>
      <c r="W216" s="253">
        <v>0</v>
      </c>
      <c r="X216" s="253">
        <v>0</v>
      </c>
      <c r="Y216" s="253">
        <v>0</v>
      </c>
      <c r="Z216" s="253">
        <v>0</v>
      </c>
      <c r="AA216" s="253">
        <v>2</v>
      </c>
      <c r="AB216" s="253">
        <v>0</v>
      </c>
      <c r="AC216" s="253">
        <v>0</v>
      </c>
      <c r="AD216" s="253">
        <v>0</v>
      </c>
      <c r="AE216" s="253">
        <v>0</v>
      </c>
      <c r="AF216" s="253">
        <v>0</v>
      </c>
      <c r="AG216" s="253">
        <v>0</v>
      </c>
      <c r="AH216" s="253">
        <v>0</v>
      </c>
      <c r="AI216" s="253">
        <v>0</v>
      </c>
      <c r="AJ216" s="253">
        <v>0</v>
      </c>
      <c r="AK216" s="126"/>
      <c r="AL216" s="253">
        <v>436</v>
      </c>
      <c r="AM216" s="253">
        <v>49</v>
      </c>
      <c r="AN216" s="253">
        <v>1</v>
      </c>
      <c r="AO216" s="253">
        <v>0</v>
      </c>
    </row>
    <row r="217" spans="1:41">
      <c r="A217" s="129">
        <v>436049010</v>
      </c>
      <c r="B217" s="130" t="s">
        <v>703</v>
      </c>
      <c r="C217" s="141">
        <f t="shared" si="52"/>
        <v>0</v>
      </c>
      <c r="D217" s="141">
        <f t="shared" si="53"/>
        <v>0</v>
      </c>
      <c r="E217" s="141">
        <f t="shared" si="54"/>
        <v>0</v>
      </c>
      <c r="F217" s="141">
        <f t="shared" si="55"/>
        <v>0</v>
      </c>
      <c r="G217" s="141">
        <f t="shared" si="56"/>
        <v>4</v>
      </c>
      <c r="H217" s="141">
        <f t="shared" si="57"/>
        <v>0</v>
      </c>
      <c r="I217" s="141">
        <f t="shared" si="58"/>
        <v>0.15</v>
      </c>
      <c r="J217" s="141"/>
      <c r="K217" s="141">
        <f t="shared" si="59"/>
        <v>0</v>
      </c>
      <c r="L217" s="141">
        <f t="shared" si="60"/>
        <v>0</v>
      </c>
      <c r="M217" s="141">
        <f t="shared" si="61"/>
        <v>0</v>
      </c>
      <c r="N217" s="141">
        <f t="shared" si="62"/>
        <v>0</v>
      </c>
      <c r="O217" s="141">
        <f t="shared" si="63"/>
        <v>0</v>
      </c>
      <c r="P217" s="141">
        <f t="shared" si="50"/>
        <v>0</v>
      </c>
      <c r="Q217" s="141">
        <f t="shared" si="64"/>
        <v>1</v>
      </c>
      <c r="R217" s="141">
        <f t="shared" si="51"/>
        <v>4</v>
      </c>
      <c r="S217" s="144"/>
      <c r="T217" s="253">
        <v>436049010</v>
      </c>
      <c r="U217" s="383" t="s">
        <v>703</v>
      </c>
      <c r="V217" s="253">
        <v>0</v>
      </c>
      <c r="W217" s="253">
        <v>0</v>
      </c>
      <c r="X217" s="253">
        <v>0</v>
      </c>
      <c r="Y217" s="253">
        <v>0</v>
      </c>
      <c r="Z217" s="253">
        <v>4</v>
      </c>
      <c r="AA217" s="253">
        <v>0</v>
      </c>
      <c r="AB217" s="253">
        <v>0</v>
      </c>
      <c r="AC217" s="253">
        <v>0</v>
      </c>
      <c r="AD217" s="253">
        <v>0</v>
      </c>
      <c r="AE217" s="253">
        <v>0</v>
      </c>
      <c r="AF217" s="253">
        <v>0</v>
      </c>
      <c r="AG217" s="253">
        <v>0</v>
      </c>
      <c r="AH217" s="253">
        <v>0</v>
      </c>
      <c r="AI217" s="253">
        <v>0</v>
      </c>
      <c r="AJ217" s="253">
        <v>0</v>
      </c>
      <c r="AK217" s="126"/>
      <c r="AL217" s="253">
        <v>436</v>
      </c>
      <c r="AM217" s="253">
        <v>49</v>
      </c>
      <c r="AN217" s="253">
        <v>10</v>
      </c>
      <c r="AO217" s="253">
        <v>0</v>
      </c>
    </row>
    <row r="218" spans="1:41">
      <c r="A218" s="129">
        <v>436049026</v>
      </c>
      <c r="B218" s="130" t="s">
        <v>703</v>
      </c>
      <c r="C218" s="141">
        <f t="shared" si="52"/>
        <v>0</v>
      </c>
      <c r="D218" s="141">
        <f t="shared" si="53"/>
        <v>0</v>
      </c>
      <c r="E218" s="141">
        <f t="shared" si="54"/>
        <v>0</v>
      </c>
      <c r="F218" s="141">
        <f t="shared" si="55"/>
        <v>0</v>
      </c>
      <c r="G218" s="141">
        <f t="shared" si="56"/>
        <v>0</v>
      </c>
      <c r="H218" s="141">
        <f t="shared" si="57"/>
        <v>1</v>
      </c>
      <c r="I218" s="141">
        <f t="shared" si="58"/>
        <v>3.7499999999999999E-2</v>
      </c>
      <c r="J218" s="141"/>
      <c r="K218" s="141">
        <f t="shared" si="59"/>
        <v>0</v>
      </c>
      <c r="L218" s="141">
        <f t="shared" si="60"/>
        <v>0</v>
      </c>
      <c r="M218" s="141">
        <f t="shared" si="61"/>
        <v>0</v>
      </c>
      <c r="N218" s="141">
        <f t="shared" si="62"/>
        <v>0</v>
      </c>
      <c r="O218" s="141">
        <f t="shared" si="63"/>
        <v>1</v>
      </c>
      <c r="P218" s="141">
        <f t="shared" si="50"/>
        <v>100</v>
      </c>
      <c r="Q218" s="141">
        <f t="shared" si="64"/>
        <v>10</v>
      </c>
      <c r="R218" s="141">
        <f t="shared" si="51"/>
        <v>1</v>
      </c>
      <c r="S218" s="144"/>
      <c r="T218" s="253">
        <v>436049026</v>
      </c>
      <c r="U218" s="383" t="s">
        <v>703</v>
      </c>
      <c r="V218" s="253">
        <v>0</v>
      </c>
      <c r="W218" s="253">
        <v>0</v>
      </c>
      <c r="X218" s="253">
        <v>0</v>
      </c>
      <c r="Y218" s="253">
        <v>0</v>
      </c>
      <c r="Z218" s="253">
        <v>0</v>
      </c>
      <c r="AA218" s="253">
        <v>1</v>
      </c>
      <c r="AB218" s="253">
        <v>0</v>
      </c>
      <c r="AC218" s="253">
        <v>0</v>
      </c>
      <c r="AD218" s="253">
        <v>0</v>
      </c>
      <c r="AE218" s="253">
        <v>0</v>
      </c>
      <c r="AF218" s="253">
        <v>0</v>
      </c>
      <c r="AG218" s="253">
        <v>0</v>
      </c>
      <c r="AH218" s="253">
        <v>0</v>
      </c>
      <c r="AI218" s="253">
        <v>0</v>
      </c>
      <c r="AJ218" s="253">
        <v>1</v>
      </c>
      <c r="AK218" s="126"/>
      <c r="AL218" s="253">
        <v>436</v>
      </c>
      <c r="AM218" s="253">
        <v>49</v>
      </c>
      <c r="AN218" s="253">
        <v>26</v>
      </c>
      <c r="AO218" s="253">
        <v>0</v>
      </c>
    </row>
    <row r="219" spans="1:41">
      <c r="A219" s="129">
        <v>436049035</v>
      </c>
      <c r="B219" s="130" t="s">
        <v>703</v>
      </c>
      <c r="C219" s="141">
        <f t="shared" si="52"/>
        <v>0</v>
      </c>
      <c r="D219" s="141">
        <f t="shared" si="53"/>
        <v>0</v>
      </c>
      <c r="E219" s="141">
        <f t="shared" si="54"/>
        <v>0</v>
      </c>
      <c r="F219" s="141">
        <f t="shared" si="55"/>
        <v>0</v>
      </c>
      <c r="G219" s="141">
        <f t="shared" si="56"/>
        <v>27</v>
      </c>
      <c r="H219" s="141">
        <f t="shared" si="57"/>
        <v>88</v>
      </c>
      <c r="I219" s="141">
        <f t="shared" si="58"/>
        <v>4.4249999999999998</v>
      </c>
      <c r="J219" s="141"/>
      <c r="K219" s="141">
        <f t="shared" si="59"/>
        <v>0</v>
      </c>
      <c r="L219" s="141">
        <f t="shared" si="60"/>
        <v>0</v>
      </c>
      <c r="M219" s="141">
        <f t="shared" si="61"/>
        <v>3</v>
      </c>
      <c r="N219" s="141">
        <f t="shared" si="62"/>
        <v>0</v>
      </c>
      <c r="O219" s="141">
        <f t="shared" si="63"/>
        <v>46</v>
      </c>
      <c r="P219" s="141">
        <f t="shared" si="50"/>
        <v>38.983050847457626</v>
      </c>
      <c r="Q219" s="141">
        <f t="shared" si="64"/>
        <v>9</v>
      </c>
      <c r="R219" s="141">
        <f t="shared" si="51"/>
        <v>118</v>
      </c>
      <c r="S219" s="144"/>
      <c r="T219" s="253">
        <v>436049035</v>
      </c>
      <c r="U219" s="383" t="s">
        <v>703</v>
      </c>
      <c r="V219" s="253">
        <v>0</v>
      </c>
      <c r="W219" s="253">
        <v>0</v>
      </c>
      <c r="X219" s="253">
        <v>0</v>
      </c>
      <c r="Y219" s="253">
        <v>0</v>
      </c>
      <c r="Z219" s="253">
        <v>27</v>
      </c>
      <c r="AA219" s="253">
        <v>88</v>
      </c>
      <c r="AB219" s="253">
        <v>0</v>
      </c>
      <c r="AC219" s="253">
        <v>0</v>
      </c>
      <c r="AD219" s="253">
        <v>3</v>
      </c>
      <c r="AE219" s="253">
        <v>0</v>
      </c>
      <c r="AF219" s="253">
        <v>11</v>
      </c>
      <c r="AG219" s="253">
        <v>0</v>
      </c>
      <c r="AH219" s="253">
        <v>0</v>
      </c>
      <c r="AI219" s="253">
        <v>0</v>
      </c>
      <c r="AJ219" s="253">
        <v>35</v>
      </c>
      <c r="AK219" s="126"/>
      <c r="AL219" s="253">
        <v>436</v>
      </c>
      <c r="AM219" s="253">
        <v>49</v>
      </c>
      <c r="AN219" s="253">
        <v>35</v>
      </c>
      <c r="AO219" s="253">
        <v>0</v>
      </c>
    </row>
    <row r="220" spans="1:41">
      <c r="A220" s="129">
        <v>436049044</v>
      </c>
      <c r="B220" s="130" t="s">
        <v>703</v>
      </c>
      <c r="C220" s="141">
        <f t="shared" si="52"/>
        <v>0</v>
      </c>
      <c r="D220" s="141">
        <f t="shared" si="53"/>
        <v>0</v>
      </c>
      <c r="E220" s="141">
        <f t="shared" si="54"/>
        <v>0</v>
      </c>
      <c r="F220" s="141">
        <f t="shared" si="55"/>
        <v>0</v>
      </c>
      <c r="G220" s="141">
        <f t="shared" si="56"/>
        <v>0</v>
      </c>
      <c r="H220" s="141">
        <f t="shared" si="57"/>
        <v>2</v>
      </c>
      <c r="I220" s="141">
        <f t="shared" si="58"/>
        <v>7.4999999999999997E-2</v>
      </c>
      <c r="J220" s="141"/>
      <c r="K220" s="141">
        <f t="shared" si="59"/>
        <v>0</v>
      </c>
      <c r="L220" s="141">
        <f t="shared" si="60"/>
        <v>0</v>
      </c>
      <c r="M220" s="141">
        <f t="shared" si="61"/>
        <v>0</v>
      </c>
      <c r="N220" s="141">
        <f t="shared" si="62"/>
        <v>0</v>
      </c>
      <c r="O220" s="141">
        <f t="shared" si="63"/>
        <v>0</v>
      </c>
      <c r="P220" s="141">
        <f t="shared" si="50"/>
        <v>0</v>
      </c>
      <c r="Q220" s="141">
        <f t="shared" si="64"/>
        <v>1</v>
      </c>
      <c r="R220" s="141">
        <f t="shared" si="51"/>
        <v>2</v>
      </c>
      <c r="S220" s="144"/>
      <c r="T220" s="253">
        <v>436049044</v>
      </c>
      <c r="U220" s="383" t="s">
        <v>703</v>
      </c>
      <c r="V220" s="253">
        <v>0</v>
      </c>
      <c r="W220" s="253">
        <v>0</v>
      </c>
      <c r="X220" s="253">
        <v>0</v>
      </c>
      <c r="Y220" s="253">
        <v>0</v>
      </c>
      <c r="Z220" s="253">
        <v>0</v>
      </c>
      <c r="AA220" s="253">
        <v>2</v>
      </c>
      <c r="AB220" s="253">
        <v>0</v>
      </c>
      <c r="AC220" s="253">
        <v>0</v>
      </c>
      <c r="AD220" s="253">
        <v>0</v>
      </c>
      <c r="AE220" s="253">
        <v>0</v>
      </c>
      <c r="AF220" s="253">
        <v>0</v>
      </c>
      <c r="AG220" s="253">
        <v>0</v>
      </c>
      <c r="AH220" s="253">
        <v>0</v>
      </c>
      <c r="AI220" s="253">
        <v>0</v>
      </c>
      <c r="AJ220" s="253">
        <v>0</v>
      </c>
      <c r="AK220" s="126"/>
      <c r="AL220" s="253">
        <v>436</v>
      </c>
      <c r="AM220" s="253">
        <v>49</v>
      </c>
      <c r="AN220" s="253">
        <v>44</v>
      </c>
      <c r="AO220" s="253">
        <v>0</v>
      </c>
    </row>
    <row r="221" spans="1:41">
      <c r="A221" s="129">
        <v>436049046</v>
      </c>
      <c r="B221" s="130" t="s">
        <v>703</v>
      </c>
      <c r="C221" s="141">
        <f t="shared" si="52"/>
        <v>0</v>
      </c>
      <c r="D221" s="141">
        <f t="shared" si="53"/>
        <v>0</v>
      </c>
      <c r="E221" s="141">
        <f t="shared" si="54"/>
        <v>0</v>
      </c>
      <c r="F221" s="141">
        <f t="shared" si="55"/>
        <v>0</v>
      </c>
      <c r="G221" s="141">
        <f t="shared" si="56"/>
        <v>1</v>
      </c>
      <c r="H221" s="141">
        <f t="shared" si="57"/>
        <v>0</v>
      </c>
      <c r="I221" s="141">
        <f t="shared" si="58"/>
        <v>3.7499999999999999E-2</v>
      </c>
      <c r="J221" s="141"/>
      <c r="K221" s="141">
        <f t="shared" si="59"/>
        <v>0</v>
      </c>
      <c r="L221" s="141">
        <f t="shared" si="60"/>
        <v>0</v>
      </c>
      <c r="M221" s="141">
        <f t="shared" si="61"/>
        <v>0</v>
      </c>
      <c r="N221" s="141">
        <f t="shared" si="62"/>
        <v>0</v>
      </c>
      <c r="O221" s="141">
        <f t="shared" si="63"/>
        <v>0</v>
      </c>
      <c r="P221" s="141">
        <f t="shared" si="50"/>
        <v>0</v>
      </c>
      <c r="Q221" s="141">
        <f t="shared" si="64"/>
        <v>1</v>
      </c>
      <c r="R221" s="141">
        <f t="shared" si="51"/>
        <v>1</v>
      </c>
      <c r="S221" s="144"/>
      <c r="T221" s="253">
        <v>436049046</v>
      </c>
      <c r="U221" s="383" t="s">
        <v>703</v>
      </c>
      <c r="V221" s="253">
        <v>0</v>
      </c>
      <c r="W221" s="253">
        <v>0</v>
      </c>
      <c r="X221" s="253">
        <v>0</v>
      </c>
      <c r="Y221" s="253">
        <v>0</v>
      </c>
      <c r="Z221" s="253">
        <v>1</v>
      </c>
      <c r="AA221" s="253">
        <v>0</v>
      </c>
      <c r="AB221" s="253">
        <v>0</v>
      </c>
      <c r="AC221" s="253">
        <v>0</v>
      </c>
      <c r="AD221" s="253">
        <v>0</v>
      </c>
      <c r="AE221" s="253">
        <v>0</v>
      </c>
      <c r="AF221" s="253">
        <v>0</v>
      </c>
      <c r="AG221" s="253">
        <v>0</v>
      </c>
      <c r="AH221" s="253">
        <v>0</v>
      </c>
      <c r="AI221" s="253">
        <v>0</v>
      </c>
      <c r="AJ221" s="253">
        <v>0</v>
      </c>
      <c r="AK221" s="126"/>
      <c r="AL221" s="253">
        <v>436</v>
      </c>
      <c r="AM221" s="253">
        <v>49</v>
      </c>
      <c r="AN221" s="253">
        <v>46</v>
      </c>
      <c r="AO221" s="253">
        <v>0</v>
      </c>
    </row>
    <row r="222" spans="1:41">
      <c r="A222" s="129">
        <v>436049049</v>
      </c>
      <c r="B222" s="130" t="s">
        <v>703</v>
      </c>
      <c r="C222" s="141">
        <f t="shared" si="52"/>
        <v>0</v>
      </c>
      <c r="D222" s="141">
        <f t="shared" si="53"/>
        <v>0</v>
      </c>
      <c r="E222" s="141">
        <f t="shared" si="54"/>
        <v>0</v>
      </c>
      <c r="F222" s="141">
        <f t="shared" si="55"/>
        <v>0</v>
      </c>
      <c r="G222" s="141">
        <f t="shared" si="56"/>
        <v>61</v>
      </c>
      <c r="H222" s="141">
        <f t="shared" si="57"/>
        <v>87</v>
      </c>
      <c r="I222" s="141">
        <f t="shared" si="58"/>
        <v>5.7374999999999998</v>
      </c>
      <c r="J222" s="141"/>
      <c r="K222" s="141">
        <f t="shared" si="59"/>
        <v>0</v>
      </c>
      <c r="L222" s="141">
        <f t="shared" si="60"/>
        <v>0</v>
      </c>
      <c r="M222" s="141">
        <f t="shared" si="61"/>
        <v>5</v>
      </c>
      <c r="N222" s="141">
        <f t="shared" si="62"/>
        <v>0</v>
      </c>
      <c r="O222" s="141">
        <f t="shared" si="63"/>
        <v>83</v>
      </c>
      <c r="P222" s="141">
        <f t="shared" si="50"/>
        <v>54.248366013071895</v>
      </c>
      <c r="Q222" s="141">
        <f t="shared" si="64"/>
        <v>10</v>
      </c>
      <c r="R222" s="141">
        <f t="shared" si="51"/>
        <v>153</v>
      </c>
      <c r="S222" s="144"/>
      <c r="T222" s="253">
        <v>436049049</v>
      </c>
      <c r="U222" s="383" t="s">
        <v>703</v>
      </c>
      <c r="V222" s="253">
        <v>0</v>
      </c>
      <c r="W222" s="253">
        <v>0</v>
      </c>
      <c r="X222" s="253">
        <v>0</v>
      </c>
      <c r="Y222" s="253">
        <v>0</v>
      </c>
      <c r="Z222" s="253">
        <v>61</v>
      </c>
      <c r="AA222" s="253">
        <v>87</v>
      </c>
      <c r="AB222" s="253">
        <v>0</v>
      </c>
      <c r="AC222" s="253">
        <v>0</v>
      </c>
      <c r="AD222" s="253">
        <v>5</v>
      </c>
      <c r="AE222" s="253">
        <v>0</v>
      </c>
      <c r="AF222" s="253">
        <v>38</v>
      </c>
      <c r="AG222" s="253">
        <v>0</v>
      </c>
      <c r="AH222" s="253">
        <v>0</v>
      </c>
      <c r="AI222" s="253">
        <v>0</v>
      </c>
      <c r="AJ222" s="253">
        <v>45</v>
      </c>
      <c r="AK222" s="126"/>
      <c r="AL222" s="253">
        <v>436</v>
      </c>
      <c r="AM222" s="253">
        <v>49</v>
      </c>
      <c r="AN222" s="253">
        <v>49</v>
      </c>
      <c r="AO222" s="253">
        <v>0</v>
      </c>
    </row>
    <row r="223" spans="1:41">
      <c r="A223" s="129">
        <v>436049057</v>
      </c>
      <c r="B223" s="130" t="s">
        <v>703</v>
      </c>
      <c r="C223" s="141">
        <f t="shared" si="52"/>
        <v>0</v>
      </c>
      <c r="D223" s="141">
        <f t="shared" si="53"/>
        <v>0</v>
      </c>
      <c r="E223" s="141">
        <f t="shared" si="54"/>
        <v>0</v>
      </c>
      <c r="F223" s="141">
        <f t="shared" si="55"/>
        <v>0</v>
      </c>
      <c r="G223" s="141">
        <f t="shared" si="56"/>
        <v>1</v>
      </c>
      <c r="H223" s="141">
        <f t="shared" si="57"/>
        <v>4</v>
      </c>
      <c r="I223" s="141">
        <f t="shared" si="58"/>
        <v>0.1875</v>
      </c>
      <c r="J223" s="141"/>
      <c r="K223" s="141">
        <f t="shared" si="59"/>
        <v>0</v>
      </c>
      <c r="L223" s="141">
        <f t="shared" si="60"/>
        <v>0</v>
      </c>
      <c r="M223" s="141">
        <f t="shared" si="61"/>
        <v>0</v>
      </c>
      <c r="N223" s="141">
        <f t="shared" si="62"/>
        <v>0</v>
      </c>
      <c r="O223" s="141">
        <f t="shared" si="63"/>
        <v>4</v>
      </c>
      <c r="P223" s="141">
        <f t="shared" si="50"/>
        <v>80</v>
      </c>
      <c r="Q223" s="141">
        <f t="shared" si="64"/>
        <v>10</v>
      </c>
      <c r="R223" s="141">
        <f t="shared" si="51"/>
        <v>5</v>
      </c>
      <c r="S223" s="144"/>
      <c r="T223" s="253">
        <v>436049057</v>
      </c>
      <c r="U223" s="383" t="s">
        <v>703</v>
      </c>
      <c r="V223" s="253">
        <v>0</v>
      </c>
      <c r="W223" s="253">
        <v>0</v>
      </c>
      <c r="X223" s="253">
        <v>0</v>
      </c>
      <c r="Y223" s="253">
        <v>0</v>
      </c>
      <c r="Z223" s="253">
        <v>1</v>
      </c>
      <c r="AA223" s="253">
        <v>4</v>
      </c>
      <c r="AB223" s="253">
        <v>0</v>
      </c>
      <c r="AC223" s="253">
        <v>0</v>
      </c>
      <c r="AD223" s="253">
        <v>0</v>
      </c>
      <c r="AE223" s="253">
        <v>0</v>
      </c>
      <c r="AF223" s="253">
        <v>1</v>
      </c>
      <c r="AG223" s="253">
        <v>0</v>
      </c>
      <c r="AH223" s="253">
        <v>0</v>
      </c>
      <c r="AI223" s="253">
        <v>0</v>
      </c>
      <c r="AJ223" s="253">
        <v>3</v>
      </c>
      <c r="AK223" s="126"/>
      <c r="AL223" s="253">
        <v>436</v>
      </c>
      <c r="AM223" s="253">
        <v>49</v>
      </c>
      <c r="AN223" s="253">
        <v>57</v>
      </c>
      <c r="AO223" s="253">
        <v>0</v>
      </c>
    </row>
    <row r="224" spans="1:41">
      <c r="A224" s="129">
        <v>436049093</v>
      </c>
      <c r="B224" s="130" t="s">
        <v>703</v>
      </c>
      <c r="C224" s="141">
        <f t="shared" si="52"/>
        <v>0</v>
      </c>
      <c r="D224" s="141">
        <f t="shared" si="53"/>
        <v>0</v>
      </c>
      <c r="E224" s="141">
        <f t="shared" si="54"/>
        <v>0</v>
      </c>
      <c r="F224" s="141">
        <f t="shared" si="55"/>
        <v>0</v>
      </c>
      <c r="G224" s="141">
        <f t="shared" si="56"/>
        <v>10</v>
      </c>
      <c r="H224" s="141">
        <f t="shared" si="57"/>
        <v>2</v>
      </c>
      <c r="I224" s="141">
        <f t="shared" si="58"/>
        <v>0.45</v>
      </c>
      <c r="J224" s="141"/>
      <c r="K224" s="141">
        <f t="shared" si="59"/>
        <v>0</v>
      </c>
      <c r="L224" s="141">
        <f t="shared" si="60"/>
        <v>0</v>
      </c>
      <c r="M224" s="141">
        <f t="shared" si="61"/>
        <v>0</v>
      </c>
      <c r="N224" s="141">
        <f t="shared" si="62"/>
        <v>0</v>
      </c>
      <c r="O224" s="141">
        <f t="shared" si="63"/>
        <v>4</v>
      </c>
      <c r="P224" s="141">
        <f t="shared" si="50"/>
        <v>33.333333333333329</v>
      </c>
      <c r="Q224" s="141">
        <f t="shared" si="64"/>
        <v>8</v>
      </c>
      <c r="R224" s="141">
        <f t="shared" si="51"/>
        <v>12</v>
      </c>
      <c r="S224" s="144"/>
      <c r="T224" s="253">
        <v>436049093</v>
      </c>
      <c r="U224" s="383" t="s">
        <v>703</v>
      </c>
      <c r="V224" s="253">
        <v>0</v>
      </c>
      <c r="W224" s="253">
        <v>0</v>
      </c>
      <c r="X224" s="253">
        <v>0</v>
      </c>
      <c r="Y224" s="253">
        <v>0</v>
      </c>
      <c r="Z224" s="253">
        <v>10</v>
      </c>
      <c r="AA224" s="253">
        <v>2</v>
      </c>
      <c r="AB224" s="253">
        <v>0</v>
      </c>
      <c r="AC224" s="253">
        <v>0</v>
      </c>
      <c r="AD224" s="253">
        <v>0</v>
      </c>
      <c r="AE224" s="253">
        <v>0</v>
      </c>
      <c r="AF224" s="253">
        <v>4</v>
      </c>
      <c r="AG224" s="253">
        <v>0</v>
      </c>
      <c r="AH224" s="253">
        <v>0</v>
      </c>
      <c r="AI224" s="253">
        <v>0</v>
      </c>
      <c r="AJ224" s="253">
        <v>0</v>
      </c>
      <c r="AK224" s="126"/>
      <c r="AL224" s="253">
        <v>436</v>
      </c>
      <c r="AM224" s="253">
        <v>49</v>
      </c>
      <c r="AN224" s="253">
        <v>93</v>
      </c>
      <c r="AO224" s="253">
        <v>0</v>
      </c>
    </row>
    <row r="225" spans="1:41">
      <c r="A225" s="129">
        <v>436049133</v>
      </c>
      <c r="B225" s="130" t="s">
        <v>703</v>
      </c>
      <c r="C225" s="141">
        <f t="shared" si="52"/>
        <v>0</v>
      </c>
      <c r="D225" s="141">
        <f t="shared" si="53"/>
        <v>0</v>
      </c>
      <c r="E225" s="141">
        <f t="shared" si="54"/>
        <v>0</v>
      </c>
      <c r="F225" s="141">
        <f t="shared" si="55"/>
        <v>0</v>
      </c>
      <c r="G225" s="141">
        <f t="shared" si="56"/>
        <v>1</v>
      </c>
      <c r="H225" s="141">
        <f t="shared" si="57"/>
        <v>0</v>
      </c>
      <c r="I225" s="141">
        <f t="shared" si="58"/>
        <v>3.7499999999999999E-2</v>
      </c>
      <c r="J225" s="141"/>
      <c r="K225" s="141">
        <f t="shared" si="59"/>
        <v>0</v>
      </c>
      <c r="L225" s="141">
        <f t="shared" si="60"/>
        <v>0</v>
      </c>
      <c r="M225" s="141">
        <f t="shared" si="61"/>
        <v>0</v>
      </c>
      <c r="N225" s="141">
        <f t="shared" si="62"/>
        <v>0</v>
      </c>
      <c r="O225" s="141">
        <f t="shared" si="63"/>
        <v>0</v>
      </c>
      <c r="P225" s="141">
        <f t="shared" si="50"/>
        <v>0</v>
      </c>
      <c r="Q225" s="141">
        <f t="shared" si="64"/>
        <v>1</v>
      </c>
      <c r="R225" s="141">
        <f t="shared" si="51"/>
        <v>1</v>
      </c>
      <c r="S225" s="144"/>
      <c r="T225" s="253">
        <v>436049133</v>
      </c>
      <c r="U225" s="383" t="s">
        <v>703</v>
      </c>
      <c r="V225" s="253">
        <v>0</v>
      </c>
      <c r="W225" s="253">
        <v>0</v>
      </c>
      <c r="X225" s="253">
        <v>0</v>
      </c>
      <c r="Y225" s="253">
        <v>0</v>
      </c>
      <c r="Z225" s="253">
        <v>1</v>
      </c>
      <c r="AA225" s="253">
        <v>0</v>
      </c>
      <c r="AB225" s="253">
        <v>0</v>
      </c>
      <c r="AC225" s="253">
        <v>0</v>
      </c>
      <c r="AD225" s="253">
        <v>0</v>
      </c>
      <c r="AE225" s="253">
        <v>0</v>
      </c>
      <c r="AF225" s="253">
        <v>0</v>
      </c>
      <c r="AG225" s="253">
        <v>0</v>
      </c>
      <c r="AH225" s="253">
        <v>0</v>
      </c>
      <c r="AI225" s="253">
        <v>0</v>
      </c>
      <c r="AJ225" s="253">
        <v>0</v>
      </c>
      <c r="AK225" s="126"/>
      <c r="AL225" s="253">
        <v>436</v>
      </c>
      <c r="AM225" s="253">
        <v>49</v>
      </c>
      <c r="AN225" s="253">
        <v>133</v>
      </c>
      <c r="AO225" s="253">
        <v>0</v>
      </c>
    </row>
    <row r="226" spans="1:41">
      <c r="A226" s="129">
        <v>436049149</v>
      </c>
      <c r="B226" s="130" t="s">
        <v>703</v>
      </c>
      <c r="C226" s="141">
        <f t="shared" si="52"/>
        <v>0</v>
      </c>
      <c r="D226" s="141">
        <f t="shared" si="53"/>
        <v>0</v>
      </c>
      <c r="E226" s="141">
        <f t="shared" si="54"/>
        <v>0</v>
      </c>
      <c r="F226" s="141">
        <f t="shared" si="55"/>
        <v>0</v>
      </c>
      <c r="G226" s="141">
        <f t="shared" si="56"/>
        <v>1</v>
      </c>
      <c r="H226" s="141">
        <f t="shared" si="57"/>
        <v>1</v>
      </c>
      <c r="I226" s="141">
        <f t="shared" si="58"/>
        <v>7.4999999999999997E-2</v>
      </c>
      <c r="J226" s="141"/>
      <c r="K226" s="141">
        <f t="shared" si="59"/>
        <v>0</v>
      </c>
      <c r="L226" s="141">
        <f t="shared" si="60"/>
        <v>0</v>
      </c>
      <c r="M226" s="141">
        <f t="shared" si="61"/>
        <v>0</v>
      </c>
      <c r="N226" s="141">
        <f t="shared" si="62"/>
        <v>0</v>
      </c>
      <c r="O226" s="141">
        <f t="shared" si="63"/>
        <v>0</v>
      </c>
      <c r="P226" s="141">
        <f t="shared" si="50"/>
        <v>0</v>
      </c>
      <c r="Q226" s="141">
        <f t="shared" si="64"/>
        <v>1</v>
      </c>
      <c r="R226" s="141">
        <f t="shared" si="51"/>
        <v>2</v>
      </c>
      <c r="S226" s="144"/>
      <c r="T226" s="253">
        <v>436049149</v>
      </c>
      <c r="U226" s="383" t="s">
        <v>703</v>
      </c>
      <c r="V226" s="253">
        <v>0</v>
      </c>
      <c r="W226" s="253">
        <v>0</v>
      </c>
      <c r="X226" s="253">
        <v>0</v>
      </c>
      <c r="Y226" s="253">
        <v>0</v>
      </c>
      <c r="Z226" s="253">
        <v>1</v>
      </c>
      <c r="AA226" s="253">
        <v>1</v>
      </c>
      <c r="AB226" s="253">
        <v>0</v>
      </c>
      <c r="AC226" s="253">
        <v>0</v>
      </c>
      <c r="AD226" s="253">
        <v>0</v>
      </c>
      <c r="AE226" s="253">
        <v>0</v>
      </c>
      <c r="AF226" s="253">
        <v>0</v>
      </c>
      <c r="AG226" s="253">
        <v>0</v>
      </c>
      <c r="AH226" s="253">
        <v>0</v>
      </c>
      <c r="AI226" s="253">
        <v>0</v>
      </c>
      <c r="AJ226" s="253">
        <v>0</v>
      </c>
      <c r="AK226" s="126"/>
      <c r="AL226" s="253">
        <v>436</v>
      </c>
      <c r="AM226" s="253">
        <v>49</v>
      </c>
      <c r="AN226" s="253">
        <v>149</v>
      </c>
      <c r="AO226" s="253">
        <v>0</v>
      </c>
    </row>
    <row r="227" spans="1:41">
      <c r="A227" s="129">
        <v>436049165</v>
      </c>
      <c r="B227" s="130" t="s">
        <v>703</v>
      </c>
      <c r="C227" s="141">
        <f t="shared" si="52"/>
        <v>0</v>
      </c>
      <c r="D227" s="141">
        <f t="shared" si="53"/>
        <v>0</v>
      </c>
      <c r="E227" s="141">
        <f t="shared" si="54"/>
        <v>0</v>
      </c>
      <c r="F227" s="141">
        <f t="shared" si="55"/>
        <v>0</v>
      </c>
      <c r="G227" s="141">
        <f t="shared" si="56"/>
        <v>13</v>
      </c>
      <c r="H227" s="141">
        <f t="shared" si="57"/>
        <v>13</v>
      </c>
      <c r="I227" s="141">
        <f t="shared" si="58"/>
        <v>0.97499999999999998</v>
      </c>
      <c r="J227" s="141"/>
      <c r="K227" s="141">
        <f t="shared" si="59"/>
        <v>0</v>
      </c>
      <c r="L227" s="141">
        <f t="shared" si="60"/>
        <v>0</v>
      </c>
      <c r="M227" s="141">
        <f t="shared" si="61"/>
        <v>0</v>
      </c>
      <c r="N227" s="141">
        <f t="shared" si="62"/>
        <v>0</v>
      </c>
      <c r="O227" s="141">
        <f t="shared" si="63"/>
        <v>8</v>
      </c>
      <c r="P227" s="141">
        <f t="shared" si="50"/>
        <v>30.76923076923077</v>
      </c>
      <c r="Q227" s="141">
        <f t="shared" si="64"/>
        <v>8</v>
      </c>
      <c r="R227" s="141">
        <f t="shared" si="51"/>
        <v>26</v>
      </c>
      <c r="S227" s="144"/>
      <c r="T227" s="253">
        <v>436049165</v>
      </c>
      <c r="U227" s="383" t="s">
        <v>703</v>
      </c>
      <c r="V227" s="253">
        <v>0</v>
      </c>
      <c r="W227" s="253">
        <v>0</v>
      </c>
      <c r="X227" s="253">
        <v>0</v>
      </c>
      <c r="Y227" s="253">
        <v>0</v>
      </c>
      <c r="Z227" s="253">
        <v>13</v>
      </c>
      <c r="AA227" s="253">
        <v>13</v>
      </c>
      <c r="AB227" s="253">
        <v>0</v>
      </c>
      <c r="AC227" s="253">
        <v>0</v>
      </c>
      <c r="AD227" s="253">
        <v>0</v>
      </c>
      <c r="AE227" s="253">
        <v>0</v>
      </c>
      <c r="AF227" s="253">
        <v>6</v>
      </c>
      <c r="AG227" s="253">
        <v>0</v>
      </c>
      <c r="AH227" s="253">
        <v>0</v>
      </c>
      <c r="AI227" s="253">
        <v>0</v>
      </c>
      <c r="AJ227" s="253">
        <v>2</v>
      </c>
      <c r="AK227" s="126"/>
      <c r="AL227" s="253">
        <v>436</v>
      </c>
      <c r="AM227" s="253">
        <v>49</v>
      </c>
      <c r="AN227" s="253">
        <v>165</v>
      </c>
      <c r="AO227" s="253">
        <v>0</v>
      </c>
    </row>
    <row r="228" spans="1:41">
      <c r="A228" s="129">
        <v>436049176</v>
      </c>
      <c r="B228" s="130" t="s">
        <v>703</v>
      </c>
      <c r="C228" s="141">
        <f t="shared" si="52"/>
        <v>0</v>
      </c>
      <c r="D228" s="141">
        <f t="shared" si="53"/>
        <v>0</v>
      </c>
      <c r="E228" s="141">
        <f t="shared" si="54"/>
        <v>0</v>
      </c>
      <c r="F228" s="141">
        <f t="shared" si="55"/>
        <v>0</v>
      </c>
      <c r="G228" s="141">
        <f t="shared" si="56"/>
        <v>5</v>
      </c>
      <c r="H228" s="141">
        <f t="shared" si="57"/>
        <v>9</v>
      </c>
      <c r="I228" s="141">
        <f t="shared" si="58"/>
        <v>0.5625</v>
      </c>
      <c r="J228" s="141"/>
      <c r="K228" s="141">
        <f t="shared" si="59"/>
        <v>0</v>
      </c>
      <c r="L228" s="141">
        <f t="shared" si="60"/>
        <v>0</v>
      </c>
      <c r="M228" s="141">
        <f t="shared" si="61"/>
        <v>1</v>
      </c>
      <c r="N228" s="141">
        <f t="shared" si="62"/>
        <v>0</v>
      </c>
      <c r="O228" s="141">
        <f t="shared" si="63"/>
        <v>3</v>
      </c>
      <c r="P228" s="141">
        <f t="shared" si="50"/>
        <v>20</v>
      </c>
      <c r="Q228" s="141">
        <f t="shared" si="64"/>
        <v>5</v>
      </c>
      <c r="R228" s="141">
        <f t="shared" si="51"/>
        <v>15</v>
      </c>
      <c r="S228" s="144"/>
      <c r="T228" s="253">
        <v>436049176</v>
      </c>
      <c r="U228" s="383" t="s">
        <v>703</v>
      </c>
      <c r="V228" s="253">
        <v>0</v>
      </c>
      <c r="W228" s="253">
        <v>0</v>
      </c>
      <c r="X228" s="253">
        <v>0</v>
      </c>
      <c r="Y228" s="253">
        <v>0</v>
      </c>
      <c r="Z228" s="253">
        <v>5</v>
      </c>
      <c r="AA228" s="253">
        <v>9</v>
      </c>
      <c r="AB228" s="253">
        <v>0</v>
      </c>
      <c r="AC228" s="253">
        <v>0</v>
      </c>
      <c r="AD228" s="253">
        <v>1</v>
      </c>
      <c r="AE228" s="253">
        <v>0</v>
      </c>
      <c r="AF228" s="253">
        <v>0</v>
      </c>
      <c r="AG228" s="253">
        <v>0</v>
      </c>
      <c r="AH228" s="253">
        <v>0</v>
      </c>
      <c r="AI228" s="253">
        <v>0</v>
      </c>
      <c r="AJ228" s="253">
        <v>3</v>
      </c>
      <c r="AK228" s="126"/>
      <c r="AL228" s="253">
        <v>436</v>
      </c>
      <c r="AM228" s="253">
        <v>49</v>
      </c>
      <c r="AN228" s="253">
        <v>176</v>
      </c>
      <c r="AO228" s="253">
        <v>0</v>
      </c>
    </row>
    <row r="229" spans="1:41">
      <c r="A229" s="129">
        <v>436049201</v>
      </c>
      <c r="B229" s="130" t="s">
        <v>703</v>
      </c>
      <c r="C229" s="141">
        <f t="shared" si="52"/>
        <v>0</v>
      </c>
      <c r="D229" s="141">
        <f t="shared" si="53"/>
        <v>0</v>
      </c>
      <c r="E229" s="141">
        <f t="shared" si="54"/>
        <v>0</v>
      </c>
      <c r="F229" s="141">
        <f t="shared" si="55"/>
        <v>0</v>
      </c>
      <c r="G229" s="141">
        <f t="shared" si="56"/>
        <v>0</v>
      </c>
      <c r="H229" s="141">
        <f t="shared" si="57"/>
        <v>1</v>
      </c>
      <c r="I229" s="141">
        <f t="shared" si="58"/>
        <v>3.7499999999999999E-2</v>
      </c>
      <c r="J229" s="141"/>
      <c r="K229" s="141">
        <f t="shared" si="59"/>
        <v>0</v>
      </c>
      <c r="L229" s="141">
        <f t="shared" si="60"/>
        <v>0</v>
      </c>
      <c r="M229" s="141">
        <f t="shared" si="61"/>
        <v>0</v>
      </c>
      <c r="N229" s="141">
        <f t="shared" si="62"/>
        <v>0</v>
      </c>
      <c r="O229" s="141">
        <f t="shared" si="63"/>
        <v>1</v>
      </c>
      <c r="P229" s="141">
        <f t="shared" si="50"/>
        <v>100</v>
      </c>
      <c r="Q229" s="141">
        <f t="shared" si="64"/>
        <v>10</v>
      </c>
      <c r="R229" s="141">
        <f t="shared" si="51"/>
        <v>1</v>
      </c>
      <c r="S229" s="144"/>
      <c r="T229" s="253">
        <v>436049201</v>
      </c>
      <c r="U229" s="383" t="s">
        <v>703</v>
      </c>
      <c r="V229" s="253">
        <v>0</v>
      </c>
      <c r="W229" s="253">
        <v>0</v>
      </c>
      <c r="X229" s="253">
        <v>0</v>
      </c>
      <c r="Y229" s="253">
        <v>0</v>
      </c>
      <c r="Z229" s="253">
        <v>0</v>
      </c>
      <c r="AA229" s="253">
        <v>1</v>
      </c>
      <c r="AB229" s="253">
        <v>0</v>
      </c>
      <c r="AC229" s="253">
        <v>0</v>
      </c>
      <c r="AD229" s="253">
        <v>0</v>
      </c>
      <c r="AE229" s="253">
        <v>0</v>
      </c>
      <c r="AF229" s="253">
        <v>0</v>
      </c>
      <c r="AG229" s="253">
        <v>0</v>
      </c>
      <c r="AH229" s="253">
        <v>0</v>
      </c>
      <c r="AI229" s="253">
        <v>0</v>
      </c>
      <c r="AJ229" s="253">
        <v>1</v>
      </c>
      <c r="AK229" s="126"/>
      <c r="AL229" s="253">
        <v>436</v>
      </c>
      <c r="AM229" s="253">
        <v>49</v>
      </c>
      <c r="AN229" s="253">
        <v>201</v>
      </c>
      <c r="AO229" s="253">
        <v>0</v>
      </c>
    </row>
    <row r="230" spans="1:41">
      <c r="A230" s="129">
        <v>436049229</v>
      </c>
      <c r="B230" s="130" t="s">
        <v>703</v>
      </c>
      <c r="C230" s="141">
        <f t="shared" si="52"/>
        <v>0</v>
      </c>
      <c r="D230" s="141">
        <f t="shared" si="53"/>
        <v>0</v>
      </c>
      <c r="E230" s="141">
        <f t="shared" si="54"/>
        <v>0</v>
      </c>
      <c r="F230" s="141">
        <f t="shared" si="55"/>
        <v>0</v>
      </c>
      <c r="G230" s="141">
        <f t="shared" si="56"/>
        <v>0</v>
      </c>
      <c r="H230" s="141">
        <f t="shared" si="57"/>
        <v>1</v>
      </c>
      <c r="I230" s="141">
        <f t="shared" si="58"/>
        <v>3.7499999999999999E-2</v>
      </c>
      <c r="J230" s="141"/>
      <c r="K230" s="141">
        <f t="shared" si="59"/>
        <v>0</v>
      </c>
      <c r="L230" s="141">
        <f t="shared" si="60"/>
        <v>0</v>
      </c>
      <c r="M230" s="141">
        <f t="shared" si="61"/>
        <v>0</v>
      </c>
      <c r="N230" s="141">
        <f t="shared" si="62"/>
        <v>0</v>
      </c>
      <c r="O230" s="141">
        <f t="shared" si="63"/>
        <v>0</v>
      </c>
      <c r="P230" s="141">
        <f t="shared" si="50"/>
        <v>0</v>
      </c>
      <c r="Q230" s="141">
        <f t="shared" si="64"/>
        <v>1</v>
      </c>
      <c r="R230" s="141">
        <f t="shared" si="51"/>
        <v>1</v>
      </c>
      <c r="S230" s="144"/>
      <c r="T230" s="253">
        <v>436049229</v>
      </c>
      <c r="U230" s="383" t="s">
        <v>703</v>
      </c>
      <c r="V230" s="253">
        <v>0</v>
      </c>
      <c r="W230" s="253">
        <v>0</v>
      </c>
      <c r="X230" s="253">
        <v>0</v>
      </c>
      <c r="Y230" s="253">
        <v>0</v>
      </c>
      <c r="Z230" s="253">
        <v>0</v>
      </c>
      <c r="AA230" s="253">
        <v>1</v>
      </c>
      <c r="AB230" s="253">
        <v>0</v>
      </c>
      <c r="AC230" s="253">
        <v>0</v>
      </c>
      <c r="AD230" s="253">
        <v>0</v>
      </c>
      <c r="AE230" s="253">
        <v>0</v>
      </c>
      <c r="AF230" s="253">
        <v>0</v>
      </c>
      <c r="AG230" s="253">
        <v>0</v>
      </c>
      <c r="AH230" s="253">
        <v>0</v>
      </c>
      <c r="AI230" s="253">
        <v>0</v>
      </c>
      <c r="AJ230" s="253">
        <v>0</v>
      </c>
      <c r="AK230" s="126"/>
      <c r="AL230" s="253">
        <v>436</v>
      </c>
      <c r="AM230" s="253">
        <v>49</v>
      </c>
      <c r="AN230" s="253">
        <v>229</v>
      </c>
      <c r="AO230" s="253">
        <v>0</v>
      </c>
    </row>
    <row r="231" spans="1:41">
      <c r="A231" s="129">
        <v>436049244</v>
      </c>
      <c r="B231" s="130" t="s">
        <v>703</v>
      </c>
      <c r="C231" s="141">
        <f t="shared" si="52"/>
        <v>0</v>
      </c>
      <c r="D231" s="141">
        <f t="shared" si="53"/>
        <v>0</v>
      </c>
      <c r="E231" s="141">
        <f t="shared" si="54"/>
        <v>0</v>
      </c>
      <c r="F231" s="141">
        <f t="shared" si="55"/>
        <v>0</v>
      </c>
      <c r="G231" s="141">
        <f t="shared" si="56"/>
        <v>3</v>
      </c>
      <c r="H231" s="141">
        <f t="shared" si="57"/>
        <v>5</v>
      </c>
      <c r="I231" s="141">
        <f t="shared" si="58"/>
        <v>0.3</v>
      </c>
      <c r="J231" s="141"/>
      <c r="K231" s="141">
        <f t="shared" si="59"/>
        <v>0</v>
      </c>
      <c r="L231" s="141">
        <f t="shared" si="60"/>
        <v>0</v>
      </c>
      <c r="M231" s="141">
        <f t="shared" si="61"/>
        <v>0</v>
      </c>
      <c r="N231" s="141">
        <f t="shared" si="62"/>
        <v>0</v>
      </c>
      <c r="O231" s="141">
        <f t="shared" si="63"/>
        <v>3</v>
      </c>
      <c r="P231" s="141">
        <f t="shared" si="50"/>
        <v>37.5</v>
      </c>
      <c r="Q231" s="141">
        <f t="shared" si="64"/>
        <v>9</v>
      </c>
      <c r="R231" s="141">
        <f t="shared" si="51"/>
        <v>8</v>
      </c>
      <c r="S231" s="144"/>
      <c r="T231" s="253">
        <v>436049244</v>
      </c>
      <c r="U231" s="383" t="s">
        <v>703</v>
      </c>
      <c r="V231" s="253">
        <v>0</v>
      </c>
      <c r="W231" s="253">
        <v>0</v>
      </c>
      <c r="X231" s="253">
        <v>0</v>
      </c>
      <c r="Y231" s="253">
        <v>0</v>
      </c>
      <c r="Z231" s="253">
        <v>3</v>
      </c>
      <c r="AA231" s="253">
        <v>5</v>
      </c>
      <c r="AB231" s="253">
        <v>0</v>
      </c>
      <c r="AC231" s="253">
        <v>0</v>
      </c>
      <c r="AD231" s="253">
        <v>0</v>
      </c>
      <c r="AE231" s="253">
        <v>0</v>
      </c>
      <c r="AF231" s="253">
        <v>1</v>
      </c>
      <c r="AG231" s="253">
        <v>0</v>
      </c>
      <c r="AH231" s="253">
        <v>0</v>
      </c>
      <c r="AI231" s="253">
        <v>0</v>
      </c>
      <c r="AJ231" s="253">
        <v>2</v>
      </c>
      <c r="AK231" s="126"/>
      <c r="AL231" s="253">
        <v>436</v>
      </c>
      <c r="AM231" s="253">
        <v>49</v>
      </c>
      <c r="AN231" s="253">
        <v>244</v>
      </c>
      <c r="AO231" s="253">
        <v>0</v>
      </c>
    </row>
    <row r="232" spans="1:41">
      <c r="A232" s="129">
        <v>436049248</v>
      </c>
      <c r="B232" s="130" t="s">
        <v>703</v>
      </c>
      <c r="C232" s="141">
        <f t="shared" si="52"/>
        <v>0</v>
      </c>
      <c r="D232" s="141">
        <f t="shared" si="53"/>
        <v>0</v>
      </c>
      <c r="E232" s="141">
        <f t="shared" si="54"/>
        <v>0</v>
      </c>
      <c r="F232" s="141">
        <f t="shared" si="55"/>
        <v>0</v>
      </c>
      <c r="G232" s="141">
        <f t="shared" si="56"/>
        <v>1</v>
      </c>
      <c r="H232" s="141">
        <f t="shared" si="57"/>
        <v>4</v>
      </c>
      <c r="I232" s="141">
        <f t="shared" si="58"/>
        <v>0.1875</v>
      </c>
      <c r="J232" s="141"/>
      <c r="K232" s="141">
        <f t="shared" si="59"/>
        <v>0</v>
      </c>
      <c r="L232" s="141">
        <f t="shared" si="60"/>
        <v>0</v>
      </c>
      <c r="M232" s="141">
        <f t="shared" si="61"/>
        <v>0</v>
      </c>
      <c r="N232" s="141">
        <f t="shared" si="62"/>
        <v>0</v>
      </c>
      <c r="O232" s="141">
        <f t="shared" si="63"/>
        <v>1</v>
      </c>
      <c r="P232" s="141">
        <f t="shared" si="50"/>
        <v>20</v>
      </c>
      <c r="Q232" s="141">
        <f t="shared" si="64"/>
        <v>5</v>
      </c>
      <c r="R232" s="141">
        <f t="shared" si="51"/>
        <v>5</v>
      </c>
      <c r="S232" s="144"/>
      <c r="T232" s="253">
        <v>436049248</v>
      </c>
      <c r="U232" s="383" t="s">
        <v>703</v>
      </c>
      <c r="V232" s="253">
        <v>0</v>
      </c>
      <c r="W232" s="253">
        <v>0</v>
      </c>
      <c r="X232" s="253">
        <v>0</v>
      </c>
      <c r="Y232" s="253">
        <v>0</v>
      </c>
      <c r="Z232" s="253">
        <v>1</v>
      </c>
      <c r="AA232" s="253">
        <v>4</v>
      </c>
      <c r="AB232" s="253">
        <v>0</v>
      </c>
      <c r="AC232" s="253">
        <v>0</v>
      </c>
      <c r="AD232" s="253">
        <v>0</v>
      </c>
      <c r="AE232" s="253">
        <v>0</v>
      </c>
      <c r="AF232" s="253">
        <v>1</v>
      </c>
      <c r="AG232" s="253">
        <v>0</v>
      </c>
      <c r="AH232" s="253">
        <v>0</v>
      </c>
      <c r="AI232" s="253">
        <v>0</v>
      </c>
      <c r="AJ232" s="253">
        <v>0</v>
      </c>
      <c r="AK232" s="126"/>
      <c r="AL232" s="253">
        <v>436</v>
      </c>
      <c r="AM232" s="253">
        <v>49</v>
      </c>
      <c r="AN232" s="253">
        <v>248</v>
      </c>
      <c r="AO232" s="253">
        <v>0</v>
      </c>
    </row>
    <row r="233" spans="1:41">
      <c r="A233" s="129">
        <v>436049258</v>
      </c>
      <c r="B233" s="130" t="s">
        <v>703</v>
      </c>
      <c r="C233" s="141">
        <f t="shared" si="52"/>
        <v>0</v>
      </c>
      <c r="D233" s="141">
        <f t="shared" si="53"/>
        <v>0</v>
      </c>
      <c r="E233" s="141">
        <f t="shared" si="54"/>
        <v>0</v>
      </c>
      <c r="F233" s="141">
        <f t="shared" si="55"/>
        <v>0</v>
      </c>
      <c r="G233" s="141">
        <f t="shared" si="56"/>
        <v>0</v>
      </c>
      <c r="H233" s="141">
        <f t="shared" si="57"/>
        <v>1</v>
      </c>
      <c r="I233" s="141">
        <f t="shared" si="58"/>
        <v>3.7499999999999999E-2</v>
      </c>
      <c r="J233" s="141"/>
      <c r="K233" s="141">
        <f t="shared" si="59"/>
        <v>0</v>
      </c>
      <c r="L233" s="141">
        <f t="shared" si="60"/>
        <v>0</v>
      </c>
      <c r="M233" s="141">
        <f t="shared" si="61"/>
        <v>0</v>
      </c>
      <c r="N233" s="141">
        <f t="shared" si="62"/>
        <v>0</v>
      </c>
      <c r="O233" s="141">
        <f t="shared" si="63"/>
        <v>0</v>
      </c>
      <c r="P233" s="141">
        <f t="shared" si="50"/>
        <v>0</v>
      </c>
      <c r="Q233" s="141">
        <f t="shared" si="64"/>
        <v>1</v>
      </c>
      <c r="R233" s="141">
        <f t="shared" si="51"/>
        <v>1</v>
      </c>
      <c r="S233" s="144"/>
      <c r="T233" s="253">
        <v>436049258</v>
      </c>
      <c r="U233" s="383" t="s">
        <v>703</v>
      </c>
      <c r="V233" s="253">
        <v>0</v>
      </c>
      <c r="W233" s="253">
        <v>0</v>
      </c>
      <c r="X233" s="253">
        <v>0</v>
      </c>
      <c r="Y233" s="253">
        <v>0</v>
      </c>
      <c r="Z233" s="253">
        <v>0</v>
      </c>
      <c r="AA233" s="253">
        <v>1</v>
      </c>
      <c r="AB233" s="253">
        <v>0</v>
      </c>
      <c r="AC233" s="253">
        <v>0</v>
      </c>
      <c r="AD233" s="253">
        <v>0</v>
      </c>
      <c r="AE233" s="253">
        <v>0</v>
      </c>
      <c r="AF233" s="253">
        <v>0</v>
      </c>
      <c r="AG233" s="253">
        <v>0</v>
      </c>
      <c r="AH233" s="253">
        <v>0</v>
      </c>
      <c r="AI233" s="253">
        <v>0</v>
      </c>
      <c r="AJ233" s="253">
        <v>0</v>
      </c>
      <c r="AK233" s="126"/>
      <c r="AL233" s="253">
        <v>436</v>
      </c>
      <c r="AM233" s="253">
        <v>49</v>
      </c>
      <c r="AN233" s="253">
        <v>258</v>
      </c>
      <c r="AO233" s="253">
        <v>0</v>
      </c>
    </row>
    <row r="234" spans="1:41">
      <c r="A234" s="129">
        <v>436049262</v>
      </c>
      <c r="B234" s="130" t="s">
        <v>703</v>
      </c>
      <c r="C234" s="141">
        <f t="shared" si="52"/>
        <v>0</v>
      </c>
      <c r="D234" s="141">
        <f t="shared" si="53"/>
        <v>0</v>
      </c>
      <c r="E234" s="141">
        <f t="shared" si="54"/>
        <v>0</v>
      </c>
      <c r="F234" s="141">
        <f t="shared" si="55"/>
        <v>0</v>
      </c>
      <c r="G234" s="141">
        <f t="shared" si="56"/>
        <v>1</v>
      </c>
      <c r="H234" s="141">
        <f t="shared" si="57"/>
        <v>1</v>
      </c>
      <c r="I234" s="141">
        <f t="shared" si="58"/>
        <v>7.4999999999999997E-2</v>
      </c>
      <c r="J234" s="141"/>
      <c r="K234" s="141">
        <f t="shared" si="59"/>
        <v>0</v>
      </c>
      <c r="L234" s="141">
        <f t="shared" si="60"/>
        <v>0</v>
      </c>
      <c r="M234" s="141">
        <f t="shared" si="61"/>
        <v>0</v>
      </c>
      <c r="N234" s="141">
        <f t="shared" si="62"/>
        <v>0</v>
      </c>
      <c r="O234" s="141">
        <f t="shared" si="63"/>
        <v>1</v>
      </c>
      <c r="P234" s="141">
        <f t="shared" si="50"/>
        <v>50</v>
      </c>
      <c r="Q234" s="141">
        <f t="shared" si="64"/>
        <v>10</v>
      </c>
      <c r="R234" s="141">
        <f t="shared" si="51"/>
        <v>2</v>
      </c>
      <c r="S234" s="144"/>
      <c r="T234" s="253">
        <v>436049262</v>
      </c>
      <c r="U234" s="383" t="s">
        <v>703</v>
      </c>
      <c r="V234" s="253">
        <v>0</v>
      </c>
      <c r="W234" s="253">
        <v>0</v>
      </c>
      <c r="X234" s="253">
        <v>0</v>
      </c>
      <c r="Y234" s="253">
        <v>0</v>
      </c>
      <c r="Z234" s="253">
        <v>1</v>
      </c>
      <c r="AA234" s="253">
        <v>1</v>
      </c>
      <c r="AB234" s="253">
        <v>0</v>
      </c>
      <c r="AC234" s="253">
        <v>0</v>
      </c>
      <c r="AD234" s="253">
        <v>0</v>
      </c>
      <c r="AE234" s="253">
        <v>0</v>
      </c>
      <c r="AF234" s="253">
        <v>1</v>
      </c>
      <c r="AG234" s="253">
        <v>0</v>
      </c>
      <c r="AH234" s="253">
        <v>0</v>
      </c>
      <c r="AI234" s="253">
        <v>0</v>
      </c>
      <c r="AJ234" s="253">
        <v>0</v>
      </c>
      <c r="AK234" s="126"/>
      <c r="AL234" s="253">
        <v>436</v>
      </c>
      <c r="AM234" s="253">
        <v>49</v>
      </c>
      <c r="AN234" s="253">
        <v>262</v>
      </c>
      <c r="AO234" s="253">
        <v>0</v>
      </c>
    </row>
    <row r="235" spans="1:41">
      <c r="A235" s="129">
        <v>436049274</v>
      </c>
      <c r="B235" s="130" t="s">
        <v>703</v>
      </c>
      <c r="C235" s="141">
        <f t="shared" si="52"/>
        <v>0</v>
      </c>
      <c r="D235" s="141">
        <f t="shared" si="53"/>
        <v>0</v>
      </c>
      <c r="E235" s="141">
        <f t="shared" si="54"/>
        <v>0</v>
      </c>
      <c r="F235" s="141">
        <f t="shared" si="55"/>
        <v>0</v>
      </c>
      <c r="G235" s="141">
        <f t="shared" si="56"/>
        <v>3</v>
      </c>
      <c r="H235" s="141">
        <f t="shared" si="57"/>
        <v>1</v>
      </c>
      <c r="I235" s="141">
        <f t="shared" si="58"/>
        <v>0.15</v>
      </c>
      <c r="J235" s="141"/>
      <c r="K235" s="141">
        <f t="shared" si="59"/>
        <v>0</v>
      </c>
      <c r="L235" s="141">
        <f t="shared" si="60"/>
        <v>0</v>
      </c>
      <c r="M235" s="141">
        <f t="shared" si="61"/>
        <v>0</v>
      </c>
      <c r="N235" s="141">
        <f t="shared" si="62"/>
        <v>0</v>
      </c>
      <c r="O235" s="141">
        <f t="shared" si="63"/>
        <v>0</v>
      </c>
      <c r="P235" s="141">
        <f t="shared" si="50"/>
        <v>0</v>
      </c>
      <c r="Q235" s="141">
        <f t="shared" si="64"/>
        <v>1</v>
      </c>
      <c r="R235" s="141">
        <f t="shared" si="51"/>
        <v>4</v>
      </c>
      <c r="S235" s="144"/>
      <c r="T235" s="253">
        <v>436049274</v>
      </c>
      <c r="U235" s="383" t="s">
        <v>703</v>
      </c>
      <c r="V235" s="253">
        <v>0</v>
      </c>
      <c r="W235" s="253">
        <v>0</v>
      </c>
      <c r="X235" s="253">
        <v>0</v>
      </c>
      <c r="Y235" s="253">
        <v>0</v>
      </c>
      <c r="Z235" s="253">
        <v>3</v>
      </c>
      <c r="AA235" s="253">
        <v>1</v>
      </c>
      <c r="AB235" s="253">
        <v>0</v>
      </c>
      <c r="AC235" s="253">
        <v>0</v>
      </c>
      <c r="AD235" s="253">
        <v>0</v>
      </c>
      <c r="AE235" s="253">
        <v>0</v>
      </c>
      <c r="AF235" s="253">
        <v>0</v>
      </c>
      <c r="AG235" s="253">
        <v>0</v>
      </c>
      <c r="AH235" s="253">
        <v>0</v>
      </c>
      <c r="AI235" s="253">
        <v>0</v>
      </c>
      <c r="AJ235" s="253">
        <v>0</v>
      </c>
      <c r="AK235" s="126"/>
      <c r="AL235" s="253">
        <v>436</v>
      </c>
      <c r="AM235" s="253">
        <v>49</v>
      </c>
      <c r="AN235" s="253">
        <v>274</v>
      </c>
      <c r="AO235" s="253">
        <v>0</v>
      </c>
    </row>
    <row r="236" spans="1:41">
      <c r="A236" s="129">
        <v>436049284</v>
      </c>
      <c r="B236" s="130" t="s">
        <v>703</v>
      </c>
      <c r="C236" s="141">
        <f t="shared" si="52"/>
        <v>0</v>
      </c>
      <c r="D236" s="141">
        <f t="shared" si="53"/>
        <v>0</v>
      </c>
      <c r="E236" s="141">
        <f t="shared" si="54"/>
        <v>0</v>
      </c>
      <c r="F236" s="141">
        <f t="shared" si="55"/>
        <v>0</v>
      </c>
      <c r="G236" s="141">
        <f t="shared" si="56"/>
        <v>0</v>
      </c>
      <c r="H236" s="141">
        <f t="shared" si="57"/>
        <v>2</v>
      </c>
      <c r="I236" s="141">
        <f t="shared" si="58"/>
        <v>7.4999999999999997E-2</v>
      </c>
      <c r="J236" s="141"/>
      <c r="K236" s="141">
        <f t="shared" si="59"/>
        <v>0</v>
      </c>
      <c r="L236" s="141">
        <f t="shared" si="60"/>
        <v>0</v>
      </c>
      <c r="M236" s="141">
        <f t="shared" si="61"/>
        <v>0</v>
      </c>
      <c r="N236" s="141">
        <f t="shared" si="62"/>
        <v>0</v>
      </c>
      <c r="O236" s="141">
        <f t="shared" si="63"/>
        <v>0</v>
      </c>
      <c r="P236" s="141">
        <f t="shared" si="50"/>
        <v>0</v>
      </c>
      <c r="Q236" s="141">
        <f t="shared" si="64"/>
        <v>1</v>
      </c>
      <c r="R236" s="141">
        <f t="shared" si="51"/>
        <v>2</v>
      </c>
      <c r="S236" s="144"/>
      <c r="T236" s="253">
        <v>436049284</v>
      </c>
      <c r="U236" s="383" t="s">
        <v>703</v>
      </c>
      <c r="V236" s="253">
        <v>0</v>
      </c>
      <c r="W236" s="253">
        <v>0</v>
      </c>
      <c r="X236" s="253">
        <v>0</v>
      </c>
      <c r="Y236" s="253">
        <v>0</v>
      </c>
      <c r="Z236" s="253">
        <v>0</v>
      </c>
      <c r="AA236" s="253">
        <v>2</v>
      </c>
      <c r="AB236" s="253">
        <v>0</v>
      </c>
      <c r="AC236" s="253">
        <v>0</v>
      </c>
      <c r="AD236" s="253">
        <v>0</v>
      </c>
      <c r="AE236" s="253">
        <v>0</v>
      </c>
      <c r="AF236" s="253">
        <v>0</v>
      </c>
      <c r="AG236" s="253">
        <v>0</v>
      </c>
      <c r="AH236" s="253">
        <v>0</v>
      </c>
      <c r="AI236" s="253">
        <v>0</v>
      </c>
      <c r="AJ236" s="253">
        <v>0</v>
      </c>
      <c r="AK236" s="126"/>
      <c r="AL236" s="253">
        <v>436</v>
      </c>
      <c r="AM236" s="253">
        <v>49</v>
      </c>
      <c r="AN236" s="253">
        <v>284</v>
      </c>
      <c r="AO236" s="253">
        <v>0</v>
      </c>
    </row>
    <row r="237" spans="1:41">
      <c r="A237" s="129">
        <v>436049285</v>
      </c>
      <c r="B237" s="130" t="s">
        <v>703</v>
      </c>
      <c r="C237" s="141">
        <f t="shared" si="52"/>
        <v>0</v>
      </c>
      <c r="D237" s="141">
        <f t="shared" si="53"/>
        <v>0</v>
      </c>
      <c r="E237" s="141">
        <f t="shared" si="54"/>
        <v>0</v>
      </c>
      <c r="F237" s="141">
        <f t="shared" si="55"/>
        <v>0</v>
      </c>
      <c r="G237" s="141">
        <f t="shared" si="56"/>
        <v>0</v>
      </c>
      <c r="H237" s="141">
        <f t="shared" si="57"/>
        <v>1</v>
      </c>
      <c r="I237" s="141">
        <f t="shared" si="58"/>
        <v>3.7499999999999999E-2</v>
      </c>
      <c r="J237" s="141"/>
      <c r="K237" s="141">
        <f t="shared" si="59"/>
        <v>0</v>
      </c>
      <c r="L237" s="141">
        <f t="shared" si="60"/>
        <v>0</v>
      </c>
      <c r="M237" s="141">
        <f t="shared" si="61"/>
        <v>0</v>
      </c>
      <c r="N237" s="141">
        <f t="shared" si="62"/>
        <v>0</v>
      </c>
      <c r="O237" s="141">
        <f t="shared" si="63"/>
        <v>0</v>
      </c>
      <c r="P237" s="141">
        <f t="shared" si="50"/>
        <v>0</v>
      </c>
      <c r="Q237" s="141">
        <f t="shared" si="64"/>
        <v>1</v>
      </c>
      <c r="R237" s="141">
        <f t="shared" si="51"/>
        <v>1</v>
      </c>
      <c r="S237" s="144"/>
      <c r="T237" s="253">
        <v>436049285</v>
      </c>
      <c r="U237" s="383" t="s">
        <v>703</v>
      </c>
      <c r="V237" s="253">
        <v>0</v>
      </c>
      <c r="W237" s="253">
        <v>0</v>
      </c>
      <c r="X237" s="253">
        <v>0</v>
      </c>
      <c r="Y237" s="253">
        <v>0</v>
      </c>
      <c r="Z237" s="253">
        <v>0</v>
      </c>
      <c r="AA237" s="253">
        <v>1</v>
      </c>
      <c r="AB237" s="253">
        <v>0</v>
      </c>
      <c r="AC237" s="253">
        <v>0</v>
      </c>
      <c r="AD237" s="253">
        <v>0</v>
      </c>
      <c r="AE237" s="253">
        <v>0</v>
      </c>
      <c r="AF237" s="253">
        <v>0</v>
      </c>
      <c r="AG237" s="253">
        <v>0</v>
      </c>
      <c r="AH237" s="253">
        <v>0</v>
      </c>
      <c r="AI237" s="253">
        <v>0</v>
      </c>
      <c r="AJ237" s="253">
        <v>0</v>
      </c>
      <c r="AK237" s="126"/>
      <c r="AL237" s="253">
        <v>436</v>
      </c>
      <c r="AM237" s="253">
        <v>49</v>
      </c>
      <c r="AN237" s="253">
        <v>285</v>
      </c>
      <c r="AO237" s="253">
        <v>0</v>
      </c>
    </row>
    <row r="238" spans="1:41">
      <c r="A238" s="129">
        <v>436049308</v>
      </c>
      <c r="B238" s="130" t="s">
        <v>703</v>
      </c>
      <c r="C238" s="141">
        <f t="shared" si="52"/>
        <v>0</v>
      </c>
      <c r="D238" s="141">
        <f t="shared" si="53"/>
        <v>0</v>
      </c>
      <c r="E238" s="141">
        <f t="shared" si="54"/>
        <v>0</v>
      </c>
      <c r="F238" s="141">
        <f t="shared" si="55"/>
        <v>0</v>
      </c>
      <c r="G238" s="141">
        <f t="shared" si="56"/>
        <v>1</v>
      </c>
      <c r="H238" s="141">
        <f t="shared" si="57"/>
        <v>3</v>
      </c>
      <c r="I238" s="141">
        <f t="shared" si="58"/>
        <v>0.15</v>
      </c>
      <c r="J238" s="141"/>
      <c r="K238" s="141">
        <f t="shared" si="59"/>
        <v>0</v>
      </c>
      <c r="L238" s="141">
        <f t="shared" si="60"/>
        <v>0</v>
      </c>
      <c r="M238" s="141">
        <f t="shared" si="61"/>
        <v>0</v>
      </c>
      <c r="N238" s="141">
        <f t="shared" si="62"/>
        <v>0</v>
      </c>
      <c r="O238" s="141">
        <f t="shared" si="63"/>
        <v>1</v>
      </c>
      <c r="P238" s="141">
        <f t="shared" si="50"/>
        <v>25</v>
      </c>
      <c r="Q238" s="141">
        <f t="shared" si="64"/>
        <v>6</v>
      </c>
      <c r="R238" s="141">
        <f t="shared" si="51"/>
        <v>4</v>
      </c>
      <c r="S238" s="144"/>
      <c r="T238" s="253">
        <v>436049308</v>
      </c>
      <c r="U238" s="383" t="s">
        <v>703</v>
      </c>
      <c r="V238" s="253">
        <v>0</v>
      </c>
      <c r="W238" s="253">
        <v>0</v>
      </c>
      <c r="X238" s="253">
        <v>0</v>
      </c>
      <c r="Y238" s="253">
        <v>0</v>
      </c>
      <c r="Z238" s="253">
        <v>1</v>
      </c>
      <c r="AA238" s="253">
        <v>3</v>
      </c>
      <c r="AB238" s="253">
        <v>0</v>
      </c>
      <c r="AC238" s="253">
        <v>0</v>
      </c>
      <c r="AD238" s="253">
        <v>0</v>
      </c>
      <c r="AE238" s="253">
        <v>0</v>
      </c>
      <c r="AF238" s="253">
        <v>1</v>
      </c>
      <c r="AG238" s="253">
        <v>0</v>
      </c>
      <c r="AH238" s="253">
        <v>0</v>
      </c>
      <c r="AI238" s="253">
        <v>0</v>
      </c>
      <c r="AJ238" s="253">
        <v>0</v>
      </c>
      <c r="AK238" s="126"/>
      <c r="AL238" s="253">
        <v>436</v>
      </c>
      <c r="AM238" s="253">
        <v>49</v>
      </c>
      <c r="AN238" s="253">
        <v>308</v>
      </c>
      <c r="AO238" s="253">
        <v>0</v>
      </c>
    </row>
    <row r="239" spans="1:41">
      <c r="A239" s="129">
        <v>436049336</v>
      </c>
      <c r="B239" s="130" t="s">
        <v>703</v>
      </c>
      <c r="C239" s="141">
        <f t="shared" si="52"/>
        <v>0</v>
      </c>
      <c r="D239" s="141">
        <f t="shared" si="53"/>
        <v>0</v>
      </c>
      <c r="E239" s="141">
        <f t="shared" si="54"/>
        <v>0</v>
      </c>
      <c r="F239" s="141">
        <f t="shared" si="55"/>
        <v>0</v>
      </c>
      <c r="G239" s="141">
        <f t="shared" si="56"/>
        <v>0</v>
      </c>
      <c r="H239" s="141">
        <f t="shared" si="57"/>
        <v>1</v>
      </c>
      <c r="I239" s="141">
        <f t="shared" si="58"/>
        <v>3.7499999999999999E-2</v>
      </c>
      <c r="J239" s="141"/>
      <c r="K239" s="141">
        <f t="shared" si="59"/>
        <v>0</v>
      </c>
      <c r="L239" s="141">
        <f t="shared" si="60"/>
        <v>0</v>
      </c>
      <c r="M239" s="141">
        <f t="shared" si="61"/>
        <v>0</v>
      </c>
      <c r="N239" s="141">
        <f t="shared" si="62"/>
        <v>0</v>
      </c>
      <c r="O239" s="141">
        <f t="shared" si="63"/>
        <v>0</v>
      </c>
      <c r="P239" s="141">
        <f t="shared" si="50"/>
        <v>0</v>
      </c>
      <c r="Q239" s="141">
        <f t="shared" si="64"/>
        <v>1</v>
      </c>
      <c r="R239" s="141">
        <f t="shared" si="51"/>
        <v>1</v>
      </c>
      <c r="S239" s="144"/>
      <c r="T239" s="253">
        <v>436049336</v>
      </c>
      <c r="U239" s="383" t="s">
        <v>703</v>
      </c>
      <c r="V239" s="253">
        <v>0</v>
      </c>
      <c r="W239" s="253">
        <v>0</v>
      </c>
      <c r="X239" s="253">
        <v>0</v>
      </c>
      <c r="Y239" s="253">
        <v>0</v>
      </c>
      <c r="Z239" s="253">
        <v>0</v>
      </c>
      <c r="AA239" s="253">
        <v>1</v>
      </c>
      <c r="AB239" s="253">
        <v>0</v>
      </c>
      <c r="AC239" s="253">
        <v>0</v>
      </c>
      <c r="AD239" s="253">
        <v>0</v>
      </c>
      <c r="AE239" s="253">
        <v>0</v>
      </c>
      <c r="AF239" s="253">
        <v>0</v>
      </c>
      <c r="AG239" s="253">
        <v>0</v>
      </c>
      <c r="AH239" s="253">
        <v>0</v>
      </c>
      <c r="AI239" s="253">
        <v>0</v>
      </c>
      <c r="AJ239" s="253">
        <v>0</v>
      </c>
      <c r="AK239" s="126"/>
      <c r="AL239" s="253">
        <v>436</v>
      </c>
      <c r="AM239" s="253">
        <v>49</v>
      </c>
      <c r="AN239" s="253">
        <v>336</v>
      </c>
      <c r="AO239" s="253">
        <v>0</v>
      </c>
    </row>
    <row r="240" spans="1:41">
      <c r="A240" s="129">
        <v>436049346</v>
      </c>
      <c r="B240" s="130" t="s">
        <v>703</v>
      </c>
      <c r="C240" s="141">
        <f t="shared" si="52"/>
        <v>0</v>
      </c>
      <c r="D240" s="141">
        <f t="shared" si="53"/>
        <v>0</v>
      </c>
      <c r="E240" s="141">
        <f t="shared" si="54"/>
        <v>0</v>
      </c>
      <c r="F240" s="141">
        <f t="shared" si="55"/>
        <v>0</v>
      </c>
      <c r="G240" s="141">
        <f t="shared" si="56"/>
        <v>0</v>
      </c>
      <c r="H240" s="141">
        <f t="shared" si="57"/>
        <v>1</v>
      </c>
      <c r="I240" s="141">
        <f t="shared" si="58"/>
        <v>3.7499999999999999E-2</v>
      </c>
      <c r="J240" s="141"/>
      <c r="K240" s="141">
        <f t="shared" si="59"/>
        <v>0</v>
      </c>
      <c r="L240" s="141">
        <f t="shared" si="60"/>
        <v>0</v>
      </c>
      <c r="M240" s="141">
        <f t="shared" si="61"/>
        <v>0</v>
      </c>
      <c r="N240" s="141">
        <f t="shared" si="62"/>
        <v>0</v>
      </c>
      <c r="O240" s="141">
        <f t="shared" si="63"/>
        <v>0</v>
      </c>
      <c r="P240" s="141">
        <f t="shared" si="50"/>
        <v>0</v>
      </c>
      <c r="Q240" s="141">
        <f t="shared" si="64"/>
        <v>1</v>
      </c>
      <c r="R240" s="141">
        <f t="shared" si="51"/>
        <v>1</v>
      </c>
      <c r="S240" s="144"/>
      <c r="T240" s="253">
        <v>436049346</v>
      </c>
      <c r="U240" s="383" t="s">
        <v>703</v>
      </c>
      <c r="V240" s="253">
        <v>0</v>
      </c>
      <c r="W240" s="253">
        <v>0</v>
      </c>
      <c r="X240" s="253">
        <v>0</v>
      </c>
      <c r="Y240" s="253">
        <v>0</v>
      </c>
      <c r="Z240" s="253">
        <v>0</v>
      </c>
      <c r="AA240" s="253">
        <v>1</v>
      </c>
      <c r="AB240" s="253">
        <v>0</v>
      </c>
      <c r="AC240" s="253">
        <v>0</v>
      </c>
      <c r="AD240" s="253">
        <v>0</v>
      </c>
      <c r="AE240" s="253">
        <v>0</v>
      </c>
      <c r="AF240" s="253">
        <v>0</v>
      </c>
      <c r="AG240" s="253">
        <v>0</v>
      </c>
      <c r="AH240" s="253">
        <v>0</v>
      </c>
      <c r="AI240" s="253">
        <v>0</v>
      </c>
      <c r="AJ240" s="253">
        <v>0</v>
      </c>
      <c r="AK240" s="126"/>
      <c r="AL240" s="253">
        <v>436</v>
      </c>
      <c r="AM240" s="253">
        <v>49</v>
      </c>
      <c r="AN240" s="253">
        <v>346</v>
      </c>
      <c r="AO240" s="253">
        <v>0</v>
      </c>
    </row>
    <row r="241" spans="1:41">
      <c r="A241" s="129">
        <v>436049730</v>
      </c>
      <c r="B241" s="130" t="s">
        <v>703</v>
      </c>
      <c r="C241" s="141">
        <f t="shared" si="52"/>
        <v>0</v>
      </c>
      <c r="D241" s="141">
        <f t="shared" si="53"/>
        <v>0</v>
      </c>
      <c r="E241" s="141">
        <f t="shared" si="54"/>
        <v>0</v>
      </c>
      <c r="F241" s="141">
        <f t="shared" si="55"/>
        <v>0</v>
      </c>
      <c r="G241" s="141">
        <f t="shared" si="56"/>
        <v>0</v>
      </c>
      <c r="H241" s="141">
        <f t="shared" si="57"/>
        <v>1</v>
      </c>
      <c r="I241" s="141">
        <f t="shared" si="58"/>
        <v>3.7499999999999999E-2</v>
      </c>
      <c r="J241" s="141"/>
      <c r="K241" s="141">
        <f t="shared" si="59"/>
        <v>0</v>
      </c>
      <c r="L241" s="141">
        <f t="shared" si="60"/>
        <v>0</v>
      </c>
      <c r="M241" s="141">
        <f t="shared" si="61"/>
        <v>0</v>
      </c>
      <c r="N241" s="141">
        <f t="shared" si="62"/>
        <v>0</v>
      </c>
      <c r="O241" s="141">
        <f t="shared" si="63"/>
        <v>0</v>
      </c>
      <c r="P241" s="141">
        <f t="shared" si="50"/>
        <v>0</v>
      </c>
      <c r="Q241" s="141">
        <f t="shared" si="64"/>
        <v>1</v>
      </c>
      <c r="R241" s="141">
        <f t="shared" si="51"/>
        <v>1</v>
      </c>
      <c r="S241" s="144"/>
      <c r="T241" s="253">
        <v>436049730</v>
      </c>
      <c r="U241" s="383" t="s">
        <v>703</v>
      </c>
      <c r="V241" s="253">
        <v>0</v>
      </c>
      <c r="W241" s="253">
        <v>0</v>
      </c>
      <c r="X241" s="253">
        <v>0</v>
      </c>
      <c r="Y241" s="253">
        <v>0</v>
      </c>
      <c r="Z241" s="253">
        <v>0</v>
      </c>
      <c r="AA241" s="253">
        <v>1</v>
      </c>
      <c r="AB241" s="253">
        <v>0</v>
      </c>
      <c r="AC241" s="253">
        <v>0</v>
      </c>
      <c r="AD241" s="253">
        <v>0</v>
      </c>
      <c r="AE241" s="253">
        <v>0</v>
      </c>
      <c r="AF241" s="253">
        <v>0</v>
      </c>
      <c r="AG241" s="253">
        <v>0</v>
      </c>
      <c r="AH241" s="253">
        <v>0</v>
      </c>
      <c r="AI241" s="253">
        <v>0</v>
      </c>
      <c r="AJ241" s="253">
        <v>0</v>
      </c>
      <c r="AK241" s="126"/>
      <c r="AL241" s="253">
        <v>436</v>
      </c>
      <c r="AM241" s="253">
        <v>49</v>
      </c>
      <c r="AN241" s="253">
        <v>730</v>
      </c>
      <c r="AO241" s="253">
        <v>0</v>
      </c>
    </row>
    <row r="242" spans="1:41">
      <c r="A242" s="129">
        <v>437035035</v>
      </c>
      <c r="B242" s="130" t="s">
        <v>716</v>
      </c>
      <c r="C242" s="141">
        <f t="shared" si="52"/>
        <v>0</v>
      </c>
      <c r="D242" s="141">
        <f t="shared" si="53"/>
        <v>0</v>
      </c>
      <c r="E242" s="141">
        <f t="shared" si="54"/>
        <v>0</v>
      </c>
      <c r="F242" s="141">
        <f t="shared" si="55"/>
        <v>0</v>
      </c>
      <c r="G242" s="141">
        <f t="shared" si="56"/>
        <v>0</v>
      </c>
      <c r="H242" s="141">
        <f t="shared" si="57"/>
        <v>243</v>
      </c>
      <c r="I242" s="141">
        <f t="shared" si="58"/>
        <v>10.199999999999999</v>
      </c>
      <c r="J242" s="141"/>
      <c r="K242" s="141">
        <f t="shared" si="59"/>
        <v>0</v>
      </c>
      <c r="L242" s="141">
        <f t="shared" si="60"/>
        <v>0</v>
      </c>
      <c r="M242" s="141">
        <f t="shared" si="61"/>
        <v>29</v>
      </c>
      <c r="N242" s="141">
        <f t="shared" si="62"/>
        <v>0</v>
      </c>
      <c r="O242" s="141">
        <f t="shared" si="63"/>
        <v>167</v>
      </c>
      <c r="P242" s="141">
        <f t="shared" si="50"/>
        <v>61.397058823529413</v>
      </c>
      <c r="Q242" s="141">
        <f t="shared" si="64"/>
        <v>10</v>
      </c>
      <c r="R242" s="141">
        <f t="shared" si="51"/>
        <v>272</v>
      </c>
      <c r="S242" s="144"/>
      <c r="T242" s="253">
        <v>437035035</v>
      </c>
      <c r="U242" s="383" t="s">
        <v>716</v>
      </c>
      <c r="V242" s="253">
        <v>0</v>
      </c>
      <c r="W242" s="253">
        <v>0</v>
      </c>
      <c r="X242" s="253">
        <v>0</v>
      </c>
      <c r="Y242" s="253">
        <v>0</v>
      </c>
      <c r="Z242" s="253">
        <v>0</v>
      </c>
      <c r="AA242" s="253">
        <v>243</v>
      </c>
      <c r="AB242" s="253">
        <v>0</v>
      </c>
      <c r="AC242" s="253">
        <v>0</v>
      </c>
      <c r="AD242" s="253">
        <v>29</v>
      </c>
      <c r="AE242" s="253">
        <v>0</v>
      </c>
      <c r="AF242" s="253">
        <v>0</v>
      </c>
      <c r="AG242" s="253">
        <v>0</v>
      </c>
      <c r="AH242" s="253">
        <v>0</v>
      </c>
      <c r="AI242" s="253">
        <v>0</v>
      </c>
      <c r="AJ242" s="253">
        <v>167</v>
      </c>
      <c r="AK242" s="126"/>
      <c r="AL242" s="253">
        <v>437</v>
      </c>
      <c r="AM242" s="253">
        <v>35</v>
      </c>
      <c r="AN242" s="253">
        <v>35</v>
      </c>
      <c r="AO242" s="253">
        <v>0</v>
      </c>
    </row>
    <row r="243" spans="1:41">
      <c r="A243" s="129">
        <v>437035044</v>
      </c>
      <c r="B243" s="130" t="s">
        <v>716</v>
      </c>
      <c r="C243" s="141">
        <f t="shared" si="52"/>
        <v>0</v>
      </c>
      <c r="D243" s="141">
        <f t="shared" si="53"/>
        <v>0</v>
      </c>
      <c r="E243" s="141">
        <f t="shared" si="54"/>
        <v>0</v>
      </c>
      <c r="F243" s="141">
        <f t="shared" si="55"/>
        <v>0</v>
      </c>
      <c r="G243" s="141">
        <f t="shared" si="56"/>
        <v>0</v>
      </c>
      <c r="H243" s="141">
        <f t="shared" si="57"/>
        <v>3</v>
      </c>
      <c r="I243" s="141">
        <f t="shared" si="58"/>
        <v>0.1125</v>
      </c>
      <c r="J243" s="141"/>
      <c r="K243" s="141">
        <f t="shared" si="59"/>
        <v>0</v>
      </c>
      <c r="L243" s="141">
        <f t="shared" si="60"/>
        <v>0</v>
      </c>
      <c r="M243" s="141">
        <f t="shared" si="61"/>
        <v>0</v>
      </c>
      <c r="N243" s="141">
        <f t="shared" si="62"/>
        <v>0</v>
      </c>
      <c r="O243" s="141">
        <f t="shared" si="63"/>
        <v>2</v>
      </c>
      <c r="P243" s="141">
        <f t="shared" si="50"/>
        <v>66.666666666666657</v>
      </c>
      <c r="Q243" s="141">
        <f t="shared" si="64"/>
        <v>10</v>
      </c>
      <c r="R243" s="141">
        <f t="shared" si="51"/>
        <v>3</v>
      </c>
      <c r="S243" s="144"/>
      <c r="T243" s="253">
        <v>437035044</v>
      </c>
      <c r="U243" s="383" t="s">
        <v>716</v>
      </c>
      <c r="V243" s="253">
        <v>0</v>
      </c>
      <c r="W243" s="253">
        <v>0</v>
      </c>
      <c r="X243" s="253">
        <v>0</v>
      </c>
      <c r="Y243" s="253">
        <v>0</v>
      </c>
      <c r="Z243" s="253">
        <v>0</v>
      </c>
      <c r="AA243" s="253">
        <v>3</v>
      </c>
      <c r="AB243" s="253">
        <v>0</v>
      </c>
      <c r="AC243" s="253">
        <v>0</v>
      </c>
      <c r="AD243" s="253">
        <v>0</v>
      </c>
      <c r="AE243" s="253">
        <v>0</v>
      </c>
      <c r="AF243" s="253">
        <v>0</v>
      </c>
      <c r="AG243" s="253">
        <v>0</v>
      </c>
      <c r="AH243" s="253">
        <v>0</v>
      </c>
      <c r="AI243" s="253">
        <v>0</v>
      </c>
      <c r="AJ243" s="253">
        <v>2</v>
      </c>
      <c r="AK243" s="126"/>
      <c r="AL243" s="253">
        <v>437</v>
      </c>
      <c r="AM243" s="253">
        <v>35</v>
      </c>
      <c r="AN243" s="253">
        <v>44</v>
      </c>
      <c r="AO243" s="253">
        <v>0</v>
      </c>
    </row>
    <row r="244" spans="1:41">
      <c r="A244" s="129">
        <v>437035100</v>
      </c>
      <c r="B244" s="130" t="s">
        <v>716</v>
      </c>
      <c r="C244" s="141">
        <f t="shared" si="52"/>
        <v>0</v>
      </c>
      <c r="D244" s="141">
        <f t="shared" si="53"/>
        <v>0</v>
      </c>
      <c r="E244" s="141">
        <f t="shared" si="54"/>
        <v>0</v>
      </c>
      <c r="F244" s="141">
        <f t="shared" si="55"/>
        <v>0</v>
      </c>
      <c r="G244" s="141">
        <f t="shared" si="56"/>
        <v>0</v>
      </c>
      <c r="H244" s="141">
        <f t="shared" si="57"/>
        <v>2</v>
      </c>
      <c r="I244" s="141">
        <f t="shared" si="58"/>
        <v>7.4999999999999997E-2</v>
      </c>
      <c r="J244" s="141"/>
      <c r="K244" s="141">
        <f t="shared" si="59"/>
        <v>0</v>
      </c>
      <c r="L244" s="141">
        <f t="shared" si="60"/>
        <v>0</v>
      </c>
      <c r="M244" s="141">
        <f t="shared" si="61"/>
        <v>0</v>
      </c>
      <c r="N244" s="141">
        <f t="shared" si="62"/>
        <v>0</v>
      </c>
      <c r="O244" s="141">
        <f t="shared" si="63"/>
        <v>2</v>
      </c>
      <c r="P244" s="141">
        <f t="shared" si="50"/>
        <v>100</v>
      </c>
      <c r="Q244" s="141">
        <f t="shared" si="64"/>
        <v>10</v>
      </c>
      <c r="R244" s="141">
        <f t="shared" si="51"/>
        <v>2</v>
      </c>
      <c r="S244" s="144"/>
      <c r="T244" s="253">
        <v>437035100</v>
      </c>
      <c r="U244" s="383" t="s">
        <v>716</v>
      </c>
      <c r="V244" s="253">
        <v>0</v>
      </c>
      <c r="W244" s="253">
        <v>0</v>
      </c>
      <c r="X244" s="253">
        <v>0</v>
      </c>
      <c r="Y244" s="253">
        <v>0</v>
      </c>
      <c r="Z244" s="253">
        <v>0</v>
      </c>
      <c r="AA244" s="253">
        <v>2</v>
      </c>
      <c r="AB244" s="253">
        <v>0</v>
      </c>
      <c r="AC244" s="253">
        <v>0</v>
      </c>
      <c r="AD244" s="253">
        <v>0</v>
      </c>
      <c r="AE244" s="253">
        <v>0</v>
      </c>
      <c r="AF244" s="253">
        <v>0</v>
      </c>
      <c r="AG244" s="253">
        <v>0</v>
      </c>
      <c r="AH244" s="253">
        <v>0</v>
      </c>
      <c r="AI244" s="253">
        <v>0</v>
      </c>
      <c r="AJ244" s="253">
        <v>2</v>
      </c>
      <c r="AK244" s="126"/>
      <c r="AL244" s="253">
        <v>437</v>
      </c>
      <c r="AM244" s="253">
        <v>35</v>
      </c>
      <c r="AN244" s="253">
        <v>100</v>
      </c>
      <c r="AO244" s="253">
        <v>0</v>
      </c>
    </row>
    <row r="245" spans="1:41">
      <c r="A245" s="129">
        <v>437035163</v>
      </c>
      <c r="B245" s="130" t="s">
        <v>716</v>
      </c>
      <c r="C245" s="141">
        <f t="shared" si="52"/>
        <v>0</v>
      </c>
      <c r="D245" s="141">
        <f t="shared" si="53"/>
        <v>0</v>
      </c>
      <c r="E245" s="141">
        <f t="shared" si="54"/>
        <v>0</v>
      </c>
      <c r="F245" s="141">
        <f t="shared" si="55"/>
        <v>0</v>
      </c>
      <c r="G245" s="141">
        <f t="shared" si="56"/>
        <v>0</v>
      </c>
      <c r="H245" s="141">
        <f t="shared" si="57"/>
        <v>1</v>
      </c>
      <c r="I245" s="141">
        <f t="shared" si="58"/>
        <v>3.7499999999999999E-2</v>
      </c>
      <c r="J245" s="141"/>
      <c r="K245" s="141">
        <f t="shared" si="59"/>
        <v>0</v>
      </c>
      <c r="L245" s="141">
        <f t="shared" si="60"/>
        <v>0</v>
      </c>
      <c r="M245" s="141">
        <f t="shared" si="61"/>
        <v>0</v>
      </c>
      <c r="N245" s="141">
        <f t="shared" si="62"/>
        <v>0</v>
      </c>
      <c r="O245" s="141">
        <f t="shared" si="63"/>
        <v>0</v>
      </c>
      <c r="P245" s="141">
        <f t="shared" si="50"/>
        <v>0</v>
      </c>
      <c r="Q245" s="141">
        <f t="shared" si="64"/>
        <v>1</v>
      </c>
      <c r="R245" s="141">
        <f t="shared" si="51"/>
        <v>1</v>
      </c>
      <c r="S245" s="144"/>
      <c r="T245" s="253">
        <v>437035163</v>
      </c>
      <c r="U245" s="383" t="s">
        <v>716</v>
      </c>
      <c r="V245" s="253">
        <v>0</v>
      </c>
      <c r="W245" s="253">
        <v>0</v>
      </c>
      <c r="X245" s="253">
        <v>0</v>
      </c>
      <c r="Y245" s="253">
        <v>0</v>
      </c>
      <c r="Z245" s="253">
        <v>0</v>
      </c>
      <c r="AA245" s="253">
        <v>1</v>
      </c>
      <c r="AB245" s="253">
        <v>0</v>
      </c>
      <c r="AC245" s="253">
        <v>0</v>
      </c>
      <c r="AD245" s="253">
        <v>0</v>
      </c>
      <c r="AE245" s="253">
        <v>0</v>
      </c>
      <c r="AF245" s="253">
        <v>0</v>
      </c>
      <c r="AG245" s="253">
        <v>0</v>
      </c>
      <c r="AH245" s="253">
        <v>0</v>
      </c>
      <c r="AI245" s="253">
        <v>0</v>
      </c>
      <c r="AJ245" s="253">
        <v>0</v>
      </c>
      <c r="AK245" s="126"/>
      <c r="AL245" s="253">
        <v>437</v>
      </c>
      <c r="AM245" s="253">
        <v>35</v>
      </c>
      <c r="AN245" s="253">
        <v>163</v>
      </c>
      <c r="AO245" s="253">
        <v>0</v>
      </c>
    </row>
    <row r="246" spans="1:41">
      <c r="A246" s="129">
        <v>437035244</v>
      </c>
      <c r="B246" s="130" t="s">
        <v>716</v>
      </c>
      <c r="C246" s="141">
        <f t="shared" si="52"/>
        <v>0</v>
      </c>
      <c r="D246" s="141">
        <f t="shared" si="53"/>
        <v>0</v>
      </c>
      <c r="E246" s="141">
        <f t="shared" si="54"/>
        <v>0</v>
      </c>
      <c r="F246" s="141">
        <f t="shared" si="55"/>
        <v>0</v>
      </c>
      <c r="G246" s="141">
        <f t="shared" si="56"/>
        <v>0</v>
      </c>
      <c r="H246" s="141">
        <f t="shared" si="57"/>
        <v>1</v>
      </c>
      <c r="I246" s="141">
        <f t="shared" si="58"/>
        <v>3.7499999999999999E-2</v>
      </c>
      <c r="J246" s="141"/>
      <c r="K246" s="141">
        <f t="shared" si="59"/>
        <v>0</v>
      </c>
      <c r="L246" s="141">
        <f t="shared" si="60"/>
        <v>0</v>
      </c>
      <c r="M246" s="141">
        <f t="shared" si="61"/>
        <v>0</v>
      </c>
      <c r="N246" s="141">
        <f t="shared" si="62"/>
        <v>0</v>
      </c>
      <c r="O246" s="141">
        <f t="shared" si="63"/>
        <v>1</v>
      </c>
      <c r="P246" s="141">
        <f t="shared" si="50"/>
        <v>100</v>
      </c>
      <c r="Q246" s="141">
        <f t="shared" si="64"/>
        <v>10</v>
      </c>
      <c r="R246" s="141">
        <f t="shared" si="51"/>
        <v>1</v>
      </c>
      <c r="S246" s="144"/>
      <c r="T246" s="253">
        <v>437035244</v>
      </c>
      <c r="U246" s="383" t="s">
        <v>716</v>
      </c>
      <c r="V246" s="253">
        <v>0</v>
      </c>
      <c r="W246" s="253">
        <v>0</v>
      </c>
      <c r="X246" s="253">
        <v>0</v>
      </c>
      <c r="Y246" s="253">
        <v>0</v>
      </c>
      <c r="Z246" s="253">
        <v>0</v>
      </c>
      <c r="AA246" s="253">
        <v>1</v>
      </c>
      <c r="AB246" s="253">
        <v>0</v>
      </c>
      <c r="AC246" s="253">
        <v>0</v>
      </c>
      <c r="AD246" s="253">
        <v>0</v>
      </c>
      <c r="AE246" s="253">
        <v>0</v>
      </c>
      <c r="AF246" s="253">
        <v>0</v>
      </c>
      <c r="AG246" s="253">
        <v>0</v>
      </c>
      <c r="AH246" s="253">
        <v>0</v>
      </c>
      <c r="AI246" s="253">
        <v>0</v>
      </c>
      <c r="AJ246" s="253">
        <v>1</v>
      </c>
      <c r="AK246" s="126"/>
      <c r="AL246" s="253">
        <v>437</v>
      </c>
      <c r="AM246" s="253">
        <v>35</v>
      </c>
      <c r="AN246" s="253">
        <v>244</v>
      </c>
      <c r="AO246" s="253">
        <v>0</v>
      </c>
    </row>
    <row r="247" spans="1:41">
      <c r="A247" s="129">
        <v>438035035</v>
      </c>
      <c r="B247" s="130" t="s">
        <v>682</v>
      </c>
      <c r="C247" s="141">
        <f t="shared" si="52"/>
        <v>19</v>
      </c>
      <c r="D247" s="141">
        <f t="shared" si="53"/>
        <v>0</v>
      </c>
      <c r="E247" s="141">
        <f t="shared" si="54"/>
        <v>18</v>
      </c>
      <c r="F247" s="141">
        <f t="shared" si="55"/>
        <v>95</v>
      </c>
      <c r="G247" s="141">
        <f t="shared" si="56"/>
        <v>61</v>
      </c>
      <c r="H247" s="141">
        <f t="shared" si="57"/>
        <v>154</v>
      </c>
      <c r="I247" s="141">
        <f t="shared" si="58"/>
        <v>12.3</v>
      </c>
      <c r="J247" s="141"/>
      <c r="K247" s="141">
        <f t="shared" si="59"/>
        <v>0</v>
      </c>
      <c r="L247" s="141">
        <f t="shared" si="60"/>
        <v>0</v>
      </c>
      <c r="M247" s="141">
        <f t="shared" si="61"/>
        <v>0</v>
      </c>
      <c r="N247" s="141">
        <f t="shared" si="62"/>
        <v>0</v>
      </c>
      <c r="O247" s="141">
        <f t="shared" si="63"/>
        <v>203</v>
      </c>
      <c r="P247" s="141">
        <f t="shared" si="50"/>
        <v>60.059171597633132</v>
      </c>
      <c r="Q247" s="141">
        <f t="shared" si="64"/>
        <v>10</v>
      </c>
      <c r="R247" s="141">
        <f t="shared" si="51"/>
        <v>338</v>
      </c>
      <c r="S247" s="144"/>
      <c r="T247" s="253">
        <v>438035035</v>
      </c>
      <c r="U247" s="383" t="s">
        <v>682</v>
      </c>
      <c r="V247" s="253">
        <v>19</v>
      </c>
      <c r="W247" s="253">
        <v>0</v>
      </c>
      <c r="X247" s="253">
        <v>18</v>
      </c>
      <c r="Y247" s="253">
        <v>95</v>
      </c>
      <c r="Z247" s="253">
        <v>61</v>
      </c>
      <c r="AA247" s="253">
        <v>154</v>
      </c>
      <c r="AB247" s="253">
        <v>0</v>
      </c>
      <c r="AC247" s="253">
        <v>0</v>
      </c>
      <c r="AD247" s="253">
        <v>0</v>
      </c>
      <c r="AE247" s="253">
        <v>0</v>
      </c>
      <c r="AF247" s="253">
        <v>98</v>
      </c>
      <c r="AG247" s="253">
        <v>11</v>
      </c>
      <c r="AH247" s="253">
        <v>0</v>
      </c>
      <c r="AI247" s="253">
        <v>14</v>
      </c>
      <c r="AJ247" s="253">
        <v>85</v>
      </c>
      <c r="AK247" s="126"/>
      <c r="AL247" s="253">
        <v>438</v>
      </c>
      <c r="AM247" s="253">
        <v>35</v>
      </c>
      <c r="AN247" s="253">
        <v>35</v>
      </c>
      <c r="AO247" s="253">
        <v>0</v>
      </c>
    </row>
    <row r="248" spans="1:41">
      <c r="A248" s="129">
        <v>438035057</v>
      </c>
      <c r="B248" s="130" t="s">
        <v>682</v>
      </c>
      <c r="C248" s="141">
        <f t="shared" si="52"/>
        <v>1</v>
      </c>
      <c r="D248" s="141">
        <f t="shared" si="53"/>
        <v>0</v>
      </c>
      <c r="E248" s="141">
        <f t="shared" si="54"/>
        <v>0</v>
      </c>
      <c r="F248" s="141">
        <f t="shared" si="55"/>
        <v>0</v>
      </c>
      <c r="G248" s="141">
        <f t="shared" si="56"/>
        <v>0</v>
      </c>
      <c r="H248" s="141">
        <f t="shared" si="57"/>
        <v>0</v>
      </c>
      <c r="I248" s="141">
        <f t="shared" si="58"/>
        <v>0</v>
      </c>
      <c r="J248" s="141"/>
      <c r="K248" s="141">
        <f t="shared" si="59"/>
        <v>0</v>
      </c>
      <c r="L248" s="141">
        <f t="shared" si="60"/>
        <v>0</v>
      </c>
      <c r="M248" s="141">
        <f t="shared" si="61"/>
        <v>0</v>
      </c>
      <c r="N248" s="141">
        <f t="shared" si="62"/>
        <v>0</v>
      </c>
      <c r="O248" s="141">
        <f t="shared" si="63"/>
        <v>0</v>
      </c>
      <c r="P248" s="141">
        <f t="shared" si="50"/>
        <v>0</v>
      </c>
      <c r="Q248" s="141">
        <f t="shared" si="64"/>
        <v>1</v>
      </c>
      <c r="R248" s="141">
        <f t="shared" si="51"/>
        <v>1</v>
      </c>
      <c r="S248" s="144"/>
      <c r="T248" s="253">
        <v>438035057</v>
      </c>
      <c r="U248" s="383" t="s">
        <v>682</v>
      </c>
      <c r="V248" s="253">
        <v>1</v>
      </c>
      <c r="W248" s="253">
        <v>0</v>
      </c>
      <c r="X248" s="253">
        <v>0</v>
      </c>
      <c r="Y248" s="253">
        <v>0</v>
      </c>
      <c r="Z248" s="253">
        <v>0</v>
      </c>
      <c r="AA248" s="253">
        <v>0</v>
      </c>
      <c r="AB248" s="253">
        <v>0</v>
      </c>
      <c r="AC248" s="253">
        <v>0</v>
      </c>
      <c r="AD248" s="253">
        <v>0</v>
      </c>
      <c r="AE248" s="253">
        <v>0</v>
      </c>
      <c r="AF248" s="253">
        <v>0</v>
      </c>
      <c r="AG248" s="253">
        <v>0</v>
      </c>
      <c r="AH248" s="253">
        <v>0</v>
      </c>
      <c r="AI248" s="253">
        <v>0</v>
      </c>
      <c r="AJ248" s="253">
        <v>0</v>
      </c>
      <c r="AK248" s="126"/>
      <c r="AL248" s="253">
        <v>438</v>
      </c>
      <c r="AM248" s="253">
        <v>35</v>
      </c>
      <c r="AN248" s="253">
        <v>57</v>
      </c>
      <c r="AO248" s="253">
        <v>0</v>
      </c>
    </row>
    <row r="249" spans="1:41">
      <c r="A249" s="129">
        <v>438035220</v>
      </c>
      <c r="B249" s="130" t="s">
        <v>682</v>
      </c>
      <c r="C249" s="141">
        <f t="shared" si="52"/>
        <v>0</v>
      </c>
      <c r="D249" s="141">
        <f t="shared" si="53"/>
        <v>0</v>
      </c>
      <c r="E249" s="141">
        <f t="shared" si="54"/>
        <v>0</v>
      </c>
      <c r="F249" s="141">
        <f t="shared" si="55"/>
        <v>2</v>
      </c>
      <c r="G249" s="141">
        <f t="shared" si="56"/>
        <v>0</v>
      </c>
      <c r="H249" s="141">
        <f t="shared" si="57"/>
        <v>0</v>
      </c>
      <c r="I249" s="141">
        <f t="shared" si="58"/>
        <v>7.4999999999999997E-2</v>
      </c>
      <c r="J249" s="141"/>
      <c r="K249" s="141">
        <f t="shared" si="59"/>
        <v>0</v>
      </c>
      <c r="L249" s="141">
        <f t="shared" si="60"/>
        <v>0</v>
      </c>
      <c r="M249" s="141">
        <f t="shared" si="61"/>
        <v>0</v>
      </c>
      <c r="N249" s="141">
        <f t="shared" si="62"/>
        <v>0</v>
      </c>
      <c r="O249" s="141">
        <f t="shared" si="63"/>
        <v>2</v>
      </c>
      <c r="P249" s="141">
        <f t="shared" si="50"/>
        <v>100</v>
      </c>
      <c r="Q249" s="141">
        <f t="shared" si="64"/>
        <v>10</v>
      </c>
      <c r="R249" s="141">
        <f t="shared" si="51"/>
        <v>2</v>
      </c>
      <c r="S249" s="144"/>
      <c r="T249" s="253">
        <v>438035220</v>
      </c>
      <c r="U249" s="383" t="s">
        <v>682</v>
      </c>
      <c r="V249" s="253">
        <v>0</v>
      </c>
      <c r="W249" s="253">
        <v>0</v>
      </c>
      <c r="X249" s="253">
        <v>0</v>
      </c>
      <c r="Y249" s="253">
        <v>2</v>
      </c>
      <c r="Z249" s="253">
        <v>0</v>
      </c>
      <c r="AA249" s="253">
        <v>0</v>
      </c>
      <c r="AB249" s="253">
        <v>0</v>
      </c>
      <c r="AC249" s="253">
        <v>0</v>
      </c>
      <c r="AD249" s="253">
        <v>0</v>
      </c>
      <c r="AE249" s="253">
        <v>0</v>
      </c>
      <c r="AF249" s="253">
        <v>2</v>
      </c>
      <c r="AG249" s="253">
        <v>0</v>
      </c>
      <c r="AH249" s="253">
        <v>0</v>
      </c>
      <c r="AI249" s="253">
        <v>0</v>
      </c>
      <c r="AJ249" s="253">
        <v>0</v>
      </c>
      <c r="AK249" s="126"/>
      <c r="AL249" s="253">
        <v>438</v>
      </c>
      <c r="AM249" s="253">
        <v>35</v>
      </c>
      <c r="AN249" s="253">
        <v>220</v>
      </c>
      <c r="AO249" s="253">
        <v>0</v>
      </c>
    </row>
    <row r="250" spans="1:41">
      <c r="A250" s="129">
        <v>438035244</v>
      </c>
      <c r="B250" s="130" t="s">
        <v>682</v>
      </c>
      <c r="C250" s="141">
        <f t="shared" si="52"/>
        <v>0</v>
      </c>
      <c r="D250" s="141">
        <f t="shared" si="53"/>
        <v>0</v>
      </c>
      <c r="E250" s="141">
        <f t="shared" si="54"/>
        <v>0</v>
      </c>
      <c r="F250" s="141">
        <f t="shared" si="55"/>
        <v>4</v>
      </c>
      <c r="G250" s="141">
        <f t="shared" si="56"/>
        <v>2</v>
      </c>
      <c r="H250" s="141">
        <f t="shared" si="57"/>
        <v>1</v>
      </c>
      <c r="I250" s="141">
        <f t="shared" si="58"/>
        <v>0.26250000000000001</v>
      </c>
      <c r="J250" s="141"/>
      <c r="K250" s="141">
        <f t="shared" si="59"/>
        <v>0</v>
      </c>
      <c r="L250" s="141">
        <f t="shared" si="60"/>
        <v>0</v>
      </c>
      <c r="M250" s="141">
        <f t="shared" si="61"/>
        <v>0</v>
      </c>
      <c r="N250" s="141">
        <f t="shared" si="62"/>
        <v>0</v>
      </c>
      <c r="O250" s="141">
        <f t="shared" si="63"/>
        <v>4</v>
      </c>
      <c r="P250" s="141">
        <f t="shared" si="50"/>
        <v>57.142857142857139</v>
      </c>
      <c r="Q250" s="141">
        <f t="shared" si="64"/>
        <v>10</v>
      </c>
      <c r="R250" s="141">
        <f t="shared" si="51"/>
        <v>7</v>
      </c>
      <c r="S250" s="144"/>
      <c r="T250" s="253">
        <v>438035244</v>
      </c>
      <c r="U250" s="383" t="s">
        <v>682</v>
      </c>
      <c r="V250" s="253">
        <v>0</v>
      </c>
      <c r="W250" s="253">
        <v>0</v>
      </c>
      <c r="X250" s="253">
        <v>0</v>
      </c>
      <c r="Y250" s="253">
        <v>4</v>
      </c>
      <c r="Z250" s="253">
        <v>2</v>
      </c>
      <c r="AA250" s="253">
        <v>1</v>
      </c>
      <c r="AB250" s="253">
        <v>0</v>
      </c>
      <c r="AC250" s="253">
        <v>0</v>
      </c>
      <c r="AD250" s="253">
        <v>0</v>
      </c>
      <c r="AE250" s="253">
        <v>0</v>
      </c>
      <c r="AF250" s="253">
        <v>3</v>
      </c>
      <c r="AG250" s="253">
        <v>0</v>
      </c>
      <c r="AH250" s="253">
        <v>0</v>
      </c>
      <c r="AI250" s="253">
        <v>0</v>
      </c>
      <c r="AJ250" s="253">
        <v>1</v>
      </c>
      <c r="AK250" s="126"/>
      <c r="AL250" s="253">
        <v>438</v>
      </c>
      <c r="AM250" s="253">
        <v>35</v>
      </c>
      <c r="AN250" s="253">
        <v>244</v>
      </c>
      <c r="AO250" s="253">
        <v>0</v>
      </c>
    </row>
    <row r="251" spans="1:41">
      <c r="A251" s="129">
        <v>438035248</v>
      </c>
      <c r="B251" s="130" t="s">
        <v>682</v>
      </c>
      <c r="C251" s="141">
        <f t="shared" si="52"/>
        <v>0</v>
      </c>
      <c r="D251" s="141">
        <f t="shared" si="53"/>
        <v>0</v>
      </c>
      <c r="E251" s="141">
        <f t="shared" si="54"/>
        <v>0</v>
      </c>
      <c r="F251" s="141">
        <f t="shared" si="55"/>
        <v>1</v>
      </c>
      <c r="G251" s="141">
        <f t="shared" si="56"/>
        <v>0</v>
      </c>
      <c r="H251" s="141">
        <f t="shared" si="57"/>
        <v>0</v>
      </c>
      <c r="I251" s="141">
        <f t="shared" si="58"/>
        <v>3.7499999999999999E-2</v>
      </c>
      <c r="J251" s="141"/>
      <c r="K251" s="141">
        <f t="shared" si="59"/>
        <v>0</v>
      </c>
      <c r="L251" s="141">
        <f t="shared" si="60"/>
        <v>0</v>
      </c>
      <c r="M251" s="141">
        <f t="shared" si="61"/>
        <v>0</v>
      </c>
      <c r="N251" s="141">
        <f t="shared" si="62"/>
        <v>0</v>
      </c>
      <c r="O251" s="141">
        <f t="shared" si="63"/>
        <v>0</v>
      </c>
      <c r="P251" s="141">
        <f t="shared" si="50"/>
        <v>0</v>
      </c>
      <c r="Q251" s="141">
        <f t="shared" si="64"/>
        <v>1</v>
      </c>
      <c r="R251" s="141">
        <f t="shared" si="51"/>
        <v>1</v>
      </c>
      <c r="S251" s="144"/>
      <c r="T251" s="253">
        <v>438035248</v>
      </c>
      <c r="U251" s="383" t="s">
        <v>682</v>
      </c>
      <c r="V251" s="253">
        <v>0</v>
      </c>
      <c r="W251" s="253">
        <v>0</v>
      </c>
      <c r="X251" s="253">
        <v>0</v>
      </c>
      <c r="Y251" s="253">
        <v>1</v>
      </c>
      <c r="Z251" s="253">
        <v>0</v>
      </c>
      <c r="AA251" s="253">
        <v>0</v>
      </c>
      <c r="AB251" s="253">
        <v>0</v>
      </c>
      <c r="AC251" s="253">
        <v>0</v>
      </c>
      <c r="AD251" s="253">
        <v>0</v>
      </c>
      <c r="AE251" s="253">
        <v>0</v>
      </c>
      <c r="AF251" s="253">
        <v>0</v>
      </c>
      <c r="AG251" s="253">
        <v>0</v>
      </c>
      <c r="AH251" s="253">
        <v>0</v>
      </c>
      <c r="AI251" s="253">
        <v>0</v>
      </c>
      <c r="AJ251" s="253">
        <v>0</v>
      </c>
      <c r="AK251" s="126"/>
      <c r="AL251" s="253">
        <v>438</v>
      </c>
      <c r="AM251" s="253">
        <v>35</v>
      </c>
      <c r="AN251" s="253">
        <v>248</v>
      </c>
      <c r="AO251" s="253">
        <v>0</v>
      </c>
    </row>
    <row r="252" spans="1:41">
      <c r="A252" s="129">
        <v>438035336</v>
      </c>
      <c r="B252" s="130" t="s">
        <v>682</v>
      </c>
      <c r="C252" s="141">
        <f t="shared" si="52"/>
        <v>0</v>
      </c>
      <c r="D252" s="141">
        <f t="shared" si="53"/>
        <v>0</v>
      </c>
      <c r="E252" s="141">
        <f t="shared" si="54"/>
        <v>0</v>
      </c>
      <c r="F252" s="141">
        <f t="shared" si="55"/>
        <v>1</v>
      </c>
      <c r="G252" s="141">
        <f t="shared" si="56"/>
        <v>0</v>
      </c>
      <c r="H252" s="141">
        <f t="shared" si="57"/>
        <v>0</v>
      </c>
      <c r="I252" s="141">
        <f t="shared" si="58"/>
        <v>3.7499999999999999E-2</v>
      </c>
      <c r="J252" s="141"/>
      <c r="K252" s="141">
        <f t="shared" si="59"/>
        <v>0</v>
      </c>
      <c r="L252" s="141">
        <f t="shared" si="60"/>
        <v>0</v>
      </c>
      <c r="M252" s="141">
        <f t="shared" si="61"/>
        <v>0</v>
      </c>
      <c r="N252" s="141">
        <f t="shared" si="62"/>
        <v>0</v>
      </c>
      <c r="O252" s="141">
        <f t="shared" si="63"/>
        <v>0</v>
      </c>
      <c r="P252" s="141">
        <f t="shared" si="50"/>
        <v>0</v>
      </c>
      <c r="Q252" s="141">
        <f t="shared" si="64"/>
        <v>1</v>
      </c>
      <c r="R252" s="141">
        <f t="shared" si="51"/>
        <v>1</v>
      </c>
      <c r="S252" s="144"/>
      <c r="T252" s="253">
        <v>438035336</v>
      </c>
      <c r="U252" s="383" t="s">
        <v>682</v>
      </c>
      <c r="V252" s="253">
        <v>0</v>
      </c>
      <c r="W252" s="253">
        <v>0</v>
      </c>
      <c r="X252" s="253">
        <v>0</v>
      </c>
      <c r="Y252" s="253">
        <v>1</v>
      </c>
      <c r="Z252" s="253">
        <v>0</v>
      </c>
      <c r="AA252" s="253">
        <v>0</v>
      </c>
      <c r="AB252" s="253">
        <v>0</v>
      </c>
      <c r="AC252" s="253">
        <v>0</v>
      </c>
      <c r="AD252" s="253">
        <v>0</v>
      </c>
      <c r="AE252" s="253">
        <v>0</v>
      </c>
      <c r="AF252" s="253">
        <v>0</v>
      </c>
      <c r="AG252" s="253">
        <v>0</v>
      </c>
      <c r="AH252" s="253">
        <v>0</v>
      </c>
      <c r="AI252" s="253">
        <v>0</v>
      </c>
      <c r="AJ252" s="253">
        <v>0</v>
      </c>
      <c r="AK252" s="126"/>
      <c r="AL252" s="253">
        <v>438</v>
      </c>
      <c r="AM252" s="253">
        <v>35</v>
      </c>
      <c r="AN252" s="253">
        <v>336</v>
      </c>
      <c r="AO252" s="253">
        <v>0</v>
      </c>
    </row>
    <row r="253" spans="1:41">
      <c r="A253" s="129">
        <v>439035035</v>
      </c>
      <c r="B253" s="130" t="s">
        <v>87</v>
      </c>
      <c r="C253" s="141">
        <f t="shared" si="52"/>
        <v>46</v>
      </c>
      <c r="D253" s="141">
        <f t="shared" si="53"/>
        <v>0</v>
      </c>
      <c r="E253" s="141">
        <f t="shared" si="54"/>
        <v>46</v>
      </c>
      <c r="F253" s="141">
        <f t="shared" si="55"/>
        <v>205</v>
      </c>
      <c r="G253" s="141">
        <f t="shared" si="56"/>
        <v>100</v>
      </c>
      <c r="H253" s="141">
        <f t="shared" si="57"/>
        <v>0</v>
      </c>
      <c r="I253" s="141">
        <f t="shared" si="58"/>
        <v>14.887499999999999</v>
      </c>
      <c r="J253" s="141"/>
      <c r="K253" s="141">
        <f t="shared" si="59"/>
        <v>0</v>
      </c>
      <c r="L253" s="141">
        <f t="shared" si="60"/>
        <v>0</v>
      </c>
      <c r="M253" s="141">
        <f t="shared" si="61"/>
        <v>46</v>
      </c>
      <c r="N253" s="141">
        <f t="shared" si="62"/>
        <v>0</v>
      </c>
      <c r="O253" s="141">
        <f t="shared" si="63"/>
        <v>206</v>
      </c>
      <c r="P253" s="141">
        <f t="shared" si="50"/>
        <v>49.047619047619044</v>
      </c>
      <c r="Q253" s="141">
        <f t="shared" si="64"/>
        <v>10</v>
      </c>
      <c r="R253" s="141">
        <f t="shared" si="51"/>
        <v>420</v>
      </c>
      <c r="S253" s="144"/>
      <c r="T253" s="253">
        <v>439035035</v>
      </c>
      <c r="U253" s="383" t="s">
        <v>87</v>
      </c>
      <c r="V253" s="253">
        <v>46</v>
      </c>
      <c r="W253" s="253">
        <v>0</v>
      </c>
      <c r="X253" s="253">
        <v>46</v>
      </c>
      <c r="Y253" s="253">
        <v>205</v>
      </c>
      <c r="Z253" s="253">
        <v>100</v>
      </c>
      <c r="AA253" s="253">
        <v>0</v>
      </c>
      <c r="AB253" s="253">
        <v>0</v>
      </c>
      <c r="AC253" s="253">
        <v>0</v>
      </c>
      <c r="AD253" s="253">
        <v>46</v>
      </c>
      <c r="AE253" s="253">
        <v>0</v>
      </c>
      <c r="AF253" s="253">
        <v>166</v>
      </c>
      <c r="AG253" s="253">
        <v>21</v>
      </c>
      <c r="AH253" s="253">
        <v>0</v>
      </c>
      <c r="AI253" s="253">
        <v>29</v>
      </c>
      <c r="AJ253" s="253">
        <v>0</v>
      </c>
      <c r="AK253" s="126"/>
      <c r="AL253" s="253">
        <v>439</v>
      </c>
      <c r="AM253" s="253">
        <v>35</v>
      </c>
      <c r="AN253" s="253">
        <v>35</v>
      </c>
      <c r="AO253" s="253">
        <v>0</v>
      </c>
    </row>
    <row r="254" spans="1:41">
      <c r="A254" s="129">
        <v>439035046</v>
      </c>
      <c r="B254" s="130" t="s">
        <v>87</v>
      </c>
      <c r="C254" s="141">
        <f t="shared" si="52"/>
        <v>0</v>
      </c>
      <c r="D254" s="141">
        <f t="shared" si="53"/>
        <v>0</v>
      </c>
      <c r="E254" s="141">
        <f t="shared" si="54"/>
        <v>0</v>
      </c>
      <c r="F254" s="141">
        <f t="shared" si="55"/>
        <v>1</v>
      </c>
      <c r="G254" s="141">
        <f t="shared" si="56"/>
        <v>0</v>
      </c>
      <c r="H254" s="141">
        <f t="shared" si="57"/>
        <v>0</v>
      </c>
      <c r="I254" s="141">
        <f t="shared" si="58"/>
        <v>3.7499999999999999E-2</v>
      </c>
      <c r="J254" s="141"/>
      <c r="K254" s="141">
        <f t="shared" si="59"/>
        <v>0</v>
      </c>
      <c r="L254" s="141">
        <f t="shared" si="60"/>
        <v>0</v>
      </c>
      <c r="M254" s="141">
        <f t="shared" si="61"/>
        <v>0</v>
      </c>
      <c r="N254" s="141">
        <f t="shared" si="62"/>
        <v>0</v>
      </c>
      <c r="O254" s="141">
        <f t="shared" si="63"/>
        <v>0</v>
      </c>
      <c r="P254" s="141">
        <f t="shared" si="50"/>
        <v>0</v>
      </c>
      <c r="Q254" s="141">
        <f t="shared" si="64"/>
        <v>1</v>
      </c>
      <c r="R254" s="141">
        <f t="shared" si="51"/>
        <v>1</v>
      </c>
      <c r="S254" s="144"/>
      <c r="T254" s="253">
        <v>439035046</v>
      </c>
      <c r="U254" s="383" t="s">
        <v>87</v>
      </c>
      <c r="V254" s="253">
        <v>0</v>
      </c>
      <c r="W254" s="253">
        <v>0</v>
      </c>
      <c r="X254" s="253">
        <v>0</v>
      </c>
      <c r="Y254" s="253">
        <v>1</v>
      </c>
      <c r="Z254" s="253">
        <v>0</v>
      </c>
      <c r="AA254" s="253">
        <v>0</v>
      </c>
      <c r="AB254" s="253">
        <v>0</v>
      </c>
      <c r="AC254" s="253">
        <v>0</v>
      </c>
      <c r="AD254" s="253">
        <v>0</v>
      </c>
      <c r="AE254" s="253">
        <v>0</v>
      </c>
      <c r="AF254" s="253">
        <v>0</v>
      </c>
      <c r="AG254" s="253">
        <v>0</v>
      </c>
      <c r="AH254" s="253">
        <v>0</v>
      </c>
      <c r="AI254" s="253">
        <v>0</v>
      </c>
      <c r="AJ254" s="253">
        <v>0</v>
      </c>
      <c r="AK254" s="126"/>
      <c r="AL254" s="253">
        <v>439</v>
      </c>
      <c r="AM254" s="253">
        <v>35</v>
      </c>
      <c r="AN254" s="253">
        <v>46</v>
      </c>
      <c r="AO254" s="253">
        <v>0</v>
      </c>
    </row>
    <row r="255" spans="1:41">
      <c r="A255" s="129">
        <v>439035133</v>
      </c>
      <c r="B255" s="130" t="s">
        <v>87</v>
      </c>
      <c r="C255" s="141">
        <f t="shared" si="52"/>
        <v>0</v>
      </c>
      <c r="D255" s="141">
        <f t="shared" si="53"/>
        <v>0</v>
      </c>
      <c r="E255" s="141">
        <f t="shared" si="54"/>
        <v>0</v>
      </c>
      <c r="F255" s="141">
        <f t="shared" si="55"/>
        <v>1</v>
      </c>
      <c r="G255" s="141">
        <f t="shared" si="56"/>
        <v>1</v>
      </c>
      <c r="H255" s="141">
        <f t="shared" si="57"/>
        <v>0</v>
      </c>
      <c r="I255" s="141">
        <f t="shared" si="58"/>
        <v>7.4999999999999997E-2</v>
      </c>
      <c r="J255" s="141"/>
      <c r="K255" s="141">
        <f t="shared" si="59"/>
        <v>0</v>
      </c>
      <c r="L255" s="141">
        <f t="shared" si="60"/>
        <v>0</v>
      </c>
      <c r="M255" s="141">
        <f t="shared" si="61"/>
        <v>0</v>
      </c>
      <c r="N255" s="141">
        <f t="shared" si="62"/>
        <v>0</v>
      </c>
      <c r="O255" s="141">
        <f t="shared" si="63"/>
        <v>2</v>
      </c>
      <c r="P255" s="141">
        <f t="shared" si="50"/>
        <v>100</v>
      </c>
      <c r="Q255" s="141">
        <f t="shared" si="64"/>
        <v>10</v>
      </c>
      <c r="R255" s="141">
        <f t="shared" si="51"/>
        <v>2</v>
      </c>
      <c r="S255" s="144"/>
      <c r="T255" s="253">
        <v>439035133</v>
      </c>
      <c r="U255" s="383" t="s">
        <v>87</v>
      </c>
      <c r="V255" s="253">
        <v>0</v>
      </c>
      <c r="W255" s="253">
        <v>0</v>
      </c>
      <c r="X255" s="253">
        <v>0</v>
      </c>
      <c r="Y255" s="253">
        <v>1</v>
      </c>
      <c r="Z255" s="253">
        <v>1</v>
      </c>
      <c r="AA255" s="253">
        <v>0</v>
      </c>
      <c r="AB255" s="253">
        <v>0</v>
      </c>
      <c r="AC255" s="253">
        <v>0</v>
      </c>
      <c r="AD255" s="253">
        <v>0</v>
      </c>
      <c r="AE255" s="253">
        <v>0</v>
      </c>
      <c r="AF255" s="253">
        <v>2</v>
      </c>
      <c r="AG255" s="253">
        <v>0</v>
      </c>
      <c r="AH255" s="253">
        <v>0</v>
      </c>
      <c r="AI255" s="253">
        <v>0</v>
      </c>
      <c r="AJ255" s="253">
        <v>0</v>
      </c>
      <c r="AK255" s="126"/>
      <c r="AL255" s="253">
        <v>439</v>
      </c>
      <c r="AM255" s="253">
        <v>35</v>
      </c>
      <c r="AN255" s="253">
        <v>133</v>
      </c>
      <c r="AO255" s="253">
        <v>0</v>
      </c>
    </row>
    <row r="256" spans="1:41">
      <c r="A256" s="129">
        <v>439035176</v>
      </c>
      <c r="B256" s="130" t="s">
        <v>87</v>
      </c>
      <c r="C256" s="141">
        <f t="shared" si="52"/>
        <v>0</v>
      </c>
      <c r="D256" s="141">
        <f t="shared" si="53"/>
        <v>0</v>
      </c>
      <c r="E256" s="141">
        <f t="shared" si="54"/>
        <v>0</v>
      </c>
      <c r="F256" s="141">
        <f t="shared" si="55"/>
        <v>1</v>
      </c>
      <c r="G256" s="141">
        <f t="shared" si="56"/>
        <v>0</v>
      </c>
      <c r="H256" s="141">
        <f t="shared" si="57"/>
        <v>0</v>
      </c>
      <c r="I256" s="141">
        <f t="shared" si="58"/>
        <v>3.7499999999999999E-2</v>
      </c>
      <c r="J256" s="141"/>
      <c r="K256" s="141">
        <f t="shared" si="59"/>
        <v>0</v>
      </c>
      <c r="L256" s="141">
        <f t="shared" si="60"/>
        <v>0</v>
      </c>
      <c r="M256" s="141">
        <f t="shared" si="61"/>
        <v>0</v>
      </c>
      <c r="N256" s="141">
        <f t="shared" si="62"/>
        <v>0</v>
      </c>
      <c r="O256" s="141">
        <f t="shared" si="63"/>
        <v>0</v>
      </c>
      <c r="P256" s="141">
        <f t="shared" si="50"/>
        <v>0</v>
      </c>
      <c r="Q256" s="141">
        <f t="shared" si="64"/>
        <v>1</v>
      </c>
      <c r="R256" s="141">
        <f t="shared" si="51"/>
        <v>1</v>
      </c>
      <c r="S256" s="144"/>
      <c r="T256" s="253">
        <v>439035176</v>
      </c>
      <c r="U256" s="383" t="s">
        <v>87</v>
      </c>
      <c r="V256" s="253">
        <v>0</v>
      </c>
      <c r="W256" s="253">
        <v>0</v>
      </c>
      <c r="X256" s="253">
        <v>0</v>
      </c>
      <c r="Y256" s="253">
        <v>1</v>
      </c>
      <c r="Z256" s="253">
        <v>0</v>
      </c>
      <c r="AA256" s="253">
        <v>0</v>
      </c>
      <c r="AB256" s="253">
        <v>0</v>
      </c>
      <c r="AC256" s="253">
        <v>0</v>
      </c>
      <c r="AD256" s="253">
        <v>0</v>
      </c>
      <c r="AE256" s="253">
        <v>0</v>
      </c>
      <c r="AF256" s="253">
        <v>0</v>
      </c>
      <c r="AG256" s="253">
        <v>0</v>
      </c>
      <c r="AH256" s="253">
        <v>0</v>
      </c>
      <c r="AI256" s="253">
        <v>0</v>
      </c>
      <c r="AJ256" s="253">
        <v>0</v>
      </c>
      <c r="AK256" s="126"/>
      <c r="AL256" s="253">
        <v>439</v>
      </c>
      <c r="AM256" s="253">
        <v>35</v>
      </c>
      <c r="AN256" s="253">
        <v>176</v>
      </c>
      <c r="AO256" s="253">
        <v>0</v>
      </c>
    </row>
    <row r="257" spans="1:41">
      <c r="A257" s="129">
        <v>439035199</v>
      </c>
      <c r="B257" s="130" t="s">
        <v>87</v>
      </c>
      <c r="C257" s="141">
        <f t="shared" si="52"/>
        <v>0</v>
      </c>
      <c r="D257" s="141">
        <f t="shared" si="53"/>
        <v>0</v>
      </c>
      <c r="E257" s="141">
        <f t="shared" si="54"/>
        <v>0</v>
      </c>
      <c r="F257" s="141">
        <f t="shared" si="55"/>
        <v>1</v>
      </c>
      <c r="G257" s="141">
        <f t="shared" si="56"/>
        <v>0</v>
      </c>
      <c r="H257" s="141">
        <f t="shared" si="57"/>
        <v>0</v>
      </c>
      <c r="I257" s="141">
        <f t="shared" si="58"/>
        <v>3.7499999999999999E-2</v>
      </c>
      <c r="J257" s="141"/>
      <c r="K257" s="141">
        <f t="shared" si="59"/>
        <v>0</v>
      </c>
      <c r="L257" s="141">
        <f t="shared" si="60"/>
        <v>0</v>
      </c>
      <c r="M257" s="141">
        <f t="shared" si="61"/>
        <v>0</v>
      </c>
      <c r="N257" s="141">
        <f t="shared" si="62"/>
        <v>0</v>
      </c>
      <c r="O257" s="141">
        <f t="shared" si="63"/>
        <v>0</v>
      </c>
      <c r="P257" s="141">
        <f t="shared" si="50"/>
        <v>0</v>
      </c>
      <c r="Q257" s="141">
        <f t="shared" si="64"/>
        <v>1</v>
      </c>
      <c r="R257" s="141">
        <f t="shared" si="51"/>
        <v>1</v>
      </c>
      <c r="S257" s="144"/>
      <c r="T257" s="253">
        <v>439035199</v>
      </c>
      <c r="U257" s="383" t="s">
        <v>87</v>
      </c>
      <c r="V257" s="253">
        <v>0</v>
      </c>
      <c r="W257" s="253">
        <v>0</v>
      </c>
      <c r="X257" s="253">
        <v>0</v>
      </c>
      <c r="Y257" s="253">
        <v>1</v>
      </c>
      <c r="Z257" s="253">
        <v>0</v>
      </c>
      <c r="AA257" s="253">
        <v>0</v>
      </c>
      <c r="AB257" s="253">
        <v>0</v>
      </c>
      <c r="AC257" s="253">
        <v>0</v>
      </c>
      <c r="AD257" s="253">
        <v>0</v>
      </c>
      <c r="AE257" s="253">
        <v>0</v>
      </c>
      <c r="AF257" s="253">
        <v>0</v>
      </c>
      <c r="AG257" s="253">
        <v>0</v>
      </c>
      <c r="AH257" s="253">
        <v>0</v>
      </c>
      <c r="AI257" s="253">
        <v>0</v>
      </c>
      <c r="AJ257" s="253">
        <v>0</v>
      </c>
      <c r="AK257" s="126"/>
      <c r="AL257" s="253">
        <v>439</v>
      </c>
      <c r="AM257" s="253">
        <v>35</v>
      </c>
      <c r="AN257" s="253">
        <v>199</v>
      </c>
      <c r="AO257" s="253">
        <v>0</v>
      </c>
    </row>
    <row r="258" spans="1:41">
      <c r="A258" s="129">
        <v>439035243</v>
      </c>
      <c r="B258" s="130" t="s">
        <v>87</v>
      </c>
      <c r="C258" s="141">
        <f t="shared" si="52"/>
        <v>0</v>
      </c>
      <c r="D258" s="141">
        <f t="shared" si="53"/>
        <v>0</v>
      </c>
      <c r="E258" s="141">
        <f t="shared" si="54"/>
        <v>0</v>
      </c>
      <c r="F258" s="141">
        <f t="shared" si="55"/>
        <v>0</v>
      </c>
      <c r="G258" s="141">
        <f t="shared" si="56"/>
        <v>1</v>
      </c>
      <c r="H258" s="141">
        <f t="shared" si="57"/>
        <v>0</v>
      </c>
      <c r="I258" s="141">
        <f t="shared" si="58"/>
        <v>3.7499999999999999E-2</v>
      </c>
      <c r="J258" s="141"/>
      <c r="K258" s="141">
        <f t="shared" si="59"/>
        <v>0</v>
      </c>
      <c r="L258" s="141">
        <f t="shared" si="60"/>
        <v>0</v>
      </c>
      <c r="M258" s="141">
        <f t="shared" si="61"/>
        <v>0</v>
      </c>
      <c r="N258" s="141">
        <f t="shared" si="62"/>
        <v>0</v>
      </c>
      <c r="O258" s="141">
        <f t="shared" si="63"/>
        <v>0</v>
      </c>
      <c r="P258" s="141">
        <f t="shared" si="50"/>
        <v>0</v>
      </c>
      <c r="Q258" s="141">
        <f t="shared" si="64"/>
        <v>1</v>
      </c>
      <c r="R258" s="141">
        <f t="shared" si="51"/>
        <v>1</v>
      </c>
      <c r="S258" s="144"/>
      <c r="T258" s="253">
        <v>439035243</v>
      </c>
      <c r="U258" s="383" t="s">
        <v>87</v>
      </c>
      <c r="V258" s="253">
        <v>0</v>
      </c>
      <c r="W258" s="253">
        <v>0</v>
      </c>
      <c r="X258" s="253">
        <v>0</v>
      </c>
      <c r="Y258" s="253">
        <v>0</v>
      </c>
      <c r="Z258" s="253">
        <v>1</v>
      </c>
      <c r="AA258" s="253">
        <v>0</v>
      </c>
      <c r="AB258" s="253">
        <v>0</v>
      </c>
      <c r="AC258" s="253">
        <v>0</v>
      </c>
      <c r="AD258" s="253">
        <v>0</v>
      </c>
      <c r="AE258" s="253">
        <v>0</v>
      </c>
      <c r="AF258" s="253">
        <v>0</v>
      </c>
      <c r="AG258" s="253">
        <v>0</v>
      </c>
      <c r="AH258" s="253">
        <v>0</v>
      </c>
      <c r="AI258" s="253">
        <v>0</v>
      </c>
      <c r="AJ258" s="253">
        <v>0</v>
      </c>
      <c r="AK258" s="126"/>
      <c r="AL258" s="253">
        <v>439</v>
      </c>
      <c r="AM258" s="253">
        <v>35</v>
      </c>
      <c r="AN258" s="253">
        <v>243</v>
      </c>
      <c r="AO258" s="253">
        <v>0</v>
      </c>
    </row>
    <row r="259" spans="1:41">
      <c r="A259" s="129">
        <v>439035244</v>
      </c>
      <c r="B259" s="130" t="s">
        <v>87</v>
      </c>
      <c r="C259" s="141">
        <f t="shared" si="52"/>
        <v>0</v>
      </c>
      <c r="D259" s="141">
        <f t="shared" si="53"/>
        <v>0</v>
      </c>
      <c r="E259" s="141">
        <f t="shared" si="54"/>
        <v>0</v>
      </c>
      <c r="F259" s="141">
        <f t="shared" si="55"/>
        <v>0</v>
      </c>
      <c r="G259" s="141">
        <f t="shared" si="56"/>
        <v>0</v>
      </c>
      <c r="H259" s="141">
        <f t="shared" si="57"/>
        <v>0</v>
      </c>
      <c r="I259" s="141">
        <f t="shared" si="58"/>
        <v>3.7499999999999999E-2</v>
      </c>
      <c r="J259" s="141"/>
      <c r="K259" s="141">
        <f t="shared" si="59"/>
        <v>0</v>
      </c>
      <c r="L259" s="141">
        <f t="shared" si="60"/>
        <v>0</v>
      </c>
      <c r="M259" s="141">
        <f t="shared" si="61"/>
        <v>1</v>
      </c>
      <c r="N259" s="141">
        <f t="shared" si="62"/>
        <v>0</v>
      </c>
      <c r="O259" s="141">
        <f t="shared" si="63"/>
        <v>0</v>
      </c>
      <c r="P259" s="141">
        <f t="shared" si="50"/>
        <v>0</v>
      </c>
      <c r="Q259" s="141">
        <f t="shared" si="64"/>
        <v>1</v>
      </c>
      <c r="R259" s="141">
        <f t="shared" si="51"/>
        <v>1</v>
      </c>
      <c r="S259" s="144"/>
      <c r="T259" s="253">
        <v>439035244</v>
      </c>
      <c r="U259" s="383" t="s">
        <v>87</v>
      </c>
      <c r="V259" s="253">
        <v>0</v>
      </c>
      <c r="W259" s="253">
        <v>0</v>
      </c>
      <c r="X259" s="253">
        <v>0</v>
      </c>
      <c r="Y259" s="253">
        <v>0</v>
      </c>
      <c r="Z259" s="253">
        <v>0</v>
      </c>
      <c r="AA259" s="253">
        <v>0</v>
      </c>
      <c r="AB259" s="253">
        <v>0</v>
      </c>
      <c r="AC259" s="253">
        <v>0</v>
      </c>
      <c r="AD259" s="253">
        <v>1</v>
      </c>
      <c r="AE259" s="253">
        <v>0</v>
      </c>
      <c r="AF259" s="253">
        <v>0</v>
      </c>
      <c r="AG259" s="253">
        <v>0</v>
      </c>
      <c r="AH259" s="253">
        <v>0</v>
      </c>
      <c r="AI259" s="253">
        <v>0</v>
      </c>
      <c r="AJ259" s="253">
        <v>0</v>
      </c>
      <c r="AK259" s="126"/>
      <c r="AL259" s="253">
        <v>439</v>
      </c>
      <c r="AM259" s="253">
        <v>35</v>
      </c>
      <c r="AN259" s="253">
        <v>244</v>
      </c>
      <c r="AO259" s="253">
        <v>0</v>
      </c>
    </row>
    <row r="260" spans="1:41">
      <c r="A260" s="129">
        <v>440149128</v>
      </c>
      <c r="B260" s="130" t="s">
        <v>683</v>
      </c>
      <c r="C260" s="141">
        <f t="shared" si="52"/>
        <v>0</v>
      </c>
      <c r="D260" s="141">
        <f t="shared" si="53"/>
        <v>0</v>
      </c>
      <c r="E260" s="141">
        <f t="shared" si="54"/>
        <v>0</v>
      </c>
      <c r="F260" s="141">
        <f t="shared" si="55"/>
        <v>0</v>
      </c>
      <c r="G260" s="141">
        <f t="shared" si="56"/>
        <v>1</v>
      </c>
      <c r="H260" s="141">
        <f t="shared" si="57"/>
        <v>0</v>
      </c>
      <c r="I260" s="141">
        <f t="shared" si="58"/>
        <v>3.7499999999999999E-2</v>
      </c>
      <c r="J260" s="141"/>
      <c r="K260" s="141">
        <f t="shared" si="59"/>
        <v>0</v>
      </c>
      <c r="L260" s="141">
        <f t="shared" si="60"/>
        <v>0</v>
      </c>
      <c r="M260" s="141">
        <f t="shared" si="61"/>
        <v>0</v>
      </c>
      <c r="N260" s="141">
        <f t="shared" si="62"/>
        <v>0</v>
      </c>
      <c r="O260" s="141">
        <f t="shared" si="63"/>
        <v>1</v>
      </c>
      <c r="P260" s="141">
        <f t="shared" si="50"/>
        <v>100</v>
      </c>
      <c r="Q260" s="141">
        <f t="shared" si="64"/>
        <v>10</v>
      </c>
      <c r="R260" s="141">
        <f t="shared" si="51"/>
        <v>1</v>
      </c>
      <c r="S260" s="144"/>
      <c r="T260" s="253">
        <v>440149128</v>
      </c>
      <c r="U260" s="383" t="s">
        <v>683</v>
      </c>
      <c r="V260" s="253">
        <v>0</v>
      </c>
      <c r="W260" s="253">
        <v>0</v>
      </c>
      <c r="X260" s="253">
        <v>0</v>
      </c>
      <c r="Y260" s="253">
        <v>0</v>
      </c>
      <c r="Z260" s="253">
        <v>1</v>
      </c>
      <c r="AA260" s="253">
        <v>0</v>
      </c>
      <c r="AB260" s="253">
        <v>0</v>
      </c>
      <c r="AC260" s="253">
        <v>0</v>
      </c>
      <c r="AD260" s="253">
        <v>0</v>
      </c>
      <c r="AE260" s="253">
        <v>0</v>
      </c>
      <c r="AF260" s="253">
        <v>1</v>
      </c>
      <c r="AG260" s="253">
        <v>0</v>
      </c>
      <c r="AH260" s="253">
        <v>0</v>
      </c>
      <c r="AI260" s="253">
        <v>0</v>
      </c>
      <c r="AJ260" s="253">
        <v>0</v>
      </c>
      <c r="AK260" s="126"/>
      <c r="AL260" s="253">
        <v>440</v>
      </c>
      <c r="AM260" s="253">
        <v>149</v>
      </c>
      <c r="AN260" s="253">
        <v>128</v>
      </c>
      <c r="AO260" s="253">
        <v>0</v>
      </c>
    </row>
    <row r="261" spans="1:41">
      <c r="A261" s="129">
        <v>440149149</v>
      </c>
      <c r="B261" s="130" t="s">
        <v>683</v>
      </c>
      <c r="C261" s="141">
        <f t="shared" si="52"/>
        <v>22</v>
      </c>
      <c r="D261" s="141">
        <f t="shared" si="53"/>
        <v>0</v>
      </c>
      <c r="E261" s="141">
        <f t="shared" si="54"/>
        <v>19</v>
      </c>
      <c r="F261" s="141">
        <f t="shared" si="55"/>
        <v>114</v>
      </c>
      <c r="G261" s="141">
        <f t="shared" si="56"/>
        <v>70</v>
      </c>
      <c r="H261" s="141">
        <f t="shared" si="57"/>
        <v>0</v>
      </c>
      <c r="I261" s="141">
        <f t="shared" si="58"/>
        <v>12.824999999999999</v>
      </c>
      <c r="J261" s="141"/>
      <c r="K261" s="141">
        <f t="shared" si="59"/>
        <v>19</v>
      </c>
      <c r="L261" s="141">
        <f t="shared" si="60"/>
        <v>0</v>
      </c>
      <c r="M261" s="141">
        <f t="shared" si="61"/>
        <v>139</v>
      </c>
      <c r="N261" s="141">
        <f t="shared" si="62"/>
        <v>0</v>
      </c>
      <c r="O261" s="141">
        <f t="shared" si="63"/>
        <v>210</v>
      </c>
      <c r="P261" s="141">
        <f t="shared" si="50"/>
        <v>57.851239669421481</v>
      </c>
      <c r="Q261" s="141">
        <f t="shared" si="64"/>
        <v>10</v>
      </c>
      <c r="R261" s="141">
        <f t="shared" si="51"/>
        <v>363</v>
      </c>
      <c r="S261" s="144"/>
      <c r="T261" s="253">
        <v>440149149</v>
      </c>
      <c r="U261" s="383" t="s">
        <v>683</v>
      </c>
      <c r="V261" s="253">
        <v>22</v>
      </c>
      <c r="W261" s="253">
        <v>0</v>
      </c>
      <c r="X261" s="253">
        <v>19</v>
      </c>
      <c r="Y261" s="253">
        <v>114</v>
      </c>
      <c r="Z261" s="253">
        <v>70</v>
      </c>
      <c r="AA261" s="253">
        <v>0</v>
      </c>
      <c r="AB261" s="253">
        <v>19</v>
      </c>
      <c r="AC261" s="253">
        <v>0</v>
      </c>
      <c r="AD261" s="253">
        <v>139</v>
      </c>
      <c r="AE261" s="253">
        <v>0</v>
      </c>
      <c r="AF261" s="253">
        <v>176</v>
      </c>
      <c r="AG261" s="253">
        <v>21</v>
      </c>
      <c r="AH261" s="253">
        <v>0</v>
      </c>
      <c r="AI261" s="253">
        <v>23</v>
      </c>
      <c r="AJ261" s="253">
        <v>0</v>
      </c>
      <c r="AK261" s="126"/>
      <c r="AL261" s="253">
        <v>440</v>
      </c>
      <c r="AM261" s="253">
        <v>149</v>
      </c>
      <c r="AN261" s="253">
        <v>149</v>
      </c>
      <c r="AO261" s="253">
        <v>0</v>
      </c>
    </row>
    <row r="262" spans="1:41">
      <c r="A262" s="129">
        <v>440149181</v>
      </c>
      <c r="B262" s="130" t="s">
        <v>683</v>
      </c>
      <c r="C262" s="141">
        <f t="shared" si="52"/>
        <v>1</v>
      </c>
      <c r="D262" s="141">
        <f t="shared" si="53"/>
        <v>0</v>
      </c>
      <c r="E262" s="141">
        <f t="shared" si="54"/>
        <v>1</v>
      </c>
      <c r="F262" s="141">
        <f t="shared" si="55"/>
        <v>4</v>
      </c>
      <c r="G262" s="141">
        <f t="shared" si="56"/>
        <v>4</v>
      </c>
      <c r="H262" s="141">
        <f t="shared" si="57"/>
        <v>0</v>
      </c>
      <c r="I262" s="141">
        <f t="shared" si="58"/>
        <v>0.52500000000000002</v>
      </c>
      <c r="J262" s="141"/>
      <c r="K262" s="141">
        <f t="shared" si="59"/>
        <v>0</v>
      </c>
      <c r="L262" s="141">
        <f t="shared" si="60"/>
        <v>0</v>
      </c>
      <c r="M262" s="141">
        <f t="shared" si="61"/>
        <v>5</v>
      </c>
      <c r="N262" s="141">
        <f t="shared" si="62"/>
        <v>0</v>
      </c>
      <c r="O262" s="141">
        <f t="shared" si="63"/>
        <v>5</v>
      </c>
      <c r="P262" s="141">
        <f t="shared" si="50"/>
        <v>33.333333333333329</v>
      </c>
      <c r="Q262" s="141">
        <f t="shared" si="64"/>
        <v>8</v>
      </c>
      <c r="R262" s="141">
        <f t="shared" si="51"/>
        <v>15</v>
      </c>
      <c r="S262" s="144"/>
      <c r="T262" s="253">
        <v>440149181</v>
      </c>
      <c r="U262" s="383" t="s">
        <v>683</v>
      </c>
      <c r="V262" s="253">
        <v>1</v>
      </c>
      <c r="W262" s="253">
        <v>0</v>
      </c>
      <c r="X262" s="253">
        <v>1</v>
      </c>
      <c r="Y262" s="253">
        <v>4</v>
      </c>
      <c r="Z262" s="253">
        <v>4</v>
      </c>
      <c r="AA262" s="253">
        <v>0</v>
      </c>
      <c r="AB262" s="253">
        <v>0</v>
      </c>
      <c r="AC262" s="253">
        <v>0</v>
      </c>
      <c r="AD262" s="253">
        <v>5</v>
      </c>
      <c r="AE262" s="253">
        <v>0</v>
      </c>
      <c r="AF262" s="253">
        <v>4</v>
      </c>
      <c r="AG262" s="253">
        <v>1</v>
      </c>
      <c r="AH262" s="253">
        <v>0</v>
      </c>
      <c r="AI262" s="253">
        <v>0</v>
      </c>
      <c r="AJ262" s="253">
        <v>0</v>
      </c>
      <c r="AK262" s="126"/>
      <c r="AL262" s="253">
        <v>440</v>
      </c>
      <c r="AM262" s="253">
        <v>149</v>
      </c>
      <c r="AN262" s="253">
        <v>181</v>
      </c>
      <c r="AO262" s="253">
        <v>0</v>
      </c>
    </row>
    <row r="263" spans="1:41">
      <c r="A263" s="129">
        <v>440149211</v>
      </c>
      <c r="B263" s="130" t="s">
        <v>683</v>
      </c>
      <c r="C263" s="141">
        <f t="shared" si="52"/>
        <v>1</v>
      </c>
      <c r="D263" s="141">
        <f t="shared" si="53"/>
        <v>0</v>
      </c>
      <c r="E263" s="141">
        <f t="shared" si="54"/>
        <v>0</v>
      </c>
      <c r="F263" s="141">
        <f t="shared" si="55"/>
        <v>0</v>
      </c>
      <c r="G263" s="141">
        <f t="shared" si="56"/>
        <v>0</v>
      </c>
      <c r="H263" s="141">
        <f t="shared" si="57"/>
        <v>0</v>
      </c>
      <c r="I263" s="141">
        <f t="shared" si="58"/>
        <v>0</v>
      </c>
      <c r="J263" s="141"/>
      <c r="K263" s="141">
        <f t="shared" si="59"/>
        <v>0</v>
      </c>
      <c r="L263" s="141">
        <f t="shared" si="60"/>
        <v>0</v>
      </c>
      <c r="M263" s="141">
        <f t="shared" si="61"/>
        <v>0</v>
      </c>
      <c r="N263" s="141">
        <f t="shared" si="62"/>
        <v>0</v>
      </c>
      <c r="O263" s="141">
        <f t="shared" si="63"/>
        <v>0</v>
      </c>
      <c r="P263" s="141">
        <f t="shared" si="50"/>
        <v>0</v>
      </c>
      <c r="Q263" s="141">
        <f t="shared" si="64"/>
        <v>1</v>
      </c>
      <c r="R263" s="141">
        <f t="shared" si="51"/>
        <v>1</v>
      </c>
      <c r="S263" s="144"/>
      <c r="T263" s="253">
        <v>440149211</v>
      </c>
      <c r="U263" s="383" t="s">
        <v>683</v>
      </c>
      <c r="V263" s="253">
        <v>1</v>
      </c>
      <c r="W263" s="253">
        <v>0</v>
      </c>
      <c r="X263" s="253">
        <v>0</v>
      </c>
      <c r="Y263" s="253">
        <v>0</v>
      </c>
      <c r="Z263" s="253">
        <v>0</v>
      </c>
      <c r="AA263" s="253">
        <v>0</v>
      </c>
      <c r="AB263" s="253">
        <v>0</v>
      </c>
      <c r="AC263" s="253">
        <v>0</v>
      </c>
      <c r="AD263" s="253">
        <v>0</v>
      </c>
      <c r="AE263" s="253">
        <v>0</v>
      </c>
      <c r="AF263" s="253">
        <v>0</v>
      </c>
      <c r="AG263" s="253">
        <v>0</v>
      </c>
      <c r="AH263" s="253">
        <v>0</v>
      </c>
      <c r="AI263" s="253">
        <v>0</v>
      </c>
      <c r="AJ263" s="253">
        <v>0</v>
      </c>
      <c r="AK263" s="126"/>
      <c r="AL263" s="253">
        <v>440</v>
      </c>
      <c r="AM263" s="253">
        <v>149</v>
      </c>
      <c r="AN263" s="253">
        <v>211</v>
      </c>
      <c r="AO263" s="253">
        <v>0</v>
      </c>
    </row>
    <row r="264" spans="1:41">
      <c r="A264" s="129">
        <v>441281005</v>
      </c>
      <c r="B264" s="130" t="s">
        <v>90</v>
      </c>
      <c r="C264" s="141">
        <f t="shared" si="52"/>
        <v>0</v>
      </c>
      <c r="D264" s="141">
        <f t="shared" si="53"/>
        <v>0</v>
      </c>
      <c r="E264" s="141">
        <f t="shared" si="54"/>
        <v>0</v>
      </c>
      <c r="F264" s="141">
        <f t="shared" si="55"/>
        <v>0</v>
      </c>
      <c r="G264" s="141">
        <f t="shared" si="56"/>
        <v>0</v>
      </c>
      <c r="H264" s="141">
        <f t="shared" si="57"/>
        <v>1</v>
      </c>
      <c r="I264" s="141">
        <f t="shared" si="58"/>
        <v>3.7499999999999999E-2</v>
      </c>
      <c r="J264" s="141"/>
      <c r="K264" s="141">
        <f t="shared" si="59"/>
        <v>0</v>
      </c>
      <c r="L264" s="141">
        <f t="shared" si="60"/>
        <v>0</v>
      </c>
      <c r="M264" s="141">
        <f t="shared" si="61"/>
        <v>0</v>
      </c>
      <c r="N264" s="141">
        <f t="shared" si="62"/>
        <v>0</v>
      </c>
      <c r="O264" s="141">
        <f t="shared" si="63"/>
        <v>0</v>
      </c>
      <c r="P264" s="141">
        <f t="shared" si="50"/>
        <v>0</v>
      </c>
      <c r="Q264" s="141">
        <f t="shared" si="64"/>
        <v>1</v>
      </c>
      <c r="R264" s="141">
        <f t="shared" si="51"/>
        <v>1</v>
      </c>
      <c r="S264" s="144"/>
      <c r="T264" s="253">
        <v>441281005</v>
      </c>
      <c r="U264" s="383" t="s">
        <v>90</v>
      </c>
      <c r="V264" s="253">
        <v>0</v>
      </c>
      <c r="W264" s="253">
        <v>0</v>
      </c>
      <c r="X264" s="253">
        <v>0</v>
      </c>
      <c r="Y264" s="253">
        <v>0</v>
      </c>
      <c r="Z264" s="253">
        <v>0</v>
      </c>
      <c r="AA264" s="253">
        <v>1</v>
      </c>
      <c r="AB264" s="253">
        <v>0</v>
      </c>
      <c r="AC264" s="253">
        <v>0</v>
      </c>
      <c r="AD264" s="253">
        <v>0</v>
      </c>
      <c r="AE264" s="253">
        <v>0</v>
      </c>
      <c r="AF264" s="253">
        <v>0</v>
      </c>
      <c r="AG264" s="253">
        <v>0</v>
      </c>
      <c r="AH264" s="253">
        <v>0</v>
      </c>
      <c r="AI264" s="253">
        <v>0</v>
      </c>
      <c r="AJ264" s="253">
        <v>0</v>
      </c>
      <c r="AK264" s="126"/>
      <c r="AL264" s="253">
        <v>441</v>
      </c>
      <c r="AM264" s="253">
        <v>281</v>
      </c>
      <c r="AN264" s="253">
        <v>5</v>
      </c>
      <c r="AO264" s="253">
        <v>0</v>
      </c>
    </row>
    <row r="265" spans="1:41">
      <c r="A265" s="129">
        <v>441281061</v>
      </c>
      <c r="B265" s="130" t="s">
        <v>90</v>
      </c>
      <c r="C265" s="141">
        <f t="shared" si="52"/>
        <v>0</v>
      </c>
      <c r="D265" s="141">
        <f t="shared" si="53"/>
        <v>0</v>
      </c>
      <c r="E265" s="141">
        <f t="shared" si="54"/>
        <v>0</v>
      </c>
      <c r="F265" s="141">
        <f t="shared" si="55"/>
        <v>3</v>
      </c>
      <c r="G265" s="141">
        <f t="shared" si="56"/>
        <v>0</v>
      </c>
      <c r="H265" s="141">
        <f t="shared" si="57"/>
        <v>0</v>
      </c>
      <c r="I265" s="141">
        <f t="shared" si="58"/>
        <v>0.1125</v>
      </c>
      <c r="J265" s="141"/>
      <c r="K265" s="141">
        <f t="shared" si="59"/>
        <v>0</v>
      </c>
      <c r="L265" s="141">
        <f t="shared" si="60"/>
        <v>0</v>
      </c>
      <c r="M265" s="141">
        <f t="shared" si="61"/>
        <v>0</v>
      </c>
      <c r="N265" s="141">
        <f t="shared" si="62"/>
        <v>0</v>
      </c>
      <c r="O265" s="141">
        <f t="shared" si="63"/>
        <v>1</v>
      </c>
      <c r="P265" s="141">
        <f t="shared" si="50"/>
        <v>33.333333333333329</v>
      </c>
      <c r="Q265" s="141">
        <f t="shared" si="64"/>
        <v>8</v>
      </c>
      <c r="R265" s="141">
        <f t="shared" si="51"/>
        <v>3</v>
      </c>
      <c r="S265" s="144"/>
      <c r="T265" s="253">
        <v>441281061</v>
      </c>
      <c r="U265" s="383" t="s">
        <v>90</v>
      </c>
      <c r="V265" s="253">
        <v>0</v>
      </c>
      <c r="W265" s="253">
        <v>0</v>
      </c>
      <c r="X265" s="253">
        <v>0</v>
      </c>
      <c r="Y265" s="253">
        <v>3</v>
      </c>
      <c r="Z265" s="253">
        <v>0</v>
      </c>
      <c r="AA265" s="253">
        <v>0</v>
      </c>
      <c r="AB265" s="253">
        <v>0</v>
      </c>
      <c r="AC265" s="253">
        <v>0</v>
      </c>
      <c r="AD265" s="253">
        <v>0</v>
      </c>
      <c r="AE265" s="253">
        <v>0</v>
      </c>
      <c r="AF265" s="253">
        <v>1</v>
      </c>
      <c r="AG265" s="253">
        <v>0</v>
      </c>
      <c r="AH265" s="253">
        <v>0</v>
      </c>
      <c r="AI265" s="253">
        <v>0</v>
      </c>
      <c r="AJ265" s="253">
        <v>0</v>
      </c>
      <c r="AK265" s="126"/>
      <c r="AL265" s="253">
        <v>441</v>
      </c>
      <c r="AM265" s="253">
        <v>281</v>
      </c>
      <c r="AN265" s="253">
        <v>61</v>
      </c>
      <c r="AO265" s="253">
        <v>0</v>
      </c>
    </row>
    <row r="266" spans="1:41">
      <c r="A266" s="129">
        <v>441281087</v>
      </c>
      <c r="B266" s="130" t="s">
        <v>90</v>
      </c>
      <c r="C266" s="141">
        <f t="shared" si="52"/>
        <v>0</v>
      </c>
      <c r="D266" s="141">
        <f t="shared" si="53"/>
        <v>0</v>
      </c>
      <c r="E266" s="141">
        <f t="shared" si="54"/>
        <v>0</v>
      </c>
      <c r="F266" s="141">
        <f t="shared" si="55"/>
        <v>1</v>
      </c>
      <c r="G266" s="141">
        <f t="shared" si="56"/>
        <v>0</v>
      </c>
      <c r="H266" s="141">
        <f t="shared" si="57"/>
        <v>2</v>
      </c>
      <c r="I266" s="141">
        <f t="shared" si="58"/>
        <v>0.1125</v>
      </c>
      <c r="J266" s="141"/>
      <c r="K266" s="141">
        <f t="shared" si="59"/>
        <v>0</v>
      </c>
      <c r="L266" s="141">
        <f t="shared" si="60"/>
        <v>0</v>
      </c>
      <c r="M266" s="141">
        <f t="shared" si="61"/>
        <v>0</v>
      </c>
      <c r="N266" s="141">
        <f t="shared" si="62"/>
        <v>0</v>
      </c>
      <c r="O266" s="141">
        <f t="shared" si="63"/>
        <v>0</v>
      </c>
      <c r="P266" s="141">
        <f t="shared" si="50"/>
        <v>0</v>
      </c>
      <c r="Q266" s="141">
        <f t="shared" si="64"/>
        <v>1</v>
      </c>
      <c r="R266" s="141">
        <f t="shared" si="51"/>
        <v>3</v>
      </c>
      <c r="S266" s="144"/>
      <c r="T266" s="253">
        <v>441281087</v>
      </c>
      <c r="U266" s="383" t="s">
        <v>90</v>
      </c>
      <c r="V266" s="253">
        <v>0</v>
      </c>
      <c r="W266" s="253">
        <v>0</v>
      </c>
      <c r="X266" s="253">
        <v>0</v>
      </c>
      <c r="Y266" s="253">
        <v>1</v>
      </c>
      <c r="Z266" s="253">
        <v>0</v>
      </c>
      <c r="AA266" s="253">
        <v>2</v>
      </c>
      <c r="AB266" s="253">
        <v>0</v>
      </c>
      <c r="AC266" s="253">
        <v>0</v>
      </c>
      <c r="AD266" s="253">
        <v>0</v>
      </c>
      <c r="AE266" s="253">
        <v>0</v>
      </c>
      <c r="AF266" s="253">
        <v>0</v>
      </c>
      <c r="AG266" s="253">
        <v>0</v>
      </c>
      <c r="AH266" s="253">
        <v>0</v>
      </c>
      <c r="AI266" s="253">
        <v>0</v>
      </c>
      <c r="AJ266" s="253">
        <v>0</v>
      </c>
      <c r="AK266" s="126"/>
      <c r="AL266" s="253">
        <v>441</v>
      </c>
      <c r="AM266" s="253">
        <v>281</v>
      </c>
      <c r="AN266" s="253">
        <v>87</v>
      </c>
      <c r="AO266" s="253">
        <v>0</v>
      </c>
    </row>
    <row r="267" spans="1:41">
      <c r="A267" s="129">
        <v>441281159</v>
      </c>
      <c r="B267" s="130" t="s">
        <v>90</v>
      </c>
      <c r="C267" s="141">
        <f t="shared" si="52"/>
        <v>0</v>
      </c>
      <c r="D267" s="141">
        <f t="shared" si="53"/>
        <v>0</v>
      </c>
      <c r="E267" s="141">
        <f t="shared" si="54"/>
        <v>0</v>
      </c>
      <c r="F267" s="141">
        <f t="shared" si="55"/>
        <v>1</v>
      </c>
      <c r="G267" s="141">
        <f t="shared" si="56"/>
        <v>0</v>
      </c>
      <c r="H267" s="141">
        <f t="shared" si="57"/>
        <v>0</v>
      </c>
      <c r="I267" s="141">
        <f t="shared" si="58"/>
        <v>3.7499999999999999E-2</v>
      </c>
      <c r="J267" s="141"/>
      <c r="K267" s="141">
        <f t="shared" si="59"/>
        <v>0</v>
      </c>
      <c r="L267" s="141">
        <f t="shared" si="60"/>
        <v>0</v>
      </c>
      <c r="M267" s="141">
        <f t="shared" si="61"/>
        <v>0</v>
      </c>
      <c r="N267" s="141">
        <f t="shared" si="62"/>
        <v>0</v>
      </c>
      <c r="O267" s="141">
        <f t="shared" si="63"/>
        <v>1</v>
      </c>
      <c r="P267" s="141">
        <f t="shared" ref="P267:P330" si="65">O267/R267*100</f>
        <v>100</v>
      </c>
      <c r="Q267" s="141">
        <f t="shared" si="64"/>
        <v>10</v>
      </c>
      <c r="R267" s="141">
        <f t="shared" ref="R267:R330" si="66">SUM(E267:H267)+M267+N267+ROUND(C267*0.5,0)+ROUND(D267*0.5,0)+ROUND(K267*0.5,0)+ROUND(L267*0.5,0)</f>
        <v>1</v>
      </c>
      <c r="S267" s="144"/>
      <c r="T267" s="253">
        <v>441281159</v>
      </c>
      <c r="U267" s="383" t="s">
        <v>90</v>
      </c>
      <c r="V267" s="253">
        <v>0</v>
      </c>
      <c r="W267" s="253">
        <v>0</v>
      </c>
      <c r="X267" s="253">
        <v>0</v>
      </c>
      <c r="Y267" s="253">
        <v>1</v>
      </c>
      <c r="Z267" s="253">
        <v>0</v>
      </c>
      <c r="AA267" s="253">
        <v>0</v>
      </c>
      <c r="AB267" s="253">
        <v>0</v>
      </c>
      <c r="AC267" s="253">
        <v>0</v>
      </c>
      <c r="AD267" s="253">
        <v>0</v>
      </c>
      <c r="AE267" s="253">
        <v>0</v>
      </c>
      <c r="AF267" s="253">
        <v>1</v>
      </c>
      <c r="AG267" s="253">
        <v>0</v>
      </c>
      <c r="AH267" s="253">
        <v>0</v>
      </c>
      <c r="AI267" s="253">
        <v>0</v>
      </c>
      <c r="AJ267" s="253">
        <v>0</v>
      </c>
      <c r="AK267" s="126"/>
      <c r="AL267" s="253">
        <v>441</v>
      </c>
      <c r="AM267" s="253">
        <v>281</v>
      </c>
      <c r="AN267" s="253">
        <v>159</v>
      </c>
      <c r="AO267" s="253">
        <v>0</v>
      </c>
    </row>
    <row r="268" spans="1:41">
      <c r="A268" s="129">
        <v>441281161</v>
      </c>
      <c r="B268" s="130" t="s">
        <v>90</v>
      </c>
      <c r="C268" s="141">
        <f t="shared" ref="C268:C331" si="67">ROUND(V268,0)</f>
        <v>0</v>
      </c>
      <c r="D268" s="141">
        <f t="shared" ref="D268:D331" si="68">ROUND(W268,0)</f>
        <v>0</v>
      </c>
      <c r="E268" s="141">
        <f t="shared" ref="E268:E331" si="69">ROUND(X268,0)</f>
        <v>0</v>
      </c>
      <c r="F268" s="141">
        <f t="shared" ref="F268:F331" si="70">ROUND(Y268,0)</f>
        <v>1</v>
      </c>
      <c r="G268" s="141">
        <f t="shared" ref="G268:G331" si="71">ROUND(Z268,0)</f>
        <v>0</v>
      </c>
      <c r="H268" s="141">
        <f t="shared" ref="H268:H331" si="72">ROUND(AA268,0)</f>
        <v>0</v>
      </c>
      <c r="I268" s="141">
        <f t="shared" ref="I268:I331" si="73">ROUND(0.0375*(SUM(E268:H268)+ROUND(D268*0.5,4)+ROUND(L268*0.5,4)+M268),4)+ROUND((0.0475)*N268,4)</f>
        <v>3.7499999999999999E-2</v>
      </c>
      <c r="J268" s="141"/>
      <c r="K268" s="141">
        <f t="shared" ref="K268:K331" si="74">ROUND(AB268,0)</f>
        <v>0</v>
      </c>
      <c r="L268" s="141">
        <f t="shared" ref="L268:L331" si="75">ROUND(AC268,0)</f>
        <v>0</v>
      </c>
      <c r="M268" s="141">
        <f t="shared" ref="M268:M331" si="76">ROUND(AD268,0)</f>
        <v>0</v>
      </c>
      <c r="N268" s="141">
        <f t="shared" ref="N268:N331" si="77">ROUND(AE268,0)</f>
        <v>0</v>
      </c>
      <c r="O268" s="141">
        <f t="shared" ref="O268:O331" si="78">ROUND((AG268+AH268)/2,0)+ROUND(AF268+AI268+AJ268,0)</f>
        <v>1</v>
      </c>
      <c r="P268" s="141">
        <f t="shared" si="65"/>
        <v>100</v>
      </c>
      <c r="Q268" s="141">
        <f t="shared" si="64"/>
        <v>10</v>
      </c>
      <c r="R268" s="141">
        <f t="shared" si="66"/>
        <v>1</v>
      </c>
      <c r="S268" s="144"/>
      <c r="T268" s="253">
        <v>441281161</v>
      </c>
      <c r="U268" s="383" t="s">
        <v>90</v>
      </c>
      <c r="V268" s="253">
        <v>0</v>
      </c>
      <c r="W268" s="253">
        <v>0</v>
      </c>
      <c r="X268" s="253">
        <v>0</v>
      </c>
      <c r="Y268" s="253">
        <v>1</v>
      </c>
      <c r="Z268" s="253">
        <v>0</v>
      </c>
      <c r="AA268" s="253">
        <v>0</v>
      </c>
      <c r="AB268" s="253">
        <v>0</v>
      </c>
      <c r="AC268" s="253">
        <v>0</v>
      </c>
      <c r="AD268" s="253">
        <v>0</v>
      </c>
      <c r="AE268" s="253">
        <v>0</v>
      </c>
      <c r="AF268" s="253">
        <v>1</v>
      </c>
      <c r="AG268" s="253">
        <v>0</v>
      </c>
      <c r="AH268" s="253">
        <v>0</v>
      </c>
      <c r="AI268" s="253">
        <v>0</v>
      </c>
      <c r="AJ268" s="253">
        <v>0</v>
      </c>
      <c r="AK268" s="126"/>
      <c r="AL268" s="253">
        <v>441</v>
      </c>
      <c r="AM268" s="253">
        <v>281</v>
      </c>
      <c r="AN268" s="253">
        <v>161</v>
      </c>
      <c r="AO268" s="253">
        <v>0</v>
      </c>
    </row>
    <row r="269" spans="1:41">
      <c r="A269" s="129">
        <v>441281281</v>
      </c>
      <c r="B269" s="130" t="s">
        <v>90</v>
      </c>
      <c r="C269" s="141">
        <f t="shared" si="67"/>
        <v>0</v>
      </c>
      <c r="D269" s="141">
        <f t="shared" si="68"/>
        <v>0</v>
      </c>
      <c r="E269" s="141">
        <f t="shared" si="69"/>
        <v>82</v>
      </c>
      <c r="F269" s="141">
        <f t="shared" si="70"/>
        <v>587</v>
      </c>
      <c r="G269" s="141">
        <f t="shared" si="71"/>
        <v>373</v>
      </c>
      <c r="H269" s="141">
        <f t="shared" si="72"/>
        <v>439</v>
      </c>
      <c r="I269" s="141">
        <f t="shared" si="73"/>
        <v>58.6875</v>
      </c>
      <c r="J269" s="141"/>
      <c r="K269" s="141">
        <f t="shared" si="74"/>
        <v>0</v>
      </c>
      <c r="L269" s="141">
        <f t="shared" si="75"/>
        <v>0</v>
      </c>
      <c r="M269" s="141">
        <f t="shared" si="76"/>
        <v>84</v>
      </c>
      <c r="N269" s="141">
        <f t="shared" si="77"/>
        <v>0</v>
      </c>
      <c r="O269" s="141">
        <f t="shared" si="78"/>
        <v>664</v>
      </c>
      <c r="P269" s="141">
        <f t="shared" si="65"/>
        <v>42.428115015974441</v>
      </c>
      <c r="Q269" s="141">
        <f t="shared" si="64"/>
        <v>9</v>
      </c>
      <c r="R269" s="141">
        <f t="shared" si="66"/>
        <v>1565</v>
      </c>
      <c r="S269" s="144"/>
      <c r="T269" s="253">
        <v>441281281</v>
      </c>
      <c r="U269" s="383" t="s">
        <v>90</v>
      </c>
      <c r="V269" s="253">
        <v>0</v>
      </c>
      <c r="W269" s="253">
        <v>0</v>
      </c>
      <c r="X269" s="253">
        <v>82</v>
      </c>
      <c r="Y269" s="253">
        <v>587</v>
      </c>
      <c r="Z269" s="253">
        <v>373</v>
      </c>
      <c r="AA269" s="253">
        <v>439</v>
      </c>
      <c r="AB269" s="253">
        <v>0</v>
      </c>
      <c r="AC269" s="253">
        <v>0</v>
      </c>
      <c r="AD269" s="253">
        <v>84</v>
      </c>
      <c r="AE269" s="253">
        <v>0</v>
      </c>
      <c r="AF269" s="253">
        <v>446</v>
      </c>
      <c r="AG269" s="253">
        <v>0</v>
      </c>
      <c r="AH269" s="253">
        <v>0</v>
      </c>
      <c r="AI269" s="253">
        <v>47</v>
      </c>
      <c r="AJ269" s="253">
        <v>171</v>
      </c>
      <c r="AK269" s="126"/>
      <c r="AL269" s="253">
        <v>441</v>
      </c>
      <c r="AM269" s="253">
        <v>281</v>
      </c>
      <c r="AN269" s="253">
        <v>281</v>
      </c>
      <c r="AO269" s="253">
        <v>0</v>
      </c>
    </row>
    <row r="270" spans="1:41">
      <c r="A270" s="129">
        <v>441281332</v>
      </c>
      <c r="B270" s="130" t="s">
        <v>90</v>
      </c>
      <c r="C270" s="141">
        <f t="shared" si="67"/>
        <v>0</v>
      </c>
      <c r="D270" s="141">
        <f t="shared" si="68"/>
        <v>0</v>
      </c>
      <c r="E270" s="141">
        <f t="shared" si="69"/>
        <v>0</v>
      </c>
      <c r="F270" s="141">
        <f t="shared" si="70"/>
        <v>0</v>
      </c>
      <c r="G270" s="141">
        <f t="shared" si="71"/>
        <v>1</v>
      </c>
      <c r="H270" s="141">
        <f t="shared" si="72"/>
        <v>0</v>
      </c>
      <c r="I270" s="141">
        <f t="shared" si="73"/>
        <v>3.7499999999999999E-2</v>
      </c>
      <c r="J270" s="141"/>
      <c r="K270" s="141">
        <f t="shared" si="74"/>
        <v>0</v>
      </c>
      <c r="L270" s="141">
        <f t="shared" si="75"/>
        <v>0</v>
      </c>
      <c r="M270" s="141">
        <f t="shared" si="76"/>
        <v>0</v>
      </c>
      <c r="N270" s="141">
        <f t="shared" si="77"/>
        <v>0</v>
      </c>
      <c r="O270" s="141">
        <f t="shared" si="78"/>
        <v>0</v>
      </c>
      <c r="P270" s="141">
        <f t="shared" si="65"/>
        <v>0</v>
      </c>
      <c r="Q270" s="141">
        <f t="shared" si="64"/>
        <v>1</v>
      </c>
      <c r="R270" s="141">
        <f t="shared" si="66"/>
        <v>1</v>
      </c>
      <c r="S270" s="144"/>
      <c r="T270" s="253">
        <v>441281332</v>
      </c>
      <c r="U270" s="383" t="s">
        <v>90</v>
      </c>
      <c r="V270" s="253">
        <v>0</v>
      </c>
      <c r="W270" s="253">
        <v>0</v>
      </c>
      <c r="X270" s="253">
        <v>0</v>
      </c>
      <c r="Y270" s="253">
        <v>0</v>
      </c>
      <c r="Z270" s="253">
        <v>1</v>
      </c>
      <c r="AA270" s="253">
        <v>0</v>
      </c>
      <c r="AB270" s="253">
        <v>0</v>
      </c>
      <c r="AC270" s="253">
        <v>0</v>
      </c>
      <c r="AD270" s="253">
        <v>0</v>
      </c>
      <c r="AE270" s="253">
        <v>0</v>
      </c>
      <c r="AF270" s="253">
        <v>0</v>
      </c>
      <c r="AG270" s="253">
        <v>0</v>
      </c>
      <c r="AH270" s="253">
        <v>0</v>
      </c>
      <c r="AI270" s="253">
        <v>0</v>
      </c>
      <c r="AJ270" s="253">
        <v>0</v>
      </c>
      <c r="AK270" s="126"/>
      <c r="AL270" s="253">
        <v>441</v>
      </c>
      <c r="AM270" s="253">
        <v>281</v>
      </c>
      <c r="AN270" s="253">
        <v>332</v>
      </c>
      <c r="AO270" s="253">
        <v>0</v>
      </c>
    </row>
    <row r="271" spans="1:41">
      <c r="A271" s="129">
        <v>441281680</v>
      </c>
      <c r="B271" s="130" t="s">
        <v>90</v>
      </c>
      <c r="C271" s="141">
        <f t="shared" si="67"/>
        <v>0</v>
      </c>
      <c r="D271" s="141">
        <f t="shared" si="68"/>
        <v>0</v>
      </c>
      <c r="E271" s="141">
        <f t="shared" si="69"/>
        <v>0</v>
      </c>
      <c r="F271" s="141">
        <f t="shared" si="70"/>
        <v>1</v>
      </c>
      <c r="G271" s="141">
        <f t="shared" si="71"/>
        <v>0</v>
      </c>
      <c r="H271" s="141">
        <f t="shared" si="72"/>
        <v>0</v>
      </c>
      <c r="I271" s="141">
        <f t="shared" si="73"/>
        <v>3.7499999999999999E-2</v>
      </c>
      <c r="J271" s="141"/>
      <c r="K271" s="141">
        <f t="shared" si="74"/>
        <v>0</v>
      </c>
      <c r="L271" s="141">
        <f t="shared" si="75"/>
        <v>0</v>
      </c>
      <c r="M271" s="141">
        <f t="shared" si="76"/>
        <v>0</v>
      </c>
      <c r="N271" s="141">
        <f t="shared" si="77"/>
        <v>0</v>
      </c>
      <c r="O271" s="141">
        <f t="shared" si="78"/>
        <v>1</v>
      </c>
      <c r="P271" s="141">
        <f t="shared" si="65"/>
        <v>100</v>
      </c>
      <c r="Q271" s="141">
        <f t="shared" si="64"/>
        <v>10</v>
      </c>
      <c r="R271" s="141">
        <f t="shared" si="66"/>
        <v>1</v>
      </c>
      <c r="S271" s="144"/>
      <c r="T271" s="253">
        <v>441281680</v>
      </c>
      <c r="U271" s="383" t="s">
        <v>90</v>
      </c>
      <c r="V271" s="253">
        <v>0</v>
      </c>
      <c r="W271" s="253">
        <v>0</v>
      </c>
      <c r="X271" s="253">
        <v>0</v>
      </c>
      <c r="Y271" s="253">
        <v>1</v>
      </c>
      <c r="Z271" s="253">
        <v>0</v>
      </c>
      <c r="AA271" s="253">
        <v>0</v>
      </c>
      <c r="AB271" s="253">
        <v>0</v>
      </c>
      <c r="AC271" s="253">
        <v>0</v>
      </c>
      <c r="AD271" s="253">
        <v>0</v>
      </c>
      <c r="AE271" s="253">
        <v>0</v>
      </c>
      <c r="AF271" s="253">
        <v>1</v>
      </c>
      <c r="AG271" s="253">
        <v>0</v>
      </c>
      <c r="AH271" s="253">
        <v>0</v>
      </c>
      <c r="AI271" s="253">
        <v>0</v>
      </c>
      <c r="AJ271" s="253">
        <v>0</v>
      </c>
      <c r="AK271" s="126"/>
      <c r="AL271" s="253">
        <v>441</v>
      </c>
      <c r="AM271" s="253">
        <v>281</v>
      </c>
      <c r="AN271" s="253">
        <v>680</v>
      </c>
      <c r="AO271" s="253">
        <v>0</v>
      </c>
    </row>
    <row r="272" spans="1:41">
      <c r="A272" s="129">
        <v>444035001</v>
      </c>
      <c r="B272" s="130" t="s">
        <v>93</v>
      </c>
      <c r="C272" s="141">
        <f t="shared" si="67"/>
        <v>0</v>
      </c>
      <c r="D272" s="141">
        <f t="shared" si="68"/>
        <v>0</v>
      </c>
      <c r="E272" s="141">
        <f t="shared" si="69"/>
        <v>0</v>
      </c>
      <c r="F272" s="141">
        <f t="shared" si="70"/>
        <v>1</v>
      </c>
      <c r="G272" s="141">
        <f t="shared" si="71"/>
        <v>0</v>
      </c>
      <c r="H272" s="141">
        <f t="shared" si="72"/>
        <v>0</v>
      </c>
      <c r="I272" s="141">
        <f t="shared" si="73"/>
        <v>3.7499999999999999E-2</v>
      </c>
      <c r="J272" s="141"/>
      <c r="K272" s="141">
        <f t="shared" si="74"/>
        <v>0</v>
      </c>
      <c r="L272" s="141">
        <f t="shared" si="75"/>
        <v>0</v>
      </c>
      <c r="M272" s="141">
        <f t="shared" si="76"/>
        <v>0</v>
      </c>
      <c r="N272" s="141">
        <f t="shared" si="77"/>
        <v>0</v>
      </c>
      <c r="O272" s="141">
        <f t="shared" si="78"/>
        <v>0</v>
      </c>
      <c r="P272" s="141">
        <f t="shared" si="65"/>
        <v>0</v>
      </c>
      <c r="Q272" s="141">
        <f t="shared" si="64"/>
        <v>1</v>
      </c>
      <c r="R272" s="141">
        <f t="shared" si="66"/>
        <v>1</v>
      </c>
      <c r="S272" s="144"/>
      <c r="T272" s="253">
        <v>444035001</v>
      </c>
      <c r="U272" s="383" t="s">
        <v>93</v>
      </c>
      <c r="V272" s="253">
        <v>0</v>
      </c>
      <c r="W272" s="253">
        <v>0</v>
      </c>
      <c r="X272" s="253">
        <v>0</v>
      </c>
      <c r="Y272" s="253">
        <v>1</v>
      </c>
      <c r="Z272" s="253">
        <v>0</v>
      </c>
      <c r="AA272" s="253">
        <v>0</v>
      </c>
      <c r="AB272" s="253">
        <v>0</v>
      </c>
      <c r="AC272" s="253">
        <v>0</v>
      </c>
      <c r="AD272" s="253">
        <v>0</v>
      </c>
      <c r="AE272" s="253">
        <v>0</v>
      </c>
      <c r="AF272" s="253">
        <v>0</v>
      </c>
      <c r="AG272" s="253">
        <v>0</v>
      </c>
      <c r="AH272" s="253">
        <v>0</v>
      </c>
      <c r="AI272" s="253">
        <v>0</v>
      </c>
      <c r="AJ272" s="253">
        <v>0</v>
      </c>
      <c r="AK272" s="126"/>
      <c r="AL272" s="253">
        <v>444</v>
      </c>
      <c r="AM272" s="253">
        <v>35</v>
      </c>
      <c r="AN272" s="253">
        <v>1</v>
      </c>
      <c r="AO272" s="253">
        <v>0</v>
      </c>
    </row>
    <row r="273" spans="1:41">
      <c r="A273" s="129">
        <v>444035035</v>
      </c>
      <c r="B273" s="130" t="s">
        <v>93</v>
      </c>
      <c r="C273" s="141">
        <f t="shared" si="67"/>
        <v>41</v>
      </c>
      <c r="D273" s="141">
        <f t="shared" si="68"/>
        <v>0</v>
      </c>
      <c r="E273" s="141">
        <f t="shared" si="69"/>
        <v>30</v>
      </c>
      <c r="F273" s="141">
        <f t="shared" si="70"/>
        <v>210</v>
      </c>
      <c r="G273" s="141">
        <f t="shared" si="71"/>
        <v>136</v>
      </c>
      <c r="H273" s="141">
        <f t="shared" si="72"/>
        <v>0</v>
      </c>
      <c r="I273" s="141">
        <f t="shared" si="73"/>
        <v>15.112500000000001</v>
      </c>
      <c r="J273" s="141"/>
      <c r="K273" s="141">
        <f t="shared" si="74"/>
        <v>0</v>
      </c>
      <c r="L273" s="141">
        <f t="shared" si="75"/>
        <v>0</v>
      </c>
      <c r="M273" s="141">
        <f t="shared" si="76"/>
        <v>27</v>
      </c>
      <c r="N273" s="141">
        <f t="shared" si="77"/>
        <v>0</v>
      </c>
      <c r="O273" s="141">
        <f t="shared" si="78"/>
        <v>171</v>
      </c>
      <c r="P273" s="141">
        <f t="shared" si="65"/>
        <v>40.330188679245282</v>
      </c>
      <c r="Q273" s="141">
        <f t="shared" ref="Q273:Q336" si="79">IF(P273&lt;7,1,
   IF(P273&lt;11,2,
   IF(P273&lt;15,3,
   IF(P273&lt;18,4,
   IF(P273&lt;23,5,
   IF(P273&lt;26,6,
   IF(P273&lt;30,7,
   IF(P273&lt;35,8,
   IF(P273&lt;46,9,10)))))))))</f>
        <v>9</v>
      </c>
      <c r="R273" s="141">
        <f t="shared" si="66"/>
        <v>424</v>
      </c>
      <c r="S273" s="144"/>
      <c r="T273" s="253">
        <v>444035035</v>
      </c>
      <c r="U273" s="383" t="s">
        <v>93</v>
      </c>
      <c r="V273" s="253">
        <v>41</v>
      </c>
      <c r="W273" s="253">
        <v>0</v>
      </c>
      <c r="X273" s="253">
        <v>30</v>
      </c>
      <c r="Y273" s="253">
        <v>210</v>
      </c>
      <c r="Z273" s="253">
        <v>136</v>
      </c>
      <c r="AA273" s="253">
        <v>0</v>
      </c>
      <c r="AB273" s="253">
        <v>0</v>
      </c>
      <c r="AC273" s="253">
        <v>0</v>
      </c>
      <c r="AD273" s="253">
        <v>27</v>
      </c>
      <c r="AE273" s="253">
        <v>0</v>
      </c>
      <c r="AF273" s="253">
        <v>147</v>
      </c>
      <c r="AG273" s="253">
        <v>16</v>
      </c>
      <c r="AH273" s="253">
        <v>0</v>
      </c>
      <c r="AI273" s="253">
        <v>16</v>
      </c>
      <c r="AJ273" s="253">
        <v>0</v>
      </c>
      <c r="AK273" s="126"/>
      <c r="AL273" s="253">
        <v>444</v>
      </c>
      <c r="AM273" s="253">
        <v>35</v>
      </c>
      <c r="AN273" s="253">
        <v>35</v>
      </c>
      <c r="AO273" s="253">
        <v>0</v>
      </c>
    </row>
    <row r="274" spans="1:41">
      <c r="A274" s="129">
        <v>444035040</v>
      </c>
      <c r="B274" s="130" t="s">
        <v>93</v>
      </c>
      <c r="C274" s="141">
        <f t="shared" si="67"/>
        <v>0</v>
      </c>
      <c r="D274" s="141">
        <f t="shared" si="68"/>
        <v>0</v>
      </c>
      <c r="E274" s="141">
        <f t="shared" si="69"/>
        <v>0</v>
      </c>
      <c r="F274" s="141">
        <f t="shared" si="70"/>
        <v>0</v>
      </c>
      <c r="G274" s="141">
        <f t="shared" si="71"/>
        <v>1</v>
      </c>
      <c r="H274" s="141">
        <f t="shared" si="72"/>
        <v>0</v>
      </c>
      <c r="I274" s="141">
        <f t="shared" si="73"/>
        <v>7.4999999999999997E-2</v>
      </c>
      <c r="J274" s="141"/>
      <c r="K274" s="141">
        <f t="shared" si="74"/>
        <v>0</v>
      </c>
      <c r="L274" s="141">
        <f t="shared" si="75"/>
        <v>0</v>
      </c>
      <c r="M274" s="141">
        <f t="shared" si="76"/>
        <v>1</v>
      </c>
      <c r="N274" s="141">
        <f t="shared" si="77"/>
        <v>0</v>
      </c>
      <c r="O274" s="141">
        <f t="shared" si="78"/>
        <v>0</v>
      </c>
      <c r="P274" s="141">
        <f t="shared" si="65"/>
        <v>0</v>
      </c>
      <c r="Q274" s="141">
        <f t="shared" si="79"/>
        <v>1</v>
      </c>
      <c r="R274" s="141">
        <f t="shared" si="66"/>
        <v>2</v>
      </c>
      <c r="S274" s="144"/>
      <c r="T274" s="253">
        <v>444035040</v>
      </c>
      <c r="U274" s="383" t="s">
        <v>93</v>
      </c>
      <c r="V274" s="253">
        <v>0</v>
      </c>
      <c r="W274" s="253">
        <v>0</v>
      </c>
      <c r="X274" s="253">
        <v>0</v>
      </c>
      <c r="Y274" s="253">
        <v>0</v>
      </c>
      <c r="Z274" s="253">
        <v>1</v>
      </c>
      <c r="AA274" s="253">
        <v>0</v>
      </c>
      <c r="AB274" s="253">
        <v>0</v>
      </c>
      <c r="AC274" s="253">
        <v>0</v>
      </c>
      <c r="AD274" s="253">
        <v>1</v>
      </c>
      <c r="AE274" s="253">
        <v>0</v>
      </c>
      <c r="AF274" s="253">
        <v>0</v>
      </c>
      <c r="AG274" s="253">
        <v>0</v>
      </c>
      <c r="AH274" s="253">
        <v>0</v>
      </c>
      <c r="AI274" s="253">
        <v>0</v>
      </c>
      <c r="AJ274" s="253">
        <v>0</v>
      </c>
      <c r="AK274" s="126"/>
      <c r="AL274" s="253">
        <v>444</v>
      </c>
      <c r="AM274" s="253">
        <v>35</v>
      </c>
      <c r="AN274" s="253">
        <v>40</v>
      </c>
      <c r="AO274" s="253">
        <v>0</v>
      </c>
    </row>
    <row r="275" spans="1:41">
      <c r="A275" s="129">
        <v>444035044</v>
      </c>
      <c r="B275" s="130" t="s">
        <v>93</v>
      </c>
      <c r="C275" s="141">
        <f t="shared" si="67"/>
        <v>0</v>
      </c>
      <c r="D275" s="141">
        <f t="shared" si="68"/>
        <v>0</v>
      </c>
      <c r="E275" s="141">
        <f t="shared" si="69"/>
        <v>0</v>
      </c>
      <c r="F275" s="141">
        <f t="shared" si="70"/>
        <v>2</v>
      </c>
      <c r="G275" s="141">
        <f t="shared" si="71"/>
        <v>0</v>
      </c>
      <c r="H275" s="141">
        <f t="shared" si="72"/>
        <v>0</v>
      </c>
      <c r="I275" s="141">
        <f t="shared" si="73"/>
        <v>0.1125</v>
      </c>
      <c r="J275" s="141"/>
      <c r="K275" s="141">
        <f t="shared" si="74"/>
        <v>0</v>
      </c>
      <c r="L275" s="141">
        <f t="shared" si="75"/>
        <v>0</v>
      </c>
      <c r="M275" s="141">
        <f t="shared" si="76"/>
        <v>1</v>
      </c>
      <c r="N275" s="141">
        <f t="shared" si="77"/>
        <v>0</v>
      </c>
      <c r="O275" s="141">
        <f t="shared" si="78"/>
        <v>1</v>
      </c>
      <c r="P275" s="141">
        <f t="shared" si="65"/>
        <v>33.333333333333329</v>
      </c>
      <c r="Q275" s="141">
        <f t="shared" si="79"/>
        <v>8</v>
      </c>
      <c r="R275" s="141">
        <f t="shared" si="66"/>
        <v>3</v>
      </c>
      <c r="S275" s="144"/>
      <c r="T275" s="253">
        <v>444035044</v>
      </c>
      <c r="U275" s="383" t="s">
        <v>93</v>
      </c>
      <c r="V275" s="253">
        <v>0</v>
      </c>
      <c r="W275" s="253">
        <v>0</v>
      </c>
      <c r="X275" s="253">
        <v>0</v>
      </c>
      <c r="Y275" s="253">
        <v>2</v>
      </c>
      <c r="Z275" s="253">
        <v>0</v>
      </c>
      <c r="AA275" s="253">
        <v>0</v>
      </c>
      <c r="AB275" s="253">
        <v>0</v>
      </c>
      <c r="AC275" s="253">
        <v>0</v>
      </c>
      <c r="AD275" s="253">
        <v>1</v>
      </c>
      <c r="AE275" s="253">
        <v>0</v>
      </c>
      <c r="AF275" s="253">
        <v>0</v>
      </c>
      <c r="AG275" s="253">
        <v>0</v>
      </c>
      <c r="AH275" s="253">
        <v>0</v>
      </c>
      <c r="AI275" s="253">
        <v>1</v>
      </c>
      <c r="AJ275" s="253">
        <v>0</v>
      </c>
      <c r="AK275" s="126"/>
      <c r="AL275" s="253">
        <v>444</v>
      </c>
      <c r="AM275" s="253">
        <v>35</v>
      </c>
      <c r="AN275" s="253">
        <v>44</v>
      </c>
      <c r="AO275" s="253">
        <v>0</v>
      </c>
    </row>
    <row r="276" spans="1:41">
      <c r="A276" s="129">
        <v>444035057</v>
      </c>
      <c r="B276" s="130" t="s">
        <v>93</v>
      </c>
      <c r="C276" s="141">
        <f t="shared" si="67"/>
        <v>0</v>
      </c>
      <c r="D276" s="141">
        <f t="shared" si="68"/>
        <v>0</v>
      </c>
      <c r="E276" s="141">
        <f t="shared" si="69"/>
        <v>0</v>
      </c>
      <c r="F276" s="141">
        <f t="shared" si="70"/>
        <v>1</v>
      </c>
      <c r="G276" s="141">
        <f t="shared" si="71"/>
        <v>1</v>
      </c>
      <c r="H276" s="141">
        <f t="shared" si="72"/>
        <v>0</v>
      </c>
      <c r="I276" s="141">
        <f t="shared" si="73"/>
        <v>7.4999999999999997E-2</v>
      </c>
      <c r="J276" s="141"/>
      <c r="K276" s="141">
        <f t="shared" si="74"/>
        <v>0</v>
      </c>
      <c r="L276" s="141">
        <f t="shared" si="75"/>
        <v>0</v>
      </c>
      <c r="M276" s="141">
        <f t="shared" si="76"/>
        <v>0</v>
      </c>
      <c r="N276" s="141">
        <f t="shared" si="77"/>
        <v>0</v>
      </c>
      <c r="O276" s="141">
        <f t="shared" si="78"/>
        <v>2</v>
      </c>
      <c r="P276" s="141">
        <f t="shared" si="65"/>
        <v>100</v>
      </c>
      <c r="Q276" s="141">
        <f t="shared" si="79"/>
        <v>10</v>
      </c>
      <c r="R276" s="141">
        <f t="shared" si="66"/>
        <v>2</v>
      </c>
      <c r="S276" s="144"/>
      <c r="T276" s="253">
        <v>444035057</v>
      </c>
      <c r="U276" s="383" t="s">
        <v>93</v>
      </c>
      <c r="V276" s="253">
        <v>0</v>
      </c>
      <c r="W276" s="253">
        <v>0</v>
      </c>
      <c r="X276" s="253">
        <v>0</v>
      </c>
      <c r="Y276" s="253">
        <v>1</v>
      </c>
      <c r="Z276" s="253">
        <v>1</v>
      </c>
      <c r="AA276" s="253">
        <v>0</v>
      </c>
      <c r="AB276" s="253">
        <v>0</v>
      </c>
      <c r="AC276" s="253">
        <v>0</v>
      </c>
      <c r="AD276" s="253">
        <v>0</v>
      </c>
      <c r="AE276" s="253">
        <v>0</v>
      </c>
      <c r="AF276" s="253">
        <v>2</v>
      </c>
      <c r="AG276" s="253">
        <v>0</v>
      </c>
      <c r="AH276" s="253">
        <v>0</v>
      </c>
      <c r="AI276" s="253">
        <v>0</v>
      </c>
      <c r="AJ276" s="253">
        <v>0</v>
      </c>
      <c r="AK276" s="126"/>
      <c r="AL276" s="253">
        <v>444</v>
      </c>
      <c r="AM276" s="253">
        <v>35</v>
      </c>
      <c r="AN276" s="253">
        <v>57</v>
      </c>
      <c r="AO276" s="253">
        <v>0</v>
      </c>
    </row>
    <row r="277" spans="1:41">
      <c r="A277" s="129">
        <v>444035220</v>
      </c>
      <c r="B277" s="130" t="s">
        <v>93</v>
      </c>
      <c r="C277" s="141">
        <f t="shared" si="67"/>
        <v>0</v>
      </c>
      <c r="D277" s="141">
        <f t="shared" si="68"/>
        <v>0</v>
      </c>
      <c r="E277" s="141">
        <f t="shared" si="69"/>
        <v>0</v>
      </c>
      <c r="F277" s="141">
        <f t="shared" si="70"/>
        <v>1</v>
      </c>
      <c r="G277" s="141">
        <f t="shared" si="71"/>
        <v>0</v>
      </c>
      <c r="H277" s="141">
        <f t="shared" si="72"/>
        <v>0</v>
      </c>
      <c r="I277" s="141">
        <f t="shared" si="73"/>
        <v>3.7499999999999999E-2</v>
      </c>
      <c r="J277" s="141"/>
      <c r="K277" s="141">
        <f t="shared" si="74"/>
        <v>0</v>
      </c>
      <c r="L277" s="141">
        <f t="shared" si="75"/>
        <v>0</v>
      </c>
      <c r="M277" s="141">
        <f t="shared" si="76"/>
        <v>0</v>
      </c>
      <c r="N277" s="141">
        <f t="shared" si="77"/>
        <v>0</v>
      </c>
      <c r="O277" s="141">
        <f t="shared" si="78"/>
        <v>1</v>
      </c>
      <c r="P277" s="141">
        <f t="shared" si="65"/>
        <v>100</v>
      </c>
      <c r="Q277" s="141">
        <f t="shared" si="79"/>
        <v>10</v>
      </c>
      <c r="R277" s="141">
        <f t="shared" si="66"/>
        <v>1</v>
      </c>
      <c r="S277" s="144"/>
      <c r="T277" s="253">
        <v>444035220</v>
      </c>
      <c r="U277" s="383" t="s">
        <v>93</v>
      </c>
      <c r="V277" s="253">
        <v>0</v>
      </c>
      <c r="W277" s="253">
        <v>0</v>
      </c>
      <c r="X277" s="253">
        <v>0</v>
      </c>
      <c r="Y277" s="253">
        <v>1</v>
      </c>
      <c r="Z277" s="253">
        <v>0</v>
      </c>
      <c r="AA277" s="253">
        <v>0</v>
      </c>
      <c r="AB277" s="253">
        <v>0</v>
      </c>
      <c r="AC277" s="253">
        <v>0</v>
      </c>
      <c r="AD277" s="253">
        <v>0</v>
      </c>
      <c r="AE277" s="253">
        <v>0</v>
      </c>
      <c r="AF277" s="253">
        <v>1</v>
      </c>
      <c r="AG277" s="253">
        <v>0</v>
      </c>
      <c r="AH277" s="253">
        <v>0</v>
      </c>
      <c r="AI277" s="253">
        <v>0</v>
      </c>
      <c r="AJ277" s="253">
        <v>0</v>
      </c>
      <c r="AK277" s="126"/>
      <c r="AL277" s="253">
        <v>444</v>
      </c>
      <c r="AM277" s="253">
        <v>35</v>
      </c>
      <c r="AN277" s="253">
        <v>220</v>
      </c>
      <c r="AO277" s="253">
        <v>0</v>
      </c>
    </row>
    <row r="278" spans="1:41">
      <c r="A278" s="129">
        <v>444035243</v>
      </c>
      <c r="B278" s="130" t="s">
        <v>93</v>
      </c>
      <c r="C278" s="141">
        <f t="shared" si="67"/>
        <v>0</v>
      </c>
      <c r="D278" s="141">
        <f t="shared" si="68"/>
        <v>0</v>
      </c>
      <c r="E278" s="141">
        <f t="shared" si="69"/>
        <v>0</v>
      </c>
      <c r="F278" s="141">
        <f t="shared" si="70"/>
        <v>1</v>
      </c>
      <c r="G278" s="141">
        <f t="shared" si="71"/>
        <v>0</v>
      </c>
      <c r="H278" s="141">
        <f t="shared" si="72"/>
        <v>0</v>
      </c>
      <c r="I278" s="141">
        <f t="shared" si="73"/>
        <v>3.7499999999999999E-2</v>
      </c>
      <c r="J278" s="141"/>
      <c r="K278" s="141">
        <f t="shared" si="74"/>
        <v>0</v>
      </c>
      <c r="L278" s="141">
        <f t="shared" si="75"/>
        <v>0</v>
      </c>
      <c r="M278" s="141">
        <f t="shared" si="76"/>
        <v>0</v>
      </c>
      <c r="N278" s="141">
        <f t="shared" si="77"/>
        <v>0</v>
      </c>
      <c r="O278" s="141">
        <f t="shared" si="78"/>
        <v>1</v>
      </c>
      <c r="P278" s="141">
        <f t="shared" si="65"/>
        <v>100</v>
      </c>
      <c r="Q278" s="141">
        <f t="shared" si="79"/>
        <v>10</v>
      </c>
      <c r="R278" s="141">
        <f t="shared" si="66"/>
        <v>1</v>
      </c>
      <c r="S278" s="144"/>
      <c r="T278" s="253">
        <v>444035243</v>
      </c>
      <c r="U278" s="383" t="s">
        <v>93</v>
      </c>
      <c r="V278" s="253">
        <v>0</v>
      </c>
      <c r="W278" s="253">
        <v>0</v>
      </c>
      <c r="X278" s="253">
        <v>0</v>
      </c>
      <c r="Y278" s="253">
        <v>1</v>
      </c>
      <c r="Z278" s="253">
        <v>0</v>
      </c>
      <c r="AA278" s="253">
        <v>0</v>
      </c>
      <c r="AB278" s="253">
        <v>0</v>
      </c>
      <c r="AC278" s="253">
        <v>0</v>
      </c>
      <c r="AD278" s="253">
        <v>0</v>
      </c>
      <c r="AE278" s="253">
        <v>0</v>
      </c>
      <c r="AF278" s="253">
        <v>1</v>
      </c>
      <c r="AG278" s="253">
        <v>0</v>
      </c>
      <c r="AH278" s="253">
        <v>0</v>
      </c>
      <c r="AI278" s="253">
        <v>0</v>
      </c>
      <c r="AJ278" s="253">
        <v>0</v>
      </c>
      <c r="AK278" s="126"/>
      <c r="AL278" s="253">
        <v>444</v>
      </c>
      <c r="AM278" s="253">
        <v>35</v>
      </c>
      <c r="AN278" s="253">
        <v>243</v>
      </c>
      <c r="AO278" s="253">
        <v>0</v>
      </c>
    </row>
    <row r="279" spans="1:41">
      <c r="A279" s="129">
        <v>444035244</v>
      </c>
      <c r="B279" s="130" t="s">
        <v>93</v>
      </c>
      <c r="C279" s="141">
        <f t="shared" si="67"/>
        <v>0</v>
      </c>
      <c r="D279" s="141">
        <f t="shared" si="68"/>
        <v>0</v>
      </c>
      <c r="E279" s="141">
        <f t="shared" si="69"/>
        <v>0</v>
      </c>
      <c r="F279" s="141">
        <f t="shared" si="70"/>
        <v>1</v>
      </c>
      <c r="G279" s="141">
        <f t="shared" si="71"/>
        <v>0</v>
      </c>
      <c r="H279" s="141">
        <f t="shared" si="72"/>
        <v>0</v>
      </c>
      <c r="I279" s="141">
        <f t="shared" si="73"/>
        <v>3.7499999999999999E-2</v>
      </c>
      <c r="J279" s="141"/>
      <c r="K279" s="141">
        <f t="shared" si="74"/>
        <v>0</v>
      </c>
      <c r="L279" s="141">
        <f t="shared" si="75"/>
        <v>0</v>
      </c>
      <c r="M279" s="141">
        <f t="shared" si="76"/>
        <v>0</v>
      </c>
      <c r="N279" s="141">
        <f t="shared" si="77"/>
        <v>0</v>
      </c>
      <c r="O279" s="141">
        <f t="shared" si="78"/>
        <v>0</v>
      </c>
      <c r="P279" s="141">
        <f t="shared" si="65"/>
        <v>0</v>
      </c>
      <c r="Q279" s="141">
        <f t="shared" si="79"/>
        <v>1</v>
      </c>
      <c r="R279" s="141">
        <f t="shared" si="66"/>
        <v>1</v>
      </c>
      <c r="S279" s="144"/>
      <c r="T279" s="253">
        <v>444035244</v>
      </c>
      <c r="U279" s="383" t="s">
        <v>93</v>
      </c>
      <c r="V279" s="253">
        <v>0</v>
      </c>
      <c r="W279" s="253">
        <v>0</v>
      </c>
      <c r="X279" s="253">
        <v>0</v>
      </c>
      <c r="Y279" s="253">
        <v>1</v>
      </c>
      <c r="Z279" s="253">
        <v>0</v>
      </c>
      <c r="AA279" s="253">
        <v>0</v>
      </c>
      <c r="AB279" s="253">
        <v>0</v>
      </c>
      <c r="AC279" s="253">
        <v>0</v>
      </c>
      <c r="AD279" s="253">
        <v>0</v>
      </c>
      <c r="AE279" s="253">
        <v>0</v>
      </c>
      <c r="AF279" s="253">
        <v>0</v>
      </c>
      <c r="AG279" s="253">
        <v>0</v>
      </c>
      <c r="AH279" s="253">
        <v>0</v>
      </c>
      <c r="AI279" s="253">
        <v>0</v>
      </c>
      <c r="AJ279" s="253">
        <v>0</v>
      </c>
      <c r="AK279" s="126"/>
      <c r="AL279" s="253">
        <v>444</v>
      </c>
      <c r="AM279" s="253">
        <v>35</v>
      </c>
      <c r="AN279" s="253">
        <v>244</v>
      </c>
      <c r="AO279" s="253">
        <v>0</v>
      </c>
    </row>
    <row r="280" spans="1:41">
      <c r="A280" s="129">
        <v>444035336</v>
      </c>
      <c r="B280" s="130" t="s">
        <v>93</v>
      </c>
      <c r="C280" s="141">
        <f t="shared" si="67"/>
        <v>0</v>
      </c>
      <c r="D280" s="141">
        <f t="shared" si="68"/>
        <v>0</v>
      </c>
      <c r="E280" s="141">
        <f t="shared" si="69"/>
        <v>0</v>
      </c>
      <c r="F280" s="141">
        <f t="shared" si="70"/>
        <v>1</v>
      </c>
      <c r="G280" s="141">
        <f t="shared" si="71"/>
        <v>0</v>
      </c>
      <c r="H280" s="141">
        <f t="shared" si="72"/>
        <v>0</v>
      </c>
      <c r="I280" s="141">
        <f t="shared" si="73"/>
        <v>7.4999999999999997E-2</v>
      </c>
      <c r="J280" s="141"/>
      <c r="K280" s="141">
        <f t="shared" si="74"/>
        <v>0</v>
      </c>
      <c r="L280" s="141">
        <f t="shared" si="75"/>
        <v>0</v>
      </c>
      <c r="M280" s="141">
        <f t="shared" si="76"/>
        <v>1</v>
      </c>
      <c r="N280" s="141">
        <f t="shared" si="77"/>
        <v>0</v>
      </c>
      <c r="O280" s="141">
        <f t="shared" si="78"/>
        <v>0</v>
      </c>
      <c r="P280" s="141">
        <f t="shared" si="65"/>
        <v>0</v>
      </c>
      <c r="Q280" s="141">
        <f t="shared" si="79"/>
        <v>1</v>
      </c>
      <c r="R280" s="141">
        <f t="shared" si="66"/>
        <v>2</v>
      </c>
      <c r="S280" s="144"/>
      <c r="T280" s="253">
        <v>444035336</v>
      </c>
      <c r="U280" s="383" t="s">
        <v>93</v>
      </c>
      <c r="V280" s="253">
        <v>0</v>
      </c>
      <c r="W280" s="253">
        <v>0</v>
      </c>
      <c r="X280" s="253">
        <v>0</v>
      </c>
      <c r="Y280" s="253">
        <v>1</v>
      </c>
      <c r="Z280" s="253">
        <v>0</v>
      </c>
      <c r="AA280" s="253">
        <v>0</v>
      </c>
      <c r="AB280" s="253">
        <v>0</v>
      </c>
      <c r="AC280" s="253">
        <v>0</v>
      </c>
      <c r="AD280" s="253">
        <v>1</v>
      </c>
      <c r="AE280" s="253">
        <v>0</v>
      </c>
      <c r="AF280" s="253">
        <v>0</v>
      </c>
      <c r="AG280" s="253">
        <v>0</v>
      </c>
      <c r="AH280" s="253">
        <v>0</v>
      </c>
      <c r="AI280" s="253">
        <v>0</v>
      </c>
      <c r="AJ280" s="253">
        <v>0</v>
      </c>
      <c r="AK280" s="126"/>
      <c r="AL280" s="253">
        <v>444</v>
      </c>
      <c r="AM280" s="253">
        <v>35</v>
      </c>
      <c r="AN280" s="253">
        <v>336</v>
      </c>
      <c r="AO280" s="253">
        <v>0</v>
      </c>
    </row>
    <row r="281" spans="1:41">
      <c r="A281" s="129">
        <v>445348017</v>
      </c>
      <c r="B281" s="130" t="s">
        <v>704</v>
      </c>
      <c r="C281" s="141">
        <f t="shared" si="67"/>
        <v>0</v>
      </c>
      <c r="D281" s="141">
        <f t="shared" si="68"/>
        <v>0</v>
      </c>
      <c r="E281" s="141">
        <f t="shared" si="69"/>
        <v>0</v>
      </c>
      <c r="F281" s="141">
        <f t="shared" si="70"/>
        <v>0</v>
      </c>
      <c r="G281" s="141">
        <f t="shared" si="71"/>
        <v>6</v>
      </c>
      <c r="H281" s="141">
        <f t="shared" si="72"/>
        <v>5</v>
      </c>
      <c r="I281" s="141">
        <f t="shared" si="73"/>
        <v>0.41249999999999998</v>
      </c>
      <c r="J281" s="141"/>
      <c r="K281" s="141">
        <f t="shared" si="74"/>
        <v>0</v>
      </c>
      <c r="L281" s="141">
        <f t="shared" si="75"/>
        <v>0</v>
      </c>
      <c r="M281" s="141">
        <f t="shared" si="76"/>
        <v>0</v>
      </c>
      <c r="N281" s="141">
        <f t="shared" si="77"/>
        <v>0</v>
      </c>
      <c r="O281" s="141">
        <f t="shared" si="78"/>
        <v>5</v>
      </c>
      <c r="P281" s="141">
        <f t="shared" si="65"/>
        <v>45.454545454545453</v>
      </c>
      <c r="Q281" s="141">
        <f t="shared" si="79"/>
        <v>9</v>
      </c>
      <c r="R281" s="141">
        <f t="shared" si="66"/>
        <v>11</v>
      </c>
      <c r="S281" s="144"/>
      <c r="T281" s="253">
        <v>445348017</v>
      </c>
      <c r="U281" s="383" t="s">
        <v>704</v>
      </c>
      <c r="V281" s="253">
        <v>0</v>
      </c>
      <c r="W281" s="253">
        <v>0</v>
      </c>
      <c r="X281" s="253">
        <v>0</v>
      </c>
      <c r="Y281" s="253">
        <v>0</v>
      </c>
      <c r="Z281" s="253">
        <v>6</v>
      </c>
      <c r="AA281" s="253">
        <v>5</v>
      </c>
      <c r="AB281" s="253">
        <v>0</v>
      </c>
      <c r="AC281" s="253">
        <v>0</v>
      </c>
      <c r="AD281" s="253">
        <v>0</v>
      </c>
      <c r="AE281" s="253">
        <v>0</v>
      </c>
      <c r="AF281" s="253">
        <v>2</v>
      </c>
      <c r="AG281" s="253">
        <v>0</v>
      </c>
      <c r="AH281" s="253">
        <v>0</v>
      </c>
      <c r="AI281" s="253">
        <v>0</v>
      </c>
      <c r="AJ281" s="253">
        <v>3</v>
      </c>
      <c r="AK281" s="126"/>
      <c r="AL281" s="253">
        <v>445</v>
      </c>
      <c r="AM281" s="253">
        <v>348</v>
      </c>
      <c r="AN281" s="253">
        <v>17</v>
      </c>
      <c r="AO281" s="253">
        <v>0</v>
      </c>
    </row>
    <row r="282" spans="1:41">
      <c r="A282" s="129">
        <v>445348064</v>
      </c>
      <c r="B282" s="130" t="s">
        <v>704</v>
      </c>
      <c r="C282" s="141">
        <f t="shared" si="67"/>
        <v>0</v>
      </c>
      <c r="D282" s="141">
        <f t="shared" si="68"/>
        <v>0</v>
      </c>
      <c r="E282" s="141">
        <f t="shared" si="69"/>
        <v>0</v>
      </c>
      <c r="F282" s="141">
        <f t="shared" si="70"/>
        <v>0</v>
      </c>
      <c r="G282" s="141">
        <f t="shared" si="71"/>
        <v>1</v>
      </c>
      <c r="H282" s="141">
        <f t="shared" si="72"/>
        <v>1</v>
      </c>
      <c r="I282" s="141">
        <f t="shared" si="73"/>
        <v>7.4999999999999997E-2</v>
      </c>
      <c r="J282" s="141"/>
      <c r="K282" s="141">
        <f t="shared" si="74"/>
        <v>0</v>
      </c>
      <c r="L282" s="141">
        <f t="shared" si="75"/>
        <v>0</v>
      </c>
      <c r="M282" s="141">
        <f t="shared" si="76"/>
        <v>0</v>
      </c>
      <c r="N282" s="141">
        <f t="shared" si="77"/>
        <v>0</v>
      </c>
      <c r="O282" s="141">
        <f t="shared" si="78"/>
        <v>0</v>
      </c>
      <c r="P282" s="141">
        <f t="shared" si="65"/>
        <v>0</v>
      </c>
      <c r="Q282" s="141">
        <f t="shared" si="79"/>
        <v>1</v>
      </c>
      <c r="R282" s="141">
        <f t="shared" si="66"/>
        <v>2</v>
      </c>
      <c r="S282" s="144"/>
      <c r="T282" s="253">
        <v>445348064</v>
      </c>
      <c r="U282" s="383" t="s">
        <v>704</v>
      </c>
      <c r="V282" s="253">
        <v>0</v>
      </c>
      <c r="W282" s="253">
        <v>0</v>
      </c>
      <c r="X282" s="253">
        <v>0</v>
      </c>
      <c r="Y282" s="253">
        <v>0</v>
      </c>
      <c r="Z282" s="253">
        <v>1</v>
      </c>
      <c r="AA282" s="253">
        <v>1</v>
      </c>
      <c r="AB282" s="253">
        <v>0</v>
      </c>
      <c r="AC282" s="253">
        <v>0</v>
      </c>
      <c r="AD282" s="253">
        <v>0</v>
      </c>
      <c r="AE282" s="253">
        <v>0</v>
      </c>
      <c r="AF282" s="253">
        <v>0</v>
      </c>
      <c r="AG282" s="253">
        <v>0</v>
      </c>
      <c r="AH282" s="253">
        <v>0</v>
      </c>
      <c r="AI282" s="253">
        <v>0</v>
      </c>
      <c r="AJ282" s="253">
        <v>0</v>
      </c>
      <c r="AK282" s="126"/>
      <c r="AL282" s="253">
        <v>445</v>
      </c>
      <c r="AM282" s="253">
        <v>348</v>
      </c>
      <c r="AN282" s="253">
        <v>64</v>
      </c>
      <c r="AO282" s="253">
        <v>0</v>
      </c>
    </row>
    <row r="283" spans="1:41">
      <c r="A283" s="129">
        <v>445348151</v>
      </c>
      <c r="B283" s="130" t="s">
        <v>704</v>
      </c>
      <c r="C283" s="141">
        <f t="shared" si="67"/>
        <v>0</v>
      </c>
      <c r="D283" s="141">
        <f t="shared" si="68"/>
        <v>0</v>
      </c>
      <c r="E283" s="141">
        <f t="shared" si="69"/>
        <v>0</v>
      </c>
      <c r="F283" s="141">
        <f t="shared" si="70"/>
        <v>2</v>
      </c>
      <c r="G283" s="141">
        <f t="shared" si="71"/>
        <v>3</v>
      </c>
      <c r="H283" s="141">
        <f t="shared" si="72"/>
        <v>4</v>
      </c>
      <c r="I283" s="141">
        <f t="shared" si="73"/>
        <v>0.33750000000000002</v>
      </c>
      <c r="J283" s="141"/>
      <c r="K283" s="141">
        <f t="shared" si="74"/>
        <v>0</v>
      </c>
      <c r="L283" s="141">
        <f t="shared" si="75"/>
        <v>0</v>
      </c>
      <c r="M283" s="141">
        <f t="shared" si="76"/>
        <v>0</v>
      </c>
      <c r="N283" s="141">
        <f t="shared" si="77"/>
        <v>0</v>
      </c>
      <c r="O283" s="141">
        <f t="shared" si="78"/>
        <v>2</v>
      </c>
      <c r="P283" s="141">
        <f t="shared" si="65"/>
        <v>22.222222222222221</v>
      </c>
      <c r="Q283" s="141">
        <f t="shared" si="79"/>
        <v>5</v>
      </c>
      <c r="R283" s="141">
        <f t="shared" si="66"/>
        <v>9</v>
      </c>
      <c r="S283" s="144"/>
      <c r="T283" s="253">
        <v>445348151</v>
      </c>
      <c r="U283" s="383" t="s">
        <v>704</v>
      </c>
      <c r="V283" s="253">
        <v>0</v>
      </c>
      <c r="W283" s="253">
        <v>0</v>
      </c>
      <c r="X283" s="253">
        <v>0</v>
      </c>
      <c r="Y283" s="253">
        <v>2</v>
      </c>
      <c r="Z283" s="253">
        <v>3</v>
      </c>
      <c r="AA283" s="253">
        <v>4</v>
      </c>
      <c r="AB283" s="253">
        <v>0</v>
      </c>
      <c r="AC283" s="253">
        <v>0</v>
      </c>
      <c r="AD283" s="253">
        <v>0</v>
      </c>
      <c r="AE283" s="253">
        <v>0</v>
      </c>
      <c r="AF283" s="253">
        <v>0</v>
      </c>
      <c r="AG283" s="253">
        <v>0</v>
      </c>
      <c r="AH283" s="253">
        <v>0</v>
      </c>
      <c r="AI283" s="253">
        <v>0</v>
      </c>
      <c r="AJ283" s="253">
        <v>2</v>
      </c>
      <c r="AK283" s="126"/>
      <c r="AL283" s="253">
        <v>445</v>
      </c>
      <c r="AM283" s="253">
        <v>348</v>
      </c>
      <c r="AN283" s="253">
        <v>151</v>
      </c>
      <c r="AO283" s="253">
        <v>0</v>
      </c>
    </row>
    <row r="284" spans="1:41">
      <c r="A284" s="129">
        <v>445348153</v>
      </c>
      <c r="B284" s="130" t="s">
        <v>704</v>
      </c>
      <c r="C284" s="141">
        <f t="shared" si="67"/>
        <v>0</v>
      </c>
      <c r="D284" s="141">
        <f t="shared" si="68"/>
        <v>0</v>
      </c>
      <c r="E284" s="141">
        <f t="shared" si="69"/>
        <v>0</v>
      </c>
      <c r="F284" s="141">
        <f t="shared" si="70"/>
        <v>0</v>
      </c>
      <c r="G284" s="141">
        <f t="shared" si="71"/>
        <v>1</v>
      </c>
      <c r="H284" s="141">
        <f t="shared" si="72"/>
        <v>1</v>
      </c>
      <c r="I284" s="141">
        <f t="shared" si="73"/>
        <v>7.4999999999999997E-2</v>
      </c>
      <c r="J284" s="141"/>
      <c r="K284" s="141">
        <f t="shared" si="74"/>
        <v>0</v>
      </c>
      <c r="L284" s="141">
        <f t="shared" si="75"/>
        <v>0</v>
      </c>
      <c r="M284" s="141">
        <f t="shared" si="76"/>
        <v>0</v>
      </c>
      <c r="N284" s="141">
        <f t="shared" si="77"/>
        <v>0</v>
      </c>
      <c r="O284" s="141">
        <f t="shared" si="78"/>
        <v>0</v>
      </c>
      <c r="P284" s="141">
        <f t="shared" si="65"/>
        <v>0</v>
      </c>
      <c r="Q284" s="141">
        <f t="shared" si="79"/>
        <v>1</v>
      </c>
      <c r="R284" s="141">
        <f t="shared" si="66"/>
        <v>2</v>
      </c>
      <c r="S284" s="144"/>
      <c r="T284" s="253">
        <v>445348153</v>
      </c>
      <c r="U284" s="383" t="s">
        <v>704</v>
      </c>
      <c r="V284" s="253">
        <v>0</v>
      </c>
      <c r="W284" s="253">
        <v>0</v>
      </c>
      <c r="X284" s="253">
        <v>0</v>
      </c>
      <c r="Y284" s="253">
        <v>0</v>
      </c>
      <c r="Z284" s="253">
        <v>1</v>
      </c>
      <c r="AA284" s="253">
        <v>1</v>
      </c>
      <c r="AB284" s="253">
        <v>0</v>
      </c>
      <c r="AC284" s="253">
        <v>0</v>
      </c>
      <c r="AD284" s="253">
        <v>0</v>
      </c>
      <c r="AE284" s="253">
        <v>0</v>
      </c>
      <c r="AF284" s="253">
        <v>0</v>
      </c>
      <c r="AG284" s="253">
        <v>0</v>
      </c>
      <c r="AH284" s="253">
        <v>0</v>
      </c>
      <c r="AI284" s="253">
        <v>0</v>
      </c>
      <c r="AJ284" s="253">
        <v>0</v>
      </c>
      <c r="AK284" s="126"/>
      <c r="AL284" s="253">
        <v>445</v>
      </c>
      <c r="AM284" s="253">
        <v>348</v>
      </c>
      <c r="AN284" s="253">
        <v>153</v>
      </c>
      <c r="AO284" s="253">
        <v>0</v>
      </c>
    </row>
    <row r="285" spans="1:41">
      <c r="A285" s="129">
        <v>445348162</v>
      </c>
      <c r="B285" s="130" t="s">
        <v>704</v>
      </c>
      <c r="C285" s="141">
        <f t="shared" si="67"/>
        <v>0</v>
      </c>
      <c r="D285" s="141">
        <f t="shared" si="68"/>
        <v>0</v>
      </c>
      <c r="E285" s="141">
        <f t="shared" si="69"/>
        <v>0</v>
      </c>
      <c r="F285" s="141">
        <f t="shared" si="70"/>
        <v>1</v>
      </c>
      <c r="G285" s="141">
        <f t="shared" si="71"/>
        <v>0</v>
      </c>
      <c r="H285" s="141">
        <f t="shared" si="72"/>
        <v>1</v>
      </c>
      <c r="I285" s="141">
        <f t="shared" si="73"/>
        <v>7.4999999999999997E-2</v>
      </c>
      <c r="J285" s="141"/>
      <c r="K285" s="141">
        <f t="shared" si="74"/>
        <v>0</v>
      </c>
      <c r="L285" s="141">
        <f t="shared" si="75"/>
        <v>0</v>
      </c>
      <c r="M285" s="141">
        <f t="shared" si="76"/>
        <v>0</v>
      </c>
      <c r="N285" s="141">
        <f t="shared" si="77"/>
        <v>0</v>
      </c>
      <c r="O285" s="141">
        <f t="shared" si="78"/>
        <v>0</v>
      </c>
      <c r="P285" s="141">
        <f t="shared" si="65"/>
        <v>0</v>
      </c>
      <c r="Q285" s="141">
        <f t="shared" si="79"/>
        <v>1</v>
      </c>
      <c r="R285" s="141">
        <f t="shared" si="66"/>
        <v>2</v>
      </c>
      <c r="S285" s="144"/>
      <c r="T285" s="253">
        <v>445348162</v>
      </c>
      <c r="U285" s="383" t="s">
        <v>704</v>
      </c>
      <c r="V285" s="253">
        <v>0</v>
      </c>
      <c r="W285" s="253">
        <v>0</v>
      </c>
      <c r="X285" s="253">
        <v>0</v>
      </c>
      <c r="Y285" s="253">
        <v>1</v>
      </c>
      <c r="Z285" s="253">
        <v>0</v>
      </c>
      <c r="AA285" s="253">
        <v>1</v>
      </c>
      <c r="AB285" s="253">
        <v>0</v>
      </c>
      <c r="AC285" s="253">
        <v>0</v>
      </c>
      <c r="AD285" s="253">
        <v>0</v>
      </c>
      <c r="AE285" s="253">
        <v>0</v>
      </c>
      <c r="AF285" s="253">
        <v>0</v>
      </c>
      <c r="AG285" s="253">
        <v>0</v>
      </c>
      <c r="AH285" s="253">
        <v>0</v>
      </c>
      <c r="AI285" s="253">
        <v>0</v>
      </c>
      <c r="AJ285" s="253">
        <v>0</v>
      </c>
      <c r="AK285" s="126"/>
      <c r="AL285" s="253">
        <v>445</v>
      </c>
      <c r="AM285" s="253">
        <v>348</v>
      </c>
      <c r="AN285" s="253">
        <v>162</v>
      </c>
      <c r="AO285" s="253">
        <v>0</v>
      </c>
    </row>
    <row r="286" spans="1:41">
      <c r="A286" s="129">
        <v>445348186</v>
      </c>
      <c r="B286" s="130" t="s">
        <v>704</v>
      </c>
      <c r="C286" s="141">
        <f t="shared" si="67"/>
        <v>0</v>
      </c>
      <c r="D286" s="141">
        <f t="shared" si="68"/>
        <v>0</v>
      </c>
      <c r="E286" s="141">
        <f t="shared" si="69"/>
        <v>0</v>
      </c>
      <c r="F286" s="141">
        <f t="shared" si="70"/>
        <v>0</v>
      </c>
      <c r="G286" s="141">
        <f t="shared" si="71"/>
        <v>0</v>
      </c>
      <c r="H286" s="141">
        <f t="shared" si="72"/>
        <v>2</v>
      </c>
      <c r="I286" s="141">
        <f t="shared" si="73"/>
        <v>7.4999999999999997E-2</v>
      </c>
      <c r="J286" s="141"/>
      <c r="K286" s="141">
        <f t="shared" si="74"/>
        <v>0</v>
      </c>
      <c r="L286" s="141">
        <f t="shared" si="75"/>
        <v>0</v>
      </c>
      <c r="M286" s="141">
        <f t="shared" si="76"/>
        <v>0</v>
      </c>
      <c r="N286" s="141">
        <f t="shared" si="77"/>
        <v>0</v>
      </c>
      <c r="O286" s="141">
        <f t="shared" si="78"/>
        <v>0</v>
      </c>
      <c r="P286" s="141">
        <f t="shared" si="65"/>
        <v>0</v>
      </c>
      <c r="Q286" s="141">
        <f t="shared" si="79"/>
        <v>1</v>
      </c>
      <c r="R286" s="141">
        <f t="shared" si="66"/>
        <v>2</v>
      </c>
      <c r="S286" s="144"/>
      <c r="T286" s="253">
        <v>445348186</v>
      </c>
      <c r="U286" s="383" t="s">
        <v>704</v>
      </c>
      <c r="V286" s="253">
        <v>0</v>
      </c>
      <c r="W286" s="253">
        <v>0</v>
      </c>
      <c r="X286" s="253">
        <v>0</v>
      </c>
      <c r="Y286" s="253">
        <v>0</v>
      </c>
      <c r="Z286" s="253">
        <v>0</v>
      </c>
      <c r="AA286" s="253">
        <v>2</v>
      </c>
      <c r="AB286" s="253">
        <v>0</v>
      </c>
      <c r="AC286" s="253">
        <v>0</v>
      </c>
      <c r="AD286" s="253">
        <v>0</v>
      </c>
      <c r="AE286" s="253">
        <v>0</v>
      </c>
      <c r="AF286" s="253">
        <v>0</v>
      </c>
      <c r="AG286" s="253">
        <v>0</v>
      </c>
      <c r="AH286" s="253">
        <v>0</v>
      </c>
      <c r="AI286" s="253">
        <v>0</v>
      </c>
      <c r="AJ286" s="253">
        <v>0</v>
      </c>
      <c r="AK286" s="126"/>
      <c r="AL286" s="253">
        <v>445</v>
      </c>
      <c r="AM286" s="253">
        <v>348</v>
      </c>
      <c r="AN286" s="253">
        <v>186</v>
      </c>
      <c r="AO286" s="253">
        <v>0</v>
      </c>
    </row>
    <row r="287" spans="1:41">
      <c r="A287" s="129">
        <v>445348226</v>
      </c>
      <c r="B287" s="130" t="s">
        <v>704</v>
      </c>
      <c r="C287" s="141">
        <f t="shared" si="67"/>
        <v>0</v>
      </c>
      <c r="D287" s="141">
        <f t="shared" si="68"/>
        <v>0</v>
      </c>
      <c r="E287" s="141">
        <f t="shared" si="69"/>
        <v>3</v>
      </c>
      <c r="F287" s="141">
        <f t="shared" si="70"/>
        <v>9</v>
      </c>
      <c r="G287" s="141">
        <f t="shared" si="71"/>
        <v>7</v>
      </c>
      <c r="H287" s="141">
        <f t="shared" si="72"/>
        <v>10</v>
      </c>
      <c r="I287" s="141">
        <f t="shared" si="73"/>
        <v>1.0874999999999999</v>
      </c>
      <c r="J287" s="141"/>
      <c r="K287" s="141">
        <f t="shared" si="74"/>
        <v>0</v>
      </c>
      <c r="L287" s="141">
        <f t="shared" si="75"/>
        <v>0</v>
      </c>
      <c r="M287" s="141">
        <f t="shared" si="76"/>
        <v>0</v>
      </c>
      <c r="N287" s="141">
        <f t="shared" si="77"/>
        <v>0</v>
      </c>
      <c r="O287" s="141">
        <f t="shared" si="78"/>
        <v>12</v>
      </c>
      <c r="P287" s="141">
        <f t="shared" si="65"/>
        <v>41.379310344827587</v>
      </c>
      <c r="Q287" s="141">
        <f t="shared" si="79"/>
        <v>9</v>
      </c>
      <c r="R287" s="141">
        <f t="shared" si="66"/>
        <v>29</v>
      </c>
      <c r="S287" s="144"/>
      <c r="T287" s="253">
        <v>445348226</v>
      </c>
      <c r="U287" s="383" t="s">
        <v>704</v>
      </c>
      <c r="V287" s="253">
        <v>0</v>
      </c>
      <c r="W287" s="253">
        <v>0</v>
      </c>
      <c r="X287" s="253">
        <v>3</v>
      </c>
      <c r="Y287" s="253">
        <v>9</v>
      </c>
      <c r="Z287" s="253">
        <v>7</v>
      </c>
      <c r="AA287" s="253">
        <v>10</v>
      </c>
      <c r="AB287" s="253">
        <v>0</v>
      </c>
      <c r="AC287" s="253">
        <v>0</v>
      </c>
      <c r="AD287" s="253">
        <v>0</v>
      </c>
      <c r="AE287" s="253">
        <v>0</v>
      </c>
      <c r="AF287" s="253">
        <v>7</v>
      </c>
      <c r="AG287" s="253">
        <v>0</v>
      </c>
      <c r="AH287" s="253">
        <v>0</v>
      </c>
      <c r="AI287" s="253">
        <v>1</v>
      </c>
      <c r="AJ287" s="253">
        <v>4</v>
      </c>
      <c r="AK287" s="126"/>
      <c r="AL287" s="253">
        <v>445</v>
      </c>
      <c r="AM287" s="253">
        <v>348</v>
      </c>
      <c r="AN287" s="253">
        <v>226</v>
      </c>
      <c r="AO287" s="253">
        <v>0</v>
      </c>
    </row>
    <row r="288" spans="1:41">
      <c r="A288" s="129">
        <v>445348271</v>
      </c>
      <c r="B288" s="130" t="s">
        <v>704</v>
      </c>
      <c r="C288" s="141">
        <f t="shared" si="67"/>
        <v>0</v>
      </c>
      <c r="D288" s="141">
        <f t="shared" si="68"/>
        <v>0</v>
      </c>
      <c r="E288" s="141">
        <f t="shared" si="69"/>
        <v>0</v>
      </c>
      <c r="F288" s="141">
        <f t="shared" si="70"/>
        <v>4</v>
      </c>
      <c r="G288" s="141">
        <f t="shared" si="71"/>
        <v>1</v>
      </c>
      <c r="H288" s="141">
        <f t="shared" si="72"/>
        <v>3</v>
      </c>
      <c r="I288" s="141">
        <f t="shared" si="73"/>
        <v>0.3</v>
      </c>
      <c r="J288" s="141"/>
      <c r="K288" s="141">
        <f t="shared" si="74"/>
        <v>0</v>
      </c>
      <c r="L288" s="141">
        <f t="shared" si="75"/>
        <v>0</v>
      </c>
      <c r="M288" s="141">
        <f t="shared" si="76"/>
        <v>0</v>
      </c>
      <c r="N288" s="141">
        <f t="shared" si="77"/>
        <v>0</v>
      </c>
      <c r="O288" s="141">
        <f t="shared" si="78"/>
        <v>0</v>
      </c>
      <c r="P288" s="141">
        <f t="shared" si="65"/>
        <v>0</v>
      </c>
      <c r="Q288" s="141">
        <f t="shared" si="79"/>
        <v>1</v>
      </c>
      <c r="R288" s="141">
        <f t="shared" si="66"/>
        <v>8</v>
      </c>
      <c r="S288" s="144"/>
      <c r="T288" s="253">
        <v>445348271</v>
      </c>
      <c r="U288" s="383" t="s">
        <v>704</v>
      </c>
      <c r="V288" s="253">
        <v>0</v>
      </c>
      <c r="W288" s="253">
        <v>0</v>
      </c>
      <c r="X288" s="253">
        <v>0</v>
      </c>
      <c r="Y288" s="253">
        <v>4</v>
      </c>
      <c r="Z288" s="253">
        <v>1</v>
      </c>
      <c r="AA288" s="253">
        <v>3</v>
      </c>
      <c r="AB288" s="253">
        <v>0</v>
      </c>
      <c r="AC288" s="253">
        <v>0</v>
      </c>
      <c r="AD288" s="253">
        <v>0</v>
      </c>
      <c r="AE288" s="253">
        <v>0</v>
      </c>
      <c r="AF288" s="253">
        <v>0</v>
      </c>
      <c r="AG288" s="253">
        <v>0</v>
      </c>
      <c r="AH288" s="253">
        <v>0</v>
      </c>
      <c r="AI288" s="253">
        <v>0</v>
      </c>
      <c r="AJ288" s="253">
        <v>0</v>
      </c>
      <c r="AK288" s="126"/>
      <c r="AL288" s="253">
        <v>445</v>
      </c>
      <c r="AM288" s="253">
        <v>348</v>
      </c>
      <c r="AN288" s="253">
        <v>271</v>
      </c>
      <c r="AO288" s="253">
        <v>0</v>
      </c>
    </row>
    <row r="289" spans="1:41">
      <c r="A289" s="129">
        <v>445348316</v>
      </c>
      <c r="B289" s="130" t="s">
        <v>704</v>
      </c>
      <c r="C289" s="141">
        <f t="shared" si="67"/>
        <v>0</v>
      </c>
      <c r="D289" s="141">
        <f t="shared" si="68"/>
        <v>0</v>
      </c>
      <c r="E289" s="141">
        <f t="shared" si="69"/>
        <v>0</v>
      </c>
      <c r="F289" s="141">
        <f t="shared" si="70"/>
        <v>0</v>
      </c>
      <c r="G289" s="141">
        <f t="shared" si="71"/>
        <v>1</v>
      </c>
      <c r="H289" s="141">
        <f t="shared" si="72"/>
        <v>5</v>
      </c>
      <c r="I289" s="141">
        <f t="shared" si="73"/>
        <v>0.22500000000000001</v>
      </c>
      <c r="J289" s="141"/>
      <c r="K289" s="141">
        <f t="shared" si="74"/>
        <v>0</v>
      </c>
      <c r="L289" s="141">
        <f t="shared" si="75"/>
        <v>0</v>
      </c>
      <c r="M289" s="141">
        <f t="shared" si="76"/>
        <v>0</v>
      </c>
      <c r="N289" s="141">
        <f t="shared" si="77"/>
        <v>0</v>
      </c>
      <c r="O289" s="141">
        <f t="shared" si="78"/>
        <v>1</v>
      </c>
      <c r="P289" s="141">
        <f t="shared" si="65"/>
        <v>16.666666666666664</v>
      </c>
      <c r="Q289" s="141">
        <f t="shared" si="79"/>
        <v>4</v>
      </c>
      <c r="R289" s="141">
        <f t="shared" si="66"/>
        <v>6</v>
      </c>
      <c r="S289" s="144"/>
      <c r="T289" s="253">
        <v>445348316</v>
      </c>
      <c r="U289" s="383" t="s">
        <v>704</v>
      </c>
      <c r="V289" s="253">
        <v>0</v>
      </c>
      <c r="W289" s="253">
        <v>0</v>
      </c>
      <c r="X289" s="253">
        <v>0</v>
      </c>
      <c r="Y289" s="253">
        <v>0</v>
      </c>
      <c r="Z289" s="253">
        <v>1</v>
      </c>
      <c r="AA289" s="253">
        <v>5</v>
      </c>
      <c r="AB289" s="253">
        <v>0</v>
      </c>
      <c r="AC289" s="253">
        <v>0</v>
      </c>
      <c r="AD289" s="253">
        <v>0</v>
      </c>
      <c r="AE289" s="253">
        <v>0</v>
      </c>
      <c r="AF289" s="253">
        <v>0</v>
      </c>
      <c r="AG289" s="253">
        <v>0</v>
      </c>
      <c r="AH289" s="253">
        <v>0</v>
      </c>
      <c r="AI289" s="253">
        <v>0</v>
      </c>
      <c r="AJ289" s="253">
        <v>1</v>
      </c>
      <c r="AK289" s="126"/>
      <c r="AL289" s="253">
        <v>445</v>
      </c>
      <c r="AM289" s="253">
        <v>348</v>
      </c>
      <c r="AN289" s="253">
        <v>316</v>
      </c>
      <c r="AO289" s="253">
        <v>0</v>
      </c>
    </row>
    <row r="290" spans="1:41">
      <c r="A290" s="129">
        <v>445348322</v>
      </c>
      <c r="B290" s="130" t="s">
        <v>704</v>
      </c>
      <c r="C290" s="141">
        <f t="shared" si="67"/>
        <v>0</v>
      </c>
      <c r="D290" s="141">
        <f t="shared" si="68"/>
        <v>0</v>
      </c>
      <c r="E290" s="141">
        <f t="shared" si="69"/>
        <v>1</v>
      </c>
      <c r="F290" s="141">
        <f t="shared" si="70"/>
        <v>1</v>
      </c>
      <c r="G290" s="141">
        <f t="shared" si="71"/>
        <v>0</v>
      </c>
      <c r="H290" s="141">
        <f t="shared" si="72"/>
        <v>3</v>
      </c>
      <c r="I290" s="141">
        <f t="shared" si="73"/>
        <v>0.1875</v>
      </c>
      <c r="J290" s="141"/>
      <c r="K290" s="141">
        <f t="shared" si="74"/>
        <v>0</v>
      </c>
      <c r="L290" s="141">
        <f t="shared" si="75"/>
        <v>0</v>
      </c>
      <c r="M290" s="141">
        <f t="shared" si="76"/>
        <v>0</v>
      </c>
      <c r="N290" s="141">
        <f t="shared" si="77"/>
        <v>0</v>
      </c>
      <c r="O290" s="141">
        <f t="shared" si="78"/>
        <v>0</v>
      </c>
      <c r="P290" s="141">
        <f t="shared" si="65"/>
        <v>0</v>
      </c>
      <c r="Q290" s="141">
        <f t="shared" si="79"/>
        <v>1</v>
      </c>
      <c r="R290" s="141">
        <f t="shared" si="66"/>
        <v>5</v>
      </c>
      <c r="S290" s="144"/>
      <c r="T290" s="253">
        <v>445348322</v>
      </c>
      <c r="U290" s="383" t="s">
        <v>704</v>
      </c>
      <c r="V290" s="253">
        <v>0</v>
      </c>
      <c r="W290" s="253">
        <v>0</v>
      </c>
      <c r="X290" s="253">
        <v>1</v>
      </c>
      <c r="Y290" s="253">
        <v>1</v>
      </c>
      <c r="Z290" s="253">
        <v>0</v>
      </c>
      <c r="AA290" s="253">
        <v>3</v>
      </c>
      <c r="AB290" s="253">
        <v>0</v>
      </c>
      <c r="AC290" s="253">
        <v>0</v>
      </c>
      <c r="AD290" s="253">
        <v>0</v>
      </c>
      <c r="AE290" s="253">
        <v>0</v>
      </c>
      <c r="AF290" s="253">
        <v>0</v>
      </c>
      <c r="AG290" s="253">
        <v>0</v>
      </c>
      <c r="AH290" s="253">
        <v>0</v>
      </c>
      <c r="AI290" s="253">
        <v>0</v>
      </c>
      <c r="AJ290" s="253">
        <v>0</v>
      </c>
      <c r="AK290" s="126"/>
      <c r="AL290" s="253">
        <v>445</v>
      </c>
      <c r="AM290" s="253">
        <v>348</v>
      </c>
      <c r="AN290" s="253">
        <v>322</v>
      </c>
      <c r="AO290" s="253">
        <v>0</v>
      </c>
    </row>
    <row r="291" spans="1:41">
      <c r="A291" s="129">
        <v>445348348</v>
      </c>
      <c r="B291" s="130" t="s">
        <v>704</v>
      </c>
      <c r="C291" s="141">
        <f t="shared" si="67"/>
        <v>0</v>
      </c>
      <c r="D291" s="141">
        <f t="shared" si="68"/>
        <v>0</v>
      </c>
      <c r="E291" s="141">
        <f t="shared" si="69"/>
        <v>96</v>
      </c>
      <c r="F291" s="141">
        <f t="shared" si="70"/>
        <v>501</v>
      </c>
      <c r="G291" s="141">
        <f t="shared" si="71"/>
        <v>325</v>
      </c>
      <c r="H291" s="141">
        <f t="shared" si="72"/>
        <v>309</v>
      </c>
      <c r="I291" s="141">
        <f t="shared" si="73"/>
        <v>49.95</v>
      </c>
      <c r="J291" s="141"/>
      <c r="K291" s="141">
        <f t="shared" si="74"/>
        <v>0</v>
      </c>
      <c r="L291" s="141">
        <f t="shared" si="75"/>
        <v>0</v>
      </c>
      <c r="M291" s="141">
        <f t="shared" si="76"/>
        <v>101</v>
      </c>
      <c r="N291" s="141">
        <f t="shared" si="77"/>
        <v>0</v>
      </c>
      <c r="O291" s="141">
        <f t="shared" si="78"/>
        <v>616</v>
      </c>
      <c r="P291" s="141">
        <f t="shared" si="65"/>
        <v>46.246246246246244</v>
      </c>
      <c r="Q291" s="141">
        <f t="shared" si="79"/>
        <v>10</v>
      </c>
      <c r="R291" s="141">
        <f t="shared" si="66"/>
        <v>1332</v>
      </c>
      <c r="S291" s="144"/>
      <c r="T291" s="253">
        <v>445348348</v>
      </c>
      <c r="U291" s="383" t="s">
        <v>704</v>
      </c>
      <c r="V291" s="253">
        <v>0</v>
      </c>
      <c r="W291" s="253">
        <v>0</v>
      </c>
      <c r="X291" s="253">
        <v>96</v>
      </c>
      <c r="Y291" s="253">
        <v>501</v>
      </c>
      <c r="Z291" s="253">
        <v>325</v>
      </c>
      <c r="AA291" s="253">
        <v>309</v>
      </c>
      <c r="AB291" s="253">
        <v>0</v>
      </c>
      <c r="AC291" s="253">
        <v>0</v>
      </c>
      <c r="AD291" s="253">
        <v>101</v>
      </c>
      <c r="AE291" s="253">
        <v>0</v>
      </c>
      <c r="AF291" s="253">
        <v>447</v>
      </c>
      <c r="AG291" s="253">
        <v>0</v>
      </c>
      <c r="AH291" s="253">
        <v>0</v>
      </c>
      <c r="AI291" s="253">
        <v>66</v>
      </c>
      <c r="AJ291" s="253">
        <v>103</v>
      </c>
      <c r="AK291" s="126"/>
      <c r="AL291" s="253">
        <v>445</v>
      </c>
      <c r="AM291" s="253">
        <v>348</v>
      </c>
      <c r="AN291" s="253">
        <v>348</v>
      </c>
      <c r="AO291" s="253">
        <v>0</v>
      </c>
    </row>
    <row r="292" spans="1:41">
      <c r="A292" s="129">
        <v>445348767</v>
      </c>
      <c r="B292" s="130" t="s">
        <v>704</v>
      </c>
      <c r="C292" s="141">
        <f t="shared" si="67"/>
        <v>0</v>
      </c>
      <c r="D292" s="141">
        <f t="shared" si="68"/>
        <v>0</v>
      </c>
      <c r="E292" s="141">
        <f t="shared" si="69"/>
        <v>1</v>
      </c>
      <c r="F292" s="141">
        <f t="shared" si="70"/>
        <v>1</v>
      </c>
      <c r="G292" s="141">
        <f t="shared" si="71"/>
        <v>0</v>
      </c>
      <c r="H292" s="141">
        <f t="shared" si="72"/>
        <v>1</v>
      </c>
      <c r="I292" s="141">
        <f t="shared" si="73"/>
        <v>0.1125</v>
      </c>
      <c r="J292" s="141"/>
      <c r="K292" s="141">
        <f t="shared" si="74"/>
        <v>0</v>
      </c>
      <c r="L292" s="141">
        <f t="shared" si="75"/>
        <v>0</v>
      </c>
      <c r="M292" s="141">
        <f t="shared" si="76"/>
        <v>0</v>
      </c>
      <c r="N292" s="141">
        <f t="shared" si="77"/>
        <v>0</v>
      </c>
      <c r="O292" s="141">
        <f t="shared" si="78"/>
        <v>0</v>
      </c>
      <c r="P292" s="141">
        <f t="shared" si="65"/>
        <v>0</v>
      </c>
      <c r="Q292" s="141">
        <f t="shared" si="79"/>
        <v>1</v>
      </c>
      <c r="R292" s="141">
        <f t="shared" si="66"/>
        <v>3</v>
      </c>
      <c r="S292" s="144"/>
      <c r="T292" s="253">
        <v>445348767</v>
      </c>
      <c r="U292" s="383" t="s">
        <v>704</v>
      </c>
      <c r="V292" s="253">
        <v>0</v>
      </c>
      <c r="W292" s="253">
        <v>0</v>
      </c>
      <c r="X292" s="253">
        <v>1</v>
      </c>
      <c r="Y292" s="253">
        <v>1</v>
      </c>
      <c r="Z292" s="253">
        <v>0</v>
      </c>
      <c r="AA292" s="253">
        <v>1</v>
      </c>
      <c r="AB292" s="253">
        <v>0</v>
      </c>
      <c r="AC292" s="253">
        <v>0</v>
      </c>
      <c r="AD292" s="253">
        <v>0</v>
      </c>
      <c r="AE292" s="253">
        <v>0</v>
      </c>
      <c r="AF292" s="253">
        <v>0</v>
      </c>
      <c r="AG292" s="253">
        <v>0</v>
      </c>
      <c r="AH292" s="253">
        <v>0</v>
      </c>
      <c r="AI292" s="253">
        <v>0</v>
      </c>
      <c r="AJ292" s="253">
        <v>0</v>
      </c>
      <c r="AK292" s="126"/>
      <c r="AL292" s="253">
        <v>445</v>
      </c>
      <c r="AM292" s="253">
        <v>348</v>
      </c>
      <c r="AN292" s="253">
        <v>767</v>
      </c>
      <c r="AO292" s="253">
        <v>0</v>
      </c>
    </row>
    <row r="293" spans="1:41">
      <c r="A293" s="129">
        <v>445348775</v>
      </c>
      <c r="B293" s="130" t="s">
        <v>704</v>
      </c>
      <c r="C293" s="141">
        <f t="shared" si="67"/>
        <v>0</v>
      </c>
      <c r="D293" s="141">
        <f t="shared" si="68"/>
        <v>0</v>
      </c>
      <c r="E293" s="141">
        <f t="shared" si="69"/>
        <v>0</v>
      </c>
      <c r="F293" s="141">
        <f t="shared" si="70"/>
        <v>2</v>
      </c>
      <c r="G293" s="141">
        <f t="shared" si="71"/>
        <v>3</v>
      </c>
      <c r="H293" s="141">
        <f t="shared" si="72"/>
        <v>8</v>
      </c>
      <c r="I293" s="141">
        <f t="shared" si="73"/>
        <v>0.52500000000000002</v>
      </c>
      <c r="J293" s="141"/>
      <c r="K293" s="141">
        <f t="shared" si="74"/>
        <v>0</v>
      </c>
      <c r="L293" s="141">
        <f t="shared" si="75"/>
        <v>0</v>
      </c>
      <c r="M293" s="141">
        <f t="shared" si="76"/>
        <v>1</v>
      </c>
      <c r="N293" s="141">
        <f t="shared" si="77"/>
        <v>0</v>
      </c>
      <c r="O293" s="141">
        <f t="shared" si="78"/>
        <v>2</v>
      </c>
      <c r="P293" s="141">
        <f t="shared" si="65"/>
        <v>14.285714285714285</v>
      </c>
      <c r="Q293" s="141">
        <f t="shared" si="79"/>
        <v>3</v>
      </c>
      <c r="R293" s="141">
        <f t="shared" si="66"/>
        <v>14</v>
      </c>
      <c r="S293" s="144"/>
      <c r="T293" s="253">
        <v>445348775</v>
      </c>
      <c r="U293" s="383" t="s">
        <v>704</v>
      </c>
      <c r="V293" s="253">
        <v>0</v>
      </c>
      <c r="W293" s="253">
        <v>0</v>
      </c>
      <c r="X293" s="253">
        <v>0</v>
      </c>
      <c r="Y293" s="253">
        <v>2</v>
      </c>
      <c r="Z293" s="253">
        <v>3</v>
      </c>
      <c r="AA293" s="253">
        <v>8</v>
      </c>
      <c r="AB293" s="253">
        <v>0</v>
      </c>
      <c r="AC293" s="253">
        <v>0</v>
      </c>
      <c r="AD293" s="253">
        <v>1</v>
      </c>
      <c r="AE293" s="253">
        <v>0</v>
      </c>
      <c r="AF293" s="253">
        <v>1</v>
      </c>
      <c r="AG293" s="253">
        <v>0</v>
      </c>
      <c r="AH293" s="253">
        <v>0</v>
      </c>
      <c r="AI293" s="253">
        <v>0</v>
      </c>
      <c r="AJ293" s="253">
        <v>1</v>
      </c>
      <c r="AK293" s="126"/>
      <c r="AL293" s="253">
        <v>445</v>
      </c>
      <c r="AM293" s="253">
        <v>348</v>
      </c>
      <c r="AN293" s="253">
        <v>775</v>
      </c>
      <c r="AO293" s="253">
        <v>0</v>
      </c>
    </row>
    <row r="294" spans="1:41">
      <c r="A294" s="129">
        <v>446099016</v>
      </c>
      <c r="B294" s="130" t="s">
        <v>673</v>
      </c>
      <c r="C294" s="141">
        <f t="shared" si="67"/>
        <v>0</v>
      </c>
      <c r="D294" s="141">
        <f t="shared" si="68"/>
        <v>0</v>
      </c>
      <c r="E294" s="141">
        <f t="shared" si="69"/>
        <v>25</v>
      </c>
      <c r="F294" s="141">
        <f t="shared" si="70"/>
        <v>126</v>
      </c>
      <c r="G294" s="141">
        <f t="shared" si="71"/>
        <v>88</v>
      </c>
      <c r="H294" s="141">
        <f t="shared" si="72"/>
        <v>52</v>
      </c>
      <c r="I294" s="141">
        <f t="shared" si="73"/>
        <v>11.324999999999999</v>
      </c>
      <c r="J294" s="141"/>
      <c r="K294" s="141">
        <f t="shared" si="74"/>
        <v>0</v>
      </c>
      <c r="L294" s="141">
        <f t="shared" si="75"/>
        <v>0</v>
      </c>
      <c r="M294" s="141">
        <f t="shared" si="76"/>
        <v>11</v>
      </c>
      <c r="N294" s="141">
        <f t="shared" si="77"/>
        <v>0</v>
      </c>
      <c r="O294" s="141">
        <f t="shared" si="78"/>
        <v>42</v>
      </c>
      <c r="P294" s="141">
        <f t="shared" si="65"/>
        <v>13.90728476821192</v>
      </c>
      <c r="Q294" s="141">
        <f t="shared" si="79"/>
        <v>3</v>
      </c>
      <c r="R294" s="141">
        <f t="shared" si="66"/>
        <v>302</v>
      </c>
      <c r="S294" s="144"/>
      <c r="T294" s="253">
        <v>446099016</v>
      </c>
      <c r="U294" s="383" t="s">
        <v>673</v>
      </c>
      <c r="V294" s="253">
        <v>0</v>
      </c>
      <c r="W294" s="253">
        <v>0</v>
      </c>
      <c r="X294" s="253">
        <v>25</v>
      </c>
      <c r="Y294" s="253">
        <v>126</v>
      </c>
      <c r="Z294" s="253">
        <v>88</v>
      </c>
      <c r="AA294" s="253">
        <v>52</v>
      </c>
      <c r="AB294" s="253">
        <v>0</v>
      </c>
      <c r="AC294" s="253">
        <v>0</v>
      </c>
      <c r="AD294" s="253">
        <v>11</v>
      </c>
      <c r="AE294" s="253">
        <v>0</v>
      </c>
      <c r="AF294" s="253">
        <v>34</v>
      </c>
      <c r="AG294" s="253">
        <v>0</v>
      </c>
      <c r="AH294" s="253">
        <v>0</v>
      </c>
      <c r="AI294" s="253">
        <v>5</v>
      </c>
      <c r="AJ294" s="253">
        <v>3</v>
      </c>
      <c r="AK294" s="126"/>
      <c r="AL294" s="253">
        <v>446</v>
      </c>
      <c r="AM294" s="253">
        <v>99</v>
      </c>
      <c r="AN294" s="253">
        <v>16</v>
      </c>
      <c r="AO294" s="253">
        <v>0</v>
      </c>
    </row>
    <row r="295" spans="1:41">
      <c r="A295" s="129">
        <v>446099018</v>
      </c>
      <c r="B295" s="130" t="s">
        <v>673</v>
      </c>
      <c r="C295" s="141">
        <f t="shared" si="67"/>
        <v>0</v>
      </c>
      <c r="D295" s="141">
        <f t="shared" si="68"/>
        <v>0</v>
      </c>
      <c r="E295" s="141">
        <f t="shared" si="69"/>
        <v>0</v>
      </c>
      <c r="F295" s="141">
        <f t="shared" si="70"/>
        <v>2</v>
      </c>
      <c r="G295" s="141">
        <f t="shared" si="71"/>
        <v>4</v>
      </c>
      <c r="H295" s="141">
        <f t="shared" si="72"/>
        <v>3</v>
      </c>
      <c r="I295" s="141">
        <f t="shared" si="73"/>
        <v>0.375</v>
      </c>
      <c r="J295" s="141"/>
      <c r="K295" s="141">
        <f t="shared" si="74"/>
        <v>0</v>
      </c>
      <c r="L295" s="141">
        <f t="shared" si="75"/>
        <v>0</v>
      </c>
      <c r="M295" s="141">
        <f t="shared" si="76"/>
        <v>1</v>
      </c>
      <c r="N295" s="141">
        <f t="shared" si="77"/>
        <v>0</v>
      </c>
      <c r="O295" s="141">
        <f t="shared" si="78"/>
        <v>4</v>
      </c>
      <c r="P295" s="141">
        <f t="shared" si="65"/>
        <v>40</v>
      </c>
      <c r="Q295" s="141">
        <f t="shared" si="79"/>
        <v>9</v>
      </c>
      <c r="R295" s="141">
        <f t="shared" si="66"/>
        <v>10</v>
      </c>
      <c r="S295" s="144"/>
      <c r="T295" s="253">
        <v>446099018</v>
      </c>
      <c r="U295" s="383" t="s">
        <v>673</v>
      </c>
      <c r="V295" s="253">
        <v>0</v>
      </c>
      <c r="W295" s="253">
        <v>0</v>
      </c>
      <c r="X295" s="253">
        <v>0</v>
      </c>
      <c r="Y295" s="253">
        <v>2</v>
      </c>
      <c r="Z295" s="253">
        <v>4</v>
      </c>
      <c r="AA295" s="253">
        <v>3</v>
      </c>
      <c r="AB295" s="253">
        <v>0</v>
      </c>
      <c r="AC295" s="253">
        <v>0</v>
      </c>
      <c r="AD295" s="253">
        <v>1</v>
      </c>
      <c r="AE295" s="253">
        <v>0</v>
      </c>
      <c r="AF295" s="253">
        <v>1</v>
      </c>
      <c r="AG295" s="253">
        <v>0</v>
      </c>
      <c r="AH295" s="253">
        <v>0</v>
      </c>
      <c r="AI295" s="253">
        <v>0</v>
      </c>
      <c r="AJ295" s="253">
        <v>3</v>
      </c>
      <c r="AK295" s="126"/>
      <c r="AL295" s="253">
        <v>446</v>
      </c>
      <c r="AM295" s="253">
        <v>99</v>
      </c>
      <c r="AN295" s="253">
        <v>18</v>
      </c>
      <c r="AO295" s="253">
        <v>0</v>
      </c>
    </row>
    <row r="296" spans="1:41">
      <c r="A296" s="129">
        <v>446099035</v>
      </c>
      <c r="B296" s="130" t="s">
        <v>673</v>
      </c>
      <c r="C296" s="141">
        <f t="shared" si="67"/>
        <v>0</v>
      </c>
      <c r="D296" s="141">
        <f t="shared" si="68"/>
        <v>0</v>
      </c>
      <c r="E296" s="141">
        <f t="shared" si="69"/>
        <v>0</v>
      </c>
      <c r="F296" s="141">
        <f t="shared" si="70"/>
        <v>0</v>
      </c>
      <c r="G296" s="141">
        <f t="shared" si="71"/>
        <v>0</v>
      </c>
      <c r="H296" s="141">
        <f t="shared" si="72"/>
        <v>0</v>
      </c>
      <c r="I296" s="141">
        <f t="shared" si="73"/>
        <v>3.7499999999999999E-2</v>
      </c>
      <c r="J296" s="141"/>
      <c r="K296" s="141">
        <f t="shared" si="74"/>
        <v>0</v>
      </c>
      <c r="L296" s="141">
        <f t="shared" si="75"/>
        <v>0</v>
      </c>
      <c r="M296" s="141">
        <f t="shared" si="76"/>
        <v>1</v>
      </c>
      <c r="N296" s="141">
        <f t="shared" si="77"/>
        <v>0</v>
      </c>
      <c r="O296" s="141">
        <f t="shared" si="78"/>
        <v>1</v>
      </c>
      <c r="P296" s="141">
        <f t="shared" si="65"/>
        <v>100</v>
      </c>
      <c r="Q296" s="141">
        <f t="shared" si="79"/>
        <v>10</v>
      </c>
      <c r="R296" s="141">
        <f t="shared" si="66"/>
        <v>1</v>
      </c>
      <c r="S296" s="144"/>
      <c r="T296" s="253">
        <v>446099035</v>
      </c>
      <c r="U296" s="383" t="s">
        <v>673</v>
      </c>
      <c r="V296" s="253">
        <v>0</v>
      </c>
      <c r="W296" s="253">
        <v>0</v>
      </c>
      <c r="X296" s="253">
        <v>0</v>
      </c>
      <c r="Y296" s="253">
        <v>0</v>
      </c>
      <c r="Z296" s="253">
        <v>0</v>
      </c>
      <c r="AA296" s="253">
        <v>0</v>
      </c>
      <c r="AB296" s="253">
        <v>0</v>
      </c>
      <c r="AC296" s="253">
        <v>0</v>
      </c>
      <c r="AD296" s="253">
        <v>1</v>
      </c>
      <c r="AE296" s="253">
        <v>0</v>
      </c>
      <c r="AF296" s="253">
        <v>1</v>
      </c>
      <c r="AG296" s="253">
        <v>0</v>
      </c>
      <c r="AH296" s="253">
        <v>0</v>
      </c>
      <c r="AI296" s="253">
        <v>0</v>
      </c>
      <c r="AJ296" s="253">
        <v>0</v>
      </c>
      <c r="AK296" s="126"/>
      <c r="AL296" s="253">
        <v>446</v>
      </c>
      <c r="AM296" s="253">
        <v>99</v>
      </c>
      <c r="AN296" s="253">
        <v>35</v>
      </c>
      <c r="AO296" s="253">
        <v>0</v>
      </c>
    </row>
    <row r="297" spans="1:41">
      <c r="A297" s="129">
        <v>446099044</v>
      </c>
      <c r="B297" s="130" t="s">
        <v>673</v>
      </c>
      <c r="C297" s="141">
        <f t="shared" si="67"/>
        <v>0</v>
      </c>
      <c r="D297" s="141">
        <f t="shared" si="68"/>
        <v>0</v>
      </c>
      <c r="E297" s="141">
        <f t="shared" si="69"/>
        <v>12</v>
      </c>
      <c r="F297" s="141">
        <f t="shared" si="70"/>
        <v>101</v>
      </c>
      <c r="G297" s="141">
        <f t="shared" si="71"/>
        <v>63</v>
      </c>
      <c r="H297" s="141">
        <f t="shared" si="72"/>
        <v>74</v>
      </c>
      <c r="I297" s="141">
        <f t="shared" si="73"/>
        <v>12.9375</v>
      </c>
      <c r="J297" s="141"/>
      <c r="K297" s="141">
        <f t="shared" si="74"/>
        <v>0</v>
      </c>
      <c r="L297" s="141">
        <f t="shared" si="75"/>
        <v>0</v>
      </c>
      <c r="M297" s="141">
        <f t="shared" si="76"/>
        <v>95</v>
      </c>
      <c r="N297" s="141">
        <f t="shared" si="77"/>
        <v>0</v>
      </c>
      <c r="O297" s="141">
        <f t="shared" si="78"/>
        <v>111</v>
      </c>
      <c r="P297" s="141">
        <f t="shared" si="65"/>
        <v>32.173913043478258</v>
      </c>
      <c r="Q297" s="141">
        <f t="shared" si="79"/>
        <v>8</v>
      </c>
      <c r="R297" s="141">
        <f t="shared" si="66"/>
        <v>345</v>
      </c>
      <c r="S297" s="144"/>
      <c r="T297" s="253">
        <v>446099044</v>
      </c>
      <c r="U297" s="383" t="s">
        <v>673</v>
      </c>
      <c r="V297" s="253">
        <v>0</v>
      </c>
      <c r="W297" s="253">
        <v>0</v>
      </c>
      <c r="X297" s="253">
        <v>12</v>
      </c>
      <c r="Y297" s="253">
        <v>101</v>
      </c>
      <c r="Z297" s="253">
        <v>63</v>
      </c>
      <c r="AA297" s="253">
        <v>74</v>
      </c>
      <c r="AB297" s="253">
        <v>0</v>
      </c>
      <c r="AC297" s="253">
        <v>0</v>
      </c>
      <c r="AD297" s="253">
        <v>95</v>
      </c>
      <c r="AE297" s="253">
        <v>0</v>
      </c>
      <c r="AF297" s="253">
        <v>76</v>
      </c>
      <c r="AG297" s="253">
        <v>0</v>
      </c>
      <c r="AH297" s="253">
        <v>0</v>
      </c>
      <c r="AI297" s="253">
        <v>4</v>
      </c>
      <c r="AJ297" s="253">
        <v>31</v>
      </c>
      <c r="AK297" s="126"/>
      <c r="AL297" s="253">
        <v>446</v>
      </c>
      <c r="AM297" s="253">
        <v>99</v>
      </c>
      <c r="AN297" s="253">
        <v>44</v>
      </c>
      <c r="AO297" s="253">
        <v>0</v>
      </c>
    </row>
    <row r="298" spans="1:41">
      <c r="A298" s="129">
        <v>446099050</v>
      </c>
      <c r="B298" s="130" t="s">
        <v>673</v>
      </c>
      <c r="C298" s="141">
        <f t="shared" si="67"/>
        <v>0</v>
      </c>
      <c r="D298" s="141">
        <f t="shared" si="68"/>
        <v>0</v>
      </c>
      <c r="E298" s="141">
        <f t="shared" si="69"/>
        <v>1</v>
      </c>
      <c r="F298" s="141">
        <f t="shared" si="70"/>
        <v>4</v>
      </c>
      <c r="G298" s="141">
        <f t="shared" si="71"/>
        <v>0</v>
      </c>
      <c r="H298" s="141">
        <f t="shared" si="72"/>
        <v>0</v>
      </c>
      <c r="I298" s="141">
        <f t="shared" si="73"/>
        <v>0.1875</v>
      </c>
      <c r="J298" s="141"/>
      <c r="K298" s="141">
        <f t="shared" si="74"/>
        <v>0</v>
      </c>
      <c r="L298" s="141">
        <f t="shared" si="75"/>
        <v>0</v>
      </c>
      <c r="M298" s="141">
        <f t="shared" si="76"/>
        <v>0</v>
      </c>
      <c r="N298" s="141">
        <f t="shared" si="77"/>
        <v>0</v>
      </c>
      <c r="O298" s="141">
        <f t="shared" si="78"/>
        <v>1</v>
      </c>
      <c r="P298" s="141">
        <f t="shared" si="65"/>
        <v>20</v>
      </c>
      <c r="Q298" s="141">
        <f t="shared" si="79"/>
        <v>5</v>
      </c>
      <c r="R298" s="141">
        <f t="shared" si="66"/>
        <v>5</v>
      </c>
      <c r="S298" s="144"/>
      <c r="T298" s="253">
        <v>446099050</v>
      </c>
      <c r="U298" s="383" t="s">
        <v>673</v>
      </c>
      <c r="V298" s="253">
        <v>0</v>
      </c>
      <c r="W298" s="253">
        <v>0</v>
      </c>
      <c r="X298" s="253">
        <v>1</v>
      </c>
      <c r="Y298" s="253">
        <v>4</v>
      </c>
      <c r="Z298" s="253">
        <v>0</v>
      </c>
      <c r="AA298" s="253">
        <v>0</v>
      </c>
      <c r="AB298" s="253">
        <v>0</v>
      </c>
      <c r="AC298" s="253">
        <v>0</v>
      </c>
      <c r="AD298" s="253">
        <v>0</v>
      </c>
      <c r="AE298" s="253">
        <v>0</v>
      </c>
      <c r="AF298" s="253">
        <v>1</v>
      </c>
      <c r="AG298" s="253">
        <v>0</v>
      </c>
      <c r="AH298" s="253">
        <v>0</v>
      </c>
      <c r="AI298" s="253">
        <v>0</v>
      </c>
      <c r="AJ298" s="253">
        <v>0</v>
      </c>
      <c r="AK298" s="126"/>
      <c r="AL298" s="253">
        <v>446</v>
      </c>
      <c r="AM298" s="253">
        <v>99</v>
      </c>
      <c r="AN298" s="253">
        <v>50</v>
      </c>
      <c r="AO298" s="253">
        <v>0</v>
      </c>
    </row>
    <row r="299" spans="1:41">
      <c r="A299" s="129">
        <v>446099088</v>
      </c>
      <c r="B299" s="130" t="s">
        <v>673</v>
      </c>
      <c r="C299" s="141">
        <f t="shared" si="67"/>
        <v>0</v>
      </c>
      <c r="D299" s="141">
        <f t="shared" si="68"/>
        <v>0</v>
      </c>
      <c r="E299" s="141">
        <f t="shared" si="69"/>
        <v>0</v>
      </c>
      <c r="F299" s="141">
        <f t="shared" si="70"/>
        <v>5</v>
      </c>
      <c r="G299" s="141">
        <f t="shared" si="71"/>
        <v>1</v>
      </c>
      <c r="H299" s="141">
        <f t="shared" si="72"/>
        <v>5</v>
      </c>
      <c r="I299" s="141">
        <f t="shared" si="73"/>
        <v>0.48749999999999999</v>
      </c>
      <c r="J299" s="141"/>
      <c r="K299" s="141">
        <f t="shared" si="74"/>
        <v>0</v>
      </c>
      <c r="L299" s="141">
        <f t="shared" si="75"/>
        <v>0</v>
      </c>
      <c r="M299" s="141">
        <f t="shared" si="76"/>
        <v>2</v>
      </c>
      <c r="N299" s="141">
        <f t="shared" si="77"/>
        <v>0</v>
      </c>
      <c r="O299" s="141">
        <f t="shared" si="78"/>
        <v>1</v>
      </c>
      <c r="P299" s="141">
        <f t="shared" si="65"/>
        <v>7.6923076923076925</v>
      </c>
      <c r="Q299" s="141">
        <f t="shared" si="79"/>
        <v>2</v>
      </c>
      <c r="R299" s="141">
        <f t="shared" si="66"/>
        <v>13</v>
      </c>
      <c r="S299" s="144"/>
      <c r="T299" s="253">
        <v>446099088</v>
      </c>
      <c r="U299" s="383" t="s">
        <v>673</v>
      </c>
      <c r="V299" s="253">
        <v>0</v>
      </c>
      <c r="W299" s="253">
        <v>0</v>
      </c>
      <c r="X299" s="253">
        <v>0</v>
      </c>
      <c r="Y299" s="253">
        <v>5</v>
      </c>
      <c r="Z299" s="253">
        <v>1</v>
      </c>
      <c r="AA299" s="253">
        <v>5</v>
      </c>
      <c r="AB299" s="253">
        <v>0</v>
      </c>
      <c r="AC299" s="253">
        <v>0</v>
      </c>
      <c r="AD299" s="253">
        <v>2</v>
      </c>
      <c r="AE299" s="253">
        <v>0</v>
      </c>
      <c r="AF299" s="253">
        <v>1</v>
      </c>
      <c r="AG299" s="253">
        <v>0</v>
      </c>
      <c r="AH299" s="253">
        <v>0</v>
      </c>
      <c r="AI299" s="253">
        <v>0</v>
      </c>
      <c r="AJ299" s="253">
        <v>0</v>
      </c>
      <c r="AK299" s="126"/>
      <c r="AL299" s="253">
        <v>446</v>
      </c>
      <c r="AM299" s="253">
        <v>99</v>
      </c>
      <c r="AN299" s="253">
        <v>88</v>
      </c>
      <c r="AO299" s="253">
        <v>0</v>
      </c>
    </row>
    <row r="300" spans="1:41">
      <c r="A300" s="129">
        <v>446099099</v>
      </c>
      <c r="B300" s="130" t="s">
        <v>673</v>
      </c>
      <c r="C300" s="141">
        <f t="shared" si="67"/>
        <v>0</v>
      </c>
      <c r="D300" s="141">
        <f t="shared" si="68"/>
        <v>0</v>
      </c>
      <c r="E300" s="141">
        <f t="shared" si="69"/>
        <v>15</v>
      </c>
      <c r="F300" s="141">
        <f t="shared" si="70"/>
        <v>43</v>
      </c>
      <c r="G300" s="141">
        <f t="shared" si="71"/>
        <v>20</v>
      </c>
      <c r="H300" s="141">
        <f t="shared" si="72"/>
        <v>21</v>
      </c>
      <c r="I300" s="141">
        <f t="shared" si="73"/>
        <v>3.9750000000000001</v>
      </c>
      <c r="J300" s="141"/>
      <c r="K300" s="141">
        <f t="shared" si="74"/>
        <v>0</v>
      </c>
      <c r="L300" s="141">
        <f t="shared" si="75"/>
        <v>0</v>
      </c>
      <c r="M300" s="141">
        <f t="shared" si="76"/>
        <v>7</v>
      </c>
      <c r="N300" s="141">
        <f t="shared" si="77"/>
        <v>0</v>
      </c>
      <c r="O300" s="141">
        <f t="shared" si="78"/>
        <v>15</v>
      </c>
      <c r="P300" s="141">
        <f t="shared" si="65"/>
        <v>14.150943396226415</v>
      </c>
      <c r="Q300" s="141">
        <f t="shared" si="79"/>
        <v>3</v>
      </c>
      <c r="R300" s="141">
        <f t="shared" si="66"/>
        <v>106</v>
      </c>
      <c r="S300" s="144"/>
      <c r="T300" s="253">
        <v>446099099</v>
      </c>
      <c r="U300" s="383" t="s">
        <v>673</v>
      </c>
      <c r="V300" s="253">
        <v>0</v>
      </c>
      <c r="W300" s="253">
        <v>0</v>
      </c>
      <c r="X300" s="253">
        <v>15</v>
      </c>
      <c r="Y300" s="253">
        <v>43</v>
      </c>
      <c r="Z300" s="253">
        <v>20</v>
      </c>
      <c r="AA300" s="253">
        <v>21</v>
      </c>
      <c r="AB300" s="253">
        <v>0</v>
      </c>
      <c r="AC300" s="253">
        <v>0</v>
      </c>
      <c r="AD300" s="253">
        <v>7</v>
      </c>
      <c r="AE300" s="253">
        <v>0</v>
      </c>
      <c r="AF300" s="253">
        <v>9</v>
      </c>
      <c r="AG300" s="253">
        <v>0</v>
      </c>
      <c r="AH300" s="253">
        <v>0</v>
      </c>
      <c r="AI300" s="253">
        <v>2</v>
      </c>
      <c r="AJ300" s="253">
        <v>4</v>
      </c>
      <c r="AK300" s="126"/>
      <c r="AL300" s="253">
        <v>446</v>
      </c>
      <c r="AM300" s="253">
        <v>99</v>
      </c>
      <c r="AN300" s="253">
        <v>99</v>
      </c>
      <c r="AO300" s="253">
        <v>0</v>
      </c>
    </row>
    <row r="301" spans="1:41">
      <c r="A301" s="129">
        <v>446099101</v>
      </c>
      <c r="B301" s="130" t="s">
        <v>673</v>
      </c>
      <c r="C301" s="141">
        <f t="shared" si="67"/>
        <v>0</v>
      </c>
      <c r="D301" s="141">
        <f t="shared" si="68"/>
        <v>0</v>
      </c>
      <c r="E301" s="141">
        <f t="shared" si="69"/>
        <v>0</v>
      </c>
      <c r="F301" s="141">
        <f t="shared" si="70"/>
        <v>1</v>
      </c>
      <c r="G301" s="141">
        <f t="shared" si="71"/>
        <v>0</v>
      </c>
      <c r="H301" s="141">
        <f t="shared" si="72"/>
        <v>0</v>
      </c>
      <c r="I301" s="141">
        <f t="shared" si="73"/>
        <v>3.7499999999999999E-2</v>
      </c>
      <c r="J301" s="141"/>
      <c r="K301" s="141">
        <f t="shared" si="74"/>
        <v>0</v>
      </c>
      <c r="L301" s="141">
        <f t="shared" si="75"/>
        <v>0</v>
      </c>
      <c r="M301" s="141">
        <f t="shared" si="76"/>
        <v>0</v>
      </c>
      <c r="N301" s="141">
        <f t="shared" si="77"/>
        <v>0</v>
      </c>
      <c r="O301" s="141">
        <f t="shared" si="78"/>
        <v>0</v>
      </c>
      <c r="P301" s="141">
        <f t="shared" si="65"/>
        <v>0</v>
      </c>
      <c r="Q301" s="141">
        <f t="shared" si="79"/>
        <v>1</v>
      </c>
      <c r="R301" s="141">
        <f t="shared" si="66"/>
        <v>1</v>
      </c>
      <c r="S301" s="144"/>
      <c r="T301" s="253">
        <v>446099101</v>
      </c>
      <c r="U301" s="383" t="s">
        <v>673</v>
      </c>
      <c r="V301" s="253">
        <v>0</v>
      </c>
      <c r="W301" s="253">
        <v>0</v>
      </c>
      <c r="X301" s="253">
        <v>0</v>
      </c>
      <c r="Y301" s="253">
        <v>1</v>
      </c>
      <c r="Z301" s="253">
        <v>0</v>
      </c>
      <c r="AA301" s="253">
        <v>0</v>
      </c>
      <c r="AB301" s="253">
        <v>0</v>
      </c>
      <c r="AC301" s="253">
        <v>0</v>
      </c>
      <c r="AD301" s="253">
        <v>0</v>
      </c>
      <c r="AE301" s="253">
        <v>0</v>
      </c>
      <c r="AF301" s="253">
        <v>0</v>
      </c>
      <c r="AG301" s="253">
        <v>0</v>
      </c>
      <c r="AH301" s="253">
        <v>0</v>
      </c>
      <c r="AI301" s="253">
        <v>0</v>
      </c>
      <c r="AJ301" s="253">
        <v>0</v>
      </c>
      <c r="AK301" s="126"/>
      <c r="AL301" s="253">
        <v>446</v>
      </c>
      <c r="AM301" s="253">
        <v>99</v>
      </c>
      <c r="AN301" s="253">
        <v>101</v>
      </c>
      <c r="AO301" s="253">
        <v>0</v>
      </c>
    </row>
    <row r="302" spans="1:41">
      <c r="A302" s="129">
        <v>446099133</v>
      </c>
      <c r="B302" s="130" t="s">
        <v>673</v>
      </c>
      <c r="C302" s="141">
        <f t="shared" si="67"/>
        <v>0</v>
      </c>
      <c r="D302" s="141">
        <f t="shared" si="68"/>
        <v>0</v>
      </c>
      <c r="E302" s="141">
        <f t="shared" si="69"/>
        <v>0</v>
      </c>
      <c r="F302" s="141">
        <f t="shared" si="70"/>
        <v>0</v>
      </c>
      <c r="G302" s="141">
        <f t="shared" si="71"/>
        <v>1</v>
      </c>
      <c r="H302" s="141">
        <f t="shared" si="72"/>
        <v>0</v>
      </c>
      <c r="I302" s="141">
        <f t="shared" si="73"/>
        <v>3.7499999999999999E-2</v>
      </c>
      <c r="J302" s="141"/>
      <c r="K302" s="141">
        <f t="shared" si="74"/>
        <v>0</v>
      </c>
      <c r="L302" s="141">
        <f t="shared" si="75"/>
        <v>0</v>
      </c>
      <c r="M302" s="141">
        <f t="shared" si="76"/>
        <v>0</v>
      </c>
      <c r="N302" s="141">
        <f t="shared" si="77"/>
        <v>0</v>
      </c>
      <c r="O302" s="141">
        <f t="shared" si="78"/>
        <v>0</v>
      </c>
      <c r="P302" s="141">
        <f t="shared" si="65"/>
        <v>0</v>
      </c>
      <c r="Q302" s="141">
        <f t="shared" si="79"/>
        <v>1</v>
      </c>
      <c r="R302" s="141">
        <f t="shared" si="66"/>
        <v>1</v>
      </c>
      <c r="S302" s="144"/>
      <c r="T302" s="253">
        <v>446099133</v>
      </c>
      <c r="U302" s="383" t="s">
        <v>673</v>
      </c>
      <c r="V302" s="253">
        <v>0</v>
      </c>
      <c r="W302" s="253">
        <v>0</v>
      </c>
      <c r="X302" s="253">
        <v>0</v>
      </c>
      <c r="Y302" s="253">
        <v>0</v>
      </c>
      <c r="Z302" s="253">
        <v>1</v>
      </c>
      <c r="AA302" s="253">
        <v>0</v>
      </c>
      <c r="AB302" s="253">
        <v>0</v>
      </c>
      <c r="AC302" s="253">
        <v>0</v>
      </c>
      <c r="AD302" s="253">
        <v>0</v>
      </c>
      <c r="AE302" s="253">
        <v>0</v>
      </c>
      <c r="AF302" s="253">
        <v>0</v>
      </c>
      <c r="AG302" s="253">
        <v>0</v>
      </c>
      <c r="AH302" s="253">
        <v>0</v>
      </c>
      <c r="AI302" s="253">
        <v>0</v>
      </c>
      <c r="AJ302" s="253">
        <v>0</v>
      </c>
      <c r="AK302" s="126"/>
      <c r="AL302" s="253">
        <v>446</v>
      </c>
      <c r="AM302" s="253">
        <v>99</v>
      </c>
      <c r="AN302" s="253">
        <v>133</v>
      </c>
      <c r="AO302" s="253">
        <v>0</v>
      </c>
    </row>
    <row r="303" spans="1:41">
      <c r="A303" s="129">
        <v>446099167</v>
      </c>
      <c r="B303" s="130" t="s">
        <v>673</v>
      </c>
      <c r="C303" s="141">
        <f t="shared" si="67"/>
        <v>0</v>
      </c>
      <c r="D303" s="141">
        <f t="shared" si="68"/>
        <v>0</v>
      </c>
      <c r="E303" s="141">
        <f t="shared" si="69"/>
        <v>6</v>
      </c>
      <c r="F303" s="141">
        <f t="shared" si="70"/>
        <v>37</v>
      </c>
      <c r="G303" s="141">
        <f t="shared" si="71"/>
        <v>26</v>
      </c>
      <c r="H303" s="141">
        <f t="shared" si="72"/>
        <v>15</v>
      </c>
      <c r="I303" s="141">
        <f t="shared" si="73"/>
        <v>3.3</v>
      </c>
      <c r="J303" s="141"/>
      <c r="K303" s="141">
        <f t="shared" si="74"/>
        <v>0</v>
      </c>
      <c r="L303" s="141">
        <f t="shared" si="75"/>
        <v>0</v>
      </c>
      <c r="M303" s="141">
        <f t="shared" si="76"/>
        <v>4</v>
      </c>
      <c r="N303" s="141">
        <f t="shared" si="77"/>
        <v>0</v>
      </c>
      <c r="O303" s="141">
        <f t="shared" si="78"/>
        <v>19</v>
      </c>
      <c r="P303" s="141">
        <f t="shared" si="65"/>
        <v>21.59090909090909</v>
      </c>
      <c r="Q303" s="141">
        <f t="shared" si="79"/>
        <v>5</v>
      </c>
      <c r="R303" s="141">
        <f t="shared" si="66"/>
        <v>88</v>
      </c>
      <c r="S303" s="144"/>
      <c r="T303" s="253">
        <v>446099167</v>
      </c>
      <c r="U303" s="383" t="s">
        <v>673</v>
      </c>
      <c r="V303" s="253">
        <v>0</v>
      </c>
      <c r="W303" s="253">
        <v>0</v>
      </c>
      <c r="X303" s="253">
        <v>6</v>
      </c>
      <c r="Y303" s="253">
        <v>37</v>
      </c>
      <c r="Z303" s="253">
        <v>26</v>
      </c>
      <c r="AA303" s="253">
        <v>15</v>
      </c>
      <c r="AB303" s="253">
        <v>0</v>
      </c>
      <c r="AC303" s="253">
        <v>0</v>
      </c>
      <c r="AD303" s="253">
        <v>4</v>
      </c>
      <c r="AE303" s="253">
        <v>0</v>
      </c>
      <c r="AF303" s="253">
        <v>13</v>
      </c>
      <c r="AG303" s="253">
        <v>0</v>
      </c>
      <c r="AH303" s="253">
        <v>0</v>
      </c>
      <c r="AI303" s="253">
        <v>2</v>
      </c>
      <c r="AJ303" s="253">
        <v>4</v>
      </c>
      <c r="AK303" s="126"/>
      <c r="AL303" s="253">
        <v>446</v>
      </c>
      <c r="AM303" s="253">
        <v>99</v>
      </c>
      <c r="AN303" s="253">
        <v>167</v>
      </c>
      <c r="AO303" s="253">
        <v>0</v>
      </c>
    </row>
    <row r="304" spans="1:41">
      <c r="A304" s="129">
        <v>446099175</v>
      </c>
      <c r="B304" s="130" t="s">
        <v>673</v>
      </c>
      <c r="C304" s="141">
        <f t="shared" si="67"/>
        <v>0</v>
      </c>
      <c r="D304" s="141">
        <f t="shared" si="68"/>
        <v>0</v>
      </c>
      <c r="E304" s="141">
        <f t="shared" si="69"/>
        <v>0</v>
      </c>
      <c r="F304" s="141">
        <f t="shared" si="70"/>
        <v>0</v>
      </c>
      <c r="G304" s="141">
        <f t="shared" si="71"/>
        <v>0</v>
      </c>
      <c r="H304" s="141">
        <f t="shared" si="72"/>
        <v>0</v>
      </c>
      <c r="I304" s="141">
        <f t="shared" si="73"/>
        <v>3.7499999999999999E-2</v>
      </c>
      <c r="J304" s="141"/>
      <c r="K304" s="141">
        <f t="shared" si="74"/>
        <v>0</v>
      </c>
      <c r="L304" s="141">
        <f t="shared" si="75"/>
        <v>0</v>
      </c>
      <c r="M304" s="141">
        <f t="shared" si="76"/>
        <v>1</v>
      </c>
      <c r="N304" s="141">
        <f t="shared" si="77"/>
        <v>0</v>
      </c>
      <c r="O304" s="141">
        <f t="shared" si="78"/>
        <v>1</v>
      </c>
      <c r="P304" s="141">
        <f t="shared" si="65"/>
        <v>100</v>
      </c>
      <c r="Q304" s="141">
        <f t="shared" si="79"/>
        <v>10</v>
      </c>
      <c r="R304" s="141">
        <f t="shared" si="66"/>
        <v>1</v>
      </c>
      <c r="S304" s="144"/>
      <c r="T304" s="253">
        <v>446099175</v>
      </c>
      <c r="U304" s="383" t="s">
        <v>673</v>
      </c>
      <c r="V304" s="253">
        <v>0</v>
      </c>
      <c r="W304" s="253">
        <v>0</v>
      </c>
      <c r="X304" s="253">
        <v>0</v>
      </c>
      <c r="Y304" s="253">
        <v>0</v>
      </c>
      <c r="Z304" s="253">
        <v>0</v>
      </c>
      <c r="AA304" s="253">
        <v>0</v>
      </c>
      <c r="AB304" s="253">
        <v>0</v>
      </c>
      <c r="AC304" s="253">
        <v>0</v>
      </c>
      <c r="AD304" s="253">
        <v>1</v>
      </c>
      <c r="AE304" s="253">
        <v>0</v>
      </c>
      <c r="AF304" s="253">
        <v>1</v>
      </c>
      <c r="AG304" s="253">
        <v>0</v>
      </c>
      <c r="AH304" s="253">
        <v>0</v>
      </c>
      <c r="AI304" s="253">
        <v>0</v>
      </c>
      <c r="AJ304" s="253">
        <v>0</v>
      </c>
      <c r="AK304" s="126"/>
      <c r="AL304" s="253">
        <v>446</v>
      </c>
      <c r="AM304" s="253">
        <v>99</v>
      </c>
      <c r="AN304" s="253">
        <v>175</v>
      </c>
      <c r="AO304" s="253">
        <v>0</v>
      </c>
    </row>
    <row r="305" spans="1:41">
      <c r="A305" s="129">
        <v>446099177</v>
      </c>
      <c r="B305" s="130" t="s">
        <v>673</v>
      </c>
      <c r="C305" s="141">
        <f t="shared" si="67"/>
        <v>0</v>
      </c>
      <c r="D305" s="141">
        <f t="shared" si="68"/>
        <v>0</v>
      </c>
      <c r="E305" s="141">
        <f t="shared" si="69"/>
        <v>0</v>
      </c>
      <c r="F305" s="141">
        <f t="shared" si="70"/>
        <v>3</v>
      </c>
      <c r="G305" s="141">
        <f t="shared" si="71"/>
        <v>1</v>
      </c>
      <c r="H305" s="141">
        <f t="shared" si="72"/>
        <v>0</v>
      </c>
      <c r="I305" s="141">
        <f t="shared" si="73"/>
        <v>0.1875</v>
      </c>
      <c r="J305" s="141"/>
      <c r="K305" s="141">
        <f t="shared" si="74"/>
        <v>0</v>
      </c>
      <c r="L305" s="141">
        <f t="shared" si="75"/>
        <v>0</v>
      </c>
      <c r="M305" s="141">
        <f t="shared" si="76"/>
        <v>1</v>
      </c>
      <c r="N305" s="141">
        <f t="shared" si="77"/>
        <v>0</v>
      </c>
      <c r="O305" s="141">
        <f t="shared" si="78"/>
        <v>0</v>
      </c>
      <c r="P305" s="141">
        <f t="shared" si="65"/>
        <v>0</v>
      </c>
      <c r="Q305" s="141">
        <f t="shared" si="79"/>
        <v>1</v>
      </c>
      <c r="R305" s="141">
        <f t="shared" si="66"/>
        <v>5</v>
      </c>
      <c r="S305" s="144"/>
      <c r="T305" s="253">
        <v>446099177</v>
      </c>
      <c r="U305" s="383" t="s">
        <v>673</v>
      </c>
      <c r="V305" s="253">
        <v>0</v>
      </c>
      <c r="W305" s="253">
        <v>0</v>
      </c>
      <c r="X305" s="253">
        <v>0</v>
      </c>
      <c r="Y305" s="253">
        <v>3</v>
      </c>
      <c r="Z305" s="253">
        <v>1</v>
      </c>
      <c r="AA305" s="253">
        <v>0</v>
      </c>
      <c r="AB305" s="253">
        <v>0</v>
      </c>
      <c r="AC305" s="253">
        <v>0</v>
      </c>
      <c r="AD305" s="253">
        <v>1</v>
      </c>
      <c r="AE305" s="253">
        <v>0</v>
      </c>
      <c r="AF305" s="253">
        <v>0</v>
      </c>
      <c r="AG305" s="253">
        <v>0</v>
      </c>
      <c r="AH305" s="253">
        <v>0</v>
      </c>
      <c r="AI305" s="253">
        <v>0</v>
      </c>
      <c r="AJ305" s="253">
        <v>0</v>
      </c>
      <c r="AK305" s="126"/>
      <c r="AL305" s="253">
        <v>446</v>
      </c>
      <c r="AM305" s="253">
        <v>99</v>
      </c>
      <c r="AN305" s="253">
        <v>177</v>
      </c>
      <c r="AO305" s="253">
        <v>0</v>
      </c>
    </row>
    <row r="306" spans="1:41">
      <c r="A306" s="129">
        <v>446099208</v>
      </c>
      <c r="B306" s="130" t="s">
        <v>673</v>
      </c>
      <c r="C306" s="141">
        <f t="shared" si="67"/>
        <v>0</v>
      </c>
      <c r="D306" s="141">
        <f t="shared" si="68"/>
        <v>0</v>
      </c>
      <c r="E306" s="141">
        <f t="shared" si="69"/>
        <v>0</v>
      </c>
      <c r="F306" s="141">
        <f t="shared" si="70"/>
        <v>0</v>
      </c>
      <c r="G306" s="141">
        <f t="shared" si="71"/>
        <v>1</v>
      </c>
      <c r="H306" s="141">
        <f t="shared" si="72"/>
        <v>0</v>
      </c>
      <c r="I306" s="141">
        <f t="shared" si="73"/>
        <v>3.7499999999999999E-2</v>
      </c>
      <c r="J306" s="141"/>
      <c r="K306" s="141">
        <f t="shared" si="74"/>
        <v>0</v>
      </c>
      <c r="L306" s="141">
        <f t="shared" si="75"/>
        <v>0</v>
      </c>
      <c r="M306" s="141">
        <f t="shared" si="76"/>
        <v>0</v>
      </c>
      <c r="N306" s="141">
        <f t="shared" si="77"/>
        <v>0</v>
      </c>
      <c r="O306" s="141">
        <f t="shared" si="78"/>
        <v>0</v>
      </c>
      <c r="P306" s="141">
        <f t="shared" si="65"/>
        <v>0</v>
      </c>
      <c r="Q306" s="141">
        <f t="shared" si="79"/>
        <v>1</v>
      </c>
      <c r="R306" s="141">
        <f t="shared" si="66"/>
        <v>1</v>
      </c>
      <c r="S306" s="144"/>
      <c r="T306" s="253">
        <v>446099208</v>
      </c>
      <c r="U306" s="383" t="s">
        <v>673</v>
      </c>
      <c r="V306" s="253">
        <v>0</v>
      </c>
      <c r="W306" s="253">
        <v>0</v>
      </c>
      <c r="X306" s="253">
        <v>0</v>
      </c>
      <c r="Y306" s="253">
        <v>0</v>
      </c>
      <c r="Z306" s="253">
        <v>1</v>
      </c>
      <c r="AA306" s="253">
        <v>0</v>
      </c>
      <c r="AB306" s="253">
        <v>0</v>
      </c>
      <c r="AC306" s="253">
        <v>0</v>
      </c>
      <c r="AD306" s="253">
        <v>0</v>
      </c>
      <c r="AE306" s="253">
        <v>0</v>
      </c>
      <c r="AF306" s="253">
        <v>0</v>
      </c>
      <c r="AG306" s="253">
        <v>0</v>
      </c>
      <c r="AH306" s="253">
        <v>0</v>
      </c>
      <c r="AI306" s="253">
        <v>0</v>
      </c>
      <c r="AJ306" s="253">
        <v>0</v>
      </c>
      <c r="AK306" s="126"/>
      <c r="AL306" s="253">
        <v>446</v>
      </c>
      <c r="AM306" s="253">
        <v>99</v>
      </c>
      <c r="AN306" s="253">
        <v>208</v>
      </c>
      <c r="AO306" s="253">
        <v>0</v>
      </c>
    </row>
    <row r="307" spans="1:41">
      <c r="A307" s="129">
        <v>446099212</v>
      </c>
      <c r="B307" s="130" t="s">
        <v>673</v>
      </c>
      <c r="C307" s="141">
        <f t="shared" si="67"/>
        <v>0</v>
      </c>
      <c r="D307" s="141">
        <f t="shared" si="68"/>
        <v>0</v>
      </c>
      <c r="E307" s="141">
        <f t="shared" si="69"/>
        <v>8</v>
      </c>
      <c r="F307" s="141">
        <f t="shared" si="70"/>
        <v>56</v>
      </c>
      <c r="G307" s="141">
        <f t="shared" si="71"/>
        <v>18</v>
      </c>
      <c r="H307" s="141">
        <f t="shared" si="72"/>
        <v>15</v>
      </c>
      <c r="I307" s="141">
        <f t="shared" si="73"/>
        <v>3.7875000000000001</v>
      </c>
      <c r="J307" s="141"/>
      <c r="K307" s="141">
        <f t="shared" si="74"/>
        <v>0</v>
      </c>
      <c r="L307" s="141">
        <f t="shared" si="75"/>
        <v>0</v>
      </c>
      <c r="M307" s="141">
        <f t="shared" si="76"/>
        <v>4</v>
      </c>
      <c r="N307" s="141">
        <f t="shared" si="77"/>
        <v>0</v>
      </c>
      <c r="O307" s="141">
        <f t="shared" si="78"/>
        <v>14</v>
      </c>
      <c r="P307" s="141">
        <f t="shared" si="65"/>
        <v>13.861386138613863</v>
      </c>
      <c r="Q307" s="141">
        <f t="shared" si="79"/>
        <v>3</v>
      </c>
      <c r="R307" s="141">
        <f t="shared" si="66"/>
        <v>101</v>
      </c>
      <c r="S307" s="144"/>
      <c r="T307" s="253">
        <v>446099212</v>
      </c>
      <c r="U307" s="383" t="s">
        <v>673</v>
      </c>
      <c r="V307" s="253">
        <v>0</v>
      </c>
      <c r="W307" s="253">
        <v>0</v>
      </c>
      <c r="X307" s="253">
        <v>8</v>
      </c>
      <c r="Y307" s="253">
        <v>56</v>
      </c>
      <c r="Z307" s="253">
        <v>18</v>
      </c>
      <c r="AA307" s="253">
        <v>15</v>
      </c>
      <c r="AB307" s="253">
        <v>0</v>
      </c>
      <c r="AC307" s="253">
        <v>0</v>
      </c>
      <c r="AD307" s="253">
        <v>4</v>
      </c>
      <c r="AE307" s="253">
        <v>0</v>
      </c>
      <c r="AF307" s="253">
        <v>10</v>
      </c>
      <c r="AG307" s="253">
        <v>0</v>
      </c>
      <c r="AH307" s="253">
        <v>0</v>
      </c>
      <c r="AI307" s="253">
        <v>1</v>
      </c>
      <c r="AJ307" s="253">
        <v>3</v>
      </c>
      <c r="AK307" s="126"/>
      <c r="AL307" s="253">
        <v>446</v>
      </c>
      <c r="AM307" s="253">
        <v>99</v>
      </c>
      <c r="AN307" s="253">
        <v>212</v>
      </c>
      <c r="AO307" s="253">
        <v>0</v>
      </c>
    </row>
    <row r="308" spans="1:41">
      <c r="A308" s="129">
        <v>446099218</v>
      </c>
      <c r="B308" s="130" t="s">
        <v>673</v>
      </c>
      <c r="C308" s="141">
        <f t="shared" si="67"/>
        <v>0</v>
      </c>
      <c r="D308" s="141">
        <f t="shared" si="68"/>
        <v>0</v>
      </c>
      <c r="E308" s="141">
        <f t="shared" si="69"/>
        <v>4</v>
      </c>
      <c r="F308" s="141">
        <f t="shared" si="70"/>
        <v>46</v>
      </c>
      <c r="G308" s="141">
        <f t="shared" si="71"/>
        <v>27</v>
      </c>
      <c r="H308" s="141">
        <f t="shared" si="72"/>
        <v>35</v>
      </c>
      <c r="I308" s="141">
        <f t="shared" si="73"/>
        <v>4.2750000000000004</v>
      </c>
      <c r="J308" s="141"/>
      <c r="K308" s="141">
        <f t="shared" si="74"/>
        <v>0</v>
      </c>
      <c r="L308" s="141">
        <f t="shared" si="75"/>
        <v>0</v>
      </c>
      <c r="M308" s="141">
        <f t="shared" si="76"/>
        <v>2</v>
      </c>
      <c r="N308" s="141">
        <f t="shared" si="77"/>
        <v>0</v>
      </c>
      <c r="O308" s="141">
        <f t="shared" si="78"/>
        <v>4</v>
      </c>
      <c r="P308" s="141">
        <f t="shared" si="65"/>
        <v>3.5087719298245612</v>
      </c>
      <c r="Q308" s="141">
        <f t="shared" si="79"/>
        <v>1</v>
      </c>
      <c r="R308" s="141">
        <f t="shared" si="66"/>
        <v>114</v>
      </c>
      <c r="S308" s="144"/>
      <c r="T308" s="253">
        <v>446099218</v>
      </c>
      <c r="U308" s="383" t="s">
        <v>673</v>
      </c>
      <c r="V308" s="253">
        <v>0</v>
      </c>
      <c r="W308" s="253">
        <v>0</v>
      </c>
      <c r="X308" s="253">
        <v>4</v>
      </c>
      <c r="Y308" s="253">
        <v>46</v>
      </c>
      <c r="Z308" s="253">
        <v>27</v>
      </c>
      <c r="AA308" s="253">
        <v>35</v>
      </c>
      <c r="AB308" s="253">
        <v>0</v>
      </c>
      <c r="AC308" s="253">
        <v>0</v>
      </c>
      <c r="AD308" s="253">
        <v>2</v>
      </c>
      <c r="AE308" s="253">
        <v>0</v>
      </c>
      <c r="AF308" s="253">
        <v>2</v>
      </c>
      <c r="AG308" s="253">
        <v>0</v>
      </c>
      <c r="AH308" s="253">
        <v>0</v>
      </c>
      <c r="AI308" s="253">
        <v>0</v>
      </c>
      <c r="AJ308" s="253">
        <v>2</v>
      </c>
      <c r="AK308" s="126"/>
      <c r="AL308" s="253">
        <v>446</v>
      </c>
      <c r="AM308" s="253">
        <v>99</v>
      </c>
      <c r="AN308" s="253">
        <v>218</v>
      </c>
      <c r="AO308" s="253">
        <v>0</v>
      </c>
    </row>
    <row r="309" spans="1:41">
      <c r="A309" s="129">
        <v>446099220</v>
      </c>
      <c r="B309" s="130" t="s">
        <v>673</v>
      </c>
      <c r="C309" s="141">
        <f t="shared" si="67"/>
        <v>0</v>
      </c>
      <c r="D309" s="141">
        <f t="shared" si="68"/>
        <v>0</v>
      </c>
      <c r="E309" s="141">
        <f t="shared" si="69"/>
        <v>2</v>
      </c>
      <c r="F309" s="141">
        <f t="shared" si="70"/>
        <v>7</v>
      </c>
      <c r="G309" s="141">
        <f t="shared" si="71"/>
        <v>3</v>
      </c>
      <c r="H309" s="141">
        <f t="shared" si="72"/>
        <v>3</v>
      </c>
      <c r="I309" s="141">
        <f t="shared" si="73"/>
        <v>0.71250000000000002</v>
      </c>
      <c r="J309" s="141"/>
      <c r="K309" s="141">
        <f t="shared" si="74"/>
        <v>0</v>
      </c>
      <c r="L309" s="141">
        <f t="shared" si="75"/>
        <v>0</v>
      </c>
      <c r="M309" s="141">
        <f t="shared" si="76"/>
        <v>4</v>
      </c>
      <c r="N309" s="141">
        <f t="shared" si="77"/>
        <v>0</v>
      </c>
      <c r="O309" s="141">
        <f t="shared" si="78"/>
        <v>10</v>
      </c>
      <c r="P309" s="141">
        <f t="shared" si="65"/>
        <v>52.631578947368418</v>
      </c>
      <c r="Q309" s="141">
        <f t="shared" si="79"/>
        <v>10</v>
      </c>
      <c r="R309" s="141">
        <f t="shared" si="66"/>
        <v>19</v>
      </c>
      <c r="S309" s="144"/>
      <c r="T309" s="253">
        <v>446099220</v>
      </c>
      <c r="U309" s="383" t="s">
        <v>673</v>
      </c>
      <c r="V309" s="253">
        <v>0</v>
      </c>
      <c r="W309" s="253">
        <v>0</v>
      </c>
      <c r="X309" s="253">
        <v>2</v>
      </c>
      <c r="Y309" s="253">
        <v>7</v>
      </c>
      <c r="Z309" s="253">
        <v>3</v>
      </c>
      <c r="AA309" s="253">
        <v>3</v>
      </c>
      <c r="AB309" s="253">
        <v>0</v>
      </c>
      <c r="AC309" s="253">
        <v>0</v>
      </c>
      <c r="AD309" s="253">
        <v>4</v>
      </c>
      <c r="AE309" s="253">
        <v>0</v>
      </c>
      <c r="AF309" s="253">
        <v>8</v>
      </c>
      <c r="AG309" s="253">
        <v>0</v>
      </c>
      <c r="AH309" s="253">
        <v>0</v>
      </c>
      <c r="AI309" s="253">
        <v>1</v>
      </c>
      <c r="AJ309" s="253">
        <v>1</v>
      </c>
      <c r="AK309" s="126"/>
      <c r="AL309" s="253">
        <v>446</v>
      </c>
      <c r="AM309" s="253">
        <v>99</v>
      </c>
      <c r="AN309" s="253">
        <v>220</v>
      </c>
      <c r="AO309" s="253">
        <v>0</v>
      </c>
    </row>
    <row r="310" spans="1:41">
      <c r="A310" s="129">
        <v>446099238</v>
      </c>
      <c r="B310" s="130" t="s">
        <v>673</v>
      </c>
      <c r="C310" s="141">
        <f t="shared" si="67"/>
        <v>0</v>
      </c>
      <c r="D310" s="141">
        <f t="shared" si="68"/>
        <v>0</v>
      </c>
      <c r="E310" s="141">
        <f t="shared" si="69"/>
        <v>3</v>
      </c>
      <c r="F310" s="141">
        <f t="shared" si="70"/>
        <v>5</v>
      </c>
      <c r="G310" s="141">
        <f t="shared" si="71"/>
        <v>1</v>
      </c>
      <c r="H310" s="141">
        <f t="shared" si="72"/>
        <v>0</v>
      </c>
      <c r="I310" s="141">
        <f t="shared" si="73"/>
        <v>0.41249999999999998</v>
      </c>
      <c r="J310" s="141"/>
      <c r="K310" s="141">
        <f t="shared" si="74"/>
        <v>0</v>
      </c>
      <c r="L310" s="141">
        <f t="shared" si="75"/>
        <v>0</v>
      </c>
      <c r="M310" s="141">
        <f t="shared" si="76"/>
        <v>2</v>
      </c>
      <c r="N310" s="141">
        <f t="shared" si="77"/>
        <v>0</v>
      </c>
      <c r="O310" s="141">
        <f t="shared" si="78"/>
        <v>4</v>
      </c>
      <c r="P310" s="141">
        <f t="shared" si="65"/>
        <v>36.363636363636367</v>
      </c>
      <c r="Q310" s="141">
        <f t="shared" si="79"/>
        <v>9</v>
      </c>
      <c r="R310" s="141">
        <f t="shared" si="66"/>
        <v>11</v>
      </c>
      <c r="S310" s="144"/>
      <c r="T310" s="253">
        <v>446099238</v>
      </c>
      <c r="U310" s="383" t="s">
        <v>673</v>
      </c>
      <c r="V310" s="253">
        <v>0</v>
      </c>
      <c r="W310" s="253">
        <v>0</v>
      </c>
      <c r="X310" s="253">
        <v>3</v>
      </c>
      <c r="Y310" s="253">
        <v>5</v>
      </c>
      <c r="Z310" s="253">
        <v>1</v>
      </c>
      <c r="AA310" s="253">
        <v>0</v>
      </c>
      <c r="AB310" s="253">
        <v>0</v>
      </c>
      <c r="AC310" s="253">
        <v>0</v>
      </c>
      <c r="AD310" s="253">
        <v>2</v>
      </c>
      <c r="AE310" s="253">
        <v>0</v>
      </c>
      <c r="AF310" s="253">
        <v>3</v>
      </c>
      <c r="AG310" s="253">
        <v>0</v>
      </c>
      <c r="AH310" s="253">
        <v>0</v>
      </c>
      <c r="AI310" s="253">
        <v>1</v>
      </c>
      <c r="AJ310" s="253">
        <v>0</v>
      </c>
      <c r="AK310" s="126"/>
      <c r="AL310" s="253">
        <v>446</v>
      </c>
      <c r="AM310" s="253">
        <v>99</v>
      </c>
      <c r="AN310" s="253">
        <v>238</v>
      </c>
      <c r="AO310" s="253">
        <v>0</v>
      </c>
    </row>
    <row r="311" spans="1:41">
      <c r="A311" s="129">
        <v>446099244</v>
      </c>
      <c r="B311" s="130" t="s">
        <v>673</v>
      </c>
      <c r="C311" s="141">
        <f t="shared" si="67"/>
        <v>0</v>
      </c>
      <c r="D311" s="141">
        <f t="shared" si="68"/>
        <v>0</v>
      </c>
      <c r="E311" s="141">
        <f t="shared" si="69"/>
        <v>0</v>
      </c>
      <c r="F311" s="141">
        <f t="shared" si="70"/>
        <v>1</v>
      </c>
      <c r="G311" s="141">
        <f t="shared" si="71"/>
        <v>2</v>
      </c>
      <c r="H311" s="141">
        <f t="shared" si="72"/>
        <v>2</v>
      </c>
      <c r="I311" s="141">
        <f t="shared" si="73"/>
        <v>0.22500000000000001</v>
      </c>
      <c r="J311" s="141"/>
      <c r="K311" s="141">
        <f t="shared" si="74"/>
        <v>0</v>
      </c>
      <c r="L311" s="141">
        <f t="shared" si="75"/>
        <v>0</v>
      </c>
      <c r="M311" s="141">
        <f t="shared" si="76"/>
        <v>1</v>
      </c>
      <c r="N311" s="141">
        <f t="shared" si="77"/>
        <v>0</v>
      </c>
      <c r="O311" s="141">
        <f t="shared" si="78"/>
        <v>3</v>
      </c>
      <c r="P311" s="141">
        <f t="shared" si="65"/>
        <v>50</v>
      </c>
      <c r="Q311" s="141">
        <f t="shared" si="79"/>
        <v>10</v>
      </c>
      <c r="R311" s="141">
        <f t="shared" si="66"/>
        <v>6</v>
      </c>
      <c r="S311" s="144"/>
      <c r="T311" s="253">
        <v>446099244</v>
      </c>
      <c r="U311" s="383" t="s">
        <v>673</v>
      </c>
      <c r="V311" s="253">
        <v>0</v>
      </c>
      <c r="W311" s="253">
        <v>0</v>
      </c>
      <c r="X311" s="253">
        <v>0</v>
      </c>
      <c r="Y311" s="253">
        <v>1</v>
      </c>
      <c r="Z311" s="253">
        <v>2</v>
      </c>
      <c r="AA311" s="253">
        <v>2</v>
      </c>
      <c r="AB311" s="253">
        <v>0</v>
      </c>
      <c r="AC311" s="253">
        <v>0</v>
      </c>
      <c r="AD311" s="253">
        <v>1</v>
      </c>
      <c r="AE311" s="253">
        <v>0</v>
      </c>
      <c r="AF311" s="253">
        <v>1</v>
      </c>
      <c r="AG311" s="253">
        <v>0</v>
      </c>
      <c r="AH311" s="253">
        <v>0</v>
      </c>
      <c r="AI311" s="253">
        <v>0</v>
      </c>
      <c r="AJ311" s="253">
        <v>2</v>
      </c>
      <c r="AK311" s="126"/>
      <c r="AL311" s="253">
        <v>446</v>
      </c>
      <c r="AM311" s="253">
        <v>99</v>
      </c>
      <c r="AN311" s="253">
        <v>244</v>
      </c>
      <c r="AO311" s="253">
        <v>0</v>
      </c>
    </row>
    <row r="312" spans="1:41">
      <c r="A312" s="129">
        <v>446099266</v>
      </c>
      <c r="B312" s="130" t="s">
        <v>673</v>
      </c>
      <c r="C312" s="141">
        <f t="shared" si="67"/>
        <v>0</v>
      </c>
      <c r="D312" s="141">
        <f t="shared" si="68"/>
        <v>0</v>
      </c>
      <c r="E312" s="141">
        <f t="shared" si="69"/>
        <v>1</v>
      </c>
      <c r="F312" s="141">
        <f t="shared" si="70"/>
        <v>4</v>
      </c>
      <c r="G312" s="141">
        <f t="shared" si="71"/>
        <v>3</v>
      </c>
      <c r="H312" s="141">
        <f t="shared" si="72"/>
        <v>0</v>
      </c>
      <c r="I312" s="141">
        <f t="shared" si="73"/>
        <v>0.3</v>
      </c>
      <c r="J312" s="141"/>
      <c r="K312" s="141">
        <f t="shared" si="74"/>
        <v>0</v>
      </c>
      <c r="L312" s="141">
        <f t="shared" si="75"/>
        <v>0</v>
      </c>
      <c r="M312" s="141">
        <f t="shared" si="76"/>
        <v>0</v>
      </c>
      <c r="N312" s="141">
        <f t="shared" si="77"/>
        <v>0</v>
      </c>
      <c r="O312" s="141">
        <f t="shared" si="78"/>
        <v>1</v>
      </c>
      <c r="P312" s="141">
        <f t="shared" si="65"/>
        <v>12.5</v>
      </c>
      <c r="Q312" s="141">
        <f t="shared" si="79"/>
        <v>3</v>
      </c>
      <c r="R312" s="141">
        <f t="shared" si="66"/>
        <v>8</v>
      </c>
      <c r="S312" s="144"/>
      <c r="T312" s="253">
        <v>446099266</v>
      </c>
      <c r="U312" s="383" t="s">
        <v>673</v>
      </c>
      <c r="V312" s="253">
        <v>0</v>
      </c>
      <c r="W312" s="253">
        <v>0</v>
      </c>
      <c r="X312" s="253">
        <v>1</v>
      </c>
      <c r="Y312" s="253">
        <v>4</v>
      </c>
      <c r="Z312" s="253">
        <v>3</v>
      </c>
      <c r="AA312" s="253">
        <v>0</v>
      </c>
      <c r="AB312" s="253">
        <v>0</v>
      </c>
      <c r="AC312" s="253">
        <v>0</v>
      </c>
      <c r="AD312" s="253">
        <v>0</v>
      </c>
      <c r="AE312" s="253">
        <v>0</v>
      </c>
      <c r="AF312" s="253">
        <v>1</v>
      </c>
      <c r="AG312" s="253">
        <v>0</v>
      </c>
      <c r="AH312" s="253">
        <v>0</v>
      </c>
      <c r="AI312" s="253">
        <v>0</v>
      </c>
      <c r="AJ312" s="253">
        <v>0</v>
      </c>
      <c r="AK312" s="126"/>
      <c r="AL312" s="253">
        <v>446</v>
      </c>
      <c r="AM312" s="253">
        <v>99</v>
      </c>
      <c r="AN312" s="253">
        <v>266</v>
      </c>
      <c r="AO312" s="253">
        <v>0</v>
      </c>
    </row>
    <row r="313" spans="1:41">
      <c r="A313" s="129">
        <v>446099285</v>
      </c>
      <c r="B313" s="130" t="s">
        <v>673</v>
      </c>
      <c r="C313" s="141">
        <f t="shared" si="67"/>
        <v>0</v>
      </c>
      <c r="D313" s="141">
        <f t="shared" si="68"/>
        <v>0</v>
      </c>
      <c r="E313" s="141">
        <f t="shared" si="69"/>
        <v>5</v>
      </c>
      <c r="F313" s="141">
        <f t="shared" si="70"/>
        <v>40</v>
      </c>
      <c r="G313" s="141">
        <f t="shared" si="71"/>
        <v>10</v>
      </c>
      <c r="H313" s="141">
        <f t="shared" si="72"/>
        <v>13</v>
      </c>
      <c r="I313" s="141">
        <f t="shared" si="73"/>
        <v>2.8875000000000002</v>
      </c>
      <c r="J313" s="141"/>
      <c r="K313" s="141">
        <f t="shared" si="74"/>
        <v>0</v>
      </c>
      <c r="L313" s="141">
        <f t="shared" si="75"/>
        <v>0</v>
      </c>
      <c r="M313" s="141">
        <f t="shared" si="76"/>
        <v>9</v>
      </c>
      <c r="N313" s="141">
        <f t="shared" si="77"/>
        <v>0</v>
      </c>
      <c r="O313" s="141">
        <f t="shared" si="78"/>
        <v>13</v>
      </c>
      <c r="P313" s="141">
        <f t="shared" si="65"/>
        <v>16.883116883116884</v>
      </c>
      <c r="Q313" s="141">
        <f t="shared" si="79"/>
        <v>4</v>
      </c>
      <c r="R313" s="141">
        <f t="shared" si="66"/>
        <v>77</v>
      </c>
      <c r="S313" s="144"/>
      <c r="T313" s="253">
        <v>446099285</v>
      </c>
      <c r="U313" s="383" t="s">
        <v>673</v>
      </c>
      <c r="V313" s="253">
        <v>0</v>
      </c>
      <c r="W313" s="253">
        <v>0</v>
      </c>
      <c r="X313" s="253">
        <v>5</v>
      </c>
      <c r="Y313" s="253">
        <v>40</v>
      </c>
      <c r="Z313" s="253">
        <v>10</v>
      </c>
      <c r="AA313" s="253">
        <v>13</v>
      </c>
      <c r="AB313" s="253">
        <v>0</v>
      </c>
      <c r="AC313" s="253">
        <v>0</v>
      </c>
      <c r="AD313" s="253">
        <v>9</v>
      </c>
      <c r="AE313" s="253">
        <v>0</v>
      </c>
      <c r="AF313" s="253">
        <v>11</v>
      </c>
      <c r="AG313" s="253">
        <v>0</v>
      </c>
      <c r="AH313" s="253">
        <v>0</v>
      </c>
      <c r="AI313" s="253">
        <v>1</v>
      </c>
      <c r="AJ313" s="253">
        <v>1</v>
      </c>
      <c r="AK313" s="126"/>
      <c r="AL313" s="253">
        <v>446</v>
      </c>
      <c r="AM313" s="253">
        <v>99</v>
      </c>
      <c r="AN313" s="253">
        <v>285</v>
      </c>
      <c r="AO313" s="253">
        <v>0</v>
      </c>
    </row>
    <row r="314" spans="1:41">
      <c r="A314" s="129">
        <v>446099293</v>
      </c>
      <c r="B314" s="130" t="s">
        <v>673</v>
      </c>
      <c r="C314" s="141">
        <f t="shared" si="67"/>
        <v>0</v>
      </c>
      <c r="D314" s="141">
        <f t="shared" si="68"/>
        <v>0</v>
      </c>
      <c r="E314" s="141">
        <f t="shared" si="69"/>
        <v>0</v>
      </c>
      <c r="F314" s="141">
        <f t="shared" si="70"/>
        <v>3</v>
      </c>
      <c r="G314" s="141">
        <f t="shared" si="71"/>
        <v>2</v>
      </c>
      <c r="H314" s="141">
        <f t="shared" si="72"/>
        <v>3</v>
      </c>
      <c r="I314" s="141">
        <f t="shared" si="73"/>
        <v>0.3</v>
      </c>
      <c r="J314" s="141"/>
      <c r="K314" s="141">
        <f t="shared" si="74"/>
        <v>0</v>
      </c>
      <c r="L314" s="141">
        <f t="shared" si="75"/>
        <v>0</v>
      </c>
      <c r="M314" s="141">
        <f t="shared" si="76"/>
        <v>0</v>
      </c>
      <c r="N314" s="141">
        <f t="shared" si="77"/>
        <v>0</v>
      </c>
      <c r="O314" s="141">
        <f t="shared" si="78"/>
        <v>2</v>
      </c>
      <c r="P314" s="141">
        <f t="shared" si="65"/>
        <v>25</v>
      </c>
      <c r="Q314" s="141">
        <f t="shared" si="79"/>
        <v>6</v>
      </c>
      <c r="R314" s="141">
        <f t="shared" si="66"/>
        <v>8</v>
      </c>
      <c r="S314" s="144"/>
      <c r="T314" s="253">
        <v>446099293</v>
      </c>
      <c r="U314" s="383" t="s">
        <v>673</v>
      </c>
      <c r="V314" s="253">
        <v>0</v>
      </c>
      <c r="W314" s="253">
        <v>0</v>
      </c>
      <c r="X314" s="253">
        <v>0</v>
      </c>
      <c r="Y314" s="253">
        <v>3</v>
      </c>
      <c r="Z314" s="253">
        <v>2</v>
      </c>
      <c r="AA314" s="253">
        <v>3</v>
      </c>
      <c r="AB314" s="253">
        <v>0</v>
      </c>
      <c r="AC314" s="253">
        <v>0</v>
      </c>
      <c r="AD314" s="253">
        <v>0</v>
      </c>
      <c r="AE314" s="253">
        <v>0</v>
      </c>
      <c r="AF314" s="253">
        <v>2</v>
      </c>
      <c r="AG314" s="253">
        <v>0</v>
      </c>
      <c r="AH314" s="253">
        <v>0</v>
      </c>
      <c r="AI314" s="253">
        <v>0</v>
      </c>
      <c r="AJ314" s="253">
        <v>0</v>
      </c>
      <c r="AK314" s="126"/>
      <c r="AL314" s="253">
        <v>446</v>
      </c>
      <c r="AM314" s="253">
        <v>99</v>
      </c>
      <c r="AN314" s="253">
        <v>293</v>
      </c>
      <c r="AO314" s="253">
        <v>0</v>
      </c>
    </row>
    <row r="315" spans="1:41">
      <c r="A315" s="129">
        <v>446099307</v>
      </c>
      <c r="B315" s="130" t="s">
        <v>673</v>
      </c>
      <c r="C315" s="141">
        <f t="shared" si="67"/>
        <v>0</v>
      </c>
      <c r="D315" s="141">
        <f t="shared" si="68"/>
        <v>0</v>
      </c>
      <c r="E315" s="141">
        <f t="shared" si="69"/>
        <v>1</v>
      </c>
      <c r="F315" s="141">
        <f t="shared" si="70"/>
        <v>7</v>
      </c>
      <c r="G315" s="141">
        <f t="shared" si="71"/>
        <v>3</v>
      </c>
      <c r="H315" s="141">
        <f t="shared" si="72"/>
        <v>2</v>
      </c>
      <c r="I315" s="141">
        <f t="shared" si="73"/>
        <v>0.52500000000000002</v>
      </c>
      <c r="J315" s="141"/>
      <c r="K315" s="141">
        <f t="shared" si="74"/>
        <v>0</v>
      </c>
      <c r="L315" s="141">
        <f t="shared" si="75"/>
        <v>0</v>
      </c>
      <c r="M315" s="141">
        <f t="shared" si="76"/>
        <v>1</v>
      </c>
      <c r="N315" s="141">
        <f t="shared" si="77"/>
        <v>0</v>
      </c>
      <c r="O315" s="141">
        <f t="shared" si="78"/>
        <v>4</v>
      </c>
      <c r="P315" s="141">
        <f t="shared" si="65"/>
        <v>28.571428571428569</v>
      </c>
      <c r="Q315" s="141">
        <f t="shared" si="79"/>
        <v>7</v>
      </c>
      <c r="R315" s="141">
        <f t="shared" si="66"/>
        <v>14</v>
      </c>
      <c r="S315" s="144"/>
      <c r="T315" s="253">
        <v>446099307</v>
      </c>
      <c r="U315" s="383" t="s">
        <v>673</v>
      </c>
      <c r="V315" s="253">
        <v>0</v>
      </c>
      <c r="W315" s="253">
        <v>0</v>
      </c>
      <c r="X315" s="253">
        <v>1</v>
      </c>
      <c r="Y315" s="253">
        <v>7</v>
      </c>
      <c r="Z315" s="253">
        <v>3</v>
      </c>
      <c r="AA315" s="253">
        <v>2</v>
      </c>
      <c r="AB315" s="253">
        <v>0</v>
      </c>
      <c r="AC315" s="253">
        <v>0</v>
      </c>
      <c r="AD315" s="253">
        <v>1</v>
      </c>
      <c r="AE315" s="253">
        <v>0</v>
      </c>
      <c r="AF315" s="253">
        <v>3</v>
      </c>
      <c r="AG315" s="253">
        <v>0</v>
      </c>
      <c r="AH315" s="253">
        <v>0</v>
      </c>
      <c r="AI315" s="253">
        <v>0</v>
      </c>
      <c r="AJ315" s="253">
        <v>1</v>
      </c>
      <c r="AK315" s="126"/>
      <c r="AL315" s="253">
        <v>446</v>
      </c>
      <c r="AM315" s="253">
        <v>99</v>
      </c>
      <c r="AN315" s="253">
        <v>307</v>
      </c>
      <c r="AO315" s="253">
        <v>0</v>
      </c>
    </row>
    <row r="316" spans="1:41">
      <c r="A316" s="129">
        <v>446099323</v>
      </c>
      <c r="B316" s="130" t="s">
        <v>673</v>
      </c>
      <c r="C316" s="141">
        <f t="shared" si="67"/>
        <v>0</v>
      </c>
      <c r="D316" s="141">
        <f t="shared" si="68"/>
        <v>0</v>
      </c>
      <c r="E316" s="141">
        <f t="shared" si="69"/>
        <v>1</v>
      </c>
      <c r="F316" s="141">
        <f t="shared" si="70"/>
        <v>0</v>
      </c>
      <c r="G316" s="141">
        <f t="shared" si="71"/>
        <v>1</v>
      </c>
      <c r="H316" s="141">
        <f t="shared" si="72"/>
        <v>0</v>
      </c>
      <c r="I316" s="141">
        <f t="shared" si="73"/>
        <v>0.1125</v>
      </c>
      <c r="J316" s="141"/>
      <c r="K316" s="141">
        <f t="shared" si="74"/>
        <v>0</v>
      </c>
      <c r="L316" s="141">
        <f t="shared" si="75"/>
        <v>0</v>
      </c>
      <c r="M316" s="141">
        <f t="shared" si="76"/>
        <v>1</v>
      </c>
      <c r="N316" s="141">
        <f t="shared" si="77"/>
        <v>0</v>
      </c>
      <c r="O316" s="141">
        <f t="shared" si="78"/>
        <v>2</v>
      </c>
      <c r="P316" s="141">
        <f t="shared" si="65"/>
        <v>66.666666666666657</v>
      </c>
      <c r="Q316" s="141">
        <f t="shared" si="79"/>
        <v>10</v>
      </c>
      <c r="R316" s="141">
        <f t="shared" si="66"/>
        <v>3</v>
      </c>
      <c r="S316" s="144"/>
      <c r="T316" s="253">
        <v>446099323</v>
      </c>
      <c r="U316" s="383" t="s">
        <v>673</v>
      </c>
      <c r="V316" s="253">
        <v>0</v>
      </c>
      <c r="W316" s="253">
        <v>0</v>
      </c>
      <c r="X316" s="253">
        <v>1</v>
      </c>
      <c r="Y316" s="253">
        <v>0</v>
      </c>
      <c r="Z316" s="253">
        <v>1</v>
      </c>
      <c r="AA316" s="253">
        <v>0</v>
      </c>
      <c r="AB316" s="253">
        <v>0</v>
      </c>
      <c r="AC316" s="253">
        <v>0</v>
      </c>
      <c r="AD316" s="253">
        <v>1</v>
      </c>
      <c r="AE316" s="253">
        <v>0</v>
      </c>
      <c r="AF316" s="253">
        <v>1</v>
      </c>
      <c r="AG316" s="253">
        <v>0</v>
      </c>
      <c r="AH316" s="253">
        <v>0</v>
      </c>
      <c r="AI316" s="253">
        <v>1</v>
      </c>
      <c r="AJ316" s="253">
        <v>0</v>
      </c>
      <c r="AK316" s="126"/>
      <c r="AL316" s="253">
        <v>446</v>
      </c>
      <c r="AM316" s="253">
        <v>99</v>
      </c>
      <c r="AN316" s="253">
        <v>323</v>
      </c>
      <c r="AO316" s="253">
        <v>0</v>
      </c>
    </row>
    <row r="317" spans="1:41">
      <c r="A317" s="129">
        <v>446099350</v>
      </c>
      <c r="B317" s="130" t="s">
        <v>673</v>
      </c>
      <c r="C317" s="141">
        <f t="shared" si="67"/>
        <v>0</v>
      </c>
      <c r="D317" s="141">
        <f t="shared" si="68"/>
        <v>0</v>
      </c>
      <c r="E317" s="141">
        <f t="shared" si="69"/>
        <v>2</v>
      </c>
      <c r="F317" s="141">
        <f t="shared" si="70"/>
        <v>2</v>
      </c>
      <c r="G317" s="141">
        <f t="shared" si="71"/>
        <v>0</v>
      </c>
      <c r="H317" s="141">
        <f t="shared" si="72"/>
        <v>0</v>
      </c>
      <c r="I317" s="141">
        <f t="shared" si="73"/>
        <v>0.15</v>
      </c>
      <c r="J317" s="141"/>
      <c r="K317" s="141">
        <f t="shared" si="74"/>
        <v>0</v>
      </c>
      <c r="L317" s="141">
        <f t="shared" si="75"/>
        <v>0</v>
      </c>
      <c r="M317" s="141">
        <f t="shared" si="76"/>
        <v>0</v>
      </c>
      <c r="N317" s="141">
        <f t="shared" si="77"/>
        <v>0</v>
      </c>
      <c r="O317" s="141">
        <f t="shared" si="78"/>
        <v>3</v>
      </c>
      <c r="P317" s="141">
        <f t="shared" si="65"/>
        <v>75</v>
      </c>
      <c r="Q317" s="141">
        <f t="shared" si="79"/>
        <v>10</v>
      </c>
      <c r="R317" s="141">
        <f t="shared" si="66"/>
        <v>4</v>
      </c>
      <c r="S317" s="144"/>
      <c r="T317" s="253">
        <v>446099350</v>
      </c>
      <c r="U317" s="383" t="s">
        <v>673</v>
      </c>
      <c r="V317" s="253">
        <v>0</v>
      </c>
      <c r="W317" s="253">
        <v>0</v>
      </c>
      <c r="X317" s="253">
        <v>2</v>
      </c>
      <c r="Y317" s="253">
        <v>2</v>
      </c>
      <c r="Z317" s="253">
        <v>0</v>
      </c>
      <c r="AA317" s="253">
        <v>0</v>
      </c>
      <c r="AB317" s="253">
        <v>0</v>
      </c>
      <c r="AC317" s="253">
        <v>0</v>
      </c>
      <c r="AD317" s="253">
        <v>0</v>
      </c>
      <c r="AE317" s="253">
        <v>0</v>
      </c>
      <c r="AF317" s="253">
        <v>2</v>
      </c>
      <c r="AG317" s="253">
        <v>0</v>
      </c>
      <c r="AH317" s="253">
        <v>0</v>
      </c>
      <c r="AI317" s="253">
        <v>1</v>
      </c>
      <c r="AJ317" s="253">
        <v>0</v>
      </c>
      <c r="AK317" s="126"/>
      <c r="AL317" s="253">
        <v>446</v>
      </c>
      <c r="AM317" s="253">
        <v>99</v>
      </c>
      <c r="AN317" s="253">
        <v>350</v>
      </c>
      <c r="AO317" s="253">
        <v>0</v>
      </c>
    </row>
    <row r="318" spans="1:41">
      <c r="A318" s="129">
        <v>446099625</v>
      </c>
      <c r="B318" s="130" t="s">
        <v>673</v>
      </c>
      <c r="C318" s="141">
        <f t="shared" si="67"/>
        <v>0</v>
      </c>
      <c r="D318" s="141">
        <f t="shared" si="68"/>
        <v>0</v>
      </c>
      <c r="E318" s="141">
        <f t="shared" si="69"/>
        <v>0</v>
      </c>
      <c r="F318" s="141">
        <f t="shared" si="70"/>
        <v>1</v>
      </c>
      <c r="G318" s="141">
        <f t="shared" si="71"/>
        <v>2</v>
      </c>
      <c r="H318" s="141">
        <f t="shared" si="72"/>
        <v>4</v>
      </c>
      <c r="I318" s="141">
        <f t="shared" si="73"/>
        <v>0.26250000000000001</v>
      </c>
      <c r="J318" s="141"/>
      <c r="K318" s="141">
        <f t="shared" si="74"/>
        <v>0</v>
      </c>
      <c r="L318" s="141">
        <f t="shared" si="75"/>
        <v>0</v>
      </c>
      <c r="M318" s="141">
        <f t="shared" si="76"/>
        <v>0</v>
      </c>
      <c r="N318" s="141">
        <f t="shared" si="77"/>
        <v>0</v>
      </c>
      <c r="O318" s="141">
        <f t="shared" si="78"/>
        <v>3</v>
      </c>
      <c r="P318" s="141">
        <f t="shared" si="65"/>
        <v>42.857142857142854</v>
      </c>
      <c r="Q318" s="141">
        <f t="shared" si="79"/>
        <v>9</v>
      </c>
      <c r="R318" s="141">
        <f t="shared" si="66"/>
        <v>7</v>
      </c>
      <c r="S318" s="144"/>
      <c r="T318" s="253">
        <v>446099625</v>
      </c>
      <c r="U318" s="383" t="s">
        <v>673</v>
      </c>
      <c r="V318" s="253">
        <v>0</v>
      </c>
      <c r="W318" s="253">
        <v>0</v>
      </c>
      <c r="X318" s="253">
        <v>0</v>
      </c>
      <c r="Y318" s="253">
        <v>1</v>
      </c>
      <c r="Z318" s="253">
        <v>2</v>
      </c>
      <c r="AA318" s="253">
        <v>4</v>
      </c>
      <c r="AB318" s="253">
        <v>0</v>
      </c>
      <c r="AC318" s="253">
        <v>0</v>
      </c>
      <c r="AD318" s="253">
        <v>0</v>
      </c>
      <c r="AE318" s="253">
        <v>0</v>
      </c>
      <c r="AF318" s="253">
        <v>2</v>
      </c>
      <c r="AG318" s="253">
        <v>0</v>
      </c>
      <c r="AH318" s="253">
        <v>0</v>
      </c>
      <c r="AI318" s="253">
        <v>0</v>
      </c>
      <c r="AJ318" s="253">
        <v>1</v>
      </c>
      <c r="AK318" s="126"/>
      <c r="AL318" s="253">
        <v>446</v>
      </c>
      <c r="AM318" s="253">
        <v>99</v>
      </c>
      <c r="AN318" s="253">
        <v>625</v>
      </c>
      <c r="AO318" s="253">
        <v>0</v>
      </c>
    </row>
    <row r="319" spans="1:41">
      <c r="A319" s="129">
        <v>446099690</v>
      </c>
      <c r="B319" s="130" t="s">
        <v>673</v>
      </c>
      <c r="C319" s="141">
        <f t="shared" si="67"/>
        <v>0</v>
      </c>
      <c r="D319" s="141">
        <f t="shared" si="68"/>
        <v>0</v>
      </c>
      <c r="E319" s="141">
        <f t="shared" si="69"/>
        <v>0</v>
      </c>
      <c r="F319" s="141">
        <f t="shared" si="70"/>
        <v>0</v>
      </c>
      <c r="G319" s="141">
        <f t="shared" si="71"/>
        <v>3</v>
      </c>
      <c r="H319" s="141">
        <f t="shared" si="72"/>
        <v>7</v>
      </c>
      <c r="I319" s="141">
        <f t="shared" si="73"/>
        <v>0.375</v>
      </c>
      <c r="J319" s="141"/>
      <c r="K319" s="141">
        <f t="shared" si="74"/>
        <v>0</v>
      </c>
      <c r="L319" s="141">
        <f t="shared" si="75"/>
        <v>0</v>
      </c>
      <c r="M319" s="141">
        <f t="shared" si="76"/>
        <v>0</v>
      </c>
      <c r="N319" s="141">
        <f t="shared" si="77"/>
        <v>0</v>
      </c>
      <c r="O319" s="141">
        <f t="shared" si="78"/>
        <v>4</v>
      </c>
      <c r="P319" s="141">
        <f t="shared" si="65"/>
        <v>40</v>
      </c>
      <c r="Q319" s="141">
        <f t="shared" si="79"/>
        <v>9</v>
      </c>
      <c r="R319" s="141">
        <f t="shared" si="66"/>
        <v>10</v>
      </c>
      <c r="S319" s="144"/>
      <c r="T319" s="253">
        <v>446099690</v>
      </c>
      <c r="U319" s="383" t="s">
        <v>673</v>
      </c>
      <c r="V319" s="253">
        <v>0</v>
      </c>
      <c r="W319" s="253">
        <v>0</v>
      </c>
      <c r="X319" s="253">
        <v>0</v>
      </c>
      <c r="Y319" s="253">
        <v>0</v>
      </c>
      <c r="Z319" s="253">
        <v>3</v>
      </c>
      <c r="AA319" s="253">
        <v>7</v>
      </c>
      <c r="AB319" s="253">
        <v>0</v>
      </c>
      <c r="AC319" s="253">
        <v>0</v>
      </c>
      <c r="AD319" s="253">
        <v>0</v>
      </c>
      <c r="AE319" s="253">
        <v>0</v>
      </c>
      <c r="AF319" s="253">
        <v>1</v>
      </c>
      <c r="AG319" s="253">
        <v>0</v>
      </c>
      <c r="AH319" s="253">
        <v>0</v>
      </c>
      <c r="AI319" s="253">
        <v>0</v>
      </c>
      <c r="AJ319" s="253">
        <v>3</v>
      </c>
      <c r="AK319" s="126"/>
      <c r="AL319" s="253">
        <v>446</v>
      </c>
      <c r="AM319" s="253">
        <v>99</v>
      </c>
      <c r="AN319" s="253">
        <v>690</v>
      </c>
      <c r="AO319" s="253">
        <v>0</v>
      </c>
    </row>
    <row r="320" spans="1:41">
      <c r="A320" s="129">
        <v>447101014</v>
      </c>
      <c r="B320" s="130" t="s">
        <v>685</v>
      </c>
      <c r="C320" s="141">
        <f t="shared" si="67"/>
        <v>0</v>
      </c>
      <c r="D320" s="141">
        <f t="shared" si="68"/>
        <v>0</v>
      </c>
      <c r="E320" s="141">
        <f t="shared" si="69"/>
        <v>0</v>
      </c>
      <c r="F320" s="141">
        <f t="shared" si="70"/>
        <v>1</v>
      </c>
      <c r="G320" s="141">
        <f t="shared" si="71"/>
        <v>0</v>
      </c>
      <c r="H320" s="141">
        <f t="shared" si="72"/>
        <v>0</v>
      </c>
      <c r="I320" s="141">
        <f t="shared" si="73"/>
        <v>3.7499999999999999E-2</v>
      </c>
      <c r="J320" s="141"/>
      <c r="K320" s="141">
        <f t="shared" si="74"/>
        <v>0</v>
      </c>
      <c r="L320" s="141">
        <f t="shared" si="75"/>
        <v>0</v>
      </c>
      <c r="M320" s="141">
        <f t="shared" si="76"/>
        <v>0</v>
      </c>
      <c r="N320" s="141">
        <f t="shared" si="77"/>
        <v>0</v>
      </c>
      <c r="O320" s="141">
        <f t="shared" si="78"/>
        <v>0</v>
      </c>
      <c r="P320" s="141">
        <f t="shared" si="65"/>
        <v>0</v>
      </c>
      <c r="Q320" s="141">
        <f t="shared" si="79"/>
        <v>1</v>
      </c>
      <c r="R320" s="141">
        <f t="shared" si="66"/>
        <v>1</v>
      </c>
      <c r="S320" s="144"/>
      <c r="T320" s="253">
        <v>447101014</v>
      </c>
      <c r="U320" s="383" t="s">
        <v>685</v>
      </c>
      <c r="V320" s="253">
        <v>0</v>
      </c>
      <c r="W320" s="253">
        <v>0</v>
      </c>
      <c r="X320" s="253">
        <v>0</v>
      </c>
      <c r="Y320" s="253">
        <v>1</v>
      </c>
      <c r="Z320" s="253">
        <v>0</v>
      </c>
      <c r="AA320" s="253">
        <v>0</v>
      </c>
      <c r="AB320" s="253">
        <v>0</v>
      </c>
      <c r="AC320" s="253">
        <v>0</v>
      </c>
      <c r="AD320" s="253">
        <v>0</v>
      </c>
      <c r="AE320" s="253">
        <v>0</v>
      </c>
      <c r="AF320" s="253">
        <v>0</v>
      </c>
      <c r="AG320" s="253">
        <v>0</v>
      </c>
      <c r="AH320" s="253">
        <v>0</v>
      </c>
      <c r="AI320" s="253">
        <v>0</v>
      </c>
      <c r="AJ320" s="253">
        <v>0</v>
      </c>
      <c r="AK320" s="126"/>
      <c r="AL320" s="253">
        <v>447</v>
      </c>
      <c r="AM320" s="253">
        <v>101</v>
      </c>
      <c r="AN320" s="253">
        <v>14</v>
      </c>
      <c r="AO320" s="253">
        <v>0</v>
      </c>
    </row>
    <row r="321" spans="1:41">
      <c r="A321" s="129">
        <v>447101025</v>
      </c>
      <c r="B321" s="130" t="s">
        <v>685</v>
      </c>
      <c r="C321" s="141">
        <f t="shared" si="67"/>
        <v>0</v>
      </c>
      <c r="D321" s="141">
        <f t="shared" si="68"/>
        <v>0</v>
      </c>
      <c r="E321" s="141">
        <f t="shared" si="69"/>
        <v>7</v>
      </c>
      <c r="F321" s="141">
        <f t="shared" si="70"/>
        <v>16</v>
      </c>
      <c r="G321" s="141">
        <f t="shared" si="71"/>
        <v>9</v>
      </c>
      <c r="H321" s="141">
        <f t="shared" si="72"/>
        <v>0</v>
      </c>
      <c r="I321" s="141">
        <f t="shared" si="73"/>
        <v>1.2375</v>
      </c>
      <c r="J321" s="141"/>
      <c r="K321" s="141">
        <f t="shared" si="74"/>
        <v>0</v>
      </c>
      <c r="L321" s="141">
        <f t="shared" si="75"/>
        <v>0</v>
      </c>
      <c r="M321" s="141">
        <f t="shared" si="76"/>
        <v>1</v>
      </c>
      <c r="N321" s="141">
        <f t="shared" si="77"/>
        <v>0</v>
      </c>
      <c r="O321" s="141">
        <f t="shared" si="78"/>
        <v>7</v>
      </c>
      <c r="P321" s="141">
        <f t="shared" si="65"/>
        <v>21.212121212121211</v>
      </c>
      <c r="Q321" s="141">
        <f t="shared" si="79"/>
        <v>5</v>
      </c>
      <c r="R321" s="141">
        <f t="shared" si="66"/>
        <v>33</v>
      </c>
      <c r="S321" s="144"/>
      <c r="T321" s="253">
        <v>447101025</v>
      </c>
      <c r="U321" s="383" t="s">
        <v>685</v>
      </c>
      <c r="V321" s="253">
        <v>0</v>
      </c>
      <c r="W321" s="253">
        <v>0</v>
      </c>
      <c r="X321" s="253">
        <v>7</v>
      </c>
      <c r="Y321" s="253">
        <v>16</v>
      </c>
      <c r="Z321" s="253">
        <v>9</v>
      </c>
      <c r="AA321" s="253">
        <v>0</v>
      </c>
      <c r="AB321" s="253">
        <v>0</v>
      </c>
      <c r="AC321" s="253">
        <v>0</v>
      </c>
      <c r="AD321" s="253">
        <v>1</v>
      </c>
      <c r="AE321" s="253">
        <v>0</v>
      </c>
      <c r="AF321" s="253">
        <v>7</v>
      </c>
      <c r="AG321" s="253">
        <v>0</v>
      </c>
      <c r="AH321" s="253">
        <v>0</v>
      </c>
      <c r="AI321" s="253">
        <v>0</v>
      </c>
      <c r="AJ321" s="253">
        <v>0</v>
      </c>
      <c r="AK321" s="126"/>
      <c r="AL321" s="253">
        <v>447</v>
      </c>
      <c r="AM321" s="253">
        <v>101</v>
      </c>
      <c r="AN321" s="253">
        <v>25</v>
      </c>
      <c r="AO321" s="253">
        <v>0</v>
      </c>
    </row>
    <row r="322" spans="1:41">
      <c r="A322" s="129">
        <v>447101101</v>
      </c>
      <c r="B322" s="130" t="s">
        <v>685</v>
      </c>
      <c r="C322" s="141">
        <f t="shared" si="67"/>
        <v>0</v>
      </c>
      <c r="D322" s="141">
        <f t="shared" si="68"/>
        <v>0</v>
      </c>
      <c r="E322" s="141">
        <f t="shared" si="69"/>
        <v>28</v>
      </c>
      <c r="F322" s="141">
        <f t="shared" si="70"/>
        <v>214</v>
      </c>
      <c r="G322" s="141">
        <f t="shared" si="71"/>
        <v>105</v>
      </c>
      <c r="H322" s="141">
        <f t="shared" si="72"/>
        <v>0</v>
      </c>
      <c r="I322" s="141">
        <f t="shared" si="73"/>
        <v>13.3125</v>
      </c>
      <c r="J322" s="141"/>
      <c r="K322" s="141">
        <f t="shared" si="74"/>
        <v>0</v>
      </c>
      <c r="L322" s="141">
        <f t="shared" si="75"/>
        <v>0</v>
      </c>
      <c r="M322" s="141">
        <f t="shared" si="76"/>
        <v>8</v>
      </c>
      <c r="N322" s="141">
        <f t="shared" si="77"/>
        <v>0</v>
      </c>
      <c r="O322" s="141">
        <f t="shared" si="78"/>
        <v>14</v>
      </c>
      <c r="P322" s="141">
        <f t="shared" si="65"/>
        <v>3.943661971830986</v>
      </c>
      <c r="Q322" s="141">
        <f t="shared" si="79"/>
        <v>1</v>
      </c>
      <c r="R322" s="141">
        <f t="shared" si="66"/>
        <v>355</v>
      </c>
      <c r="S322" s="144"/>
      <c r="T322" s="253">
        <v>447101101</v>
      </c>
      <c r="U322" s="383" t="s">
        <v>685</v>
      </c>
      <c r="V322" s="253">
        <v>0</v>
      </c>
      <c r="W322" s="253">
        <v>0</v>
      </c>
      <c r="X322" s="253">
        <v>28</v>
      </c>
      <c r="Y322" s="253">
        <v>214</v>
      </c>
      <c r="Z322" s="253">
        <v>105</v>
      </c>
      <c r="AA322" s="253">
        <v>0</v>
      </c>
      <c r="AB322" s="253">
        <v>0</v>
      </c>
      <c r="AC322" s="253">
        <v>0</v>
      </c>
      <c r="AD322" s="253">
        <v>8</v>
      </c>
      <c r="AE322" s="253">
        <v>0</v>
      </c>
      <c r="AF322" s="253">
        <v>12</v>
      </c>
      <c r="AG322" s="253">
        <v>0</v>
      </c>
      <c r="AH322" s="253">
        <v>0</v>
      </c>
      <c r="AI322" s="253">
        <v>2</v>
      </c>
      <c r="AJ322" s="253">
        <v>0</v>
      </c>
      <c r="AK322" s="126"/>
      <c r="AL322" s="253">
        <v>447</v>
      </c>
      <c r="AM322" s="253">
        <v>101</v>
      </c>
      <c r="AN322" s="253">
        <v>101</v>
      </c>
      <c r="AO322" s="253">
        <v>0</v>
      </c>
    </row>
    <row r="323" spans="1:41">
      <c r="A323" s="129">
        <v>447101138</v>
      </c>
      <c r="B323" s="130" t="s">
        <v>685</v>
      </c>
      <c r="C323" s="141">
        <f t="shared" si="67"/>
        <v>0</v>
      </c>
      <c r="D323" s="141">
        <f t="shared" si="68"/>
        <v>0</v>
      </c>
      <c r="E323" s="141">
        <f t="shared" si="69"/>
        <v>0</v>
      </c>
      <c r="F323" s="141">
        <f t="shared" si="70"/>
        <v>2</v>
      </c>
      <c r="G323" s="141">
        <f t="shared" si="71"/>
        <v>0</v>
      </c>
      <c r="H323" s="141">
        <f t="shared" si="72"/>
        <v>0</v>
      </c>
      <c r="I323" s="141">
        <f t="shared" si="73"/>
        <v>7.4999999999999997E-2</v>
      </c>
      <c r="J323" s="141"/>
      <c r="K323" s="141">
        <f t="shared" si="74"/>
        <v>0</v>
      </c>
      <c r="L323" s="141">
        <f t="shared" si="75"/>
        <v>0</v>
      </c>
      <c r="M323" s="141">
        <f t="shared" si="76"/>
        <v>0</v>
      </c>
      <c r="N323" s="141">
        <f t="shared" si="77"/>
        <v>0</v>
      </c>
      <c r="O323" s="141">
        <f t="shared" si="78"/>
        <v>0</v>
      </c>
      <c r="P323" s="141">
        <f t="shared" si="65"/>
        <v>0</v>
      </c>
      <c r="Q323" s="141">
        <f t="shared" si="79"/>
        <v>1</v>
      </c>
      <c r="R323" s="141">
        <f t="shared" si="66"/>
        <v>2</v>
      </c>
      <c r="S323" s="144"/>
      <c r="T323" s="253">
        <v>447101138</v>
      </c>
      <c r="U323" s="383" t="s">
        <v>685</v>
      </c>
      <c r="V323" s="253">
        <v>0</v>
      </c>
      <c r="W323" s="253">
        <v>0</v>
      </c>
      <c r="X323" s="253">
        <v>0</v>
      </c>
      <c r="Y323" s="253">
        <v>2</v>
      </c>
      <c r="Z323" s="253">
        <v>0</v>
      </c>
      <c r="AA323" s="253">
        <v>0</v>
      </c>
      <c r="AB323" s="253">
        <v>0</v>
      </c>
      <c r="AC323" s="253">
        <v>0</v>
      </c>
      <c r="AD323" s="253">
        <v>0</v>
      </c>
      <c r="AE323" s="253">
        <v>0</v>
      </c>
      <c r="AF323" s="253">
        <v>0</v>
      </c>
      <c r="AG323" s="253">
        <v>0</v>
      </c>
      <c r="AH323" s="253">
        <v>0</v>
      </c>
      <c r="AI323" s="253">
        <v>0</v>
      </c>
      <c r="AJ323" s="253">
        <v>0</v>
      </c>
      <c r="AK323" s="126"/>
      <c r="AL323" s="253">
        <v>447</v>
      </c>
      <c r="AM323" s="253">
        <v>101</v>
      </c>
      <c r="AN323" s="253">
        <v>138</v>
      </c>
      <c r="AO323" s="253">
        <v>0</v>
      </c>
    </row>
    <row r="324" spans="1:41">
      <c r="A324" s="129">
        <v>447101167</v>
      </c>
      <c r="B324" s="130" t="s">
        <v>685</v>
      </c>
      <c r="C324" s="141">
        <f t="shared" si="67"/>
        <v>0</v>
      </c>
      <c r="D324" s="141">
        <f t="shared" si="68"/>
        <v>0</v>
      </c>
      <c r="E324" s="141">
        <f t="shared" si="69"/>
        <v>0</v>
      </c>
      <c r="F324" s="141">
        <f t="shared" si="70"/>
        <v>0</v>
      </c>
      <c r="G324" s="141">
        <f t="shared" si="71"/>
        <v>1</v>
      </c>
      <c r="H324" s="141">
        <f t="shared" si="72"/>
        <v>0</v>
      </c>
      <c r="I324" s="141">
        <f t="shared" si="73"/>
        <v>3.7499999999999999E-2</v>
      </c>
      <c r="J324" s="141"/>
      <c r="K324" s="141">
        <f t="shared" si="74"/>
        <v>0</v>
      </c>
      <c r="L324" s="141">
        <f t="shared" si="75"/>
        <v>0</v>
      </c>
      <c r="M324" s="141">
        <f t="shared" si="76"/>
        <v>0</v>
      </c>
      <c r="N324" s="141">
        <f t="shared" si="77"/>
        <v>0</v>
      </c>
      <c r="O324" s="141">
        <f t="shared" si="78"/>
        <v>0</v>
      </c>
      <c r="P324" s="141">
        <f t="shared" si="65"/>
        <v>0</v>
      </c>
      <c r="Q324" s="141">
        <f t="shared" si="79"/>
        <v>1</v>
      </c>
      <c r="R324" s="141">
        <f t="shared" si="66"/>
        <v>1</v>
      </c>
      <c r="S324" s="144"/>
      <c r="T324" s="253">
        <v>447101167</v>
      </c>
      <c r="U324" s="383" t="s">
        <v>685</v>
      </c>
      <c r="V324" s="253">
        <v>0</v>
      </c>
      <c r="W324" s="253">
        <v>0</v>
      </c>
      <c r="X324" s="253">
        <v>0</v>
      </c>
      <c r="Y324" s="253">
        <v>0</v>
      </c>
      <c r="Z324" s="253">
        <v>1</v>
      </c>
      <c r="AA324" s="253">
        <v>0</v>
      </c>
      <c r="AB324" s="253">
        <v>0</v>
      </c>
      <c r="AC324" s="253">
        <v>0</v>
      </c>
      <c r="AD324" s="253">
        <v>0</v>
      </c>
      <c r="AE324" s="253">
        <v>0</v>
      </c>
      <c r="AF324" s="253">
        <v>0</v>
      </c>
      <c r="AG324" s="253">
        <v>0</v>
      </c>
      <c r="AH324" s="253">
        <v>0</v>
      </c>
      <c r="AI324" s="253">
        <v>0</v>
      </c>
      <c r="AJ324" s="253">
        <v>0</v>
      </c>
      <c r="AK324" s="126"/>
      <c r="AL324" s="253">
        <v>447</v>
      </c>
      <c r="AM324" s="253">
        <v>101</v>
      </c>
      <c r="AN324" s="253">
        <v>167</v>
      </c>
      <c r="AO324" s="253">
        <v>0</v>
      </c>
    </row>
    <row r="325" spans="1:41">
      <c r="A325" s="129">
        <v>447101177</v>
      </c>
      <c r="B325" s="130" t="s">
        <v>685</v>
      </c>
      <c r="C325" s="141">
        <f t="shared" si="67"/>
        <v>0</v>
      </c>
      <c r="D325" s="141">
        <f t="shared" si="68"/>
        <v>0</v>
      </c>
      <c r="E325" s="141">
        <f t="shared" si="69"/>
        <v>0</v>
      </c>
      <c r="F325" s="141">
        <f t="shared" si="70"/>
        <v>3</v>
      </c>
      <c r="G325" s="141">
        <f t="shared" si="71"/>
        <v>3</v>
      </c>
      <c r="H325" s="141">
        <f t="shared" si="72"/>
        <v>0</v>
      </c>
      <c r="I325" s="141">
        <f t="shared" si="73"/>
        <v>0.22500000000000001</v>
      </c>
      <c r="J325" s="141"/>
      <c r="K325" s="141">
        <f t="shared" si="74"/>
        <v>0</v>
      </c>
      <c r="L325" s="141">
        <f t="shared" si="75"/>
        <v>0</v>
      </c>
      <c r="M325" s="141">
        <f t="shared" si="76"/>
        <v>0</v>
      </c>
      <c r="N325" s="141">
        <f t="shared" si="77"/>
        <v>0</v>
      </c>
      <c r="O325" s="141">
        <f t="shared" si="78"/>
        <v>1</v>
      </c>
      <c r="P325" s="141">
        <f t="shared" si="65"/>
        <v>16.666666666666664</v>
      </c>
      <c r="Q325" s="141">
        <f t="shared" si="79"/>
        <v>4</v>
      </c>
      <c r="R325" s="141">
        <f t="shared" si="66"/>
        <v>6</v>
      </c>
      <c r="S325" s="144"/>
      <c r="T325" s="253">
        <v>447101177</v>
      </c>
      <c r="U325" s="383" t="s">
        <v>685</v>
      </c>
      <c r="V325" s="253">
        <v>0</v>
      </c>
      <c r="W325" s="253">
        <v>0</v>
      </c>
      <c r="X325" s="253">
        <v>0</v>
      </c>
      <c r="Y325" s="253">
        <v>3</v>
      </c>
      <c r="Z325" s="253">
        <v>3</v>
      </c>
      <c r="AA325" s="253">
        <v>0</v>
      </c>
      <c r="AB325" s="253">
        <v>0</v>
      </c>
      <c r="AC325" s="253">
        <v>0</v>
      </c>
      <c r="AD325" s="253">
        <v>0</v>
      </c>
      <c r="AE325" s="253">
        <v>0</v>
      </c>
      <c r="AF325" s="253">
        <v>1</v>
      </c>
      <c r="AG325" s="253">
        <v>0</v>
      </c>
      <c r="AH325" s="253">
        <v>0</v>
      </c>
      <c r="AI325" s="253">
        <v>0</v>
      </c>
      <c r="AJ325" s="253">
        <v>0</v>
      </c>
      <c r="AK325" s="126"/>
      <c r="AL325" s="253">
        <v>447</v>
      </c>
      <c r="AM325" s="253">
        <v>101</v>
      </c>
      <c r="AN325" s="253">
        <v>177</v>
      </c>
      <c r="AO325" s="253">
        <v>0</v>
      </c>
    </row>
    <row r="326" spans="1:41">
      <c r="A326" s="129">
        <v>447101185</v>
      </c>
      <c r="B326" s="130" t="s">
        <v>685</v>
      </c>
      <c r="C326" s="141">
        <f t="shared" si="67"/>
        <v>0</v>
      </c>
      <c r="D326" s="141">
        <f t="shared" si="68"/>
        <v>0</v>
      </c>
      <c r="E326" s="141">
        <f t="shared" si="69"/>
        <v>1</v>
      </c>
      <c r="F326" s="141">
        <f t="shared" si="70"/>
        <v>4</v>
      </c>
      <c r="G326" s="141">
        <f t="shared" si="71"/>
        <v>8</v>
      </c>
      <c r="H326" s="141">
        <f t="shared" si="72"/>
        <v>0</v>
      </c>
      <c r="I326" s="141">
        <f t="shared" si="73"/>
        <v>0.52500000000000002</v>
      </c>
      <c r="J326" s="141"/>
      <c r="K326" s="141">
        <f t="shared" si="74"/>
        <v>0</v>
      </c>
      <c r="L326" s="141">
        <f t="shared" si="75"/>
        <v>0</v>
      </c>
      <c r="M326" s="141">
        <f t="shared" si="76"/>
        <v>1</v>
      </c>
      <c r="N326" s="141">
        <f t="shared" si="77"/>
        <v>0</v>
      </c>
      <c r="O326" s="141">
        <f t="shared" si="78"/>
        <v>2</v>
      </c>
      <c r="P326" s="141">
        <f t="shared" si="65"/>
        <v>14.285714285714285</v>
      </c>
      <c r="Q326" s="141">
        <f t="shared" si="79"/>
        <v>3</v>
      </c>
      <c r="R326" s="141">
        <f t="shared" si="66"/>
        <v>14</v>
      </c>
      <c r="S326" s="144"/>
      <c r="T326" s="253">
        <v>447101185</v>
      </c>
      <c r="U326" s="383" t="s">
        <v>685</v>
      </c>
      <c r="V326" s="253">
        <v>0</v>
      </c>
      <c r="W326" s="253">
        <v>0</v>
      </c>
      <c r="X326" s="253">
        <v>1</v>
      </c>
      <c r="Y326" s="253">
        <v>4</v>
      </c>
      <c r="Z326" s="253">
        <v>8</v>
      </c>
      <c r="AA326" s="253">
        <v>0</v>
      </c>
      <c r="AB326" s="253">
        <v>0</v>
      </c>
      <c r="AC326" s="253">
        <v>0</v>
      </c>
      <c r="AD326" s="253">
        <v>1</v>
      </c>
      <c r="AE326" s="253">
        <v>0</v>
      </c>
      <c r="AF326" s="253">
        <v>2</v>
      </c>
      <c r="AG326" s="253">
        <v>0</v>
      </c>
      <c r="AH326" s="253">
        <v>0</v>
      </c>
      <c r="AI326" s="253">
        <v>0</v>
      </c>
      <c r="AJ326" s="253">
        <v>0</v>
      </c>
      <c r="AK326" s="126"/>
      <c r="AL326" s="253">
        <v>447</v>
      </c>
      <c r="AM326" s="253">
        <v>101</v>
      </c>
      <c r="AN326" s="253">
        <v>185</v>
      </c>
      <c r="AO326" s="253">
        <v>0</v>
      </c>
    </row>
    <row r="327" spans="1:41">
      <c r="A327" s="129">
        <v>447101187</v>
      </c>
      <c r="B327" s="130" t="s">
        <v>685</v>
      </c>
      <c r="C327" s="141">
        <f t="shared" si="67"/>
        <v>0</v>
      </c>
      <c r="D327" s="141">
        <f t="shared" si="68"/>
        <v>0</v>
      </c>
      <c r="E327" s="141">
        <f t="shared" si="69"/>
        <v>0</v>
      </c>
      <c r="F327" s="141">
        <f t="shared" si="70"/>
        <v>1</v>
      </c>
      <c r="G327" s="141">
        <f t="shared" si="71"/>
        <v>3</v>
      </c>
      <c r="H327" s="141">
        <f t="shared" si="72"/>
        <v>0</v>
      </c>
      <c r="I327" s="141">
        <f t="shared" si="73"/>
        <v>0.15</v>
      </c>
      <c r="J327" s="141"/>
      <c r="K327" s="141">
        <f t="shared" si="74"/>
        <v>0</v>
      </c>
      <c r="L327" s="141">
        <f t="shared" si="75"/>
        <v>0</v>
      </c>
      <c r="M327" s="141">
        <f t="shared" si="76"/>
        <v>0</v>
      </c>
      <c r="N327" s="141">
        <f t="shared" si="77"/>
        <v>0</v>
      </c>
      <c r="O327" s="141">
        <f t="shared" si="78"/>
        <v>1</v>
      </c>
      <c r="P327" s="141">
        <f t="shared" si="65"/>
        <v>25</v>
      </c>
      <c r="Q327" s="141">
        <f t="shared" si="79"/>
        <v>6</v>
      </c>
      <c r="R327" s="141">
        <f t="shared" si="66"/>
        <v>4</v>
      </c>
      <c r="S327" s="144"/>
      <c r="T327" s="253">
        <v>447101187</v>
      </c>
      <c r="U327" s="383" t="s">
        <v>685</v>
      </c>
      <c r="V327" s="253">
        <v>0</v>
      </c>
      <c r="W327" s="253">
        <v>0</v>
      </c>
      <c r="X327" s="253">
        <v>0</v>
      </c>
      <c r="Y327" s="253">
        <v>1</v>
      </c>
      <c r="Z327" s="253">
        <v>3</v>
      </c>
      <c r="AA327" s="253">
        <v>0</v>
      </c>
      <c r="AB327" s="253">
        <v>0</v>
      </c>
      <c r="AC327" s="253">
        <v>0</v>
      </c>
      <c r="AD327" s="253">
        <v>0</v>
      </c>
      <c r="AE327" s="253">
        <v>0</v>
      </c>
      <c r="AF327" s="253">
        <v>1</v>
      </c>
      <c r="AG327" s="253">
        <v>0</v>
      </c>
      <c r="AH327" s="253">
        <v>0</v>
      </c>
      <c r="AI327" s="253">
        <v>0</v>
      </c>
      <c r="AJ327" s="253">
        <v>0</v>
      </c>
      <c r="AK327" s="126"/>
      <c r="AL327" s="253">
        <v>447</v>
      </c>
      <c r="AM327" s="253">
        <v>101</v>
      </c>
      <c r="AN327" s="253">
        <v>187</v>
      </c>
      <c r="AO327" s="253">
        <v>0</v>
      </c>
    </row>
    <row r="328" spans="1:41">
      <c r="A328" s="129">
        <v>447101208</v>
      </c>
      <c r="B328" s="130" t="s">
        <v>685</v>
      </c>
      <c r="C328" s="141">
        <f t="shared" si="67"/>
        <v>0</v>
      </c>
      <c r="D328" s="141">
        <f t="shared" si="68"/>
        <v>0</v>
      </c>
      <c r="E328" s="141">
        <f t="shared" si="69"/>
        <v>0</v>
      </c>
      <c r="F328" s="141">
        <f t="shared" si="70"/>
        <v>0</v>
      </c>
      <c r="G328" s="141">
        <f t="shared" si="71"/>
        <v>1</v>
      </c>
      <c r="H328" s="141">
        <f t="shared" si="72"/>
        <v>0</v>
      </c>
      <c r="I328" s="141">
        <f t="shared" si="73"/>
        <v>3.7499999999999999E-2</v>
      </c>
      <c r="J328" s="141"/>
      <c r="K328" s="141">
        <f t="shared" si="74"/>
        <v>0</v>
      </c>
      <c r="L328" s="141">
        <f t="shared" si="75"/>
        <v>0</v>
      </c>
      <c r="M328" s="141">
        <f t="shared" si="76"/>
        <v>0</v>
      </c>
      <c r="N328" s="141">
        <f t="shared" si="77"/>
        <v>0</v>
      </c>
      <c r="O328" s="141">
        <f t="shared" si="78"/>
        <v>0</v>
      </c>
      <c r="P328" s="141">
        <f t="shared" si="65"/>
        <v>0</v>
      </c>
      <c r="Q328" s="141">
        <f t="shared" si="79"/>
        <v>1</v>
      </c>
      <c r="R328" s="141">
        <f t="shared" si="66"/>
        <v>1</v>
      </c>
      <c r="S328" s="144"/>
      <c r="T328" s="253">
        <v>447101208</v>
      </c>
      <c r="U328" s="383" t="s">
        <v>685</v>
      </c>
      <c r="V328" s="253">
        <v>0</v>
      </c>
      <c r="W328" s="253">
        <v>0</v>
      </c>
      <c r="X328" s="253">
        <v>0</v>
      </c>
      <c r="Y328" s="253">
        <v>0</v>
      </c>
      <c r="Z328" s="253">
        <v>1</v>
      </c>
      <c r="AA328" s="253">
        <v>0</v>
      </c>
      <c r="AB328" s="253">
        <v>0</v>
      </c>
      <c r="AC328" s="253">
        <v>0</v>
      </c>
      <c r="AD328" s="253">
        <v>0</v>
      </c>
      <c r="AE328" s="253">
        <v>0</v>
      </c>
      <c r="AF328" s="253">
        <v>0</v>
      </c>
      <c r="AG328" s="253">
        <v>0</v>
      </c>
      <c r="AH328" s="253">
        <v>0</v>
      </c>
      <c r="AI328" s="253">
        <v>0</v>
      </c>
      <c r="AJ328" s="253">
        <v>0</v>
      </c>
      <c r="AK328" s="126"/>
      <c r="AL328" s="253">
        <v>447</v>
      </c>
      <c r="AM328" s="253">
        <v>101</v>
      </c>
      <c r="AN328" s="253">
        <v>208</v>
      </c>
      <c r="AO328" s="253">
        <v>0</v>
      </c>
    </row>
    <row r="329" spans="1:41">
      <c r="A329" s="129">
        <v>447101212</v>
      </c>
      <c r="B329" s="130" t="s">
        <v>685</v>
      </c>
      <c r="C329" s="141">
        <f t="shared" si="67"/>
        <v>0</v>
      </c>
      <c r="D329" s="141">
        <f t="shared" si="68"/>
        <v>0</v>
      </c>
      <c r="E329" s="141">
        <f t="shared" si="69"/>
        <v>0</v>
      </c>
      <c r="F329" s="141">
        <f t="shared" si="70"/>
        <v>0</v>
      </c>
      <c r="G329" s="141">
        <f t="shared" si="71"/>
        <v>1</v>
      </c>
      <c r="H329" s="141">
        <f t="shared" si="72"/>
        <v>0</v>
      </c>
      <c r="I329" s="141">
        <f t="shared" si="73"/>
        <v>3.7499999999999999E-2</v>
      </c>
      <c r="J329" s="141"/>
      <c r="K329" s="141">
        <f t="shared" si="74"/>
        <v>0</v>
      </c>
      <c r="L329" s="141">
        <f t="shared" si="75"/>
        <v>0</v>
      </c>
      <c r="M329" s="141">
        <f t="shared" si="76"/>
        <v>0</v>
      </c>
      <c r="N329" s="141">
        <f t="shared" si="77"/>
        <v>0</v>
      </c>
      <c r="O329" s="141">
        <f t="shared" si="78"/>
        <v>0</v>
      </c>
      <c r="P329" s="141">
        <f t="shared" si="65"/>
        <v>0</v>
      </c>
      <c r="Q329" s="141">
        <f t="shared" si="79"/>
        <v>1</v>
      </c>
      <c r="R329" s="141">
        <f t="shared" si="66"/>
        <v>1</v>
      </c>
      <c r="S329" s="144"/>
      <c r="T329" s="253">
        <v>447101212</v>
      </c>
      <c r="U329" s="383" t="s">
        <v>685</v>
      </c>
      <c r="V329" s="253">
        <v>0</v>
      </c>
      <c r="W329" s="253">
        <v>0</v>
      </c>
      <c r="X329" s="253">
        <v>0</v>
      </c>
      <c r="Y329" s="253">
        <v>0</v>
      </c>
      <c r="Z329" s="253">
        <v>1</v>
      </c>
      <c r="AA329" s="253">
        <v>0</v>
      </c>
      <c r="AB329" s="253">
        <v>0</v>
      </c>
      <c r="AC329" s="253">
        <v>0</v>
      </c>
      <c r="AD329" s="253">
        <v>0</v>
      </c>
      <c r="AE329" s="253">
        <v>0</v>
      </c>
      <c r="AF329" s="253">
        <v>0</v>
      </c>
      <c r="AG329" s="253">
        <v>0</v>
      </c>
      <c r="AH329" s="253">
        <v>0</v>
      </c>
      <c r="AI329" s="253">
        <v>0</v>
      </c>
      <c r="AJ329" s="253">
        <v>0</v>
      </c>
      <c r="AK329" s="126"/>
      <c r="AL329" s="253">
        <v>447</v>
      </c>
      <c r="AM329" s="253">
        <v>101</v>
      </c>
      <c r="AN329" s="253">
        <v>212</v>
      </c>
      <c r="AO329" s="253">
        <v>0</v>
      </c>
    </row>
    <row r="330" spans="1:41">
      <c r="A330" s="129">
        <v>447101214</v>
      </c>
      <c r="B330" s="130" t="s">
        <v>685</v>
      </c>
      <c r="C330" s="141">
        <f t="shared" si="67"/>
        <v>0</v>
      </c>
      <c r="D330" s="141">
        <f t="shared" si="68"/>
        <v>0</v>
      </c>
      <c r="E330" s="141">
        <f t="shared" si="69"/>
        <v>0</v>
      </c>
      <c r="F330" s="141">
        <f t="shared" si="70"/>
        <v>0</v>
      </c>
      <c r="G330" s="141">
        <f t="shared" si="71"/>
        <v>1</v>
      </c>
      <c r="H330" s="141">
        <f t="shared" si="72"/>
        <v>0</v>
      </c>
      <c r="I330" s="141">
        <f t="shared" si="73"/>
        <v>3.7499999999999999E-2</v>
      </c>
      <c r="J330" s="141"/>
      <c r="K330" s="141">
        <f t="shared" si="74"/>
        <v>0</v>
      </c>
      <c r="L330" s="141">
        <f t="shared" si="75"/>
        <v>0</v>
      </c>
      <c r="M330" s="141">
        <f t="shared" si="76"/>
        <v>0</v>
      </c>
      <c r="N330" s="141">
        <f t="shared" si="77"/>
        <v>0</v>
      </c>
      <c r="O330" s="141">
        <f t="shared" si="78"/>
        <v>0</v>
      </c>
      <c r="P330" s="141">
        <f t="shared" si="65"/>
        <v>0</v>
      </c>
      <c r="Q330" s="141">
        <f t="shared" si="79"/>
        <v>1</v>
      </c>
      <c r="R330" s="141">
        <f t="shared" si="66"/>
        <v>1</v>
      </c>
      <c r="S330" s="144"/>
      <c r="T330" s="253">
        <v>447101214</v>
      </c>
      <c r="U330" s="383" t="s">
        <v>685</v>
      </c>
      <c r="V330" s="253">
        <v>0</v>
      </c>
      <c r="W330" s="253">
        <v>0</v>
      </c>
      <c r="X330" s="253">
        <v>0</v>
      </c>
      <c r="Y330" s="253">
        <v>0</v>
      </c>
      <c r="Z330" s="253">
        <v>1</v>
      </c>
      <c r="AA330" s="253">
        <v>0</v>
      </c>
      <c r="AB330" s="253">
        <v>0</v>
      </c>
      <c r="AC330" s="253">
        <v>0</v>
      </c>
      <c r="AD330" s="253">
        <v>0</v>
      </c>
      <c r="AE330" s="253">
        <v>0</v>
      </c>
      <c r="AF330" s="253">
        <v>0</v>
      </c>
      <c r="AG330" s="253">
        <v>0</v>
      </c>
      <c r="AH330" s="253">
        <v>0</v>
      </c>
      <c r="AI330" s="253">
        <v>0</v>
      </c>
      <c r="AJ330" s="253">
        <v>0</v>
      </c>
      <c r="AK330" s="126"/>
      <c r="AL330" s="253">
        <v>447</v>
      </c>
      <c r="AM330" s="253">
        <v>101</v>
      </c>
      <c r="AN330" s="253">
        <v>214</v>
      </c>
      <c r="AO330" s="253">
        <v>0</v>
      </c>
    </row>
    <row r="331" spans="1:41">
      <c r="A331" s="129">
        <v>447101218</v>
      </c>
      <c r="B331" s="130" t="s">
        <v>685</v>
      </c>
      <c r="C331" s="141">
        <f t="shared" si="67"/>
        <v>0</v>
      </c>
      <c r="D331" s="141">
        <f t="shared" si="68"/>
        <v>0</v>
      </c>
      <c r="E331" s="141">
        <f t="shared" si="69"/>
        <v>0</v>
      </c>
      <c r="F331" s="141">
        <f t="shared" si="70"/>
        <v>0</v>
      </c>
      <c r="G331" s="141">
        <f t="shared" si="71"/>
        <v>2</v>
      </c>
      <c r="H331" s="141">
        <f t="shared" si="72"/>
        <v>0</v>
      </c>
      <c r="I331" s="141">
        <f t="shared" si="73"/>
        <v>7.4999999999999997E-2</v>
      </c>
      <c r="J331" s="141"/>
      <c r="K331" s="141">
        <f t="shared" si="74"/>
        <v>0</v>
      </c>
      <c r="L331" s="141">
        <f t="shared" si="75"/>
        <v>0</v>
      </c>
      <c r="M331" s="141">
        <f t="shared" si="76"/>
        <v>0</v>
      </c>
      <c r="N331" s="141">
        <f t="shared" si="77"/>
        <v>0</v>
      </c>
      <c r="O331" s="141">
        <f t="shared" si="78"/>
        <v>2</v>
      </c>
      <c r="P331" s="141">
        <f t="shared" ref="P331:P394" si="80">O331/R331*100</f>
        <v>100</v>
      </c>
      <c r="Q331" s="141">
        <f t="shared" si="79"/>
        <v>10</v>
      </c>
      <c r="R331" s="141">
        <f t="shared" ref="R331:R394" si="81">SUM(E331:H331)+M331+N331+ROUND(C331*0.5,0)+ROUND(D331*0.5,0)+ROUND(K331*0.5,0)+ROUND(L331*0.5,0)</f>
        <v>2</v>
      </c>
      <c r="S331" s="144"/>
      <c r="T331" s="253">
        <v>447101218</v>
      </c>
      <c r="U331" s="383" t="s">
        <v>685</v>
      </c>
      <c r="V331" s="253">
        <v>0</v>
      </c>
      <c r="W331" s="253">
        <v>0</v>
      </c>
      <c r="X331" s="253">
        <v>0</v>
      </c>
      <c r="Y331" s="253">
        <v>0</v>
      </c>
      <c r="Z331" s="253">
        <v>2</v>
      </c>
      <c r="AA331" s="253">
        <v>0</v>
      </c>
      <c r="AB331" s="253">
        <v>0</v>
      </c>
      <c r="AC331" s="253">
        <v>0</v>
      </c>
      <c r="AD331" s="253">
        <v>0</v>
      </c>
      <c r="AE331" s="253">
        <v>0</v>
      </c>
      <c r="AF331" s="253">
        <v>2</v>
      </c>
      <c r="AG331" s="253">
        <v>0</v>
      </c>
      <c r="AH331" s="253">
        <v>0</v>
      </c>
      <c r="AI331" s="253">
        <v>0</v>
      </c>
      <c r="AJ331" s="253">
        <v>0</v>
      </c>
      <c r="AK331" s="126"/>
      <c r="AL331" s="253">
        <v>447</v>
      </c>
      <c r="AM331" s="253">
        <v>101</v>
      </c>
      <c r="AN331" s="253">
        <v>218</v>
      </c>
      <c r="AO331" s="253">
        <v>0</v>
      </c>
    </row>
    <row r="332" spans="1:41">
      <c r="A332" s="129">
        <v>447101238</v>
      </c>
      <c r="B332" s="130" t="s">
        <v>685</v>
      </c>
      <c r="C332" s="141">
        <f t="shared" ref="C332:C395" si="82">ROUND(V332,0)</f>
        <v>0</v>
      </c>
      <c r="D332" s="141">
        <f t="shared" ref="D332:D395" si="83">ROUND(W332,0)</f>
        <v>0</v>
      </c>
      <c r="E332" s="141">
        <f t="shared" ref="E332:E395" si="84">ROUND(X332,0)</f>
        <v>3</v>
      </c>
      <c r="F332" s="141">
        <f t="shared" ref="F332:F395" si="85">ROUND(Y332,0)</f>
        <v>1</v>
      </c>
      <c r="G332" s="141">
        <f t="shared" ref="G332:G395" si="86">ROUND(Z332,0)</f>
        <v>1</v>
      </c>
      <c r="H332" s="141">
        <f t="shared" ref="H332:H395" si="87">ROUND(AA332,0)</f>
        <v>0</v>
      </c>
      <c r="I332" s="141">
        <f t="shared" ref="I332:I395" si="88">ROUND(0.0375*(SUM(E332:H332)+ROUND(D332*0.5,4)+ROUND(L332*0.5,4)+M332),4)+ROUND((0.0475)*N332,4)</f>
        <v>0.1875</v>
      </c>
      <c r="J332" s="141"/>
      <c r="K332" s="141">
        <f t="shared" ref="K332:K395" si="89">ROUND(AB332,0)</f>
        <v>0</v>
      </c>
      <c r="L332" s="141">
        <f t="shared" ref="L332:L395" si="90">ROUND(AC332,0)</f>
        <v>0</v>
      </c>
      <c r="M332" s="141">
        <f t="shared" ref="M332:M395" si="91">ROUND(AD332,0)</f>
        <v>0</v>
      </c>
      <c r="N332" s="141">
        <f t="shared" ref="N332:N395" si="92">ROUND(AE332,0)</f>
        <v>0</v>
      </c>
      <c r="O332" s="141">
        <f t="shared" ref="O332:O395" si="93">ROUND((AG332+AH332)/2,0)+ROUND(AF332+AI332+AJ332,0)</f>
        <v>1</v>
      </c>
      <c r="P332" s="141">
        <f t="shared" si="80"/>
        <v>20</v>
      </c>
      <c r="Q332" s="141">
        <f t="shared" si="79"/>
        <v>5</v>
      </c>
      <c r="R332" s="141">
        <f t="shared" si="81"/>
        <v>5</v>
      </c>
      <c r="S332" s="144"/>
      <c r="T332" s="253">
        <v>447101238</v>
      </c>
      <c r="U332" s="383" t="s">
        <v>685</v>
      </c>
      <c r="V332" s="253">
        <v>0</v>
      </c>
      <c r="W332" s="253">
        <v>0</v>
      </c>
      <c r="X332" s="253">
        <v>3</v>
      </c>
      <c r="Y332" s="253">
        <v>1</v>
      </c>
      <c r="Z332" s="253">
        <v>1</v>
      </c>
      <c r="AA332" s="253">
        <v>0</v>
      </c>
      <c r="AB332" s="253">
        <v>0</v>
      </c>
      <c r="AC332" s="253">
        <v>0</v>
      </c>
      <c r="AD332" s="253">
        <v>0</v>
      </c>
      <c r="AE332" s="253">
        <v>0</v>
      </c>
      <c r="AF332" s="253">
        <v>0</v>
      </c>
      <c r="AG332" s="253">
        <v>0</v>
      </c>
      <c r="AH332" s="253">
        <v>0</v>
      </c>
      <c r="AI332" s="253">
        <v>1</v>
      </c>
      <c r="AJ332" s="253">
        <v>0</v>
      </c>
      <c r="AK332" s="126"/>
      <c r="AL332" s="253">
        <v>447</v>
      </c>
      <c r="AM332" s="253">
        <v>101</v>
      </c>
      <c r="AN332" s="253">
        <v>238</v>
      </c>
      <c r="AO332" s="253">
        <v>0</v>
      </c>
    </row>
    <row r="333" spans="1:41">
      <c r="A333" s="129">
        <v>447101307</v>
      </c>
      <c r="B333" s="130" t="s">
        <v>685</v>
      </c>
      <c r="C333" s="141">
        <f t="shared" si="82"/>
        <v>0</v>
      </c>
      <c r="D333" s="141">
        <f t="shared" si="83"/>
        <v>0</v>
      </c>
      <c r="E333" s="141">
        <f t="shared" si="84"/>
        <v>1</v>
      </c>
      <c r="F333" s="141">
        <f t="shared" si="85"/>
        <v>1</v>
      </c>
      <c r="G333" s="141">
        <f t="shared" si="86"/>
        <v>4</v>
      </c>
      <c r="H333" s="141">
        <f t="shared" si="87"/>
        <v>0</v>
      </c>
      <c r="I333" s="141">
        <f t="shared" si="88"/>
        <v>0.22500000000000001</v>
      </c>
      <c r="J333" s="141"/>
      <c r="K333" s="141">
        <f t="shared" si="89"/>
        <v>0</v>
      </c>
      <c r="L333" s="141">
        <f t="shared" si="90"/>
        <v>0</v>
      </c>
      <c r="M333" s="141">
        <f t="shared" si="91"/>
        <v>0</v>
      </c>
      <c r="N333" s="141">
        <f t="shared" si="92"/>
        <v>0</v>
      </c>
      <c r="O333" s="141">
        <f t="shared" si="93"/>
        <v>0</v>
      </c>
      <c r="P333" s="141">
        <f t="shared" si="80"/>
        <v>0</v>
      </c>
      <c r="Q333" s="141">
        <f t="shared" si="79"/>
        <v>1</v>
      </c>
      <c r="R333" s="141">
        <f t="shared" si="81"/>
        <v>6</v>
      </c>
      <c r="S333" s="144"/>
      <c r="T333" s="253">
        <v>447101307</v>
      </c>
      <c r="U333" s="383" t="s">
        <v>685</v>
      </c>
      <c r="V333" s="253">
        <v>0</v>
      </c>
      <c r="W333" s="253">
        <v>0</v>
      </c>
      <c r="X333" s="253">
        <v>1</v>
      </c>
      <c r="Y333" s="253">
        <v>1</v>
      </c>
      <c r="Z333" s="253">
        <v>4</v>
      </c>
      <c r="AA333" s="253">
        <v>0</v>
      </c>
      <c r="AB333" s="253">
        <v>0</v>
      </c>
      <c r="AC333" s="253">
        <v>0</v>
      </c>
      <c r="AD333" s="253">
        <v>0</v>
      </c>
      <c r="AE333" s="253">
        <v>0</v>
      </c>
      <c r="AF333" s="253">
        <v>0</v>
      </c>
      <c r="AG333" s="253">
        <v>0</v>
      </c>
      <c r="AH333" s="253">
        <v>0</v>
      </c>
      <c r="AI333" s="253">
        <v>0</v>
      </c>
      <c r="AJ333" s="253">
        <v>0</v>
      </c>
      <c r="AK333" s="126"/>
      <c r="AL333" s="253">
        <v>447</v>
      </c>
      <c r="AM333" s="253">
        <v>101</v>
      </c>
      <c r="AN333" s="253">
        <v>307</v>
      </c>
      <c r="AO333" s="253">
        <v>0</v>
      </c>
    </row>
    <row r="334" spans="1:41">
      <c r="A334" s="129">
        <v>447101335</v>
      </c>
      <c r="B334" s="130" t="s">
        <v>685</v>
      </c>
      <c r="C334" s="141">
        <f t="shared" si="82"/>
        <v>0</v>
      </c>
      <c r="D334" s="141">
        <f t="shared" si="83"/>
        <v>0</v>
      </c>
      <c r="E334" s="141">
        <f t="shared" si="84"/>
        <v>0</v>
      </c>
      <c r="F334" s="141">
        <f t="shared" si="85"/>
        <v>2</v>
      </c>
      <c r="G334" s="141">
        <f t="shared" si="86"/>
        <v>0</v>
      </c>
      <c r="H334" s="141">
        <f t="shared" si="87"/>
        <v>0</v>
      </c>
      <c r="I334" s="141">
        <f t="shared" si="88"/>
        <v>7.4999999999999997E-2</v>
      </c>
      <c r="J334" s="141"/>
      <c r="K334" s="141">
        <f t="shared" si="89"/>
        <v>0</v>
      </c>
      <c r="L334" s="141">
        <f t="shared" si="90"/>
        <v>0</v>
      </c>
      <c r="M334" s="141">
        <f t="shared" si="91"/>
        <v>0</v>
      </c>
      <c r="N334" s="141">
        <f t="shared" si="92"/>
        <v>0</v>
      </c>
      <c r="O334" s="141">
        <f t="shared" si="93"/>
        <v>2</v>
      </c>
      <c r="P334" s="141">
        <f t="shared" si="80"/>
        <v>100</v>
      </c>
      <c r="Q334" s="141">
        <f t="shared" si="79"/>
        <v>10</v>
      </c>
      <c r="R334" s="141">
        <f t="shared" si="81"/>
        <v>2</v>
      </c>
      <c r="S334" s="144"/>
      <c r="T334" s="253">
        <v>447101335</v>
      </c>
      <c r="U334" s="383" t="s">
        <v>685</v>
      </c>
      <c r="V334" s="253">
        <v>0</v>
      </c>
      <c r="W334" s="253">
        <v>0</v>
      </c>
      <c r="X334" s="253">
        <v>0</v>
      </c>
      <c r="Y334" s="253">
        <v>2</v>
      </c>
      <c r="Z334" s="253">
        <v>0</v>
      </c>
      <c r="AA334" s="253">
        <v>0</v>
      </c>
      <c r="AB334" s="253">
        <v>0</v>
      </c>
      <c r="AC334" s="253">
        <v>0</v>
      </c>
      <c r="AD334" s="253">
        <v>0</v>
      </c>
      <c r="AE334" s="253">
        <v>0</v>
      </c>
      <c r="AF334" s="253">
        <v>2</v>
      </c>
      <c r="AG334" s="253">
        <v>0</v>
      </c>
      <c r="AH334" s="253">
        <v>0</v>
      </c>
      <c r="AI334" s="253">
        <v>0</v>
      </c>
      <c r="AJ334" s="253">
        <v>0</v>
      </c>
      <c r="AK334" s="126"/>
      <c r="AL334" s="253">
        <v>447</v>
      </c>
      <c r="AM334" s="253">
        <v>101</v>
      </c>
      <c r="AN334" s="253">
        <v>335</v>
      </c>
      <c r="AO334" s="253">
        <v>0</v>
      </c>
    </row>
    <row r="335" spans="1:41">
      <c r="A335" s="129">
        <v>447101350</v>
      </c>
      <c r="B335" s="130" t="s">
        <v>685</v>
      </c>
      <c r="C335" s="141">
        <f t="shared" si="82"/>
        <v>0</v>
      </c>
      <c r="D335" s="141">
        <f t="shared" si="83"/>
        <v>0</v>
      </c>
      <c r="E335" s="141">
        <f t="shared" si="84"/>
        <v>2</v>
      </c>
      <c r="F335" s="141">
        <f t="shared" si="85"/>
        <v>4</v>
      </c>
      <c r="G335" s="141">
        <f t="shared" si="86"/>
        <v>2</v>
      </c>
      <c r="H335" s="141">
        <f t="shared" si="87"/>
        <v>0</v>
      </c>
      <c r="I335" s="141">
        <f t="shared" si="88"/>
        <v>0.33750000000000002</v>
      </c>
      <c r="J335" s="141"/>
      <c r="K335" s="141">
        <f t="shared" si="89"/>
        <v>0</v>
      </c>
      <c r="L335" s="141">
        <f t="shared" si="90"/>
        <v>0</v>
      </c>
      <c r="M335" s="141">
        <f t="shared" si="91"/>
        <v>1</v>
      </c>
      <c r="N335" s="141">
        <f t="shared" si="92"/>
        <v>0</v>
      </c>
      <c r="O335" s="141">
        <f t="shared" si="93"/>
        <v>0</v>
      </c>
      <c r="P335" s="141">
        <f t="shared" si="80"/>
        <v>0</v>
      </c>
      <c r="Q335" s="141">
        <f t="shared" si="79"/>
        <v>1</v>
      </c>
      <c r="R335" s="141">
        <f t="shared" si="81"/>
        <v>9</v>
      </c>
      <c r="S335" s="144"/>
      <c r="T335" s="253">
        <v>447101350</v>
      </c>
      <c r="U335" s="383" t="s">
        <v>685</v>
      </c>
      <c r="V335" s="253">
        <v>0</v>
      </c>
      <c r="W335" s="253">
        <v>0</v>
      </c>
      <c r="X335" s="253">
        <v>2</v>
      </c>
      <c r="Y335" s="253">
        <v>4</v>
      </c>
      <c r="Z335" s="253">
        <v>2</v>
      </c>
      <c r="AA335" s="253">
        <v>0</v>
      </c>
      <c r="AB335" s="253">
        <v>0</v>
      </c>
      <c r="AC335" s="253">
        <v>0</v>
      </c>
      <c r="AD335" s="253">
        <v>1</v>
      </c>
      <c r="AE335" s="253">
        <v>0</v>
      </c>
      <c r="AF335" s="253">
        <v>0</v>
      </c>
      <c r="AG335" s="253">
        <v>0</v>
      </c>
      <c r="AH335" s="253">
        <v>0</v>
      </c>
      <c r="AI335" s="253">
        <v>0</v>
      </c>
      <c r="AJ335" s="253">
        <v>0</v>
      </c>
      <c r="AK335" s="126"/>
      <c r="AL335" s="253">
        <v>447</v>
      </c>
      <c r="AM335" s="253">
        <v>101</v>
      </c>
      <c r="AN335" s="253">
        <v>350</v>
      </c>
      <c r="AO335" s="253">
        <v>0</v>
      </c>
    </row>
    <row r="336" spans="1:41">
      <c r="A336" s="129">
        <v>447101622</v>
      </c>
      <c r="B336" s="130" t="s">
        <v>685</v>
      </c>
      <c r="C336" s="141">
        <f t="shared" si="82"/>
        <v>0</v>
      </c>
      <c r="D336" s="141">
        <f t="shared" si="83"/>
        <v>0</v>
      </c>
      <c r="E336" s="141">
        <f t="shared" si="84"/>
        <v>1</v>
      </c>
      <c r="F336" s="141">
        <f t="shared" si="85"/>
        <v>0</v>
      </c>
      <c r="G336" s="141">
        <f t="shared" si="86"/>
        <v>0</v>
      </c>
      <c r="H336" s="141">
        <f t="shared" si="87"/>
        <v>0</v>
      </c>
      <c r="I336" s="141">
        <f t="shared" si="88"/>
        <v>3.7499999999999999E-2</v>
      </c>
      <c r="J336" s="141"/>
      <c r="K336" s="141">
        <f t="shared" si="89"/>
        <v>0</v>
      </c>
      <c r="L336" s="141">
        <f t="shared" si="90"/>
        <v>0</v>
      </c>
      <c r="M336" s="141">
        <f t="shared" si="91"/>
        <v>0</v>
      </c>
      <c r="N336" s="141">
        <f t="shared" si="92"/>
        <v>0</v>
      </c>
      <c r="O336" s="141">
        <f t="shared" si="93"/>
        <v>0</v>
      </c>
      <c r="P336" s="141">
        <f t="shared" si="80"/>
        <v>0</v>
      </c>
      <c r="Q336" s="141">
        <f t="shared" si="79"/>
        <v>1</v>
      </c>
      <c r="R336" s="141">
        <f t="shared" si="81"/>
        <v>1</v>
      </c>
      <c r="S336" s="144"/>
      <c r="T336" s="253">
        <v>447101622</v>
      </c>
      <c r="U336" s="383" t="s">
        <v>685</v>
      </c>
      <c r="V336" s="253">
        <v>0</v>
      </c>
      <c r="W336" s="253">
        <v>0</v>
      </c>
      <c r="X336" s="253">
        <v>1</v>
      </c>
      <c r="Y336" s="253">
        <v>0</v>
      </c>
      <c r="Z336" s="253">
        <v>0</v>
      </c>
      <c r="AA336" s="253">
        <v>0</v>
      </c>
      <c r="AB336" s="253">
        <v>0</v>
      </c>
      <c r="AC336" s="253">
        <v>0</v>
      </c>
      <c r="AD336" s="253">
        <v>0</v>
      </c>
      <c r="AE336" s="253">
        <v>0</v>
      </c>
      <c r="AF336" s="253">
        <v>0</v>
      </c>
      <c r="AG336" s="253">
        <v>0</v>
      </c>
      <c r="AH336" s="253">
        <v>0</v>
      </c>
      <c r="AI336" s="253">
        <v>0</v>
      </c>
      <c r="AJ336" s="253">
        <v>0</v>
      </c>
      <c r="AK336" s="126"/>
      <c r="AL336" s="253">
        <v>447</v>
      </c>
      <c r="AM336" s="253">
        <v>101</v>
      </c>
      <c r="AN336" s="253">
        <v>622</v>
      </c>
      <c r="AO336" s="253">
        <v>0</v>
      </c>
    </row>
    <row r="337" spans="1:41">
      <c r="A337" s="129">
        <v>447101650</v>
      </c>
      <c r="B337" s="130" t="s">
        <v>685</v>
      </c>
      <c r="C337" s="141">
        <f t="shared" si="82"/>
        <v>0</v>
      </c>
      <c r="D337" s="141">
        <f t="shared" si="83"/>
        <v>0</v>
      </c>
      <c r="E337" s="141">
        <f t="shared" si="84"/>
        <v>0</v>
      </c>
      <c r="F337" s="141">
        <f t="shared" si="85"/>
        <v>0</v>
      </c>
      <c r="G337" s="141">
        <f t="shared" si="86"/>
        <v>1</v>
      </c>
      <c r="H337" s="141">
        <f t="shared" si="87"/>
        <v>0</v>
      </c>
      <c r="I337" s="141">
        <f t="shared" si="88"/>
        <v>3.7499999999999999E-2</v>
      </c>
      <c r="J337" s="141"/>
      <c r="K337" s="141">
        <f t="shared" si="89"/>
        <v>0</v>
      </c>
      <c r="L337" s="141">
        <f t="shared" si="90"/>
        <v>0</v>
      </c>
      <c r="M337" s="141">
        <f t="shared" si="91"/>
        <v>0</v>
      </c>
      <c r="N337" s="141">
        <f t="shared" si="92"/>
        <v>0</v>
      </c>
      <c r="O337" s="141">
        <f t="shared" si="93"/>
        <v>0</v>
      </c>
      <c r="P337" s="141">
        <f t="shared" si="80"/>
        <v>0</v>
      </c>
      <c r="Q337" s="141">
        <f t="shared" ref="Q337:Q400" si="94">IF(P337&lt;7,1,
   IF(P337&lt;11,2,
   IF(P337&lt;15,3,
   IF(P337&lt;18,4,
   IF(P337&lt;23,5,
   IF(P337&lt;26,6,
   IF(P337&lt;30,7,
   IF(P337&lt;35,8,
   IF(P337&lt;46,9,10)))))))))</f>
        <v>1</v>
      </c>
      <c r="R337" s="141">
        <f t="shared" si="81"/>
        <v>1</v>
      </c>
      <c r="S337" s="144"/>
      <c r="T337" s="253">
        <v>447101650</v>
      </c>
      <c r="U337" s="383" t="s">
        <v>685</v>
      </c>
      <c r="V337" s="253">
        <v>0</v>
      </c>
      <c r="W337" s="253">
        <v>0</v>
      </c>
      <c r="X337" s="253">
        <v>0</v>
      </c>
      <c r="Y337" s="253">
        <v>0</v>
      </c>
      <c r="Z337" s="253">
        <v>1</v>
      </c>
      <c r="AA337" s="253">
        <v>0</v>
      </c>
      <c r="AB337" s="253">
        <v>0</v>
      </c>
      <c r="AC337" s="253">
        <v>0</v>
      </c>
      <c r="AD337" s="253">
        <v>0</v>
      </c>
      <c r="AE337" s="253">
        <v>0</v>
      </c>
      <c r="AF337" s="253">
        <v>0</v>
      </c>
      <c r="AG337" s="253">
        <v>0</v>
      </c>
      <c r="AH337" s="253">
        <v>0</v>
      </c>
      <c r="AI337" s="253">
        <v>0</v>
      </c>
      <c r="AJ337" s="253">
        <v>0</v>
      </c>
      <c r="AK337" s="126"/>
      <c r="AL337" s="253">
        <v>447</v>
      </c>
      <c r="AM337" s="253">
        <v>101</v>
      </c>
      <c r="AN337" s="253">
        <v>650</v>
      </c>
      <c r="AO337" s="253">
        <v>0</v>
      </c>
    </row>
    <row r="338" spans="1:41">
      <c r="A338" s="129">
        <v>447101690</v>
      </c>
      <c r="B338" s="130" t="s">
        <v>685</v>
      </c>
      <c r="C338" s="141">
        <f t="shared" si="82"/>
        <v>0</v>
      </c>
      <c r="D338" s="141">
        <f t="shared" si="83"/>
        <v>0</v>
      </c>
      <c r="E338" s="141">
        <f t="shared" si="84"/>
        <v>0</v>
      </c>
      <c r="F338" s="141">
        <f t="shared" si="85"/>
        <v>0</v>
      </c>
      <c r="G338" s="141">
        <f t="shared" si="86"/>
        <v>2</v>
      </c>
      <c r="H338" s="141">
        <f t="shared" si="87"/>
        <v>0</v>
      </c>
      <c r="I338" s="141">
        <f t="shared" si="88"/>
        <v>7.4999999999999997E-2</v>
      </c>
      <c r="J338" s="141"/>
      <c r="K338" s="141">
        <f t="shared" si="89"/>
        <v>0</v>
      </c>
      <c r="L338" s="141">
        <f t="shared" si="90"/>
        <v>0</v>
      </c>
      <c r="M338" s="141">
        <f t="shared" si="91"/>
        <v>0</v>
      </c>
      <c r="N338" s="141">
        <f t="shared" si="92"/>
        <v>0</v>
      </c>
      <c r="O338" s="141">
        <f t="shared" si="93"/>
        <v>0</v>
      </c>
      <c r="P338" s="141">
        <f t="shared" si="80"/>
        <v>0</v>
      </c>
      <c r="Q338" s="141">
        <f t="shared" si="94"/>
        <v>1</v>
      </c>
      <c r="R338" s="141">
        <f t="shared" si="81"/>
        <v>2</v>
      </c>
      <c r="S338" s="144"/>
      <c r="T338" s="253">
        <v>447101690</v>
      </c>
      <c r="U338" s="383" t="s">
        <v>685</v>
      </c>
      <c r="V338" s="253">
        <v>0</v>
      </c>
      <c r="W338" s="253">
        <v>0</v>
      </c>
      <c r="X338" s="253">
        <v>0</v>
      </c>
      <c r="Y338" s="253">
        <v>0</v>
      </c>
      <c r="Z338" s="253">
        <v>2</v>
      </c>
      <c r="AA338" s="253">
        <v>0</v>
      </c>
      <c r="AB338" s="253">
        <v>0</v>
      </c>
      <c r="AC338" s="253">
        <v>0</v>
      </c>
      <c r="AD338" s="253">
        <v>0</v>
      </c>
      <c r="AE338" s="253">
        <v>0</v>
      </c>
      <c r="AF338" s="253">
        <v>0</v>
      </c>
      <c r="AG338" s="253">
        <v>0</v>
      </c>
      <c r="AH338" s="253">
        <v>0</v>
      </c>
      <c r="AI338" s="253">
        <v>0</v>
      </c>
      <c r="AJ338" s="253">
        <v>0</v>
      </c>
      <c r="AK338" s="126"/>
      <c r="AL338" s="253">
        <v>447</v>
      </c>
      <c r="AM338" s="253">
        <v>101</v>
      </c>
      <c r="AN338" s="253">
        <v>690</v>
      </c>
      <c r="AO338" s="253">
        <v>0</v>
      </c>
    </row>
    <row r="339" spans="1:41">
      <c r="A339" s="129">
        <v>449035035</v>
      </c>
      <c r="B339" s="130" t="s">
        <v>98</v>
      </c>
      <c r="C339" s="141">
        <f t="shared" si="82"/>
        <v>0</v>
      </c>
      <c r="D339" s="141">
        <f t="shared" si="83"/>
        <v>0</v>
      </c>
      <c r="E339" s="141">
        <f t="shared" si="84"/>
        <v>0</v>
      </c>
      <c r="F339" s="141">
        <f t="shared" si="85"/>
        <v>85</v>
      </c>
      <c r="G339" s="141">
        <f t="shared" si="86"/>
        <v>265</v>
      </c>
      <c r="H339" s="141">
        <f t="shared" si="87"/>
        <v>290</v>
      </c>
      <c r="I339" s="141">
        <f t="shared" si="88"/>
        <v>24.824999999999999</v>
      </c>
      <c r="J339" s="141"/>
      <c r="K339" s="141">
        <f t="shared" si="89"/>
        <v>0</v>
      </c>
      <c r="L339" s="141">
        <f t="shared" si="90"/>
        <v>0</v>
      </c>
      <c r="M339" s="141">
        <f t="shared" si="91"/>
        <v>22</v>
      </c>
      <c r="N339" s="141">
        <f t="shared" si="92"/>
        <v>0</v>
      </c>
      <c r="O339" s="141">
        <f t="shared" si="93"/>
        <v>210</v>
      </c>
      <c r="P339" s="141">
        <f t="shared" si="80"/>
        <v>31.722054380664655</v>
      </c>
      <c r="Q339" s="141">
        <f t="shared" si="94"/>
        <v>8</v>
      </c>
      <c r="R339" s="141">
        <f t="shared" si="81"/>
        <v>662</v>
      </c>
      <c r="S339" s="144"/>
      <c r="T339" s="253">
        <v>449035035</v>
      </c>
      <c r="U339" s="383" t="s">
        <v>98</v>
      </c>
      <c r="V339" s="253">
        <v>0</v>
      </c>
      <c r="W339" s="253">
        <v>0</v>
      </c>
      <c r="X339" s="253">
        <v>0</v>
      </c>
      <c r="Y339" s="253">
        <v>85</v>
      </c>
      <c r="Z339" s="253">
        <v>265</v>
      </c>
      <c r="AA339" s="253">
        <v>290</v>
      </c>
      <c r="AB339" s="253">
        <v>0</v>
      </c>
      <c r="AC339" s="253">
        <v>0</v>
      </c>
      <c r="AD339" s="253">
        <v>22</v>
      </c>
      <c r="AE339" s="253">
        <v>0</v>
      </c>
      <c r="AF339" s="253">
        <v>136</v>
      </c>
      <c r="AG339" s="253">
        <v>0</v>
      </c>
      <c r="AH339" s="253">
        <v>0</v>
      </c>
      <c r="AI339" s="253">
        <v>0</v>
      </c>
      <c r="AJ339" s="253">
        <v>74</v>
      </c>
      <c r="AK339" s="126"/>
      <c r="AL339" s="253">
        <v>449</v>
      </c>
      <c r="AM339" s="253">
        <v>35</v>
      </c>
      <c r="AN339" s="253">
        <v>35</v>
      </c>
      <c r="AO339" s="253">
        <v>0</v>
      </c>
    </row>
    <row r="340" spans="1:41">
      <c r="A340" s="129">
        <v>449035044</v>
      </c>
      <c r="B340" s="130" t="s">
        <v>98</v>
      </c>
      <c r="C340" s="141">
        <f t="shared" si="82"/>
        <v>0</v>
      </c>
      <c r="D340" s="141">
        <f t="shared" si="83"/>
        <v>0</v>
      </c>
      <c r="E340" s="141">
        <f t="shared" si="84"/>
        <v>0</v>
      </c>
      <c r="F340" s="141">
        <f t="shared" si="85"/>
        <v>0</v>
      </c>
      <c r="G340" s="141">
        <f t="shared" si="86"/>
        <v>0</v>
      </c>
      <c r="H340" s="141">
        <f t="shared" si="87"/>
        <v>0</v>
      </c>
      <c r="I340" s="141">
        <f t="shared" si="88"/>
        <v>3.7499999999999999E-2</v>
      </c>
      <c r="J340" s="141"/>
      <c r="K340" s="141">
        <f t="shared" si="89"/>
        <v>0</v>
      </c>
      <c r="L340" s="141">
        <f t="shared" si="90"/>
        <v>0</v>
      </c>
      <c r="M340" s="141">
        <f t="shared" si="91"/>
        <v>1</v>
      </c>
      <c r="N340" s="141">
        <f t="shared" si="92"/>
        <v>0</v>
      </c>
      <c r="O340" s="141">
        <f t="shared" si="93"/>
        <v>1</v>
      </c>
      <c r="P340" s="141">
        <f t="shared" si="80"/>
        <v>100</v>
      </c>
      <c r="Q340" s="141">
        <f t="shared" si="94"/>
        <v>10</v>
      </c>
      <c r="R340" s="141">
        <f t="shared" si="81"/>
        <v>1</v>
      </c>
      <c r="S340" s="144"/>
      <c r="T340" s="253">
        <v>449035044</v>
      </c>
      <c r="U340" s="383" t="s">
        <v>98</v>
      </c>
      <c r="V340" s="253">
        <v>0</v>
      </c>
      <c r="W340" s="253">
        <v>0</v>
      </c>
      <c r="X340" s="253">
        <v>0</v>
      </c>
      <c r="Y340" s="253">
        <v>0</v>
      </c>
      <c r="Z340" s="253">
        <v>0</v>
      </c>
      <c r="AA340" s="253">
        <v>0</v>
      </c>
      <c r="AB340" s="253">
        <v>0</v>
      </c>
      <c r="AC340" s="253">
        <v>0</v>
      </c>
      <c r="AD340" s="253">
        <v>1</v>
      </c>
      <c r="AE340" s="253">
        <v>0</v>
      </c>
      <c r="AF340" s="253">
        <v>1</v>
      </c>
      <c r="AG340" s="253">
        <v>0</v>
      </c>
      <c r="AH340" s="253">
        <v>0</v>
      </c>
      <c r="AI340" s="253">
        <v>0</v>
      </c>
      <c r="AJ340" s="253">
        <v>0</v>
      </c>
      <c r="AK340" s="126"/>
      <c r="AL340" s="253">
        <v>449</v>
      </c>
      <c r="AM340" s="253">
        <v>35</v>
      </c>
      <c r="AN340" s="253">
        <v>44</v>
      </c>
      <c r="AO340" s="253">
        <v>0</v>
      </c>
    </row>
    <row r="341" spans="1:41">
      <c r="A341" s="129">
        <v>449035049</v>
      </c>
      <c r="B341" s="130" t="s">
        <v>98</v>
      </c>
      <c r="C341" s="141">
        <f t="shared" si="82"/>
        <v>0</v>
      </c>
      <c r="D341" s="141">
        <f t="shared" si="83"/>
        <v>0</v>
      </c>
      <c r="E341" s="141">
        <f t="shared" si="84"/>
        <v>0</v>
      </c>
      <c r="F341" s="141">
        <f t="shared" si="85"/>
        <v>0</v>
      </c>
      <c r="G341" s="141">
        <f t="shared" si="86"/>
        <v>1</v>
      </c>
      <c r="H341" s="141">
        <f t="shared" si="87"/>
        <v>0</v>
      </c>
      <c r="I341" s="141">
        <f t="shared" si="88"/>
        <v>3.7499999999999999E-2</v>
      </c>
      <c r="J341" s="141"/>
      <c r="K341" s="141">
        <f t="shared" si="89"/>
        <v>0</v>
      </c>
      <c r="L341" s="141">
        <f t="shared" si="90"/>
        <v>0</v>
      </c>
      <c r="M341" s="141">
        <f t="shared" si="91"/>
        <v>0</v>
      </c>
      <c r="N341" s="141">
        <f t="shared" si="92"/>
        <v>0</v>
      </c>
      <c r="O341" s="141">
        <f t="shared" si="93"/>
        <v>1</v>
      </c>
      <c r="P341" s="141">
        <f t="shared" si="80"/>
        <v>100</v>
      </c>
      <c r="Q341" s="141">
        <f t="shared" si="94"/>
        <v>10</v>
      </c>
      <c r="R341" s="141">
        <f t="shared" si="81"/>
        <v>1</v>
      </c>
      <c r="S341" s="144"/>
      <c r="T341" s="253">
        <v>449035049</v>
      </c>
      <c r="U341" s="383" t="s">
        <v>98</v>
      </c>
      <c r="V341" s="253">
        <v>0</v>
      </c>
      <c r="W341" s="253">
        <v>0</v>
      </c>
      <c r="X341" s="253">
        <v>0</v>
      </c>
      <c r="Y341" s="253">
        <v>0</v>
      </c>
      <c r="Z341" s="253">
        <v>1</v>
      </c>
      <c r="AA341" s="253">
        <v>0</v>
      </c>
      <c r="AB341" s="253">
        <v>0</v>
      </c>
      <c r="AC341" s="253">
        <v>0</v>
      </c>
      <c r="AD341" s="253">
        <v>0</v>
      </c>
      <c r="AE341" s="253">
        <v>0</v>
      </c>
      <c r="AF341" s="253">
        <v>1</v>
      </c>
      <c r="AG341" s="253">
        <v>0</v>
      </c>
      <c r="AH341" s="253">
        <v>0</v>
      </c>
      <c r="AI341" s="253">
        <v>0</v>
      </c>
      <c r="AJ341" s="253">
        <v>0</v>
      </c>
      <c r="AK341" s="126"/>
      <c r="AL341" s="253">
        <v>449</v>
      </c>
      <c r="AM341" s="253">
        <v>35</v>
      </c>
      <c r="AN341" s="253">
        <v>49</v>
      </c>
      <c r="AO341" s="253">
        <v>0</v>
      </c>
    </row>
    <row r="342" spans="1:41">
      <c r="A342" s="129">
        <v>449035057</v>
      </c>
      <c r="B342" s="130" t="s">
        <v>98</v>
      </c>
      <c r="C342" s="141">
        <f t="shared" si="82"/>
        <v>0</v>
      </c>
      <c r="D342" s="141">
        <f t="shared" si="83"/>
        <v>0</v>
      </c>
      <c r="E342" s="141">
        <f t="shared" si="84"/>
        <v>0</v>
      </c>
      <c r="F342" s="141">
        <f t="shared" si="85"/>
        <v>0</v>
      </c>
      <c r="G342" s="141">
        <f t="shared" si="86"/>
        <v>1</v>
      </c>
      <c r="H342" s="141">
        <f t="shared" si="87"/>
        <v>0</v>
      </c>
      <c r="I342" s="141">
        <f t="shared" si="88"/>
        <v>3.7499999999999999E-2</v>
      </c>
      <c r="J342" s="141"/>
      <c r="K342" s="141">
        <f t="shared" si="89"/>
        <v>0</v>
      </c>
      <c r="L342" s="141">
        <f t="shared" si="90"/>
        <v>0</v>
      </c>
      <c r="M342" s="141">
        <f t="shared" si="91"/>
        <v>0</v>
      </c>
      <c r="N342" s="141">
        <f t="shared" si="92"/>
        <v>0</v>
      </c>
      <c r="O342" s="141">
        <f t="shared" si="93"/>
        <v>1</v>
      </c>
      <c r="P342" s="141">
        <f t="shared" si="80"/>
        <v>100</v>
      </c>
      <c r="Q342" s="141">
        <f t="shared" si="94"/>
        <v>10</v>
      </c>
      <c r="R342" s="141">
        <f t="shared" si="81"/>
        <v>1</v>
      </c>
      <c r="S342" s="144"/>
      <c r="T342" s="253">
        <v>449035057</v>
      </c>
      <c r="U342" s="383" t="s">
        <v>98</v>
      </c>
      <c r="V342" s="253">
        <v>0</v>
      </c>
      <c r="W342" s="253">
        <v>0</v>
      </c>
      <c r="X342" s="253">
        <v>0</v>
      </c>
      <c r="Y342" s="253">
        <v>0</v>
      </c>
      <c r="Z342" s="253">
        <v>1</v>
      </c>
      <c r="AA342" s="253">
        <v>0</v>
      </c>
      <c r="AB342" s="253">
        <v>0</v>
      </c>
      <c r="AC342" s="253">
        <v>0</v>
      </c>
      <c r="AD342" s="253">
        <v>0</v>
      </c>
      <c r="AE342" s="253">
        <v>0</v>
      </c>
      <c r="AF342" s="253">
        <v>1</v>
      </c>
      <c r="AG342" s="253">
        <v>0</v>
      </c>
      <c r="AH342" s="253">
        <v>0</v>
      </c>
      <c r="AI342" s="253">
        <v>0</v>
      </c>
      <c r="AJ342" s="253">
        <v>0</v>
      </c>
      <c r="AK342" s="126"/>
      <c r="AL342" s="253">
        <v>449</v>
      </c>
      <c r="AM342" s="253">
        <v>35</v>
      </c>
      <c r="AN342" s="253">
        <v>57</v>
      </c>
      <c r="AO342" s="253">
        <v>0</v>
      </c>
    </row>
    <row r="343" spans="1:41">
      <c r="A343" s="129">
        <v>449035165</v>
      </c>
      <c r="B343" s="130" t="s">
        <v>98</v>
      </c>
      <c r="C343" s="141">
        <f t="shared" si="82"/>
        <v>0</v>
      </c>
      <c r="D343" s="141">
        <f t="shared" si="83"/>
        <v>0</v>
      </c>
      <c r="E343" s="141">
        <f t="shared" si="84"/>
        <v>0</v>
      </c>
      <c r="F343" s="141">
        <f t="shared" si="85"/>
        <v>0</v>
      </c>
      <c r="G343" s="141">
        <f t="shared" si="86"/>
        <v>0</v>
      </c>
      <c r="H343" s="141">
        <f t="shared" si="87"/>
        <v>1</v>
      </c>
      <c r="I343" s="141">
        <f t="shared" si="88"/>
        <v>3.7499999999999999E-2</v>
      </c>
      <c r="J343" s="141"/>
      <c r="K343" s="141">
        <f t="shared" si="89"/>
        <v>0</v>
      </c>
      <c r="L343" s="141">
        <f t="shared" si="90"/>
        <v>0</v>
      </c>
      <c r="M343" s="141">
        <f t="shared" si="91"/>
        <v>0</v>
      </c>
      <c r="N343" s="141">
        <f t="shared" si="92"/>
        <v>0</v>
      </c>
      <c r="O343" s="141">
        <f t="shared" si="93"/>
        <v>1</v>
      </c>
      <c r="P343" s="141">
        <f t="shared" si="80"/>
        <v>100</v>
      </c>
      <c r="Q343" s="141">
        <f t="shared" si="94"/>
        <v>10</v>
      </c>
      <c r="R343" s="141">
        <f t="shared" si="81"/>
        <v>1</v>
      </c>
      <c r="S343" s="144"/>
      <c r="T343" s="253">
        <v>449035165</v>
      </c>
      <c r="U343" s="383" t="s">
        <v>98</v>
      </c>
      <c r="V343" s="253">
        <v>0</v>
      </c>
      <c r="W343" s="253">
        <v>0</v>
      </c>
      <c r="X343" s="253">
        <v>0</v>
      </c>
      <c r="Y343" s="253">
        <v>0</v>
      </c>
      <c r="Z343" s="253">
        <v>0</v>
      </c>
      <c r="AA343" s="253">
        <v>1</v>
      </c>
      <c r="AB343" s="253">
        <v>0</v>
      </c>
      <c r="AC343" s="253">
        <v>0</v>
      </c>
      <c r="AD343" s="253">
        <v>0</v>
      </c>
      <c r="AE343" s="253">
        <v>0</v>
      </c>
      <c r="AF343" s="253">
        <v>0</v>
      </c>
      <c r="AG343" s="253">
        <v>0</v>
      </c>
      <c r="AH343" s="253">
        <v>0</v>
      </c>
      <c r="AI343" s="253">
        <v>0</v>
      </c>
      <c r="AJ343" s="253">
        <v>1</v>
      </c>
      <c r="AK343" s="126"/>
      <c r="AL343" s="253">
        <v>449</v>
      </c>
      <c r="AM343" s="253">
        <v>35</v>
      </c>
      <c r="AN343" s="253">
        <v>165</v>
      </c>
      <c r="AO343" s="253">
        <v>0</v>
      </c>
    </row>
    <row r="344" spans="1:41">
      <c r="A344" s="129">
        <v>449035170</v>
      </c>
      <c r="B344" s="130" t="s">
        <v>98</v>
      </c>
      <c r="C344" s="141">
        <f t="shared" si="82"/>
        <v>0</v>
      </c>
      <c r="D344" s="141">
        <f t="shared" si="83"/>
        <v>0</v>
      </c>
      <c r="E344" s="141">
        <f t="shared" si="84"/>
        <v>0</v>
      </c>
      <c r="F344" s="141">
        <f t="shared" si="85"/>
        <v>0</v>
      </c>
      <c r="G344" s="141">
        <f t="shared" si="86"/>
        <v>1</v>
      </c>
      <c r="H344" s="141">
        <f t="shared" si="87"/>
        <v>0</v>
      </c>
      <c r="I344" s="141">
        <f t="shared" si="88"/>
        <v>3.7499999999999999E-2</v>
      </c>
      <c r="J344" s="141"/>
      <c r="K344" s="141">
        <f t="shared" si="89"/>
        <v>0</v>
      </c>
      <c r="L344" s="141">
        <f t="shared" si="90"/>
        <v>0</v>
      </c>
      <c r="M344" s="141">
        <f t="shared" si="91"/>
        <v>0</v>
      </c>
      <c r="N344" s="141">
        <f t="shared" si="92"/>
        <v>0</v>
      </c>
      <c r="O344" s="141">
        <f t="shared" si="93"/>
        <v>1</v>
      </c>
      <c r="P344" s="141">
        <f t="shared" si="80"/>
        <v>100</v>
      </c>
      <c r="Q344" s="141">
        <f t="shared" si="94"/>
        <v>10</v>
      </c>
      <c r="R344" s="141">
        <f t="shared" si="81"/>
        <v>1</v>
      </c>
      <c r="S344" s="144"/>
      <c r="T344" s="253">
        <v>449035170</v>
      </c>
      <c r="U344" s="383" t="s">
        <v>98</v>
      </c>
      <c r="V344" s="253">
        <v>0</v>
      </c>
      <c r="W344" s="253">
        <v>0</v>
      </c>
      <c r="X344" s="253">
        <v>0</v>
      </c>
      <c r="Y344" s="253">
        <v>0</v>
      </c>
      <c r="Z344" s="253">
        <v>1</v>
      </c>
      <c r="AA344" s="253">
        <v>0</v>
      </c>
      <c r="AB344" s="253">
        <v>0</v>
      </c>
      <c r="AC344" s="253">
        <v>0</v>
      </c>
      <c r="AD344" s="253">
        <v>0</v>
      </c>
      <c r="AE344" s="253">
        <v>0</v>
      </c>
      <c r="AF344" s="253">
        <v>1</v>
      </c>
      <c r="AG344" s="253">
        <v>0</v>
      </c>
      <c r="AH344" s="253">
        <v>0</v>
      </c>
      <c r="AI344" s="253">
        <v>0</v>
      </c>
      <c r="AJ344" s="253">
        <v>0</v>
      </c>
      <c r="AK344" s="126"/>
      <c r="AL344" s="253">
        <v>449</v>
      </c>
      <c r="AM344" s="253">
        <v>35</v>
      </c>
      <c r="AN344" s="253">
        <v>170</v>
      </c>
      <c r="AO344" s="253">
        <v>0</v>
      </c>
    </row>
    <row r="345" spans="1:41">
      <c r="A345" s="129">
        <v>449035243</v>
      </c>
      <c r="B345" s="130" t="s">
        <v>98</v>
      </c>
      <c r="C345" s="141">
        <f t="shared" si="82"/>
        <v>0</v>
      </c>
      <c r="D345" s="141">
        <f t="shared" si="83"/>
        <v>0</v>
      </c>
      <c r="E345" s="141">
        <f t="shared" si="84"/>
        <v>0</v>
      </c>
      <c r="F345" s="141">
        <f t="shared" si="85"/>
        <v>1</v>
      </c>
      <c r="G345" s="141">
        <f t="shared" si="86"/>
        <v>1</v>
      </c>
      <c r="H345" s="141">
        <f t="shared" si="87"/>
        <v>4</v>
      </c>
      <c r="I345" s="141">
        <f t="shared" si="88"/>
        <v>0.22500000000000001</v>
      </c>
      <c r="J345" s="141"/>
      <c r="K345" s="141">
        <f t="shared" si="89"/>
        <v>0</v>
      </c>
      <c r="L345" s="141">
        <f t="shared" si="90"/>
        <v>0</v>
      </c>
      <c r="M345" s="141">
        <f t="shared" si="91"/>
        <v>0</v>
      </c>
      <c r="N345" s="141">
        <f t="shared" si="92"/>
        <v>0</v>
      </c>
      <c r="O345" s="141">
        <f t="shared" si="93"/>
        <v>3</v>
      </c>
      <c r="P345" s="141">
        <f t="shared" si="80"/>
        <v>50</v>
      </c>
      <c r="Q345" s="141">
        <f t="shared" si="94"/>
        <v>10</v>
      </c>
      <c r="R345" s="141">
        <f t="shared" si="81"/>
        <v>6</v>
      </c>
      <c r="S345" s="144"/>
      <c r="T345" s="253">
        <v>449035243</v>
      </c>
      <c r="U345" s="383" t="s">
        <v>98</v>
      </c>
      <c r="V345" s="253">
        <v>0</v>
      </c>
      <c r="W345" s="253">
        <v>0</v>
      </c>
      <c r="X345" s="253">
        <v>0</v>
      </c>
      <c r="Y345" s="253">
        <v>1</v>
      </c>
      <c r="Z345" s="253">
        <v>1</v>
      </c>
      <c r="AA345" s="253">
        <v>4</v>
      </c>
      <c r="AB345" s="253">
        <v>0</v>
      </c>
      <c r="AC345" s="253">
        <v>0</v>
      </c>
      <c r="AD345" s="253">
        <v>0</v>
      </c>
      <c r="AE345" s="253">
        <v>0</v>
      </c>
      <c r="AF345" s="253">
        <v>2</v>
      </c>
      <c r="AG345" s="253">
        <v>0</v>
      </c>
      <c r="AH345" s="253">
        <v>0</v>
      </c>
      <c r="AI345" s="253">
        <v>0</v>
      </c>
      <c r="AJ345" s="253">
        <v>1</v>
      </c>
      <c r="AK345" s="126"/>
      <c r="AL345" s="253">
        <v>449</v>
      </c>
      <c r="AM345" s="253">
        <v>35</v>
      </c>
      <c r="AN345" s="253">
        <v>243</v>
      </c>
      <c r="AO345" s="253">
        <v>0</v>
      </c>
    </row>
    <row r="346" spans="1:41">
      <c r="A346" s="129">
        <v>449035244</v>
      </c>
      <c r="B346" s="130" t="s">
        <v>98</v>
      </c>
      <c r="C346" s="141">
        <f t="shared" si="82"/>
        <v>0</v>
      </c>
      <c r="D346" s="141">
        <f t="shared" si="83"/>
        <v>0</v>
      </c>
      <c r="E346" s="141">
        <f t="shared" si="84"/>
        <v>0</v>
      </c>
      <c r="F346" s="141">
        <f t="shared" si="85"/>
        <v>1</v>
      </c>
      <c r="G346" s="141">
        <f t="shared" si="86"/>
        <v>1</v>
      </c>
      <c r="H346" s="141">
        <f t="shared" si="87"/>
        <v>1</v>
      </c>
      <c r="I346" s="141">
        <f t="shared" si="88"/>
        <v>0.1125</v>
      </c>
      <c r="J346" s="141"/>
      <c r="K346" s="141">
        <f t="shared" si="89"/>
        <v>0</v>
      </c>
      <c r="L346" s="141">
        <f t="shared" si="90"/>
        <v>0</v>
      </c>
      <c r="M346" s="141">
        <f t="shared" si="91"/>
        <v>0</v>
      </c>
      <c r="N346" s="141">
        <f t="shared" si="92"/>
        <v>0</v>
      </c>
      <c r="O346" s="141">
        <f t="shared" si="93"/>
        <v>0</v>
      </c>
      <c r="P346" s="141">
        <f t="shared" si="80"/>
        <v>0</v>
      </c>
      <c r="Q346" s="141">
        <f t="shared" si="94"/>
        <v>1</v>
      </c>
      <c r="R346" s="141">
        <f t="shared" si="81"/>
        <v>3</v>
      </c>
      <c r="S346" s="144"/>
      <c r="T346" s="253">
        <v>449035244</v>
      </c>
      <c r="U346" s="383" t="s">
        <v>98</v>
      </c>
      <c r="V346" s="253">
        <v>0</v>
      </c>
      <c r="W346" s="253">
        <v>0</v>
      </c>
      <c r="X346" s="253">
        <v>0</v>
      </c>
      <c r="Y346" s="253">
        <v>1</v>
      </c>
      <c r="Z346" s="253">
        <v>1</v>
      </c>
      <c r="AA346" s="253">
        <v>1</v>
      </c>
      <c r="AB346" s="253">
        <v>0</v>
      </c>
      <c r="AC346" s="253">
        <v>0</v>
      </c>
      <c r="AD346" s="253">
        <v>0</v>
      </c>
      <c r="AE346" s="253">
        <v>0</v>
      </c>
      <c r="AF346" s="253">
        <v>0</v>
      </c>
      <c r="AG346" s="253">
        <v>0</v>
      </c>
      <c r="AH346" s="253">
        <v>0</v>
      </c>
      <c r="AI346" s="253">
        <v>0</v>
      </c>
      <c r="AJ346" s="253">
        <v>0</v>
      </c>
      <c r="AK346" s="126"/>
      <c r="AL346" s="253">
        <v>449</v>
      </c>
      <c r="AM346" s="253">
        <v>35</v>
      </c>
      <c r="AN346" s="253">
        <v>244</v>
      </c>
      <c r="AO346" s="253">
        <v>0</v>
      </c>
    </row>
    <row r="347" spans="1:41">
      <c r="A347" s="129">
        <v>449035285</v>
      </c>
      <c r="B347" s="130" t="s">
        <v>98</v>
      </c>
      <c r="C347" s="141">
        <f t="shared" si="82"/>
        <v>0</v>
      </c>
      <c r="D347" s="141">
        <f t="shared" si="83"/>
        <v>0</v>
      </c>
      <c r="E347" s="141">
        <f t="shared" si="84"/>
        <v>0</v>
      </c>
      <c r="F347" s="141">
        <f t="shared" si="85"/>
        <v>1</v>
      </c>
      <c r="G347" s="141">
        <f t="shared" si="86"/>
        <v>0</v>
      </c>
      <c r="H347" s="141">
        <f t="shared" si="87"/>
        <v>2</v>
      </c>
      <c r="I347" s="141">
        <f t="shared" si="88"/>
        <v>0.1125</v>
      </c>
      <c r="J347" s="141"/>
      <c r="K347" s="141">
        <f t="shared" si="89"/>
        <v>0</v>
      </c>
      <c r="L347" s="141">
        <f t="shared" si="90"/>
        <v>0</v>
      </c>
      <c r="M347" s="141">
        <f t="shared" si="91"/>
        <v>0</v>
      </c>
      <c r="N347" s="141">
        <f t="shared" si="92"/>
        <v>0</v>
      </c>
      <c r="O347" s="141">
        <f t="shared" si="93"/>
        <v>0</v>
      </c>
      <c r="P347" s="141">
        <f t="shared" si="80"/>
        <v>0</v>
      </c>
      <c r="Q347" s="141">
        <f t="shared" si="94"/>
        <v>1</v>
      </c>
      <c r="R347" s="141">
        <f t="shared" si="81"/>
        <v>3</v>
      </c>
      <c r="S347" s="144"/>
      <c r="T347" s="253">
        <v>449035285</v>
      </c>
      <c r="U347" s="383" t="s">
        <v>98</v>
      </c>
      <c r="V347" s="253">
        <v>0</v>
      </c>
      <c r="W347" s="253">
        <v>0</v>
      </c>
      <c r="X347" s="253">
        <v>0</v>
      </c>
      <c r="Y347" s="253">
        <v>1</v>
      </c>
      <c r="Z347" s="253">
        <v>0</v>
      </c>
      <c r="AA347" s="253">
        <v>2</v>
      </c>
      <c r="AB347" s="253">
        <v>0</v>
      </c>
      <c r="AC347" s="253">
        <v>0</v>
      </c>
      <c r="AD347" s="253">
        <v>0</v>
      </c>
      <c r="AE347" s="253">
        <v>0</v>
      </c>
      <c r="AF347" s="253">
        <v>0</v>
      </c>
      <c r="AG347" s="253">
        <v>0</v>
      </c>
      <c r="AH347" s="253">
        <v>0</v>
      </c>
      <c r="AI347" s="253">
        <v>0</v>
      </c>
      <c r="AJ347" s="253">
        <v>0</v>
      </c>
      <c r="AK347" s="126"/>
      <c r="AL347" s="253">
        <v>449</v>
      </c>
      <c r="AM347" s="253">
        <v>35</v>
      </c>
      <c r="AN347" s="253">
        <v>285</v>
      </c>
      <c r="AO347" s="253">
        <v>0</v>
      </c>
    </row>
    <row r="348" spans="1:41">
      <c r="A348" s="129">
        <v>449035336</v>
      </c>
      <c r="B348" s="130" t="s">
        <v>98</v>
      </c>
      <c r="C348" s="141">
        <f t="shared" si="82"/>
        <v>0</v>
      </c>
      <c r="D348" s="141">
        <f t="shared" si="83"/>
        <v>0</v>
      </c>
      <c r="E348" s="141">
        <f t="shared" si="84"/>
        <v>0</v>
      </c>
      <c r="F348" s="141">
        <f t="shared" si="85"/>
        <v>0</v>
      </c>
      <c r="G348" s="141">
        <f t="shared" si="86"/>
        <v>0</v>
      </c>
      <c r="H348" s="141">
        <f t="shared" si="87"/>
        <v>1</v>
      </c>
      <c r="I348" s="141">
        <f t="shared" si="88"/>
        <v>3.7499999999999999E-2</v>
      </c>
      <c r="J348" s="141"/>
      <c r="K348" s="141">
        <f t="shared" si="89"/>
        <v>0</v>
      </c>
      <c r="L348" s="141">
        <f t="shared" si="90"/>
        <v>0</v>
      </c>
      <c r="M348" s="141">
        <f t="shared" si="91"/>
        <v>0</v>
      </c>
      <c r="N348" s="141">
        <f t="shared" si="92"/>
        <v>0</v>
      </c>
      <c r="O348" s="141">
        <f t="shared" si="93"/>
        <v>1</v>
      </c>
      <c r="P348" s="141">
        <f t="shared" si="80"/>
        <v>100</v>
      </c>
      <c r="Q348" s="141">
        <f t="shared" si="94"/>
        <v>10</v>
      </c>
      <c r="R348" s="141">
        <f t="shared" si="81"/>
        <v>1</v>
      </c>
      <c r="S348" s="144"/>
      <c r="T348" s="253">
        <v>449035336</v>
      </c>
      <c r="U348" s="383" t="s">
        <v>98</v>
      </c>
      <c r="V348" s="253">
        <v>0</v>
      </c>
      <c r="W348" s="253">
        <v>0</v>
      </c>
      <c r="X348" s="253">
        <v>0</v>
      </c>
      <c r="Y348" s="253">
        <v>0</v>
      </c>
      <c r="Z348" s="253">
        <v>0</v>
      </c>
      <c r="AA348" s="253">
        <v>1</v>
      </c>
      <c r="AB348" s="253">
        <v>0</v>
      </c>
      <c r="AC348" s="253">
        <v>0</v>
      </c>
      <c r="AD348" s="253">
        <v>0</v>
      </c>
      <c r="AE348" s="253">
        <v>0</v>
      </c>
      <c r="AF348" s="253">
        <v>0</v>
      </c>
      <c r="AG348" s="253">
        <v>0</v>
      </c>
      <c r="AH348" s="253">
        <v>0</v>
      </c>
      <c r="AI348" s="253">
        <v>0</v>
      </c>
      <c r="AJ348" s="253">
        <v>1</v>
      </c>
      <c r="AK348" s="126"/>
      <c r="AL348" s="253">
        <v>449</v>
      </c>
      <c r="AM348" s="253">
        <v>35</v>
      </c>
      <c r="AN348" s="253">
        <v>336</v>
      </c>
      <c r="AO348" s="253">
        <v>0</v>
      </c>
    </row>
    <row r="349" spans="1:41">
      <c r="A349" s="129">
        <v>450086008</v>
      </c>
      <c r="B349" s="130" t="s">
        <v>686</v>
      </c>
      <c r="C349" s="141">
        <f t="shared" si="82"/>
        <v>0</v>
      </c>
      <c r="D349" s="141">
        <f t="shared" si="83"/>
        <v>0</v>
      </c>
      <c r="E349" s="141">
        <f t="shared" si="84"/>
        <v>0</v>
      </c>
      <c r="F349" s="141">
        <f t="shared" si="85"/>
        <v>4</v>
      </c>
      <c r="G349" s="141">
        <f t="shared" si="86"/>
        <v>1</v>
      </c>
      <c r="H349" s="141">
        <f t="shared" si="87"/>
        <v>0</v>
      </c>
      <c r="I349" s="141">
        <f t="shared" si="88"/>
        <v>0.1875</v>
      </c>
      <c r="J349" s="141"/>
      <c r="K349" s="141">
        <f t="shared" si="89"/>
        <v>0</v>
      </c>
      <c r="L349" s="141">
        <f t="shared" si="90"/>
        <v>0</v>
      </c>
      <c r="M349" s="141">
        <f t="shared" si="91"/>
        <v>0</v>
      </c>
      <c r="N349" s="141">
        <f t="shared" si="92"/>
        <v>0</v>
      </c>
      <c r="O349" s="141">
        <f t="shared" si="93"/>
        <v>0</v>
      </c>
      <c r="P349" s="141">
        <f t="shared" si="80"/>
        <v>0</v>
      </c>
      <c r="Q349" s="141">
        <f t="shared" si="94"/>
        <v>1</v>
      </c>
      <c r="R349" s="141">
        <f t="shared" si="81"/>
        <v>5</v>
      </c>
      <c r="S349" s="144"/>
      <c r="T349" s="253">
        <v>450086008</v>
      </c>
      <c r="U349" s="383" t="s">
        <v>686</v>
      </c>
      <c r="V349" s="253">
        <v>0</v>
      </c>
      <c r="W349" s="253">
        <v>0</v>
      </c>
      <c r="X349" s="253">
        <v>0</v>
      </c>
      <c r="Y349" s="253">
        <v>4</v>
      </c>
      <c r="Z349" s="253">
        <v>1</v>
      </c>
      <c r="AA349" s="253">
        <v>0</v>
      </c>
      <c r="AB349" s="253">
        <v>0</v>
      </c>
      <c r="AC349" s="253">
        <v>0</v>
      </c>
      <c r="AD349" s="253">
        <v>0</v>
      </c>
      <c r="AE349" s="253">
        <v>0</v>
      </c>
      <c r="AF349" s="253">
        <v>0</v>
      </c>
      <c r="AG349" s="253">
        <v>0</v>
      </c>
      <c r="AH349" s="253">
        <v>0</v>
      </c>
      <c r="AI349" s="253">
        <v>0</v>
      </c>
      <c r="AJ349" s="253">
        <v>0</v>
      </c>
      <c r="AK349" s="126"/>
      <c r="AL349" s="253">
        <v>450</v>
      </c>
      <c r="AM349" s="253">
        <v>86</v>
      </c>
      <c r="AN349" s="253">
        <v>8</v>
      </c>
      <c r="AO349" s="253">
        <v>0</v>
      </c>
    </row>
    <row r="350" spans="1:41">
      <c r="A350" s="129">
        <v>450086086</v>
      </c>
      <c r="B350" s="130" t="s">
        <v>686</v>
      </c>
      <c r="C350" s="141">
        <f t="shared" si="82"/>
        <v>0</v>
      </c>
      <c r="D350" s="141">
        <f t="shared" si="83"/>
        <v>0</v>
      </c>
      <c r="E350" s="141">
        <f t="shared" si="84"/>
        <v>4</v>
      </c>
      <c r="F350" s="141">
        <f t="shared" si="85"/>
        <v>28</v>
      </c>
      <c r="G350" s="141">
        <f t="shared" si="86"/>
        <v>28</v>
      </c>
      <c r="H350" s="141">
        <f t="shared" si="87"/>
        <v>0</v>
      </c>
      <c r="I350" s="141">
        <f t="shared" si="88"/>
        <v>2.25</v>
      </c>
      <c r="J350" s="141"/>
      <c r="K350" s="141">
        <f t="shared" si="89"/>
        <v>0</v>
      </c>
      <c r="L350" s="141">
        <f t="shared" si="90"/>
        <v>0</v>
      </c>
      <c r="M350" s="141">
        <f t="shared" si="91"/>
        <v>0</v>
      </c>
      <c r="N350" s="141">
        <f t="shared" si="92"/>
        <v>0</v>
      </c>
      <c r="O350" s="141">
        <f t="shared" si="93"/>
        <v>9</v>
      </c>
      <c r="P350" s="141">
        <f t="shared" si="80"/>
        <v>15</v>
      </c>
      <c r="Q350" s="141">
        <f t="shared" si="94"/>
        <v>4</v>
      </c>
      <c r="R350" s="141">
        <f t="shared" si="81"/>
        <v>60</v>
      </c>
      <c r="S350" s="144"/>
      <c r="T350" s="253">
        <v>450086086</v>
      </c>
      <c r="U350" s="383" t="s">
        <v>686</v>
      </c>
      <c r="V350" s="253">
        <v>0</v>
      </c>
      <c r="W350" s="253">
        <v>0</v>
      </c>
      <c r="X350" s="253">
        <v>4</v>
      </c>
      <c r="Y350" s="253">
        <v>28</v>
      </c>
      <c r="Z350" s="253">
        <v>28</v>
      </c>
      <c r="AA350" s="253">
        <v>0</v>
      </c>
      <c r="AB350" s="253">
        <v>0</v>
      </c>
      <c r="AC350" s="253">
        <v>0</v>
      </c>
      <c r="AD350" s="253">
        <v>0</v>
      </c>
      <c r="AE350" s="253">
        <v>0</v>
      </c>
      <c r="AF350" s="253">
        <v>9</v>
      </c>
      <c r="AG350" s="253">
        <v>0</v>
      </c>
      <c r="AH350" s="253">
        <v>0</v>
      </c>
      <c r="AI350" s="253">
        <v>0</v>
      </c>
      <c r="AJ350" s="253">
        <v>0</v>
      </c>
      <c r="AK350" s="126"/>
      <c r="AL350" s="253">
        <v>450</v>
      </c>
      <c r="AM350" s="253">
        <v>86</v>
      </c>
      <c r="AN350" s="253">
        <v>86</v>
      </c>
      <c r="AO350" s="253">
        <v>0</v>
      </c>
    </row>
    <row r="351" spans="1:41">
      <c r="A351" s="129">
        <v>450086117</v>
      </c>
      <c r="B351" s="130" t="s">
        <v>686</v>
      </c>
      <c r="C351" s="141">
        <f t="shared" si="82"/>
        <v>0</v>
      </c>
      <c r="D351" s="141">
        <f t="shared" si="83"/>
        <v>0</v>
      </c>
      <c r="E351" s="141">
        <f t="shared" si="84"/>
        <v>0</v>
      </c>
      <c r="F351" s="141">
        <f t="shared" si="85"/>
        <v>3</v>
      </c>
      <c r="G351" s="141">
        <f t="shared" si="86"/>
        <v>2</v>
      </c>
      <c r="H351" s="141">
        <f t="shared" si="87"/>
        <v>0</v>
      </c>
      <c r="I351" s="141">
        <f t="shared" si="88"/>
        <v>0.1875</v>
      </c>
      <c r="J351" s="141"/>
      <c r="K351" s="141">
        <f t="shared" si="89"/>
        <v>0</v>
      </c>
      <c r="L351" s="141">
        <f t="shared" si="90"/>
        <v>0</v>
      </c>
      <c r="M351" s="141">
        <f t="shared" si="91"/>
        <v>0</v>
      </c>
      <c r="N351" s="141">
        <f t="shared" si="92"/>
        <v>0</v>
      </c>
      <c r="O351" s="141">
        <f t="shared" si="93"/>
        <v>2</v>
      </c>
      <c r="P351" s="141">
        <f t="shared" si="80"/>
        <v>40</v>
      </c>
      <c r="Q351" s="141">
        <f t="shared" si="94"/>
        <v>9</v>
      </c>
      <c r="R351" s="141">
        <f t="shared" si="81"/>
        <v>5</v>
      </c>
      <c r="S351" s="144"/>
      <c r="T351" s="253">
        <v>450086117</v>
      </c>
      <c r="U351" s="383" t="s">
        <v>686</v>
      </c>
      <c r="V351" s="253">
        <v>0</v>
      </c>
      <c r="W351" s="253">
        <v>0</v>
      </c>
      <c r="X351" s="253">
        <v>0</v>
      </c>
      <c r="Y351" s="253">
        <v>3</v>
      </c>
      <c r="Z351" s="253">
        <v>2</v>
      </c>
      <c r="AA351" s="253">
        <v>0</v>
      </c>
      <c r="AB351" s="253">
        <v>0</v>
      </c>
      <c r="AC351" s="253">
        <v>0</v>
      </c>
      <c r="AD351" s="253">
        <v>0</v>
      </c>
      <c r="AE351" s="253">
        <v>0</v>
      </c>
      <c r="AF351" s="253">
        <v>2</v>
      </c>
      <c r="AG351" s="253">
        <v>0</v>
      </c>
      <c r="AH351" s="253">
        <v>0</v>
      </c>
      <c r="AI351" s="253">
        <v>0</v>
      </c>
      <c r="AJ351" s="253">
        <v>0</v>
      </c>
      <c r="AK351" s="126"/>
      <c r="AL351" s="253">
        <v>450</v>
      </c>
      <c r="AM351" s="253">
        <v>86</v>
      </c>
      <c r="AN351" s="253">
        <v>117</v>
      </c>
      <c r="AO351" s="253">
        <v>0</v>
      </c>
    </row>
    <row r="352" spans="1:41">
      <c r="A352" s="129">
        <v>450086127</v>
      </c>
      <c r="B352" s="130" t="s">
        <v>686</v>
      </c>
      <c r="C352" s="141">
        <f t="shared" si="82"/>
        <v>0</v>
      </c>
      <c r="D352" s="141">
        <f t="shared" si="83"/>
        <v>0</v>
      </c>
      <c r="E352" s="141">
        <f t="shared" si="84"/>
        <v>1</v>
      </c>
      <c r="F352" s="141">
        <f t="shared" si="85"/>
        <v>6</v>
      </c>
      <c r="G352" s="141">
        <f t="shared" si="86"/>
        <v>1</v>
      </c>
      <c r="H352" s="141">
        <f t="shared" si="87"/>
        <v>0</v>
      </c>
      <c r="I352" s="141">
        <f t="shared" si="88"/>
        <v>0.3</v>
      </c>
      <c r="J352" s="141"/>
      <c r="K352" s="141">
        <f t="shared" si="89"/>
        <v>0</v>
      </c>
      <c r="L352" s="141">
        <f t="shared" si="90"/>
        <v>0</v>
      </c>
      <c r="M352" s="141">
        <f t="shared" si="91"/>
        <v>0</v>
      </c>
      <c r="N352" s="141">
        <f t="shared" si="92"/>
        <v>0</v>
      </c>
      <c r="O352" s="141">
        <f t="shared" si="93"/>
        <v>0</v>
      </c>
      <c r="P352" s="141">
        <f t="shared" si="80"/>
        <v>0</v>
      </c>
      <c r="Q352" s="141">
        <f t="shared" si="94"/>
        <v>1</v>
      </c>
      <c r="R352" s="141">
        <f t="shared" si="81"/>
        <v>8</v>
      </c>
      <c r="S352" s="144"/>
      <c r="T352" s="253">
        <v>450086127</v>
      </c>
      <c r="U352" s="383" t="s">
        <v>686</v>
      </c>
      <c r="V352" s="253">
        <v>0</v>
      </c>
      <c r="W352" s="253">
        <v>0</v>
      </c>
      <c r="X352" s="253">
        <v>1</v>
      </c>
      <c r="Y352" s="253">
        <v>6</v>
      </c>
      <c r="Z352" s="253">
        <v>1</v>
      </c>
      <c r="AA352" s="253">
        <v>0</v>
      </c>
      <c r="AB352" s="253">
        <v>0</v>
      </c>
      <c r="AC352" s="253">
        <v>0</v>
      </c>
      <c r="AD352" s="253">
        <v>0</v>
      </c>
      <c r="AE352" s="253">
        <v>0</v>
      </c>
      <c r="AF352" s="253">
        <v>0</v>
      </c>
      <c r="AG352" s="253">
        <v>0</v>
      </c>
      <c r="AH352" s="253">
        <v>0</v>
      </c>
      <c r="AI352" s="253">
        <v>0</v>
      </c>
      <c r="AJ352" s="253">
        <v>0</v>
      </c>
      <c r="AK352" s="126"/>
      <c r="AL352" s="253">
        <v>450</v>
      </c>
      <c r="AM352" s="253">
        <v>86</v>
      </c>
      <c r="AN352" s="253">
        <v>127</v>
      </c>
      <c r="AO352" s="253">
        <v>0</v>
      </c>
    </row>
    <row r="353" spans="1:41">
      <c r="A353" s="129">
        <v>450086210</v>
      </c>
      <c r="B353" s="130" t="s">
        <v>686</v>
      </c>
      <c r="C353" s="141">
        <f t="shared" si="82"/>
        <v>0</v>
      </c>
      <c r="D353" s="141">
        <f t="shared" si="83"/>
        <v>0</v>
      </c>
      <c r="E353" s="141">
        <f t="shared" si="84"/>
        <v>12</v>
      </c>
      <c r="F353" s="141">
        <f t="shared" si="85"/>
        <v>46</v>
      </c>
      <c r="G353" s="141">
        <f t="shared" si="86"/>
        <v>43</v>
      </c>
      <c r="H353" s="141">
        <f t="shared" si="87"/>
        <v>0</v>
      </c>
      <c r="I353" s="141">
        <f t="shared" si="88"/>
        <v>3.7875000000000001</v>
      </c>
      <c r="J353" s="141"/>
      <c r="K353" s="141">
        <f t="shared" si="89"/>
        <v>0</v>
      </c>
      <c r="L353" s="141">
        <f t="shared" si="90"/>
        <v>0</v>
      </c>
      <c r="M353" s="141">
        <f t="shared" si="91"/>
        <v>0</v>
      </c>
      <c r="N353" s="141">
        <f t="shared" si="92"/>
        <v>0</v>
      </c>
      <c r="O353" s="141">
        <f t="shared" si="93"/>
        <v>8</v>
      </c>
      <c r="P353" s="141">
        <f t="shared" si="80"/>
        <v>7.9207920792079207</v>
      </c>
      <c r="Q353" s="141">
        <f t="shared" si="94"/>
        <v>2</v>
      </c>
      <c r="R353" s="141">
        <f t="shared" si="81"/>
        <v>101</v>
      </c>
      <c r="S353" s="144"/>
      <c r="T353" s="253">
        <v>450086210</v>
      </c>
      <c r="U353" s="383" t="s">
        <v>686</v>
      </c>
      <c r="V353" s="253">
        <v>0</v>
      </c>
      <c r="W353" s="253">
        <v>0</v>
      </c>
      <c r="X353" s="253">
        <v>12</v>
      </c>
      <c r="Y353" s="253">
        <v>46</v>
      </c>
      <c r="Z353" s="253">
        <v>43</v>
      </c>
      <c r="AA353" s="253">
        <v>0</v>
      </c>
      <c r="AB353" s="253">
        <v>0</v>
      </c>
      <c r="AC353" s="253">
        <v>0</v>
      </c>
      <c r="AD353" s="253">
        <v>0</v>
      </c>
      <c r="AE353" s="253">
        <v>0</v>
      </c>
      <c r="AF353" s="253">
        <v>8</v>
      </c>
      <c r="AG353" s="253">
        <v>0</v>
      </c>
      <c r="AH353" s="253">
        <v>0</v>
      </c>
      <c r="AI353" s="253">
        <v>0</v>
      </c>
      <c r="AJ353" s="253">
        <v>0</v>
      </c>
      <c r="AK353" s="126"/>
      <c r="AL353" s="253">
        <v>450</v>
      </c>
      <c r="AM353" s="253">
        <v>86</v>
      </c>
      <c r="AN353" s="253">
        <v>210</v>
      </c>
      <c r="AO353" s="253">
        <v>0</v>
      </c>
    </row>
    <row r="354" spans="1:41">
      <c r="A354" s="129">
        <v>450086275</v>
      </c>
      <c r="B354" s="130" t="s">
        <v>686</v>
      </c>
      <c r="C354" s="141">
        <f t="shared" si="82"/>
        <v>0</v>
      </c>
      <c r="D354" s="141">
        <f t="shared" si="83"/>
        <v>0</v>
      </c>
      <c r="E354" s="141">
        <f t="shared" si="84"/>
        <v>0</v>
      </c>
      <c r="F354" s="141">
        <f t="shared" si="85"/>
        <v>1</v>
      </c>
      <c r="G354" s="141">
        <f t="shared" si="86"/>
        <v>2</v>
      </c>
      <c r="H354" s="141">
        <f t="shared" si="87"/>
        <v>0</v>
      </c>
      <c r="I354" s="141">
        <f t="shared" si="88"/>
        <v>0.1125</v>
      </c>
      <c r="J354" s="141"/>
      <c r="K354" s="141">
        <f t="shared" si="89"/>
        <v>0</v>
      </c>
      <c r="L354" s="141">
        <f t="shared" si="90"/>
        <v>0</v>
      </c>
      <c r="M354" s="141">
        <f t="shared" si="91"/>
        <v>0</v>
      </c>
      <c r="N354" s="141">
        <f t="shared" si="92"/>
        <v>0</v>
      </c>
      <c r="O354" s="141">
        <f t="shared" si="93"/>
        <v>0</v>
      </c>
      <c r="P354" s="141">
        <f t="shared" si="80"/>
        <v>0</v>
      </c>
      <c r="Q354" s="141">
        <f t="shared" si="94"/>
        <v>1</v>
      </c>
      <c r="R354" s="141">
        <f t="shared" si="81"/>
        <v>3</v>
      </c>
      <c r="S354" s="144"/>
      <c r="T354" s="253">
        <v>450086275</v>
      </c>
      <c r="U354" s="383" t="s">
        <v>686</v>
      </c>
      <c r="V354" s="253">
        <v>0</v>
      </c>
      <c r="W354" s="253">
        <v>0</v>
      </c>
      <c r="X354" s="253">
        <v>0</v>
      </c>
      <c r="Y354" s="253">
        <v>1</v>
      </c>
      <c r="Z354" s="253">
        <v>2</v>
      </c>
      <c r="AA354" s="253">
        <v>0</v>
      </c>
      <c r="AB354" s="253">
        <v>0</v>
      </c>
      <c r="AC354" s="253">
        <v>0</v>
      </c>
      <c r="AD354" s="253">
        <v>0</v>
      </c>
      <c r="AE354" s="253">
        <v>0</v>
      </c>
      <c r="AF354" s="253">
        <v>0</v>
      </c>
      <c r="AG354" s="253">
        <v>0</v>
      </c>
      <c r="AH354" s="253">
        <v>0</v>
      </c>
      <c r="AI354" s="253">
        <v>0</v>
      </c>
      <c r="AJ354" s="253">
        <v>0</v>
      </c>
      <c r="AK354" s="126"/>
      <c r="AL354" s="253">
        <v>450</v>
      </c>
      <c r="AM354" s="253">
        <v>86</v>
      </c>
      <c r="AN354" s="253">
        <v>275</v>
      </c>
      <c r="AO354" s="253">
        <v>0</v>
      </c>
    </row>
    <row r="355" spans="1:41">
      <c r="A355" s="129">
        <v>450086278</v>
      </c>
      <c r="B355" s="130" t="s">
        <v>686</v>
      </c>
      <c r="C355" s="141">
        <f t="shared" si="82"/>
        <v>0</v>
      </c>
      <c r="D355" s="141">
        <f t="shared" si="83"/>
        <v>0</v>
      </c>
      <c r="E355" s="141">
        <f t="shared" si="84"/>
        <v>1</v>
      </c>
      <c r="F355" s="141">
        <f t="shared" si="85"/>
        <v>3</v>
      </c>
      <c r="G355" s="141">
        <f t="shared" si="86"/>
        <v>5</v>
      </c>
      <c r="H355" s="141">
        <f t="shared" si="87"/>
        <v>0</v>
      </c>
      <c r="I355" s="141">
        <f t="shared" si="88"/>
        <v>0.33750000000000002</v>
      </c>
      <c r="J355" s="141"/>
      <c r="K355" s="141">
        <f t="shared" si="89"/>
        <v>0</v>
      </c>
      <c r="L355" s="141">
        <f t="shared" si="90"/>
        <v>0</v>
      </c>
      <c r="M355" s="141">
        <f t="shared" si="91"/>
        <v>0</v>
      </c>
      <c r="N355" s="141">
        <f t="shared" si="92"/>
        <v>0</v>
      </c>
      <c r="O355" s="141">
        <f t="shared" si="93"/>
        <v>2</v>
      </c>
      <c r="P355" s="141">
        <f t="shared" si="80"/>
        <v>22.222222222222221</v>
      </c>
      <c r="Q355" s="141">
        <f t="shared" si="94"/>
        <v>5</v>
      </c>
      <c r="R355" s="141">
        <f t="shared" si="81"/>
        <v>9</v>
      </c>
      <c r="S355" s="144"/>
      <c r="T355" s="253">
        <v>450086278</v>
      </c>
      <c r="U355" s="383" t="s">
        <v>686</v>
      </c>
      <c r="V355" s="253">
        <v>0</v>
      </c>
      <c r="W355" s="253">
        <v>0</v>
      </c>
      <c r="X355" s="253">
        <v>1</v>
      </c>
      <c r="Y355" s="253">
        <v>3</v>
      </c>
      <c r="Z355" s="253">
        <v>5</v>
      </c>
      <c r="AA355" s="253">
        <v>0</v>
      </c>
      <c r="AB355" s="253">
        <v>0</v>
      </c>
      <c r="AC355" s="253">
        <v>0</v>
      </c>
      <c r="AD355" s="253">
        <v>0</v>
      </c>
      <c r="AE355" s="253">
        <v>0</v>
      </c>
      <c r="AF355" s="253">
        <v>2</v>
      </c>
      <c r="AG355" s="253">
        <v>0</v>
      </c>
      <c r="AH355" s="253">
        <v>0</v>
      </c>
      <c r="AI355" s="253">
        <v>0</v>
      </c>
      <c r="AJ355" s="253">
        <v>0</v>
      </c>
      <c r="AK355" s="126"/>
      <c r="AL355" s="253">
        <v>450</v>
      </c>
      <c r="AM355" s="253">
        <v>86</v>
      </c>
      <c r="AN355" s="253">
        <v>278</v>
      </c>
      <c r="AO355" s="253">
        <v>0</v>
      </c>
    </row>
    <row r="356" spans="1:41">
      <c r="A356" s="129">
        <v>450086327</v>
      </c>
      <c r="B356" s="130" t="s">
        <v>686</v>
      </c>
      <c r="C356" s="141">
        <f t="shared" si="82"/>
        <v>0</v>
      </c>
      <c r="D356" s="141">
        <f t="shared" si="83"/>
        <v>0</v>
      </c>
      <c r="E356" s="141">
        <f t="shared" si="84"/>
        <v>1</v>
      </c>
      <c r="F356" s="141">
        <f t="shared" si="85"/>
        <v>2</v>
      </c>
      <c r="G356" s="141">
        <f t="shared" si="86"/>
        <v>0</v>
      </c>
      <c r="H356" s="141">
        <f t="shared" si="87"/>
        <v>0</v>
      </c>
      <c r="I356" s="141">
        <f t="shared" si="88"/>
        <v>0.1125</v>
      </c>
      <c r="J356" s="141"/>
      <c r="K356" s="141">
        <f t="shared" si="89"/>
        <v>0</v>
      </c>
      <c r="L356" s="141">
        <f t="shared" si="90"/>
        <v>0</v>
      </c>
      <c r="M356" s="141">
        <f t="shared" si="91"/>
        <v>0</v>
      </c>
      <c r="N356" s="141">
        <f t="shared" si="92"/>
        <v>0</v>
      </c>
      <c r="O356" s="141">
        <f t="shared" si="93"/>
        <v>0</v>
      </c>
      <c r="P356" s="141">
        <f t="shared" si="80"/>
        <v>0</v>
      </c>
      <c r="Q356" s="141">
        <f t="shared" si="94"/>
        <v>1</v>
      </c>
      <c r="R356" s="141">
        <f t="shared" si="81"/>
        <v>3</v>
      </c>
      <c r="S356" s="144"/>
      <c r="T356" s="253">
        <v>450086327</v>
      </c>
      <c r="U356" s="383" t="s">
        <v>686</v>
      </c>
      <c r="V356" s="253">
        <v>0</v>
      </c>
      <c r="W356" s="253">
        <v>0</v>
      </c>
      <c r="X356" s="253">
        <v>1</v>
      </c>
      <c r="Y356" s="253">
        <v>2</v>
      </c>
      <c r="Z356" s="253">
        <v>0</v>
      </c>
      <c r="AA356" s="253">
        <v>0</v>
      </c>
      <c r="AB356" s="253">
        <v>0</v>
      </c>
      <c r="AC356" s="253">
        <v>0</v>
      </c>
      <c r="AD356" s="253">
        <v>0</v>
      </c>
      <c r="AE356" s="253">
        <v>0</v>
      </c>
      <c r="AF356" s="253">
        <v>0</v>
      </c>
      <c r="AG356" s="253">
        <v>0</v>
      </c>
      <c r="AH356" s="253">
        <v>0</v>
      </c>
      <c r="AI356" s="253">
        <v>0</v>
      </c>
      <c r="AJ356" s="253">
        <v>0</v>
      </c>
      <c r="AK356" s="126"/>
      <c r="AL356" s="253">
        <v>450</v>
      </c>
      <c r="AM356" s="253">
        <v>86</v>
      </c>
      <c r="AN356" s="253">
        <v>327</v>
      </c>
      <c r="AO356" s="253">
        <v>0</v>
      </c>
    </row>
    <row r="357" spans="1:41">
      <c r="A357" s="129">
        <v>450086337</v>
      </c>
      <c r="B357" s="130" t="s">
        <v>686</v>
      </c>
      <c r="C357" s="141">
        <f t="shared" si="82"/>
        <v>0</v>
      </c>
      <c r="D357" s="141">
        <f t="shared" si="83"/>
        <v>0</v>
      </c>
      <c r="E357" s="141">
        <f t="shared" si="84"/>
        <v>1</v>
      </c>
      <c r="F357" s="141">
        <f t="shared" si="85"/>
        <v>0</v>
      </c>
      <c r="G357" s="141">
        <f t="shared" si="86"/>
        <v>0</v>
      </c>
      <c r="H357" s="141">
        <f t="shared" si="87"/>
        <v>0</v>
      </c>
      <c r="I357" s="141">
        <f t="shared" si="88"/>
        <v>3.7499999999999999E-2</v>
      </c>
      <c r="J357" s="141"/>
      <c r="K357" s="141">
        <f t="shared" si="89"/>
        <v>0</v>
      </c>
      <c r="L357" s="141">
        <f t="shared" si="90"/>
        <v>0</v>
      </c>
      <c r="M357" s="141">
        <f t="shared" si="91"/>
        <v>0</v>
      </c>
      <c r="N357" s="141">
        <f t="shared" si="92"/>
        <v>0</v>
      </c>
      <c r="O357" s="141">
        <f t="shared" si="93"/>
        <v>0</v>
      </c>
      <c r="P357" s="141">
        <f t="shared" si="80"/>
        <v>0</v>
      </c>
      <c r="Q357" s="141">
        <f t="shared" si="94"/>
        <v>1</v>
      </c>
      <c r="R357" s="141">
        <f t="shared" si="81"/>
        <v>1</v>
      </c>
      <c r="S357" s="144"/>
      <c r="T357" s="253">
        <v>450086337</v>
      </c>
      <c r="U357" s="383" t="s">
        <v>686</v>
      </c>
      <c r="V357" s="253">
        <v>0</v>
      </c>
      <c r="W357" s="253">
        <v>0</v>
      </c>
      <c r="X357" s="253">
        <v>1</v>
      </c>
      <c r="Y357" s="253">
        <v>0</v>
      </c>
      <c r="Z357" s="253">
        <v>0</v>
      </c>
      <c r="AA357" s="253">
        <v>0</v>
      </c>
      <c r="AB357" s="253">
        <v>0</v>
      </c>
      <c r="AC357" s="253">
        <v>0</v>
      </c>
      <c r="AD357" s="253">
        <v>0</v>
      </c>
      <c r="AE357" s="253">
        <v>0</v>
      </c>
      <c r="AF357" s="253">
        <v>0</v>
      </c>
      <c r="AG357" s="253">
        <v>0</v>
      </c>
      <c r="AH357" s="253">
        <v>0</v>
      </c>
      <c r="AI357" s="253">
        <v>0</v>
      </c>
      <c r="AJ357" s="253">
        <v>0</v>
      </c>
      <c r="AK357" s="126"/>
      <c r="AL357" s="253">
        <v>450</v>
      </c>
      <c r="AM357" s="253">
        <v>86</v>
      </c>
      <c r="AN357" s="253">
        <v>337</v>
      </c>
      <c r="AO357" s="253">
        <v>0</v>
      </c>
    </row>
    <row r="358" spans="1:41">
      <c r="A358" s="129">
        <v>450086340</v>
      </c>
      <c r="B358" s="130" t="s">
        <v>686</v>
      </c>
      <c r="C358" s="141">
        <f t="shared" si="82"/>
        <v>0</v>
      </c>
      <c r="D358" s="141">
        <f t="shared" si="83"/>
        <v>0</v>
      </c>
      <c r="E358" s="141">
        <f t="shared" si="84"/>
        <v>0</v>
      </c>
      <c r="F358" s="141">
        <f t="shared" si="85"/>
        <v>11</v>
      </c>
      <c r="G358" s="141">
        <f t="shared" si="86"/>
        <v>2</v>
      </c>
      <c r="H358" s="141">
        <f t="shared" si="87"/>
        <v>0</v>
      </c>
      <c r="I358" s="141">
        <f t="shared" si="88"/>
        <v>0.48749999999999999</v>
      </c>
      <c r="J358" s="141"/>
      <c r="K358" s="141">
        <f t="shared" si="89"/>
        <v>0</v>
      </c>
      <c r="L358" s="141">
        <f t="shared" si="90"/>
        <v>0</v>
      </c>
      <c r="M358" s="141">
        <f t="shared" si="91"/>
        <v>0</v>
      </c>
      <c r="N358" s="141">
        <f t="shared" si="92"/>
        <v>0</v>
      </c>
      <c r="O358" s="141">
        <f t="shared" si="93"/>
        <v>0</v>
      </c>
      <c r="P358" s="141">
        <f t="shared" si="80"/>
        <v>0</v>
      </c>
      <c r="Q358" s="141">
        <f t="shared" si="94"/>
        <v>1</v>
      </c>
      <c r="R358" s="141">
        <f t="shared" si="81"/>
        <v>13</v>
      </c>
      <c r="S358" s="144"/>
      <c r="T358" s="253">
        <v>450086340</v>
      </c>
      <c r="U358" s="383" t="s">
        <v>686</v>
      </c>
      <c r="V358" s="253">
        <v>0</v>
      </c>
      <c r="W358" s="253">
        <v>0</v>
      </c>
      <c r="X358" s="253">
        <v>0</v>
      </c>
      <c r="Y358" s="253">
        <v>11</v>
      </c>
      <c r="Z358" s="253">
        <v>2</v>
      </c>
      <c r="AA358" s="253">
        <v>0</v>
      </c>
      <c r="AB358" s="253">
        <v>0</v>
      </c>
      <c r="AC358" s="253">
        <v>0</v>
      </c>
      <c r="AD358" s="253">
        <v>0</v>
      </c>
      <c r="AE358" s="253">
        <v>0</v>
      </c>
      <c r="AF358" s="253">
        <v>0</v>
      </c>
      <c r="AG358" s="253">
        <v>0</v>
      </c>
      <c r="AH358" s="253">
        <v>0</v>
      </c>
      <c r="AI358" s="253">
        <v>0</v>
      </c>
      <c r="AJ358" s="253">
        <v>0</v>
      </c>
      <c r="AK358" s="126"/>
      <c r="AL358" s="253">
        <v>450</v>
      </c>
      <c r="AM358" s="253">
        <v>86</v>
      </c>
      <c r="AN358" s="253">
        <v>340</v>
      </c>
      <c r="AO358" s="253">
        <v>0</v>
      </c>
    </row>
    <row r="359" spans="1:41">
      <c r="A359" s="129">
        <v>450086605</v>
      </c>
      <c r="B359" s="130" t="s">
        <v>686</v>
      </c>
      <c r="C359" s="141">
        <f t="shared" si="82"/>
        <v>0</v>
      </c>
      <c r="D359" s="141">
        <f t="shared" si="83"/>
        <v>0</v>
      </c>
      <c r="E359" s="141">
        <f t="shared" si="84"/>
        <v>0</v>
      </c>
      <c r="F359" s="141">
        <f t="shared" si="85"/>
        <v>0</v>
      </c>
      <c r="G359" s="141">
        <f t="shared" si="86"/>
        <v>2</v>
      </c>
      <c r="H359" s="141">
        <f t="shared" si="87"/>
        <v>0</v>
      </c>
      <c r="I359" s="141">
        <f t="shared" si="88"/>
        <v>7.4999999999999997E-2</v>
      </c>
      <c r="J359" s="141"/>
      <c r="K359" s="141">
        <f t="shared" si="89"/>
        <v>0</v>
      </c>
      <c r="L359" s="141">
        <f t="shared" si="90"/>
        <v>0</v>
      </c>
      <c r="M359" s="141">
        <f t="shared" si="91"/>
        <v>0</v>
      </c>
      <c r="N359" s="141">
        <f t="shared" si="92"/>
        <v>0</v>
      </c>
      <c r="O359" s="141">
        <f t="shared" si="93"/>
        <v>1</v>
      </c>
      <c r="P359" s="141">
        <f t="shared" si="80"/>
        <v>50</v>
      </c>
      <c r="Q359" s="141">
        <f t="shared" si="94"/>
        <v>10</v>
      </c>
      <c r="R359" s="141">
        <f t="shared" si="81"/>
        <v>2</v>
      </c>
      <c r="S359" s="144"/>
      <c r="T359" s="253">
        <v>450086605</v>
      </c>
      <c r="U359" s="383" t="s">
        <v>686</v>
      </c>
      <c r="V359" s="253">
        <v>0</v>
      </c>
      <c r="W359" s="253">
        <v>0</v>
      </c>
      <c r="X359" s="253">
        <v>0</v>
      </c>
      <c r="Y359" s="253">
        <v>0</v>
      </c>
      <c r="Z359" s="253">
        <v>2</v>
      </c>
      <c r="AA359" s="253">
        <v>0</v>
      </c>
      <c r="AB359" s="253">
        <v>0</v>
      </c>
      <c r="AC359" s="253">
        <v>0</v>
      </c>
      <c r="AD359" s="253">
        <v>0</v>
      </c>
      <c r="AE359" s="253">
        <v>0</v>
      </c>
      <c r="AF359" s="253">
        <v>1</v>
      </c>
      <c r="AG359" s="253">
        <v>0</v>
      </c>
      <c r="AH359" s="253">
        <v>0</v>
      </c>
      <c r="AI359" s="253">
        <v>0</v>
      </c>
      <c r="AJ359" s="253">
        <v>0</v>
      </c>
      <c r="AK359" s="126"/>
      <c r="AL359" s="253">
        <v>450</v>
      </c>
      <c r="AM359" s="253">
        <v>86</v>
      </c>
      <c r="AN359" s="253">
        <v>605</v>
      </c>
      <c r="AO359" s="253">
        <v>0</v>
      </c>
    </row>
    <row r="360" spans="1:41">
      <c r="A360" s="129">
        <v>450086632</v>
      </c>
      <c r="B360" s="130" t="s">
        <v>686</v>
      </c>
      <c r="C360" s="141">
        <f t="shared" si="82"/>
        <v>0</v>
      </c>
      <c r="D360" s="141">
        <f t="shared" si="83"/>
        <v>0</v>
      </c>
      <c r="E360" s="141">
        <f t="shared" si="84"/>
        <v>0</v>
      </c>
      <c r="F360" s="141">
        <f t="shared" si="85"/>
        <v>2</v>
      </c>
      <c r="G360" s="141">
        <f t="shared" si="86"/>
        <v>1</v>
      </c>
      <c r="H360" s="141">
        <f t="shared" si="87"/>
        <v>0</v>
      </c>
      <c r="I360" s="141">
        <f t="shared" si="88"/>
        <v>0.1125</v>
      </c>
      <c r="J360" s="141"/>
      <c r="K360" s="141">
        <f t="shared" si="89"/>
        <v>0</v>
      </c>
      <c r="L360" s="141">
        <f t="shared" si="90"/>
        <v>0</v>
      </c>
      <c r="M360" s="141">
        <f t="shared" si="91"/>
        <v>0</v>
      </c>
      <c r="N360" s="141">
        <f t="shared" si="92"/>
        <v>0</v>
      </c>
      <c r="O360" s="141">
        <f t="shared" si="93"/>
        <v>0</v>
      </c>
      <c r="P360" s="141">
        <f t="shared" si="80"/>
        <v>0</v>
      </c>
      <c r="Q360" s="141">
        <f t="shared" si="94"/>
        <v>1</v>
      </c>
      <c r="R360" s="141">
        <f t="shared" si="81"/>
        <v>3</v>
      </c>
      <c r="S360" s="144"/>
      <c r="T360" s="253">
        <v>450086632</v>
      </c>
      <c r="U360" s="383" t="s">
        <v>686</v>
      </c>
      <c r="V360" s="253">
        <v>0</v>
      </c>
      <c r="W360" s="253">
        <v>0</v>
      </c>
      <c r="X360" s="253">
        <v>0</v>
      </c>
      <c r="Y360" s="253">
        <v>2</v>
      </c>
      <c r="Z360" s="253">
        <v>1</v>
      </c>
      <c r="AA360" s="253">
        <v>0</v>
      </c>
      <c r="AB360" s="253">
        <v>0</v>
      </c>
      <c r="AC360" s="253">
        <v>0</v>
      </c>
      <c r="AD360" s="253">
        <v>0</v>
      </c>
      <c r="AE360" s="253">
        <v>0</v>
      </c>
      <c r="AF360" s="253">
        <v>0</v>
      </c>
      <c r="AG360" s="253">
        <v>0</v>
      </c>
      <c r="AH360" s="253">
        <v>0</v>
      </c>
      <c r="AI360" s="253">
        <v>0</v>
      </c>
      <c r="AJ360" s="253">
        <v>0</v>
      </c>
      <c r="AK360" s="126"/>
      <c r="AL360" s="253">
        <v>450</v>
      </c>
      <c r="AM360" s="253">
        <v>86</v>
      </c>
      <c r="AN360" s="253">
        <v>632</v>
      </c>
      <c r="AO360" s="253">
        <v>0</v>
      </c>
    </row>
    <row r="361" spans="1:41">
      <c r="A361" s="129">
        <v>450086635</v>
      </c>
      <c r="B361" s="130" t="s">
        <v>686</v>
      </c>
      <c r="C361" s="141">
        <f t="shared" si="82"/>
        <v>0</v>
      </c>
      <c r="D361" s="141">
        <f t="shared" si="83"/>
        <v>0</v>
      </c>
      <c r="E361" s="141">
        <f t="shared" si="84"/>
        <v>0</v>
      </c>
      <c r="F361" s="141">
        <f t="shared" si="85"/>
        <v>0</v>
      </c>
      <c r="G361" s="141">
        <f t="shared" si="86"/>
        <v>1</v>
      </c>
      <c r="H361" s="141">
        <f t="shared" si="87"/>
        <v>0</v>
      </c>
      <c r="I361" s="141">
        <f t="shared" si="88"/>
        <v>3.7499999999999999E-2</v>
      </c>
      <c r="J361" s="141"/>
      <c r="K361" s="141">
        <f t="shared" si="89"/>
        <v>0</v>
      </c>
      <c r="L361" s="141">
        <f t="shared" si="90"/>
        <v>0</v>
      </c>
      <c r="M361" s="141">
        <f t="shared" si="91"/>
        <v>0</v>
      </c>
      <c r="N361" s="141">
        <f t="shared" si="92"/>
        <v>0</v>
      </c>
      <c r="O361" s="141">
        <f t="shared" si="93"/>
        <v>0</v>
      </c>
      <c r="P361" s="141">
        <f t="shared" si="80"/>
        <v>0</v>
      </c>
      <c r="Q361" s="141">
        <f t="shared" si="94"/>
        <v>1</v>
      </c>
      <c r="R361" s="141">
        <f t="shared" si="81"/>
        <v>1</v>
      </c>
      <c r="S361" s="144"/>
      <c r="T361" s="253">
        <v>450086635</v>
      </c>
      <c r="U361" s="383" t="s">
        <v>686</v>
      </c>
      <c r="V361" s="253">
        <v>0</v>
      </c>
      <c r="W361" s="253">
        <v>0</v>
      </c>
      <c r="X361" s="253">
        <v>0</v>
      </c>
      <c r="Y361" s="253">
        <v>0</v>
      </c>
      <c r="Z361" s="253">
        <v>1</v>
      </c>
      <c r="AA361" s="253">
        <v>0</v>
      </c>
      <c r="AB361" s="253">
        <v>0</v>
      </c>
      <c r="AC361" s="253">
        <v>0</v>
      </c>
      <c r="AD361" s="253">
        <v>0</v>
      </c>
      <c r="AE361" s="253">
        <v>0</v>
      </c>
      <c r="AF361" s="253">
        <v>0</v>
      </c>
      <c r="AG361" s="253">
        <v>0</v>
      </c>
      <c r="AH361" s="253">
        <v>0</v>
      </c>
      <c r="AI361" s="253">
        <v>0</v>
      </c>
      <c r="AJ361" s="253">
        <v>0</v>
      </c>
      <c r="AK361" s="126"/>
      <c r="AL361" s="253">
        <v>450</v>
      </c>
      <c r="AM361" s="253">
        <v>86</v>
      </c>
      <c r="AN361" s="253">
        <v>635</v>
      </c>
      <c r="AO361" s="253">
        <v>0</v>
      </c>
    </row>
    <row r="362" spans="1:41">
      <c r="A362" s="129">
        <v>450086683</v>
      </c>
      <c r="B362" s="130" t="s">
        <v>686</v>
      </c>
      <c r="C362" s="141">
        <f t="shared" si="82"/>
        <v>0</v>
      </c>
      <c r="D362" s="141">
        <f t="shared" si="83"/>
        <v>0</v>
      </c>
      <c r="E362" s="141">
        <f t="shared" si="84"/>
        <v>0</v>
      </c>
      <c r="F362" s="141">
        <f t="shared" si="85"/>
        <v>0</v>
      </c>
      <c r="G362" s="141">
        <f t="shared" si="86"/>
        <v>4</v>
      </c>
      <c r="H362" s="141">
        <f t="shared" si="87"/>
        <v>0</v>
      </c>
      <c r="I362" s="141">
        <f t="shared" si="88"/>
        <v>0.15</v>
      </c>
      <c r="J362" s="141"/>
      <c r="K362" s="141">
        <f t="shared" si="89"/>
        <v>0</v>
      </c>
      <c r="L362" s="141">
        <f t="shared" si="90"/>
        <v>0</v>
      </c>
      <c r="M362" s="141">
        <f t="shared" si="91"/>
        <v>0</v>
      </c>
      <c r="N362" s="141">
        <f t="shared" si="92"/>
        <v>0</v>
      </c>
      <c r="O362" s="141">
        <f t="shared" si="93"/>
        <v>0</v>
      </c>
      <c r="P362" s="141">
        <f t="shared" si="80"/>
        <v>0</v>
      </c>
      <c r="Q362" s="141">
        <f t="shared" si="94"/>
        <v>1</v>
      </c>
      <c r="R362" s="141">
        <f t="shared" si="81"/>
        <v>4</v>
      </c>
      <c r="S362" s="144"/>
      <c r="T362" s="253">
        <v>450086683</v>
      </c>
      <c r="U362" s="383" t="s">
        <v>686</v>
      </c>
      <c r="V362" s="253">
        <v>0</v>
      </c>
      <c r="W362" s="253">
        <v>0</v>
      </c>
      <c r="X362" s="253">
        <v>0</v>
      </c>
      <c r="Y362" s="253">
        <v>0</v>
      </c>
      <c r="Z362" s="253">
        <v>4</v>
      </c>
      <c r="AA362" s="253">
        <v>0</v>
      </c>
      <c r="AB362" s="253">
        <v>0</v>
      </c>
      <c r="AC362" s="253">
        <v>0</v>
      </c>
      <c r="AD362" s="253">
        <v>0</v>
      </c>
      <c r="AE362" s="253">
        <v>0</v>
      </c>
      <c r="AF362" s="253">
        <v>0</v>
      </c>
      <c r="AG362" s="253">
        <v>0</v>
      </c>
      <c r="AH362" s="253">
        <v>0</v>
      </c>
      <c r="AI362" s="253">
        <v>0</v>
      </c>
      <c r="AJ362" s="253">
        <v>0</v>
      </c>
      <c r="AK362" s="126"/>
      <c r="AL362" s="253">
        <v>450</v>
      </c>
      <c r="AM362" s="253">
        <v>86</v>
      </c>
      <c r="AN362" s="253">
        <v>683</v>
      </c>
      <c r="AO362" s="253">
        <v>0</v>
      </c>
    </row>
    <row r="363" spans="1:41">
      <c r="A363" s="129">
        <v>453137061</v>
      </c>
      <c r="B363" s="130" t="s">
        <v>102</v>
      </c>
      <c r="C363" s="141">
        <f t="shared" si="82"/>
        <v>0</v>
      </c>
      <c r="D363" s="141">
        <f t="shared" si="83"/>
        <v>0</v>
      </c>
      <c r="E363" s="141">
        <f t="shared" si="84"/>
        <v>3</v>
      </c>
      <c r="F363" s="141">
        <f t="shared" si="85"/>
        <v>24</v>
      </c>
      <c r="G363" s="141">
        <f t="shared" si="86"/>
        <v>14</v>
      </c>
      <c r="H363" s="141">
        <f t="shared" si="87"/>
        <v>0</v>
      </c>
      <c r="I363" s="141">
        <f t="shared" si="88"/>
        <v>1.7250000000000001</v>
      </c>
      <c r="J363" s="141"/>
      <c r="K363" s="141">
        <f t="shared" si="89"/>
        <v>0</v>
      </c>
      <c r="L363" s="141">
        <f t="shared" si="90"/>
        <v>0</v>
      </c>
      <c r="M363" s="141">
        <f t="shared" si="91"/>
        <v>5</v>
      </c>
      <c r="N363" s="141">
        <f t="shared" si="92"/>
        <v>0</v>
      </c>
      <c r="O363" s="141">
        <f t="shared" si="93"/>
        <v>36</v>
      </c>
      <c r="P363" s="141">
        <f t="shared" si="80"/>
        <v>78.260869565217391</v>
      </c>
      <c r="Q363" s="141">
        <f t="shared" si="94"/>
        <v>10</v>
      </c>
      <c r="R363" s="141">
        <f t="shared" si="81"/>
        <v>46</v>
      </c>
      <c r="S363" s="144"/>
      <c r="T363" s="253">
        <v>453137061</v>
      </c>
      <c r="U363" s="383" t="s">
        <v>102</v>
      </c>
      <c r="V363" s="253">
        <v>0</v>
      </c>
      <c r="W363" s="253">
        <v>0</v>
      </c>
      <c r="X363" s="253">
        <v>3</v>
      </c>
      <c r="Y363" s="253">
        <v>24</v>
      </c>
      <c r="Z363" s="253">
        <v>14</v>
      </c>
      <c r="AA363" s="253">
        <v>0</v>
      </c>
      <c r="AB363" s="253">
        <v>0</v>
      </c>
      <c r="AC363" s="253">
        <v>0</v>
      </c>
      <c r="AD363" s="253">
        <v>5</v>
      </c>
      <c r="AE363" s="253">
        <v>0</v>
      </c>
      <c r="AF363" s="253">
        <v>33</v>
      </c>
      <c r="AG363" s="253">
        <v>0</v>
      </c>
      <c r="AH363" s="253">
        <v>0</v>
      </c>
      <c r="AI363" s="253">
        <v>3</v>
      </c>
      <c r="AJ363" s="253">
        <v>0</v>
      </c>
      <c r="AK363" s="126"/>
      <c r="AL363" s="253">
        <v>453</v>
      </c>
      <c r="AM363" s="253">
        <v>137</v>
      </c>
      <c r="AN363" s="253">
        <v>61</v>
      </c>
      <c r="AO363" s="253">
        <v>0</v>
      </c>
    </row>
    <row r="364" spans="1:41">
      <c r="A364" s="129">
        <v>453137087</v>
      </c>
      <c r="B364" s="130" t="s">
        <v>102</v>
      </c>
      <c r="C364" s="141">
        <f t="shared" si="82"/>
        <v>0</v>
      </c>
      <c r="D364" s="141">
        <f t="shared" si="83"/>
        <v>0</v>
      </c>
      <c r="E364" s="141">
        <f t="shared" si="84"/>
        <v>0</v>
      </c>
      <c r="F364" s="141">
        <f t="shared" si="85"/>
        <v>2</v>
      </c>
      <c r="G364" s="141">
        <f t="shared" si="86"/>
        <v>1</v>
      </c>
      <c r="H364" s="141">
        <f t="shared" si="87"/>
        <v>0</v>
      </c>
      <c r="I364" s="141">
        <f t="shared" si="88"/>
        <v>0.15</v>
      </c>
      <c r="J364" s="141"/>
      <c r="K364" s="141">
        <f t="shared" si="89"/>
        <v>0</v>
      </c>
      <c r="L364" s="141">
        <f t="shared" si="90"/>
        <v>0</v>
      </c>
      <c r="M364" s="141">
        <f t="shared" si="91"/>
        <v>1</v>
      </c>
      <c r="N364" s="141">
        <f t="shared" si="92"/>
        <v>0</v>
      </c>
      <c r="O364" s="141">
        <f t="shared" si="93"/>
        <v>4</v>
      </c>
      <c r="P364" s="141">
        <f t="shared" si="80"/>
        <v>100</v>
      </c>
      <c r="Q364" s="141">
        <f t="shared" si="94"/>
        <v>10</v>
      </c>
      <c r="R364" s="141">
        <f t="shared" si="81"/>
        <v>4</v>
      </c>
      <c r="S364" s="144"/>
      <c r="T364" s="253">
        <v>453137087</v>
      </c>
      <c r="U364" s="383" t="s">
        <v>102</v>
      </c>
      <c r="V364" s="253">
        <v>0</v>
      </c>
      <c r="W364" s="253">
        <v>0</v>
      </c>
      <c r="X364" s="253">
        <v>0</v>
      </c>
      <c r="Y364" s="253">
        <v>2</v>
      </c>
      <c r="Z364" s="253">
        <v>1</v>
      </c>
      <c r="AA364" s="253">
        <v>0</v>
      </c>
      <c r="AB364" s="253">
        <v>0</v>
      </c>
      <c r="AC364" s="253">
        <v>0</v>
      </c>
      <c r="AD364" s="253">
        <v>1</v>
      </c>
      <c r="AE364" s="253">
        <v>0</v>
      </c>
      <c r="AF364" s="253">
        <v>4</v>
      </c>
      <c r="AG364" s="253">
        <v>0</v>
      </c>
      <c r="AH364" s="253">
        <v>0</v>
      </c>
      <c r="AI364" s="253">
        <v>0</v>
      </c>
      <c r="AJ364" s="253">
        <v>0</v>
      </c>
      <c r="AK364" s="126"/>
      <c r="AL364" s="253">
        <v>453</v>
      </c>
      <c r="AM364" s="253">
        <v>137</v>
      </c>
      <c r="AN364" s="253">
        <v>87</v>
      </c>
      <c r="AO364" s="253">
        <v>0</v>
      </c>
    </row>
    <row r="365" spans="1:41">
      <c r="A365" s="129">
        <v>453137137</v>
      </c>
      <c r="B365" s="130" t="s">
        <v>102</v>
      </c>
      <c r="C365" s="141">
        <f t="shared" si="82"/>
        <v>0</v>
      </c>
      <c r="D365" s="141">
        <f t="shared" si="83"/>
        <v>0</v>
      </c>
      <c r="E365" s="141">
        <f t="shared" si="84"/>
        <v>53</v>
      </c>
      <c r="F365" s="141">
        <f t="shared" si="85"/>
        <v>286</v>
      </c>
      <c r="G365" s="141">
        <f t="shared" si="86"/>
        <v>145</v>
      </c>
      <c r="H365" s="141">
        <f t="shared" si="87"/>
        <v>0</v>
      </c>
      <c r="I365" s="141">
        <f t="shared" si="88"/>
        <v>20.8125</v>
      </c>
      <c r="J365" s="141"/>
      <c r="K365" s="141">
        <f t="shared" si="89"/>
        <v>0</v>
      </c>
      <c r="L365" s="141">
        <f t="shared" si="90"/>
        <v>0</v>
      </c>
      <c r="M365" s="141">
        <f t="shared" si="91"/>
        <v>71</v>
      </c>
      <c r="N365" s="141">
        <f t="shared" si="92"/>
        <v>0</v>
      </c>
      <c r="O365" s="141">
        <f t="shared" si="93"/>
        <v>416</v>
      </c>
      <c r="P365" s="141">
        <f t="shared" si="80"/>
        <v>74.954954954954957</v>
      </c>
      <c r="Q365" s="141">
        <f t="shared" si="94"/>
        <v>10</v>
      </c>
      <c r="R365" s="141">
        <f t="shared" si="81"/>
        <v>555</v>
      </c>
      <c r="S365" s="144"/>
      <c r="T365" s="253">
        <v>453137137</v>
      </c>
      <c r="U365" s="383" t="s">
        <v>102</v>
      </c>
      <c r="V365" s="253">
        <v>0</v>
      </c>
      <c r="W365" s="253">
        <v>0</v>
      </c>
      <c r="X365" s="253">
        <v>53</v>
      </c>
      <c r="Y365" s="253">
        <v>286</v>
      </c>
      <c r="Z365" s="253">
        <v>145</v>
      </c>
      <c r="AA365" s="253">
        <v>0</v>
      </c>
      <c r="AB365" s="253">
        <v>0</v>
      </c>
      <c r="AC365" s="253">
        <v>0</v>
      </c>
      <c r="AD365" s="253">
        <v>71</v>
      </c>
      <c r="AE365" s="253">
        <v>0</v>
      </c>
      <c r="AF365" s="253">
        <v>370</v>
      </c>
      <c r="AG365" s="253">
        <v>0</v>
      </c>
      <c r="AH365" s="253">
        <v>0</v>
      </c>
      <c r="AI365" s="253">
        <v>46</v>
      </c>
      <c r="AJ365" s="253">
        <v>0</v>
      </c>
      <c r="AK365" s="126"/>
      <c r="AL365" s="253">
        <v>453</v>
      </c>
      <c r="AM365" s="253">
        <v>137</v>
      </c>
      <c r="AN365" s="253">
        <v>137</v>
      </c>
      <c r="AO365" s="253">
        <v>0</v>
      </c>
    </row>
    <row r="366" spans="1:41">
      <c r="A366" s="129">
        <v>453137210</v>
      </c>
      <c r="B366" s="130" t="s">
        <v>102</v>
      </c>
      <c r="C366" s="141">
        <f t="shared" si="82"/>
        <v>0</v>
      </c>
      <c r="D366" s="141">
        <f t="shared" si="83"/>
        <v>0</v>
      </c>
      <c r="E366" s="141">
        <f t="shared" si="84"/>
        <v>1</v>
      </c>
      <c r="F366" s="141">
        <f t="shared" si="85"/>
        <v>2</v>
      </c>
      <c r="G366" s="141">
        <f t="shared" si="86"/>
        <v>0</v>
      </c>
      <c r="H366" s="141">
        <f t="shared" si="87"/>
        <v>0</v>
      </c>
      <c r="I366" s="141">
        <f t="shared" si="88"/>
        <v>0.1125</v>
      </c>
      <c r="J366" s="141"/>
      <c r="K366" s="141">
        <f t="shared" si="89"/>
        <v>0</v>
      </c>
      <c r="L366" s="141">
        <f t="shared" si="90"/>
        <v>0</v>
      </c>
      <c r="M366" s="141">
        <f t="shared" si="91"/>
        <v>0</v>
      </c>
      <c r="N366" s="141">
        <f t="shared" si="92"/>
        <v>0</v>
      </c>
      <c r="O366" s="141">
        <f t="shared" si="93"/>
        <v>2</v>
      </c>
      <c r="P366" s="141">
        <f t="shared" si="80"/>
        <v>66.666666666666657</v>
      </c>
      <c r="Q366" s="141">
        <f t="shared" si="94"/>
        <v>10</v>
      </c>
      <c r="R366" s="141">
        <f t="shared" si="81"/>
        <v>3</v>
      </c>
      <c r="S366" s="144"/>
      <c r="T366" s="253">
        <v>453137210</v>
      </c>
      <c r="U366" s="383" t="s">
        <v>102</v>
      </c>
      <c r="V366" s="253">
        <v>0</v>
      </c>
      <c r="W366" s="253">
        <v>0</v>
      </c>
      <c r="X366" s="253">
        <v>1</v>
      </c>
      <c r="Y366" s="253">
        <v>2</v>
      </c>
      <c r="Z366" s="253">
        <v>0</v>
      </c>
      <c r="AA366" s="253">
        <v>0</v>
      </c>
      <c r="AB366" s="253">
        <v>0</v>
      </c>
      <c r="AC366" s="253">
        <v>0</v>
      </c>
      <c r="AD366" s="253">
        <v>0</v>
      </c>
      <c r="AE366" s="253">
        <v>0</v>
      </c>
      <c r="AF366" s="253">
        <v>1</v>
      </c>
      <c r="AG366" s="253">
        <v>0</v>
      </c>
      <c r="AH366" s="253">
        <v>0</v>
      </c>
      <c r="AI366" s="253">
        <v>1</v>
      </c>
      <c r="AJ366" s="253">
        <v>0</v>
      </c>
      <c r="AK366" s="126"/>
      <c r="AL366" s="253">
        <v>453</v>
      </c>
      <c r="AM366" s="253">
        <v>137</v>
      </c>
      <c r="AN366" s="253">
        <v>210</v>
      </c>
      <c r="AO366" s="253">
        <v>0</v>
      </c>
    </row>
    <row r="367" spans="1:41">
      <c r="A367" s="129">
        <v>453137278</v>
      </c>
      <c r="B367" s="130" t="s">
        <v>102</v>
      </c>
      <c r="C367" s="141">
        <f t="shared" si="82"/>
        <v>0</v>
      </c>
      <c r="D367" s="141">
        <f t="shared" si="83"/>
        <v>0</v>
      </c>
      <c r="E367" s="141">
        <f t="shared" si="84"/>
        <v>0</v>
      </c>
      <c r="F367" s="141">
        <f t="shared" si="85"/>
        <v>3</v>
      </c>
      <c r="G367" s="141">
        <f t="shared" si="86"/>
        <v>1</v>
      </c>
      <c r="H367" s="141">
        <f t="shared" si="87"/>
        <v>0</v>
      </c>
      <c r="I367" s="141">
        <f t="shared" si="88"/>
        <v>0.15</v>
      </c>
      <c r="J367" s="141"/>
      <c r="K367" s="141">
        <f t="shared" si="89"/>
        <v>0</v>
      </c>
      <c r="L367" s="141">
        <f t="shared" si="90"/>
        <v>0</v>
      </c>
      <c r="M367" s="141">
        <f t="shared" si="91"/>
        <v>0</v>
      </c>
      <c r="N367" s="141">
        <f t="shared" si="92"/>
        <v>0</v>
      </c>
      <c r="O367" s="141">
        <f t="shared" si="93"/>
        <v>1</v>
      </c>
      <c r="P367" s="141">
        <f t="shared" si="80"/>
        <v>25</v>
      </c>
      <c r="Q367" s="141">
        <f t="shared" si="94"/>
        <v>6</v>
      </c>
      <c r="R367" s="141">
        <f t="shared" si="81"/>
        <v>4</v>
      </c>
      <c r="S367" s="144"/>
      <c r="T367" s="253">
        <v>453137278</v>
      </c>
      <c r="U367" s="383" t="s">
        <v>102</v>
      </c>
      <c r="V367" s="253">
        <v>0</v>
      </c>
      <c r="W367" s="253">
        <v>0</v>
      </c>
      <c r="X367" s="253">
        <v>0</v>
      </c>
      <c r="Y367" s="253">
        <v>3</v>
      </c>
      <c r="Z367" s="253">
        <v>1</v>
      </c>
      <c r="AA367" s="253">
        <v>0</v>
      </c>
      <c r="AB367" s="253">
        <v>0</v>
      </c>
      <c r="AC367" s="253">
        <v>0</v>
      </c>
      <c r="AD367" s="253">
        <v>0</v>
      </c>
      <c r="AE367" s="253">
        <v>0</v>
      </c>
      <c r="AF367" s="253">
        <v>1</v>
      </c>
      <c r="AG367" s="253">
        <v>0</v>
      </c>
      <c r="AH367" s="253">
        <v>0</v>
      </c>
      <c r="AI367" s="253">
        <v>0</v>
      </c>
      <c r="AJ367" s="253">
        <v>0</v>
      </c>
      <c r="AK367" s="126"/>
      <c r="AL367" s="253">
        <v>453</v>
      </c>
      <c r="AM367" s="253">
        <v>137</v>
      </c>
      <c r="AN367" s="253">
        <v>278</v>
      </c>
      <c r="AO367" s="253">
        <v>0</v>
      </c>
    </row>
    <row r="368" spans="1:41">
      <c r="A368" s="129">
        <v>453137281</v>
      </c>
      <c r="B368" s="130" t="s">
        <v>102</v>
      </c>
      <c r="C368" s="141">
        <f t="shared" si="82"/>
        <v>0</v>
      </c>
      <c r="D368" s="141">
        <f t="shared" si="83"/>
        <v>0</v>
      </c>
      <c r="E368" s="141">
        <f t="shared" si="84"/>
        <v>6</v>
      </c>
      <c r="F368" s="141">
        <f t="shared" si="85"/>
        <v>37</v>
      </c>
      <c r="G368" s="141">
        <f t="shared" si="86"/>
        <v>29</v>
      </c>
      <c r="H368" s="141">
        <f t="shared" si="87"/>
        <v>0</v>
      </c>
      <c r="I368" s="141">
        <f t="shared" si="88"/>
        <v>3.15</v>
      </c>
      <c r="J368" s="141"/>
      <c r="K368" s="141">
        <f t="shared" si="89"/>
        <v>0</v>
      </c>
      <c r="L368" s="141">
        <f t="shared" si="90"/>
        <v>0</v>
      </c>
      <c r="M368" s="141">
        <f t="shared" si="91"/>
        <v>12</v>
      </c>
      <c r="N368" s="141">
        <f t="shared" si="92"/>
        <v>0</v>
      </c>
      <c r="O368" s="141">
        <f t="shared" si="93"/>
        <v>60</v>
      </c>
      <c r="P368" s="141">
        <f t="shared" si="80"/>
        <v>71.428571428571431</v>
      </c>
      <c r="Q368" s="141">
        <f t="shared" si="94"/>
        <v>10</v>
      </c>
      <c r="R368" s="141">
        <f t="shared" si="81"/>
        <v>84</v>
      </c>
      <c r="S368" s="144"/>
      <c r="T368" s="253">
        <v>453137281</v>
      </c>
      <c r="U368" s="383" t="s">
        <v>102</v>
      </c>
      <c r="V368" s="253">
        <v>0</v>
      </c>
      <c r="W368" s="253">
        <v>0</v>
      </c>
      <c r="X368" s="253">
        <v>6</v>
      </c>
      <c r="Y368" s="253">
        <v>37</v>
      </c>
      <c r="Z368" s="253">
        <v>29</v>
      </c>
      <c r="AA368" s="253">
        <v>0</v>
      </c>
      <c r="AB368" s="253">
        <v>0</v>
      </c>
      <c r="AC368" s="253">
        <v>0</v>
      </c>
      <c r="AD368" s="253">
        <v>12</v>
      </c>
      <c r="AE368" s="253">
        <v>0</v>
      </c>
      <c r="AF368" s="253">
        <v>53</v>
      </c>
      <c r="AG368" s="253">
        <v>0</v>
      </c>
      <c r="AH368" s="253">
        <v>0</v>
      </c>
      <c r="AI368" s="253">
        <v>7</v>
      </c>
      <c r="AJ368" s="253">
        <v>0</v>
      </c>
      <c r="AK368" s="126"/>
      <c r="AL368" s="253">
        <v>453</v>
      </c>
      <c r="AM368" s="253">
        <v>137</v>
      </c>
      <c r="AN368" s="253">
        <v>281</v>
      </c>
      <c r="AO368" s="253">
        <v>0</v>
      </c>
    </row>
    <row r="369" spans="1:41">
      <c r="A369" s="129">
        <v>453137325</v>
      </c>
      <c r="B369" s="130" t="s">
        <v>102</v>
      </c>
      <c r="C369" s="141">
        <f t="shared" si="82"/>
        <v>0</v>
      </c>
      <c r="D369" s="141">
        <f t="shared" si="83"/>
        <v>0</v>
      </c>
      <c r="E369" s="141">
        <f t="shared" si="84"/>
        <v>1</v>
      </c>
      <c r="F369" s="141">
        <f t="shared" si="85"/>
        <v>0</v>
      </c>
      <c r="G369" s="141">
        <f t="shared" si="86"/>
        <v>0</v>
      </c>
      <c r="H369" s="141">
        <f t="shared" si="87"/>
        <v>0</v>
      </c>
      <c r="I369" s="141">
        <f t="shared" si="88"/>
        <v>3.7499999999999999E-2</v>
      </c>
      <c r="J369" s="141"/>
      <c r="K369" s="141">
        <f t="shared" si="89"/>
        <v>0</v>
      </c>
      <c r="L369" s="141">
        <f t="shared" si="90"/>
        <v>0</v>
      </c>
      <c r="M369" s="141">
        <f t="shared" si="91"/>
        <v>0</v>
      </c>
      <c r="N369" s="141">
        <f t="shared" si="92"/>
        <v>0</v>
      </c>
      <c r="O369" s="141">
        <f t="shared" si="93"/>
        <v>0</v>
      </c>
      <c r="P369" s="141">
        <f t="shared" si="80"/>
        <v>0</v>
      </c>
      <c r="Q369" s="141">
        <f t="shared" si="94"/>
        <v>1</v>
      </c>
      <c r="R369" s="141">
        <f t="shared" si="81"/>
        <v>1</v>
      </c>
      <c r="S369" s="144"/>
      <c r="T369" s="253">
        <v>453137325</v>
      </c>
      <c r="U369" s="383" t="s">
        <v>102</v>
      </c>
      <c r="V369" s="253">
        <v>0</v>
      </c>
      <c r="W369" s="253">
        <v>0</v>
      </c>
      <c r="X369" s="253">
        <v>1</v>
      </c>
      <c r="Y369" s="253">
        <v>0</v>
      </c>
      <c r="Z369" s="253">
        <v>0</v>
      </c>
      <c r="AA369" s="253">
        <v>0</v>
      </c>
      <c r="AB369" s="253">
        <v>0</v>
      </c>
      <c r="AC369" s="253">
        <v>0</v>
      </c>
      <c r="AD369" s="253">
        <v>0</v>
      </c>
      <c r="AE369" s="253">
        <v>0</v>
      </c>
      <c r="AF369" s="253">
        <v>0</v>
      </c>
      <c r="AG369" s="253">
        <v>0</v>
      </c>
      <c r="AH369" s="253">
        <v>0</v>
      </c>
      <c r="AI369" s="253">
        <v>0</v>
      </c>
      <c r="AJ369" s="253">
        <v>0</v>
      </c>
      <c r="AK369" s="126"/>
      <c r="AL369" s="253">
        <v>453</v>
      </c>
      <c r="AM369" s="253">
        <v>137</v>
      </c>
      <c r="AN369" s="253">
        <v>325</v>
      </c>
      <c r="AO369" s="253">
        <v>0</v>
      </c>
    </row>
    <row r="370" spans="1:41">
      <c r="A370" s="129">
        <v>453137332</v>
      </c>
      <c r="B370" s="130" t="s">
        <v>102</v>
      </c>
      <c r="C370" s="141">
        <f t="shared" si="82"/>
        <v>0</v>
      </c>
      <c r="D370" s="141">
        <f t="shared" si="83"/>
        <v>0</v>
      </c>
      <c r="E370" s="141">
        <f t="shared" si="84"/>
        <v>0</v>
      </c>
      <c r="F370" s="141">
        <f t="shared" si="85"/>
        <v>3</v>
      </c>
      <c r="G370" s="141">
        <f t="shared" si="86"/>
        <v>1</v>
      </c>
      <c r="H370" s="141">
        <f t="shared" si="87"/>
        <v>0</v>
      </c>
      <c r="I370" s="141">
        <f t="shared" si="88"/>
        <v>0.1875</v>
      </c>
      <c r="J370" s="141"/>
      <c r="K370" s="141">
        <f t="shared" si="89"/>
        <v>0</v>
      </c>
      <c r="L370" s="141">
        <f t="shared" si="90"/>
        <v>0</v>
      </c>
      <c r="M370" s="141">
        <f t="shared" si="91"/>
        <v>1</v>
      </c>
      <c r="N370" s="141">
        <f t="shared" si="92"/>
        <v>0</v>
      </c>
      <c r="O370" s="141">
        <f t="shared" si="93"/>
        <v>2</v>
      </c>
      <c r="P370" s="141">
        <f t="shared" si="80"/>
        <v>40</v>
      </c>
      <c r="Q370" s="141">
        <f t="shared" si="94"/>
        <v>9</v>
      </c>
      <c r="R370" s="141">
        <f t="shared" si="81"/>
        <v>5</v>
      </c>
      <c r="S370" s="144"/>
      <c r="T370" s="253">
        <v>453137332</v>
      </c>
      <c r="U370" s="383" t="s">
        <v>102</v>
      </c>
      <c r="V370" s="253">
        <v>0</v>
      </c>
      <c r="W370" s="253">
        <v>0</v>
      </c>
      <c r="X370" s="253">
        <v>0</v>
      </c>
      <c r="Y370" s="253">
        <v>3</v>
      </c>
      <c r="Z370" s="253">
        <v>1</v>
      </c>
      <c r="AA370" s="253">
        <v>0</v>
      </c>
      <c r="AB370" s="253">
        <v>0</v>
      </c>
      <c r="AC370" s="253">
        <v>0</v>
      </c>
      <c r="AD370" s="253">
        <v>1</v>
      </c>
      <c r="AE370" s="253">
        <v>0</v>
      </c>
      <c r="AF370" s="253">
        <v>2</v>
      </c>
      <c r="AG370" s="253">
        <v>0</v>
      </c>
      <c r="AH370" s="253">
        <v>0</v>
      </c>
      <c r="AI370" s="253">
        <v>0</v>
      </c>
      <c r="AJ370" s="253">
        <v>0</v>
      </c>
      <c r="AK370" s="126"/>
      <c r="AL370" s="253">
        <v>453</v>
      </c>
      <c r="AM370" s="253">
        <v>137</v>
      </c>
      <c r="AN370" s="253">
        <v>332</v>
      </c>
      <c r="AO370" s="253">
        <v>0</v>
      </c>
    </row>
    <row r="371" spans="1:41">
      <c r="A371" s="129">
        <v>454149009</v>
      </c>
      <c r="B371" s="130" t="s">
        <v>104</v>
      </c>
      <c r="C371" s="141">
        <f t="shared" si="82"/>
        <v>0</v>
      </c>
      <c r="D371" s="141">
        <f t="shared" si="83"/>
        <v>0</v>
      </c>
      <c r="E371" s="141">
        <f t="shared" si="84"/>
        <v>0</v>
      </c>
      <c r="F371" s="141">
        <f t="shared" si="85"/>
        <v>1</v>
      </c>
      <c r="G371" s="141">
        <f t="shared" si="86"/>
        <v>3</v>
      </c>
      <c r="H371" s="141">
        <f t="shared" si="87"/>
        <v>0</v>
      </c>
      <c r="I371" s="141">
        <f t="shared" si="88"/>
        <v>0.15</v>
      </c>
      <c r="J371" s="141"/>
      <c r="K371" s="141">
        <f t="shared" si="89"/>
        <v>0</v>
      </c>
      <c r="L371" s="141">
        <f t="shared" si="90"/>
        <v>0</v>
      </c>
      <c r="M371" s="141">
        <f t="shared" si="91"/>
        <v>0</v>
      </c>
      <c r="N371" s="141">
        <f t="shared" si="92"/>
        <v>0</v>
      </c>
      <c r="O371" s="141">
        <f t="shared" si="93"/>
        <v>4</v>
      </c>
      <c r="P371" s="141">
        <f t="shared" si="80"/>
        <v>100</v>
      </c>
      <c r="Q371" s="141">
        <f t="shared" si="94"/>
        <v>10</v>
      </c>
      <c r="R371" s="141">
        <f t="shared" si="81"/>
        <v>4</v>
      </c>
      <c r="S371" s="144"/>
      <c r="T371" s="253">
        <v>454149009</v>
      </c>
      <c r="U371" s="383" t="s">
        <v>104</v>
      </c>
      <c r="V371" s="253">
        <v>0</v>
      </c>
      <c r="W371" s="253">
        <v>0</v>
      </c>
      <c r="X371" s="253">
        <v>0</v>
      </c>
      <c r="Y371" s="253">
        <v>1</v>
      </c>
      <c r="Z371" s="253">
        <v>3</v>
      </c>
      <c r="AA371" s="253">
        <v>0</v>
      </c>
      <c r="AB371" s="253">
        <v>0</v>
      </c>
      <c r="AC371" s="253">
        <v>0</v>
      </c>
      <c r="AD371" s="253">
        <v>0</v>
      </c>
      <c r="AE371" s="253">
        <v>0</v>
      </c>
      <c r="AF371" s="253">
        <v>4</v>
      </c>
      <c r="AG371" s="253">
        <v>0</v>
      </c>
      <c r="AH371" s="253">
        <v>0</v>
      </c>
      <c r="AI371" s="253">
        <v>0</v>
      </c>
      <c r="AJ371" s="253">
        <v>0</v>
      </c>
      <c r="AK371" s="126"/>
      <c r="AL371" s="253">
        <v>454</v>
      </c>
      <c r="AM371" s="253">
        <v>149</v>
      </c>
      <c r="AN371" s="253">
        <v>9</v>
      </c>
      <c r="AO371" s="253">
        <v>0</v>
      </c>
    </row>
    <row r="372" spans="1:41">
      <c r="A372" s="129">
        <v>454149128</v>
      </c>
      <c r="B372" s="130" t="s">
        <v>104</v>
      </c>
      <c r="C372" s="141">
        <f t="shared" si="82"/>
        <v>1</v>
      </c>
      <c r="D372" s="141">
        <f t="shared" si="83"/>
        <v>0</v>
      </c>
      <c r="E372" s="141">
        <f t="shared" si="84"/>
        <v>1</v>
      </c>
      <c r="F372" s="141">
        <f t="shared" si="85"/>
        <v>3</v>
      </c>
      <c r="G372" s="141">
        <f t="shared" si="86"/>
        <v>2</v>
      </c>
      <c r="H372" s="141">
        <f t="shared" si="87"/>
        <v>0</v>
      </c>
      <c r="I372" s="141">
        <f t="shared" si="88"/>
        <v>0.3</v>
      </c>
      <c r="J372" s="141"/>
      <c r="K372" s="141">
        <f t="shared" si="89"/>
        <v>0</v>
      </c>
      <c r="L372" s="141">
        <f t="shared" si="90"/>
        <v>0</v>
      </c>
      <c r="M372" s="141">
        <f t="shared" si="91"/>
        <v>2</v>
      </c>
      <c r="N372" s="141">
        <f t="shared" si="92"/>
        <v>0</v>
      </c>
      <c r="O372" s="141">
        <f t="shared" si="93"/>
        <v>4</v>
      </c>
      <c r="P372" s="141">
        <f t="shared" si="80"/>
        <v>44.444444444444443</v>
      </c>
      <c r="Q372" s="141">
        <f t="shared" si="94"/>
        <v>9</v>
      </c>
      <c r="R372" s="141">
        <f t="shared" si="81"/>
        <v>9</v>
      </c>
      <c r="S372" s="144"/>
      <c r="T372" s="253">
        <v>454149128</v>
      </c>
      <c r="U372" s="383" t="s">
        <v>104</v>
      </c>
      <c r="V372" s="253">
        <v>1</v>
      </c>
      <c r="W372" s="253">
        <v>0</v>
      </c>
      <c r="X372" s="253">
        <v>1</v>
      </c>
      <c r="Y372" s="253">
        <v>3</v>
      </c>
      <c r="Z372" s="253">
        <v>2</v>
      </c>
      <c r="AA372" s="253">
        <v>0</v>
      </c>
      <c r="AB372" s="253">
        <v>0</v>
      </c>
      <c r="AC372" s="253">
        <v>0</v>
      </c>
      <c r="AD372" s="253">
        <v>2</v>
      </c>
      <c r="AE372" s="253">
        <v>0</v>
      </c>
      <c r="AF372" s="253">
        <v>3</v>
      </c>
      <c r="AG372" s="253">
        <v>0</v>
      </c>
      <c r="AH372" s="253">
        <v>0</v>
      </c>
      <c r="AI372" s="253">
        <v>1</v>
      </c>
      <c r="AJ372" s="253">
        <v>0</v>
      </c>
      <c r="AK372" s="126"/>
      <c r="AL372" s="253">
        <v>454</v>
      </c>
      <c r="AM372" s="253">
        <v>149</v>
      </c>
      <c r="AN372" s="253">
        <v>128</v>
      </c>
      <c r="AO372" s="253">
        <v>0</v>
      </c>
    </row>
    <row r="373" spans="1:41">
      <c r="A373" s="129">
        <v>454149149</v>
      </c>
      <c r="B373" s="130" t="s">
        <v>104</v>
      </c>
      <c r="C373" s="141">
        <f t="shared" si="82"/>
        <v>32</v>
      </c>
      <c r="D373" s="141">
        <f t="shared" si="83"/>
        <v>0</v>
      </c>
      <c r="E373" s="141">
        <f t="shared" si="84"/>
        <v>35</v>
      </c>
      <c r="F373" s="141">
        <f t="shared" si="85"/>
        <v>274</v>
      </c>
      <c r="G373" s="141">
        <f t="shared" si="86"/>
        <v>141</v>
      </c>
      <c r="H373" s="141">
        <f t="shared" si="87"/>
        <v>0</v>
      </c>
      <c r="I373" s="141">
        <f t="shared" si="88"/>
        <v>21.75</v>
      </c>
      <c r="J373" s="141"/>
      <c r="K373" s="141">
        <f t="shared" si="89"/>
        <v>52</v>
      </c>
      <c r="L373" s="141">
        <f t="shared" si="90"/>
        <v>0</v>
      </c>
      <c r="M373" s="141">
        <f t="shared" si="91"/>
        <v>130</v>
      </c>
      <c r="N373" s="141">
        <f t="shared" si="92"/>
        <v>0</v>
      </c>
      <c r="O373" s="141">
        <f t="shared" si="93"/>
        <v>386</v>
      </c>
      <c r="P373" s="141">
        <f t="shared" si="80"/>
        <v>62.057877813504824</v>
      </c>
      <c r="Q373" s="141">
        <f t="shared" si="94"/>
        <v>10</v>
      </c>
      <c r="R373" s="141">
        <f t="shared" si="81"/>
        <v>622</v>
      </c>
      <c r="S373" s="144"/>
      <c r="T373" s="253">
        <v>454149149</v>
      </c>
      <c r="U373" s="383" t="s">
        <v>104</v>
      </c>
      <c r="V373" s="253">
        <v>32</v>
      </c>
      <c r="W373" s="253">
        <v>0</v>
      </c>
      <c r="X373" s="253">
        <v>35</v>
      </c>
      <c r="Y373" s="253">
        <v>274</v>
      </c>
      <c r="Z373" s="253">
        <v>141</v>
      </c>
      <c r="AA373" s="253">
        <v>0</v>
      </c>
      <c r="AB373" s="253">
        <v>52</v>
      </c>
      <c r="AC373" s="253">
        <v>0</v>
      </c>
      <c r="AD373" s="253">
        <v>130</v>
      </c>
      <c r="AE373" s="253">
        <v>0</v>
      </c>
      <c r="AF373" s="253">
        <v>311</v>
      </c>
      <c r="AG373" s="253">
        <v>43</v>
      </c>
      <c r="AH373" s="253">
        <v>0</v>
      </c>
      <c r="AI373" s="253">
        <v>53</v>
      </c>
      <c r="AJ373" s="253">
        <v>0</v>
      </c>
      <c r="AK373" s="126"/>
      <c r="AL373" s="253">
        <v>454</v>
      </c>
      <c r="AM373" s="253">
        <v>149</v>
      </c>
      <c r="AN373" s="253">
        <v>149</v>
      </c>
      <c r="AO373" s="253">
        <v>0</v>
      </c>
    </row>
    <row r="374" spans="1:41">
      <c r="A374" s="129">
        <v>454149181</v>
      </c>
      <c r="B374" s="130" t="s">
        <v>104</v>
      </c>
      <c r="C374" s="141">
        <f t="shared" si="82"/>
        <v>0</v>
      </c>
      <c r="D374" s="141">
        <f t="shared" si="83"/>
        <v>0</v>
      </c>
      <c r="E374" s="141">
        <f t="shared" si="84"/>
        <v>2</v>
      </c>
      <c r="F374" s="141">
        <f t="shared" si="85"/>
        <v>17</v>
      </c>
      <c r="G374" s="141">
        <f t="shared" si="86"/>
        <v>16</v>
      </c>
      <c r="H374" s="141">
        <f t="shared" si="87"/>
        <v>0</v>
      </c>
      <c r="I374" s="141">
        <f t="shared" si="88"/>
        <v>1.5</v>
      </c>
      <c r="J374" s="141"/>
      <c r="K374" s="141">
        <f t="shared" si="89"/>
        <v>0</v>
      </c>
      <c r="L374" s="141">
        <f t="shared" si="90"/>
        <v>0</v>
      </c>
      <c r="M374" s="141">
        <f t="shared" si="91"/>
        <v>5</v>
      </c>
      <c r="N374" s="141">
        <f t="shared" si="92"/>
        <v>0</v>
      </c>
      <c r="O374" s="141">
        <f t="shared" si="93"/>
        <v>23</v>
      </c>
      <c r="P374" s="141">
        <f t="shared" si="80"/>
        <v>57.499999999999993</v>
      </c>
      <c r="Q374" s="141">
        <f t="shared" si="94"/>
        <v>10</v>
      </c>
      <c r="R374" s="141">
        <f t="shared" si="81"/>
        <v>40</v>
      </c>
      <c r="S374" s="144"/>
      <c r="T374" s="253">
        <v>454149181</v>
      </c>
      <c r="U374" s="383" t="s">
        <v>104</v>
      </c>
      <c r="V374" s="253">
        <v>0</v>
      </c>
      <c r="W374" s="253">
        <v>0</v>
      </c>
      <c r="X374" s="253">
        <v>2</v>
      </c>
      <c r="Y374" s="253">
        <v>17</v>
      </c>
      <c r="Z374" s="253">
        <v>16</v>
      </c>
      <c r="AA374" s="253">
        <v>0</v>
      </c>
      <c r="AB374" s="253">
        <v>0</v>
      </c>
      <c r="AC374" s="253">
        <v>0</v>
      </c>
      <c r="AD374" s="253">
        <v>5</v>
      </c>
      <c r="AE374" s="253">
        <v>0</v>
      </c>
      <c r="AF374" s="253">
        <v>20</v>
      </c>
      <c r="AG374" s="253">
        <v>0</v>
      </c>
      <c r="AH374" s="253">
        <v>0</v>
      </c>
      <c r="AI374" s="253">
        <v>3</v>
      </c>
      <c r="AJ374" s="253">
        <v>0</v>
      </c>
      <c r="AK374" s="126"/>
      <c r="AL374" s="253">
        <v>454</v>
      </c>
      <c r="AM374" s="253">
        <v>149</v>
      </c>
      <c r="AN374" s="253">
        <v>181</v>
      </c>
      <c r="AO374" s="253">
        <v>0</v>
      </c>
    </row>
    <row r="375" spans="1:41">
      <c r="A375" s="129">
        <v>455128007</v>
      </c>
      <c r="B375" s="130" t="s">
        <v>687</v>
      </c>
      <c r="C375" s="141">
        <f t="shared" si="82"/>
        <v>0</v>
      </c>
      <c r="D375" s="141">
        <f t="shared" si="83"/>
        <v>0</v>
      </c>
      <c r="E375" s="141">
        <f t="shared" si="84"/>
        <v>0</v>
      </c>
      <c r="F375" s="141">
        <f t="shared" si="85"/>
        <v>2</v>
      </c>
      <c r="G375" s="141">
        <f t="shared" si="86"/>
        <v>1</v>
      </c>
      <c r="H375" s="141">
        <f t="shared" si="87"/>
        <v>0</v>
      </c>
      <c r="I375" s="141">
        <f t="shared" si="88"/>
        <v>0.1125</v>
      </c>
      <c r="J375" s="141"/>
      <c r="K375" s="141">
        <f t="shared" si="89"/>
        <v>0</v>
      </c>
      <c r="L375" s="141">
        <f t="shared" si="90"/>
        <v>0</v>
      </c>
      <c r="M375" s="141">
        <f t="shared" si="91"/>
        <v>0</v>
      </c>
      <c r="N375" s="141">
        <f t="shared" si="92"/>
        <v>0</v>
      </c>
      <c r="O375" s="141">
        <f t="shared" si="93"/>
        <v>0</v>
      </c>
      <c r="P375" s="141">
        <f t="shared" si="80"/>
        <v>0</v>
      </c>
      <c r="Q375" s="141">
        <f t="shared" si="94"/>
        <v>1</v>
      </c>
      <c r="R375" s="141">
        <f t="shared" si="81"/>
        <v>3</v>
      </c>
      <c r="S375" s="144"/>
      <c r="T375" s="253">
        <v>455128007</v>
      </c>
      <c r="U375" s="383" t="s">
        <v>687</v>
      </c>
      <c r="V375" s="253">
        <v>0</v>
      </c>
      <c r="W375" s="253">
        <v>0</v>
      </c>
      <c r="X375" s="253">
        <v>0</v>
      </c>
      <c r="Y375" s="253">
        <v>2</v>
      </c>
      <c r="Z375" s="253">
        <v>1</v>
      </c>
      <c r="AA375" s="253">
        <v>0</v>
      </c>
      <c r="AB375" s="253">
        <v>0</v>
      </c>
      <c r="AC375" s="253">
        <v>0</v>
      </c>
      <c r="AD375" s="253">
        <v>0</v>
      </c>
      <c r="AE375" s="253">
        <v>0</v>
      </c>
      <c r="AF375" s="253">
        <v>0</v>
      </c>
      <c r="AG375" s="253">
        <v>0</v>
      </c>
      <c r="AH375" s="253">
        <v>0</v>
      </c>
      <c r="AI375" s="253">
        <v>0</v>
      </c>
      <c r="AJ375" s="253">
        <v>0</v>
      </c>
      <c r="AK375" s="126"/>
      <c r="AL375" s="253">
        <v>455</v>
      </c>
      <c r="AM375" s="253">
        <v>128</v>
      </c>
      <c r="AN375" s="253">
        <v>7</v>
      </c>
      <c r="AO375" s="253">
        <v>0</v>
      </c>
    </row>
    <row r="376" spans="1:41">
      <c r="A376" s="129">
        <v>455128128</v>
      </c>
      <c r="B376" s="130" t="s">
        <v>687</v>
      </c>
      <c r="C376" s="141">
        <f t="shared" si="82"/>
        <v>0</v>
      </c>
      <c r="D376" s="141">
        <f t="shared" si="83"/>
        <v>0</v>
      </c>
      <c r="E376" s="141">
        <f t="shared" si="84"/>
        <v>34</v>
      </c>
      <c r="F376" s="141">
        <f t="shared" si="85"/>
        <v>165</v>
      </c>
      <c r="G376" s="141">
        <f t="shared" si="86"/>
        <v>92</v>
      </c>
      <c r="H376" s="141">
        <f t="shared" si="87"/>
        <v>0</v>
      </c>
      <c r="I376" s="141">
        <f t="shared" si="88"/>
        <v>11.25</v>
      </c>
      <c r="J376" s="141"/>
      <c r="K376" s="141">
        <f t="shared" si="89"/>
        <v>0</v>
      </c>
      <c r="L376" s="141">
        <f t="shared" si="90"/>
        <v>0</v>
      </c>
      <c r="M376" s="141">
        <f t="shared" si="91"/>
        <v>9</v>
      </c>
      <c r="N376" s="141">
        <f t="shared" si="92"/>
        <v>0</v>
      </c>
      <c r="O376" s="141">
        <f t="shared" si="93"/>
        <v>58</v>
      </c>
      <c r="P376" s="141">
        <f t="shared" si="80"/>
        <v>19.333333333333332</v>
      </c>
      <c r="Q376" s="141">
        <f t="shared" si="94"/>
        <v>5</v>
      </c>
      <c r="R376" s="141">
        <f t="shared" si="81"/>
        <v>300</v>
      </c>
      <c r="S376" s="144"/>
      <c r="T376" s="253">
        <v>455128128</v>
      </c>
      <c r="U376" s="383" t="s">
        <v>687</v>
      </c>
      <c r="V376" s="253">
        <v>0</v>
      </c>
      <c r="W376" s="253">
        <v>0</v>
      </c>
      <c r="X376" s="253">
        <v>34</v>
      </c>
      <c r="Y376" s="253">
        <v>165</v>
      </c>
      <c r="Z376" s="253">
        <v>92</v>
      </c>
      <c r="AA376" s="253">
        <v>0</v>
      </c>
      <c r="AB376" s="253">
        <v>0</v>
      </c>
      <c r="AC376" s="253">
        <v>0</v>
      </c>
      <c r="AD376" s="253">
        <v>9</v>
      </c>
      <c r="AE376" s="253">
        <v>0</v>
      </c>
      <c r="AF376" s="253">
        <v>53</v>
      </c>
      <c r="AG376" s="253">
        <v>0</v>
      </c>
      <c r="AH376" s="253">
        <v>0</v>
      </c>
      <c r="AI376" s="253">
        <v>5</v>
      </c>
      <c r="AJ376" s="253">
        <v>0</v>
      </c>
      <c r="AK376" s="126"/>
      <c r="AL376" s="253">
        <v>455</v>
      </c>
      <c r="AM376" s="253">
        <v>128</v>
      </c>
      <c r="AN376" s="253">
        <v>128</v>
      </c>
      <c r="AO376" s="253">
        <v>0</v>
      </c>
    </row>
    <row r="377" spans="1:41">
      <c r="A377" s="129">
        <v>455128181</v>
      </c>
      <c r="B377" s="130" t="s">
        <v>687</v>
      </c>
      <c r="C377" s="141">
        <f t="shared" si="82"/>
        <v>0</v>
      </c>
      <c r="D377" s="141">
        <f t="shared" si="83"/>
        <v>0</v>
      </c>
      <c r="E377" s="141">
        <f t="shared" si="84"/>
        <v>0</v>
      </c>
      <c r="F377" s="141">
        <f t="shared" si="85"/>
        <v>2</v>
      </c>
      <c r="G377" s="141">
        <f t="shared" si="86"/>
        <v>0</v>
      </c>
      <c r="H377" s="141">
        <f t="shared" si="87"/>
        <v>0</v>
      </c>
      <c r="I377" s="141">
        <f t="shared" si="88"/>
        <v>7.4999999999999997E-2</v>
      </c>
      <c r="J377" s="141"/>
      <c r="K377" s="141">
        <f t="shared" si="89"/>
        <v>0</v>
      </c>
      <c r="L377" s="141">
        <f t="shared" si="90"/>
        <v>0</v>
      </c>
      <c r="M377" s="141">
        <f t="shared" si="91"/>
        <v>0</v>
      </c>
      <c r="N377" s="141">
        <f t="shared" si="92"/>
        <v>0</v>
      </c>
      <c r="O377" s="141">
        <f t="shared" si="93"/>
        <v>0</v>
      </c>
      <c r="P377" s="141">
        <f t="shared" si="80"/>
        <v>0</v>
      </c>
      <c r="Q377" s="141">
        <f t="shared" si="94"/>
        <v>1</v>
      </c>
      <c r="R377" s="141">
        <f t="shared" si="81"/>
        <v>2</v>
      </c>
      <c r="S377" s="144"/>
      <c r="T377" s="253">
        <v>455128181</v>
      </c>
      <c r="U377" s="383" t="s">
        <v>687</v>
      </c>
      <c r="V377" s="253">
        <v>0</v>
      </c>
      <c r="W377" s="253">
        <v>0</v>
      </c>
      <c r="X377" s="253">
        <v>0</v>
      </c>
      <c r="Y377" s="253">
        <v>2</v>
      </c>
      <c r="Z377" s="253">
        <v>0</v>
      </c>
      <c r="AA377" s="253">
        <v>0</v>
      </c>
      <c r="AB377" s="253">
        <v>0</v>
      </c>
      <c r="AC377" s="253">
        <v>0</v>
      </c>
      <c r="AD377" s="253">
        <v>0</v>
      </c>
      <c r="AE377" s="253">
        <v>0</v>
      </c>
      <c r="AF377" s="253">
        <v>0</v>
      </c>
      <c r="AG377" s="253">
        <v>0</v>
      </c>
      <c r="AH377" s="253">
        <v>0</v>
      </c>
      <c r="AI377" s="253">
        <v>0</v>
      </c>
      <c r="AJ377" s="253">
        <v>0</v>
      </c>
      <c r="AK377" s="126"/>
      <c r="AL377" s="253">
        <v>455</v>
      </c>
      <c r="AM377" s="253">
        <v>128</v>
      </c>
      <c r="AN377" s="253">
        <v>181</v>
      </c>
      <c r="AO377" s="253">
        <v>0</v>
      </c>
    </row>
    <row r="378" spans="1:41">
      <c r="A378" s="129">
        <v>455128745</v>
      </c>
      <c r="B378" s="130" t="s">
        <v>687</v>
      </c>
      <c r="C378" s="141">
        <f t="shared" si="82"/>
        <v>0</v>
      </c>
      <c r="D378" s="141">
        <f t="shared" si="83"/>
        <v>0</v>
      </c>
      <c r="E378" s="141">
        <f t="shared" si="84"/>
        <v>0</v>
      </c>
      <c r="F378" s="141">
        <f t="shared" si="85"/>
        <v>1</v>
      </c>
      <c r="G378" s="141">
        <f t="shared" si="86"/>
        <v>0</v>
      </c>
      <c r="H378" s="141">
        <f t="shared" si="87"/>
        <v>0</v>
      </c>
      <c r="I378" s="141">
        <f t="shared" si="88"/>
        <v>3.7499999999999999E-2</v>
      </c>
      <c r="J378" s="141"/>
      <c r="K378" s="141">
        <f t="shared" si="89"/>
        <v>0</v>
      </c>
      <c r="L378" s="141">
        <f t="shared" si="90"/>
        <v>0</v>
      </c>
      <c r="M378" s="141">
        <f t="shared" si="91"/>
        <v>0</v>
      </c>
      <c r="N378" s="141">
        <f t="shared" si="92"/>
        <v>0</v>
      </c>
      <c r="O378" s="141">
        <f t="shared" si="93"/>
        <v>1</v>
      </c>
      <c r="P378" s="141">
        <f t="shared" si="80"/>
        <v>100</v>
      </c>
      <c r="Q378" s="141">
        <f t="shared" si="94"/>
        <v>10</v>
      </c>
      <c r="R378" s="141">
        <f t="shared" si="81"/>
        <v>1</v>
      </c>
      <c r="S378" s="144"/>
      <c r="T378" s="253">
        <v>455128745</v>
      </c>
      <c r="U378" s="383" t="s">
        <v>687</v>
      </c>
      <c r="V378" s="253">
        <v>0</v>
      </c>
      <c r="W378" s="253">
        <v>0</v>
      </c>
      <c r="X378" s="253">
        <v>0</v>
      </c>
      <c r="Y378" s="253">
        <v>1</v>
      </c>
      <c r="Z378" s="253">
        <v>0</v>
      </c>
      <c r="AA378" s="253">
        <v>0</v>
      </c>
      <c r="AB378" s="253">
        <v>0</v>
      </c>
      <c r="AC378" s="253">
        <v>0</v>
      </c>
      <c r="AD378" s="253">
        <v>0</v>
      </c>
      <c r="AE378" s="253">
        <v>0</v>
      </c>
      <c r="AF378" s="253">
        <v>1</v>
      </c>
      <c r="AG378" s="253">
        <v>0</v>
      </c>
      <c r="AH378" s="253">
        <v>0</v>
      </c>
      <c r="AI378" s="253">
        <v>0</v>
      </c>
      <c r="AJ378" s="253">
        <v>0</v>
      </c>
      <c r="AK378" s="126"/>
      <c r="AL378" s="253">
        <v>455</v>
      </c>
      <c r="AM378" s="253">
        <v>128</v>
      </c>
      <c r="AN378" s="253">
        <v>745</v>
      </c>
      <c r="AO378" s="253">
        <v>0</v>
      </c>
    </row>
    <row r="379" spans="1:41">
      <c r="A379" s="129">
        <v>456160009</v>
      </c>
      <c r="B379" s="130" t="s">
        <v>688</v>
      </c>
      <c r="C379" s="141">
        <f t="shared" si="82"/>
        <v>0</v>
      </c>
      <c r="D379" s="141">
        <f t="shared" si="83"/>
        <v>0</v>
      </c>
      <c r="E379" s="141">
        <f t="shared" si="84"/>
        <v>0</v>
      </c>
      <c r="F379" s="141">
        <f t="shared" si="85"/>
        <v>1</v>
      </c>
      <c r="G379" s="141">
        <f t="shared" si="86"/>
        <v>0</v>
      </c>
      <c r="H379" s="141">
        <f t="shared" si="87"/>
        <v>0</v>
      </c>
      <c r="I379" s="141">
        <f t="shared" si="88"/>
        <v>3.7499999999999999E-2</v>
      </c>
      <c r="J379" s="141"/>
      <c r="K379" s="141">
        <f t="shared" si="89"/>
        <v>0</v>
      </c>
      <c r="L379" s="141">
        <f t="shared" si="90"/>
        <v>0</v>
      </c>
      <c r="M379" s="141">
        <f t="shared" si="91"/>
        <v>0</v>
      </c>
      <c r="N379" s="141">
        <f t="shared" si="92"/>
        <v>0</v>
      </c>
      <c r="O379" s="141">
        <f t="shared" si="93"/>
        <v>0</v>
      </c>
      <c r="P379" s="141">
        <f t="shared" si="80"/>
        <v>0</v>
      </c>
      <c r="Q379" s="141">
        <f t="shared" si="94"/>
        <v>1</v>
      </c>
      <c r="R379" s="141">
        <f t="shared" si="81"/>
        <v>1</v>
      </c>
      <c r="S379" s="144"/>
      <c r="T379" s="253">
        <v>456160009</v>
      </c>
      <c r="U379" s="383" t="s">
        <v>688</v>
      </c>
      <c r="V379" s="253">
        <v>0</v>
      </c>
      <c r="W379" s="253">
        <v>0</v>
      </c>
      <c r="X379" s="253">
        <v>0</v>
      </c>
      <c r="Y379" s="253">
        <v>1</v>
      </c>
      <c r="Z379" s="253">
        <v>0</v>
      </c>
      <c r="AA379" s="253">
        <v>0</v>
      </c>
      <c r="AB379" s="253">
        <v>0</v>
      </c>
      <c r="AC379" s="253">
        <v>0</v>
      </c>
      <c r="AD379" s="253">
        <v>0</v>
      </c>
      <c r="AE379" s="253">
        <v>0</v>
      </c>
      <c r="AF379" s="253">
        <v>0</v>
      </c>
      <c r="AG379" s="253">
        <v>0</v>
      </c>
      <c r="AH379" s="253">
        <v>0</v>
      </c>
      <c r="AI379" s="253">
        <v>0</v>
      </c>
      <c r="AJ379" s="253">
        <v>0</v>
      </c>
      <c r="AK379" s="126"/>
      <c r="AL379" s="253">
        <v>456</v>
      </c>
      <c r="AM379" s="253">
        <v>160</v>
      </c>
      <c r="AN379" s="253">
        <v>9</v>
      </c>
      <c r="AO379" s="253">
        <v>0</v>
      </c>
    </row>
    <row r="380" spans="1:41">
      <c r="A380" s="129">
        <v>456160031</v>
      </c>
      <c r="B380" s="130" t="s">
        <v>688</v>
      </c>
      <c r="C380" s="141">
        <f t="shared" si="82"/>
        <v>0</v>
      </c>
      <c r="D380" s="141">
        <f t="shared" si="83"/>
        <v>0</v>
      </c>
      <c r="E380" s="141">
        <f t="shared" si="84"/>
        <v>0</v>
      </c>
      <c r="F380" s="141">
        <f t="shared" si="85"/>
        <v>2</v>
      </c>
      <c r="G380" s="141">
        <f t="shared" si="86"/>
        <v>1</v>
      </c>
      <c r="H380" s="141">
        <f t="shared" si="87"/>
        <v>0</v>
      </c>
      <c r="I380" s="141">
        <f t="shared" si="88"/>
        <v>0.1125</v>
      </c>
      <c r="J380" s="141"/>
      <c r="K380" s="141">
        <f t="shared" si="89"/>
        <v>0</v>
      </c>
      <c r="L380" s="141">
        <f t="shared" si="90"/>
        <v>0</v>
      </c>
      <c r="M380" s="141">
        <f t="shared" si="91"/>
        <v>0</v>
      </c>
      <c r="N380" s="141">
        <f t="shared" si="92"/>
        <v>0</v>
      </c>
      <c r="O380" s="141">
        <f t="shared" si="93"/>
        <v>3</v>
      </c>
      <c r="P380" s="141">
        <f t="shared" si="80"/>
        <v>100</v>
      </c>
      <c r="Q380" s="141">
        <f t="shared" si="94"/>
        <v>10</v>
      </c>
      <c r="R380" s="141">
        <f t="shared" si="81"/>
        <v>3</v>
      </c>
      <c r="S380" s="144"/>
      <c r="T380" s="253">
        <v>456160031</v>
      </c>
      <c r="U380" s="383" t="s">
        <v>688</v>
      </c>
      <c r="V380" s="253">
        <v>0</v>
      </c>
      <c r="W380" s="253">
        <v>0</v>
      </c>
      <c r="X380" s="253">
        <v>0</v>
      </c>
      <c r="Y380" s="253">
        <v>2</v>
      </c>
      <c r="Z380" s="253">
        <v>1</v>
      </c>
      <c r="AA380" s="253">
        <v>0</v>
      </c>
      <c r="AB380" s="253">
        <v>0</v>
      </c>
      <c r="AC380" s="253">
        <v>0</v>
      </c>
      <c r="AD380" s="253">
        <v>0</v>
      </c>
      <c r="AE380" s="253">
        <v>0</v>
      </c>
      <c r="AF380" s="253">
        <v>3</v>
      </c>
      <c r="AG380" s="253">
        <v>0</v>
      </c>
      <c r="AH380" s="253">
        <v>0</v>
      </c>
      <c r="AI380" s="253">
        <v>0</v>
      </c>
      <c r="AJ380" s="253">
        <v>0</v>
      </c>
      <c r="AK380" s="126"/>
      <c r="AL380" s="253">
        <v>456</v>
      </c>
      <c r="AM380" s="253">
        <v>160</v>
      </c>
      <c r="AN380" s="253">
        <v>31</v>
      </c>
      <c r="AO380" s="253">
        <v>0</v>
      </c>
    </row>
    <row r="381" spans="1:41">
      <c r="A381" s="129">
        <v>456160056</v>
      </c>
      <c r="B381" s="130" t="s">
        <v>688</v>
      </c>
      <c r="C381" s="141">
        <f t="shared" si="82"/>
        <v>0</v>
      </c>
      <c r="D381" s="141">
        <f t="shared" si="83"/>
        <v>0</v>
      </c>
      <c r="E381" s="141">
        <f t="shared" si="84"/>
        <v>0</v>
      </c>
      <c r="F381" s="141">
        <f t="shared" si="85"/>
        <v>1</v>
      </c>
      <c r="G381" s="141">
        <f t="shared" si="86"/>
        <v>0</v>
      </c>
      <c r="H381" s="141">
        <f t="shared" si="87"/>
        <v>0</v>
      </c>
      <c r="I381" s="141">
        <f t="shared" si="88"/>
        <v>0.15</v>
      </c>
      <c r="J381" s="141"/>
      <c r="K381" s="141">
        <f t="shared" si="89"/>
        <v>0</v>
      </c>
      <c r="L381" s="141">
        <f t="shared" si="90"/>
        <v>0</v>
      </c>
      <c r="M381" s="141">
        <f t="shared" si="91"/>
        <v>3</v>
      </c>
      <c r="N381" s="141">
        <f t="shared" si="92"/>
        <v>0</v>
      </c>
      <c r="O381" s="141">
        <f t="shared" si="93"/>
        <v>3</v>
      </c>
      <c r="P381" s="141">
        <f t="shared" si="80"/>
        <v>75</v>
      </c>
      <c r="Q381" s="141">
        <f t="shared" si="94"/>
        <v>10</v>
      </c>
      <c r="R381" s="141">
        <f t="shared" si="81"/>
        <v>4</v>
      </c>
      <c r="S381" s="144"/>
      <c r="T381" s="253">
        <v>456160056</v>
      </c>
      <c r="U381" s="383" t="s">
        <v>688</v>
      </c>
      <c r="V381" s="253">
        <v>0</v>
      </c>
      <c r="W381" s="253">
        <v>0</v>
      </c>
      <c r="X381" s="253">
        <v>0</v>
      </c>
      <c r="Y381" s="253">
        <v>1</v>
      </c>
      <c r="Z381" s="253">
        <v>0</v>
      </c>
      <c r="AA381" s="253">
        <v>0</v>
      </c>
      <c r="AB381" s="253">
        <v>0</v>
      </c>
      <c r="AC381" s="253">
        <v>0</v>
      </c>
      <c r="AD381" s="253">
        <v>3</v>
      </c>
      <c r="AE381" s="253">
        <v>0</v>
      </c>
      <c r="AF381" s="253">
        <v>3</v>
      </c>
      <c r="AG381" s="253">
        <v>0</v>
      </c>
      <c r="AH381" s="253">
        <v>0</v>
      </c>
      <c r="AI381" s="253">
        <v>0</v>
      </c>
      <c r="AJ381" s="253">
        <v>0</v>
      </c>
      <c r="AK381" s="126"/>
      <c r="AL381" s="253">
        <v>456</v>
      </c>
      <c r="AM381" s="253">
        <v>160</v>
      </c>
      <c r="AN381" s="253">
        <v>56</v>
      </c>
      <c r="AO381" s="253">
        <v>0</v>
      </c>
    </row>
    <row r="382" spans="1:41">
      <c r="A382" s="129">
        <v>456160079</v>
      </c>
      <c r="B382" s="130" t="s">
        <v>688</v>
      </c>
      <c r="C382" s="141">
        <f t="shared" si="82"/>
        <v>0</v>
      </c>
      <c r="D382" s="141">
        <f t="shared" si="83"/>
        <v>0</v>
      </c>
      <c r="E382" s="141">
        <f t="shared" si="84"/>
        <v>0</v>
      </c>
      <c r="F382" s="141">
        <f t="shared" si="85"/>
        <v>9</v>
      </c>
      <c r="G382" s="141">
        <f t="shared" si="86"/>
        <v>7</v>
      </c>
      <c r="H382" s="141">
        <f t="shared" si="87"/>
        <v>0</v>
      </c>
      <c r="I382" s="141">
        <f t="shared" si="88"/>
        <v>0.9375</v>
      </c>
      <c r="J382" s="141"/>
      <c r="K382" s="141">
        <f t="shared" si="89"/>
        <v>0</v>
      </c>
      <c r="L382" s="141">
        <f t="shared" si="90"/>
        <v>0</v>
      </c>
      <c r="M382" s="141">
        <f t="shared" si="91"/>
        <v>9</v>
      </c>
      <c r="N382" s="141">
        <f t="shared" si="92"/>
        <v>0</v>
      </c>
      <c r="O382" s="141">
        <f t="shared" si="93"/>
        <v>7</v>
      </c>
      <c r="P382" s="141">
        <f t="shared" si="80"/>
        <v>28.000000000000004</v>
      </c>
      <c r="Q382" s="141">
        <f t="shared" si="94"/>
        <v>7</v>
      </c>
      <c r="R382" s="141">
        <f t="shared" si="81"/>
        <v>25</v>
      </c>
      <c r="S382" s="144"/>
      <c r="T382" s="253">
        <v>456160079</v>
      </c>
      <c r="U382" s="383" t="s">
        <v>688</v>
      </c>
      <c r="V382" s="253">
        <v>0</v>
      </c>
      <c r="W382" s="253">
        <v>0</v>
      </c>
      <c r="X382" s="253">
        <v>0</v>
      </c>
      <c r="Y382" s="253">
        <v>9</v>
      </c>
      <c r="Z382" s="253">
        <v>7</v>
      </c>
      <c r="AA382" s="253">
        <v>0</v>
      </c>
      <c r="AB382" s="253">
        <v>0</v>
      </c>
      <c r="AC382" s="253">
        <v>0</v>
      </c>
      <c r="AD382" s="253">
        <v>9</v>
      </c>
      <c r="AE382" s="253">
        <v>0</v>
      </c>
      <c r="AF382" s="253">
        <v>7</v>
      </c>
      <c r="AG382" s="253">
        <v>0</v>
      </c>
      <c r="AH382" s="253">
        <v>0</v>
      </c>
      <c r="AI382" s="253">
        <v>0</v>
      </c>
      <c r="AJ382" s="253">
        <v>0</v>
      </c>
      <c r="AK382" s="126"/>
      <c r="AL382" s="253">
        <v>456</v>
      </c>
      <c r="AM382" s="253">
        <v>160</v>
      </c>
      <c r="AN382" s="253">
        <v>79</v>
      </c>
      <c r="AO382" s="253">
        <v>0</v>
      </c>
    </row>
    <row r="383" spans="1:41">
      <c r="A383" s="129">
        <v>456160149</v>
      </c>
      <c r="B383" s="130" t="s">
        <v>688</v>
      </c>
      <c r="C383" s="141">
        <f t="shared" si="82"/>
        <v>0</v>
      </c>
      <c r="D383" s="141">
        <f t="shared" si="83"/>
        <v>0</v>
      </c>
      <c r="E383" s="141">
        <f t="shared" si="84"/>
        <v>0</v>
      </c>
      <c r="F383" s="141">
        <f t="shared" si="85"/>
        <v>0</v>
      </c>
      <c r="G383" s="141">
        <f t="shared" si="86"/>
        <v>1</v>
      </c>
      <c r="H383" s="141">
        <f t="shared" si="87"/>
        <v>0</v>
      </c>
      <c r="I383" s="141">
        <f t="shared" si="88"/>
        <v>0.1125</v>
      </c>
      <c r="J383" s="141"/>
      <c r="K383" s="141">
        <f t="shared" si="89"/>
        <v>0</v>
      </c>
      <c r="L383" s="141">
        <f t="shared" si="90"/>
        <v>0</v>
      </c>
      <c r="M383" s="141">
        <f t="shared" si="91"/>
        <v>2</v>
      </c>
      <c r="N383" s="141">
        <f t="shared" si="92"/>
        <v>0</v>
      </c>
      <c r="O383" s="141">
        <f t="shared" si="93"/>
        <v>3</v>
      </c>
      <c r="P383" s="141">
        <f t="shared" si="80"/>
        <v>100</v>
      </c>
      <c r="Q383" s="141">
        <f t="shared" si="94"/>
        <v>10</v>
      </c>
      <c r="R383" s="141">
        <f t="shared" si="81"/>
        <v>3</v>
      </c>
      <c r="S383" s="144"/>
      <c r="T383" s="253">
        <v>456160149</v>
      </c>
      <c r="U383" s="383" t="s">
        <v>688</v>
      </c>
      <c r="V383" s="253">
        <v>0</v>
      </c>
      <c r="W383" s="253">
        <v>0</v>
      </c>
      <c r="X383" s="253">
        <v>0</v>
      </c>
      <c r="Y383" s="253">
        <v>0</v>
      </c>
      <c r="Z383" s="253">
        <v>1</v>
      </c>
      <c r="AA383" s="253">
        <v>0</v>
      </c>
      <c r="AB383" s="253">
        <v>0</v>
      </c>
      <c r="AC383" s="253">
        <v>0</v>
      </c>
      <c r="AD383" s="253">
        <v>2</v>
      </c>
      <c r="AE383" s="253">
        <v>0</v>
      </c>
      <c r="AF383" s="253">
        <v>3</v>
      </c>
      <c r="AG383" s="253">
        <v>0</v>
      </c>
      <c r="AH383" s="253">
        <v>0</v>
      </c>
      <c r="AI383" s="253">
        <v>0</v>
      </c>
      <c r="AJ383" s="253">
        <v>0</v>
      </c>
      <c r="AK383" s="126"/>
      <c r="AL383" s="253">
        <v>456</v>
      </c>
      <c r="AM383" s="253">
        <v>160</v>
      </c>
      <c r="AN383" s="253">
        <v>149</v>
      </c>
      <c r="AO383" s="253">
        <v>0</v>
      </c>
    </row>
    <row r="384" spans="1:41">
      <c r="A384" s="129">
        <v>456160160</v>
      </c>
      <c r="B384" s="130" t="s">
        <v>688</v>
      </c>
      <c r="C384" s="141">
        <f t="shared" si="82"/>
        <v>9</v>
      </c>
      <c r="D384" s="141">
        <f t="shared" si="83"/>
        <v>0</v>
      </c>
      <c r="E384" s="141">
        <f t="shared" si="84"/>
        <v>37</v>
      </c>
      <c r="F384" s="141">
        <f t="shared" si="85"/>
        <v>216</v>
      </c>
      <c r="G384" s="141">
        <f t="shared" si="86"/>
        <v>127</v>
      </c>
      <c r="H384" s="141">
        <f t="shared" si="87"/>
        <v>0</v>
      </c>
      <c r="I384" s="141">
        <f t="shared" si="88"/>
        <v>27.337499999999999</v>
      </c>
      <c r="J384" s="141"/>
      <c r="K384" s="141">
        <f t="shared" si="89"/>
        <v>31</v>
      </c>
      <c r="L384" s="141">
        <f t="shared" si="90"/>
        <v>0</v>
      </c>
      <c r="M384" s="141">
        <f t="shared" si="91"/>
        <v>349</v>
      </c>
      <c r="N384" s="141">
        <f t="shared" si="92"/>
        <v>0</v>
      </c>
      <c r="O384" s="141">
        <f t="shared" si="93"/>
        <v>430</v>
      </c>
      <c r="P384" s="141">
        <f t="shared" si="80"/>
        <v>57.333333333333336</v>
      </c>
      <c r="Q384" s="141">
        <f t="shared" si="94"/>
        <v>10</v>
      </c>
      <c r="R384" s="141">
        <f t="shared" si="81"/>
        <v>750</v>
      </c>
      <c r="S384" s="144"/>
      <c r="T384" s="253">
        <v>456160160</v>
      </c>
      <c r="U384" s="383" t="s">
        <v>688</v>
      </c>
      <c r="V384" s="253">
        <v>9</v>
      </c>
      <c r="W384" s="253">
        <v>0</v>
      </c>
      <c r="X384" s="253">
        <v>37</v>
      </c>
      <c r="Y384" s="253">
        <v>216</v>
      </c>
      <c r="Z384" s="253">
        <v>127</v>
      </c>
      <c r="AA384" s="253">
        <v>0</v>
      </c>
      <c r="AB384" s="253">
        <v>31</v>
      </c>
      <c r="AC384" s="253">
        <v>0</v>
      </c>
      <c r="AD384" s="253">
        <v>349</v>
      </c>
      <c r="AE384" s="253">
        <v>0</v>
      </c>
      <c r="AF384" s="253">
        <v>366</v>
      </c>
      <c r="AG384" s="253">
        <v>17</v>
      </c>
      <c r="AH384" s="253">
        <v>0</v>
      </c>
      <c r="AI384" s="253">
        <v>55</v>
      </c>
      <c r="AJ384" s="253">
        <v>0</v>
      </c>
      <c r="AK384" s="126"/>
      <c r="AL384" s="253">
        <v>456</v>
      </c>
      <c r="AM384" s="253">
        <v>160</v>
      </c>
      <c r="AN384" s="253">
        <v>160</v>
      </c>
      <c r="AO384" s="253">
        <v>0</v>
      </c>
    </row>
    <row r="385" spans="1:41">
      <c r="A385" s="129">
        <v>456160170</v>
      </c>
      <c r="B385" s="130" t="s">
        <v>688</v>
      </c>
      <c r="C385" s="141">
        <f t="shared" si="82"/>
        <v>0</v>
      </c>
      <c r="D385" s="141">
        <f t="shared" si="83"/>
        <v>0</v>
      </c>
      <c r="E385" s="141">
        <f t="shared" si="84"/>
        <v>0</v>
      </c>
      <c r="F385" s="141">
        <f t="shared" si="85"/>
        <v>0</v>
      </c>
      <c r="G385" s="141">
        <f t="shared" si="86"/>
        <v>0</v>
      </c>
      <c r="H385" s="141">
        <f t="shared" si="87"/>
        <v>0</v>
      </c>
      <c r="I385" s="141">
        <f t="shared" si="88"/>
        <v>7.4999999999999997E-2</v>
      </c>
      <c r="J385" s="141"/>
      <c r="K385" s="141">
        <f t="shared" si="89"/>
        <v>0</v>
      </c>
      <c r="L385" s="141">
        <f t="shared" si="90"/>
        <v>0</v>
      </c>
      <c r="M385" s="141">
        <f t="shared" si="91"/>
        <v>2</v>
      </c>
      <c r="N385" s="141">
        <f t="shared" si="92"/>
        <v>0</v>
      </c>
      <c r="O385" s="141">
        <f t="shared" si="93"/>
        <v>0</v>
      </c>
      <c r="P385" s="141">
        <f t="shared" si="80"/>
        <v>0</v>
      </c>
      <c r="Q385" s="141">
        <f t="shared" si="94"/>
        <v>1</v>
      </c>
      <c r="R385" s="141">
        <f t="shared" si="81"/>
        <v>2</v>
      </c>
      <c r="S385" s="144"/>
      <c r="T385" s="253">
        <v>456160170</v>
      </c>
      <c r="U385" s="383" t="s">
        <v>688</v>
      </c>
      <c r="V385" s="253">
        <v>0</v>
      </c>
      <c r="W385" s="253">
        <v>0</v>
      </c>
      <c r="X385" s="253">
        <v>0</v>
      </c>
      <c r="Y385" s="253">
        <v>0</v>
      </c>
      <c r="Z385" s="253">
        <v>0</v>
      </c>
      <c r="AA385" s="253">
        <v>0</v>
      </c>
      <c r="AB385" s="253">
        <v>0</v>
      </c>
      <c r="AC385" s="253">
        <v>0</v>
      </c>
      <c r="AD385" s="253">
        <v>2</v>
      </c>
      <c r="AE385" s="253">
        <v>0</v>
      </c>
      <c r="AF385" s="253">
        <v>0</v>
      </c>
      <c r="AG385" s="253">
        <v>0</v>
      </c>
      <c r="AH385" s="253">
        <v>0</v>
      </c>
      <c r="AI385" s="253">
        <v>0</v>
      </c>
      <c r="AJ385" s="253">
        <v>0</v>
      </c>
      <c r="AK385" s="126"/>
      <c r="AL385" s="253">
        <v>456</v>
      </c>
      <c r="AM385" s="253">
        <v>160</v>
      </c>
      <c r="AN385" s="253">
        <v>170</v>
      </c>
      <c r="AO385" s="253">
        <v>0</v>
      </c>
    </row>
    <row r="386" spans="1:41">
      <c r="A386" s="129">
        <v>456160295</v>
      </c>
      <c r="B386" s="130" t="s">
        <v>688</v>
      </c>
      <c r="C386" s="141">
        <f t="shared" si="82"/>
        <v>0</v>
      </c>
      <c r="D386" s="141">
        <f t="shared" si="83"/>
        <v>0</v>
      </c>
      <c r="E386" s="141">
        <f t="shared" si="84"/>
        <v>0</v>
      </c>
      <c r="F386" s="141">
        <f t="shared" si="85"/>
        <v>3</v>
      </c>
      <c r="G386" s="141">
        <f t="shared" si="86"/>
        <v>2</v>
      </c>
      <c r="H386" s="141">
        <f t="shared" si="87"/>
        <v>0</v>
      </c>
      <c r="I386" s="141">
        <f t="shared" si="88"/>
        <v>0.3</v>
      </c>
      <c r="J386" s="141"/>
      <c r="K386" s="141">
        <f t="shared" si="89"/>
        <v>0</v>
      </c>
      <c r="L386" s="141">
        <f t="shared" si="90"/>
        <v>0</v>
      </c>
      <c r="M386" s="141">
        <f t="shared" si="91"/>
        <v>3</v>
      </c>
      <c r="N386" s="141">
        <f t="shared" si="92"/>
        <v>0</v>
      </c>
      <c r="O386" s="141">
        <f t="shared" si="93"/>
        <v>3</v>
      </c>
      <c r="P386" s="141">
        <f t="shared" si="80"/>
        <v>37.5</v>
      </c>
      <c r="Q386" s="141">
        <f t="shared" si="94"/>
        <v>9</v>
      </c>
      <c r="R386" s="141">
        <f t="shared" si="81"/>
        <v>8</v>
      </c>
      <c r="S386" s="144"/>
      <c r="T386" s="253">
        <v>456160295</v>
      </c>
      <c r="U386" s="383" t="s">
        <v>688</v>
      </c>
      <c r="V386" s="253">
        <v>0</v>
      </c>
      <c r="W386" s="253">
        <v>0</v>
      </c>
      <c r="X386" s="253">
        <v>0</v>
      </c>
      <c r="Y386" s="253">
        <v>3</v>
      </c>
      <c r="Z386" s="253">
        <v>2</v>
      </c>
      <c r="AA386" s="253">
        <v>0</v>
      </c>
      <c r="AB386" s="253">
        <v>0</v>
      </c>
      <c r="AC386" s="253">
        <v>0</v>
      </c>
      <c r="AD386" s="253">
        <v>3</v>
      </c>
      <c r="AE386" s="253">
        <v>0</v>
      </c>
      <c r="AF386" s="253">
        <v>2</v>
      </c>
      <c r="AG386" s="253">
        <v>0</v>
      </c>
      <c r="AH386" s="253">
        <v>0</v>
      </c>
      <c r="AI386" s="253">
        <v>1</v>
      </c>
      <c r="AJ386" s="253">
        <v>0</v>
      </c>
      <c r="AK386" s="126"/>
      <c r="AL386" s="253">
        <v>456</v>
      </c>
      <c r="AM386" s="253">
        <v>160</v>
      </c>
      <c r="AN386" s="253">
        <v>295</v>
      </c>
      <c r="AO386" s="253">
        <v>0</v>
      </c>
    </row>
    <row r="387" spans="1:41">
      <c r="A387" s="129">
        <v>456160301</v>
      </c>
      <c r="B387" s="130" t="s">
        <v>688</v>
      </c>
      <c r="C387" s="141">
        <f t="shared" si="82"/>
        <v>0</v>
      </c>
      <c r="D387" s="141">
        <f t="shared" si="83"/>
        <v>0</v>
      </c>
      <c r="E387" s="141">
        <f t="shared" si="84"/>
        <v>0</v>
      </c>
      <c r="F387" s="141">
        <f t="shared" si="85"/>
        <v>0</v>
      </c>
      <c r="G387" s="141">
        <f t="shared" si="86"/>
        <v>1</v>
      </c>
      <c r="H387" s="141">
        <f t="shared" si="87"/>
        <v>0</v>
      </c>
      <c r="I387" s="141">
        <f t="shared" si="88"/>
        <v>3.7499999999999999E-2</v>
      </c>
      <c r="J387" s="141"/>
      <c r="K387" s="141">
        <f t="shared" si="89"/>
        <v>0</v>
      </c>
      <c r="L387" s="141">
        <f t="shared" si="90"/>
        <v>0</v>
      </c>
      <c r="M387" s="141">
        <f t="shared" si="91"/>
        <v>0</v>
      </c>
      <c r="N387" s="141">
        <f t="shared" si="92"/>
        <v>0</v>
      </c>
      <c r="O387" s="141">
        <f t="shared" si="93"/>
        <v>0</v>
      </c>
      <c r="P387" s="141">
        <f t="shared" si="80"/>
        <v>0</v>
      </c>
      <c r="Q387" s="141">
        <f t="shared" si="94"/>
        <v>1</v>
      </c>
      <c r="R387" s="141">
        <f t="shared" si="81"/>
        <v>1</v>
      </c>
      <c r="S387" s="144"/>
      <c r="T387" s="253">
        <v>456160301</v>
      </c>
      <c r="U387" s="383" t="s">
        <v>688</v>
      </c>
      <c r="V387" s="253">
        <v>0</v>
      </c>
      <c r="W387" s="253">
        <v>0</v>
      </c>
      <c r="X387" s="253">
        <v>0</v>
      </c>
      <c r="Y387" s="253">
        <v>0</v>
      </c>
      <c r="Z387" s="253">
        <v>1</v>
      </c>
      <c r="AA387" s="253">
        <v>0</v>
      </c>
      <c r="AB387" s="253">
        <v>0</v>
      </c>
      <c r="AC387" s="253">
        <v>0</v>
      </c>
      <c r="AD387" s="253">
        <v>0</v>
      </c>
      <c r="AE387" s="253">
        <v>0</v>
      </c>
      <c r="AF387" s="253">
        <v>0</v>
      </c>
      <c r="AG387" s="253">
        <v>0</v>
      </c>
      <c r="AH387" s="253">
        <v>0</v>
      </c>
      <c r="AI387" s="253">
        <v>0</v>
      </c>
      <c r="AJ387" s="253">
        <v>0</v>
      </c>
      <c r="AK387" s="126"/>
      <c r="AL387" s="253">
        <v>456</v>
      </c>
      <c r="AM387" s="253">
        <v>160</v>
      </c>
      <c r="AN387" s="253">
        <v>301</v>
      </c>
      <c r="AO387" s="253">
        <v>0</v>
      </c>
    </row>
    <row r="388" spans="1:41">
      <c r="A388" s="129">
        <v>456160616</v>
      </c>
      <c r="B388" s="130" t="s">
        <v>688</v>
      </c>
      <c r="C388" s="141">
        <f t="shared" si="82"/>
        <v>0</v>
      </c>
      <c r="D388" s="141">
        <f t="shared" si="83"/>
        <v>0</v>
      </c>
      <c r="E388" s="141">
        <f t="shared" si="84"/>
        <v>0</v>
      </c>
      <c r="F388" s="141">
        <f t="shared" si="85"/>
        <v>0</v>
      </c>
      <c r="G388" s="141">
        <f t="shared" si="86"/>
        <v>0</v>
      </c>
      <c r="H388" s="141">
        <f t="shared" si="87"/>
        <v>0</v>
      </c>
      <c r="I388" s="141">
        <f t="shared" si="88"/>
        <v>3.7499999999999999E-2</v>
      </c>
      <c r="J388" s="141"/>
      <c r="K388" s="141">
        <f t="shared" si="89"/>
        <v>0</v>
      </c>
      <c r="L388" s="141">
        <f t="shared" si="90"/>
        <v>0</v>
      </c>
      <c r="M388" s="141">
        <f t="shared" si="91"/>
        <v>1</v>
      </c>
      <c r="N388" s="141">
        <f t="shared" si="92"/>
        <v>0</v>
      </c>
      <c r="O388" s="141">
        <f t="shared" si="93"/>
        <v>0</v>
      </c>
      <c r="P388" s="141">
        <f t="shared" si="80"/>
        <v>0</v>
      </c>
      <c r="Q388" s="141">
        <f t="shared" si="94"/>
        <v>1</v>
      </c>
      <c r="R388" s="141">
        <f t="shared" si="81"/>
        <v>1</v>
      </c>
      <c r="S388" s="144"/>
      <c r="T388" s="253">
        <v>456160616</v>
      </c>
      <c r="U388" s="383" t="s">
        <v>688</v>
      </c>
      <c r="V388" s="253">
        <v>0</v>
      </c>
      <c r="W388" s="253">
        <v>0</v>
      </c>
      <c r="X388" s="253">
        <v>0</v>
      </c>
      <c r="Y388" s="253">
        <v>0</v>
      </c>
      <c r="Z388" s="253">
        <v>0</v>
      </c>
      <c r="AA388" s="253">
        <v>0</v>
      </c>
      <c r="AB388" s="253">
        <v>0</v>
      </c>
      <c r="AC388" s="253">
        <v>0</v>
      </c>
      <c r="AD388" s="253">
        <v>1</v>
      </c>
      <c r="AE388" s="253">
        <v>0</v>
      </c>
      <c r="AF388" s="253">
        <v>0</v>
      </c>
      <c r="AG388" s="253">
        <v>0</v>
      </c>
      <c r="AH388" s="253">
        <v>0</v>
      </c>
      <c r="AI388" s="253">
        <v>0</v>
      </c>
      <c r="AJ388" s="253">
        <v>0</v>
      </c>
      <c r="AK388" s="126"/>
      <c r="AL388" s="253">
        <v>456</v>
      </c>
      <c r="AM388" s="253">
        <v>160</v>
      </c>
      <c r="AN388" s="253">
        <v>616</v>
      </c>
      <c r="AO388" s="253">
        <v>0</v>
      </c>
    </row>
    <row r="389" spans="1:41">
      <c r="A389" s="129">
        <v>458160056</v>
      </c>
      <c r="B389" s="130" t="s">
        <v>108</v>
      </c>
      <c r="C389" s="141">
        <f t="shared" si="82"/>
        <v>0</v>
      </c>
      <c r="D389" s="141">
        <f t="shared" si="83"/>
        <v>0</v>
      </c>
      <c r="E389" s="141">
        <f t="shared" si="84"/>
        <v>0</v>
      </c>
      <c r="F389" s="141">
        <f t="shared" si="85"/>
        <v>0</v>
      </c>
      <c r="G389" s="141">
        <f t="shared" si="86"/>
        <v>0</v>
      </c>
      <c r="H389" s="141">
        <f t="shared" si="87"/>
        <v>1</v>
      </c>
      <c r="I389" s="141">
        <f t="shared" si="88"/>
        <v>3.7499999999999999E-2</v>
      </c>
      <c r="J389" s="141"/>
      <c r="K389" s="141">
        <f t="shared" si="89"/>
        <v>0</v>
      </c>
      <c r="L389" s="141">
        <f t="shared" si="90"/>
        <v>0</v>
      </c>
      <c r="M389" s="141">
        <f t="shared" si="91"/>
        <v>0</v>
      </c>
      <c r="N389" s="141">
        <f t="shared" si="92"/>
        <v>0</v>
      </c>
      <c r="O389" s="141">
        <f t="shared" si="93"/>
        <v>1</v>
      </c>
      <c r="P389" s="141">
        <f t="shared" si="80"/>
        <v>100</v>
      </c>
      <c r="Q389" s="141">
        <f t="shared" si="94"/>
        <v>10</v>
      </c>
      <c r="R389" s="141">
        <f t="shared" si="81"/>
        <v>1</v>
      </c>
      <c r="S389" s="144"/>
      <c r="T389" s="253">
        <v>458160056</v>
      </c>
      <c r="U389" s="383" t="s">
        <v>108</v>
      </c>
      <c r="V389" s="253">
        <v>0</v>
      </c>
      <c r="W389" s="253">
        <v>0</v>
      </c>
      <c r="X389" s="253">
        <v>0</v>
      </c>
      <c r="Y389" s="253">
        <v>0</v>
      </c>
      <c r="Z389" s="253">
        <v>0</v>
      </c>
      <c r="AA389" s="253">
        <v>1</v>
      </c>
      <c r="AB389" s="253">
        <v>0</v>
      </c>
      <c r="AC389" s="253">
        <v>0</v>
      </c>
      <c r="AD389" s="253">
        <v>0</v>
      </c>
      <c r="AE389" s="253">
        <v>0</v>
      </c>
      <c r="AF389" s="253">
        <v>0</v>
      </c>
      <c r="AG389" s="253">
        <v>0</v>
      </c>
      <c r="AH389" s="253">
        <v>0</v>
      </c>
      <c r="AI389" s="253">
        <v>0</v>
      </c>
      <c r="AJ389" s="253">
        <v>1</v>
      </c>
      <c r="AK389" s="126"/>
      <c r="AL389" s="253">
        <v>458</v>
      </c>
      <c r="AM389" s="253">
        <v>160</v>
      </c>
      <c r="AN389" s="253">
        <v>56</v>
      </c>
      <c r="AO389" s="253">
        <v>0</v>
      </c>
    </row>
    <row r="390" spans="1:41">
      <c r="A390" s="129">
        <v>458160079</v>
      </c>
      <c r="B390" s="130" t="s">
        <v>108</v>
      </c>
      <c r="C390" s="141">
        <f t="shared" si="82"/>
        <v>0</v>
      </c>
      <c r="D390" s="141">
        <f t="shared" si="83"/>
        <v>0</v>
      </c>
      <c r="E390" s="141">
        <f t="shared" si="84"/>
        <v>0</v>
      </c>
      <c r="F390" s="141">
        <f t="shared" si="85"/>
        <v>0</v>
      </c>
      <c r="G390" s="141">
        <f t="shared" si="86"/>
        <v>0</v>
      </c>
      <c r="H390" s="141">
        <f t="shared" si="87"/>
        <v>17</v>
      </c>
      <c r="I390" s="141">
        <f t="shared" si="88"/>
        <v>0.63749999999999996</v>
      </c>
      <c r="J390" s="141"/>
      <c r="K390" s="141">
        <f t="shared" si="89"/>
        <v>0</v>
      </c>
      <c r="L390" s="141">
        <f t="shared" si="90"/>
        <v>0</v>
      </c>
      <c r="M390" s="141">
        <f t="shared" si="91"/>
        <v>0</v>
      </c>
      <c r="N390" s="141">
        <f t="shared" si="92"/>
        <v>0</v>
      </c>
      <c r="O390" s="141">
        <f t="shared" si="93"/>
        <v>6</v>
      </c>
      <c r="P390" s="141">
        <f t="shared" si="80"/>
        <v>35.294117647058826</v>
      </c>
      <c r="Q390" s="141">
        <f t="shared" si="94"/>
        <v>9</v>
      </c>
      <c r="R390" s="141">
        <f t="shared" si="81"/>
        <v>17</v>
      </c>
      <c r="S390" s="144"/>
      <c r="T390" s="253">
        <v>458160079</v>
      </c>
      <c r="U390" s="383" t="s">
        <v>108</v>
      </c>
      <c r="V390" s="253">
        <v>0</v>
      </c>
      <c r="W390" s="253">
        <v>0</v>
      </c>
      <c r="X390" s="253">
        <v>0</v>
      </c>
      <c r="Y390" s="253">
        <v>0</v>
      </c>
      <c r="Z390" s="253">
        <v>0</v>
      </c>
      <c r="AA390" s="253">
        <v>17</v>
      </c>
      <c r="AB390" s="253">
        <v>0</v>
      </c>
      <c r="AC390" s="253">
        <v>0</v>
      </c>
      <c r="AD390" s="253">
        <v>0</v>
      </c>
      <c r="AE390" s="253">
        <v>0</v>
      </c>
      <c r="AF390" s="253">
        <v>0</v>
      </c>
      <c r="AG390" s="253">
        <v>0</v>
      </c>
      <c r="AH390" s="253">
        <v>0</v>
      </c>
      <c r="AI390" s="253">
        <v>0</v>
      </c>
      <c r="AJ390" s="253">
        <v>6</v>
      </c>
      <c r="AK390" s="126"/>
      <c r="AL390" s="253">
        <v>458</v>
      </c>
      <c r="AM390" s="253">
        <v>160</v>
      </c>
      <c r="AN390" s="253">
        <v>79</v>
      </c>
      <c r="AO390" s="253">
        <v>0</v>
      </c>
    </row>
    <row r="391" spans="1:41">
      <c r="A391" s="129">
        <v>458160160</v>
      </c>
      <c r="B391" s="130" t="s">
        <v>108</v>
      </c>
      <c r="C391" s="141">
        <f t="shared" si="82"/>
        <v>0</v>
      </c>
      <c r="D391" s="141">
        <f t="shared" si="83"/>
        <v>0</v>
      </c>
      <c r="E391" s="141">
        <f t="shared" si="84"/>
        <v>0</v>
      </c>
      <c r="F391" s="141">
        <f t="shared" si="85"/>
        <v>0</v>
      </c>
      <c r="G391" s="141">
        <f t="shared" si="86"/>
        <v>0</v>
      </c>
      <c r="H391" s="141">
        <f t="shared" si="87"/>
        <v>66</v>
      </c>
      <c r="I391" s="141">
        <f t="shared" si="88"/>
        <v>2.5125000000000002</v>
      </c>
      <c r="J391" s="141"/>
      <c r="K391" s="141">
        <f t="shared" si="89"/>
        <v>0</v>
      </c>
      <c r="L391" s="141">
        <f t="shared" si="90"/>
        <v>0</v>
      </c>
      <c r="M391" s="141">
        <f t="shared" si="91"/>
        <v>1</v>
      </c>
      <c r="N391" s="141">
        <f t="shared" si="92"/>
        <v>0</v>
      </c>
      <c r="O391" s="141">
        <f t="shared" si="93"/>
        <v>55</v>
      </c>
      <c r="P391" s="141">
        <f t="shared" si="80"/>
        <v>82.089552238805979</v>
      </c>
      <c r="Q391" s="141">
        <f t="shared" si="94"/>
        <v>10</v>
      </c>
      <c r="R391" s="141">
        <f t="shared" si="81"/>
        <v>67</v>
      </c>
      <c r="S391" s="144"/>
      <c r="T391" s="253">
        <v>458160160</v>
      </c>
      <c r="U391" s="383" t="s">
        <v>108</v>
      </c>
      <c r="V391" s="253">
        <v>0</v>
      </c>
      <c r="W391" s="253">
        <v>0</v>
      </c>
      <c r="X391" s="253">
        <v>0</v>
      </c>
      <c r="Y391" s="253">
        <v>0</v>
      </c>
      <c r="Z391" s="253">
        <v>0</v>
      </c>
      <c r="AA391" s="253">
        <v>66</v>
      </c>
      <c r="AB391" s="253">
        <v>0</v>
      </c>
      <c r="AC391" s="253">
        <v>0</v>
      </c>
      <c r="AD391" s="253">
        <v>1</v>
      </c>
      <c r="AE391" s="253">
        <v>0</v>
      </c>
      <c r="AF391" s="253">
        <v>0</v>
      </c>
      <c r="AG391" s="253">
        <v>0</v>
      </c>
      <c r="AH391" s="253">
        <v>0</v>
      </c>
      <c r="AI391" s="253">
        <v>0</v>
      </c>
      <c r="AJ391" s="253">
        <v>55</v>
      </c>
      <c r="AK391" s="126"/>
      <c r="AL391" s="253">
        <v>458</v>
      </c>
      <c r="AM391" s="253">
        <v>160</v>
      </c>
      <c r="AN391" s="253">
        <v>160</v>
      </c>
      <c r="AO391" s="253">
        <v>0</v>
      </c>
    </row>
    <row r="392" spans="1:41">
      <c r="A392" s="129">
        <v>458160181</v>
      </c>
      <c r="B392" s="130" t="s">
        <v>108</v>
      </c>
      <c r="C392" s="141">
        <f t="shared" si="82"/>
        <v>0</v>
      </c>
      <c r="D392" s="141">
        <f t="shared" si="83"/>
        <v>0</v>
      </c>
      <c r="E392" s="141">
        <f t="shared" si="84"/>
        <v>0</v>
      </c>
      <c r="F392" s="141">
        <f t="shared" si="85"/>
        <v>0</v>
      </c>
      <c r="G392" s="141">
        <f t="shared" si="86"/>
        <v>0</v>
      </c>
      <c r="H392" s="141">
        <f t="shared" si="87"/>
        <v>2</v>
      </c>
      <c r="I392" s="141">
        <f t="shared" si="88"/>
        <v>7.4999999999999997E-2</v>
      </c>
      <c r="J392" s="141"/>
      <c r="K392" s="141">
        <f t="shared" si="89"/>
        <v>0</v>
      </c>
      <c r="L392" s="141">
        <f t="shared" si="90"/>
        <v>0</v>
      </c>
      <c r="M392" s="141">
        <f t="shared" si="91"/>
        <v>0</v>
      </c>
      <c r="N392" s="141">
        <f t="shared" si="92"/>
        <v>0</v>
      </c>
      <c r="O392" s="141">
        <f t="shared" si="93"/>
        <v>1</v>
      </c>
      <c r="P392" s="141">
        <f t="shared" si="80"/>
        <v>50</v>
      </c>
      <c r="Q392" s="141">
        <f t="shared" si="94"/>
        <v>10</v>
      </c>
      <c r="R392" s="141">
        <f t="shared" si="81"/>
        <v>2</v>
      </c>
      <c r="S392" s="144"/>
      <c r="T392" s="253">
        <v>458160181</v>
      </c>
      <c r="U392" s="383" t="s">
        <v>108</v>
      </c>
      <c r="V392" s="253">
        <v>0</v>
      </c>
      <c r="W392" s="253">
        <v>0</v>
      </c>
      <c r="X392" s="253">
        <v>0</v>
      </c>
      <c r="Y392" s="253">
        <v>0</v>
      </c>
      <c r="Z392" s="253">
        <v>0</v>
      </c>
      <c r="AA392" s="253">
        <v>2</v>
      </c>
      <c r="AB392" s="253">
        <v>0</v>
      </c>
      <c r="AC392" s="253">
        <v>0</v>
      </c>
      <c r="AD392" s="253">
        <v>0</v>
      </c>
      <c r="AE392" s="253">
        <v>0</v>
      </c>
      <c r="AF392" s="253">
        <v>0</v>
      </c>
      <c r="AG392" s="253">
        <v>0</v>
      </c>
      <c r="AH392" s="253">
        <v>0</v>
      </c>
      <c r="AI392" s="253">
        <v>0</v>
      </c>
      <c r="AJ392" s="253">
        <v>1</v>
      </c>
      <c r="AK392" s="126"/>
      <c r="AL392" s="253">
        <v>458</v>
      </c>
      <c r="AM392" s="253">
        <v>160</v>
      </c>
      <c r="AN392" s="253">
        <v>181</v>
      </c>
      <c r="AO392" s="253">
        <v>0</v>
      </c>
    </row>
    <row r="393" spans="1:41">
      <c r="A393" s="129">
        <v>458160295</v>
      </c>
      <c r="B393" s="130" t="s">
        <v>108</v>
      </c>
      <c r="C393" s="141">
        <f t="shared" si="82"/>
        <v>0</v>
      </c>
      <c r="D393" s="141">
        <f t="shared" si="83"/>
        <v>0</v>
      </c>
      <c r="E393" s="141">
        <f t="shared" si="84"/>
        <v>0</v>
      </c>
      <c r="F393" s="141">
        <f t="shared" si="85"/>
        <v>0</v>
      </c>
      <c r="G393" s="141">
        <f t="shared" si="86"/>
        <v>0</v>
      </c>
      <c r="H393" s="141">
        <f t="shared" si="87"/>
        <v>1</v>
      </c>
      <c r="I393" s="141">
        <f t="shared" si="88"/>
        <v>3.7499999999999999E-2</v>
      </c>
      <c r="J393" s="141"/>
      <c r="K393" s="141">
        <f t="shared" si="89"/>
        <v>0</v>
      </c>
      <c r="L393" s="141">
        <f t="shared" si="90"/>
        <v>0</v>
      </c>
      <c r="M393" s="141">
        <f t="shared" si="91"/>
        <v>0</v>
      </c>
      <c r="N393" s="141">
        <f t="shared" si="92"/>
        <v>0</v>
      </c>
      <c r="O393" s="141">
        <f t="shared" si="93"/>
        <v>0</v>
      </c>
      <c r="P393" s="141">
        <f t="shared" si="80"/>
        <v>0</v>
      </c>
      <c r="Q393" s="141">
        <f t="shared" si="94"/>
        <v>1</v>
      </c>
      <c r="R393" s="141">
        <f t="shared" si="81"/>
        <v>1</v>
      </c>
      <c r="S393" s="144"/>
      <c r="T393" s="253">
        <v>458160295</v>
      </c>
      <c r="U393" s="383" t="s">
        <v>108</v>
      </c>
      <c r="V393" s="253">
        <v>0</v>
      </c>
      <c r="W393" s="253">
        <v>0</v>
      </c>
      <c r="X393" s="253">
        <v>0</v>
      </c>
      <c r="Y393" s="253">
        <v>0</v>
      </c>
      <c r="Z393" s="253">
        <v>0</v>
      </c>
      <c r="AA393" s="253">
        <v>1</v>
      </c>
      <c r="AB393" s="253">
        <v>0</v>
      </c>
      <c r="AC393" s="253">
        <v>0</v>
      </c>
      <c r="AD393" s="253">
        <v>0</v>
      </c>
      <c r="AE393" s="253">
        <v>0</v>
      </c>
      <c r="AF393" s="253">
        <v>0</v>
      </c>
      <c r="AG393" s="253">
        <v>0</v>
      </c>
      <c r="AH393" s="253">
        <v>0</v>
      </c>
      <c r="AI393" s="253">
        <v>0</v>
      </c>
      <c r="AJ393" s="253">
        <v>0</v>
      </c>
      <c r="AK393" s="126"/>
      <c r="AL393" s="253">
        <v>458</v>
      </c>
      <c r="AM393" s="253">
        <v>160</v>
      </c>
      <c r="AN393" s="253">
        <v>295</v>
      </c>
      <c r="AO393" s="253">
        <v>0</v>
      </c>
    </row>
    <row r="394" spans="1:41">
      <c r="A394" s="129">
        <v>458160301</v>
      </c>
      <c r="B394" s="130" t="s">
        <v>108</v>
      </c>
      <c r="C394" s="141">
        <f t="shared" si="82"/>
        <v>0</v>
      </c>
      <c r="D394" s="141">
        <f t="shared" si="83"/>
        <v>0</v>
      </c>
      <c r="E394" s="141">
        <f t="shared" si="84"/>
        <v>0</v>
      </c>
      <c r="F394" s="141">
        <f t="shared" si="85"/>
        <v>0</v>
      </c>
      <c r="G394" s="141">
        <f t="shared" si="86"/>
        <v>0</v>
      </c>
      <c r="H394" s="141">
        <f t="shared" si="87"/>
        <v>6</v>
      </c>
      <c r="I394" s="141">
        <f t="shared" si="88"/>
        <v>0.22500000000000001</v>
      </c>
      <c r="J394" s="141"/>
      <c r="K394" s="141">
        <f t="shared" si="89"/>
        <v>0</v>
      </c>
      <c r="L394" s="141">
        <f t="shared" si="90"/>
        <v>0</v>
      </c>
      <c r="M394" s="141">
        <f t="shared" si="91"/>
        <v>0</v>
      </c>
      <c r="N394" s="141">
        <f t="shared" si="92"/>
        <v>0</v>
      </c>
      <c r="O394" s="141">
        <f t="shared" si="93"/>
        <v>3</v>
      </c>
      <c r="P394" s="141">
        <f t="shared" si="80"/>
        <v>50</v>
      </c>
      <c r="Q394" s="141">
        <f t="shared" si="94"/>
        <v>10</v>
      </c>
      <c r="R394" s="141">
        <f t="shared" si="81"/>
        <v>6</v>
      </c>
      <c r="S394" s="144"/>
      <c r="T394" s="253">
        <v>458160301</v>
      </c>
      <c r="U394" s="383" t="s">
        <v>108</v>
      </c>
      <c r="V394" s="253">
        <v>0</v>
      </c>
      <c r="W394" s="253">
        <v>0</v>
      </c>
      <c r="X394" s="253">
        <v>0</v>
      </c>
      <c r="Y394" s="253">
        <v>0</v>
      </c>
      <c r="Z394" s="253">
        <v>0</v>
      </c>
      <c r="AA394" s="253">
        <v>6</v>
      </c>
      <c r="AB394" s="253">
        <v>0</v>
      </c>
      <c r="AC394" s="253">
        <v>0</v>
      </c>
      <c r="AD394" s="253">
        <v>0</v>
      </c>
      <c r="AE394" s="253">
        <v>0</v>
      </c>
      <c r="AF394" s="253">
        <v>0</v>
      </c>
      <c r="AG394" s="253">
        <v>0</v>
      </c>
      <c r="AH394" s="253">
        <v>0</v>
      </c>
      <c r="AI394" s="253">
        <v>0</v>
      </c>
      <c r="AJ394" s="253">
        <v>3</v>
      </c>
      <c r="AK394" s="126"/>
      <c r="AL394" s="253">
        <v>458</v>
      </c>
      <c r="AM394" s="253">
        <v>160</v>
      </c>
      <c r="AN394" s="253">
        <v>301</v>
      </c>
      <c r="AO394" s="253">
        <v>0</v>
      </c>
    </row>
    <row r="395" spans="1:41">
      <c r="A395" s="129">
        <v>463035035</v>
      </c>
      <c r="B395" s="130" t="s">
        <v>664</v>
      </c>
      <c r="C395" s="141">
        <f t="shared" si="82"/>
        <v>0</v>
      </c>
      <c r="D395" s="141">
        <f t="shared" si="83"/>
        <v>0</v>
      </c>
      <c r="E395" s="141">
        <f t="shared" si="84"/>
        <v>48</v>
      </c>
      <c r="F395" s="141">
        <f t="shared" si="85"/>
        <v>133</v>
      </c>
      <c r="G395" s="141">
        <f t="shared" si="86"/>
        <v>164</v>
      </c>
      <c r="H395" s="141">
        <f t="shared" si="87"/>
        <v>0</v>
      </c>
      <c r="I395" s="141">
        <f t="shared" si="88"/>
        <v>18.824999999999999</v>
      </c>
      <c r="J395" s="141"/>
      <c r="K395" s="141">
        <f t="shared" si="89"/>
        <v>0</v>
      </c>
      <c r="L395" s="141">
        <f t="shared" si="90"/>
        <v>0</v>
      </c>
      <c r="M395" s="141">
        <f t="shared" si="91"/>
        <v>157</v>
      </c>
      <c r="N395" s="141">
        <f t="shared" si="92"/>
        <v>0</v>
      </c>
      <c r="O395" s="141">
        <f t="shared" si="93"/>
        <v>339</v>
      </c>
      <c r="P395" s="141">
        <f t="shared" ref="P395:P458" si="95">O395/R395*100</f>
        <v>67.529880478087648</v>
      </c>
      <c r="Q395" s="141">
        <f t="shared" si="94"/>
        <v>10</v>
      </c>
      <c r="R395" s="141">
        <f t="shared" ref="R395:R458" si="96">SUM(E395:H395)+M395+N395+ROUND(C395*0.5,0)+ROUND(D395*0.5,0)+ROUND(K395*0.5,0)+ROUND(L395*0.5,0)</f>
        <v>502</v>
      </c>
      <c r="S395" s="144"/>
      <c r="T395" s="253">
        <v>463035035</v>
      </c>
      <c r="U395" s="383" t="s">
        <v>664</v>
      </c>
      <c r="V395" s="253">
        <v>0</v>
      </c>
      <c r="W395" s="253">
        <v>0</v>
      </c>
      <c r="X395" s="253">
        <v>48</v>
      </c>
      <c r="Y395" s="253">
        <v>133</v>
      </c>
      <c r="Z395" s="253">
        <v>164</v>
      </c>
      <c r="AA395" s="253">
        <v>0</v>
      </c>
      <c r="AB395" s="253">
        <v>0</v>
      </c>
      <c r="AC395" s="253">
        <v>0</v>
      </c>
      <c r="AD395" s="253">
        <v>157</v>
      </c>
      <c r="AE395" s="253">
        <v>0</v>
      </c>
      <c r="AF395" s="253">
        <v>286</v>
      </c>
      <c r="AG395" s="253">
        <v>0</v>
      </c>
      <c r="AH395" s="253">
        <v>0</v>
      </c>
      <c r="AI395" s="253">
        <v>53</v>
      </c>
      <c r="AJ395" s="253">
        <v>0</v>
      </c>
      <c r="AK395" s="126"/>
      <c r="AL395" s="253">
        <v>463</v>
      </c>
      <c r="AM395" s="253">
        <v>35</v>
      </c>
      <c r="AN395" s="253">
        <v>35</v>
      </c>
      <c r="AO395" s="253">
        <v>0</v>
      </c>
    </row>
    <row r="396" spans="1:41">
      <c r="A396" s="129">
        <v>463035163</v>
      </c>
      <c r="B396" s="130" t="s">
        <v>664</v>
      </c>
      <c r="C396" s="141">
        <f t="shared" ref="C396:C459" si="97">ROUND(V396,0)</f>
        <v>0</v>
      </c>
      <c r="D396" s="141">
        <f t="shared" ref="D396:D459" si="98">ROUND(W396,0)</f>
        <v>0</v>
      </c>
      <c r="E396" s="141">
        <f t="shared" ref="E396:E459" si="99">ROUND(X396,0)</f>
        <v>0</v>
      </c>
      <c r="F396" s="141">
        <f t="shared" ref="F396:F459" si="100">ROUND(Y396,0)</f>
        <v>0</v>
      </c>
      <c r="G396" s="141">
        <f t="shared" ref="G396:G459" si="101">ROUND(Z396,0)</f>
        <v>1</v>
      </c>
      <c r="H396" s="141">
        <f t="shared" ref="H396:H459" si="102">ROUND(AA396,0)</f>
        <v>0</v>
      </c>
      <c r="I396" s="141">
        <f t="shared" ref="I396:I459" si="103">ROUND(0.0375*(SUM(E396:H396)+ROUND(D396*0.5,4)+ROUND(L396*0.5,4)+M396),4)+ROUND((0.0475)*N396,4)</f>
        <v>3.7499999999999999E-2</v>
      </c>
      <c r="J396" s="141"/>
      <c r="K396" s="141">
        <f t="shared" ref="K396:K459" si="104">ROUND(AB396,0)</f>
        <v>0</v>
      </c>
      <c r="L396" s="141">
        <f t="shared" ref="L396:L459" si="105">ROUND(AC396,0)</f>
        <v>0</v>
      </c>
      <c r="M396" s="141">
        <f t="shared" ref="M396:M459" si="106">ROUND(AD396,0)</f>
        <v>0</v>
      </c>
      <c r="N396" s="141">
        <f t="shared" ref="N396:N459" si="107">ROUND(AE396,0)</f>
        <v>0</v>
      </c>
      <c r="O396" s="141">
        <f t="shared" ref="O396:O459" si="108">ROUND((AG396+AH396)/2,0)+ROUND(AF396+AI396+AJ396,0)</f>
        <v>1</v>
      </c>
      <c r="P396" s="141">
        <f t="shared" si="95"/>
        <v>100</v>
      </c>
      <c r="Q396" s="141">
        <f t="shared" si="94"/>
        <v>10</v>
      </c>
      <c r="R396" s="141">
        <f t="shared" si="96"/>
        <v>1</v>
      </c>
      <c r="S396" s="144"/>
      <c r="T396" s="253">
        <v>463035163</v>
      </c>
      <c r="U396" s="383" t="s">
        <v>664</v>
      </c>
      <c r="V396" s="253">
        <v>0</v>
      </c>
      <c r="W396" s="253">
        <v>0</v>
      </c>
      <c r="X396" s="253">
        <v>0</v>
      </c>
      <c r="Y396" s="253">
        <v>0</v>
      </c>
      <c r="Z396" s="253">
        <v>1</v>
      </c>
      <c r="AA396" s="253">
        <v>0</v>
      </c>
      <c r="AB396" s="253">
        <v>0</v>
      </c>
      <c r="AC396" s="253">
        <v>0</v>
      </c>
      <c r="AD396" s="253">
        <v>0</v>
      </c>
      <c r="AE396" s="253">
        <v>0</v>
      </c>
      <c r="AF396" s="253">
        <v>1</v>
      </c>
      <c r="AG396" s="253">
        <v>0</v>
      </c>
      <c r="AH396" s="253">
        <v>0</v>
      </c>
      <c r="AI396" s="253">
        <v>0</v>
      </c>
      <c r="AJ396" s="253">
        <v>0</v>
      </c>
      <c r="AK396" s="126"/>
      <c r="AL396" s="253">
        <v>463</v>
      </c>
      <c r="AM396" s="253">
        <v>35</v>
      </c>
      <c r="AN396" s="253">
        <v>163</v>
      </c>
      <c r="AO396" s="253">
        <v>0</v>
      </c>
    </row>
    <row r="397" spans="1:41">
      <c r="A397" s="129">
        <v>463035174</v>
      </c>
      <c r="B397" s="130" t="s">
        <v>664</v>
      </c>
      <c r="C397" s="141">
        <f t="shared" si="97"/>
        <v>0</v>
      </c>
      <c r="D397" s="141">
        <f t="shared" si="98"/>
        <v>0</v>
      </c>
      <c r="E397" s="141">
        <f t="shared" si="99"/>
        <v>0</v>
      </c>
      <c r="F397" s="141">
        <f t="shared" si="100"/>
        <v>0</v>
      </c>
      <c r="G397" s="141">
        <f t="shared" si="101"/>
        <v>1</v>
      </c>
      <c r="H397" s="141">
        <f t="shared" si="102"/>
        <v>0</v>
      </c>
      <c r="I397" s="141">
        <f t="shared" si="103"/>
        <v>3.7499999999999999E-2</v>
      </c>
      <c r="J397" s="141"/>
      <c r="K397" s="141">
        <f t="shared" si="104"/>
        <v>0</v>
      </c>
      <c r="L397" s="141">
        <f t="shared" si="105"/>
        <v>0</v>
      </c>
      <c r="M397" s="141">
        <f t="shared" si="106"/>
        <v>0</v>
      </c>
      <c r="N397" s="141">
        <f t="shared" si="107"/>
        <v>0</v>
      </c>
      <c r="O397" s="141">
        <f t="shared" si="108"/>
        <v>1</v>
      </c>
      <c r="P397" s="141">
        <f t="shared" si="95"/>
        <v>100</v>
      </c>
      <c r="Q397" s="141">
        <f t="shared" si="94"/>
        <v>10</v>
      </c>
      <c r="R397" s="141">
        <f t="shared" si="96"/>
        <v>1</v>
      </c>
      <c r="S397" s="144"/>
      <c r="T397" s="253">
        <v>463035174</v>
      </c>
      <c r="U397" s="383" t="s">
        <v>664</v>
      </c>
      <c r="V397" s="253">
        <v>0</v>
      </c>
      <c r="W397" s="253">
        <v>0</v>
      </c>
      <c r="X397" s="253">
        <v>0</v>
      </c>
      <c r="Y397" s="253">
        <v>0</v>
      </c>
      <c r="Z397" s="253">
        <v>1</v>
      </c>
      <c r="AA397" s="253">
        <v>0</v>
      </c>
      <c r="AB397" s="253">
        <v>0</v>
      </c>
      <c r="AC397" s="253">
        <v>0</v>
      </c>
      <c r="AD397" s="253">
        <v>0</v>
      </c>
      <c r="AE397" s="253">
        <v>0</v>
      </c>
      <c r="AF397" s="253">
        <v>1</v>
      </c>
      <c r="AG397" s="253">
        <v>0</v>
      </c>
      <c r="AH397" s="253">
        <v>0</v>
      </c>
      <c r="AI397" s="253">
        <v>0</v>
      </c>
      <c r="AJ397" s="253">
        <v>0</v>
      </c>
      <c r="AK397" s="126"/>
      <c r="AL397" s="253">
        <v>463</v>
      </c>
      <c r="AM397" s="253">
        <v>35</v>
      </c>
      <c r="AN397" s="253">
        <v>174</v>
      </c>
      <c r="AO397" s="253">
        <v>0</v>
      </c>
    </row>
    <row r="398" spans="1:41">
      <c r="A398" s="129">
        <v>463035308</v>
      </c>
      <c r="B398" s="130" t="s">
        <v>664</v>
      </c>
      <c r="C398" s="141">
        <f t="shared" si="97"/>
        <v>0</v>
      </c>
      <c r="D398" s="141">
        <f t="shared" si="98"/>
        <v>0</v>
      </c>
      <c r="E398" s="141">
        <f t="shared" si="99"/>
        <v>0</v>
      </c>
      <c r="F398" s="141">
        <f t="shared" si="100"/>
        <v>0</v>
      </c>
      <c r="G398" s="141">
        <f t="shared" si="101"/>
        <v>0</v>
      </c>
      <c r="H398" s="141">
        <f t="shared" si="102"/>
        <v>0</v>
      </c>
      <c r="I398" s="141">
        <f t="shared" si="103"/>
        <v>3.7499999999999999E-2</v>
      </c>
      <c r="J398" s="141"/>
      <c r="K398" s="141">
        <f t="shared" si="104"/>
        <v>0</v>
      </c>
      <c r="L398" s="141">
        <f t="shared" si="105"/>
        <v>0</v>
      </c>
      <c r="M398" s="141">
        <f t="shared" si="106"/>
        <v>1</v>
      </c>
      <c r="N398" s="141">
        <f t="shared" si="107"/>
        <v>0</v>
      </c>
      <c r="O398" s="141">
        <f t="shared" si="108"/>
        <v>1</v>
      </c>
      <c r="P398" s="141">
        <f t="shared" si="95"/>
        <v>100</v>
      </c>
      <c r="Q398" s="141">
        <f t="shared" si="94"/>
        <v>10</v>
      </c>
      <c r="R398" s="141">
        <f t="shared" si="96"/>
        <v>1</v>
      </c>
      <c r="S398" s="144"/>
      <c r="T398" s="253">
        <v>463035308</v>
      </c>
      <c r="U398" s="383" t="s">
        <v>664</v>
      </c>
      <c r="V398" s="253">
        <v>0</v>
      </c>
      <c r="W398" s="253">
        <v>0</v>
      </c>
      <c r="X398" s="253">
        <v>0</v>
      </c>
      <c r="Y398" s="253">
        <v>0</v>
      </c>
      <c r="Z398" s="253">
        <v>0</v>
      </c>
      <c r="AA398" s="253">
        <v>0</v>
      </c>
      <c r="AB398" s="253">
        <v>0</v>
      </c>
      <c r="AC398" s="253">
        <v>0</v>
      </c>
      <c r="AD398" s="253">
        <v>1</v>
      </c>
      <c r="AE398" s="253">
        <v>0</v>
      </c>
      <c r="AF398" s="253">
        <v>1</v>
      </c>
      <c r="AG398" s="253">
        <v>0</v>
      </c>
      <c r="AH398" s="253">
        <v>0</v>
      </c>
      <c r="AI398" s="253">
        <v>0</v>
      </c>
      <c r="AJ398" s="253">
        <v>0</v>
      </c>
      <c r="AK398" s="126"/>
      <c r="AL398" s="253">
        <v>463</v>
      </c>
      <c r="AM398" s="253">
        <v>35</v>
      </c>
      <c r="AN398" s="253">
        <v>308</v>
      </c>
      <c r="AO398" s="253">
        <v>0</v>
      </c>
    </row>
    <row r="399" spans="1:41">
      <c r="A399" s="129">
        <v>464168163</v>
      </c>
      <c r="B399" s="130" t="s">
        <v>689</v>
      </c>
      <c r="C399" s="141">
        <f t="shared" si="97"/>
        <v>0</v>
      </c>
      <c r="D399" s="141">
        <f t="shared" si="98"/>
        <v>0</v>
      </c>
      <c r="E399" s="141">
        <f t="shared" si="99"/>
        <v>0</v>
      </c>
      <c r="F399" s="141">
        <f t="shared" si="100"/>
        <v>1</v>
      </c>
      <c r="G399" s="141">
        <f t="shared" si="101"/>
        <v>5</v>
      </c>
      <c r="H399" s="141">
        <f t="shared" si="102"/>
        <v>0</v>
      </c>
      <c r="I399" s="141">
        <f t="shared" si="103"/>
        <v>0.3</v>
      </c>
      <c r="J399" s="141"/>
      <c r="K399" s="141">
        <f t="shared" si="104"/>
        <v>0</v>
      </c>
      <c r="L399" s="141">
        <f t="shared" si="105"/>
        <v>0</v>
      </c>
      <c r="M399" s="141">
        <f t="shared" si="106"/>
        <v>2</v>
      </c>
      <c r="N399" s="141">
        <f t="shared" si="107"/>
        <v>0</v>
      </c>
      <c r="O399" s="141">
        <f t="shared" si="108"/>
        <v>2</v>
      </c>
      <c r="P399" s="141">
        <f t="shared" si="95"/>
        <v>25</v>
      </c>
      <c r="Q399" s="141">
        <f t="shared" si="94"/>
        <v>6</v>
      </c>
      <c r="R399" s="141">
        <f t="shared" si="96"/>
        <v>8</v>
      </c>
      <c r="S399" s="144"/>
      <c r="T399" s="253">
        <v>464168163</v>
      </c>
      <c r="U399" s="383" t="s">
        <v>689</v>
      </c>
      <c r="V399" s="253">
        <v>0</v>
      </c>
      <c r="W399" s="253">
        <v>0</v>
      </c>
      <c r="X399" s="253">
        <v>0</v>
      </c>
      <c r="Y399" s="253">
        <v>1</v>
      </c>
      <c r="Z399" s="253">
        <v>5</v>
      </c>
      <c r="AA399" s="253">
        <v>0</v>
      </c>
      <c r="AB399" s="253">
        <v>0</v>
      </c>
      <c r="AC399" s="253">
        <v>0</v>
      </c>
      <c r="AD399" s="253">
        <v>2</v>
      </c>
      <c r="AE399" s="253">
        <v>0</v>
      </c>
      <c r="AF399" s="253">
        <v>2</v>
      </c>
      <c r="AG399" s="253">
        <v>0</v>
      </c>
      <c r="AH399" s="253">
        <v>0</v>
      </c>
      <c r="AI399" s="253">
        <v>0</v>
      </c>
      <c r="AJ399" s="253">
        <v>0</v>
      </c>
      <c r="AK399" s="126"/>
      <c r="AL399" s="253">
        <v>464</v>
      </c>
      <c r="AM399" s="253">
        <v>168</v>
      </c>
      <c r="AN399" s="253">
        <v>163</v>
      </c>
      <c r="AO399" s="253">
        <v>0</v>
      </c>
    </row>
    <row r="400" spans="1:41">
      <c r="A400" s="129">
        <v>464168168</v>
      </c>
      <c r="B400" s="130" t="s">
        <v>689</v>
      </c>
      <c r="C400" s="141">
        <f t="shared" si="97"/>
        <v>0</v>
      </c>
      <c r="D400" s="141">
        <f t="shared" si="98"/>
        <v>0</v>
      </c>
      <c r="E400" s="141">
        <f t="shared" si="99"/>
        <v>0</v>
      </c>
      <c r="F400" s="141">
        <f t="shared" si="100"/>
        <v>86</v>
      </c>
      <c r="G400" s="141">
        <f t="shared" si="101"/>
        <v>102</v>
      </c>
      <c r="H400" s="141">
        <f t="shared" si="102"/>
        <v>0</v>
      </c>
      <c r="I400" s="141">
        <f t="shared" si="103"/>
        <v>7.3125</v>
      </c>
      <c r="J400" s="141"/>
      <c r="K400" s="141">
        <f t="shared" si="104"/>
        <v>0</v>
      </c>
      <c r="L400" s="141">
        <f t="shared" si="105"/>
        <v>0</v>
      </c>
      <c r="M400" s="141">
        <f t="shared" si="106"/>
        <v>7</v>
      </c>
      <c r="N400" s="141">
        <f t="shared" si="107"/>
        <v>0</v>
      </c>
      <c r="O400" s="141">
        <f t="shared" si="108"/>
        <v>5</v>
      </c>
      <c r="P400" s="141">
        <f t="shared" si="95"/>
        <v>2.5641025641025639</v>
      </c>
      <c r="Q400" s="141">
        <f t="shared" si="94"/>
        <v>1</v>
      </c>
      <c r="R400" s="141">
        <f t="shared" si="96"/>
        <v>195</v>
      </c>
      <c r="S400" s="144"/>
      <c r="T400" s="253">
        <v>464168168</v>
      </c>
      <c r="U400" s="383" t="s">
        <v>689</v>
      </c>
      <c r="V400" s="253">
        <v>0</v>
      </c>
      <c r="W400" s="253">
        <v>0</v>
      </c>
      <c r="X400" s="253">
        <v>0</v>
      </c>
      <c r="Y400" s="253">
        <v>86</v>
      </c>
      <c r="Z400" s="253">
        <v>102</v>
      </c>
      <c r="AA400" s="253">
        <v>0</v>
      </c>
      <c r="AB400" s="253">
        <v>0</v>
      </c>
      <c r="AC400" s="253">
        <v>0</v>
      </c>
      <c r="AD400" s="253">
        <v>7</v>
      </c>
      <c r="AE400" s="253">
        <v>0</v>
      </c>
      <c r="AF400" s="253">
        <v>5</v>
      </c>
      <c r="AG400" s="253">
        <v>0</v>
      </c>
      <c r="AH400" s="253">
        <v>0</v>
      </c>
      <c r="AI400" s="253">
        <v>0</v>
      </c>
      <c r="AJ400" s="253">
        <v>0</v>
      </c>
      <c r="AK400" s="126"/>
      <c r="AL400" s="253">
        <v>464</v>
      </c>
      <c r="AM400" s="253">
        <v>168</v>
      </c>
      <c r="AN400" s="253">
        <v>168</v>
      </c>
      <c r="AO400" s="253">
        <v>0</v>
      </c>
    </row>
    <row r="401" spans="1:43">
      <c r="A401" s="129">
        <v>464168196</v>
      </c>
      <c r="B401" s="130" t="s">
        <v>689</v>
      </c>
      <c r="C401" s="141">
        <f t="shared" si="97"/>
        <v>0</v>
      </c>
      <c r="D401" s="141">
        <f t="shared" si="98"/>
        <v>0</v>
      </c>
      <c r="E401" s="141">
        <f t="shared" si="99"/>
        <v>0</v>
      </c>
      <c r="F401" s="141">
        <f t="shared" si="100"/>
        <v>1</v>
      </c>
      <c r="G401" s="141">
        <f t="shared" si="101"/>
        <v>3</v>
      </c>
      <c r="H401" s="141">
        <f t="shared" si="102"/>
        <v>0</v>
      </c>
      <c r="I401" s="141">
        <f t="shared" si="103"/>
        <v>0.15</v>
      </c>
      <c r="J401" s="141"/>
      <c r="K401" s="141">
        <f t="shared" si="104"/>
        <v>0</v>
      </c>
      <c r="L401" s="141">
        <f t="shared" si="105"/>
        <v>0</v>
      </c>
      <c r="M401" s="141">
        <f t="shared" si="106"/>
        <v>0</v>
      </c>
      <c r="N401" s="141">
        <f t="shared" si="107"/>
        <v>0</v>
      </c>
      <c r="O401" s="141">
        <f t="shared" si="108"/>
        <v>0</v>
      </c>
      <c r="P401" s="141">
        <f t="shared" si="95"/>
        <v>0</v>
      </c>
      <c r="Q401" s="141">
        <f t="shared" ref="Q401:Q464" si="109">IF(P401&lt;7,1,
   IF(P401&lt;11,2,
   IF(P401&lt;15,3,
   IF(P401&lt;18,4,
   IF(P401&lt;23,5,
   IF(P401&lt;26,6,
   IF(P401&lt;30,7,
   IF(P401&lt;35,8,
   IF(P401&lt;46,9,10)))))))))</f>
        <v>1</v>
      </c>
      <c r="R401" s="141">
        <f t="shared" si="96"/>
        <v>4</v>
      </c>
      <c r="S401" s="144"/>
      <c r="T401" s="253">
        <v>464168196</v>
      </c>
      <c r="U401" s="383" t="s">
        <v>689</v>
      </c>
      <c r="V401" s="253">
        <v>0</v>
      </c>
      <c r="W401" s="253">
        <v>0</v>
      </c>
      <c r="X401" s="253">
        <v>0</v>
      </c>
      <c r="Y401" s="253">
        <v>1</v>
      </c>
      <c r="Z401" s="253">
        <v>3</v>
      </c>
      <c r="AA401" s="253">
        <v>0</v>
      </c>
      <c r="AB401" s="253">
        <v>0</v>
      </c>
      <c r="AC401" s="253">
        <v>0</v>
      </c>
      <c r="AD401" s="253">
        <v>0</v>
      </c>
      <c r="AE401" s="253">
        <v>0</v>
      </c>
      <c r="AF401" s="253">
        <v>0</v>
      </c>
      <c r="AG401" s="253">
        <v>0</v>
      </c>
      <c r="AH401" s="253">
        <v>0</v>
      </c>
      <c r="AI401" s="253">
        <v>0</v>
      </c>
      <c r="AJ401" s="253">
        <v>0</v>
      </c>
      <c r="AK401" s="126"/>
      <c r="AL401" s="253">
        <v>464</v>
      </c>
      <c r="AM401" s="253">
        <v>168</v>
      </c>
      <c r="AN401" s="253">
        <v>196</v>
      </c>
      <c r="AO401" s="253">
        <v>0</v>
      </c>
    </row>
    <row r="402" spans="1:43">
      <c r="A402" s="129">
        <v>464168229</v>
      </c>
      <c r="B402" s="130" t="s">
        <v>689</v>
      </c>
      <c r="C402" s="141">
        <f t="shared" si="97"/>
        <v>0</v>
      </c>
      <c r="D402" s="141">
        <f t="shared" si="98"/>
        <v>0</v>
      </c>
      <c r="E402" s="141">
        <f t="shared" si="99"/>
        <v>0</v>
      </c>
      <c r="F402" s="141">
        <f t="shared" si="100"/>
        <v>0</v>
      </c>
      <c r="G402" s="141">
        <f t="shared" si="101"/>
        <v>5</v>
      </c>
      <c r="H402" s="141">
        <f t="shared" si="102"/>
        <v>0</v>
      </c>
      <c r="I402" s="141">
        <f t="shared" si="103"/>
        <v>0.1875</v>
      </c>
      <c r="J402" s="141"/>
      <c r="K402" s="141">
        <f t="shared" si="104"/>
        <v>0</v>
      </c>
      <c r="L402" s="141">
        <f t="shared" si="105"/>
        <v>0</v>
      </c>
      <c r="M402" s="141">
        <f t="shared" si="106"/>
        <v>0</v>
      </c>
      <c r="N402" s="141">
        <f t="shared" si="107"/>
        <v>0</v>
      </c>
      <c r="O402" s="141">
        <f t="shared" si="108"/>
        <v>1</v>
      </c>
      <c r="P402" s="141">
        <f t="shared" si="95"/>
        <v>20</v>
      </c>
      <c r="Q402" s="141">
        <f t="shared" si="109"/>
        <v>5</v>
      </c>
      <c r="R402" s="141">
        <f t="shared" si="96"/>
        <v>5</v>
      </c>
      <c r="S402" s="144"/>
      <c r="T402" s="253">
        <v>464168229</v>
      </c>
      <c r="U402" s="383" t="s">
        <v>689</v>
      </c>
      <c r="V402" s="253">
        <v>0</v>
      </c>
      <c r="W402" s="253">
        <v>0</v>
      </c>
      <c r="X402" s="253">
        <v>0</v>
      </c>
      <c r="Y402" s="253">
        <v>0</v>
      </c>
      <c r="Z402" s="253">
        <v>5</v>
      </c>
      <c r="AA402" s="253">
        <v>0</v>
      </c>
      <c r="AB402" s="253">
        <v>0</v>
      </c>
      <c r="AC402" s="253">
        <v>0</v>
      </c>
      <c r="AD402" s="253">
        <v>0</v>
      </c>
      <c r="AE402" s="253">
        <v>0</v>
      </c>
      <c r="AF402" s="253">
        <v>1</v>
      </c>
      <c r="AG402" s="253">
        <v>0</v>
      </c>
      <c r="AH402" s="253">
        <v>0</v>
      </c>
      <c r="AI402" s="253">
        <v>0</v>
      </c>
      <c r="AJ402" s="253">
        <v>0</v>
      </c>
      <c r="AK402" s="126"/>
      <c r="AL402" s="253">
        <v>464</v>
      </c>
      <c r="AM402" s="253">
        <v>168</v>
      </c>
      <c r="AN402" s="253">
        <v>229</v>
      </c>
      <c r="AO402" s="253">
        <v>0</v>
      </c>
    </row>
    <row r="403" spans="1:43">
      <c r="A403" s="129">
        <v>464168258</v>
      </c>
      <c r="B403" s="130" t="s">
        <v>689</v>
      </c>
      <c r="C403" s="141">
        <f t="shared" si="97"/>
        <v>0</v>
      </c>
      <c r="D403" s="141">
        <f t="shared" si="98"/>
        <v>0</v>
      </c>
      <c r="E403" s="141">
        <f t="shared" si="99"/>
        <v>0</v>
      </c>
      <c r="F403" s="141">
        <f t="shared" si="100"/>
        <v>1</v>
      </c>
      <c r="G403" s="141">
        <f t="shared" si="101"/>
        <v>6</v>
      </c>
      <c r="H403" s="141">
        <f t="shared" si="102"/>
        <v>0</v>
      </c>
      <c r="I403" s="141">
        <f t="shared" si="103"/>
        <v>0.33750000000000002</v>
      </c>
      <c r="J403" s="141"/>
      <c r="K403" s="141">
        <f t="shared" si="104"/>
        <v>0</v>
      </c>
      <c r="L403" s="141">
        <f t="shared" si="105"/>
        <v>0</v>
      </c>
      <c r="M403" s="141">
        <f t="shared" si="106"/>
        <v>2</v>
      </c>
      <c r="N403" s="141">
        <f t="shared" si="107"/>
        <v>0</v>
      </c>
      <c r="O403" s="141">
        <f t="shared" si="108"/>
        <v>0</v>
      </c>
      <c r="P403" s="141">
        <f t="shared" si="95"/>
        <v>0</v>
      </c>
      <c r="Q403" s="141">
        <f t="shared" si="109"/>
        <v>1</v>
      </c>
      <c r="R403" s="141">
        <f t="shared" si="96"/>
        <v>9</v>
      </c>
      <c r="S403" s="144"/>
      <c r="T403" s="253">
        <v>464168258</v>
      </c>
      <c r="U403" s="383" t="s">
        <v>689</v>
      </c>
      <c r="V403" s="253">
        <v>0</v>
      </c>
      <c r="W403" s="253">
        <v>0</v>
      </c>
      <c r="X403" s="253">
        <v>0</v>
      </c>
      <c r="Y403" s="253">
        <v>1</v>
      </c>
      <c r="Z403" s="253">
        <v>6</v>
      </c>
      <c r="AA403" s="253">
        <v>0</v>
      </c>
      <c r="AB403" s="253">
        <v>0</v>
      </c>
      <c r="AC403" s="253">
        <v>0</v>
      </c>
      <c r="AD403" s="253">
        <v>2</v>
      </c>
      <c r="AE403" s="253">
        <v>0</v>
      </c>
      <c r="AF403" s="253">
        <v>0</v>
      </c>
      <c r="AG403" s="253">
        <v>0</v>
      </c>
      <c r="AH403" s="253">
        <v>0</v>
      </c>
      <c r="AI403" s="253">
        <v>0</v>
      </c>
      <c r="AJ403" s="253">
        <v>0</v>
      </c>
      <c r="AK403" s="126"/>
      <c r="AL403" s="253">
        <v>464</v>
      </c>
      <c r="AM403" s="253">
        <v>168</v>
      </c>
      <c r="AN403" s="253">
        <v>258</v>
      </c>
      <c r="AO403" s="253">
        <v>0</v>
      </c>
    </row>
    <row r="404" spans="1:43">
      <c r="A404" s="129">
        <v>464168291</v>
      </c>
      <c r="B404" s="130" t="s">
        <v>689</v>
      </c>
      <c r="C404" s="141">
        <f t="shared" si="97"/>
        <v>0</v>
      </c>
      <c r="D404" s="141">
        <f t="shared" si="98"/>
        <v>0</v>
      </c>
      <c r="E404" s="141">
        <f t="shared" si="99"/>
        <v>0</v>
      </c>
      <c r="F404" s="141">
        <f t="shared" si="100"/>
        <v>2</v>
      </c>
      <c r="G404" s="141">
        <f t="shared" si="101"/>
        <v>7</v>
      </c>
      <c r="H404" s="141">
        <f t="shared" si="102"/>
        <v>0</v>
      </c>
      <c r="I404" s="141">
        <f t="shared" si="103"/>
        <v>0.33750000000000002</v>
      </c>
      <c r="J404" s="141"/>
      <c r="K404" s="141">
        <f t="shared" si="104"/>
        <v>0</v>
      </c>
      <c r="L404" s="141">
        <f t="shared" si="105"/>
        <v>0</v>
      </c>
      <c r="M404" s="141">
        <f t="shared" si="106"/>
        <v>0</v>
      </c>
      <c r="N404" s="141">
        <f t="shared" si="107"/>
        <v>0</v>
      </c>
      <c r="O404" s="141">
        <f t="shared" si="108"/>
        <v>0</v>
      </c>
      <c r="P404" s="141">
        <f t="shared" si="95"/>
        <v>0</v>
      </c>
      <c r="Q404" s="141">
        <f t="shared" si="109"/>
        <v>1</v>
      </c>
      <c r="R404" s="141">
        <f t="shared" si="96"/>
        <v>9</v>
      </c>
      <c r="S404" s="144"/>
      <c r="T404" s="253">
        <v>464168291</v>
      </c>
      <c r="U404" s="383" t="s">
        <v>689</v>
      </c>
      <c r="V404" s="253">
        <v>0</v>
      </c>
      <c r="W404" s="253">
        <v>0</v>
      </c>
      <c r="X404" s="253">
        <v>0</v>
      </c>
      <c r="Y404" s="253">
        <v>2</v>
      </c>
      <c r="Z404" s="253">
        <v>7</v>
      </c>
      <c r="AA404" s="253">
        <v>0</v>
      </c>
      <c r="AB404" s="253">
        <v>0</v>
      </c>
      <c r="AC404" s="253">
        <v>0</v>
      </c>
      <c r="AD404" s="253">
        <v>0</v>
      </c>
      <c r="AE404" s="253">
        <v>0</v>
      </c>
      <c r="AF404" s="253">
        <v>0</v>
      </c>
      <c r="AG404" s="253">
        <v>0</v>
      </c>
      <c r="AH404" s="253">
        <v>0</v>
      </c>
      <c r="AI404" s="253">
        <v>0</v>
      </c>
      <c r="AJ404" s="253">
        <v>0</v>
      </c>
      <c r="AK404" s="126"/>
      <c r="AL404" s="253">
        <v>464</v>
      </c>
      <c r="AM404" s="253">
        <v>168</v>
      </c>
      <c r="AN404" s="253">
        <v>291</v>
      </c>
      <c r="AO404" s="253">
        <v>0</v>
      </c>
    </row>
    <row r="405" spans="1:43">
      <c r="A405" s="129">
        <v>466700096</v>
      </c>
      <c r="B405" s="130" t="s">
        <v>690</v>
      </c>
      <c r="C405" s="141">
        <f t="shared" si="97"/>
        <v>0</v>
      </c>
      <c r="D405" s="141">
        <f t="shared" si="98"/>
        <v>0</v>
      </c>
      <c r="E405" s="141">
        <f t="shared" si="99"/>
        <v>0</v>
      </c>
      <c r="F405" s="141">
        <f t="shared" si="100"/>
        <v>0</v>
      </c>
      <c r="G405" s="141">
        <f t="shared" si="101"/>
        <v>0</v>
      </c>
      <c r="H405" s="141">
        <f t="shared" si="102"/>
        <v>5</v>
      </c>
      <c r="I405" s="141">
        <f t="shared" si="103"/>
        <v>0.1875</v>
      </c>
      <c r="J405" s="141"/>
      <c r="K405" s="141">
        <f t="shared" si="104"/>
        <v>0</v>
      </c>
      <c r="L405" s="141">
        <f t="shared" si="105"/>
        <v>0</v>
      </c>
      <c r="M405" s="141">
        <f t="shared" si="106"/>
        <v>0</v>
      </c>
      <c r="N405" s="141">
        <f t="shared" si="107"/>
        <v>0</v>
      </c>
      <c r="O405" s="141">
        <f t="shared" si="108"/>
        <v>0</v>
      </c>
      <c r="P405" s="141">
        <f t="shared" si="95"/>
        <v>0</v>
      </c>
      <c r="Q405" s="141">
        <f t="shared" si="109"/>
        <v>1</v>
      </c>
      <c r="R405" s="141">
        <f t="shared" si="96"/>
        <v>5</v>
      </c>
      <c r="S405" s="144"/>
      <c r="T405" s="253">
        <v>466700096</v>
      </c>
      <c r="U405" s="383" t="s">
        <v>690</v>
      </c>
      <c r="V405" s="253">
        <v>0</v>
      </c>
      <c r="W405" s="253">
        <v>0</v>
      </c>
      <c r="X405" s="253">
        <v>0</v>
      </c>
      <c r="Y405" s="253">
        <v>0</v>
      </c>
      <c r="Z405" s="253">
        <v>0</v>
      </c>
      <c r="AA405" s="253">
        <v>5</v>
      </c>
      <c r="AB405" s="253">
        <v>0</v>
      </c>
      <c r="AC405" s="253">
        <v>0</v>
      </c>
      <c r="AD405" s="253">
        <v>0</v>
      </c>
      <c r="AE405" s="253">
        <v>0</v>
      </c>
      <c r="AF405" s="253">
        <v>0</v>
      </c>
      <c r="AG405" s="253">
        <v>0</v>
      </c>
      <c r="AH405" s="253">
        <v>0</v>
      </c>
      <c r="AI405" s="253">
        <v>0</v>
      </c>
      <c r="AJ405" s="253">
        <v>0</v>
      </c>
      <c r="AK405" s="126"/>
      <c r="AL405" s="253">
        <v>466</v>
      </c>
      <c r="AM405" s="253">
        <v>700</v>
      </c>
      <c r="AN405" s="253">
        <v>96</v>
      </c>
      <c r="AO405" s="253">
        <v>0</v>
      </c>
    </row>
    <row r="406" spans="1:43">
      <c r="A406" s="129">
        <v>466700700</v>
      </c>
      <c r="B406" s="130" t="s">
        <v>690</v>
      </c>
      <c r="C406" s="141">
        <f t="shared" si="97"/>
        <v>0</v>
      </c>
      <c r="D406" s="141">
        <f t="shared" si="98"/>
        <v>0</v>
      </c>
      <c r="E406" s="141">
        <f t="shared" si="99"/>
        <v>0</v>
      </c>
      <c r="F406" s="141">
        <f t="shared" si="100"/>
        <v>0</v>
      </c>
      <c r="G406" s="141">
        <f t="shared" si="101"/>
        <v>0</v>
      </c>
      <c r="H406" s="141">
        <f t="shared" si="102"/>
        <v>30</v>
      </c>
      <c r="I406" s="141">
        <f t="shared" si="103"/>
        <v>1.2</v>
      </c>
      <c r="J406" s="141"/>
      <c r="K406" s="141">
        <f t="shared" si="104"/>
        <v>0</v>
      </c>
      <c r="L406" s="141">
        <f t="shared" si="105"/>
        <v>0</v>
      </c>
      <c r="M406" s="141">
        <f t="shared" si="106"/>
        <v>2</v>
      </c>
      <c r="N406" s="141">
        <f t="shared" si="107"/>
        <v>0</v>
      </c>
      <c r="O406" s="141">
        <f t="shared" si="108"/>
        <v>11</v>
      </c>
      <c r="P406" s="141">
        <f t="shared" si="95"/>
        <v>34.375</v>
      </c>
      <c r="Q406" s="141">
        <f t="shared" si="109"/>
        <v>8</v>
      </c>
      <c r="R406" s="141">
        <f t="shared" si="96"/>
        <v>32</v>
      </c>
      <c r="S406" s="144"/>
      <c r="T406" s="253">
        <v>466700700</v>
      </c>
      <c r="U406" s="383" t="s">
        <v>690</v>
      </c>
      <c r="V406" s="253">
        <v>0</v>
      </c>
      <c r="W406" s="253">
        <v>0</v>
      </c>
      <c r="X406" s="253">
        <v>0</v>
      </c>
      <c r="Y406" s="253">
        <v>0</v>
      </c>
      <c r="Z406" s="253">
        <v>0</v>
      </c>
      <c r="AA406" s="253">
        <v>30</v>
      </c>
      <c r="AB406" s="253">
        <v>0</v>
      </c>
      <c r="AC406" s="253">
        <v>0</v>
      </c>
      <c r="AD406" s="253">
        <v>2</v>
      </c>
      <c r="AE406" s="253">
        <v>0</v>
      </c>
      <c r="AF406" s="253">
        <v>0</v>
      </c>
      <c r="AG406" s="253">
        <v>0</v>
      </c>
      <c r="AH406" s="253">
        <v>0</v>
      </c>
      <c r="AI406" s="253">
        <v>0</v>
      </c>
      <c r="AJ406" s="253">
        <v>11</v>
      </c>
      <c r="AK406" s="126"/>
      <c r="AL406" s="253">
        <v>466</v>
      </c>
      <c r="AM406" s="253">
        <v>700</v>
      </c>
      <c r="AN406" s="253">
        <v>700</v>
      </c>
      <c r="AO406" s="253">
        <v>0</v>
      </c>
    </row>
    <row r="407" spans="1:43">
      <c r="A407" s="129">
        <v>466774089</v>
      </c>
      <c r="B407" s="130" t="s">
        <v>690</v>
      </c>
      <c r="C407" s="141">
        <f t="shared" si="97"/>
        <v>0</v>
      </c>
      <c r="D407" s="141">
        <f t="shared" si="98"/>
        <v>0</v>
      </c>
      <c r="E407" s="141">
        <f t="shared" si="99"/>
        <v>4</v>
      </c>
      <c r="F407" s="141">
        <f t="shared" si="100"/>
        <v>21</v>
      </c>
      <c r="G407" s="141">
        <f t="shared" si="101"/>
        <v>11</v>
      </c>
      <c r="H407" s="141">
        <f t="shared" si="102"/>
        <v>0</v>
      </c>
      <c r="I407" s="141">
        <f t="shared" si="103"/>
        <v>1.425</v>
      </c>
      <c r="J407" s="141"/>
      <c r="K407" s="141">
        <f t="shared" si="104"/>
        <v>0</v>
      </c>
      <c r="L407" s="141">
        <f t="shared" si="105"/>
        <v>0</v>
      </c>
      <c r="M407" s="141">
        <f t="shared" si="106"/>
        <v>2</v>
      </c>
      <c r="N407" s="141">
        <f t="shared" si="107"/>
        <v>0</v>
      </c>
      <c r="O407" s="141">
        <f t="shared" si="108"/>
        <v>12</v>
      </c>
      <c r="P407" s="141">
        <f t="shared" si="95"/>
        <v>31.578947368421051</v>
      </c>
      <c r="Q407" s="141">
        <f t="shared" si="109"/>
        <v>8</v>
      </c>
      <c r="R407" s="141">
        <f t="shared" si="96"/>
        <v>38</v>
      </c>
      <c r="S407" s="144"/>
      <c r="T407" s="253">
        <v>466774089</v>
      </c>
      <c r="U407" s="383" t="s">
        <v>690</v>
      </c>
      <c r="V407" s="253">
        <v>0</v>
      </c>
      <c r="W407" s="253">
        <v>0</v>
      </c>
      <c r="X407" s="253">
        <v>4</v>
      </c>
      <c r="Y407" s="253">
        <v>21</v>
      </c>
      <c r="Z407" s="253">
        <v>11</v>
      </c>
      <c r="AA407" s="253">
        <v>0</v>
      </c>
      <c r="AB407" s="253">
        <v>0</v>
      </c>
      <c r="AC407" s="253">
        <v>0</v>
      </c>
      <c r="AD407" s="253">
        <v>2</v>
      </c>
      <c r="AE407" s="253">
        <v>0</v>
      </c>
      <c r="AF407" s="253">
        <v>11</v>
      </c>
      <c r="AG407" s="253">
        <v>0</v>
      </c>
      <c r="AH407" s="253">
        <v>0</v>
      </c>
      <c r="AI407" s="253">
        <v>1</v>
      </c>
      <c r="AJ407" s="253">
        <v>0</v>
      </c>
      <c r="AK407" s="126"/>
      <c r="AL407" s="253">
        <v>466</v>
      </c>
      <c r="AM407" s="253">
        <v>774</v>
      </c>
      <c r="AN407" s="253">
        <v>89</v>
      </c>
      <c r="AO407" s="253">
        <v>0</v>
      </c>
    </row>
    <row r="408" spans="1:43" s="145" customFormat="1">
      <c r="A408" s="129">
        <v>466774221</v>
      </c>
      <c r="B408" s="130" t="s">
        <v>690</v>
      </c>
      <c r="C408" s="141">
        <f t="shared" si="97"/>
        <v>0</v>
      </c>
      <c r="D408" s="141">
        <f t="shared" si="98"/>
        <v>0</v>
      </c>
      <c r="E408" s="141">
        <f t="shared" si="99"/>
        <v>2</v>
      </c>
      <c r="F408" s="141">
        <f t="shared" si="100"/>
        <v>14</v>
      </c>
      <c r="G408" s="141">
        <f t="shared" si="101"/>
        <v>11</v>
      </c>
      <c r="H408" s="141">
        <f t="shared" si="102"/>
        <v>0</v>
      </c>
      <c r="I408" s="141">
        <f t="shared" si="103"/>
        <v>1.0125</v>
      </c>
      <c r="J408" s="141"/>
      <c r="K408" s="141">
        <f t="shared" si="104"/>
        <v>0</v>
      </c>
      <c r="L408" s="141">
        <f t="shared" si="105"/>
        <v>0</v>
      </c>
      <c r="M408" s="141">
        <f t="shared" si="106"/>
        <v>0</v>
      </c>
      <c r="N408" s="141">
        <f t="shared" si="107"/>
        <v>0</v>
      </c>
      <c r="O408" s="141">
        <f t="shared" si="108"/>
        <v>14</v>
      </c>
      <c r="P408" s="141">
        <f t="shared" si="95"/>
        <v>51.851851851851848</v>
      </c>
      <c r="Q408" s="141">
        <f t="shared" si="109"/>
        <v>10</v>
      </c>
      <c r="R408" s="141">
        <f t="shared" si="96"/>
        <v>27</v>
      </c>
      <c r="S408" s="144"/>
      <c r="T408" s="253">
        <v>466774221</v>
      </c>
      <c r="U408" s="383" t="s">
        <v>690</v>
      </c>
      <c r="V408" s="253">
        <v>0</v>
      </c>
      <c r="W408" s="253">
        <v>0</v>
      </c>
      <c r="X408" s="253">
        <v>2</v>
      </c>
      <c r="Y408" s="253">
        <v>14</v>
      </c>
      <c r="Z408" s="253">
        <v>11</v>
      </c>
      <c r="AA408" s="253">
        <v>0</v>
      </c>
      <c r="AB408" s="253">
        <v>0</v>
      </c>
      <c r="AC408" s="253">
        <v>0</v>
      </c>
      <c r="AD408" s="253">
        <v>0</v>
      </c>
      <c r="AE408" s="253">
        <v>0</v>
      </c>
      <c r="AF408" s="253">
        <v>13</v>
      </c>
      <c r="AG408" s="253">
        <v>0</v>
      </c>
      <c r="AH408" s="253">
        <v>0</v>
      </c>
      <c r="AI408" s="253">
        <v>1</v>
      </c>
      <c r="AJ408" s="253">
        <v>0</v>
      </c>
      <c r="AK408" s="126"/>
      <c r="AL408" s="253">
        <v>466</v>
      </c>
      <c r="AM408" s="253">
        <v>774</v>
      </c>
      <c r="AN408" s="253">
        <v>221</v>
      </c>
      <c r="AO408" s="253">
        <v>0</v>
      </c>
      <c r="AP408" s="130"/>
      <c r="AQ408" s="130"/>
    </row>
    <row r="409" spans="1:43">
      <c r="A409" s="129">
        <v>466774296</v>
      </c>
      <c r="B409" s="130" t="s">
        <v>690</v>
      </c>
      <c r="C409" s="141">
        <f t="shared" si="97"/>
        <v>0</v>
      </c>
      <c r="D409" s="141">
        <f t="shared" si="98"/>
        <v>0</v>
      </c>
      <c r="E409" s="141">
        <f t="shared" si="99"/>
        <v>4</v>
      </c>
      <c r="F409" s="141">
        <f t="shared" si="100"/>
        <v>15</v>
      </c>
      <c r="G409" s="141">
        <f t="shared" si="101"/>
        <v>9</v>
      </c>
      <c r="H409" s="141">
        <f t="shared" si="102"/>
        <v>0</v>
      </c>
      <c r="I409" s="141">
        <f t="shared" si="103"/>
        <v>1.0874999999999999</v>
      </c>
      <c r="J409" s="141"/>
      <c r="K409" s="141">
        <f t="shared" si="104"/>
        <v>0</v>
      </c>
      <c r="L409" s="141">
        <f t="shared" si="105"/>
        <v>0</v>
      </c>
      <c r="M409" s="141">
        <f t="shared" si="106"/>
        <v>1</v>
      </c>
      <c r="N409" s="141">
        <f t="shared" si="107"/>
        <v>0</v>
      </c>
      <c r="O409" s="141">
        <f t="shared" si="108"/>
        <v>7</v>
      </c>
      <c r="P409" s="141">
        <f t="shared" si="95"/>
        <v>24.137931034482758</v>
      </c>
      <c r="Q409" s="141">
        <f t="shared" si="109"/>
        <v>6</v>
      </c>
      <c r="R409" s="141">
        <f t="shared" si="96"/>
        <v>29</v>
      </c>
      <c r="S409" s="144"/>
      <c r="T409" s="253">
        <v>466774296</v>
      </c>
      <c r="U409" s="383" t="s">
        <v>690</v>
      </c>
      <c r="V409" s="253">
        <v>0</v>
      </c>
      <c r="W409" s="253">
        <v>0</v>
      </c>
      <c r="X409" s="253">
        <v>4</v>
      </c>
      <c r="Y409" s="253">
        <v>15</v>
      </c>
      <c r="Z409" s="253">
        <v>9</v>
      </c>
      <c r="AA409" s="253">
        <v>0</v>
      </c>
      <c r="AB409" s="253">
        <v>0</v>
      </c>
      <c r="AC409" s="253">
        <v>0</v>
      </c>
      <c r="AD409" s="253">
        <v>1</v>
      </c>
      <c r="AE409" s="253">
        <v>0</v>
      </c>
      <c r="AF409" s="253">
        <v>5</v>
      </c>
      <c r="AG409" s="253">
        <v>0</v>
      </c>
      <c r="AH409" s="253">
        <v>0</v>
      </c>
      <c r="AI409" s="253">
        <v>2</v>
      </c>
      <c r="AJ409" s="253">
        <v>0</v>
      </c>
      <c r="AK409" s="126"/>
      <c r="AL409" s="253">
        <v>466</v>
      </c>
      <c r="AM409" s="253">
        <v>774</v>
      </c>
      <c r="AN409" s="253">
        <v>296</v>
      </c>
      <c r="AO409" s="253">
        <v>0</v>
      </c>
    </row>
    <row r="410" spans="1:43">
      <c r="A410" s="129">
        <v>466774774</v>
      </c>
      <c r="B410" s="130" t="s">
        <v>690</v>
      </c>
      <c r="C410" s="141">
        <f t="shared" si="97"/>
        <v>0</v>
      </c>
      <c r="D410" s="141">
        <f t="shared" si="98"/>
        <v>0</v>
      </c>
      <c r="E410" s="141">
        <f t="shared" si="99"/>
        <v>4</v>
      </c>
      <c r="F410" s="141">
        <f t="shared" si="100"/>
        <v>25</v>
      </c>
      <c r="G410" s="141">
        <f t="shared" si="101"/>
        <v>11</v>
      </c>
      <c r="H410" s="141">
        <f t="shared" si="102"/>
        <v>0</v>
      </c>
      <c r="I410" s="141">
        <f t="shared" si="103"/>
        <v>1.575</v>
      </c>
      <c r="J410" s="141"/>
      <c r="K410" s="141">
        <f t="shared" si="104"/>
        <v>0</v>
      </c>
      <c r="L410" s="141">
        <f t="shared" si="105"/>
        <v>0</v>
      </c>
      <c r="M410" s="141">
        <f t="shared" si="106"/>
        <v>2</v>
      </c>
      <c r="N410" s="141">
        <f t="shared" si="107"/>
        <v>0</v>
      </c>
      <c r="O410" s="141">
        <f t="shared" si="108"/>
        <v>12</v>
      </c>
      <c r="P410" s="141">
        <f t="shared" si="95"/>
        <v>28.571428571428569</v>
      </c>
      <c r="Q410" s="141">
        <f t="shared" si="109"/>
        <v>7</v>
      </c>
      <c r="R410" s="141">
        <f t="shared" si="96"/>
        <v>42</v>
      </c>
      <c r="S410" s="144"/>
      <c r="T410" s="253">
        <v>466774774</v>
      </c>
      <c r="U410" s="383" t="s">
        <v>690</v>
      </c>
      <c r="V410" s="253">
        <v>0</v>
      </c>
      <c r="W410" s="253">
        <v>0</v>
      </c>
      <c r="X410" s="253">
        <v>4</v>
      </c>
      <c r="Y410" s="253">
        <v>25</v>
      </c>
      <c r="Z410" s="253">
        <v>11</v>
      </c>
      <c r="AA410" s="253">
        <v>0</v>
      </c>
      <c r="AB410" s="253">
        <v>0</v>
      </c>
      <c r="AC410" s="253">
        <v>0</v>
      </c>
      <c r="AD410" s="253">
        <v>2</v>
      </c>
      <c r="AE410" s="253">
        <v>0</v>
      </c>
      <c r="AF410" s="253">
        <v>10</v>
      </c>
      <c r="AG410" s="253">
        <v>0</v>
      </c>
      <c r="AH410" s="253">
        <v>0</v>
      </c>
      <c r="AI410" s="253">
        <v>2</v>
      </c>
      <c r="AJ410" s="253">
        <v>0</v>
      </c>
      <c r="AK410" s="126"/>
      <c r="AL410" s="253">
        <v>466</v>
      </c>
      <c r="AM410" s="253">
        <v>774</v>
      </c>
      <c r="AN410" s="253">
        <v>774</v>
      </c>
      <c r="AO410" s="253">
        <v>0</v>
      </c>
    </row>
    <row r="411" spans="1:43">
      <c r="A411" s="129">
        <v>469035035</v>
      </c>
      <c r="B411" s="130" t="s">
        <v>691</v>
      </c>
      <c r="C411" s="141">
        <f t="shared" si="97"/>
        <v>26</v>
      </c>
      <c r="D411" s="141">
        <f t="shared" si="98"/>
        <v>0</v>
      </c>
      <c r="E411" s="141">
        <f t="shared" si="99"/>
        <v>44</v>
      </c>
      <c r="F411" s="141">
        <f t="shared" si="100"/>
        <v>182</v>
      </c>
      <c r="G411" s="141">
        <f t="shared" si="101"/>
        <v>213</v>
      </c>
      <c r="H411" s="141">
        <f t="shared" si="102"/>
        <v>285</v>
      </c>
      <c r="I411" s="141">
        <f t="shared" si="103"/>
        <v>40.762500000000003</v>
      </c>
      <c r="J411" s="141"/>
      <c r="K411" s="141">
        <f t="shared" si="104"/>
        <v>28</v>
      </c>
      <c r="L411" s="141">
        <f t="shared" si="105"/>
        <v>0</v>
      </c>
      <c r="M411" s="141">
        <f t="shared" si="106"/>
        <v>363</v>
      </c>
      <c r="N411" s="141">
        <f t="shared" si="107"/>
        <v>0</v>
      </c>
      <c r="O411" s="141">
        <f t="shared" si="108"/>
        <v>699</v>
      </c>
      <c r="P411" s="141">
        <f t="shared" si="95"/>
        <v>62.746858168761221</v>
      </c>
      <c r="Q411" s="141">
        <f t="shared" si="109"/>
        <v>10</v>
      </c>
      <c r="R411" s="141">
        <f t="shared" si="96"/>
        <v>1114</v>
      </c>
      <c r="S411" s="144"/>
      <c r="T411" s="253">
        <v>469035035</v>
      </c>
      <c r="U411" s="383" t="s">
        <v>691</v>
      </c>
      <c r="V411" s="253">
        <v>26</v>
      </c>
      <c r="W411" s="253">
        <v>0</v>
      </c>
      <c r="X411" s="253">
        <v>44</v>
      </c>
      <c r="Y411" s="253">
        <v>182</v>
      </c>
      <c r="Z411" s="253">
        <v>213</v>
      </c>
      <c r="AA411" s="253">
        <v>285</v>
      </c>
      <c r="AB411" s="253">
        <v>28</v>
      </c>
      <c r="AC411" s="253">
        <v>0</v>
      </c>
      <c r="AD411" s="253">
        <v>363</v>
      </c>
      <c r="AE411" s="253">
        <v>0</v>
      </c>
      <c r="AF411" s="253">
        <v>491</v>
      </c>
      <c r="AG411" s="253">
        <v>31</v>
      </c>
      <c r="AH411" s="253">
        <v>0</v>
      </c>
      <c r="AI411" s="253">
        <v>42</v>
      </c>
      <c r="AJ411" s="253">
        <v>150</v>
      </c>
      <c r="AK411" s="126"/>
      <c r="AL411" s="253">
        <v>469</v>
      </c>
      <c r="AM411" s="253">
        <v>35</v>
      </c>
      <c r="AN411" s="253">
        <v>35</v>
      </c>
      <c r="AO411" s="253">
        <v>0</v>
      </c>
    </row>
    <row r="412" spans="1:43">
      <c r="A412" s="129">
        <v>469035057</v>
      </c>
      <c r="B412" s="130" t="s">
        <v>691</v>
      </c>
      <c r="C412" s="141">
        <f t="shared" si="97"/>
        <v>0</v>
      </c>
      <c r="D412" s="141">
        <f t="shared" si="98"/>
        <v>0</v>
      </c>
      <c r="E412" s="141">
        <f t="shared" si="99"/>
        <v>0</v>
      </c>
      <c r="F412" s="141">
        <f t="shared" si="100"/>
        <v>1</v>
      </c>
      <c r="G412" s="141">
        <f t="shared" si="101"/>
        <v>0</v>
      </c>
      <c r="H412" s="141">
        <f t="shared" si="102"/>
        <v>0</v>
      </c>
      <c r="I412" s="141">
        <f t="shared" si="103"/>
        <v>3.7499999999999999E-2</v>
      </c>
      <c r="J412" s="141"/>
      <c r="K412" s="141">
        <f t="shared" si="104"/>
        <v>0</v>
      </c>
      <c r="L412" s="141">
        <f t="shared" si="105"/>
        <v>0</v>
      </c>
      <c r="M412" s="141">
        <f t="shared" si="106"/>
        <v>0</v>
      </c>
      <c r="N412" s="141">
        <f t="shared" si="107"/>
        <v>0</v>
      </c>
      <c r="O412" s="141">
        <f t="shared" si="108"/>
        <v>1</v>
      </c>
      <c r="P412" s="141">
        <f t="shared" si="95"/>
        <v>100</v>
      </c>
      <c r="Q412" s="141">
        <f t="shared" si="109"/>
        <v>10</v>
      </c>
      <c r="R412" s="141">
        <f t="shared" si="96"/>
        <v>1</v>
      </c>
      <c r="S412" s="144"/>
      <c r="T412" s="253">
        <v>469035057</v>
      </c>
      <c r="U412" s="383" t="s">
        <v>691</v>
      </c>
      <c r="V412" s="253">
        <v>0</v>
      </c>
      <c r="W412" s="253">
        <v>0</v>
      </c>
      <c r="X412" s="253">
        <v>0</v>
      </c>
      <c r="Y412" s="253">
        <v>1</v>
      </c>
      <c r="Z412" s="253">
        <v>0</v>
      </c>
      <c r="AA412" s="253">
        <v>0</v>
      </c>
      <c r="AB412" s="253">
        <v>0</v>
      </c>
      <c r="AC412" s="253">
        <v>0</v>
      </c>
      <c r="AD412" s="253">
        <v>0</v>
      </c>
      <c r="AE412" s="253">
        <v>0</v>
      </c>
      <c r="AF412" s="253">
        <v>1</v>
      </c>
      <c r="AG412" s="253">
        <v>0</v>
      </c>
      <c r="AH412" s="253">
        <v>0</v>
      </c>
      <c r="AI412" s="253">
        <v>0</v>
      </c>
      <c r="AJ412" s="253">
        <v>0</v>
      </c>
      <c r="AK412" s="126"/>
      <c r="AL412" s="253">
        <v>469</v>
      </c>
      <c r="AM412" s="253">
        <v>35</v>
      </c>
      <c r="AN412" s="253">
        <v>57</v>
      </c>
      <c r="AO412" s="253">
        <v>0</v>
      </c>
    </row>
    <row r="413" spans="1:43">
      <c r="A413" s="129">
        <v>469035093</v>
      </c>
      <c r="B413" s="130" t="s">
        <v>691</v>
      </c>
      <c r="C413" s="141">
        <f t="shared" si="97"/>
        <v>0</v>
      </c>
      <c r="D413" s="141">
        <f t="shared" si="98"/>
        <v>0</v>
      </c>
      <c r="E413" s="141">
        <f t="shared" si="99"/>
        <v>0</v>
      </c>
      <c r="F413" s="141">
        <f t="shared" si="100"/>
        <v>0</v>
      </c>
      <c r="G413" s="141">
        <f t="shared" si="101"/>
        <v>0</v>
      </c>
      <c r="H413" s="141">
        <f t="shared" si="102"/>
        <v>0</v>
      </c>
      <c r="I413" s="141">
        <f t="shared" si="103"/>
        <v>3.7499999999999999E-2</v>
      </c>
      <c r="J413" s="141"/>
      <c r="K413" s="141">
        <f t="shared" si="104"/>
        <v>0</v>
      </c>
      <c r="L413" s="141">
        <f t="shared" si="105"/>
        <v>0</v>
      </c>
      <c r="M413" s="141">
        <f t="shared" si="106"/>
        <v>1</v>
      </c>
      <c r="N413" s="141">
        <f t="shared" si="107"/>
        <v>0</v>
      </c>
      <c r="O413" s="141">
        <f t="shared" si="108"/>
        <v>1</v>
      </c>
      <c r="P413" s="141">
        <f t="shared" si="95"/>
        <v>100</v>
      </c>
      <c r="Q413" s="141">
        <f t="shared" si="109"/>
        <v>10</v>
      </c>
      <c r="R413" s="141">
        <f t="shared" si="96"/>
        <v>1</v>
      </c>
      <c r="S413" s="144"/>
      <c r="T413" s="253">
        <v>469035093</v>
      </c>
      <c r="U413" s="383" t="s">
        <v>691</v>
      </c>
      <c r="V413" s="253">
        <v>0</v>
      </c>
      <c r="W413" s="253">
        <v>0</v>
      </c>
      <c r="X413" s="253">
        <v>0</v>
      </c>
      <c r="Y413" s="253">
        <v>0</v>
      </c>
      <c r="Z413" s="253">
        <v>0</v>
      </c>
      <c r="AA413" s="253">
        <v>0</v>
      </c>
      <c r="AB413" s="253">
        <v>0</v>
      </c>
      <c r="AC413" s="253">
        <v>0</v>
      </c>
      <c r="AD413" s="253">
        <v>1</v>
      </c>
      <c r="AE413" s="253">
        <v>0</v>
      </c>
      <c r="AF413" s="253">
        <v>0</v>
      </c>
      <c r="AG413" s="253">
        <v>0</v>
      </c>
      <c r="AH413" s="253">
        <v>0</v>
      </c>
      <c r="AI413" s="253">
        <v>0</v>
      </c>
      <c r="AJ413" s="253">
        <v>1</v>
      </c>
      <c r="AK413" s="126"/>
      <c r="AL413" s="253">
        <v>469</v>
      </c>
      <c r="AM413" s="253">
        <v>35</v>
      </c>
      <c r="AN413" s="253">
        <v>93</v>
      </c>
      <c r="AO413" s="253">
        <v>0</v>
      </c>
    </row>
    <row r="414" spans="1:43">
      <c r="A414" s="129">
        <v>469035243</v>
      </c>
      <c r="B414" s="130" t="s">
        <v>691</v>
      </c>
      <c r="C414" s="141">
        <f t="shared" si="97"/>
        <v>0</v>
      </c>
      <c r="D414" s="141">
        <f t="shared" si="98"/>
        <v>0</v>
      </c>
      <c r="E414" s="141">
        <f t="shared" si="99"/>
        <v>0</v>
      </c>
      <c r="F414" s="141">
        <f t="shared" si="100"/>
        <v>0</v>
      </c>
      <c r="G414" s="141">
        <f t="shared" si="101"/>
        <v>0</v>
      </c>
      <c r="H414" s="141">
        <f t="shared" si="102"/>
        <v>1</v>
      </c>
      <c r="I414" s="141">
        <f t="shared" si="103"/>
        <v>3.7499999999999999E-2</v>
      </c>
      <c r="J414" s="141"/>
      <c r="K414" s="141">
        <f t="shared" si="104"/>
        <v>0</v>
      </c>
      <c r="L414" s="141">
        <f t="shared" si="105"/>
        <v>0</v>
      </c>
      <c r="M414" s="141">
        <f t="shared" si="106"/>
        <v>0</v>
      </c>
      <c r="N414" s="141">
        <f t="shared" si="107"/>
        <v>0</v>
      </c>
      <c r="O414" s="141">
        <f t="shared" si="108"/>
        <v>1</v>
      </c>
      <c r="P414" s="141">
        <f t="shared" si="95"/>
        <v>100</v>
      </c>
      <c r="Q414" s="141">
        <f t="shared" si="109"/>
        <v>10</v>
      </c>
      <c r="R414" s="141">
        <f t="shared" si="96"/>
        <v>1</v>
      </c>
      <c r="S414" s="144"/>
      <c r="T414" s="253">
        <v>469035243</v>
      </c>
      <c r="U414" s="383" t="s">
        <v>691</v>
      </c>
      <c r="V414" s="253">
        <v>0</v>
      </c>
      <c r="W414" s="253">
        <v>0</v>
      </c>
      <c r="X414" s="253">
        <v>0</v>
      </c>
      <c r="Y414" s="253">
        <v>0</v>
      </c>
      <c r="Z414" s="253">
        <v>0</v>
      </c>
      <c r="AA414" s="253">
        <v>1</v>
      </c>
      <c r="AB414" s="253">
        <v>0</v>
      </c>
      <c r="AC414" s="253">
        <v>0</v>
      </c>
      <c r="AD414" s="253">
        <v>0</v>
      </c>
      <c r="AE414" s="253">
        <v>0</v>
      </c>
      <c r="AF414" s="253">
        <v>0</v>
      </c>
      <c r="AG414" s="253">
        <v>0</v>
      </c>
      <c r="AH414" s="253">
        <v>0</v>
      </c>
      <c r="AI414" s="253">
        <v>0</v>
      </c>
      <c r="AJ414" s="253">
        <v>1</v>
      </c>
      <c r="AK414" s="126"/>
      <c r="AL414" s="253">
        <v>469</v>
      </c>
      <c r="AM414" s="253">
        <v>35</v>
      </c>
      <c r="AN414" s="253">
        <v>243</v>
      </c>
      <c r="AO414" s="253">
        <v>0</v>
      </c>
    </row>
    <row r="415" spans="1:43">
      <c r="A415" s="129">
        <v>469035244</v>
      </c>
      <c r="B415" s="130" t="s">
        <v>691</v>
      </c>
      <c r="C415" s="141">
        <f t="shared" si="97"/>
        <v>0</v>
      </c>
      <c r="D415" s="141">
        <f t="shared" si="98"/>
        <v>0</v>
      </c>
      <c r="E415" s="141">
        <f t="shared" si="99"/>
        <v>0</v>
      </c>
      <c r="F415" s="141">
        <f t="shared" si="100"/>
        <v>0</v>
      </c>
      <c r="G415" s="141">
        <f t="shared" si="101"/>
        <v>1</v>
      </c>
      <c r="H415" s="141">
        <f t="shared" si="102"/>
        <v>0</v>
      </c>
      <c r="I415" s="141">
        <f t="shared" si="103"/>
        <v>3.7499999999999999E-2</v>
      </c>
      <c r="J415" s="141"/>
      <c r="K415" s="141">
        <f t="shared" si="104"/>
        <v>0</v>
      </c>
      <c r="L415" s="141">
        <f t="shared" si="105"/>
        <v>0</v>
      </c>
      <c r="M415" s="141">
        <f t="shared" si="106"/>
        <v>0</v>
      </c>
      <c r="N415" s="141">
        <f t="shared" si="107"/>
        <v>0</v>
      </c>
      <c r="O415" s="141">
        <f t="shared" si="108"/>
        <v>0</v>
      </c>
      <c r="P415" s="141">
        <f t="shared" si="95"/>
        <v>0</v>
      </c>
      <c r="Q415" s="141">
        <f t="shared" si="109"/>
        <v>1</v>
      </c>
      <c r="R415" s="141">
        <f t="shared" si="96"/>
        <v>1</v>
      </c>
      <c r="S415" s="144"/>
      <c r="T415" s="253">
        <v>469035244</v>
      </c>
      <c r="U415" s="383" t="s">
        <v>691</v>
      </c>
      <c r="V415" s="253">
        <v>0</v>
      </c>
      <c r="W415" s="253">
        <v>0</v>
      </c>
      <c r="X415" s="253">
        <v>0</v>
      </c>
      <c r="Y415" s="253">
        <v>0</v>
      </c>
      <c r="Z415" s="253">
        <v>1</v>
      </c>
      <c r="AA415" s="253">
        <v>0</v>
      </c>
      <c r="AB415" s="253">
        <v>0</v>
      </c>
      <c r="AC415" s="253">
        <v>0</v>
      </c>
      <c r="AD415" s="253">
        <v>0</v>
      </c>
      <c r="AE415" s="253">
        <v>0</v>
      </c>
      <c r="AF415" s="253">
        <v>0</v>
      </c>
      <c r="AG415" s="253">
        <v>0</v>
      </c>
      <c r="AH415" s="253">
        <v>0</v>
      </c>
      <c r="AI415" s="253">
        <v>0</v>
      </c>
      <c r="AJ415" s="253">
        <v>0</v>
      </c>
      <c r="AK415" s="126"/>
      <c r="AL415" s="253">
        <v>469</v>
      </c>
      <c r="AM415" s="253">
        <v>35</v>
      </c>
      <c r="AN415" s="253">
        <v>244</v>
      </c>
      <c r="AO415" s="253">
        <v>0</v>
      </c>
    </row>
    <row r="416" spans="1:43">
      <c r="A416" s="129">
        <v>470165035</v>
      </c>
      <c r="B416" s="130" t="s">
        <v>674</v>
      </c>
      <c r="C416" s="141">
        <f t="shared" si="97"/>
        <v>0</v>
      </c>
      <c r="D416" s="141">
        <f t="shared" si="98"/>
        <v>0</v>
      </c>
      <c r="E416" s="141">
        <f t="shared" si="99"/>
        <v>0</v>
      </c>
      <c r="F416" s="141">
        <f t="shared" si="100"/>
        <v>1</v>
      </c>
      <c r="G416" s="141">
        <f t="shared" si="101"/>
        <v>0</v>
      </c>
      <c r="H416" s="141">
        <f t="shared" si="102"/>
        <v>0</v>
      </c>
      <c r="I416" s="141">
        <f t="shared" si="103"/>
        <v>3.7499999999999999E-2</v>
      </c>
      <c r="J416" s="141"/>
      <c r="K416" s="141">
        <f t="shared" si="104"/>
        <v>0</v>
      </c>
      <c r="L416" s="141">
        <f t="shared" si="105"/>
        <v>0</v>
      </c>
      <c r="M416" s="141">
        <f t="shared" si="106"/>
        <v>0</v>
      </c>
      <c r="N416" s="141">
        <f t="shared" si="107"/>
        <v>0</v>
      </c>
      <c r="O416" s="141">
        <f t="shared" si="108"/>
        <v>0</v>
      </c>
      <c r="P416" s="141">
        <f t="shared" si="95"/>
        <v>0</v>
      </c>
      <c r="Q416" s="141">
        <f t="shared" si="109"/>
        <v>1</v>
      </c>
      <c r="R416" s="141">
        <f t="shared" si="96"/>
        <v>1</v>
      </c>
      <c r="S416" s="144"/>
      <c r="T416" s="253">
        <v>470165035</v>
      </c>
      <c r="U416" s="383" t="s">
        <v>674</v>
      </c>
      <c r="V416" s="253">
        <v>0</v>
      </c>
      <c r="W416" s="253">
        <v>0</v>
      </c>
      <c r="X416" s="253">
        <v>0</v>
      </c>
      <c r="Y416" s="253">
        <v>1</v>
      </c>
      <c r="Z416" s="253">
        <v>0</v>
      </c>
      <c r="AA416" s="253">
        <v>0</v>
      </c>
      <c r="AB416" s="253">
        <v>0</v>
      </c>
      <c r="AC416" s="253">
        <v>0</v>
      </c>
      <c r="AD416" s="253">
        <v>0</v>
      </c>
      <c r="AE416" s="253">
        <v>0</v>
      </c>
      <c r="AF416" s="253">
        <v>0</v>
      </c>
      <c r="AG416" s="253">
        <v>0</v>
      </c>
      <c r="AH416" s="253">
        <v>0</v>
      </c>
      <c r="AI416" s="253">
        <v>0</v>
      </c>
      <c r="AJ416" s="253">
        <v>0</v>
      </c>
      <c r="AK416" s="126"/>
      <c r="AL416" s="253">
        <v>470</v>
      </c>
      <c r="AM416" s="253">
        <v>165</v>
      </c>
      <c r="AN416" s="253">
        <v>35</v>
      </c>
      <c r="AO416" s="253">
        <v>0</v>
      </c>
    </row>
    <row r="417" spans="1:41">
      <c r="A417" s="129">
        <v>470165048</v>
      </c>
      <c r="B417" s="130" t="s">
        <v>674</v>
      </c>
      <c r="C417" s="141">
        <f t="shared" si="97"/>
        <v>0</v>
      </c>
      <c r="D417" s="141">
        <f t="shared" si="98"/>
        <v>0</v>
      </c>
      <c r="E417" s="141">
        <f t="shared" si="99"/>
        <v>0</v>
      </c>
      <c r="F417" s="141">
        <f t="shared" si="100"/>
        <v>1</v>
      </c>
      <c r="G417" s="141">
        <f t="shared" si="101"/>
        <v>0</v>
      </c>
      <c r="H417" s="141">
        <f t="shared" si="102"/>
        <v>0</v>
      </c>
      <c r="I417" s="141">
        <f t="shared" si="103"/>
        <v>3.7499999999999999E-2</v>
      </c>
      <c r="J417" s="141"/>
      <c r="K417" s="141">
        <f t="shared" si="104"/>
        <v>0</v>
      </c>
      <c r="L417" s="141">
        <f t="shared" si="105"/>
        <v>0</v>
      </c>
      <c r="M417" s="141">
        <f t="shared" si="106"/>
        <v>0</v>
      </c>
      <c r="N417" s="141">
        <f t="shared" si="107"/>
        <v>0</v>
      </c>
      <c r="O417" s="141">
        <f t="shared" si="108"/>
        <v>0</v>
      </c>
      <c r="P417" s="141">
        <f t="shared" si="95"/>
        <v>0</v>
      </c>
      <c r="Q417" s="141">
        <f t="shared" si="109"/>
        <v>1</v>
      </c>
      <c r="R417" s="141">
        <f t="shared" si="96"/>
        <v>1</v>
      </c>
      <c r="S417" s="144"/>
      <c r="T417" s="253">
        <v>470165048</v>
      </c>
      <c r="U417" s="383" t="s">
        <v>674</v>
      </c>
      <c r="V417" s="253">
        <v>0</v>
      </c>
      <c r="W417" s="253">
        <v>0</v>
      </c>
      <c r="X417" s="253">
        <v>0</v>
      </c>
      <c r="Y417" s="253">
        <v>1</v>
      </c>
      <c r="Z417" s="253">
        <v>0</v>
      </c>
      <c r="AA417" s="253">
        <v>0</v>
      </c>
      <c r="AB417" s="253">
        <v>0</v>
      </c>
      <c r="AC417" s="253">
        <v>0</v>
      </c>
      <c r="AD417" s="253">
        <v>0</v>
      </c>
      <c r="AE417" s="253">
        <v>0</v>
      </c>
      <c r="AF417" s="253">
        <v>0</v>
      </c>
      <c r="AG417" s="253">
        <v>0</v>
      </c>
      <c r="AH417" s="253">
        <v>0</v>
      </c>
      <c r="AI417" s="253">
        <v>0</v>
      </c>
      <c r="AJ417" s="253">
        <v>0</v>
      </c>
      <c r="AK417" s="126"/>
      <c r="AL417" s="253">
        <v>470</v>
      </c>
      <c r="AM417" s="253">
        <v>165</v>
      </c>
      <c r="AN417" s="253">
        <v>48</v>
      </c>
      <c r="AO417" s="253">
        <v>0</v>
      </c>
    </row>
    <row r="418" spans="1:41">
      <c r="A418" s="129">
        <v>470165057</v>
      </c>
      <c r="B418" s="130" t="s">
        <v>674</v>
      </c>
      <c r="C418" s="141">
        <f t="shared" si="97"/>
        <v>0</v>
      </c>
      <c r="D418" s="141">
        <f t="shared" si="98"/>
        <v>0</v>
      </c>
      <c r="E418" s="141">
        <f t="shared" si="99"/>
        <v>0</v>
      </c>
      <c r="F418" s="141">
        <f t="shared" si="100"/>
        <v>2</v>
      </c>
      <c r="G418" s="141">
        <f t="shared" si="101"/>
        <v>2</v>
      </c>
      <c r="H418" s="141">
        <f t="shared" si="102"/>
        <v>2</v>
      </c>
      <c r="I418" s="141">
        <f t="shared" si="103"/>
        <v>0.22500000000000001</v>
      </c>
      <c r="J418" s="141"/>
      <c r="K418" s="141">
        <f t="shared" si="104"/>
        <v>0</v>
      </c>
      <c r="L418" s="141">
        <f t="shared" si="105"/>
        <v>0</v>
      </c>
      <c r="M418" s="141">
        <f t="shared" si="106"/>
        <v>0</v>
      </c>
      <c r="N418" s="141">
        <f t="shared" si="107"/>
        <v>0</v>
      </c>
      <c r="O418" s="141">
        <f t="shared" si="108"/>
        <v>4</v>
      </c>
      <c r="P418" s="141">
        <f t="shared" si="95"/>
        <v>66.666666666666657</v>
      </c>
      <c r="Q418" s="141">
        <f t="shared" si="109"/>
        <v>10</v>
      </c>
      <c r="R418" s="141">
        <f t="shared" si="96"/>
        <v>6</v>
      </c>
      <c r="S418" s="144"/>
      <c r="T418" s="253">
        <v>470165057</v>
      </c>
      <c r="U418" s="383" t="s">
        <v>674</v>
      </c>
      <c r="V418" s="253">
        <v>0</v>
      </c>
      <c r="W418" s="253">
        <v>0</v>
      </c>
      <c r="X418" s="253">
        <v>0</v>
      </c>
      <c r="Y418" s="253">
        <v>2</v>
      </c>
      <c r="Z418" s="253">
        <v>2</v>
      </c>
      <c r="AA418" s="253">
        <v>2</v>
      </c>
      <c r="AB418" s="253">
        <v>0</v>
      </c>
      <c r="AC418" s="253">
        <v>0</v>
      </c>
      <c r="AD418" s="253">
        <v>0</v>
      </c>
      <c r="AE418" s="253">
        <v>0</v>
      </c>
      <c r="AF418" s="253">
        <v>3</v>
      </c>
      <c r="AG418" s="253">
        <v>0</v>
      </c>
      <c r="AH418" s="253">
        <v>0</v>
      </c>
      <c r="AI418" s="253">
        <v>0</v>
      </c>
      <c r="AJ418" s="253">
        <v>1</v>
      </c>
      <c r="AK418" s="126"/>
      <c r="AL418" s="253">
        <v>470</v>
      </c>
      <c r="AM418" s="253">
        <v>165</v>
      </c>
      <c r="AN418" s="253">
        <v>57</v>
      </c>
      <c r="AO418" s="253">
        <v>0</v>
      </c>
    </row>
    <row r="419" spans="1:41">
      <c r="A419" s="129">
        <v>470165093</v>
      </c>
      <c r="B419" s="130" t="s">
        <v>674</v>
      </c>
      <c r="C419" s="141">
        <f t="shared" si="97"/>
        <v>0</v>
      </c>
      <c r="D419" s="141">
        <f t="shared" si="98"/>
        <v>0</v>
      </c>
      <c r="E419" s="141">
        <f t="shared" si="99"/>
        <v>22</v>
      </c>
      <c r="F419" s="141">
        <f t="shared" si="100"/>
        <v>88</v>
      </c>
      <c r="G419" s="141">
        <f t="shared" si="101"/>
        <v>33</v>
      </c>
      <c r="H419" s="141">
        <f t="shared" si="102"/>
        <v>51</v>
      </c>
      <c r="I419" s="141">
        <f t="shared" si="103"/>
        <v>7.4249999999999998</v>
      </c>
      <c r="J419" s="141"/>
      <c r="K419" s="141">
        <f t="shared" si="104"/>
        <v>0</v>
      </c>
      <c r="L419" s="141">
        <f t="shared" si="105"/>
        <v>0</v>
      </c>
      <c r="M419" s="141">
        <f t="shared" si="106"/>
        <v>4</v>
      </c>
      <c r="N419" s="141">
        <f t="shared" si="107"/>
        <v>0</v>
      </c>
      <c r="O419" s="141">
        <f t="shared" si="108"/>
        <v>68</v>
      </c>
      <c r="P419" s="141">
        <f t="shared" si="95"/>
        <v>34.343434343434339</v>
      </c>
      <c r="Q419" s="141">
        <f t="shared" si="109"/>
        <v>8</v>
      </c>
      <c r="R419" s="141">
        <f t="shared" si="96"/>
        <v>198</v>
      </c>
      <c r="S419" s="144"/>
      <c r="T419" s="253">
        <v>470165093</v>
      </c>
      <c r="U419" s="383" t="s">
        <v>674</v>
      </c>
      <c r="V419" s="253">
        <v>0</v>
      </c>
      <c r="W419" s="253">
        <v>0</v>
      </c>
      <c r="X419" s="253">
        <v>22</v>
      </c>
      <c r="Y419" s="253">
        <v>88</v>
      </c>
      <c r="Z419" s="253">
        <v>33</v>
      </c>
      <c r="AA419" s="253">
        <v>51</v>
      </c>
      <c r="AB419" s="253">
        <v>0</v>
      </c>
      <c r="AC419" s="253">
        <v>0</v>
      </c>
      <c r="AD419" s="253">
        <v>4</v>
      </c>
      <c r="AE419" s="253">
        <v>0</v>
      </c>
      <c r="AF419" s="253">
        <v>45</v>
      </c>
      <c r="AG419" s="253">
        <v>0</v>
      </c>
      <c r="AH419" s="253">
        <v>0</v>
      </c>
      <c r="AI419" s="253">
        <v>9</v>
      </c>
      <c r="AJ419" s="253">
        <v>14</v>
      </c>
      <c r="AK419" s="126"/>
      <c r="AL419" s="253">
        <v>470</v>
      </c>
      <c r="AM419" s="253">
        <v>165</v>
      </c>
      <c r="AN419" s="253">
        <v>93</v>
      </c>
      <c r="AO419" s="253">
        <v>0</v>
      </c>
    </row>
    <row r="420" spans="1:41">
      <c r="A420" s="129">
        <v>470165163</v>
      </c>
      <c r="B420" s="130" t="s">
        <v>674</v>
      </c>
      <c r="C420" s="141">
        <f t="shared" si="97"/>
        <v>0</v>
      </c>
      <c r="D420" s="141">
        <f t="shared" si="98"/>
        <v>0</v>
      </c>
      <c r="E420" s="141">
        <f t="shared" si="99"/>
        <v>1</v>
      </c>
      <c r="F420" s="141">
        <f t="shared" si="100"/>
        <v>5</v>
      </c>
      <c r="G420" s="141">
        <f t="shared" si="101"/>
        <v>2</v>
      </c>
      <c r="H420" s="141">
        <f t="shared" si="102"/>
        <v>7</v>
      </c>
      <c r="I420" s="141">
        <f t="shared" si="103"/>
        <v>0.5625</v>
      </c>
      <c r="J420" s="141"/>
      <c r="K420" s="141">
        <f t="shared" si="104"/>
        <v>0</v>
      </c>
      <c r="L420" s="141">
        <f t="shared" si="105"/>
        <v>0</v>
      </c>
      <c r="M420" s="141">
        <f t="shared" si="106"/>
        <v>0</v>
      </c>
      <c r="N420" s="141">
        <f t="shared" si="107"/>
        <v>0</v>
      </c>
      <c r="O420" s="141">
        <f t="shared" si="108"/>
        <v>7</v>
      </c>
      <c r="P420" s="141">
        <f t="shared" si="95"/>
        <v>46.666666666666664</v>
      </c>
      <c r="Q420" s="141">
        <f t="shared" si="109"/>
        <v>10</v>
      </c>
      <c r="R420" s="141">
        <f t="shared" si="96"/>
        <v>15</v>
      </c>
      <c r="S420" s="144"/>
      <c r="T420" s="253">
        <v>470165163</v>
      </c>
      <c r="U420" s="383" t="s">
        <v>674</v>
      </c>
      <c r="V420" s="253">
        <v>0</v>
      </c>
      <c r="W420" s="253">
        <v>0</v>
      </c>
      <c r="X420" s="253">
        <v>1</v>
      </c>
      <c r="Y420" s="253">
        <v>5</v>
      </c>
      <c r="Z420" s="253">
        <v>2</v>
      </c>
      <c r="AA420" s="253">
        <v>7</v>
      </c>
      <c r="AB420" s="253">
        <v>0</v>
      </c>
      <c r="AC420" s="253">
        <v>0</v>
      </c>
      <c r="AD420" s="253">
        <v>0</v>
      </c>
      <c r="AE420" s="253">
        <v>0</v>
      </c>
      <c r="AF420" s="253">
        <v>3</v>
      </c>
      <c r="AG420" s="253">
        <v>0</v>
      </c>
      <c r="AH420" s="253">
        <v>0</v>
      </c>
      <c r="AI420" s="253">
        <v>1</v>
      </c>
      <c r="AJ420" s="253">
        <v>3</v>
      </c>
      <c r="AK420" s="126"/>
      <c r="AL420" s="253">
        <v>470</v>
      </c>
      <c r="AM420" s="253">
        <v>165</v>
      </c>
      <c r="AN420" s="253">
        <v>163</v>
      </c>
      <c r="AO420" s="253">
        <v>0</v>
      </c>
    </row>
    <row r="421" spans="1:41">
      <c r="A421" s="129">
        <v>470165165</v>
      </c>
      <c r="B421" s="130" t="s">
        <v>674</v>
      </c>
      <c r="C421" s="141">
        <f t="shared" si="97"/>
        <v>0</v>
      </c>
      <c r="D421" s="141">
        <f t="shared" si="98"/>
        <v>0</v>
      </c>
      <c r="E421" s="141">
        <f t="shared" si="99"/>
        <v>51</v>
      </c>
      <c r="F421" s="141">
        <f t="shared" si="100"/>
        <v>307</v>
      </c>
      <c r="G421" s="141">
        <f t="shared" si="101"/>
        <v>144</v>
      </c>
      <c r="H421" s="141">
        <f t="shared" si="102"/>
        <v>141</v>
      </c>
      <c r="I421" s="141">
        <f t="shared" si="103"/>
        <v>24.675000000000001</v>
      </c>
      <c r="J421" s="141"/>
      <c r="K421" s="141">
        <f t="shared" si="104"/>
        <v>0</v>
      </c>
      <c r="L421" s="141">
        <f t="shared" si="105"/>
        <v>0</v>
      </c>
      <c r="M421" s="141">
        <f t="shared" si="106"/>
        <v>15</v>
      </c>
      <c r="N421" s="141">
        <f t="shared" si="107"/>
        <v>0</v>
      </c>
      <c r="O421" s="141">
        <f t="shared" si="108"/>
        <v>166</v>
      </c>
      <c r="P421" s="141">
        <f t="shared" si="95"/>
        <v>25.227963525835868</v>
      </c>
      <c r="Q421" s="141">
        <f t="shared" si="109"/>
        <v>6</v>
      </c>
      <c r="R421" s="141">
        <f t="shared" si="96"/>
        <v>658</v>
      </c>
      <c r="S421" s="144"/>
      <c r="T421" s="253">
        <v>470165165</v>
      </c>
      <c r="U421" s="383" t="s">
        <v>674</v>
      </c>
      <c r="V421" s="253">
        <v>0</v>
      </c>
      <c r="W421" s="253">
        <v>0</v>
      </c>
      <c r="X421" s="253">
        <v>51</v>
      </c>
      <c r="Y421" s="253">
        <v>307</v>
      </c>
      <c r="Z421" s="253">
        <v>144</v>
      </c>
      <c r="AA421" s="253">
        <v>141</v>
      </c>
      <c r="AB421" s="253">
        <v>0</v>
      </c>
      <c r="AC421" s="253">
        <v>0</v>
      </c>
      <c r="AD421" s="253">
        <v>15</v>
      </c>
      <c r="AE421" s="253">
        <v>0</v>
      </c>
      <c r="AF421" s="253">
        <v>117</v>
      </c>
      <c r="AG421" s="253">
        <v>0</v>
      </c>
      <c r="AH421" s="253">
        <v>0</v>
      </c>
      <c r="AI421" s="253">
        <v>12</v>
      </c>
      <c r="AJ421" s="253">
        <v>37</v>
      </c>
      <c r="AK421" s="126"/>
      <c r="AL421" s="253">
        <v>470</v>
      </c>
      <c r="AM421" s="253">
        <v>165</v>
      </c>
      <c r="AN421" s="253">
        <v>165</v>
      </c>
      <c r="AO421" s="253">
        <v>0</v>
      </c>
    </row>
    <row r="422" spans="1:41">
      <c r="A422" s="129">
        <v>470165176</v>
      </c>
      <c r="B422" s="130" t="s">
        <v>674</v>
      </c>
      <c r="C422" s="141">
        <f t="shared" si="97"/>
        <v>0</v>
      </c>
      <c r="D422" s="141">
        <f t="shared" si="98"/>
        <v>0</v>
      </c>
      <c r="E422" s="141">
        <f t="shared" si="99"/>
        <v>18</v>
      </c>
      <c r="F422" s="141">
        <f t="shared" si="100"/>
        <v>70</v>
      </c>
      <c r="G422" s="141">
        <f t="shared" si="101"/>
        <v>39</v>
      </c>
      <c r="H422" s="141">
        <f t="shared" si="102"/>
        <v>50</v>
      </c>
      <c r="I422" s="141">
        <f t="shared" si="103"/>
        <v>6.7874999999999996</v>
      </c>
      <c r="J422" s="141"/>
      <c r="K422" s="141">
        <f t="shared" si="104"/>
        <v>0</v>
      </c>
      <c r="L422" s="141">
        <f t="shared" si="105"/>
        <v>0</v>
      </c>
      <c r="M422" s="141">
        <f t="shared" si="106"/>
        <v>4</v>
      </c>
      <c r="N422" s="141">
        <f t="shared" si="107"/>
        <v>0</v>
      </c>
      <c r="O422" s="141">
        <f t="shared" si="108"/>
        <v>31</v>
      </c>
      <c r="P422" s="141">
        <f t="shared" si="95"/>
        <v>17.127071823204421</v>
      </c>
      <c r="Q422" s="141">
        <f t="shared" si="109"/>
        <v>4</v>
      </c>
      <c r="R422" s="141">
        <f t="shared" si="96"/>
        <v>181</v>
      </c>
      <c r="S422" s="144"/>
      <c r="T422" s="253">
        <v>470165176</v>
      </c>
      <c r="U422" s="383" t="s">
        <v>674</v>
      </c>
      <c r="V422" s="253">
        <v>0</v>
      </c>
      <c r="W422" s="253">
        <v>0</v>
      </c>
      <c r="X422" s="253">
        <v>18</v>
      </c>
      <c r="Y422" s="253">
        <v>70</v>
      </c>
      <c r="Z422" s="253">
        <v>39</v>
      </c>
      <c r="AA422" s="253">
        <v>50</v>
      </c>
      <c r="AB422" s="253">
        <v>0</v>
      </c>
      <c r="AC422" s="253">
        <v>0</v>
      </c>
      <c r="AD422" s="253">
        <v>4</v>
      </c>
      <c r="AE422" s="253">
        <v>0</v>
      </c>
      <c r="AF422" s="253">
        <v>21</v>
      </c>
      <c r="AG422" s="253">
        <v>0</v>
      </c>
      <c r="AH422" s="253">
        <v>0</v>
      </c>
      <c r="AI422" s="253">
        <v>1</v>
      </c>
      <c r="AJ422" s="253">
        <v>9</v>
      </c>
      <c r="AK422" s="126"/>
      <c r="AL422" s="253">
        <v>470</v>
      </c>
      <c r="AM422" s="253">
        <v>165</v>
      </c>
      <c r="AN422" s="253">
        <v>176</v>
      </c>
      <c r="AO422" s="253">
        <v>0</v>
      </c>
    </row>
    <row r="423" spans="1:41">
      <c r="A423" s="129">
        <v>470165178</v>
      </c>
      <c r="B423" s="130" t="s">
        <v>674</v>
      </c>
      <c r="C423" s="141">
        <f t="shared" si="97"/>
        <v>0</v>
      </c>
      <c r="D423" s="141">
        <f t="shared" si="98"/>
        <v>0</v>
      </c>
      <c r="E423" s="141">
        <f t="shared" si="99"/>
        <v>15</v>
      </c>
      <c r="F423" s="141">
        <f t="shared" si="100"/>
        <v>91</v>
      </c>
      <c r="G423" s="141">
        <f t="shared" si="101"/>
        <v>66</v>
      </c>
      <c r="H423" s="141">
        <f t="shared" si="102"/>
        <v>73</v>
      </c>
      <c r="I423" s="141">
        <f t="shared" si="103"/>
        <v>9.1875</v>
      </c>
      <c r="J423" s="141"/>
      <c r="K423" s="141">
        <f t="shared" si="104"/>
        <v>0</v>
      </c>
      <c r="L423" s="141">
        <f t="shared" si="105"/>
        <v>0</v>
      </c>
      <c r="M423" s="141">
        <f t="shared" si="106"/>
        <v>0</v>
      </c>
      <c r="N423" s="141">
        <f t="shared" si="107"/>
        <v>0</v>
      </c>
      <c r="O423" s="141">
        <f t="shared" si="108"/>
        <v>19</v>
      </c>
      <c r="P423" s="141">
        <f t="shared" si="95"/>
        <v>7.7551020408163263</v>
      </c>
      <c r="Q423" s="141">
        <f t="shared" si="109"/>
        <v>2</v>
      </c>
      <c r="R423" s="141">
        <f t="shared" si="96"/>
        <v>245</v>
      </c>
      <c r="S423" s="144"/>
      <c r="T423" s="253">
        <v>470165178</v>
      </c>
      <c r="U423" s="383" t="s">
        <v>674</v>
      </c>
      <c r="V423" s="253">
        <v>0</v>
      </c>
      <c r="W423" s="253">
        <v>0</v>
      </c>
      <c r="X423" s="253">
        <v>15</v>
      </c>
      <c r="Y423" s="253">
        <v>91</v>
      </c>
      <c r="Z423" s="253">
        <v>66</v>
      </c>
      <c r="AA423" s="253">
        <v>73</v>
      </c>
      <c r="AB423" s="253">
        <v>0</v>
      </c>
      <c r="AC423" s="253">
        <v>0</v>
      </c>
      <c r="AD423" s="253">
        <v>0</v>
      </c>
      <c r="AE423" s="253">
        <v>0</v>
      </c>
      <c r="AF423" s="253">
        <v>14</v>
      </c>
      <c r="AG423" s="253">
        <v>0</v>
      </c>
      <c r="AH423" s="253">
        <v>0</v>
      </c>
      <c r="AI423" s="253">
        <v>2</v>
      </c>
      <c r="AJ423" s="253">
        <v>3</v>
      </c>
      <c r="AK423" s="126"/>
      <c r="AL423" s="253">
        <v>470</v>
      </c>
      <c r="AM423" s="253">
        <v>165</v>
      </c>
      <c r="AN423" s="253">
        <v>178</v>
      </c>
      <c r="AO423" s="253">
        <v>0</v>
      </c>
    </row>
    <row r="424" spans="1:41">
      <c r="A424" s="129">
        <v>470165229</v>
      </c>
      <c r="B424" s="130" t="s">
        <v>674</v>
      </c>
      <c r="C424" s="141">
        <f t="shared" si="97"/>
        <v>0</v>
      </c>
      <c r="D424" s="141">
        <f t="shared" si="98"/>
        <v>0</v>
      </c>
      <c r="E424" s="141">
        <f t="shared" si="99"/>
        <v>0</v>
      </c>
      <c r="F424" s="141">
        <f t="shared" si="100"/>
        <v>0</v>
      </c>
      <c r="G424" s="141">
        <f t="shared" si="101"/>
        <v>2</v>
      </c>
      <c r="H424" s="141">
        <f t="shared" si="102"/>
        <v>5</v>
      </c>
      <c r="I424" s="141">
        <f t="shared" si="103"/>
        <v>0.26250000000000001</v>
      </c>
      <c r="J424" s="141"/>
      <c r="K424" s="141">
        <f t="shared" si="104"/>
        <v>0</v>
      </c>
      <c r="L424" s="141">
        <f t="shared" si="105"/>
        <v>0</v>
      </c>
      <c r="M424" s="141">
        <f t="shared" si="106"/>
        <v>0</v>
      </c>
      <c r="N424" s="141">
        <f t="shared" si="107"/>
        <v>0</v>
      </c>
      <c r="O424" s="141">
        <f t="shared" si="108"/>
        <v>3</v>
      </c>
      <c r="P424" s="141">
        <f t="shared" si="95"/>
        <v>42.857142857142854</v>
      </c>
      <c r="Q424" s="141">
        <f t="shared" si="109"/>
        <v>9</v>
      </c>
      <c r="R424" s="141">
        <f t="shared" si="96"/>
        <v>7</v>
      </c>
      <c r="S424" s="144"/>
      <c r="T424" s="253">
        <v>470165229</v>
      </c>
      <c r="U424" s="383" t="s">
        <v>674</v>
      </c>
      <c r="V424" s="253">
        <v>0</v>
      </c>
      <c r="W424" s="253">
        <v>0</v>
      </c>
      <c r="X424" s="253">
        <v>0</v>
      </c>
      <c r="Y424" s="253">
        <v>0</v>
      </c>
      <c r="Z424" s="253">
        <v>2</v>
      </c>
      <c r="AA424" s="253">
        <v>5</v>
      </c>
      <c r="AB424" s="253">
        <v>0</v>
      </c>
      <c r="AC424" s="253">
        <v>0</v>
      </c>
      <c r="AD424" s="253">
        <v>0</v>
      </c>
      <c r="AE424" s="253">
        <v>0</v>
      </c>
      <c r="AF424" s="253">
        <v>1</v>
      </c>
      <c r="AG424" s="253">
        <v>0</v>
      </c>
      <c r="AH424" s="253">
        <v>0</v>
      </c>
      <c r="AI424" s="253">
        <v>0</v>
      </c>
      <c r="AJ424" s="253">
        <v>2</v>
      </c>
      <c r="AK424" s="126"/>
      <c r="AL424" s="253">
        <v>470</v>
      </c>
      <c r="AM424" s="253">
        <v>165</v>
      </c>
      <c r="AN424" s="253">
        <v>229</v>
      </c>
      <c r="AO424" s="253">
        <v>0</v>
      </c>
    </row>
    <row r="425" spans="1:41">
      <c r="A425" s="129">
        <v>470165246</v>
      </c>
      <c r="B425" s="130" t="s">
        <v>674</v>
      </c>
      <c r="C425" s="141">
        <f t="shared" si="97"/>
        <v>0</v>
      </c>
      <c r="D425" s="141">
        <f t="shared" si="98"/>
        <v>0</v>
      </c>
      <c r="E425" s="141">
        <f t="shared" si="99"/>
        <v>0</v>
      </c>
      <c r="F425" s="141">
        <f t="shared" si="100"/>
        <v>0</v>
      </c>
      <c r="G425" s="141">
        <f t="shared" si="101"/>
        <v>0</v>
      </c>
      <c r="H425" s="141">
        <f t="shared" si="102"/>
        <v>1</v>
      </c>
      <c r="I425" s="141">
        <f t="shared" si="103"/>
        <v>3.7499999999999999E-2</v>
      </c>
      <c r="J425" s="141"/>
      <c r="K425" s="141">
        <f t="shared" si="104"/>
        <v>0</v>
      </c>
      <c r="L425" s="141">
        <f t="shared" si="105"/>
        <v>0</v>
      </c>
      <c r="M425" s="141">
        <f t="shared" si="106"/>
        <v>0</v>
      </c>
      <c r="N425" s="141">
        <f t="shared" si="107"/>
        <v>0</v>
      </c>
      <c r="O425" s="141">
        <f t="shared" si="108"/>
        <v>0</v>
      </c>
      <c r="P425" s="141">
        <f t="shared" si="95"/>
        <v>0</v>
      </c>
      <c r="Q425" s="141">
        <f t="shared" si="109"/>
        <v>1</v>
      </c>
      <c r="R425" s="141">
        <f t="shared" si="96"/>
        <v>1</v>
      </c>
      <c r="S425" s="144"/>
      <c r="T425" s="253">
        <v>470165246</v>
      </c>
      <c r="U425" s="383" t="s">
        <v>674</v>
      </c>
      <c r="V425" s="253">
        <v>0</v>
      </c>
      <c r="W425" s="253">
        <v>0</v>
      </c>
      <c r="X425" s="253">
        <v>0</v>
      </c>
      <c r="Y425" s="253">
        <v>0</v>
      </c>
      <c r="Z425" s="253">
        <v>0</v>
      </c>
      <c r="AA425" s="253">
        <v>1</v>
      </c>
      <c r="AB425" s="253">
        <v>0</v>
      </c>
      <c r="AC425" s="253">
        <v>0</v>
      </c>
      <c r="AD425" s="253">
        <v>0</v>
      </c>
      <c r="AE425" s="253">
        <v>0</v>
      </c>
      <c r="AF425" s="253">
        <v>0</v>
      </c>
      <c r="AG425" s="253">
        <v>0</v>
      </c>
      <c r="AH425" s="253">
        <v>0</v>
      </c>
      <c r="AI425" s="253">
        <v>0</v>
      </c>
      <c r="AJ425" s="253">
        <v>0</v>
      </c>
      <c r="AK425" s="126"/>
      <c r="AL425" s="253">
        <v>470</v>
      </c>
      <c r="AM425" s="253">
        <v>165</v>
      </c>
      <c r="AN425" s="253">
        <v>246</v>
      </c>
      <c r="AO425" s="253">
        <v>0</v>
      </c>
    </row>
    <row r="426" spans="1:41">
      <c r="A426" s="129">
        <v>470165248</v>
      </c>
      <c r="B426" s="130" t="s">
        <v>674</v>
      </c>
      <c r="C426" s="141">
        <f t="shared" si="97"/>
        <v>0</v>
      </c>
      <c r="D426" s="141">
        <f t="shared" si="98"/>
        <v>0</v>
      </c>
      <c r="E426" s="141">
        <f t="shared" si="99"/>
        <v>1</v>
      </c>
      <c r="F426" s="141">
        <f t="shared" si="100"/>
        <v>4</v>
      </c>
      <c r="G426" s="141">
        <f t="shared" si="101"/>
        <v>3</v>
      </c>
      <c r="H426" s="141">
        <f t="shared" si="102"/>
        <v>5</v>
      </c>
      <c r="I426" s="141">
        <f t="shared" si="103"/>
        <v>0.48749999999999999</v>
      </c>
      <c r="J426" s="141"/>
      <c r="K426" s="141">
        <f t="shared" si="104"/>
        <v>0</v>
      </c>
      <c r="L426" s="141">
        <f t="shared" si="105"/>
        <v>0</v>
      </c>
      <c r="M426" s="141">
        <f t="shared" si="106"/>
        <v>0</v>
      </c>
      <c r="N426" s="141">
        <f t="shared" si="107"/>
        <v>0</v>
      </c>
      <c r="O426" s="141">
        <f t="shared" si="108"/>
        <v>3</v>
      </c>
      <c r="P426" s="141">
        <f t="shared" si="95"/>
        <v>23.076923076923077</v>
      </c>
      <c r="Q426" s="141">
        <f t="shared" si="109"/>
        <v>6</v>
      </c>
      <c r="R426" s="141">
        <f t="shared" si="96"/>
        <v>13</v>
      </c>
      <c r="S426" s="144"/>
      <c r="T426" s="253">
        <v>470165248</v>
      </c>
      <c r="U426" s="383" t="s">
        <v>674</v>
      </c>
      <c r="V426" s="253">
        <v>0</v>
      </c>
      <c r="W426" s="253">
        <v>0</v>
      </c>
      <c r="X426" s="253">
        <v>1</v>
      </c>
      <c r="Y426" s="253">
        <v>4</v>
      </c>
      <c r="Z426" s="253">
        <v>3</v>
      </c>
      <c r="AA426" s="253">
        <v>5</v>
      </c>
      <c r="AB426" s="253">
        <v>0</v>
      </c>
      <c r="AC426" s="253">
        <v>0</v>
      </c>
      <c r="AD426" s="253">
        <v>0</v>
      </c>
      <c r="AE426" s="253">
        <v>0</v>
      </c>
      <c r="AF426" s="253">
        <v>3</v>
      </c>
      <c r="AG426" s="253">
        <v>0</v>
      </c>
      <c r="AH426" s="253">
        <v>0</v>
      </c>
      <c r="AI426" s="253">
        <v>0</v>
      </c>
      <c r="AJ426" s="253">
        <v>0</v>
      </c>
      <c r="AK426" s="126"/>
      <c r="AL426" s="253">
        <v>470</v>
      </c>
      <c r="AM426" s="253">
        <v>165</v>
      </c>
      <c r="AN426" s="253">
        <v>248</v>
      </c>
      <c r="AO426" s="253">
        <v>0</v>
      </c>
    </row>
    <row r="427" spans="1:41">
      <c r="A427" s="129">
        <v>470165262</v>
      </c>
      <c r="B427" s="130" t="s">
        <v>674</v>
      </c>
      <c r="C427" s="141">
        <f t="shared" si="97"/>
        <v>0</v>
      </c>
      <c r="D427" s="141">
        <f t="shared" si="98"/>
        <v>0</v>
      </c>
      <c r="E427" s="141">
        <f t="shared" si="99"/>
        <v>3</v>
      </c>
      <c r="F427" s="141">
        <f t="shared" si="100"/>
        <v>8</v>
      </c>
      <c r="G427" s="141">
        <f t="shared" si="101"/>
        <v>9</v>
      </c>
      <c r="H427" s="141">
        <f t="shared" si="102"/>
        <v>20</v>
      </c>
      <c r="I427" s="141">
        <f t="shared" si="103"/>
        <v>1.5</v>
      </c>
      <c r="J427" s="141"/>
      <c r="K427" s="141">
        <f t="shared" si="104"/>
        <v>0</v>
      </c>
      <c r="L427" s="141">
        <f t="shared" si="105"/>
        <v>0</v>
      </c>
      <c r="M427" s="141">
        <f t="shared" si="106"/>
        <v>0</v>
      </c>
      <c r="N427" s="141">
        <f t="shared" si="107"/>
        <v>0</v>
      </c>
      <c r="O427" s="141">
        <f t="shared" si="108"/>
        <v>7</v>
      </c>
      <c r="P427" s="141">
        <f t="shared" si="95"/>
        <v>17.5</v>
      </c>
      <c r="Q427" s="141">
        <f t="shared" si="109"/>
        <v>4</v>
      </c>
      <c r="R427" s="141">
        <f t="shared" si="96"/>
        <v>40</v>
      </c>
      <c r="S427" s="144"/>
      <c r="T427" s="253">
        <v>470165262</v>
      </c>
      <c r="U427" s="383" t="s">
        <v>674</v>
      </c>
      <c r="V427" s="253">
        <v>0</v>
      </c>
      <c r="W427" s="253">
        <v>0</v>
      </c>
      <c r="X427" s="253">
        <v>3</v>
      </c>
      <c r="Y427" s="253">
        <v>8</v>
      </c>
      <c r="Z427" s="253">
        <v>9</v>
      </c>
      <c r="AA427" s="253">
        <v>20</v>
      </c>
      <c r="AB427" s="253">
        <v>0</v>
      </c>
      <c r="AC427" s="253">
        <v>0</v>
      </c>
      <c r="AD427" s="253">
        <v>0</v>
      </c>
      <c r="AE427" s="253">
        <v>0</v>
      </c>
      <c r="AF427" s="253">
        <v>4</v>
      </c>
      <c r="AG427" s="253">
        <v>0</v>
      </c>
      <c r="AH427" s="253">
        <v>0</v>
      </c>
      <c r="AI427" s="253">
        <v>0</v>
      </c>
      <c r="AJ427" s="253">
        <v>3</v>
      </c>
      <c r="AK427" s="126"/>
      <c r="AL427" s="253">
        <v>470</v>
      </c>
      <c r="AM427" s="253">
        <v>165</v>
      </c>
      <c r="AN427" s="253">
        <v>262</v>
      </c>
      <c r="AO427" s="253">
        <v>0</v>
      </c>
    </row>
    <row r="428" spans="1:41">
      <c r="A428" s="129">
        <v>470165274</v>
      </c>
      <c r="B428" s="130" t="s">
        <v>674</v>
      </c>
      <c r="C428" s="141">
        <f t="shared" si="97"/>
        <v>0</v>
      </c>
      <c r="D428" s="141">
        <f t="shared" si="98"/>
        <v>0</v>
      </c>
      <c r="E428" s="141">
        <f t="shared" si="99"/>
        <v>1</v>
      </c>
      <c r="F428" s="141">
        <f t="shared" si="100"/>
        <v>0</v>
      </c>
      <c r="G428" s="141">
        <f t="shared" si="101"/>
        <v>0</v>
      </c>
      <c r="H428" s="141">
        <f t="shared" si="102"/>
        <v>0</v>
      </c>
      <c r="I428" s="141">
        <f t="shared" si="103"/>
        <v>3.7499999999999999E-2</v>
      </c>
      <c r="J428" s="141"/>
      <c r="K428" s="141">
        <f t="shared" si="104"/>
        <v>0</v>
      </c>
      <c r="L428" s="141">
        <f t="shared" si="105"/>
        <v>0</v>
      </c>
      <c r="M428" s="141">
        <f t="shared" si="106"/>
        <v>0</v>
      </c>
      <c r="N428" s="141">
        <f t="shared" si="107"/>
        <v>0</v>
      </c>
      <c r="O428" s="141">
        <f t="shared" si="108"/>
        <v>0</v>
      </c>
      <c r="P428" s="141">
        <f t="shared" si="95"/>
        <v>0</v>
      </c>
      <c r="Q428" s="141">
        <f t="shared" si="109"/>
        <v>1</v>
      </c>
      <c r="R428" s="141">
        <f t="shared" si="96"/>
        <v>1</v>
      </c>
      <c r="S428" s="144"/>
      <c r="T428" s="253">
        <v>470165274</v>
      </c>
      <c r="U428" s="383" t="s">
        <v>674</v>
      </c>
      <c r="V428" s="253">
        <v>0</v>
      </c>
      <c r="W428" s="253">
        <v>0</v>
      </c>
      <c r="X428" s="253">
        <v>1</v>
      </c>
      <c r="Y428" s="253">
        <v>0</v>
      </c>
      <c r="Z428" s="253">
        <v>0</v>
      </c>
      <c r="AA428" s="253">
        <v>0</v>
      </c>
      <c r="AB428" s="253">
        <v>0</v>
      </c>
      <c r="AC428" s="253">
        <v>0</v>
      </c>
      <c r="AD428" s="253">
        <v>0</v>
      </c>
      <c r="AE428" s="253">
        <v>0</v>
      </c>
      <c r="AF428" s="253">
        <v>0</v>
      </c>
      <c r="AG428" s="253">
        <v>0</v>
      </c>
      <c r="AH428" s="253">
        <v>0</v>
      </c>
      <c r="AI428" s="253">
        <v>0</v>
      </c>
      <c r="AJ428" s="253">
        <v>0</v>
      </c>
      <c r="AK428" s="126"/>
      <c r="AL428" s="253">
        <v>470</v>
      </c>
      <c r="AM428" s="253">
        <v>165</v>
      </c>
      <c r="AN428" s="253">
        <v>274</v>
      </c>
      <c r="AO428" s="253">
        <v>0</v>
      </c>
    </row>
    <row r="429" spans="1:41">
      <c r="A429" s="129">
        <v>470165284</v>
      </c>
      <c r="B429" s="130" t="s">
        <v>674</v>
      </c>
      <c r="C429" s="141">
        <f t="shared" si="97"/>
        <v>0</v>
      </c>
      <c r="D429" s="141">
        <f t="shared" si="98"/>
        <v>0</v>
      </c>
      <c r="E429" s="141">
        <f t="shared" si="99"/>
        <v>6</v>
      </c>
      <c r="F429" s="141">
        <f t="shared" si="100"/>
        <v>24</v>
      </c>
      <c r="G429" s="141">
        <f t="shared" si="101"/>
        <v>19</v>
      </c>
      <c r="H429" s="141">
        <f t="shared" si="102"/>
        <v>14</v>
      </c>
      <c r="I429" s="141">
        <f t="shared" si="103"/>
        <v>2.3624999999999998</v>
      </c>
      <c r="J429" s="141"/>
      <c r="K429" s="141">
        <f t="shared" si="104"/>
        <v>0</v>
      </c>
      <c r="L429" s="141">
        <f t="shared" si="105"/>
        <v>0</v>
      </c>
      <c r="M429" s="141">
        <f t="shared" si="106"/>
        <v>0</v>
      </c>
      <c r="N429" s="141">
        <f t="shared" si="107"/>
        <v>0</v>
      </c>
      <c r="O429" s="141">
        <f t="shared" si="108"/>
        <v>2</v>
      </c>
      <c r="P429" s="141">
        <f t="shared" si="95"/>
        <v>3.1746031746031744</v>
      </c>
      <c r="Q429" s="141">
        <f t="shared" si="109"/>
        <v>1</v>
      </c>
      <c r="R429" s="141">
        <f t="shared" si="96"/>
        <v>63</v>
      </c>
      <c r="S429" s="144"/>
      <c r="T429" s="253">
        <v>470165284</v>
      </c>
      <c r="U429" s="383" t="s">
        <v>674</v>
      </c>
      <c r="V429" s="253">
        <v>0</v>
      </c>
      <c r="W429" s="253">
        <v>0</v>
      </c>
      <c r="X429" s="253">
        <v>6</v>
      </c>
      <c r="Y429" s="253">
        <v>24</v>
      </c>
      <c r="Z429" s="253">
        <v>19</v>
      </c>
      <c r="AA429" s="253">
        <v>14</v>
      </c>
      <c r="AB429" s="253">
        <v>0</v>
      </c>
      <c r="AC429" s="253">
        <v>0</v>
      </c>
      <c r="AD429" s="253">
        <v>0</v>
      </c>
      <c r="AE429" s="253">
        <v>0</v>
      </c>
      <c r="AF429" s="253">
        <v>2</v>
      </c>
      <c r="AG429" s="253">
        <v>0</v>
      </c>
      <c r="AH429" s="253">
        <v>0</v>
      </c>
      <c r="AI429" s="253">
        <v>0</v>
      </c>
      <c r="AJ429" s="253">
        <v>0</v>
      </c>
      <c r="AK429" s="126"/>
      <c r="AL429" s="253">
        <v>470</v>
      </c>
      <c r="AM429" s="253">
        <v>165</v>
      </c>
      <c r="AN429" s="253">
        <v>284</v>
      </c>
      <c r="AO429" s="253">
        <v>0</v>
      </c>
    </row>
    <row r="430" spans="1:41">
      <c r="A430" s="129">
        <v>470165305</v>
      </c>
      <c r="B430" s="130" t="s">
        <v>674</v>
      </c>
      <c r="C430" s="141">
        <f t="shared" si="97"/>
        <v>0</v>
      </c>
      <c r="D430" s="141">
        <f t="shared" si="98"/>
        <v>0</v>
      </c>
      <c r="E430" s="141">
        <f t="shared" si="99"/>
        <v>5</v>
      </c>
      <c r="F430" s="141">
        <f t="shared" si="100"/>
        <v>19</v>
      </c>
      <c r="G430" s="141">
        <f t="shared" si="101"/>
        <v>8</v>
      </c>
      <c r="H430" s="141">
        <f t="shared" si="102"/>
        <v>12</v>
      </c>
      <c r="I430" s="141">
        <f t="shared" si="103"/>
        <v>1.6875</v>
      </c>
      <c r="J430" s="141"/>
      <c r="K430" s="141">
        <f t="shared" si="104"/>
        <v>0</v>
      </c>
      <c r="L430" s="141">
        <f t="shared" si="105"/>
        <v>0</v>
      </c>
      <c r="M430" s="141">
        <f t="shared" si="106"/>
        <v>1</v>
      </c>
      <c r="N430" s="141">
        <f t="shared" si="107"/>
        <v>0</v>
      </c>
      <c r="O430" s="141">
        <f t="shared" si="108"/>
        <v>4</v>
      </c>
      <c r="P430" s="141">
        <f t="shared" si="95"/>
        <v>8.8888888888888893</v>
      </c>
      <c r="Q430" s="141">
        <f t="shared" si="109"/>
        <v>2</v>
      </c>
      <c r="R430" s="141">
        <f t="shared" si="96"/>
        <v>45</v>
      </c>
      <c r="S430" s="144"/>
      <c r="T430" s="253">
        <v>470165305</v>
      </c>
      <c r="U430" s="383" t="s">
        <v>674</v>
      </c>
      <c r="V430" s="253">
        <v>0</v>
      </c>
      <c r="W430" s="253">
        <v>0</v>
      </c>
      <c r="X430" s="253">
        <v>5</v>
      </c>
      <c r="Y430" s="253">
        <v>19</v>
      </c>
      <c r="Z430" s="253">
        <v>8</v>
      </c>
      <c r="AA430" s="253">
        <v>12</v>
      </c>
      <c r="AB430" s="253">
        <v>0</v>
      </c>
      <c r="AC430" s="253">
        <v>0</v>
      </c>
      <c r="AD430" s="253">
        <v>1</v>
      </c>
      <c r="AE430" s="253">
        <v>0</v>
      </c>
      <c r="AF430" s="253">
        <v>4</v>
      </c>
      <c r="AG430" s="253">
        <v>0</v>
      </c>
      <c r="AH430" s="253">
        <v>0</v>
      </c>
      <c r="AI430" s="253">
        <v>0</v>
      </c>
      <c r="AJ430" s="253">
        <v>0</v>
      </c>
      <c r="AK430" s="126"/>
      <c r="AL430" s="253">
        <v>470</v>
      </c>
      <c r="AM430" s="253">
        <v>165</v>
      </c>
      <c r="AN430" s="253">
        <v>305</v>
      </c>
      <c r="AO430" s="253">
        <v>0</v>
      </c>
    </row>
    <row r="431" spans="1:41">
      <c r="A431" s="129">
        <v>470165314</v>
      </c>
      <c r="B431" s="130" t="s">
        <v>674</v>
      </c>
      <c r="C431" s="141">
        <f t="shared" si="97"/>
        <v>0</v>
      </c>
      <c r="D431" s="141">
        <f t="shared" si="98"/>
        <v>0</v>
      </c>
      <c r="E431" s="141">
        <f t="shared" si="99"/>
        <v>0</v>
      </c>
      <c r="F431" s="141">
        <f t="shared" si="100"/>
        <v>0</v>
      </c>
      <c r="G431" s="141">
        <f t="shared" si="101"/>
        <v>0</v>
      </c>
      <c r="H431" s="141">
        <f t="shared" si="102"/>
        <v>1</v>
      </c>
      <c r="I431" s="141">
        <f t="shared" si="103"/>
        <v>3.7499999999999999E-2</v>
      </c>
      <c r="J431" s="141"/>
      <c r="K431" s="141">
        <f t="shared" si="104"/>
        <v>0</v>
      </c>
      <c r="L431" s="141">
        <f t="shared" si="105"/>
        <v>0</v>
      </c>
      <c r="M431" s="141">
        <f t="shared" si="106"/>
        <v>0</v>
      </c>
      <c r="N431" s="141">
        <f t="shared" si="107"/>
        <v>0</v>
      </c>
      <c r="O431" s="141">
        <f t="shared" si="108"/>
        <v>1</v>
      </c>
      <c r="P431" s="141">
        <f t="shared" si="95"/>
        <v>100</v>
      </c>
      <c r="Q431" s="141">
        <f t="shared" si="109"/>
        <v>10</v>
      </c>
      <c r="R431" s="141">
        <f t="shared" si="96"/>
        <v>1</v>
      </c>
      <c r="S431" s="144"/>
      <c r="T431" s="253">
        <v>470165314</v>
      </c>
      <c r="U431" s="383" t="s">
        <v>674</v>
      </c>
      <c r="V431" s="253">
        <v>0</v>
      </c>
      <c r="W431" s="253">
        <v>0</v>
      </c>
      <c r="X431" s="253">
        <v>0</v>
      </c>
      <c r="Y431" s="253">
        <v>0</v>
      </c>
      <c r="Z431" s="253">
        <v>0</v>
      </c>
      <c r="AA431" s="253">
        <v>1</v>
      </c>
      <c r="AB431" s="253">
        <v>0</v>
      </c>
      <c r="AC431" s="253">
        <v>0</v>
      </c>
      <c r="AD431" s="253">
        <v>0</v>
      </c>
      <c r="AE431" s="253">
        <v>0</v>
      </c>
      <c r="AF431" s="253">
        <v>0</v>
      </c>
      <c r="AG431" s="253">
        <v>0</v>
      </c>
      <c r="AH431" s="253">
        <v>0</v>
      </c>
      <c r="AI431" s="253">
        <v>0</v>
      </c>
      <c r="AJ431" s="253">
        <v>1</v>
      </c>
      <c r="AK431" s="126"/>
      <c r="AL431" s="253">
        <v>470</v>
      </c>
      <c r="AM431" s="253">
        <v>165</v>
      </c>
      <c r="AN431" s="253">
        <v>314</v>
      </c>
      <c r="AO431" s="253">
        <v>0</v>
      </c>
    </row>
    <row r="432" spans="1:41">
      <c r="A432" s="129">
        <v>470165342</v>
      </c>
      <c r="B432" s="130" t="s">
        <v>674</v>
      </c>
      <c r="C432" s="141">
        <f t="shared" si="97"/>
        <v>0</v>
      </c>
      <c r="D432" s="141">
        <f t="shared" si="98"/>
        <v>0</v>
      </c>
      <c r="E432" s="141">
        <f t="shared" si="99"/>
        <v>0</v>
      </c>
      <c r="F432" s="141">
        <f t="shared" si="100"/>
        <v>2</v>
      </c>
      <c r="G432" s="141">
        <f t="shared" si="101"/>
        <v>0</v>
      </c>
      <c r="H432" s="141">
        <f t="shared" si="102"/>
        <v>2</v>
      </c>
      <c r="I432" s="141">
        <f t="shared" si="103"/>
        <v>0.15</v>
      </c>
      <c r="J432" s="141"/>
      <c r="K432" s="141">
        <f t="shared" si="104"/>
        <v>0</v>
      </c>
      <c r="L432" s="141">
        <f t="shared" si="105"/>
        <v>0</v>
      </c>
      <c r="M432" s="141">
        <f t="shared" si="106"/>
        <v>0</v>
      </c>
      <c r="N432" s="141">
        <f t="shared" si="107"/>
        <v>0</v>
      </c>
      <c r="O432" s="141">
        <f t="shared" si="108"/>
        <v>0</v>
      </c>
      <c r="P432" s="141">
        <f t="shared" si="95"/>
        <v>0</v>
      </c>
      <c r="Q432" s="141">
        <f t="shared" si="109"/>
        <v>1</v>
      </c>
      <c r="R432" s="141">
        <f t="shared" si="96"/>
        <v>4</v>
      </c>
      <c r="S432" s="144"/>
      <c r="T432" s="253">
        <v>470165342</v>
      </c>
      <c r="U432" s="383" t="s">
        <v>674</v>
      </c>
      <c r="V432" s="253">
        <v>0</v>
      </c>
      <c r="W432" s="253">
        <v>0</v>
      </c>
      <c r="X432" s="253">
        <v>0</v>
      </c>
      <c r="Y432" s="253">
        <v>2</v>
      </c>
      <c r="Z432" s="253">
        <v>0</v>
      </c>
      <c r="AA432" s="253">
        <v>2</v>
      </c>
      <c r="AB432" s="253">
        <v>0</v>
      </c>
      <c r="AC432" s="253">
        <v>0</v>
      </c>
      <c r="AD432" s="253">
        <v>0</v>
      </c>
      <c r="AE432" s="253">
        <v>0</v>
      </c>
      <c r="AF432" s="253">
        <v>0</v>
      </c>
      <c r="AG432" s="253">
        <v>0</v>
      </c>
      <c r="AH432" s="253">
        <v>0</v>
      </c>
      <c r="AI432" s="253">
        <v>0</v>
      </c>
      <c r="AJ432" s="253">
        <v>0</v>
      </c>
      <c r="AK432" s="126"/>
      <c r="AL432" s="253">
        <v>470</v>
      </c>
      <c r="AM432" s="253">
        <v>165</v>
      </c>
      <c r="AN432" s="253">
        <v>342</v>
      </c>
      <c r="AO432" s="253">
        <v>0</v>
      </c>
    </row>
    <row r="433" spans="1:41">
      <c r="A433" s="129">
        <v>470165344</v>
      </c>
      <c r="B433" s="130" t="s">
        <v>674</v>
      </c>
      <c r="C433" s="141">
        <f t="shared" si="97"/>
        <v>0</v>
      </c>
      <c r="D433" s="141">
        <f t="shared" si="98"/>
        <v>0</v>
      </c>
      <c r="E433" s="141">
        <f t="shared" si="99"/>
        <v>0</v>
      </c>
      <c r="F433" s="141">
        <f t="shared" si="100"/>
        <v>1</v>
      </c>
      <c r="G433" s="141">
        <f t="shared" si="101"/>
        <v>0</v>
      </c>
      <c r="H433" s="141">
        <f t="shared" si="102"/>
        <v>0</v>
      </c>
      <c r="I433" s="141">
        <f t="shared" si="103"/>
        <v>3.7499999999999999E-2</v>
      </c>
      <c r="J433" s="141"/>
      <c r="K433" s="141">
        <f t="shared" si="104"/>
        <v>0</v>
      </c>
      <c r="L433" s="141">
        <f t="shared" si="105"/>
        <v>0</v>
      </c>
      <c r="M433" s="141">
        <f t="shared" si="106"/>
        <v>0</v>
      </c>
      <c r="N433" s="141">
        <f t="shared" si="107"/>
        <v>0</v>
      </c>
      <c r="O433" s="141">
        <f t="shared" si="108"/>
        <v>0</v>
      </c>
      <c r="P433" s="141">
        <f t="shared" si="95"/>
        <v>0</v>
      </c>
      <c r="Q433" s="141">
        <f t="shared" si="109"/>
        <v>1</v>
      </c>
      <c r="R433" s="141">
        <f t="shared" si="96"/>
        <v>1</v>
      </c>
      <c r="S433" s="144"/>
      <c r="T433" s="253">
        <v>470165344</v>
      </c>
      <c r="U433" s="383" t="s">
        <v>674</v>
      </c>
      <c r="V433" s="253">
        <v>0</v>
      </c>
      <c r="W433" s="253">
        <v>0</v>
      </c>
      <c r="X433" s="253">
        <v>0</v>
      </c>
      <c r="Y433" s="253">
        <v>1</v>
      </c>
      <c r="Z433" s="253">
        <v>0</v>
      </c>
      <c r="AA433" s="253">
        <v>0</v>
      </c>
      <c r="AB433" s="253">
        <v>0</v>
      </c>
      <c r="AC433" s="253">
        <v>0</v>
      </c>
      <c r="AD433" s="253">
        <v>0</v>
      </c>
      <c r="AE433" s="253">
        <v>0</v>
      </c>
      <c r="AF433" s="253">
        <v>0</v>
      </c>
      <c r="AG433" s="253">
        <v>0</v>
      </c>
      <c r="AH433" s="253">
        <v>0</v>
      </c>
      <c r="AI433" s="253">
        <v>0</v>
      </c>
      <c r="AJ433" s="253">
        <v>0</v>
      </c>
      <c r="AK433" s="126"/>
      <c r="AL433" s="253">
        <v>470</v>
      </c>
      <c r="AM433" s="253">
        <v>165</v>
      </c>
      <c r="AN433" s="253">
        <v>344</v>
      </c>
      <c r="AO433" s="253">
        <v>0</v>
      </c>
    </row>
    <row r="434" spans="1:41">
      <c r="A434" s="129">
        <v>470165347</v>
      </c>
      <c r="B434" s="130" t="s">
        <v>674</v>
      </c>
      <c r="C434" s="141">
        <f t="shared" si="97"/>
        <v>0</v>
      </c>
      <c r="D434" s="141">
        <f t="shared" si="98"/>
        <v>0</v>
      </c>
      <c r="E434" s="141">
        <f t="shared" si="99"/>
        <v>0</v>
      </c>
      <c r="F434" s="141">
        <f t="shared" si="100"/>
        <v>1</v>
      </c>
      <c r="G434" s="141">
        <f t="shared" si="101"/>
        <v>1</v>
      </c>
      <c r="H434" s="141">
        <f t="shared" si="102"/>
        <v>3</v>
      </c>
      <c r="I434" s="141">
        <f t="shared" si="103"/>
        <v>0.1875</v>
      </c>
      <c r="J434" s="141"/>
      <c r="K434" s="141">
        <f t="shared" si="104"/>
        <v>0</v>
      </c>
      <c r="L434" s="141">
        <f t="shared" si="105"/>
        <v>0</v>
      </c>
      <c r="M434" s="141">
        <f t="shared" si="106"/>
        <v>0</v>
      </c>
      <c r="N434" s="141">
        <f t="shared" si="107"/>
        <v>0</v>
      </c>
      <c r="O434" s="141">
        <f t="shared" si="108"/>
        <v>2</v>
      </c>
      <c r="P434" s="141">
        <f t="shared" si="95"/>
        <v>40</v>
      </c>
      <c r="Q434" s="141">
        <f t="shared" si="109"/>
        <v>9</v>
      </c>
      <c r="R434" s="141">
        <f t="shared" si="96"/>
        <v>5</v>
      </c>
      <c r="S434" s="144"/>
      <c r="T434" s="253">
        <v>470165347</v>
      </c>
      <c r="U434" s="383" t="s">
        <v>674</v>
      </c>
      <c r="V434" s="253">
        <v>0</v>
      </c>
      <c r="W434" s="253">
        <v>0</v>
      </c>
      <c r="X434" s="253">
        <v>0</v>
      </c>
      <c r="Y434" s="253">
        <v>1</v>
      </c>
      <c r="Z434" s="253">
        <v>1</v>
      </c>
      <c r="AA434" s="253">
        <v>3</v>
      </c>
      <c r="AB434" s="253">
        <v>0</v>
      </c>
      <c r="AC434" s="253">
        <v>0</v>
      </c>
      <c r="AD434" s="253">
        <v>0</v>
      </c>
      <c r="AE434" s="253">
        <v>0</v>
      </c>
      <c r="AF434" s="253">
        <v>0</v>
      </c>
      <c r="AG434" s="253">
        <v>0</v>
      </c>
      <c r="AH434" s="253">
        <v>0</v>
      </c>
      <c r="AI434" s="253">
        <v>0</v>
      </c>
      <c r="AJ434" s="253">
        <v>2</v>
      </c>
      <c r="AK434" s="126"/>
      <c r="AL434" s="253">
        <v>470</v>
      </c>
      <c r="AM434" s="253">
        <v>165</v>
      </c>
      <c r="AN434" s="253">
        <v>347</v>
      </c>
      <c r="AO434" s="253">
        <v>0</v>
      </c>
    </row>
    <row r="435" spans="1:41">
      <c r="A435" s="129">
        <v>474097017</v>
      </c>
      <c r="B435" s="130" t="s">
        <v>717</v>
      </c>
      <c r="C435" s="141">
        <f t="shared" si="97"/>
        <v>0</v>
      </c>
      <c r="D435" s="141">
        <f t="shared" si="98"/>
        <v>0</v>
      </c>
      <c r="E435" s="141">
        <f t="shared" si="99"/>
        <v>0</v>
      </c>
      <c r="F435" s="141">
        <f t="shared" si="100"/>
        <v>0</v>
      </c>
      <c r="G435" s="141">
        <f t="shared" si="101"/>
        <v>0</v>
      </c>
      <c r="H435" s="141">
        <f t="shared" si="102"/>
        <v>1</v>
      </c>
      <c r="I435" s="141">
        <f t="shared" si="103"/>
        <v>3.7499999999999999E-2</v>
      </c>
      <c r="J435" s="141"/>
      <c r="K435" s="141">
        <f t="shared" si="104"/>
        <v>0</v>
      </c>
      <c r="L435" s="141">
        <f t="shared" si="105"/>
        <v>0</v>
      </c>
      <c r="M435" s="141">
        <f t="shared" si="106"/>
        <v>0</v>
      </c>
      <c r="N435" s="141">
        <f t="shared" si="107"/>
        <v>0</v>
      </c>
      <c r="O435" s="141">
        <f t="shared" si="108"/>
        <v>1</v>
      </c>
      <c r="P435" s="141">
        <f t="shared" si="95"/>
        <v>100</v>
      </c>
      <c r="Q435" s="141">
        <f t="shared" si="109"/>
        <v>10</v>
      </c>
      <c r="R435" s="141">
        <f t="shared" si="96"/>
        <v>1</v>
      </c>
      <c r="S435" s="144"/>
      <c r="T435" s="253">
        <v>474097017</v>
      </c>
      <c r="U435" s="383" t="s">
        <v>717</v>
      </c>
      <c r="V435" s="253">
        <v>0</v>
      </c>
      <c r="W435" s="253">
        <v>0</v>
      </c>
      <c r="X435" s="253">
        <v>0</v>
      </c>
      <c r="Y435" s="253">
        <v>0</v>
      </c>
      <c r="Z435" s="253">
        <v>0</v>
      </c>
      <c r="AA435" s="253">
        <v>1</v>
      </c>
      <c r="AB435" s="253">
        <v>0</v>
      </c>
      <c r="AC435" s="253">
        <v>0</v>
      </c>
      <c r="AD435" s="253">
        <v>0</v>
      </c>
      <c r="AE435" s="253">
        <v>0</v>
      </c>
      <c r="AF435" s="253">
        <v>0</v>
      </c>
      <c r="AG435" s="253">
        <v>0</v>
      </c>
      <c r="AH435" s="253">
        <v>0</v>
      </c>
      <c r="AI435" s="253">
        <v>0</v>
      </c>
      <c r="AJ435" s="253">
        <v>1</v>
      </c>
      <c r="AK435" s="126"/>
      <c r="AL435" s="253">
        <v>474</v>
      </c>
      <c r="AM435" s="253">
        <v>97</v>
      </c>
      <c r="AN435" s="253">
        <v>17</v>
      </c>
      <c r="AO435" s="253">
        <v>0</v>
      </c>
    </row>
    <row r="436" spans="1:41">
      <c r="A436" s="129">
        <v>474097057</v>
      </c>
      <c r="B436" s="130" t="s">
        <v>717</v>
      </c>
      <c r="C436" s="141">
        <f t="shared" si="97"/>
        <v>0</v>
      </c>
      <c r="D436" s="141">
        <f t="shared" si="98"/>
        <v>0</v>
      </c>
      <c r="E436" s="141">
        <f t="shared" si="99"/>
        <v>0</v>
      </c>
      <c r="F436" s="141">
        <f t="shared" si="100"/>
        <v>0</v>
      </c>
      <c r="G436" s="141">
        <f t="shared" si="101"/>
        <v>1</v>
      </c>
      <c r="H436" s="141">
        <f t="shared" si="102"/>
        <v>0</v>
      </c>
      <c r="I436" s="141">
        <f t="shared" si="103"/>
        <v>3.7499999999999999E-2</v>
      </c>
      <c r="J436" s="141"/>
      <c r="K436" s="141">
        <f t="shared" si="104"/>
        <v>0</v>
      </c>
      <c r="L436" s="141">
        <f t="shared" si="105"/>
        <v>0</v>
      </c>
      <c r="M436" s="141">
        <f t="shared" si="106"/>
        <v>0</v>
      </c>
      <c r="N436" s="141">
        <f t="shared" si="107"/>
        <v>0</v>
      </c>
      <c r="O436" s="141">
        <f t="shared" si="108"/>
        <v>1</v>
      </c>
      <c r="P436" s="141">
        <f t="shared" si="95"/>
        <v>100</v>
      </c>
      <c r="Q436" s="141">
        <f t="shared" si="109"/>
        <v>10</v>
      </c>
      <c r="R436" s="141">
        <f t="shared" si="96"/>
        <v>1</v>
      </c>
      <c r="S436" s="144"/>
      <c r="T436" s="253">
        <v>474097057</v>
      </c>
      <c r="U436" s="383" t="s">
        <v>717</v>
      </c>
      <c r="V436" s="253">
        <v>0</v>
      </c>
      <c r="W436" s="253">
        <v>0</v>
      </c>
      <c r="X436" s="253">
        <v>0</v>
      </c>
      <c r="Y436" s="253">
        <v>0</v>
      </c>
      <c r="Z436" s="253">
        <v>1</v>
      </c>
      <c r="AA436" s="253">
        <v>0</v>
      </c>
      <c r="AB436" s="253">
        <v>0</v>
      </c>
      <c r="AC436" s="253">
        <v>0</v>
      </c>
      <c r="AD436" s="253">
        <v>0</v>
      </c>
      <c r="AE436" s="253">
        <v>0</v>
      </c>
      <c r="AF436" s="253">
        <v>1</v>
      </c>
      <c r="AG436" s="253">
        <v>0</v>
      </c>
      <c r="AH436" s="253">
        <v>0</v>
      </c>
      <c r="AI436" s="253">
        <v>0</v>
      </c>
      <c r="AJ436" s="253">
        <v>0</v>
      </c>
      <c r="AK436" s="126"/>
      <c r="AL436" s="253">
        <v>474</v>
      </c>
      <c r="AM436" s="253">
        <v>97</v>
      </c>
      <c r="AN436" s="253">
        <v>57</v>
      </c>
      <c r="AO436" s="253">
        <v>0</v>
      </c>
    </row>
    <row r="437" spans="1:41">
      <c r="A437" s="129">
        <v>474097064</v>
      </c>
      <c r="B437" s="130" t="s">
        <v>717</v>
      </c>
      <c r="C437" s="141">
        <f t="shared" si="97"/>
        <v>0</v>
      </c>
      <c r="D437" s="141">
        <f t="shared" si="98"/>
        <v>0</v>
      </c>
      <c r="E437" s="141">
        <f t="shared" si="99"/>
        <v>0</v>
      </c>
      <c r="F437" s="141">
        <f t="shared" si="100"/>
        <v>0</v>
      </c>
      <c r="G437" s="141">
        <f t="shared" si="101"/>
        <v>1</v>
      </c>
      <c r="H437" s="141">
        <f t="shared" si="102"/>
        <v>0</v>
      </c>
      <c r="I437" s="141">
        <f t="shared" si="103"/>
        <v>3.7499999999999999E-2</v>
      </c>
      <c r="J437" s="141"/>
      <c r="K437" s="141">
        <f t="shared" si="104"/>
        <v>0</v>
      </c>
      <c r="L437" s="141">
        <f t="shared" si="105"/>
        <v>0</v>
      </c>
      <c r="M437" s="141">
        <f t="shared" si="106"/>
        <v>0</v>
      </c>
      <c r="N437" s="141">
        <f t="shared" si="107"/>
        <v>0</v>
      </c>
      <c r="O437" s="141">
        <f t="shared" si="108"/>
        <v>0</v>
      </c>
      <c r="P437" s="141">
        <f t="shared" si="95"/>
        <v>0</v>
      </c>
      <c r="Q437" s="141">
        <f t="shared" si="109"/>
        <v>1</v>
      </c>
      <c r="R437" s="141">
        <f t="shared" si="96"/>
        <v>1</v>
      </c>
      <c r="S437" s="144"/>
      <c r="T437" s="253">
        <v>474097064</v>
      </c>
      <c r="U437" s="383" t="s">
        <v>717</v>
      </c>
      <c r="V437" s="253">
        <v>0</v>
      </c>
      <c r="W437" s="253">
        <v>0</v>
      </c>
      <c r="X437" s="253">
        <v>0</v>
      </c>
      <c r="Y437" s="253">
        <v>0</v>
      </c>
      <c r="Z437" s="253">
        <v>1</v>
      </c>
      <c r="AA437" s="253">
        <v>0</v>
      </c>
      <c r="AB437" s="253">
        <v>0</v>
      </c>
      <c r="AC437" s="253">
        <v>0</v>
      </c>
      <c r="AD437" s="253">
        <v>0</v>
      </c>
      <c r="AE437" s="253">
        <v>0</v>
      </c>
      <c r="AF437" s="253">
        <v>0</v>
      </c>
      <c r="AG437" s="253">
        <v>0</v>
      </c>
      <c r="AH437" s="253">
        <v>0</v>
      </c>
      <c r="AI437" s="253">
        <v>0</v>
      </c>
      <c r="AJ437" s="253">
        <v>0</v>
      </c>
      <c r="AK437" s="126"/>
      <c r="AL437" s="253">
        <v>474</v>
      </c>
      <c r="AM437" s="253">
        <v>97</v>
      </c>
      <c r="AN437" s="253">
        <v>64</v>
      </c>
      <c r="AO437" s="253">
        <v>0</v>
      </c>
    </row>
    <row r="438" spans="1:41">
      <c r="A438" s="129">
        <v>474097097</v>
      </c>
      <c r="B438" s="130" t="s">
        <v>717</v>
      </c>
      <c r="C438" s="141">
        <f t="shared" si="97"/>
        <v>0</v>
      </c>
      <c r="D438" s="141">
        <f t="shared" si="98"/>
        <v>0</v>
      </c>
      <c r="E438" s="141">
        <f t="shared" si="99"/>
        <v>0</v>
      </c>
      <c r="F438" s="141">
        <f t="shared" si="100"/>
        <v>0</v>
      </c>
      <c r="G438" s="141">
        <f t="shared" si="101"/>
        <v>74</v>
      </c>
      <c r="H438" s="141">
        <f t="shared" si="102"/>
        <v>107</v>
      </c>
      <c r="I438" s="141">
        <f t="shared" si="103"/>
        <v>6.8250000000000002</v>
      </c>
      <c r="J438" s="141"/>
      <c r="K438" s="141">
        <f t="shared" si="104"/>
        <v>0</v>
      </c>
      <c r="L438" s="141">
        <f t="shared" si="105"/>
        <v>0</v>
      </c>
      <c r="M438" s="141">
        <f t="shared" si="106"/>
        <v>1</v>
      </c>
      <c r="N438" s="141">
        <f t="shared" si="107"/>
        <v>0</v>
      </c>
      <c r="O438" s="141">
        <f t="shared" si="108"/>
        <v>89</v>
      </c>
      <c r="P438" s="141">
        <f t="shared" si="95"/>
        <v>48.901098901098898</v>
      </c>
      <c r="Q438" s="141">
        <f t="shared" si="109"/>
        <v>10</v>
      </c>
      <c r="R438" s="141">
        <f t="shared" si="96"/>
        <v>182</v>
      </c>
      <c r="S438" s="144"/>
      <c r="T438" s="253">
        <v>474097097</v>
      </c>
      <c r="U438" s="383" t="s">
        <v>717</v>
      </c>
      <c r="V438" s="253">
        <v>0</v>
      </c>
      <c r="W438" s="253">
        <v>0</v>
      </c>
      <c r="X438" s="253">
        <v>0</v>
      </c>
      <c r="Y438" s="253">
        <v>0</v>
      </c>
      <c r="Z438" s="253">
        <v>74</v>
      </c>
      <c r="AA438" s="253">
        <v>107</v>
      </c>
      <c r="AB438" s="253">
        <v>0</v>
      </c>
      <c r="AC438" s="253">
        <v>0</v>
      </c>
      <c r="AD438" s="253">
        <v>1</v>
      </c>
      <c r="AE438" s="253">
        <v>0</v>
      </c>
      <c r="AF438" s="253">
        <v>29</v>
      </c>
      <c r="AG438" s="253">
        <v>0</v>
      </c>
      <c r="AH438" s="253">
        <v>0</v>
      </c>
      <c r="AI438" s="253">
        <v>0</v>
      </c>
      <c r="AJ438" s="253">
        <v>60</v>
      </c>
      <c r="AK438" s="126"/>
      <c r="AL438" s="253">
        <v>474</v>
      </c>
      <c r="AM438" s="253">
        <v>97</v>
      </c>
      <c r="AN438" s="253">
        <v>97</v>
      </c>
      <c r="AO438" s="253">
        <v>0</v>
      </c>
    </row>
    <row r="439" spans="1:41">
      <c r="A439" s="129">
        <v>474097103</v>
      </c>
      <c r="B439" s="130" t="s">
        <v>717</v>
      </c>
      <c r="C439" s="141">
        <f t="shared" si="97"/>
        <v>0</v>
      </c>
      <c r="D439" s="141">
        <f t="shared" si="98"/>
        <v>0</v>
      </c>
      <c r="E439" s="141">
        <f t="shared" si="99"/>
        <v>0</v>
      </c>
      <c r="F439" s="141">
        <f t="shared" si="100"/>
        <v>0</v>
      </c>
      <c r="G439" s="141">
        <f t="shared" si="101"/>
        <v>8</v>
      </c>
      <c r="H439" s="141">
        <f t="shared" si="102"/>
        <v>9</v>
      </c>
      <c r="I439" s="141">
        <f t="shared" si="103"/>
        <v>0.63749999999999996</v>
      </c>
      <c r="J439" s="141"/>
      <c r="K439" s="141">
        <f t="shared" si="104"/>
        <v>0</v>
      </c>
      <c r="L439" s="141">
        <f t="shared" si="105"/>
        <v>0</v>
      </c>
      <c r="M439" s="141">
        <f t="shared" si="106"/>
        <v>0</v>
      </c>
      <c r="N439" s="141">
        <f t="shared" si="107"/>
        <v>0</v>
      </c>
      <c r="O439" s="141">
        <f t="shared" si="108"/>
        <v>7</v>
      </c>
      <c r="P439" s="141">
        <f t="shared" si="95"/>
        <v>41.17647058823529</v>
      </c>
      <c r="Q439" s="141">
        <f t="shared" si="109"/>
        <v>9</v>
      </c>
      <c r="R439" s="141">
        <f t="shared" si="96"/>
        <v>17</v>
      </c>
      <c r="S439" s="144"/>
      <c r="T439" s="253">
        <v>474097103</v>
      </c>
      <c r="U439" s="383" t="s">
        <v>717</v>
      </c>
      <c r="V439" s="253">
        <v>0</v>
      </c>
      <c r="W439" s="253">
        <v>0</v>
      </c>
      <c r="X439" s="253">
        <v>0</v>
      </c>
      <c r="Y439" s="253">
        <v>0</v>
      </c>
      <c r="Z439" s="253">
        <v>8</v>
      </c>
      <c r="AA439" s="253">
        <v>9</v>
      </c>
      <c r="AB439" s="253">
        <v>0</v>
      </c>
      <c r="AC439" s="253">
        <v>0</v>
      </c>
      <c r="AD439" s="253">
        <v>0</v>
      </c>
      <c r="AE439" s="253">
        <v>0</v>
      </c>
      <c r="AF439" s="253">
        <v>5</v>
      </c>
      <c r="AG439" s="253">
        <v>0</v>
      </c>
      <c r="AH439" s="253">
        <v>0</v>
      </c>
      <c r="AI439" s="253">
        <v>0</v>
      </c>
      <c r="AJ439" s="253">
        <v>2</v>
      </c>
      <c r="AK439" s="126"/>
      <c r="AL439" s="253">
        <v>474</v>
      </c>
      <c r="AM439" s="253">
        <v>97</v>
      </c>
      <c r="AN439" s="253">
        <v>103</v>
      </c>
      <c r="AO439" s="253">
        <v>0</v>
      </c>
    </row>
    <row r="440" spans="1:41">
      <c r="A440" s="129">
        <v>474097153</v>
      </c>
      <c r="B440" s="130" t="s">
        <v>717</v>
      </c>
      <c r="C440" s="141">
        <f t="shared" si="97"/>
        <v>0</v>
      </c>
      <c r="D440" s="141">
        <f t="shared" si="98"/>
        <v>0</v>
      </c>
      <c r="E440" s="141">
        <f t="shared" si="99"/>
        <v>0</v>
      </c>
      <c r="F440" s="141">
        <f t="shared" si="100"/>
        <v>0</v>
      </c>
      <c r="G440" s="141">
        <f t="shared" si="101"/>
        <v>10</v>
      </c>
      <c r="H440" s="141">
        <f t="shared" si="102"/>
        <v>24</v>
      </c>
      <c r="I440" s="141">
        <f t="shared" si="103"/>
        <v>1.35</v>
      </c>
      <c r="J440" s="141"/>
      <c r="K440" s="141">
        <f t="shared" si="104"/>
        <v>0</v>
      </c>
      <c r="L440" s="141">
        <f t="shared" si="105"/>
        <v>0</v>
      </c>
      <c r="M440" s="141">
        <f t="shared" si="106"/>
        <v>2</v>
      </c>
      <c r="N440" s="141">
        <f t="shared" si="107"/>
        <v>0</v>
      </c>
      <c r="O440" s="141">
        <f t="shared" si="108"/>
        <v>11</v>
      </c>
      <c r="P440" s="141">
        <f t="shared" si="95"/>
        <v>30.555555555555557</v>
      </c>
      <c r="Q440" s="141">
        <f t="shared" si="109"/>
        <v>8</v>
      </c>
      <c r="R440" s="141">
        <f t="shared" si="96"/>
        <v>36</v>
      </c>
      <c r="S440" s="144"/>
      <c r="T440" s="253">
        <v>474097153</v>
      </c>
      <c r="U440" s="383" t="s">
        <v>717</v>
      </c>
      <c r="V440" s="253">
        <v>0</v>
      </c>
      <c r="W440" s="253">
        <v>0</v>
      </c>
      <c r="X440" s="253">
        <v>0</v>
      </c>
      <c r="Y440" s="253">
        <v>0</v>
      </c>
      <c r="Z440" s="253">
        <v>10</v>
      </c>
      <c r="AA440" s="253">
        <v>24</v>
      </c>
      <c r="AB440" s="253">
        <v>0</v>
      </c>
      <c r="AC440" s="253">
        <v>0</v>
      </c>
      <c r="AD440" s="253">
        <v>2</v>
      </c>
      <c r="AE440" s="253">
        <v>0</v>
      </c>
      <c r="AF440" s="253">
        <v>3</v>
      </c>
      <c r="AG440" s="253">
        <v>0</v>
      </c>
      <c r="AH440" s="253">
        <v>0</v>
      </c>
      <c r="AI440" s="253">
        <v>0</v>
      </c>
      <c r="AJ440" s="253">
        <v>8</v>
      </c>
      <c r="AK440" s="126"/>
      <c r="AL440" s="253">
        <v>474</v>
      </c>
      <c r="AM440" s="253">
        <v>97</v>
      </c>
      <c r="AN440" s="253">
        <v>153</v>
      </c>
      <c r="AO440" s="253">
        <v>0</v>
      </c>
    </row>
    <row r="441" spans="1:41">
      <c r="A441" s="129">
        <v>474097158</v>
      </c>
      <c r="B441" s="130" t="s">
        <v>717</v>
      </c>
      <c r="C441" s="141">
        <f t="shared" si="97"/>
        <v>0</v>
      </c>
      <c r="D441" s="141">
        <f t="shared" si="98"/>
        <v>0</v>
      </c>
      <c r="E441" s="141">
        <f t="shared" si="99"/>
        <v>0</v>
      </c>
      <c r="F441" s="141">
        <f t="shared" si="100"/>
        <v>0</v>
      </c>
      <c r="G441" s="141">
        <f t="shared" si="101"/>
        <v>0</v>
      </c>
      <c r="H441" s="141">
        <f t="shared" si="102"/>
        <v>1</v>
      </c>
      <c r="I441" s="141">
        <f t="shared" si="103"/>
        <v>3.7499999999999999E-2</v>
      </c>
      <c r="J441" s="141"/>
      <c r="K441" s="141">
        <f t="shared" si="104"/>
        <v>0</v>
      </c>
      <c r="L441" s="141">
        <f t="shared" si="105"/>
        <v>0</v>
      </c>
      <c r="M441" s="141">
        <f t="shared" si="106"/>
        <v>0</v>
      </c>
      <c r="N441" s="141">
        <f t="shared" si="107"/>
        <v>0</v>
      </c>
      <c r="O441" s="141">
        <f t="shared" si="108"/>
        <v>0</v>
      </c>
      <c r="P441" s="141">
        <f t="shared" si="95"/>
        <v>0</v>
      </c>
      <c r="Q441" s="141">
        <f t="shared" si="109"/>
        <v>1</v>
      </c>
      <c r="R441" s="141">
        <f t="shared" si="96"/>
        <v>1</v>
      </c>
      <c r="S441" s="144"/>
      <c r="T441" s="253">
        <v>474097158</v>
      </c>
      <c r="U441" s="383" t="s">
        <v>717</v>
      </c>
      <c r="V441" s="253">
        <v>0</v>
      </c>
      <c r="W441" s="253">
        <v>0</v>
      </c>
      <c r="X441" s="253">
        <v>0</v>
      </c>
      <c r="Y441" s="253">
        <v>0</v>
      </c>
      <c r="Z441" s="253">
        <v>0</v>
      </c>
      <c r="AA441" s="253">
        <v>1</v>
      </c>
      <c r="AB441" s="253">
        <v>0</v>
      </c>
      <c r="AC441" s="253">
        <v>0</v>
      </c>
      <c r="AD441" s="253">
        <v>0</v>
      </c>
      <c r="AE441" s="253">
        <v>0</v>
      </c>
      <c r="AF441" s="253">
        <v>0</v>
      </c>
      <c r="AG441" s="253">
        <v>0</v>
      </c>
      <c r="AH441" s="253">
        <v>0</v>
      </c>
      <c r="AI441" s="253">
        <v>0</v>
      </c>
      <c r="AJ441" s="253">
        <v>0</v>
      </c>
      <c r="AK441" s="126"/>
      <c r="AL441" s="253">
        <v>474</v>
      </c>
      <c r="AM441" s="253">
        <v>97</v>
      </c>
      <c r="AN441" s="253">
        <v>158</v>
      </c>
      <c r="AO441" s="253">
        <v>0</v>
      </c>
    </row>
    <row r="442" spans="1:41">
      <c r="A442" s="129">
        <v>474097162</v>
      </c>
      <c r="B442" s="130" t="s">
        <v>717</v>
      </c>
      <c r="C442" s="141">
        <f t="shared" si="97"/>
        <v>0</v>
      </c>
      <c r="D442" s="141">
        <f t="shared" si="98"/>
        <v>0</v>
      </c>
      <c r="E442" s="141">
        <f t="shared" si="99"/>
        <v>0</v>
      </c>
      <c r="F442" s="141">
        <f t="shared" si="100"/>
        <v>0</v>
      </c>
      <c r="G442" s="141">
        <f t="shared" si="101"/>
        <v>5</v>
      </c>
      <c r="H442" s="141">
        <f t="shared" si="102"/>
        <v>13</v>
      </c>
      <c r="I442" s="141">
        <f t="shared" si="103"/>
        <v>0.67500000000000004</v>
      </c>
      <c r="J442" s="141"/>
      <c r="K442" s="141">
        <f t="shared" si="104"/>
        <v>0</v>
      </c>
      <c r="L442" s="141">
        <f t="shared" si="105"/>
        <v>0</v>
      </c>
      <c r="M442" s="141">
        <f t="shared" si="106"/>
        <v>0</v>
      </c>
      <c r="N442" s="141">
        <f t="shared" si="107"/>
        <v>0</v>
      </c>
      <c r="O442" s="141">
        <f t="shared" si="108"/>
        <v>3</v>
      </c>
      <c r="P442" s="141">
        <f t="shared" si="95"/>
        <v>16.666666666666664</v>
      </c>
      <c r="Q442" s="141">
        <f t="shared" si="109"/>
        <v>4</v>
      </c>
      <c r="R442" s="141">
        <f t="shared" si="96"/>
        <v>18</v>
      </c>
      <c r="S442" s="144"/>
      <c r="T442" s="253">
        <v>474097162</v>
      </c>
      <c r="U442" s="383" t="s">
        <v>717</v>
      </c>
      <c r="V442" s="253">
        <v>0</v>
      </c>
      <c r="W442" s="253">
        <v>0</v>
      </c>
      <c r="X442" s="253">
        <v>0</v>
      </c>
      <c r="Y442" s="253">
        <v>0</v>
      </c>
      <c r="Z442" s="253">
        <v>5</v>
      </c>
      <c r="AA442" s="253">
        <v>13</v>
      </c>
      <c r="AB442" s="253">
        <v>0</v>
      </c>
      <c r="AC442" s="253">
        <v>0</v>
      </c>
      <c r="AD442" s="253">
        <v>0</v>
      </c>
      <c r="AE442" s="253">
        <v>0</v>
      </c>
      <c r="AF442" s="253">
        <v>1</v>
      </c>
      <c r="AG442" s="253">
        <v>0</v>
      </c>
      <c r="AH442" s="253">
        <v>0</v>
      </c>
      <c r="AI442" s="253">
        <v>0</v>
      </c>
      <c r="AJ442" s="253">
        <v>2</v>
      </c>
      <c r="AK442" s="126"/>
      <c r="AL442" s="253">
        <v>474</v>
      </c>
      <c r="AM442" s="253">
        <v>97</v>
      </c>
      <c r="AN442" s="253">
        <v>162</v>
      </c>
      <c r="AO442" s="253">
        <v>0</v>
      </c>
    </row>
    <row r="443" spans="1:41">
      <c r="A443" s="129">
        <v>474097343</v>
      </c>
      <c r="B443" s="130" t="s">
        <v>717</v>
      </c>
      <c r="C443" s="141">
        <f t="shared" si="97"/>
        <v>0</v>
      </c>
      <c r="D443" s="141">
        <f t="shared" si="98"/>
        <v>0</v>
      </c>
      <c r="E443" s="141">
        <f t="shared" si="99"/>
        <v>0</v>
      </c>
      <c r="F443" s="141">
        <f t="shared" si="100"/>
        <v>0</v>
      </c>
      <c r="G443" s="141">
        <f t="shared" si="101"/>
        <v>15</v>
      </c>
      <c r="H443" s="141">
        <f t="shared" si="102"/>
        <v>27</v>
      </c>
      <c r="I443" s="141">
        <f t="shared" si="103"/>
        <v>1.575</v>
      </c>
      <c r="J443" s="141"/>
      <c r="K443" s="141">
        <f t="shared" si="104"/>
        <v>0</v>
      </c>
      <c r="L443" s="141">
        <f t="shared" si="105"/>
        <v>0</v>
      </c>
      <c r="M443" s="141">
        <f t="shared" si="106"/>
        <v>0</v>
      </c>
      <c r="N443" s="141">
        <f t="shared" si="107"/>
        <v>0</v>
      </c>
      <c r="O443" s="141">
        <f t="shared" si="108"/>
        <v>12</v>
      </c>
      <c r="P443" s="141">
        <f t="shared" si="95"/>
        <v>28.571428571428569</v>
      </c>
      <c r="Q443" s="141">
        <f t="shared" si="109"/>
        <v>7</v>
      </c>
      <c r="R443" s="141">
        <f t="shared" si="96"/>
        <v>42</v>
      </c>
      <c r="S443" s="144"/>
      <c r="T443" s="253">
        <v>474097343</v>
      </c>
      <c r="U443" s="383" t="s">
        <v>717</v>
      </c>
      <c r="V443" s="253">
        <v>0</v>
      </c>
      <c r="W443" s="253">
        <v>0</v>
      </c>
      <c r="X443" s="253">
        <v>0</v>
      </c>
      <c r="Y443" s="253">
        <v>0</v>
      </c>
      <c r="Z443" s="253">
        <v>15</v>
      </c>
      <c r="AA443" s="253">
        <v>27</v>
      </c>
      <c r="AB443" s="253">
        <v>0</v>
      </c>
      <c r="AC443" s="253">
        <v>0</v>
      </c>
      <c r="AD443" s="253">
        <v>0</v>
      </c>
      <c r="AE443" s="253">
        <v>0</v>
      </c>
      <c r="AF443" s="253">
        <v>2</v>
      </c>
      <c r="AG443" s="253">
        <v>0</v>
      </c>
      <c r="AH443" s="253">
        <v>0</v>
      </c>
      <c r="AI443" s="253">
        <v>0</v>
      </c>
      <c r="AJ443" s="253">
        <v>10</v>
      </c>
      <c r="AK443" s="126"/>
      <c r="AL443" s="253">
        <v>474</v>
      </c>
      <c r="AM443" s="253">
        <v>97</v>
      </c>
      <c r="AN443" s="253">
        <v>343</v>
      </c>
      <c r="AO443" s="253">
        <v>0</v>
      </c>
    </row>
    <row r="444" spans="1:41">
      <c r="A444" s="129">
        <v>474097610</v>
      </c>
      <c r="B444" s="130" t="s">
        <v>717</v>
      </c>
      <c r="C444" s="141">
        <f t="shared" si="97"/>
        <v>0</v>
      </c>
      <c r="D444" s="141">
        <f t="shared" si="98"/>
        <v>0</v>
      </c>
      <c r="E444" s="141">
        <f t="shared" si="99"/>
        <v>0</v>
      </c>
      <c r="F444" s="141">
        <f t="shared" si="100"/>
        <v>0</v>
      </c>
      <c r="G444" s="141">
        <f t="shared" si="101"/>
        <v>3</v>
      </c>
      <c r="H444" s="141">
        <f t="shared" si="102"/>
        <v>4</v>
      </c>
      <c r="I444" s="141">
        <f t="shared" si="103"/>
        <v>0.26250000000000001</v>
      </c>
      <c r="J444" s="141"/>
      <c r="K444" s="141">
        <f t="shared" si="104"/>
        <v>0</v>
      </c>
      <c r="L444" s="141">
        <f t="shared" si="105"/>
        <v>0</v>
      </c>
      <c r="M444" s="141">
        <f t="shared" si="106"/>
        <v>0</v>
      </c>
      <c r="N444" s="141">
        <f t="shared" si="107"/>
        <v>0</v>
      </c>
      <c r="O444" s="141">
        <f t="shared" si="108"/>
        <v>1</v>
      </c>
      <c r="P444" s="141">
        <f t="shared" si="95"/>
        <v>14.285714285714285</v>
      </c>
      <c r="Q444" s="141">
        <f t="shared" si="109"/>
        <v>3</v>
      </c>
      <c r="R444" s="141">
        <f t="shared" si="96"/>
        <v>7</v>
      </c>
      <c r="S444" s="144"/>
      <c r="T444" s="253">
        <v>474097610</v>
      </c>
      <c r="U444" s="383" t="s">
        <v>717</v>
      </c>
      <c r="V444" s="253">
        <v>0</v>
      </c>
      <c r="W444" s="253">
        <v>0</v>
      </c>
      <c r="X444" s="253">
        <v>0</v>
      </c>
      <c r="Y444" s="253">
        <v>0</v>
      </c>
      <c r="Z444" s="253">
        <v>3</v>
      </c>
      <c r="AA444" s="253">
        <v>4</v>
      </c>
      <c r="AB444" s="253">
        <v>0</v>
      </c>
      <c r="AC444" s="253">
        <v>0</v>
      </c>
      <c r="AD444" s="253">
        <v>0</v>
      </c>
      <c r="AE444" s="253">
        <v>0</v>
      </c>
      <c r="AF444" s="253">
        <v>1</v>
      </c>
      <c r="AG444" s="253">
        <v>0</v>
      </c>
      <c r="AH444" s="253">
        <v>0</v>
      </c>
      <c r="AI444" s="253">
        <v>0</v>
      </c>
      <c r="AJ444" s="253">
        <v>0</v>
      </c>
      <c r="AK444" s="126"/>
      <c r="AL444" s="253">
        <v>474</v>
      </c>
      <c r="AM444" s="253">
        <v>97</v>
      </c>
      <c r="AN444" s="253">
        <v>610</v>
      </c>
      <c r="AO444" s="253">
        <v>0</v>
      </c>
    </row>
    <row r="445" spans="1:41">
      <c r="A445" s="129">
        <v>474097616</v>
      </c>
      <c r="B445" s="130" t="s">
        <v>717</v>
      </c>
      <c r="C445" s="141">
        <f t="shared" si="97"/>
        <v>0</v>
      </c>
      <c r="D445" s="141">
        <f t="shared" si="98"/>
        <v>0</v>
      </c>
      <c r="E445" s="141">
        <f t="shared" si="99"/>
        <v>0</v>
      </c>
      <c r="F445" s="141">
        <f t="shared" si="100"/>
        <v>0</v>
      </c>
      <c r="G445" s="141">
        <f t="shared" si="101"/>
        <v>0</v>
      </c>
      <c r="H445" s="141">
        <f t="shared" si="102"/>
        <v>4</v>
      </c>
      <c r="I445" s="141">
        <f t="shared" si="103"/>
        <v>0.15</v>
      </c>
      <c r="J445" s="141"/>
      <c r="K445" s="141">
        <f t="shared" si="104"/>
        <v>0</v>
      </c>
      <c r="L445" s="141">
        <f t="shared" si="105"/>
        <v>0</v>
      </c>
      <c r="M445" s="141">
        <f t="shared" si="106"/>
        <v>0</v>
      </c>
      <c r="N445" s="141">
        <f t="shared" si="107"/>
        <v>0</v>
      </c>
      <c r="O445" s="141">
        <f t="shared" si="108"/>
        <v>0</v>
      </c>
      <c r="P445" s="141">
        <f t="shared" si="95"/>
        <v>0</v>
      </c>
      <c r="Q445" s="141">
        <f t="shared" si="109"/>
        <v>1</v>
      </c>
      <c r="R445" s="141">
        <f t="shared" si="96"/>
        <v>4</v>
      </c>
      <c r="S445" s="144"/>
      <c r="T445" s="253">
        <v>474097616</v>
      </c>
      <c r="U445" s="383" t="s">
        <v>717</v>
      </c>
      <c r="V445" s="253">
        <v>0</v>
      </c>
      <c r="W445" s="253">
        <v>0</v>
      </c>
      <c r="X445" s="253">
        <v>0</v>
      </c>
      <c r="Y445" s="253">
        <v>0</v>
      </c>
      <c r="Z445" s="253">
        <v>0</v>
      </c>
      <c r="AA445" s="253">
        <v>4</v>
      </c>
      <c r="AB445" s="253">
        <v>0</v>
      </c>
      <c r="AC445" s="253">
        <v>0</v>
      </c>
      <c r="AD445" s="253">
        <v>0</v>
      </c>
      <c r="AE445" s="253">
        <v>0</v>
      </c>
      <c r="AF445" s="253">
        <v>0</v>
      </c>
      <c r="AG445" s="253">
        <v>0</v>
      </c>
      <c r="AH445" s="253">
        <v>0</v>
      </c>
      <c r="AI445" s="253">
        <v>0</v>
      </c>
      <c r="AJ445" s="253">
        <v>0</v>
      </c>
      <c r="AK445" s="126"/>
      <c r="AL445" s="253">
        <v>474</v>
      </c>
      <c r="AM445" s="253">
        <v>97</v>
      </c>
      <c r="AN445" s="253">
        <v>616</v>
      </c>
      <c r="AO445" s="253">
        <v>0</v>
      </c>
    </row>
    <row r="446" spans="1:41">
      <c r="A446" s="129">
        <v>474097720</v>
      </c>
      <c r="B446" s="130" t="s">
        <v>717</v>
      </c>
      <c r="C446" s="141">
        <f t="shared" si="97"/>
        <v>0</v>
      </c>
      <c r="D446" s="141">
        <f t="shared" si="98"/>
        <v>0</v>
      </c>
      <c r="E446" s="141">
        <f t="shared" si="99"/>
        <v>0</v>
      </c>
      <c r="F446" s="141">
        <f t="shared" si="100"/>
        <v>0</v>
      </c>
      <c r="G446" s="141">
        <f t="shared" si="101"/>
        <v>3</v>
      </c>
      <c r="H446" s="141">
        <f t="shared" si="102"/>
        <v>5</v>
      </c>
      <c r="I446" s="141">
        <f t="shared" si="103"/>
        <v>0.3</v>
      </c>
      <c r="J446" s="141"/>
      <c r="K446" s="141">
        <f t="shared" si="104"/>
        <v>0</v>
      </c>
      <c r="L446" s="141">
        <f t="shared" si="105"/>
        <v>0</v>
      </c>
      <c r="M446" s="141">
        <f t="shared" si="106"/>
        <v>0</v>
      </c>
      <c r="N446" s="141">
        <f t="shared" si="107"/>
        <v>0</v>
      </c>
      <c r="O446" s="141">
        <f t="shared" si="108"/>
        <v>3</v>
      </c>
      <c r="P446" s="141">
        <f t="shared" si="95"/>
        <v>37.5</v>
      </c>
      <c r="Q446" s="141">
        <f t="shared" si="109"/>
        <v>9</v>
      </c>
      <c r="R446" s="141">
        <f t="shared" si="96"/>
        <v>8</v>
      </c>
      <c r="S446" s="144"/>
      <c r="T446" s="253">
        <v>474097720</v>
      </c>
      <c r="U446" s="383" t="s">
        <v>717</v>
      </c>
      <c r="V446" s="253">
        <v>0</v>
      </c>
      <c r="W446" s="253">
        <v>0</v>
      </c>
      <c r="X446" s="253">
        <v>0</v>
      </c>
      <c r="Y446" s="253">
        <v>0</v>
      </c>
      <c r="Z446" s="253">
        <v>3</v>
      </c>
      <c r="AA446" s="253">
        <v>5</v>
      </c>
      <c r="AB446" s="253">
        <v>0</v>
      </c>
      <c r="AC446" s="253">
        <v>0</v>
      </c>
      <c r="AD446" s="253">
        <v>0</v>
      </c>
      <c r="AE446" s="253">
        <v>0</v>
      </c>
      <c r="AF446" s="253">
        <v>0</v>
      </c>
      <c r="AG446" s="253">
        <v>0</v>
      </c>
      <c r="AH446" s="253">
        <v>0</v>
      </c>
      <c r="AI446" s="253">
        <v>0</v>
      </c>
      <c r="AJ446" s="253">
        <v>3</v>
      </c>
      <c r="AK446" s="126"/>
      <c r="AL446" s="253">
        <v>474</v>
      </c>
      <c r="AM446" s="253">
        <v>97</v>
      </c>
      <c r="AN446" s="253">
        <v>720</v>
      </c>
      <c r="AO446" s="253">
        <v>0</v>
      </c>
    </row>
    <row r="447" spans="1:41">
      <c r="A447" s="129">
        <v>474097725</v>
      </c>
      <c r="B447" s="130" t="s">
        <v>717</v>
      </c>
      <c r="C447" s="141">
        <f t="shared" si="97"/>
        <v>0</v>
      </c>
      <c r="D447" s="141">
        <f t="shared" si="98"/>
        <v>0</v>
      </c>
      <c r="E447" s="141">
        <f t="shared" si="99"/>
        <v>0</v>
      </c>
      <c r="F447" s="141">
        <f t="shared" si="100"/>
        <v>0</v>
      </c>
      <c r="G447" s="141">
        <f t="shared" si="101"/>
        <v>0</v>
      </c>
      <c r="H447" s="141">
        <f t="shared" si="102"/>
        <v>1</v>
      </c>
      <c r="I447" s="141">
        <f t="shared" si="103"/>
        <v>3.7499999999999999E-2</v>
      </c>
      <c r="J447" s="141"/>
      <c r="K447" s="141">
        <f t="shared" si="104"/>
        <v>0</v>
      </c>
      <c r="L447" s="141">
        <f t="shared" si="105"/>
        <v>0</v>
      </c>
      <c r="M447" s="141">
        <f t="shared" si="106"/>
        <v>0</v>
      </c>
      <c r="N447" s="141">
        <f t="shared" si="107"/>
        <v>0</v>
      </c>
      <c r="O447" s="141">
        <f t="shared" si="108"/>
        <v>0</v>
      </c>
      <c r="P447" s="141">
        <f t="shared" si="95"/>
        <v>0</v>
      </c>
      <c r="Q447" s="141">
        <f t="shared" si="109"/>
        <v>1</v>
      </c>
      <c r="R447" s="141">
        <f t="shared" si="96"/>
        <v>1</v>
      </c>
      <c r="S447" s="144"/>
      <c r="T447" s="253">
        <v>474097725</v>
      </c>
      <c r="U447" s="383" t="s">
        <v>717</v>
      </c>
      <c r="V447" s="253">
        <v>0</v>
      </c>
      <c r="W447" s="253">
        <v>0</v>
      </c>
      <c r="X447" s="253">
        <v>0</v>
      </c>
      <c r="Y447" s="253">
        <v>0</v>
      </c>
      <c r="Z447" s="253">
        <v>0</v>
      </c>
      <c r="AA447" s="253">
        <v>1</v>
      </c>
      <c r="AB447" s="253">
        <v>0</v>
      </c>
      <c r="AC447" s="253">
        <v>0</v>
      </c>
      <c r="AD447" s="253">
        <v>0</v>
      </c>
      <c r="AE447" s="253">
        <v>0</v>
      </c>
      <c r="AF447" s="253">
        <v>0</v>
      </c>
      <c r="AG447" s="253">
        <v>0</v>
      </c>
      <c r="AH447" s="253">
        <v>0</v>
      </c>
      <c r="AI447" s="253">
        <v>0</v>
      </c>
      <c r="AJ447" s="253">
        <v>0</v>
      </c>
      <c r="AK447" s="126"/>
      <c r="AL447" s="253">
        <v>474</v>
      </c>
      <c r="AM447" s="253">
        <v>97</v>
      </c>
      <c r="AN447" s="253">
        <v>725</v>
      </c>
      <c r="AO447" s="253">
        <v>0</v>
      </c>
    </row>
    <row r="448" spans="1:41">
      <c r="A448" s="129">
        <v>474097735</v>
      </c>
      <c r="B448" s="130" t="s">
        <v>717</v>
      </c>
      <c r="C448" s="141">
        <f t="shared" si="97"/>
        <v>0</v>
      </c>
      <c r="D448" s="141">
        <f t="shared" si="98"/>
        <v>0</v>
      </c>
      <c r="E448" s="141">
        <f t="shared" si="99"/>
        <v>0</v>
      </c>
      <c r="F448" s="141">
        <f t="shared" si="100"/>
        <v>0</v>
      </c>
      <c r="G448" s="141">
        <f t="shared" si="101"/>
        <v>10</v>
      </c>
      <c r="H448" s="141">
        <f t="shared" si="102"/>
        <v>15</v>
      </c>
      <c r="I448" s="141">
        <f t="shared" si="103"/>
        <v>0.9375</v>
      </c>
      <c r="J448" s="141"/>
      <c r="K448" s="141">
        <f t="shared" si="104"/>
        <v>0</v>
      </c>
      <c r="L448" s="141">
        <f t="shared" si="105"/>
        <v>0</v>
      </c>
      <c r="M448" s="141">
        <f t="shared" si="106"/>
        <v>0</v>
      </c>
      <c r="N448" s="141">
        <f t="shared" si="107"/>
        <v>0</v>
      </c>
      <c r="O448" s="141">
        <f t="shared" si="108"/>
        <v>8</v>
      </c>
      <c r="P448" s="141">
        <f t="shared" si="95"/>
        <v>32</v>
      </c>
      <c r="Q448" s="141">
        <f t="shared" si="109"/>
        <v>8</v>
      </c>
      <c r="R448" s="141">
        <f t="shared" si="96"/>
        <v>25</v>
      </c>
      <c r="S448" s="144"/>
      <c r="T448" s="253">
        <v>474097735</v>
      </c>
      <c r="U448" s="383" t="s">
        <v>717</v>
      </c>
      <c r="V448" s="253">
        <v>0</v>
      </c>
      <c r="W448" s="253">
        <v>0</v>
      </c>
      <c r="X448" s="253">
        <v>0</v>
      </c>
      <c r="Y448" s="253">
        <v>0</v>
      </c>
      <c r="Z448" s="253">
        <v>10</v>
      </c>
      <c r="AA448" s="253">
        <v>15</v>
      </c>
      <c r="AB448" s="253">
        <v>0</v>
      </c>
      <c r="AC448" s="253">
        <v>0</v>
      </c>
      <c r="AD448" s="253">
        <v>0</v>
      </c>
      <c r="AE448" s="253">
        <v>0</v>
      </c>
      <c r="AF448" s="253">
        <v>3</v>
      </c>
      <c r="AG448" s="253">
        <v>0</v>
      </c>
      <c r="AH448" s="253">
        <v>0</v>
      </c>
      <c r="AI448" s="253">
        <v>0</v>
      </c>
      <c r="AJ448" s="253">
        <v>5</v>
      </c>
      <c r="AK448" s="126"/>
      <c r="AL448" s="253">
        <v>474</v>
      </c>
      <c r="AM448" s="253">
        <v>97</v>
      </c>
      <c r="AN448" s="253">
        <v>735</v>
      </c>
      <c r="AO448" s="253">
        <v>0</v>
      </c>
    </row>
    <row r="449" spans="1:41">
      <c r="A449" s="129">
        <v>474097753</v>
      </c>
      <c r="B449" s="130" t="s">
        <v>717</v>
      </c>
      <c r="C449" s="141">
        <f t="shared" si="97"/>
        <v>0</v>
      </c>
      <c r="D449" s="141">
        <f t="shared" si="98"/>
        <v>0</v>
      </c>
      <c r="E449" s="141">
        <f t="shared" si="99"/>
        <v>0</v>
      </c>
      <c r="F449" s="141">
        <f t="shared" si="100"/>
        <v>0</v>
      </c>
      <c r="G449" s="141">
        <f t="shared" si="101"/>
        <v>11</v>
      </c>
      <c r="H449" s="141">
        <f t="shared" si="102"/>
        <v>9</v>
      </c>
      <c r="I449" s="141">
        <f t="shared" si="103"/>
        <v>0.75</v>
      </c>
      <c r="J449" s="141"/>
      <c r="K449" s="141">
        <f t="shared" si="104"/>
        <v>0</v>
      </c>
      <c r="L449" s="141">
        <f t="shared" si="105"/>
        <v>0</v>
      </c>
      <c r="M449" s="141">
        <f t="shared" si="106"/>
        <v>0</v>
      </c>
      <c r="N449" s="141">
        <f t="shared" si="107"/>
        <v>0</v>
      </c>
      <c r="O449" s="141">
        <f t="shared" si="108"/>
        <v>1</v>
      </c>
      <c r="P449" s="141">
        <f t="shared" si="95"/>
        <v>5</v>
      </c>
      <c r="Q449" s="141">
        <f t="shared" si="109"/>
        <v>1</v>
      </c>
      <c r="R449" s="141">
        <f t="shared" si="96"/>
        <v>20</v>
      </c>
      <c r="S449" s="144"/>
      <c r="T449" s="253">
        <v>474097753</v>
      </c>
      <c r="U449" s="383" t="s">
        <v>717</v>
      </c>
      <c r="V449" s="253">
        <v>0</v>
      </c>
      <c r="W449" s="253">
        <v>0</v>
      </c>
      <c r="X449" s="253">
        <v>0</v>
      </c>
      <c r="Y449" s="253">
        <v>0</v>
      </c>
      <c r="Z449" s="253">
        <v>11</v>
      </c>
      <c r="AA449" s="253">
        <v>9</v>
      </c>
      <c r="AB449" s="253">
        <v>0</v>
      </c>
      <c r="AC449" s="253">
        <v>0</v>
      </c>
      <c r="AD449" s="253">
        <v>0</v>
      </c>
      <c r="AE449" s="253">
        <v>0</v>
      </c>
      <c r="AF449" s="253">
        <v>1</v>
      </c>
      <c r="AG449" s="253">
        <v>0</v>
      </c>
      <c r="AH449" s="253">
        <v>0</v>
      </c>
      <c r="AI449" s="253">
        <v>0</v>
      </c>
      <c r="AJ449" s="253">
        <v>0</v>
      </c>
      <c r="AK449" s="126"/>
      <c r="AL449" s="253">
        <v>474</v>
      </c>
      <c r="AM449" s="253">
        <v>97</v>
      </c>
      <c r="AN449" s="253">
        <v>753</v>
      </c>
      <c r="AO449" s="253">
        <v>0</v>
      </c>
    </row>
    <row r="450" spans="1:41">
      <c r="A450" s="129">
        <v>474097755</v>
      </c>
      <c r="B450" s="130" t="s">
        <v>717</v>
      </c>
      <c r="C450" s="141">
        <f t="shared" si="97"/>
        <v>0</v>
      </c>
      <c r="D450" s="141">
        <f t="shared" si="98"/>
        <v>0</v>
      </c>
      <c r="E450" s="141">
        <f t="shared" si="99"/>
        <v>0</v>
      </c>
      <c r="F450" s="141">
        <f t="shared" si="100"/>
        <v>0</v>
      </c>
      <c r="G450" s="141">
        <f t="shared" si="101"/>
        <v>1</v>
      </c>
      <c r="H450" s="141">
        <f t="shared" si="102"/>
        <v>2</v>
      </c>
      <c r="I450" s="141">
        <f t="shared" si="103"/>
        <v>0.1125</v>
      </c>
      <c r="J450" s="141"/>
      <c r="K450" s="141">
        <f t="shared" si="104"/>
        <v>0</v>
      </c>
      <c r="L450" s="141">
        <f t="shared" si="105"/>
        <v>0</v>
      </c>
      <c r="M450" s="141">
        <f t="shared" si="106"/>
        <v>0</v>
      </c>
      <c r="N450" s="141">
        <f t="shared" si="107"/>
        <v>0</v>
      </c>
      <c r="O450" s="141">
        <f t="shared" si="108"/>
        <v>0</v>
      </c>
      <c r="P450" s="141">
        <f t="shared" si="95"/>
        <v>0</v>
      </c>
      <c r="Q450" s="141">
        <f t="shared" si="109"/>
        <v>1</v>
      </c>
      <c r="R450" s="141">
        <f t="shared" si="96"/>
        <v>3</v>
      </c>
      <c r="S450" s="144"/>
      <c r="T450" s="253">
        <v>474097755</v>
      </c>
      <c r="U450" s="383" t="s">
        <v>717</v>
      </c>
      <c r="V450" s="253">
        <v>0</v>
      </c>
      <c r="W450" s="253">
        <v>0</v>
      </c>
      <c r="X450" s="253">
        <v>0</v>
      </c>
      <c r="Y450" s="253">
        <v>0</v>
      </c>
      <c r="Z450" s="253">
        <v>1</v>
      </c>
      <c r="AA450" s="253">
        <v>2</v>
      </c>
      <c r="AB450" s="253">
        <v>0</v>
      </c>
      <c r="AC450" s="253">
        <v>0</v>
      </c>
      <c r="AD450" s="253">
        <v>0</v>
      </c>
      <c r="AE450" s="253">
        <v>0</v>
      </c>
      <c r="AF450" s="253">
        <v>0</v>
      </c>
      <c r="AG450" s="253">
        <v>0</v>
      </c>
      <c r="AH450" s="253">
        <v>0</v>
      </c>
      <c r="AI450" s="253">
        <v>0</v>
      </c>
      <c r="AJ450" s="253">
        <v>0</v>
      </c>
      <c r="AK450" s="126"/>
      <c r="AL450" s="253">
        <v>474</v>
      </c>
      <c r="AM450" s="253">
        <v>97</v>
      </c>
      <c r="AN450" s="253">
        <v>755</v>
      </c>
      <c r="AO450" s="253">
        <v>0</v>
      </c>
    </row>
    <row r="451" spans="1:41">
      <c r="A451" s="129">
        <v>474097775</v>
      </c>
      <c r="B451" s="130" t="s">
        <v>717</v>
      </c>
      <c r="C451" s="141">
        <f t="shared" si="97"/>
        <v>0</v>
      </c>
      <c r="D451" s="141">
        <f t="shared" si="98"/>
        <v>0</v>
      </c>
      <c r="E451" s="141">
        <f t="shared" si="99"/>
        <v>0</v>
      </c>
      <c r="F451" s="141">
        <f t="shared" si="100"/>
        <v>0</v>
      </c>
      <c r="G451" s="141">
        <f t="shared" si="101"/>
        <v>0</v>
      </c>
      <c r="H451" s="141">
        <f t="shared" si="102"/>
        <v>3</v>
      </c>
      <c r="I451" s="141">
        <f t="shared" si="103"/>
        <v>0.1125</v>
      </c>
      <c r="J451" s="141"/>
      <c r="K451" s="141">
        <f t="shared" si="104"/>
        <v>0</v>
      </c>
      <c r="L451" s="141">
        <f t="shared" si="105"/>
        <v>0</v>
      </c>
      <c r="M451" s="141">
        <f t="shared" si="106"/>
        <v>0</v>
      </c>
      <c r="N451" s="141">
        <f t="shared" si="107"/>
        <v>0</v>
      </c>
      <c r="O451" s="141">
        <f t="shared" si="108"/>
        <v>0</v>
      </c>
      <c r="P451" s="141">
        <f t="shared" si="95"/>
        <v>0</v>
      </c>
      <c r="Q451" s="141">
        <f t="shared" si="109"/>
        <v>1</v>
      </c>
      <c r="R451" s="141">
        <f t="shared" si="96"/>
        <v>3</v>
      </c>
      <c r="S451" s="144"/>
      <c r="T451" s="253">
        <v>474097775</v>
      </c>
      <c r="U451" s="383" t="s">
        <v>717</v>
      </c>
      <c r="V451" s="253">
        <v>0</v>
      </c>
      <c r="W451" s="253">
        <v>0</v>
      </c>
      <c r="X451" s="253">
        <v>0</v>
      </c>
      <c r="Y451" s="253">
        <v>0</v>
      </c>
      <c r="Z451" s="253">
        <v>0</v>
      </c>
      <c r="AA451" s="253">
        <v>3</v>
      </c>
      <c r="AB451" s="253">
        <v>0</v>
      </c>
      <c r="AC451" s="253">
        <v>0</v>
      </c>
      <c r="AD451" s="253">
        <v>0</v>
      </c>
      <c r="AE451" s="253">
        <v>0</v>
      </c>
      <c r="AF451" s="253">
        <v>0</v>
      </c>
      <c r="AG451" s="253">
        <v>0</v>
      </c>
      <c r="AH451" s="253">
        <v>0</v>
      </c>
      <c r="AI451" s="253">
        <v>0</v>
      </c>
      <c r="AJ451" s="253">
        <v>0</v>
      </c>
      <c r="AK451" s="126"/>
      <c r="AL451" s="253">
        <v>474</v>
      </c>
      <c r="AM451" s="253">
        <v>97</v>
      </c>
      <c r="AN451" s="253">
        <v>775</v>
      </c>
      <c r="AO451" s="253">
        <v>0</v>
      </c>
    </row>
    <row r="452" spans="1:41">
      <c r="A452" s="129">
        <v>478352051</v>
      </c>
      <c r="B452" s="130" t="s">
        <v>0</v>
      </c>
      <c r="C452" s="141">
        <f t="shared" si="97"/>
        <v>0</v>
      </c>
      <c r="D452" s="141">
        <f t="shared" si="98"/>
        <v>0</v>
      </c>
      <c r="E452" s="141">
        <f t="shared" si="99"/>
        <v>0</v>
      </c>
      <c r="F452" s="141">
        <f t="shared" si="100"/>
        <v>0</v>
      </c>
      <c r="G452" s="141">
        <f t="shared" si="101"/>
        <v>1</v>
      </c>
      <c r="H452" s="141">
        <f t="shared" si="102"/>
        <v>0</v>
      </c>
      <c r="I452" s="141">
        <f t="shared" si="103"/>
        <v>3.7499999999999999E-2</v>
      </c>
      <c r="J452" s="141"/>
      <c r="K452" s="141">
        <f t="shared" si="104"/>
        <v>0</v>
      </c>
      <c r="L452" s="141">
        <f t="shared" si="105"/>
        <v>0</v>
      </c>
      <c r="M452" s="141">
        <f t="shared" si="106"/>
        <v>0</v>
      </c>
      <c r="N452" s="141">
        <f t="shared" si="107"/>
        <v>0</v>
      </c>
      <c r="O452" s="141">
        <f t="shared" si="108"/>
        <v>0</v>
      </c>
      <c r="P452" s="141">
        <f t="shared" si="95"/>
        <v>0</v>
      </c>
      <c r="Q452" s="141">
        <f t="shared" si="109"/>
        <v>1</v>
      </c>
      <c r="R452" s="141">
        <f t="shared" si="96"/>
        <v>1</v>
      </c>
      <c r="S452" s="144"/>
      <c r="T452" s="253">
        <v>478352051</v>
      </c>
      <c r="U452" s="383" t="s">
        <v>0</v>
      </c>
      <c r="V452" s="253">
        <v>0</v>
      </c>
      <c r="W452" s="253">
        <v>0</v>
      </c>
      <c r="X452" s="253">
        <v>0</v>
      </c>
      <c r="Y452" s="253">
        <v>0</v>
      </c>
      <c r="Z452" s="253">
        <v>1</v>
      </c>
      <c r="AA452" s="253">
        <v>0</v>
      </c>
      <c r="AB452" s="253">
        <v>0</v>
      </c>
      <c r="AC452" s="253">
        <v>0</v>
      </c>
      <c r="AD452" s="253">
        <v>0</v>
      </c>
      <c r="AE452" s="253">
        <v>0</v>
      </c>
      <c r="AF452" s="253">
        <v>0</v>
      </c>
      <c r="AG452" s="253">
        <v>0</v>
      </c>
      <c r="AH452" s="253">
        <v>0</v>
      </c>
      <c r="AI452" s="253">
        <v>0</v>
      </c>
      <c r="AJ452" s="253">
        <v>0</v>
      </c>
      <c r="AK452" s="126"/>
      <c r="AL452" s="253">
        <v>478</v>
      </c>
      <c r="AM452" s="253">
        <v>352</v>
      </c>
      <c r="AN452" s="253">
        <v>51</v>
      </c>
      <c r="AO452" s="253">
        <v>0</v>
      </c>
    </row>
    <row r="453" spans="1:41">
      <c r="A453" s="129">
        <v>478352064</v>
      </c>
      <c r="B453" s="130" t="s">
        <v>0</v>
      </c>
      <c r="C453" s="141">
        <f t="shared" si="97"/>
        <v>0</v>
      </c>
      <c r="D453" s="141">
        <f t="shared" si="98"/>
        <v>0</v>
      </c>
      <c r="E453" s="141">
        <f t="shared" si="99"/>
        <v>0</v>
      </c>
      <c r="F453" s="141">
        <f t="shared" si="100"/>
        <v>0</v>
      </c>
      <c r="G453" s="141">
        <f t="shared" si="101"/>
        <v>0</v>
      </c>
      <c r="H453" s="141">
        <f t="shared" si="102"/>
        <v>2</v>
      </c>
      <c r="I453" s="141">
        <f t="shared" si="103"/>
        <v>7.4999999999999997E-2</v>
      </c>
      <c r="J453" s="141"/>
      <c r="K453" s="141">
        <f t="shared" si="104"/>
        <v>0</v>
      </c>
      <c r="L453" s="141">
        <f t="shared" si="105"/>
        <v>0</v>
      </c>
      <c r="M453" s="141">
        <f t="shared" si="106"/>
        <v>0</v>
      </c>
      <c r="N453" s="141">
        <f t="shared" si="107"/>
        <v>0</v>
      </c>
      <c r="O453" s="141">
        <f t="shared" si="108"/>
        <v>0</v>
      </c>
      <c r="P453" s="141">
        <f t="shared" si="95"/>
        <v>0</v>
      </c>
      <c r="Q453" s="141">
        <f t="shared" si="109"/>
        <v>1</v>
      </c>
      <c r="R453" s="141">
        <f t="shared" si="96"/>
        <v>2</v>
      </c>
      <c r="S453" s="144"/>
      <c r="T453" s="253">
        <v>478352064</v>
      </c>
      <c r="U453" s="383" t="s">
        <v>0</v>
      </c>
      <c r="V453" s="253">
        <v>0</v>
      </c>
      <c r="W453" s="253">
        <v>0</v>
      </c>
      <c r="X453" s="253">
        <v>0</v>
      </c>
      <c r="Y453" s="253">
        <v>0</v>
      </c>
      <c r="Z453" s="253">
        <v>0</v>
      </c>
      <c r="AA453" s="253">
        <v>2</v>
      </c>
      <c r="AB453" s="253">
        <v>0</v>
      </c>
      <c r="AC453" s="253">
        <v>0</v>
      </c>
      <c r="AD453" s="253">
        <v>0</v>
      </c>
      <c r="AE453" s="253">
        <v>0</v>
      </c>
      <c r="AF453" s="253">
        <v>0</v>
      </c>
      <c r="AG453" s="253">
        <v>0</v>
      </c>
      <c r="AH453" s="253">
        <v>0</v>
      </c>
      <c r="AI453" s="253">
        <v>0</v>
      </c>
      <c r="AJ453" s="253">
        <v>0</v>
      </c>
      <c r="AK453" s="126"/>
      <c r="AL453" s="253">
        <v>478</v>
      </c>
      <c r="AM453" s="253">
        <v>352</v>
      </c>
      <c r="AN453" s="253">
        <v>64</v>
      </c>
      <c r="AO453" s="253">
        <v>0</v>
      </c>
    </row>
    <row r="454" spans="1:41">
      <c r="A454" s="129">
        <v>478352067</v>
      </c>
      <c r="B454" s="130" t="s">
        <v>0</v>
      </c>
      <c r="C454" s="141">
        <f t="shared" si="97"/>
        <v>0</v>
      </c>
      <c r="D454" s="141">
        <f t="shared" si="98"/>
        <v>0</v>
      </c>
      <c r="E454" s="141">
        <f t="shared" si="99"/>
        <v>0</v>
      </c>
      <c r="F454" s="141">
        <f t="shared" si="100"/>
        <v>0</v>
      </c>
      <c r="G454" s="141">
        <f t="shared" si="101"/>
        <v>1</v>
      </c>
      <c r="H454" s="141">
        <f t="shared" si="102"/>
        <v>0</v>
      </c>
      <c r="I454" s="141">
        <f t="shared" si="103"/>
        <v>3.7499999999999999E-2</v>
      </c>
      <c r="J454" s="141"/>
      <c r="K454" s="141">
        <f t="shared" si="104"/>
        <v>0</v>
      </c>
      <c r="L454" s="141">
        <f t="shared" si="105"/>
        <v>0</v>
      </c>
      <c r="M454" s="141">
        <f t="shared" si="106"/>
        <v>0</v>
      </c>
      <c r="N454" s="141">
        <f t="shared" si="107"/>
        <v>0</v>
      </c>
      <c r="O454" s="141">
        <f t="shared" si="108"/>
        <v>0</v>
      </c>
      <c r="P454" s="141">
        <f t="shared" si="95"/>
        <v>0</v>
      </c>
      <c r="Q454" s="141">
        <f t="shared" si="109"/>
        <v>1</v>
      </c>
      <c r="R454" s="141">
        <f t="shared" si="96"/>
        <v>1</v>
      </c>
      <c r="S454" s="144"/>
      <c r="T454" s="253">
        <v>478352067</v>
      </c>
      <c r="U454" s="383" t="s">
        <v>0</v>
      </c>
      <c r="V454" s="253">
        <v>0</v>
      </c>
      <c r="W454" s="253">
        <v>0</v>
      </c>
      <c r="X454" s="253">
        <v>0</v>
      </c>
      <c r="Y454" s="253">
        <v>0</v>
      </c>
      <c r="Z454" s="253">
        <v>1</v>
      </c>
      <c r="AA454" s="253">
        <v>0</v>
      </c>
      <c r="AB454" s="253">
        <v>0</v>
      </c>
      <c r="AC454" s="253">
        <v>0</v>
      </c>
      <c r="AD454" s="253">
        <v>0</v>
      </c>
      <c r="AE454" s="253">
        <v>0</v>
      </c>
      <c r="AF454" s="253">
        <v>0</v>
      </c>
      <c r="AG454" s="253">
        <v>0</v>
      </c>
      <c r="AH454" s="253">
        <v>0</v>
      </c>
      <c r="AI454" s="253">
        <v>0</v>
      </c>
      <c r="AJ454" s="253">
        <v>0</v>
      </c>
      <c r="AK454" s="126"/>
      <c r="AL454" s="253">
        <v>478</v>
      </c>
      <c r="AM454" s="253">
        <v>352</v>
      </c>
      <c r="AN454" s="253">
        <v>67</v>
      </c>
      <c r="AO454" s="253">
        <v>0</v>
      </c>
    </row>
    <row r="455" spans="1:41">
      <c r="A455" s="129">
        <v>478352097</v>
      </c>
      <c r="B455" s="130" t="s">
        <v>0</v>
      </c>
      <c r="C455" s="141">
        <f t="shared" si="97"/>
        <v>0</v>
      </c>
      <c r="D455" s="141">
        <f t="shared" si="98"/>
        <v>0</v>
      </c>
      <c r="E455" s="141">
        <f t="shared" si="99"/>
        <v>0</v>
      </c>
      <c r="F455" s="141">
        <f t="shared" si="100"/>
        <v>0</v>
      </c>
      <c r="G455" s="141">
        <f t="shared" si="101"/>
        <v>0</v>
      </c>
      <c r="H455" s="141">
        <f t="shared" si="102"/>
        <v>2</v>
      </c>
      <c r="I455" s="141">
        <f t="shared" si="103"/>
        <v>7.4999999999999997E-2</v>
      </c>
      <c r="J455" s="141"/>
      <c r="K455" s="141">
        <f t="shared" si="104"/>
        <v>0</v>
      </c>
      <c r="L455" s="141">
        <f t="shared" si="105"/>
        <v>0</v>
      </c>
      <c r="M455" s="141">
        <f t="shared" si="106"/>
        <v>0</v>
      </c>
      <c r="N455" s="141">
        <f t="shared" si="107"/>
        <v>0</v>
      </c>
      <c r="O455" s="141">
        <f t="shared" si="108"/>
        <v>2</v>
      </c>
      <c r="P455" s="141">
        <f t="shared" si="95"/>
        <v>100</v>
      </c>
      <c r="Q455" s="141">
        <f t="shared" si="109"/>
        <v>10</v>
      </c>
      <c r="R455" s="141">
        <f t="shared" si="96"/>
        <v>2</v>
      </c>
      <c r="S455" s="144"/>
      <c r="T455" s="253">
        <v>478352097</v>
      </c>
      <c r="U455" s="383" t="s">
        <v>0</v>
      </c>
      <c r="V455" s="253">
        <v>0</v>
      </c>
      <c r="W455" s="253">
        <v>0</v>
      </c>
      <c r="X455" s="253">
        <v>0</v>
      </c>
      <c r="Y455" s="253">
        <v>0</v>
      </c>
      <c r="Z455" s="253">
        <v>0</v>
      </c>
      <c r="AA455" s="253">
        <v>2</v>
      </c>
      <c r="AB455" s="253">
        <v>0</v>
      </c>
      <c r="AC455" s="253">
        <v>0</v>
      </c>
      <c r="AD455" s="253">
        <v>0</v>
      </c>
      <c r="AE455" s="253">
        <v>0</v>
      </c>
      <c r="AF455" s="253">
        <v>0</v>
      </c>
      <c r="AG455" s="253">
        <v>0</v>
      </c>
      <c r="AH455" s="253">
        <v>0</v>
      </c>
      <c r="AI455" s="253">
        <v>0</v>
      </c>
      <c r="AJ455" s="253">
        <v>2</v>
      </c>
      <c r="AK455" s="126"/>
      <c r="AL455" s="253">
        <v>478</v>
      </c>
      <c r="AM455" s="253">
        <v>352</v>
      </c>
      <c r="AN455" s="253">
        <v>97</v>
      </c>
      <c r="AO455" s="253">
        <v>0</v>
      </c>
    </row>
    <row r="456" spans="1:41">
      <c r="A456" s="129">
        <v>478352125</v>
      </c>
      <c r="B456" s="130" t="s">
        <v>0</v>
      </c>
      <c r="C456" s="141">
        <f t="shared" si="97"/>
        <v>0</v>
      </c>
      <c r="D456" s="141">
        <f t="shared" si="98"/>
        <v>0</v>
      </c>
      <c r="E456" s="141">
        <f t="shared" si="99"/>
        <v>0</v>
      </c>
      <c r="F456" s="141">
        <f t="shared" si="100"/>
        <v>0</v>
      </c>
      <c r="G456" s="141">
        <f t="shared" si="101"/>
        <v>5</v>
      </c>
      <c r="H456" s="141">
        <f t="shared" si="102"/>
        <v>12</v>
      </c>
      <c r="I456" s="141">
        <f t="shared" si="103"/>
        <v>0.63749999999999996</v>
      </c>
      <c r="J456" s="141"/>
      <c r="K456" s="141">
        <f t="shared" si="104"/>
        <v>0</v>
      </c>
      <c r="L456" s="141">
        <f t="shared" si="105"/>
        <v>0</v>
      </c>
      <c r="M456" s="141">
        <f t="shared" si="106"/>
        <v>0</v>
      </c>
      <c r="N456" s="141">
        <f t="shared" si="107"/>
        <v>0</v>
      </c>
      <c r="O456" s="141">
        <f t="shared" si="108"/>
        <v>0</v>
      </c>
      <c r="P456" s="141">
        <f t="shared" si="95"/>
        <v>0</v>
      </c>
      <c r="Q456" s="141">
        <f t="shared" si="109"/>
        <v>1</v>
      </c>
      <c r="R456" s="141">
        <f t="shared" si="96"/>
        <v>17</v>
      </c>
      <c r="S456" s="144"/>
      <c r="T456" s="253">
        <v>478352125</v>
      </c>
      <c r="U456" s="383" t="s">
        <v>0</v>
      </c>
      <c r="V456" s="253">
        <v>0</v>
      </c>
      <c r="W456" s="253">
        <v>0</v>
      </c>
      <c r="X456" s="253">
        <v>0</v>
      </c>
      <c r="Y456" s="253">
        <v>0</v>
      </c>
      <c r="Z456" s="253">
        <v>5</v>
      </c>
      <c r="AA456" s="253">
        <v>12</v>
      </c>
      <c r="AB456" s="253">
        <v>0</v>
      </c>
      <c r="AC456" s="253">
        <v>0</v>
      </c>
      <c r="AD456" s="253">
        <v>0</v>
      </c>
      <c r="AE456" s="253">
        <v>0</v>
      </c>
      <c r="AF456" s="253">
        <v>0</v>
      </c>
      <c r="AG456" s="253">
        <v>0</v>
      </c>
      <c r="AH456" s="253">
        <v>0</v>
      </c>
      <c r="AI456" s="253">
        <v>0</v>
      </c>
      <c r="AJ456" s="253">
        <v>0</v>
      </c>
      <c r="AK456" s="126"/>
      <c r="AL456" s="253">
        <v>478</v>
      </c>
      <c r="AM456" s="253">
        <v>352</v>
      </c>
      <c r="AN456" s="253">
        <v>125</v>
      </c>
      <c r="AO456" s="253">
        <v>0</v>
      </c>
    </row>
    <row r="457" spans="1:41">
      <c r="A457" s="129">
        <v>478352153</v>
      </c>
      <c r="B457" s="130" t="s">
        <v>0</v>
      </c>
      <c r="C457" s="141">
        <f t="shared" si="97"/>
        <v>0</v>
      </c>
      <c r="D457" s="141">
        <f t="shared" si="98"/>
        <v>0</v>
      </c>
      <c r="E457" s="141">
        <f t="shared" si="99"/>
        <v>0</v>
      </c>
      <c r="F457" s="141">
        <f t="shared" si="100"/>
        <v>0</v>
      </c>
      <c r="G457" s="141">
        <f t="shared" si="101"/>
        <v>20</v>
      </c>
      <c r="H457" s="141">
        <f t="shared" si="102"/>
        <v>27</v>
      </c>
      <c r="I457" s="141">
        <f t="shared" si="103"/>
        <v>1.7625</v>
      </c>
      <c r="J457" s="141"/>
      <c r="K457" s="141">
        <f t="shared" si="104"/>
        <v>0</v>
      </c>
      <c r="L457" s="141">
        <f t="shared" si="105"/>
        <v>0</v>
      </c>
      <c r="M457" s="141">
        <f t="shared" si="106"/>
        <v>0</v>
      </c>
      <c r="N457" s="141">
        <f t="shared" si="107"/>
        <v>0</v>
      </c>
      <c r="O457" s="141">
        <f t="shared" si="108"/>
        <v>7</v>
      </c>
      <c r="P457" s="141">
        <f t="shared" si="95"/>
        <v>14.893617021276595</v>
      </c>
      <c r="Q457" s="141">
        <f t="shared" si="109"/>
        <v>3</v>
      </c>
      <c r="R457" s="141">
        <f t="shared" si="96"/>
        <v>47</v>
      </c>
      <c r="S457" s="144"/>
      <c r="T457" s="253">
        <v>478352153</v>
      </c>
      <c r="U457" s="383" t="s">
        <v>0</v>
      </c>
      <c r="V457" s="253">
        <v>0</v>
      </c>
      <c r="W457" s="253">
        <v>0</v>
      </c>
      <c r="X457" s="253">
        <v>0</v>
      </c>
      <c r="Y457" s="253">
        <v>0</v>
      </c>
      <c r="Z457" s="253">
        <v>20</v>
      </c>
      <c r="AA457" s="253">
        <v>27</v>
      </c>
      <c r="AB457" s="253">
        <v>0</v>
      </c>
      <c r="AC457" s="253">
        <v>0</v>
      </c>
      <c r="AD457" s="253">
        <v>0</v>
      </c>
      <c r="AE457" s="253">
        <v>0</v>
      </c>
      <c r="AF457" s="253">
        <v>1</v>
      </c>
      <c r="AG457" s="253">
        <v>0</v>
      </c>
      <c r="AH457" s="253">
        <v>0</v>
      </c>
      <c r="AI457" s="253">
        <v>0</v>
      </c>
      <c r="AJ457" s="253">
        <v>6</v>
      </c>
      <c r="AK457" s="126"/>
      <c r="AL457" s="253">
        <v>478</v>
      </c>
      <c r="AM457" s="253">
        <v>352</v>
      </c>
      <c r="AN457" s="253">
        <v>153</v>
      </c>
      <c r="AO457" s="253">
        <v>0</v>
      </c>
    </row>
    <row r="458" spans="1:41">
      <c r="A458" s="129">
        <v>478352158</v>
      </c>
      <c r="B458" s="130" t="s">
        <v>0</v>
      </c>
      <c r="C458" s="141">
        <f t="shared" si="97"/>
        <v>0</v>
      </c>
      <c r="D458" s="141">
        <f t="shared" si="98"/>
        <v>0</v>
      </c>
      <c r="E458" s="141">
        <f t="shared" si="99"/>
        <v>0</v>
      </c>
      <c r="F458" s="141">
        <f t="shared" si="100"/>
        <v>0</v>
      </c>
      <c r="G458" s="141">
        <f t="shared" si="101"/>
        <v>16</v>
      </c>
      <c r="H458" s="141">
        <f t="shared" si="102"/>
        <v>44</v>
      </c>
      <c r="I458" s="141">
        <f t="shared" si="103"/>
        <v>2.25</v>
      </c>
      <c r="J458" s="141"/>
      <c r="K458" s="141">
        <f t="shared" si="104"/>
        <v>0</v>
      </c>
      <c r="L458" s="141">
        <f t="shared" si="105"/>
        <v>0</v>
      </c>
      <c r="M458" s="141">
        <f t="shared" si="106"/>
        <v>0</v>
      </c>
      <c r="N458" s="141">
        <f t="shared" si="107"/>
        <v>0</v>
      </c>
      <c r="O458" s="141">
        <f t="shared" si="108"/>
        <v>2</v>
      </c>
      <c r="P458" s="141">
        <f t="shared" si="95"/>
        <v>3.3333333333333335</v>
      </c>
      <c r="Q458" s="141">
        <f t="shared" si="109"/>
        <v>1</v>
      </c>
      <c r="R458" s="141">
        <f t="shared" si="96"/>
        <v>60</v>
      </c>
      <c r="S458" s="144"/>
      <c r="T458" s="253">
        <v>478352158</v>
      </c>
      <c r="U458" s="383" t="s">
        <v>0</v>
      </c>
      <c r="V458" s="253">
        <v>0</v>
      </c>
      <c r="W458" s="253">
        <v>0</v>
      </c>
      <c r="X458" s="253">
        <v>0</v>
      </c>
      <c r="Y458" s="253">
        <v>0</v>
      </c>
      <c r="Z458" s="253">
        <v>16</v>
      </c>
      <c r="AA458" s="253">
        <v>44</v>
      </c>
      <c r="AB458" s="253">
        <v>0</v>
      </c>
      <c r="AC458" s="253">
        <v>0</v>
      </c>
      <c r="AD458" s="253">
        <v>0</v>
      </c>
      <c r="AE458" s="253">
        <v>0</v>
      </c>
      <c r="AF458" s="253">
        <v>1</v>
      </c>
      <c r="AG458" s="253">
        <v>0</v>
      </c>
      <c r="AH458" s="253">
        <v>0</v>
      </c>
      <c r="AI458" s="253">
        <v>0</v>
      </c>
      <c r="AJ458" s="253">
        <v>1</v>
      </c>
      <c r="AK458" s="126"/>
      <c r="AL458" s="253">
        <v>478</v>
      </c>
      <c r="AM458" s="253">
        <v>352</v>
      </c>
      <c r="AN458" s="253">
        <v>158</v>
      </c>
      <c r="AO458" s="253">
        <v>0</v>
      </c>
    </row>
    <row r="459" spans="1:41">
      <c r="A459" s="129">
        <v>478352162</v>
      </c>
      <c r="B459" s="130" t="s">
        <v>0</v>
      </c>
      <c r="C459" s="141">
        <f t="shared" si="97"/>
        <v>0</v>
      </c>
      <c r="D459" s="141">
        <f t="shared" si="98"/>
        <v>0</v>
      </c>
      <c r="E459" s="141">
        <f t="shared" si="99"/>
        <v>0</v>
      </c>
      <c r="F459" s="141">
        <f t="shared" si="100"/>
        <v>0</v>
      </c>
      <c r="G459" s="141">
        <f t="shared" si="101"/>
        <v>5</v>
      </c>
      <c r="H459" s="141">
        <f t="shared" si="102"/>
        <v>15</v>
      </c>
      <c r="I459" s="141">
        <f t="shared" si="103"/>
        <v>0.75</v>
      </c>
      <c r="J459" s="141"/>
      <c r="K459" s="141">
        <f t="shared" si="104"/>
        <v>0</v>
      </c>
      <c r="L459" s="141">
        <f t="shared" si="105"/>
        <v>0</v>
      </c>
      <c r="M459" s="141">
        <f t="shared" si="106"/>
        <v>0</v>
      </c>
      <c r="N459" s="141">
        <f t="shared" si="107"/>
        <v>0</v>
      </c>
      <c r="O459" s="141">
        <f t="shared" si="108"/>
        <v>0</v>
      </c>
      <c r="P459" s="141">
        <f t="shared" ref="P459:P522" si="110">O459/R459*100</f>
        <v>0</v>
      </c>
      <c r="Q459" s="141">
        <f t="shared" si="109"/>
        <v>1</v>
      </c>
      <c r="R459" s="141">
        <f t="shared" ref="R459:R522" si="111">SUM(E459:H459)+M459+N459+ROUND(C459*0.5,0)+ROUND(D459*0.5,0)+ROUND(K459*0.5,0)+ROUND(L459*0.5,0)</f>
        <v>20</v>
      </c>
      <c r="S459" s="144"/>
      <c r="T459" s="253">
        <v>478352162</v>
      </c>
      <c r="U459" s="383" t="s">
        <v>0</v>
      </c>
      <c r="V459" s="253">
        <v>0</v>
      </c>
      <c r="W459" s="253">
        <v>0</v>
      </c>
      <c r="X459" s="253">
        <v>0</v>
      </c>
      <c r="Y459" s="253">
        <v>0</v>
      </c>
      <c r="Z459" s="253">
        <v>5</v>
      </c>
      <c r="AA459" s="253">
        <v>15</v>
      </c>
      <c r="AB459" s="253">
        <v>0</v>
      </c>
      <c r="AC459" s="253">
        <v>0</v>
      </c>
      <c r="AD459" s="253">
        <v>0</v>
      </c>
      <c r="AE459" s="253">
        <v>0</v>
      </c>
      <c r="AF459" s="253">
        <v>0</v>
      </c>
      <c r="AG459" s="253">
        <v>0</v>
      </c>
      <c r="AH459" s="253">
        <v>0</v>
      </c>
      <c r="AI459" s="253">
        <v>0</v>
      </c>
      <c r="AJ459" s="253">
        <v>0</v>
      </c>
      <c r="AK459" s="126"/>
      <c r="AL459" s="253">
        <v>478</v>
      </c>
      <c r="AM459" s="253">
        <v>352</v>
      </c>
      <c r="AN459" s="253">
        <v>162</v>
      </c>
      <c r="AO459" s="253">
        <v>0</v>
      </c>
    </row>
    <row r="460" spans="1:41">
      <c r="A460" s="129">
        <v>478352170</v>
      </c>
      <c r="B460" s="130" t="s">
        <v>0</v>
      </c>
      <c r="C460" s="141">
        <f t="shared" ref="C460:C523" si="112">ROUND(V460,0)</f>
        <v>0</v>
      </c>
      <c r="D460" s="141">
        <f t="shared" ref="D460:D523" si="113">ROUND(W460,0)</f>
        <v>0</v>
      </c>
      <c r="E460" s="141">
        <f t="shared" ref="E460:E523" si="114">ROUND(X460,0)</f>
        <v>0</v>
      </c>
      <c r="F460" s="141">
        <f t="shared" ref="F460:F523" si="115">ROUND(Y460,0)</f>
        <v>0</v>
      </c>
      <c r="G460" s="141">
        <f t="shared" ref="G460:G523" si="116">ROUND(Z460,0)</f>
        <v>1</v>
      </c>
      <c r="H460" s="141">
        <f t="shared" ref="H460:H523" si="117">ROUND(AA460,0)</f>
        <v>0</v>
      </c>
      <c r="I460" s="141">
        <f t="shared" ref="I460:I523" si="118">ROUND(0.0375*(SUM(E460:H460)+ROUND(D460*0.5,4)+ROUND(L460*0.5,4)+M460),4)+ROUND((0.0475)*N460,4)</f>
        <v>3.7499999999999999E-2</v>
      </c>
      <c r="J460" s="141"/>
      <c r="K460" s="141">
        <f t="shared" ref="K460:K523" si="119">ROUND(AB460,0)</f>
        <v>0</v>
      </c>
      <c r="L460" s="141">
        <f t="shared" ref="L460:L523" si="120">ROUND(AC460,0)</f>
        <v>0</v>
      </c>
      <c r="M460" s="141">
        <f t="shared" ref="M460:M523" si="121">ROUND(AD460,0)</f>
        <v>0</v>
      </c>
      <c r="N460" s="141">
        <f t="shared" ref="N460:N523" si="122">ROUND(AE460,0)</f>
        <v>0</v>
      </c>
      <c r="O460" s="141">
        <f t="shared" ref="O460:O523" si="123">ROUND((AG460+AH460)/2,0)+ROUND(AF460+AI460+AJ460,0)</f>
        <v>0</v>
      </c>
      <c r="P460" s="141">
        <f t="shared" si="110"/>
        <v>0</v>
      </c>
      <c r="Q460" s="141">
        <f t="shared" si="109"/>
        <v>1</v>
      </c>
      <c r="R460" s="141">
        <f t="shared" si="111"/>
        <v>1</v>
      </c>
      <c r="S460" s="144"/>
      <c r="T460" s="253">
        <v>478352170</v>
      </c>
      <c r="U460" s="383" t="s">
        <v>0</v>
      </c>
      <c r="V460" s="253">
        <v>0</v>
      </c>
      <c r="W460" s="253">
        <v>0</v>
      </c>
      <c r="X460" s="253">
        <v>0</v>
      </c>
      <c r="Y460" s="253">
        <v>0</v>
      </c>
      <c r="Z460" s="253">
        <v>1</v>
      </c>
      <c r="AA460" s="253">
        <v>0</v>
      </c>
      <c r="AB460" s="253">
        <v>0</v>
      </c>
      <c r="AC460" s="253">
        <v>0</v>
      </c>
      <c r="AD460" s="253">
        <v>0</v>
      </c>
      <c r="AE460" s="253">
        <v>0</v>
      </c>
      <c r="AF460" s="253">
        <v>0</v>
      </c>
      <c r="AG460" s="253">
        <v>0</v>
      </c>
      <c r="AH460" s="253">
        <v>0</v>
      </c>
      <c r="AI460" s="253">
        <v>0</v>
      </c>
      <c r="AJ460" s="253">
        <v>0</v>
      </c>
      <c r="AK460" s="126"/>
      <c r="AL460" s="253">
        <v>478</v>
      </c>
      <c r="AM460" s="253">
        <v>352</v>
      </c>
      <c r="AN460" s="253">
        <v>170</v>
      </c>
      <c r="AO460" s="253">
        <v>0</v>
      </c>
    </row>
    <row r="461" spans="1:41">
      <c r="A461" s="129">
        <v>478352174</v>
      </c>
      <c r="B461" s="130" t="s">
        <v>0</v>
      </c>
      <c r="C461" s="141">
        <f t="shared" si="112"/>
        <v>0</v>
      </c>
      <c r="D461" s="141">
        <f t="shared" si="113"/>
        <v>0</v>
      </c>
      <c r="E461" s="141">
        <f t="shared" si="114"/>
        <v>0</v>
      </c>
      <c r="F461" s="141">
        <f t="shared" si="115"/>
        <v>0</v>
      </c>
      <c r="G461" s="141">
        <f t="shared" si="116"/>
        <v>3</v>
      </c>
      <c r="H461" s="141">
        <f t="shared" si="117"/>
        <v>1</v>
      </c>
      <c r="I461" s="141">
        <f t="shared" si="118"/>
        <v>0.15</v>
      </c>
      <c r="J461" s="141"/>
      <c r="K461" s="141">
        <f t="shared" si="119"/>
        <v>0</v>
      </c>
      <c r="L461" s="141">
        <f t="shared" si="120"/>
        <v>0</v>
      </c>
      <c r="M461" s="141">
        <f t="shared" si="121"/>
        <v>0</v>
      </c>
      <c r="N461" s="141">
        <f t="shared" si="122"/>
        <v>0</v>
      </c>
      <c r="O461" s="141">
        <f t="shared" si="123"/>
        <v>0</v>
      </c>
      <c r="P461" s="141">
        <f t="shared" si="110"/>
        <v>0</v>
      </c>
      <c r="Q461" s="141">
        <f t="shared" si="109"/>
        <v>1</v>
      </c>
      <c r="R461" s="141">
        <f t="shared" si="111"/>
        <v>4</v>
      </c>
      <c r="S461" s="144"/>
      <c r="T461" s="253">
        <v>478352174</v>
      </c>
      <c r="U461" s="383" t="s">
        <v>0</v>
      </c>
      <c r="V461" s="253">
        <v>0</v>
      </c>
      <c r="W461" s="253">
        <v>0</v>
      </c>
      <c r="X461" s="253">
        <v>0</v>
      </c>
      <c r="Y461" s="253">
        <v>0</v>
      </c>
      <c r="Z461" s="253">
        <v>3</v>
      </c>
      <c r="AA461" s="253">
        <v>1</v>
      </c>
      <c r="AB461" s="253">
        <v>0</v>
      </c>
      <c r="AC461" s="253">
        <v>0</v>
      </c>
      <c r="AD461" s="253">
        <v>0</v>
      </c>
      <c r="AE461" s="253">
        <v>0</v>
      </c>
      <c r="AF461" s="253">
        <v>0</v>
      </c>
      <c r="AG461" s="253">
        <v>0</v>
      </c>
      <c r="AH461" s="253">
        <v>0</v>
      </c>
      <c r="AI461" s="253">
        <v>0</v>
      </c>
      <c r="AJ461" s="253">
        <v>0</v>
      </c>
      <c r="AK461" s="126"/>
      <c r="AL461" s="253">
        <v>478</v>
      </c>
      <c r="AM461" s="253">
        <v>352</v>
      </c>
      <c r="AN461" s="253">
        <v>174</v>
      </c>
      <c r="AO461" s="253">
        <v>0</v>
      </c>
    </row>
    <row r="462" spans="1:41">
      <c r="A462" s="129">
        <v>478352271</v>
      </c>
      <c r="B462" s="130" t="s">
        <v>0</v>
      </c>
      <c r="C462" s="141">
        <f t="shared" si="112"/>
        <v>0</v>
      </c>
      <c r="D462" s="141">
        <f t="shared" si="113"/>
        <v>0</v>
      </c>
      <c r="E462" s="141">
        <f t="shared" si="114"/>
        <v>0</v>
      </c>
      <c r="F462" s="141">
        <f t="shared" si="115"/>
        <v>0</v>
      </c>
      <c r="G462" s="141">
        <f t="shared" si="116"/>
        <v>0</v>
      </c>
      <c r="H462" s="141">
        <f t="shared" si="117"/>
        <v>1</v>
      </c>
      <c r="I462" s="141">
        <f t="shared" si="118"/>
        <v>3.7499999999999999E-2</v>
      </c>
      <c r="J462" s="141"/>
      <c r="K462" s="141">
        <f t="shared" si="119"/>
        <v>0</v>
      </c>
      <c r="L462" s="141">
        <f t="shared" si="120"/>
        <v>0</v>
      </c>
      <c r="M462" s="141">
        <f t="shared" si="121"/>
        <v>0</v>
      </c>
      <c r="N462" s="141">
        <f t="shared" si="122"/>
        <v>0</v>
      </c>
      <c r="O462" s="141">
        <f t="shared" si="123"/>
        <v>0</v>
      </c>
      <c r="P462" s="141">
        <f t="shared" si="110"/>
        <v>0</v>
      </c>
      <c r="Q462" s="141">
        <f t="shared" si="109"/>
        <v>1</v>
      </c>
      <c r="R462" s="141">
        <f t="shared" si="111"/>
        <v>1</v>
      </c>
      <c r="S462" s="144"/>
      <c r="T462" s="253">
        <v>478352271</v>
      </c>
      <c r="U462" s="383" t="s">
        <v>0</v>
      </c>
      <c r="V462" s="253">
        <v>0</v>
      </c>
      <c r="W462" s="253">
        <v>0</v>
      </c>
      <c r="X462" s="253">
        <v>0</v>
      </c>
      <c r="Y462" s="253">
        <v>0</v>
      </c>
      <c r="Z462" s="253">
        <v>0</v>
      </c>
      <c r="AA462" s="253">
        <v>1</v>
      </c>
      <c r="AB462" s="253">
        <v>0</v>
      </c>
      <c r="AC462" s="253">
        <v>0</v>
      </c>
      <c r="AD462" s="253">
        <v>0</v>
      </c>
      <c r="AE462" s="253">
        <v>0</v>
      </c>
      <c r="AF462" s="253">
        <v>0</v>
      </c>
      <c r="AG462" s="253">
        <v>0</v>
      </c>
      <c r="AH462" s="253">
        <v>0</v>
      </c>
      <c r="AI462" s="253">
        <v>0</v>
      </c>
      <c r="AJ462" s="253">
        <v>0</v>
      </c>
      <c r="AK462" s="126"/>
      <c r="AL462" s="253">
        <v>478</v>
      </c>
      <c r="AM462" s="253">
        <v>352</v>
      </c>
      <c r="AN462" s="253">
        <v>271</v>
      </c>
      <c r="AO462" s="253">
        <v>0</v>
      </c>
    </row>
    <row r="463" spans="1:41">
      <c r="A463" s="129">
        <v>478352326</v>
      </c>
      <c r="B463" s="130" t="s">
        <v>0</v>
      </c>
      <c r="C463" s="141">
        <f t="shared" si="112"/>
        <v>0</v>
      </c>
      <c r="D463" s="141">
        <f t="shared" si="113"/>
        <v>0</v>
      </c>
      <c r="E463" s="141">
        <f t="shared" si="114"/>
        <v>0</v>
      </c>
      <c r="F463" s="141">
        <f t="shared" si="115"/>
        <v>0</v>
      </c>
      <c r="G463" s="141">
        <f t="shared" si="116"/>
        <v>2</v>
      </c>
      <c r="H463" s="141">
        <f t="shared" si="117"/>
        <v>1</v>
      </c>
      <c r="I463" s="141">
        <f t="shared" si="118"/>
        <v>0.1125</v>
      </c>
      <c r="J463" s="141"/>
      <c r="K463" s="141">
        <f t="shared" si="119"/>
        <v>0</v>
      </c>
      <c r="L463" s="141">
        <f t="shared" si="120"/>
        <v>0</v>
      </c>
      <c r="M463" s="141">
        <f t="shared" si="121"/>
        <v>0</v>
      </c>
      <c r="N463" s="141">
        <f t="shared" si="122"/>
        <v>0</v>
      </c>
      <c r="O463" s="141">
        <f t="shared" si="123"/>
        <v>0</v>
      </c>
      <c r="P463" s="141">
        <f t="shared" si="110"/>
        <v>0</v>
      </c>
      <c r="Q463" s="141">
        <f t="shared" si="109"/>
        <v>1</v>
      </c>
      <c r="R463" s="141">
        <f t="shared" si="111"/>
        <v>3</v>
      </c>
      <c r="S463" s="144"/>
      <c r="T463" s="253">
        <v>478352326</v>
      </c>
      <c r="U463" s="383" t="s">
        <v>0</v>
      </c>
      <c r="V463" s="253">
        <v>0</v>
      </c>
      <c r="W463" s="253">
        <v>0</v>
      </c>
      <c r="X463" s="253">
        <v>0</v>
      </c>
      <c r="Y463" s="253">
        <v>0</v>
      </c>
      <c r="Z463" s="253">
        <v>2</v>
      </c>
      <c r="AA463" s="253">
        <v>1</v>
      </c>
      <c r="AB463" s="253">
        <v>0</v>
      </c>
      <c r="AC463" s="253">
        <v>0</v>
      </c>
      <c r="AD463" s="253">
        <v>0</v>
      </c>
      <c r="AE463" s="253">
        <v>0</v>
      </c>
      <c r="AF463" s="253">
        <v>0</v>
      </c>
      <c r="AG463" s="253">
        <v>0</v>
      </c>
      <c r="AH463" s="253">
        <v>0</v>
      </c>
      <c r="AI463" s="253">
        <v>0</v>
      </c>
      <c r="AJ463" s="253">
        <v>0</v>
      </c>
      <c r="AK463" s="126"/>
      <c r="AL463" s="253">
        <v>478</v>
      </c>
      <c r="AM463" s="253">
        <v>352</v>
      </c>
      <c r="AN463" s="253">
        <v>326</v>
      </c>
      <c r="AO463" s="253">
        <v>0</v>
      </c>
    </row>
    <row r="464" spans="1:41">
      <c r="A464" s="129">
        <v>478352348</v>
      </c>
      <c r="B464" s="130" t="s">
        <v>0</v>
      </c>
      <c r="C464" s="141">
        <f t="shared" si="112"/>
        <v>0</v>
      </c>
      <c r="D464" s="141">
        <f t="shared" si="113"/>
        <v>0</v>
      </c>
      <c r="E464" s="141">
        <f t="shared" si="114"/>
        <v>0</v>
      </c>
      <c r="F464" s="141">
        <f t="shared" si="115"/>
        <v>0</v>
      </c>
      <c r="G464" s="141">
        <f t="shared" si="116"/>
        <v>6</v>
      </c>
      <c r="H464" s="141">
        <f t="shared" si="117"/>
        <v>12</v>
      </c>
      <c r="I464" s="141">
        <f t="shared" si="118"/>
        <v>0.67500000000000004</v>
      </c>
      <c r="J464" s="141"/>
      <c r="K464" s="141">
        <f t="shared" si="119"/>
        <v>0</v>
      </c>
      <c r="L464" s="141">
        <f t="shared" si="120"/>
        <v>0</v>
      </c>
      <c r="M464" s="141">
        <f t="shared" si="121"/>
        <v>0</v>
      </c>
      <c r="N464" s="141">
        <f t="shared" si="122"/>
        <v>0</v>
      </c>
      <c r="O464" s="141">
        <f t="shared" si="123"/>
        <v>3</v>
      </c>
      <c r="P464" s="141">
        <f t="shared" si="110"/>
        <v>16.666666666666664</v>
      </c>
      <c r="Q464" s="141">
        <f t="shared" si="109"/>
        <v>4</v>
      </c>
      <c r="R464" s="141">
        <f t="shared" si="111"/>
        <v>18</v>
      </c>
      <c r="S464" s="144"/>
      <c r="T464" s="253">
        <v>478352348</v>
      </c>
      <c r="U464" s="383" t="s">
        <v>0</v>
      </c>
      <c r="V464" s="253">
        <v>0</v>
      </c>
      <c r="W464" s="253">
        <v>0</v>
      </c>
      <c r="X464" s="253">
        <v>0</v>
      </c>
      <c r="Y464" s="253">
        <v>0</v>
      </c>
      <c r="Z464" s="253">
        <v>6</v>
      </c>
      <c r="AA464" s="253">
        <v>12</v>
      </c>
      <c r="AB464" s="253">
        <v>0</v>
      </c>
      <c r="AC464" s="253">
        <v>0</v>
      </c>
      <c r="AD464" s="253">
        <v>0</v>
      </c>
      <c r="AE464" s="253">
        <v>0</v>
      </c>
      <c r="AF464" s="253">
        <v>1</v>
      </c>
      <c r="AG464" s="253">
        <v>0</v>
      </c>
      <c r="AH464" s="253">
        <v>0</v>
      </c>
      <c r="AI464" s="253">
        <v>0</v>
      </c>
      <c r="AJ464" s="253">
        <v>2</v>
      </c>
      <c r="AK464" s="126"/>
      <c r="AL464" s="253">
        <v>478</v>
      </c>
      <c r="AM464" s="253">
        <v>352</v>
      </c>
      <c r="AN464" s="253">
        <v>348</v>
      </c>
      <c r="AO464" s="253">
        <v>0</v>
      </c>
    </row>
    <row r="465" spans="1:41">
      <c r="A465" s="129">
        <v>478352352</v>
      </c>
      <c r="B465" s="130" t="s">
        <v>0</v>
      </c>
      <c r="C465" s="141">
        <f t="shared" si="112"/>
        <v>0</v>
      </c>
      <c r="D465" s="141">
        <f t="shared" si="113"/>
        <v>0</v>
      </c>
      <c r="E465" s="141">
        <f t="shared" si="114"/>
        <v>0</v>
      </c>
      <c r="F465" s="141">
        <f t="shared" si="115"/>
        <v>0</v>
      </c>
      <c r="G465" s="141">
        <f t="shared" si="116"/>
        <v>0</v>
      </c>
      <c r="H465" s="141">
        <f t="shared" si="117"/>
        <v>2</v>
      </c>
      <c r="I465" s="141">
        <f t="shared" si="118"/>
        <v>7.4999999999999997E-2</v>
      </c>
      <c r="J465" s="141"/>
      <c r="K465" s="141">
        <f t="shared" si="119"/>
        <v>0</v>
      </c>
      <c r="L465" s="141">
        <f t="shared" si="120"/>
        <v>0</v>
      </c>
      <c r="M465" s="141">
        <f t="shared" si="121"/>
        <v>0</v>
      </c>
      <c r="N465" s="141">
        <f t="shared" si="122"/>
        <v>0</v>
      </c>
      <c r="O465" s="141">
        <f t="shared" si="123"/>
        <v>0</v>
      </c>
      <c r="P465" s="141">
        <f t="shared" si="110"/>
        <v>0</v>
      </c>
      <c r="Q465" s="141">
        <f t="shared" ref="Q465:Q528" si="124">IF(P465&lt;7,1,
   IF(P465&lt;11,2,
   IF(P465&lt;15,3,
   IF(P465&lt;18,4,
   IF(P465&lt;23,5,
   IF(P465&lt;26,6,
   IF(P465&lt;30,7,
   IF(P465&lt;35,8,
   IF(P465&lt;46,9,10)))))))))</f>
        <v>1</v>
      </c>
      <c r="R465" s="141">
        <f t="shared" si="111"/>
        <v>2</v>
      </c>
      <c r="S465" s="144"/>
      <c r="T465" s="253">
        <v>478352352</v>
      </c>
      <c r="U465" s="383" t="s">
        <v>0</v>
      </c>
      <c r="V465" s="253">
        <v>0</v>
      </c>
      <c r="W465" s="253">
        <v>0</v>
      </c>
      <c r="X465" s="253">
        <v>0</v>
      </c>
      <c r="Y465" s="253">
        <v>0</v>
      </c>
      <c r="Z465" s="253">
        <v>0</v>
      </c>
      <c r="AA465" s="253">
        <v>2</v>
      </c>
      <c r="AB465" s="253">
        <v>0</v>
      </c>
      <c r="AC465" s="253">
        <v>0</v>
      </c>
      <c r="AD465" s="253">
        <v>0</v>
      </c>
      <c r="AE465" s="253">
        <v>0</v>
      </c>
      <c r="AF465" s="253">
        <v>0</v>
      </c>
      <c r="AG465" s="253">
        <v>0</v>
      </c>
      <c r="AH465" s="253">
        <v>0</v>
      </c>
      <c r="AI465" s="253">
        <v>0</v>
      </c>
      <c r="AJ465" s="253">
        <v>0</v>
      </c>
      <c r="AK465" s="126"/>
      <c r="AL465" s="253">
        <v>478</v>
      </c>
      <c r="AM465" s="253">
        <v>352</v>
      </c>
      <c r="AN465" s="253">
        <v>352</v>
      </c>
      <c r="AO465" s="253">
        <v>0</v>
      </c>
    </row>
    <row r="466" spans="1:41">
      <c r="A466" s="129">
        <v>478352600</v>
      </c>
      <c r="B466" s="130" t="s">
        <v>0</v>
      </c>
      <c r="C466" s="141">
        <f t="shared" si="112"/>
        <v>0</v>
      </c>
      <c r="D466" s="141">
        <f t="shared" si="113"/>
        <v>0</v>
      </c>
      <c r="E466" s="141">
        <f t="shared" si="114"/>
        <v>0</v>
      </c>
      <c r="F466" s="141">
        <f t="shared" si="115"/>
        <v>0</v>
      </c>
      <c r="G466" s="141">
        <f t="shared" si="116"/>
        <v>7</v>
      </c>
      <c r="H466" s="141">
        <f t="shared" si="117"/>
        <v>16</v>
      </c>
      <c r="I466" s="141">
        <f t="shared" si="118"/>
        <v>0.86250000000000004</v>
      </c>
      <c r="J466" s="141"/>
      <c r="K466" s="141">
        <f t="shared" si="119"/>
        <v>0</v>
      </c>
      <c r="L466" s="141">
        <f t="shared" si="120"/>
        <v>0</v>
      </c>
      <c r="M466" s="141">
        <f t="shared" si="121"/>
        <v>0</v>
      </c>
      <c r="N466" s="141">
        <f t="shared" si="122"/>
        <v>0</v>
      </c>
      <c r="O466" s="141">
        <f t="shared" si="123"/>
        <v>1</v>
      </c>
      <c r="P466" s="141">
        <f t="shared" si="110"/>
        <v>4.3478260869565215</v>
      </c>
      <c r="Q466" s="141">
        <f t="shared" si="124"/>
        <v>1</v>
      </c>
      <c r="R466" s="141">
        <f t="shared" si="111"/>
        <v>23</v>
      </c>
      <c r="S466" s="144"/>
      <c r="T466" s="253">
        <v>478352600</v>
      </c>
      <c r="U466" s="383" t="s">
        <v>0</v>
      </c>
      <c r="V466" s="253">
        <v>0</v>
      </c>
      <c r="W466" s="253">
        <v>0</v>
      </c>
      <c r="X466" s="253">
        <v>0</v>
      </c>
      <c r="Y466" s="253">
        <v>0</v>
      </c>
      <c r="Z466" s="253">
        <v>7</v>
      </c>
      <c r="AA466" s="253">
        <v>16</v>
      </c>
      <c r="AB466" s="253">
        <v>0</v>
      </c>
      <c r="AC466" s="253">
        <v>0</v>
      </c>
      <c r="AD466" s="253">
        <v>0</v>
      </c>
      <c r="AE466" s="253">
        <v>0</v>
      </c>
      <c r="AF466" s="253">
        <v>0</v>
      </c>
      <c r="AG466" s="253">
        <v>0</v>
      </c>
      <c r="AH466" s="253">
        <v>0</v>
      </c>
      <c r="AI466" s="253">
        <v>0</v>
      </c>
      <c r="AJ466" s="253">
        <v>1</v>
      </c>
      <c r="AK466" s="126"/>
      <c r="AL466" s="253">
        <v>478</v>
      </c>
      <c r="AM466" s="253">
        <v>352</v>
      </c>
      <c r="AN466" s="253">
        <v>600</v>
      </c>
      <c r="AO466" s="253">
        <v>0</v>
      </c>
    </row>
    <row r="467" spans="1:41">
      <c r="A467" s="129">
        <v>478352610</v>
      </c>
      <c r="B467" s="130" t="s">
        <v>0</v>
      </c>
      <c r="C467" s="141">
        <f t="shared" si="112"/>
        <v>0</v>
      </c>
      <c r="D467" s="141">
        <f t="shared" si="113"/>
        <v>0</v>
      </c>
      <c r="E467" s="141">
        <f t="shared" si="114"/>
        <v>0</v>
      </c>
      <c r="F467" s="141">
        <f t="shared" si="115"/>
        <v>0</v>
      </c>
      <c r="G467" s="141">
        <f t="shared" si="116"/>
        <v>1</v>
      </c>
      <c r="H467" s="141">
        <f t="shared" si="117"/>
        <v>4</v>
      </c>
      <c r="I467" s="141">
        <f t="shared" si="118"/>
        <v>0.1875</v>
      </c>
      <c r="J467" s="141"/>
      <c r="K467" s="141">
        <f t="shared" si="119"/>
        <v>0</v>
      </c>
      <c r="L467" s="141">
        <f t="shared" si="120"/>
        <v>0</v>
      </c>
      <c r="M467" s="141">
        <f t="shared" si="121"/>
        <v>0</v>
      </c>
      <c r="N467" s="141">
        <f t="shared" si="122"/>
        <v>0</v>
      </c>
      <c r="O467" s="141">
        <f t="shared" si="123"/>
        <v>1</v>
      </c>
      <c r="P467" s="141">
        <f t="shared" si="110"/>
        <v>20</v>
      </c>
      <c r="Q467" s="141">
        <f t="shared" si="124"/>
        <v>5</v>
      </c>
      <c r="R467" s="141">
        <f t="shared" si="111"/>
        <v>5</v>
      </c>
      <c r="S467" s="144"/>
      <c r="T467" s="253">
        <v>478352610</v>
      </c>
      <c r="U467" s="383" t="s">
        <v>0</v>
      </c>
      <c r="V467" s="253">
        <v>0</v>
      </c>
      <c r="W467" s="253">
        <v>0</v>
      </c>
      <c r="X467" s="253">
        <v>0</v>
      </c>
      <c r="Y467" s="253">
        <v>0</v>
      </c>
      <c r="Z467" s="253">
        <v>1</v>
      </c>
      <c r="AA467" s="253">
        <v>4</v>
      </c>
      <c r="AB467" s="253">
        <v>0</v>
      </c>
      <c r="AC467" s="253">
        <v>0</v>
      </c>
      <c r="AD467" s="253">
        <v>0</v>
      </c>
      <c r="AE467" s="253">
        <v>0</v>
      </c>
      <c r="AF467" s="253">
        <v>0</v>
      </c>
      <c r="AG467" s="253">
        <v>0</v>
      </c>
      <c r="AH467" s="253">
        <v>0</v>
      </c>
      <c r="AI467" s="253">
        <v>0</v>
      </c>
      <c r="AJ467" s="253">
        <v>1</v>
      </c>
      <c r="AK467" s="126"/>
      <c r="AL467" s="253">
        <v>478</v>
      </c>
      <c r="AM467" s="253">
        <v>352</v>
      </c>
      <c r="AN467" s="253">
        <v>610</v>
      </c>
      <c r="AO467" s="253">
        <v>0</v>
      </c>
    </row>
    <row r="468" spans="1:41">
      <c r="A468" s="129">
        <v>478352616</v>
      </c>
      <c r="B468" s="130" t="s">
        <v>0</v>
      </c>
      <c r="C468" s="141">
        <f t="shared" si="112"/>
        <v>0</v>
      </c>
      <c r="D468" s="141">
        <f t="shared" si="113"/>
        <v>0</v>
      </c>
      <c r="E468" s="141">
        <f t="shared" si="114"/>
        <v>0</v>
      </c>
      <c r="F468" s="141">
        <f t="shared" si="115"/>
        <v>0</v>
      </c>
      <c r="G468" s="141">
        <f t="shared" si="116"/>
        <v>23</v>
      </c>
      <c r="H468" s="141">
        <f t="shared" si="117"/>
        <v>41</v>
      </c>
      <c r="I468" s="141">
        <f t="shared" si="118"/>
        <v>2.4</v>
      </c>
      <c r="J468" s="141"/>
      <c r="K468" s="141">
        <f t="shared" si="119"/>
        <v>0</v>
      </c>
      <c r="L468" s="141">
        <f t="shared" si="120"/>
        <v>0</v>
      </c>
      <c r="M468" s="141">
        <f t="shared" si="121"/>
        <v>0</v>
      </c>
      <c r="N468" s="141">
        <f t="shared" si="122"/>
        <v>0</v>
      </c>
      <c r="O468" s="141">
        <f t="shared" si="123"/>
        <v>5</v>
      </c>
      <c r="P468" s="141">
        <f t="shared" si="110"/>
        <v>7.8125</v>
      </c>
      <c r="Q468" s="141">
        <f t="shared" si="124"/>
        <v>2</v>
      </c>
      <c r="R468" s="141">
        <f t="shared" si="111"/>
        <v>64</v>
      </c>
      <c r="S468" s="144"/>
      <c r="T468" s="253">
        <v>478352616</v>
      </c>
      <c r="U468" s="383" t="s">
        <v>0</v>
      </c>
      <c r="V468" s="253">
        <v>0</v>
      </c>
      <c r="W468" s="253">
        <v>0</v>
      </c>
      <c r="X468" s="253">
        <v>0</v>
      </c>
      <c r="Y468" s="253">
        <v>0</v>
      </c>
      <c r="Z468" s="253">
        <v>23</v>
      </c>
      <c r="AA468" s="253">
        <v>41</v>
      </c>
      <c r="AB468" s="253">
        <v>0</v>
      </c>
      <c r="AC468" s="253">
        <v>0</v>
      </c>
      <c r="AD468" s="253">
        <v>0</v>
      </c>
      <c r="AE468" s="253">
        <v>0</v>
      </c>
      <c r="AF468" s="253">
        <v>1</v>
      </c>
      <c r="AG468" s="253">
        <v>0</v>
      </c>
      <c r="AH468" s="253">
        <v>0</v>
      </c>
      <c r="AI468" s="253">
        <v>0</v>
      </c>
      <c r="AJ468" s="253">
        <v>4</v>
      </c>
      <c r="AK468" s="126"/>
      <c r="AL468" s="253">
        <v>478</v>
      </c>
      <c r="AM468" s="253">
        <v>352</v>
      </c>
      <c r="AN468" s="253">
        <v>616</v>
      </c>
      <c r="AO468" s="253">
        <v>0</v>
      </c>
    </row>
    <row r="469" spans="1:41">
      <c r="A469" s="129">
        <v>478352620</v>
      </c>
      <c r="B469" s="130" t="s">
        <v>0</v>
      </c>
      <c r="C469" s="141">
        <f t="shared" si="112"/>
        <v>0</v>
      </c>
      <c r="D469" s="141">
        <f t="shared" si="113"/>
        <v>0</v>
      </c>
      <c r="E469" s="141">
        <f t="shared" si="114"/>
        <v>0</v>
      </c>
      <c r="F469" s="141">
        <f t="shared" si="115"/>
        <v>0</v>
      </c>
      <c r="G469" s="141">
        <f t="shared" si="116"/>
        <v>1</v>
      </c>
      <c r="H469" s="141">
        <f t="shared" si="117"/>
        <v>1</v>
      </c>
      <c r="I469" s="141">
        <f t="shared" si="118"/>
        <v>7.4999999999999997E-2</v>
      </c>
      <c r="J469" s="141"/>
      <c r="K469" s="141">
        <f t="shared" si="119"/>
        <v>0</v>
      </c>
      <c r="L469" s="141">
        <f t="shared" si="120"/>
        <v>0</v>
      </c>
      <c r="M469" s="141">
        <f t="shared" si="121"/>
        <v>0</v>
      </c>
      <c r="N469" s="141">
        <f t="shared" si="122"/>
        <v>0</v>
      </c>
      <c r="O469" s="141">
        <f t="shared" si="123"/>
        <v>0</v>
      </c>
      <c r="P469" s="141">
        <f t="shared" si="110"/>
        <v>0</v>
      </c>
      <c r="Q469" s="141">
        <f t="shared" si="124"/>
        <v>1</v>
      </c>
      <c r="R469" s="141">
        <f t="shared" si="111"/>
        <v>2</v>
      </c>
      <c r="S469" s="144"/>
      <c r="T469" s="253">
        <v>478352620</v>
      </c>
      <c r="U469" s="383" t="s">
        <v>0</v>
      </c>
      <c r="V469" s="253">
        <v>0</v>
      </c>
      <c r="W469" s="253">
        <v>0</v>
      </c>
      <c r="X469" s="253">
        <v>0</v>
      </c>
      <c r="Y469" s="253">
        <v>0</v>
      </c>
      <c r="Z469" s="253">
        <v>1</v>
      </c>
      <c r="AA469" s="253">
        <v>1</v>
      </c>
      <c r="AB469" s="253">
        <v>0</v>
      </c>
      <c r="AC469" s="253">
        <v>0</v>
      </c>
      <c r="AD469" s="253">
        <v>0</v>
      </c>
      <c r="AE469" s="253">
        <v>0</v>
      </c>
      <c r="AF469" s="253">
        <v>0</v>
      </c>
      <c r="AG469" s="253">
        <v>0</v>
      </c>
      <c r="AH469" s="253">
        <v>0</v>
      </c>
      <c r="AI469" s="253">
        <v>0</v>
      </c>
      <c r="AJ469" s="253">
        <v>0</v>
      </c>
      <c r="AK469" s="126"/>
      <c r="AL469" s="253">
        <v>478</v>
      </c>
      <c r="AM469" s="253">
        <v>352</v>
      </c>
      <c r="AN469" s="253">
        <v>620</v>
      </c>
      <c r="AO469" s="253">
        <v>0</v>
      </c>
    </row>
    <row r="470" spans="1:41">
      <c r="A470" s="129">
        <v>478352640</v>
      </c>
      <c r="B470" s="130" t="s">
        <v>0</v>
      </c>
      <c r="C470" s="141">
        <f t="shared" si="112"/>
        <v>0</v>
      </c>
      <c r="D470" s="141">
        <f t="shared" si="113"/>
        <v>0</v>
      </c>
      <c r="E470" s="141">
        <f t="shared" si="114"/>
        <v>0</v>
      </c>
      <c r="F470" s="141">
        <f t="shared" si="115"/>
        <v>0</v>
      </c>
      <c r="G470" s="141">
        <f t="shared" si="116"/>
        <v>0</v>
      </c>
      <c r="H470" s="141">
        <f t="shared" si="117"/>
        <v>6</v>
      </c>
      <c r="I470" s="141">
        <f t="shared" si="118"/>
        <v>0.22500000000000001</v>
      </c>
      <c r="J470" s="141"/>
      <c r="K470" s="141">
        <f t="shared" si="119"/>
        <v>0</v>
      </c>
      <c r="L470" s="141">
        <f t="shared" si="120"/>
        <v>0</v>
      </c>
      <c r="M470" s="141">
        <f t="shared" si="121"/>
        <v>0</v>
      </c>
      <c r="N470" s="141">
        <f t="shared" si="122"/>
        <v>0</v>
      </c>
      <c r="O470" s="141">
        <f t="shared" si="123"/>
        <v>0</v>
      </c>
      <c r="P470" s="141">
        <f t="shared" si="110"/>
        <v>0</v>
      </c>
      <c r="Q470" s="141">
        <f t="shared" si="124"/>
        <v>1</v>
      </c>
      <c r="R470" s="141">
        <f t="shared" si="111"/>
        <v>6</v>
      </c>
      <c r="S470" s="144"/>
      <c r="T470" s="253">
        <v>478352640</v>
      </c>
      <c r="U470" s="383" t="s">
        <v>0</v>
      </c>
      <c r="V470" s="253">
        <v>0</v>
      </c>
      <c r="W470" s="253">
        <v>0</v>
      </c>
      <c r="X470" s="253">
        <v>0</v>
      </c>
      <c r="Y470" s="253">
        <v>0</v>
      </c>
      <c r="Z470" s="253">
        <v>0</v>
      </c>
      <c r="AA470" s="253">
        <v>6</v>
      </c>
      <c r="AB470" s="253">
        <v>0</v>
      </c>
      <c r="AC470" s="253">
        <v>0</v>
      </c>
      <c r="AD470" s="253">
        <v>0</v>
      </c>
      <c r="AE470" s="253">
        <v>0</v>
      </c>
      <c r="AF470" s="253">
        <v>0</v>
      </c>
      <c r="AG470" s="253">
        <v>0</v>
      </c>
      <c r="AH470" s="253">
        <v>0</v>
      </c>
      <c r="AI470" s="253">
        <v>0</v>
      </c>
      <c r="AJ470" s="253">
        <v>0</v>
      </c>
      <c r="AK470" s="126"/>
      <c r="AL470" s="253">
        <v>478</v>
      </c>
      <c r="AM470" s="253">
        <v>352</v>
      </c>
      <c r="AN470" s="253">
        <v>640</v>
      </c>
      <c r="AO470" s="253">
        <v>0</v>
      </c>
    </row>
    <row r="471" spans="1:41">
      <c r="A471" s="129">
        <v>478352673</v>
      </c>
      <c r="B471" s="130" t="s">
        <v>0</v>
      </c>
      <c r="C471" s="141">
        <f t="shared" si="112"/>
        <v>0</v>
      </c>
      <c r="D471" s="141">
        <f t="shared" si="113"/>
        <v>0</v>
      </c>
      <c r="E471" s="141">
        <f t="shared" si="114"/>
        <v>0</v>
      </c>
      <c r="F471" s="141">
        <f t="shared" si="115"/>
        <v>0</v>
      </c>
      <c r="G471" s="141">
        <f t="shared" si="116"/>
        <v>3</v>
      </c>
      <c r="H471" s="141">
        <f t="shared" si="117"/>
        <v>20</v>
      </c>
      <c r="I471" s="141">
        <f t="shared" si="118"/>
        <v>0.86250000000000004</v>
      </c>
      <c r="J471" s="141"/>
      <c r="K471" s="141">
        <f t="shared" si="119"/>
        <v>0</v>
      </c>
      <c r="L471" s="141">
        <f t="shared" si="120"/>
        <v>0</v>
      </c>
      <c r="M471" s="141">
        <f t="shared" si="121"/>
        <v>0</v>
      </c>
      <c r="N471" s="141">
        <f t="shared" si="122"/>
        <v>0</v>
      </c>
      <c r="O471" s="141">
        <f t="shared" si="123"/>
        <v>0</v>
      </c>
      <c r="P471" s="141">
        <f t="shared" si="110"/>
        <v>0</v>
      </c>
      <c r="Q471" s="141">
        <f t="shared" si="124"/>
        <v>1</v>
      </c>
      <c r="R471" s="141">
        <f t="shared" si="111"/>
        <v>23</v>
      </c>
      <c r="S471" s="144"/>
      <c r="T471" s="253">
        <v>478352673</v>
      </c>
      <c r="U471" s="383" t="s">
        <v>0</v>
      </c>
      <c r="V471" s="253">
        <v>0</v>
      </c>
      <c r="W471" s="253">
        <v>0</v>
      </c>
      <c r="X471" s="253">
        <v>0</v>
      </c>
      <c r="Y471" s="253">
        <v>0</v>
      </c>
      <c r="Z471" s="253">
        <v>3</v>
      </c>
      <c r="AA471" s="253">
        <v>20</v>
      </c>
      <c r="AB471" s="253">
        <v>0</v>
      </c>
      <c r="AC471" s="253">
        <v>0</v>
      </c>
      <c r="AD471" s="253">
        <v>0</v>
      </c>
      <c r="AE471" s="253">
        <v>0</v>
      </c>
      <c r="AF471" s="253">
        <v>0</v>
      </c>
      <c r="AG471" s="253">
        <v>0</v>
      </c>
      <c r="AH471" s="253">
        <v>0</v>
      </c>
      <c r="AI471" s="253">
        <v>0</v>
      </c>
      <c r="AJ471" s="253">
        <v>0</v>
      </c>
      <c r="AK471" s="126"/>
      <c r="AL471" s="253">
        <v>478</v>
      </c>
      <c r="AM471" s="253">
        <v>352</v>
      </c>
      <c r="AN471" s="253">
        <v>673</v>
      </c>
      <c r="AO471" s="253">
        <v>0</v>
      </c>
    </row>
    <row r="472" spans="1:41">
      <c r="A472" s="129">
        <v>478352720</v>
      </c>
      <c r="B472" s="130" t="s">
        <v>0</v>
      </c>
      <c r="C472" s="141">
        <f t="shared" si="112"/>
        <v>0</v>
      </c>
      <c r="D472" s="141">
        <f t="shared" si="113"/>
        <v>0</v>
      </c>
      <c r="E472" s="141">
        <f t="shared" si="114"/>
        <v>0</v>
      </c>
      <c r="F472" s="141">
        <f t="shared" si="115"/>
        <v>0</v>
      </c>
      <c r="G472" s="141">
        <f t="shared" si="116"/>
        <v>1</v>
      </c>
      <c r="H472" s="141">
        <f t="shared" si="117"/>
        <v>4</v>
      </c>
      <c r="I472" s="141">
        <f t="shared" si="118"/>
        <v>0.1875</v>
      </c>
      <c r="J472" s="141"/>
      <c r="K472" s="141">
        <f t="shared" si="119"/>
        <v>0</v>
      </c>
      <c r="L472" s="141">
        <f t="shared" si="120"/>
        <v>0</v>
      </c>
      <c r="M472" s="141">
        <f t="shared" si="121"/>
        <v>0</v>
      </c>
      <c r="N472" s="141">
        <f t="shared" si="122"/>
        <v>0</v>
      </c>
      <c r="O472" s="141">
        <f t="shared" si="123"/>
        <v>0</v>
      </c>
      <c r="P472" s="141">
        <f t="shared" si="110"/>
        <v>0</v>
      </c>
      <c r="Q472" s="141">
        <f t="shared" si="124"/>
        <v>1</v>
      </c>
      <c r="R472" s="141">
        <f t="shared" si="111"/>
        <v>5</v>
      </c>
      <c r="S472" s="144"/>
      <c r="T472" s="253">
        <v>478352720</v>
      </c>
      <c r="U472" s="383" t="s">
        <v>0</v>
      </c>
      <c r="V472" s="253">
        <v>0</v>
      </c>
      <c r="W472" s="253">
        <v>0</v>
      </c>
      <c r="X472" s="253">
        <v>0</v>
      </c>
      <c r="Y472" s="253">
        <v>0</v>
      </c>
      <c r="Z472" s="253">
        <v>1</v>
      </c>
      <c r="AA472" s="253">
        <v>4</v>
      </c>
      <c r="AB472" s="253">
        <v>0</v>
      </c>
      <c r="AC472" s="253">
        <v>0</v>
      </c>
      <c r="AD472" s="253">
        <v>0</v>
      </c>
      <c r="AE472" s="253">
        <v>0</v>
      </c>
      <c r="AF472" s="253">
        <v>0</v>
      </c>
      <c r="AG472" s="253">
        <v>0</v>
      </c>
      <c r="AH472" s="253">
        <v>0</v>
      </c>
      <c r="AI472" s="253">
        <v>0</v>
      </c>
      <c r="AJ472" s="253">
        <v>0</v>
      </c>
      <c r="AK472" s="126"/>
      <c r="AL472" s="253">
        <v>478</v>
      </c>
      <c r="AM472" s="253">
        <v>352</v>
      </c>
      <c r="AN472" s="253">
        <v>720</v>
      </c>
      <c r="AO472" s="253">
        <v>0</v>
      </c>
    </row>
    <row r="473" spans="1:41">
      <c r="A473" s="129">
        <v>478352725</v>
      </c>
      <c r="B473" s="130" t="s">
        <v>0</v>
      </c>
      <c r="C473" s="141">
        <f t="shared" si="112"/>
        <v>0</v>
      </c>
      <c r="D473" s="141">
        <f t="shared" si="113"/>
        <v>0</v>
      </c>
      <c r="E473" s="141">
        <f t="shared" si="114"/>
        <v>0</v>
      </c>
      <c r="F473" s="141">
        <f t="shared" si="115"/>
        <v>0</v>
      </c>
      <c r="G473" s="141">
        <f t="shared" si="116"/>
        <v>9</v>
      </c>
      <c r="H473" s="141">
        <f t="shared" si="117"/>
        <v>9</v>
      </c>
      <c r="I473" s="141">
        <f t="shared" si="118"/>
        <v>0.67500000000000004</v>
      </c>
      <c r="J473" s="141"/>
      <c r="K473" s="141">
        <f t="shared" si="119"/>
        <v>0</v>
      </c>
      <c r="L473" s="141">
        <f t="shared" si="120"/>
        <v>0</v>
      </c>
      <c r="M473" s="141">
        <f t="shared" si="121"/>
        <v>0</v>
      </c>
      <c r="N473" s="141">
        <f t="shared" si="122"/>
        <v>0</v>
      </c>
      <c r="O473" s="141">
        <f t="shared" si="123"/>
        <v>1</v>
      </c>
      <c r="P473" s="141">
        <f t="shared" si="110"/>
        <v>5.5555555555555554</v>
      </c>
      <c r="Q473" s="141">
        <f t="shared" si="124"/>
        <v>1</v>
      </c>
      <c r="R473" s="141">
        <f t="shared" si="111"/>
        <v>18</v>
      </c>
      <c r="S473" s="144"/>
      <c r="T473" s="253">
        <v>478352725</v>
      </c>
      <c r="U473" s="383" t="s">
        <v>0</v>
      </c>
      <c r="V473" s="253">
        <v>0</v>
      </c>
      <c r="W473" s="253">
        <v>0</v>
      </c>
      <c r="X473" s="253">
        <v>0</v>
      </c>
      <c r="Y473" s="253">
        <v>0</v>
      </c>
      <c r="Z473" s="253">
        <v>9</v>
      </c>
      <c r="AA473" s="253">
        <v>9</v>
      </c>
      <c r="AB473" s="253">
        <v>0</v>
      </c>
      <c r="AC473" s="253">
        <v>0</v>
      </c>
      <c r="AD473" s="253">
        <v>0</v>
      </c>
      <c r="AE473" s="253">
        <v>0</v>
      </c>
      <c r="AF473" s="253">
        <v>1</v>
      </c>
      <c r="AG473" s="253">
        <v>0</v>
      </c>
      <c r="AH473" s="253">
        <v>0</v>
      </c>
      <c r="AI473" s="253">
        <v>0</v>
      </c>
      <c r="AJ473" s="253">
        <v>0</v>
      </c>
      <c r="AK473" s="126"/>
      <c r="AL473" s="253">
        <v>478</v>
      </c>
      <c r="AM473" s="253">
        <v>352</v>
      </c>
      <c r="AN473" s="253">
        <v>725</v>
      </c>
      <c r="AO473" s="253">
        <v>0</v>
      </c>
    </row>
    <row r="474" spans="1:41">
      <c r="A474" s="129">
        <v>478352730</v>
      </c>
      <c r="B474" s="130" t="s">
        <v>0</v>
      </c>
      <c r="C474" s="141">
        <f t="shared" si="112"/>
        <v>0</v>
      </c>
      <c r="D474" s="141">
        <f t="shared" si="113"/>
        <v>0</v>
      </c>
      <c r="E474" s="141">
        <f t="shared" si="114"/>
        <v>0</v>
      </c>
      <c r="F474" s="141">
        <f t="shared" si="115"/>
        <v>0</v>
      </c>
      <c r="G474" s="141">
        <f t="shared" si="116"/>
        <v>0</v>
      </c>
      <c r="H474" s="141">
        <f t="shared" si="117"/>
        <v>2</v>
      </c>
      <c r="I474" s="141">
        <f t="shared" si="118"/>
        <v>7.4999999999999997E-2</v>
      </c>
      <c r="J474" s="141"/>
      <c r="K474" s="141">
        <f t="shared" si="119"/>
        <v>0</v>
      </c>
      <c r="L474" s="141">
        <f t="shared" si="120"/>
        <v>0</v>
      </c>
      <c r="M474" s="141">
        <f t="shared" si="121"/>
        <v>0</v>
      </c>
      <c r="N474" s="141">
        <f t="shared" si="122"/>
        <v>0</v>
      </c>
      <c r="O474" s="141">
        <f t="shared" si="123"/>
        <v>0</v>
      </c>
      <c r="P474" s="141">
        <f t="shared" si="110"/>
        <v>0</v>
      </c>
      <c r="Q474" s="141">
        <f t="shared" si="124"/>
        <v>1</v>
      </c>
      <c r="R474" s="141">
        <f t="shared" si="111"/>
        <v>2</v>
      </c>
      <c r="S474" s="144"/>
      <c r="T474" s="253">
        <v>478352730</v>
      </c>
      <c r="U474" s="383" t="s">
        <v>0</v>
      </c>
      <c r="V474" s="253">
        <v>0</v>
      </c>
      <c r="W474" s="253">
        <v>0</v>
      </c>
      <c r="X474" s="253">
        <v>0</v>
      </c>
      <c r="Y474" s="253">
        <v>0</v>
      </c>
      <c r="Z474" s="253">
        <v>0</v>
      </c>
      <c r="AA474" s="253">
        <v>2</v>
      </c>
      <c r="AB474" s="253">
        <v>0</v>
      </c>
      <c r="AC474" s="253">
        <v>0</v>
      </c>
      <c r="AD474" s="253">
        <v>0</v>
      </c>
      <c r="AE474" s="253">
        <v>0</v>
      </c>
      <c r="AF474" s="253">
        <v>0</v>
      </c>
      <c r="AG474" s="253">
        <v>0</v>
      </c>
      <c r="AH474" s="253">
        <v>0</v>
      </c>
      <c r="AI474" s="253">
        <v>0</v>
      </c>
      <c r="AJ474" s="253">
        <v>0</v>
      </c>
      <c r="AK474" s="126"/>
      <c r="AL474" s="253">
        <v>478</v>
      </c>
      <c r="AM474" s="253">
        <v>352</v>
      </c>
      <c r="AN474" s="253">
        <v>730</v>
      </c>
      <c r="AO474" s="253">
        <v>0</v>
      </c>
    </row>
    <row r="475" spans="1:41">
      <c r="A475" s="129">
        <v>478352735</v>
      </c>
      <c r="B475" s="130" t="s">
        <v>0</v>
      </c>
      <c r="C475" s="141">
        <f t="shared" si="112"/>
        <v>0</v>
      </c>
      <c r="D475" s="141">
        <f t="shared" si="113"/>
        <v>0</v>
      </c>
      <c r="E475" s="141">
        <f t="shared" si="114"/>
        <v>0</v>
      </c>
      <c r="F475" s="141">
        <f t="shared" si="115"/>
        <v>0</v>
      </c>
      <c r="G475" s="141">
        <f t="shared" si="116"/>
        <v>17</v>
      </c>
      <c r="H475" s="141">
        <f t="shared" si="117"/>
        <v>26</v>
      </c>
      <c r="I475" s="141">
        <f t="shared" si="118"/>
        <v>1.6125</v>
      </c>
      <c r="J475" s="141"/>
      <c r="K475" s="141">
        <f t="shared" si="119"/>
        <v>0</v>
      </c>
      <c r="L475" s="141">
        <f t="shared" si="120"/>
        <v>0</v>
      </c>
      <c r="M475" s="141">
        <f t="shared" si="121"/>
        <v>0</v>
      </c>
      <c r="N475" s="141">
        <f t="shared" si="122"/>
        <v>0</v>
      </c>
      <c r="O475" s="141">
        <f t="shared" si="123"/>
        <v>4</v>
      </c>
      <c r="P475" s="141">
        <f t="shared" si="110"/>
        <v>9.3023255813953494</v>
      </c>
      <c r="Q475" s="141">
        <f t="shared" si="124"/>
        <v>2</v>
      </c>
      <c r="R475" s="141">
        <f t="shared" si="111"/>
        <v>43</v>
      </c>
      <c r="S475" s="144"/>
      <c r="T475" s="253">
        <v>478352735</v>
      </c>
      <c r="U475" s="383" t="s">
        <v>0</v>
      </c>
      <c r="V475" s="253">
        <v>0</v>
      </c>
      <c r="W475" s="253">
        <v>0</v>
      </c>
      <c r="X475" s="253">
        <v>0</v>
      </c>
      <c r="Y475" s="253">
        <v>0</v>
      </c>
      <c r="Z475" s="253">
        <v>17</v>
      </c>
      <c r="AA475" s="253">
        <v>26</v>
      </c>
      <c r="AB475" s="253">
        <v>0</v>
      </c>
      <c r="AC475" s="253">
        <v>0</v>
      </c>
      <c r="AD475" s="253">
        <v>0</v>
      </c>
      <c r="AE475" s="253">
        <v>0</v>
      </c>
      <c r="AF475" s="253">
        <v>3</v>
      </c>
      <c r="AG475" s="253">
        <v>0</v>
      </c>
      <c r="AH475" s="253">
        <v>0</v>
      </c>
      <c r="AI475" s="253">
        <v>0</v>
      </c>
      <c r="AJ475" s="253">
        <v>1</v>
      </c>
      <c r="AK475" s="126"/>
      <c r="AL475" s="253">
        <v>478</v>
      </c>
      <c r="AM475" s="253">
        <v>352</v>
      </c>
      <c r="AN475" s="253">
        <v>735</v>
      </c>
      <c r="AO475" s="253">
        <v>0</v>
      </c>
    </row>
    <row r="476" spans="1:41">
      <c r="A476" s="129">
        <v>478352753</v>
      </c>
      <c r="B476" s="130" t="s">
        <v>0</v>
      </c>
      <c r="C476" s="141">
        <f t="shared" si="112"/>
        <v>0</v>
      </c>
      <c r="D476" s="141">
        <f t="shared" si="113"/>
        <v>0</v>
      </c>
      <c r="E476" s="141">
        <f t="shared" si="114"/>
        <v>0</v>
      </c>
      <c r="F476" s="141">
        <f t="shared" si="115"/>
        <v>0</v>
      </c>
      <c r="G476" s="141">
        <f t="shared" si="116"/>
        <v>4</v>
      </c>
      <c r="H476" s="141">
        <f t="shared" si="117"/>
        <v>5</v>
      </c>
      <c r="I476" s="141">
        <f t="shared" si="118"/>
        <v>0.33750000000000002</v>
      </c>
      <c r="J476" s="141"/>
      <c r="K476" s="141">
        <f t="shared" si="119"/>
        <v>0</v>
      </c>
      <c r="L476" s="141">
        <f t="shared" si="120"/>
        <v>0</v>
      </c>
      <c r="M476" s="141">
        <f t="shared" si="121"/>
        <v>0</v>
      </c>
      <c r="N476" s="141">
        <f t="shared" si="122"/>
        <v>0</v>
      </c>
      <c r="O476" s="141">
        <f t="shared" si="123"/>
        <v>0</v>
      </c>
      <c r="P476" s="141">
        <f t="shared" si="110"/>
        <v>0</v>
      </c>
      <c r="Q476" s="141">
        <f t="shared" si="124"/>
        <v>1</v>
      </c>
      <c r="R476" s="141">
        <f t="shared" si="111"/>
        <v>9</v>
      </c>
      <c r="S476" s="144"/>
      <c r="T476" s="253">
        <v>478352753</v>
      </c>
      <c r="U476" s="383" t="s">
        <v>0</v>
      </c>
      <c r="V476" s="253">
        <v>0</v>
      </c>
      <c r="W476" s="253">
        <v>0</v>
      </c>
      <c r="X476" s="253">
        <v>0</v>
      </c>
      <c r="Y476" s="253">
        <v>0</v>
      </c>
      <c r="Z476" s="253">
        <v>4</v>
      </c>
      <c r="AA476" s="253">
        <v>5</v>
      </c>
      <c r="AB476" s="253">
        <v>0</v>
      </c>
      <c r="AC476" s="253">
        <v>0</v>
      </c>
      <c r="AD476" s="253">
        <v>0</v>
      </c>
      <c r="AE476" s="253">
        <v>0</v>
      </c>
      <c r="AF476" s="253">
        <v>0</v>
      </c>
      <c r="AG476" s="253">
        <v>0</v>
      </c>
      <c r="AH476" s="253">
        <v>0</v>
      </c>
      <c r="AI476" s="253">
        <v>0</v>
      </c>
      <c r="AJ476" s="253">
        <v>0</v>
      </c>
      <c r="AK476" s="126"/>
      <c r="AL476" s="253">
        <v>478</v>
      </c>
      <c r="AM476" s="253">
        <v>352</v>
      </c>
      <c r="AN476" s="253">
        <v>753</v>
      </c>
      <c r="AO476" s="253">
        <v>0</v>
      </c>
    </row>
    <row r="477" spans="1:41">
      <c r="A477" s="129">
        <v>478352775</v>
      </c>
      <c r="B477" s="130" t="s">
        <v>0</v>
      </c>
      <c r="C477" s="141">
        <f t="shared" si="112"/>
        <v>0</v>
      </c>
      <c r="D477" s="141">
        <f t="shared" si="113"/>
        <v>0</v>
      </c>
      <c r="E477" s="141">
        <f t="shared" si="114"/>
        <v>0</v>
      </c>
      <c r="F477" s="141">
        <f t="shared" si="115"/>
        <v>0</v>
      </c>
      <c r="G477" s="141">
        <f t="shared" si="116"/>
        <v>7</v>
      </c>
      <c r="H477" s="141">
        <f t="shared" si="117"/>
        <v>9</v>
      </c>
      <c r="I477" s="141">
        <f t="shared" si="118"/>
        <v>0.6</v>
      </c>
      <c r="J477" s="141"/>
      <c r="K477" s="141">
        <f t="shared" si="119"/>
        <v>0</v>
      </c>
      <c r="L477" s="141">
        <f t="shared" si="120"/>
        <v>0</v>
      </c>
      <c r="M477" s="141">
        <f t="shared" si="121"/>
        <v>0</v>
      </c>
      <c r="N477" s="141">
        <f t="shared" si="122"/>
        <v>0</v>
      </c>
      <c r="O477" s="141">
        <f t="shared" si="123"/>
        <v>1</v>
      </c>
      <c r="P477" s="141">
        <f t="shared" si="110"/>
        <v>6.25</v>
      </c>
      <c r="Q477" s="141">
        <f t="shared" si="124"/>
        <v>1</v>
      </c>
      <c r="R477" s="141">
        <f t="shared" si="111"/>
        <v>16</v>
      </c>
      <c r="S477" s="144"/>
      <c r="T477" s="253">
        <v>478352775</v>
      </c>
      <c r="U477" s="383" t="s">
        <v>0</v>
      </c>
      <c r="V477" s="253">
        <v>0</v>
      </c>
      <c r="W477" s="253">
        <v>0</v>
      </c>
      <c r="X477" s="253">
        <v>0</v>
      </c>
      <c r="Y477" s="253">
        <v>0</v>
      </c>
      <c r="Z477" s="253">
        <v>7</v>
      </c>
      <c r="AA477" s="253">
        <v>9</v>
      </c>
      <c r="AB477" s="253">
        <v>0</v>
      </c>
      <c r="AC477" s="253">
        <v>0</v>
      </c>
      <c r="AD477" s="253">
        <v>0</v>
      </c>
      <c r="AE477" s="253">
        <v>0</v>
      </c>
      <c r="AF477" s="253">
        <v>1</v>
      </c>
      <c r="AG477" s="253">
        <v>0</v>
      </c>
      <c r="AH477" s="253">
        <v>0</v>
      </c>
      <c r="AI477" s="253">
        <v>0</v>
      </c>
      <c r="AJ477" s="253">
        <v>0</v>
      </c>
      <c r="AK477" s="126"/>
      <c r="AL477" s="253">
        <v>478</v>
      </c>
      <c r="AM477" s="253">
        <v>352</v>
      </c>
      <c r="AN477" s="253">
        <v>775</v>
      </c>
      <c r="AO477" s="253">
        <v>0</v>
      </c>
    </row>
    <row r="478" spans="1:41">
      <c r="A478" s="129">
        <v>479278005</v>
      </c>
      <c r="B478" s="130" t="s">
        <v>692</v>
      </c>
      <c r="C478" s="141">
        <f t="shared" si="112"/>
        <v>0</v>
      </c>
      <c r="D478" s="141">
        <f t="shared" si="113"/>
        <v>0</v>
      </c>
      <c r="E478" s="141">
        <f t="shared" si="114"/>
        <v>0</v>
      </c>
      <c r="F478" s="141">
        <f t="shared" si="115"/>
        <v>0</v>
      </c>
      <c r="G478" s="141">
        <f t="shared" si="116"/>
        <v>3</v>
      </c>
      <c r="H478" s="141">
        <f t="shared" si="117"/>
        <v>3</v>
      </c>
      <c r="I478" s="141">
        <f t="shared" si="118"/>
        <v>0.22500000000000001</v>
      </c>
      <c r="J478" s="141"/>
      <c r="K478" s="141">
        <f t="shared" si="119"/>
        <v>0</v>
      </c>
      <c r="L478" s="141">
        <f t="shared" si="120"/>
        <v>0</v>
      </c>
      <c r="M478" s="141">
        <f t="shared" si="121"/>
        <v>0</v>
      </c>
      <c r="N478" s="141">
        <f t="shared" si="122"/>
        <v>0</v>
      </c>
      <c r="O478" s="141">
        <f t="shared" si="123"/>
        <v>3</v>
      </c>
      <c r="P478" s="141">
        <f t="shared" si="110"/>
        <v>50</v>
      </c>
      <c r="Q478" s="141">
        <f t="shared" si="124"/>
        <v>10</v>
      </c>
      <c r="R478" s="141">
        <f t="shared" si="111"/>
        <v>6</v>
      </c>
      <c r="S478" s="144"/>
      <c r="T478" s="253">
        <v>479278005</v>
      </c>
      <c r="U478" s="383" t="s">
        <v>692</v>
      </c>
      <c r="V478" s="253">
        <v>0</v>
      </c>
      <c r="W478" s="253">
        <v>0</v>
      </c>
      <c r="X478" s="253">
        <v>0</v>
      </c>
      <c r="Y478" s="253">
        <v>0</v>
      </c>
      <c r="Z478" s="253">
        <v>3</v>
      </c>
      <c r="AA478" s="253">
        <v>3</v>
      </c>
      <c r="AB478" s="253">
        <v>0</v>
      </c>
      <c r="AC478" s="253">
        <v>0</v>
      </c>
      <c r="AD478" s="253">
        <v>0</v>
      </c>
      <c r="AE478" s="253">
        <v>0</v>
      </c>
      <c r="AF478" s="253">
        <v>1</v>
      </c>
      <c r="AG478" s="253">
        <v>0</v>
      </c>
      <c r="AH478" s="253">
        <v>0</v>
      </c>
      <c r="AI478" s="253">
        <v>0</v>
      </c>
      <c r="AJ478" s="253">
        <v>2</v>
      </c>
      <c r="AK478" s="126"/>
      <c r="AL478" s="253">
        <v>479</v>
      </c>
      <c r="AM478" s="253">
        <v>278</v>
      </c>
      <c r="AN478" s="253">
        <v>5</v>
      </c>
      <c r="AO478" s="253">
        <v>0</v>
      </c>
    </row>
    <row r="479" spans="1:41">
      <c r="A479" s="129">
        <v>479278024</v>
      </c>
      <c r="B479" s="130" t="s">
        <v>692</v>
      </c>
      <c r="C479" s="141">
        <f t="shared" si="112"/>
        <v>0</v>
      </c>
      <c r="D479" s="141">
        <f t="shared" si="113"/>
        <v>0</v>
      </c>
      <c r="E479" s="141">
        <f t="shared" si="114"/>
        <v>0</v>
      </c>
      <c r="F479" s="141">
        <f t="shared" si="115"/>
        <v>0</v>
      </c>
      <c r="G479" s="141">
        <f t="shared" si="116"/>
        <v>9</v>
      </c>
      <c r="H479" s="141">
        <f t="shared" si="117"/>
        <v>25</v>
      </c>
      <c r="I479" s="141">
        <f t="shared" si="118"/>
        <v>1.2749999999999999</v>
      </c>
      <c r="J479" s="141"/>
      <c r="K479" s="141">
        <f t="shared" si="119"/>
        <v>0</v>
      </c>
      <c r="L479" s="141">
        <f t="shared" si="120"/>
        <v>0</v>
      </c>
      <c r="M479" s="141">
        <f t="shared" si="121"/>
        <v>0</v>
      </c>
      <c r="N479" s="141">
        <f t="shared" si="122"/>
        <v>0</v>
      </c>
      <c r="O479" s="141">
        <f t="shared" si="123"/>
        <v>3</v>
      </c>
      <c r="P479" s="141">
        <f t="shared" si="110"/>
        <v>8.8235294117647065</v>
      </c>
      <c r="Q479" s="141">
        <f t="shared" si="124"/>
        <v>2</v>
      </c>
      <c r="R479" s="141">
        <f t="shared" si="111"/>
        <v>34</v>
      </c>
      <c r="S479" s="144"/>
      <c r="T479" s="253">
        <v>479278024</v>
      </c>
      <c r="U479" s="383" t="s">
        <v>692</v>
      </c>
      <c r="V479" s="253">
        <v>0</v>
      </c>
      <c r="W479" s="253">
        <v>0</v>
      </c>
      <c r="X479" s="253">
        <v>0</v>
      </c>
      <c r="Y479" s="253">
        <v>0</v>
      </c>
      <c r="Z479" s="253">
        <v>9</v>
      </c>
      <c r="AA479" s="253">
        <v>25</v>
      </c>
      <c r="AB479" s="253">
        <v>0</v>
      </c>
      <c r="AC479" s="253">
        <v>0</v>
      </c>
      <c r="AD479" s="253">
        <v>0</v>
      </c>
      <c r="AE479" s="253">
        <v>0</v>
      </c>
      <c r="AF479" s="253">
        <v>0</v>
      </c>
      <c r="AG479" s="253">
        <v>0</v>
      </c>
      <c r="AH479" s="253">
        <v>0</v>
      </c>
      <c r="AI479" s="253">
        <v>0</v>
      </c>
      <c r="AJ479" s="253">
        <v>3</v>
      </c>
      <c r="AK479" s="126"/>
      <c r="AL479" s="253">
        <v>479</v>
      </c>
      <c r="AM479" s="253">
        <v>278</v>
      </c>
      <c r="AN479" s="253">
        <v>24</v>
      </c>
      <c r="AO479" s="253">
        <v>0</v>
      </c>
    </row>
    <row r="480" spans="1:41">
      <c r="A480" s="129">
        <v>479278061</v>
      </c>
      <c r="B480" s="130" t="s">
        <v>692</v>
      </c>
      <c r="C480" s="141">
        <f t="shared" si="112"/>
        <v>0</v>
      </c>
      <c r="D480" s="141">
        <f t="shared" si="113"/>
        <v>0</v>
      </c>
      <c r="E480" s="141">
        <f t="shared" si="114"/>
        <v>0</v>
      </c>
      <c r="F480" s="141">
        <f t="shared" si="115"/>
        <v>0</v>
      </c>
      <c r="G480" s="141">
        <f t="shared" si="116"/>
        <v>10</v>
      </c>
      <c r="H480" s="141">
        <f t="shared" si="117"/>
        <v>16</v>
      </c>
      <c r="I480" s="141">
        <f t="shared" si="118"/>
        <v>0.97499999999999998</v>
      </c>
      <c r="J480" s="141"/>
      <c r="K480" s="141">
        <f t="shared" si="119"/>
        <v>0</v>
      </c>
      <c r="L480" s="141">
        <f t="shared" si="120"/>
        <v>0</v>
      </c>
      <c r="M480" s="141">
        <f t="shared" si="121"/>
        <v>0</v>
      </c>
      <c r="N480" s="141">
        <f t="shared" si="122"/>
        <v>0</v>
      </c>
      <c r="O480" s="141">
        <f t="shared" si="123"/>
        <v>9</v>
      </c>
      <c r="P480" s="141">
        <f t="shared" si="110"/>
        <v>34.615384615384613</v>
      </c>
      <c r="Q480" s="141">
        <f t="shared" si="124"/>
        <v>8</v>
      </c>
      <c r="R480" s="141">
        <f t="shared" si="111"/>
        <v>26</v>
      </c>
      <c r="S480" s="144"/>
      <c r="T480" s="253">
        <v>479278061</v>
      </c>
      <c r="U480" s="383" t="s">
        <v>692</v>
      </c>
      <c r="V480" s="253">
        <v>0</v>
      </c>
      <c r="W480" s="253">
        <v>0</v>
      </c>
      <c r="X480" s="253">
        <v>0</v>
      </c>
      <c r="Y480" s="253">
        <v>0</v>
      </c>
      <c r="Z480" s="253">
        <v>10</v>
      </c>
      <c r="AA480" s="253">
        <v>16</v>
      </c>
      <c r="AB480" s="253">
        <v>0</v>
      </c>
      <c r="AC480" s="253">
        <v>0</v>
      </c>
      <c r="AD480" s="253">
        <v>0</v>
      </c>
      <c r="AE480" s="253">
        <v>0</v>
      </c>
      <c r="AF480" s="253">
        <v>4</v>
      </c>
      <c r="AG480" s="253">
        <v>0</v>
      </c>
      <c r="AH480" s="253">
        <v>0</v>
      </c>
      <c r="AI480" s="253">
        <v>0</v>
      </c>
      <c r="AJ480" s="253">
        <v>5</v>
      </c>
      <c r="AK480" s="126"/>
      <c r="AL480" s="253">
        <v>479</v>
      </c>
      <c r="AM480" s="253">
        <v>278</v>
      </c>
      <c r="AN480" s="253">
        <v>61</v>
      </c>
      <c r="AO480" s="253">
        <v>0</v>
      </c>
    </row>
    <row r="481" spans="1:41">
      <c r="A481" s="129">
        <v>479278086</v>
      </c>
      <c r="B481" s="130" t="s">
        <v>692</v>
      </c>
      <c r="C481" s="141">
        <f t="shared" si="112"/>
        <v>0</v>
      </c>
      <c r="D481" s="141">
        <f t="shared" si="113"/>
        <v>0</v>
      </c>
      <c r="E481" s="141">
        <f t="shared" si="114"/>
        <v>0</v>
      </c>
      <c r="F481" s="141">
        <f t="shared" si="115"/>
        <v>0</v>
      </c>
      <c r="G481" s="141">
        <f t="shared" si="116"/>
        <v>3</v>
      </c>
      <c r="H481" s="141">
        <f t="shared" si="117"/>
        <v>11</v>
      </c>
      <c r="I481" s="141">
        <f t="shared" si="118"/>
        <v>0.52500000000000002</v>
      </c>
      <c r="J481" s="141"/>
      <c r="K481" s="141">
        <f t="shared" si="119"/>
        <v>0</v>
      </c>
      <c r="L481" s="141">
        <f t="shared" si="120"/>
        <v>0</v>
      </c>
      <c r="M481" s="141">
        <f t="shared" si="121"/>
        <v>0</v>
      </c>
      <c r="N481" s="141">
        <f t="shared" si="122"/>
        <v>0</v>
      </c>
      <c r="O481" s="141">
        <f t="shared" si="123"/>
        <v>3</v>
      </c>
      <c r="P481" s="141">
        <f t="shared" si="110"/>
        <v>21.428571428571427</v>
      </c>
      <c r="Q481" s="141">
        <f t="shared" si="124"/>
        <v>5</v>
      </c>
      <c r="R481" s="141">
        <f t="shared" si="111"/>
        <v>14</v>
      </c>
      <c r="S481" s="144"/>
      <c r="T481" s="253">
        <v>479278086</v>
      </c>
      <c r="U481" s="383" t="s">
        <v>692</v>
      </c>
      <c r="V481" s="253">
        <v>0</v>
      </c>
      <c r="W481" s="253">
        <v>0</v>
      </c>
      <c r="X481" s="253">
        <v>0</v>
      </c>
      <c r="Y481" s="253">
        <v>0</v>
      </c>
      <c r="Z481" s="253">
        <v>3</v>
      </c>
      <c r="AA481" s="253">
        <v>11</v>
      </c>
      <c r="AB481" s="253">
        <v>0</v>
      </c>
      <c r="AC481" s="253">
        <v>0</v>
      </c>
      <c r="AD481" s="253">
        <v>0</v>
      </c>
      <c r="AE481" s="253">
        <v>0</v>
      </c>
      <c r="AF481" s="253">
        <v>0</v>
      </c>
      <c r="AG481" s="253">
        <v>0</v>
      </c>
      <c r="AH481" s="253">
        <v>0</v>
      </c>
      <c r="AI481" s="253">
        <v>0</v>
      </c>
      <c r="AJ481" s="253">
        <v>3</v>
      </c>
      <c r="AK481" s="126"/>
      <c r="AL481" s="253">
        <v>479</v>
      </c>
      <c r="AM481" s="253">
        <v>278</v>
      </c>
      <c r="AN481" s="253">
        <v>86</v>
      </c>
      <c r="AO481" s="253">
        <v>0</v>
      </c>
    </row>
    <row r="482" spans="1:41">
      <c r="A482" s="129">
        <v>479278087</v>
      </c>
      <c r="B482" s="130" t="s">
        <v>692</v>
      </c>
      <c r="C482" s="141">
        <f t="shared" si="112"/>
        <v>0</v>
      </c>
      <c r="D482" s="141">
        <f t="shared" si="113"/>
        <v>0</v>
      </c>
      <c r="E482" s="141">
        <f t="shared" si="114"/>
        <v>0</v>
      </c>
      <c r="F482" s="141">
        <f t="shared" si="115"/>
        <v>0</v>
      </c>
      <c r="G482" s="141">
        <f t="shared" si="116"/>
        <v>0</v>
      </c>
      <c r="H482" s="141">
        <f t="shared" si="117"/>
        <v>1</v>
      </c>
      <c r="I482" s="141">
        <f t="shared" si="118"/>
        <v>3.7499999999999999E-2</v>
      </c>
      <c r="J482" s="141"/>
      <c r="K482" s="141">
        <f t="shared" si="119"/>
        <v>0</v>
      </c>
      <c r="L482" s="141">
        <f t="shared" si="120"/>
        <v>0</v>
      </c>
      <c r="M482" s="141">
        <f t="shared" si="121"/>
        <v>0</v>
      </c>
      <c r="N482" s="141">
        <f t="shared" si="122"/>
        <v>0</v>
      </c>
      <c r="O482" s="141">
        <f t="shared" si="123"/>
        <v>0</v>
      </c>
      <c r="P482" s="141">
        <f t="shared" si="110"/>
        <v>0</v>
      </c>
      <c r="Q482" s="141">
        <f t="shared" si="124"/>
        <v>1</v>
      </c>
      <c r="R482" s="141">
        <f t="shared" si="111"/>
        <v>1</v>
      </c>
      <c r="S482" s="144"/>
      <c r="T482" s="253">
        <v>479278087</v>
      </c>
      <c r="U482" s="383" t="s">
        <v>692</v>
      </c>
      <c r="V482" s="253">
        <v>0</v>
      </c>
      <c r="W482" s="253">
        <v>0</v>
      </c>
      <c r="X482" s="253">
        <v>0</v>
      </c>
      <c r="Y482" s="253">
        <v>0</v>
      </c>
      <c r="Z482" s="253">
        <v>0</v>
      </c>
      <c r="AA482" s="253">
        <v>1</v>
      </c>
      <c r="AB482" s="253">
        <v>0</v>
      </c>
      <c r="AC482" s="253">
        <v>0</v>
      </c>
      <c r="AD482" s="253">
        <v>0</v>
      </c>
      <c r="AE482" s="253">
        <v>0</v>
      </c>
      <c r="AF482" s="253">
        <v>0</v>
      </c>
      <c r="AG482" s="253">
        <v>0</v>
      </c>
      <c r="AH482" s="253">
        <v>0</v>
      </c>
      <c r="AI482" s="253">
        <v>0</v>
      </c>
      <c r="AJ482" s="253">
        <v>0</v>
      </c>
      <c r="AK482" s="126"/>
      <c r="AL482" s="253">
        <v>479</v>
      </c>
      <c r="AM482" s="253">
        <v>278</v>
      </c>
      <c r="AN482" s="253">
        <v>87</v>
      </c>
      <c r="AO482" s="253">
        <v>0</v>
      </c>
    </row>
    <row r="483" spans="1:41">
      <c r="A483" s="129">
        <v>479278111</v>
      </c>
      <c r="B483" s="130" t="s">
        <v>692</v>
      </c>
      <c r="C483" s="141">
        <f t="shared" si="112"/>
        <v>0</v>
      </c>
      <c r="D483" s="141">
        <f t="shared" si="113"/>
        <v>0</v>
      </c>
      <c r="E483" s="141">
        <f t="shared" si="114"/>
        <v>0</v>
      </c>
      <c r="F483" s="141">
        <f t="shared" si="115"/>
        <v>0</v>
      </c>
      <c r="G483" s="141">
        <f t="shared" si="116"/>
        <v>1</v>
      </c>
      <c r="H483" s="141">
        <f t="shared" si="117"/>
        <v>5</v>
      </c>
      <c r="I483" s="141">
        <f t="shared" si="118"/>
        <v>0.22500000000000001</v>
      </c>
      <c r="J483" s="141"/>
      <c r="K483" s="141">
        <f t="shared" si="119"/>
        <v>0</v>
      </c>
      <c r="L483" s="141">
        <f t="shared" si="120"/>
        <v>0</v>
      </c>
      <c r="M483" s="141">
        <f t="shared" si="121"/>
        <v>0</v>
      </c>
      <c r="N483" s="141">
        <f t="shared" si="122"/>
        <v>0</v>
      </c>
      <c r="O483" s="141">
        <f t="shared" si="123"/>
        <v>4</v>
      </c>
      <c r="P483" s="141">
        <f t="shared" si="110"/>
        <v>66.666666666666657</v>
      </c>
      <c r="Q483" s="141">
        <f t="shared" si="124"/>
        <v>10</v>
      </c>
      <c r="R483" s="141">
        <f t="shared" si="111"/>
        <v>6</v>
      </c>
      <c r="S483" s="144"/>
      <c r="T483" s="253">
        <v>479278111</v>
      </c>
      <c r="U483" s="383" t="s">
        <v>692</v>
      </c>
      <c r="V483" s="253">
        <v>0</v>
      </c>
      <c r="W483" s="253">
        <v>0</v>
      </c>
      <c r="X483" s="253">
        <v>0</v>
      </c>
      <c r="Y483" s="253">
        <v>0</v>
      </c>
      <c r="Z483" s="253">
        <v>1</v>
      </c>
      <c r="AA483" s="253">
        <v>5</v>
      </c>
      <c r="AB483" s="253">
        <v>0</v>
      </c>
      <c r="AC483" s="253">
        <v>0</v>
      </c>
      <c r="AD483" s="253">
        <v>0</v>
      </c>
      <c r="AE483" s="253">
        <v>0</v>
      </c>
      <c r="AF483" s="253">
        <v>1</v>
      </c>
      <c r="AG483" s="253">
        <v>0</v>
      </c>
      <c r="AH483" s="253">
        <v>0</v>
      </c>
      <c r="AI483" s="253">
        <v>0</v>
      </c>
      <c r="AJ483" s="253">
        <v>3</v>
      </c>
      <c r="AK483" s="126"/>
      <c r="AL483" s="253">
        <v>479</v>
      </c>
      <c r="AM483" s="253">
        <v>278</v>
      </c>
      <c r="AN483" s="253">
        <v>111</v>
      </c>
      <c r="AO483" s="253">
        <v>0</v>
      </c>
    </row>
    <row r="484" spans="1:41">
      <c r="A484" s="129">
        <v>479278114</v>
      </c>
      <c r="B484" s="130" t="s">
        <v>692</v>
      </c>
      <c r="C484" s="141">
        <f t="shared" si="112"/>
        <v>0</v>
      </c>
      <c r="D484" s="141">
        <f t="shared" si="113"/>
        <v>0</v>
      </c>
      <c r="E484" s="141">
        <f t="shared" si="114"/>
        <v>0</v>
      </c>
      <c r="F484" s="141">
        <f t="shared" si="115"/>
        <v>0</v>
      </c>
      <c r="G484" s="141">
        <f t="shared" si="116"/>
        <v>4</v>
      </c>
      <c r="H484" s="141">
        <f t="shared" si="117"/>
        <v>5</v>
      </c>
      <c r="I484" s="141">
        <f t="shared" si="118"/>
        <v>0.33750000000000002</v>
      </c>
      <c r="J484" s="141"/>
      <c r="K484" s="141">
        <f t="shared" si="119"/>
        <v>0</v>
      </c>
      <c r="L484" s="141">
        <f t="shared" si="120"/>
        <v>0</v>
      </c>
      <c r="M484" s="141">
        <f t="shared" si="121"/>
        <v>0</v>
      </c>
      <c r="N484" s="141">
        <f t="shared" si="122"/>
        <v>0</v>
      </c>
      <c r="O484" s="141">
        <f t="shared" si="123"/>
        <v>2</v>
      </c>
      <c r="P484" s="141">
        <f t="shared" si="110"/>
        <v>22.222222222222221</v>
      </c>
      <c r="Q484" s="141">
        <f t="shared" si="124"/>
        <v>5</v>
      </c>
      <c r="R484" s="141">
        <f t="shared" si="111"/>
        <v>9</v>
      </c>
      <c r="S484" s="144"/>
      <c r="T484" s="253">
        <v>479278114</v>
      </c>
      <c r="U484" s="383" t="s">
        <v>692</v>
      </c>
      <c r="V484" s="253">
        <v>0</v>
      </c>
      <c r="W484" s="253">
        <v>0</v>
      </c>
      <c r="X484" s="253">
        <v>0</v>
      </c>
      <c r="Y484" s="253">
        <v>0</v>
      </c>
      <c r="Z484" s="253">
        <v>4</v>
      </c>
      <c r="AA484" s="253">
        <v>5</v>
      </c>
      <c r="AB484" s="253">
        <v>0</v>
      </c>
      <c r="AC484" s="253">
        <v>0</v>
      </c>
      <c r="AD484" s="253">
        <v>0</v>
      </c>
      <c r="AE484" s="253">
        <v>0</v>
      </c>
      <c r="AF484" s="253">
        <v>0</v>
      </c>
      <c r="AG484" s="253">
        <v>0</v>
      </c>
      <c r="AH484" s="253">
        <v>0</v>
      </c>
      <c r="AI484" s="253">
        <v>0</v>
      </c>
      <c r="AJ484" s="253">
        <v>2</v>
      </c>
      <c r="AK484" s="126"/>
      <c r="AL484" s="253">
        <v>479</v>
      </c>
      <c r="AM484" s="253">
        <v>278</v>
      </c>
      <c r="AN484" s="253">
        <v>114</v>
      </c>
      <c r="AO484" s="253">
        <v>0</v>
      </c>
    </row>
    <row r="485" spans="1:41">
      <c r="A485" s="129">
        <v>479278117</v>
      </c>
      <c r="B485" s="130" t="s">
        <v>692</v>
      </c>
      <c r="C485" s="141">
        <f t="shared" si="112"/>
        <v>0</v>
      </c>
      <c r="D485" s="141">
        <f t="shared" si="113"/>
        <v>0</v>
      </c>
      <c r="E485" s="141">
        <f t="shared" si="114"/>
        <v>0</v>
      </c>
      <c r="F485" s="141">
        <f t="shared" si="115"/>
        <v>0</v>
      </c>
      <c r="G485" s="141">
        <f t="shared" si="116"/>
        <v>5</v>
      </c>
      <c r="H485" s="141">
        <f t="shared" si="117"/>
        <v>5</v>
      </c>
      <c r="I485" s="141">
        <f t="shared" si="118"/>
        <v>0.375</v>
      </c>
      <c r="J485" s="141"/>
      <c r="K485" s="141">
        <f t="shared" si="119"/>
        <v>0</v>
      </c>
      <c r="L485" s="141">
        <f t="shared" si="120"/>
        <v>0</v>
      </c>
      <c r="M485" s="141">
        <f t="shared" si="121"/>
        <v>0</v>
      </c>
      <c r="N485" s="141">
        <f t="shared" si="122"/>
        <v>0</v>
      </c>
      <c r="O485" s="141">
        <f t="shared" si="123"/>
        <v>1</v>
      </c>
      <c r="P485" s="141">
        <f t="shared" si="110"/>
        <v>10</v>
      </c>
      <c r="Q485" s="141">
        <f t="shared" si="124"/>
        <v>2</v>
      </c>
      <c r="R485" s="141">
        <f t="shared" si="111"/>
        <v>10</v>
      </c>
      <c r="S485" s="144"/>
      <c r="T485" s="253">
        <v>479278117</v>
      </c>
      <c r="U485" s="383" t="s">
        <v>692</v>
      </c>
      <c r="V485" s="253">
        <v>0</v>
      </c>
      <c r="W485" s="253">
        <v>0</v>
      </c>
      <c r="X485" s="253">
        <v>0</v>
      </c>
      <c r="Y485" s="253">
        <v>0</v>
      </c>
      <c r="Z485" s="253">
        <v>5</v>
      </c>
      <c r="AA485" s="253">
        <v>5</v>
      </c>
      <c r="AB485" s="253">
        <v>0</v>
      </c>
      <c r="AC485" s="253">
        <v>0</v>
      </c>
      <c r="AD485" s="253">
        <v>0</v>
      </c>
      <c r="AE485" s="253">
        <v>0</v>
      </c>
      <c r="AF485" s="253">
        <v>1</v>
      </c>
      <c r="AG485" s="253">
        <v>0</v>
      </c>
      <c r="AH485" s="253">
        <v>0</v>
      </c>
      <c r="AI485" s="253">
        <v>0</v>
      </c>
      <c r="AJ485" s="253">
        <v>0</v>
      </c>
      <c r="AK485" s="126"/>
      <c r="AL485" s="253">
        <v>479</v>
      </c>
      <c r="AM485" s="253">
        <v>278</v>
      </c>
      <c r="AN485" s="253">
        <v>117</v>
      </c>
      <c r="AO485" s="253">
        <v>0</v>
      </c>
    </row>
    <row r="486" spans="1:41">
      <c r="A486" s="129">
        <v>479278137</v>
      </c>
      <c r="B486" s="130" t="s">
        <v>692</v>
      </c>
      <c r="C486" s="141">
        <f t="shared" si="112"/>
        <v>0</v>
      </c>
      <c r="D486" s="141">
        <f t="shared" si="113"/>
        <v>0</v>
      </c>
      <c r="E486" s="141">
        <f t="shared" si="114"/>
        <v>0</v>
      </c>
      <c r="F486" s="141">
        <f t="shared" si="115"/>
        <v>0</v>
      </c>
      <c r="G486" s="141">
        <f t="shared" si="116"/>
        <v>7</v>
      </c>
      <c r="H486" s="141">
        <f t="shared" si="117"/>
        <v>13</v>
      </c>
      <c r="I486" s="141">
        <f t="shared" si="118"/>
        <v>0.75</v>
      </c>
      <c r="J486" s="141"/>
      <c r="K486" s="141">
        <f t="shared" si="119"/>
        <v>0</v>
      </c>
      <c r="L486" s="141">
        <f t="shared" si="120"/>
        <v>0</v>
      </c>
      <c r="M486" s="141">
        <f t="shared" si="121"/>
        <v>0</v>
      </c>
      <c r="N486" s="141">
        <f t="shared" si="122"/>
        <v>0</v>
      </c>
      <c r="O486" s="141">
        <f t="shared" si="123"/>
        <v>9</v>
      </c>
      <c r="P486" s="141">
        <f t="shared" si="110"/>
        <v>45</v>
      </c>
      <c r="Q486" s="141">
        <f t="shared" si="124"/>
        <v>9</v>
      </c>
      <c r="R486" s="141">
        <f t="shared" si="111"/>
        <v>20</v>
      </c>
      <c r="S486" s="144"/>
      <c r="T486" s="253">
        <v>479278137</v>
      </c>
      <c r="U486" s="383" t="s">
        <v>692</v>
      </c>
      <c r="V486" s="253">
        <v>0</v>
      </c>
      <c r="W486" s="253">
        <v>0</v>
      </c>
      <c r="X486" s="253">
        <v>0</v>
      </c>
      <c r="Y486" s="253">
        <v>0</v>
      </c>
      <c r="Z486" s="253">
        <v>7</v>
      </c>
      <c r="AA486" s="253">
        <v>13</v>
      </c>
      <c r="AB486" s="253">
        <v>0</v>
      </c>
      <c r="AC486" s="253">
        <v>0</v>
      </c>
      <c r="AD486" s="253">
        <v>0</v>
      </c>
      <c r="AE486" s="253">
        <v>0</v>
      </c>
      <c r="AF486" s="253">
        <v>1</v>
      </c>
      <c r="AG486" s="253">
        <v>0</v>
      </c>
      <c r="AH486" s="253">
        <v>0</v>
      </c>
      <c r="AI486" s="253">
        <v>0</v>
      </c>
      <c r="AJ486" s="253">
        <v>8</v>
      </c>
      <c r="AK486" s="126"/>
      <c r="AL486" s="253">
        <v>479</v>
      </c>
      <c r="AM486" s="253">
        <v>278</v>
      </c>
      <c r="AN486" s="253">
        <v>137</v>
      </c>
      <c r="AO486" s="253">
        <v>0</v>
      </c>
    </row>
    <row r="487" spans="1:41">
      <c r="A487" s="129">
        <v>479278159</v>
      </c>
      <c r="B487" s="130" t="s">
        <v>692</v>
      </c>
      <c r="C487" s="141">
        <f t="shared" si="112"/>
        <v>0</v>
      </c>
      <c r="D487" s="141">
        <f t="shared" si="113"/>
        <v>0</v>
      </c>
      <c r="E487" s="141">
        <f t="shared" si="114"/>
        <v>0</v>
      </c>
      <c r="F487" s="141">
        <f t="shared" si="115"/>
        <v>0</v>
      </c>
      <c r="G487" s="141">
        <f t="shared" si="116"/>
        <v>1</v>
      </c>
      <c r="H487" s="141">
        <f t="shared" si="117"/>
        <v>2</v>
      </c>
      <c r="I487" s="141">
        <f t="shared" si="118"/>
        <v>0.1125</v>
      </c>
      <c r="J487" s="141"/>
      <c r="K487" s="141">
        <f t="shared" si="119"/>
        <v>0</v>
      </c>
      <c r="L487" s="141">
        <f t="shared" si="120"/>
        <v>0</v>
      </c>
      <c r="M487" s="141">
        <f t="shared" si="121"/>
        <v>0</v>
      </c>
      <c r="N487" s="141">
        <f t="shared" si="122"/>
        <v>0</v>
      </c>
      <c r="O487" s="141">
        <f t="shared" si="123"/>
        <v>0</v>
      </c>
      <c r="P487" s="141">
        <f t="shared" si="110"/>
        <v>0</v>
      </c>
      <c r="Q487" s="141">
        <f t="shared" si="124"/>
        <v>1</v>
      </c>
      <c r="R487" s="141">
        <f t="shared" si="111"/>
        <v>3</v>
      </c>
      <c r="S487" s="144"/>
      <c r="T487" s="253">
        <v>479278159</v>
      </c>
      <c r="U487" s="383" t="s">
        <v>692</v>
      </c>
      <c r="V487" s="253">
        <v>0</v>
      </c>
      <c r="W487" s="253">
        <v>0</v>
      </c>
      <c r="X487" s="253">
        <v>0</v>
      </c>
      <c r="Y487" s="253">
        <v>0</v>
      </c>
      <c r="Z487" s="253">
        <v>1</v>
      </c>
      <c r="AA487" s="253">
        <v>2</v>
      </c>
      <c r="AB487" s="253">
        <v>0</v>
      </c>
      <c r="AC487" s="253">
        <v>0</v>
      </c>
      <c r="AD487" s="253">
        <v>0</v>
      </c>
      <c r="AE487" s="253">
        <v>0</v>
      </c>
      <c r="AF487" s="253">
        <v>0</v>
      </c>
      <c r="AG487" s="253">
        <v>0</v>
      </c>
      <c r="AH487" s="253">
        <v>0</v>
      </c>
      <c r="AI487" s="253">
        <v>0</v>
      </c>
      <c r="AJ487" s="253">
        <v>0</v>
      </c>
      <c r="AK487" s="126"/>
      <c r="AL487" s="253">
        <v>479</v>
      </c>
      <c r="AM487" s="253">
        <v>278</v>
      </c>
      <c r="AN487" s="253">
        <v>159</v>
      </c>
      <c r="AO487" s="253">
        <v>0</v>
      </c>
    </row>
    <row r="488" spans="1:41">
      <c r="A488" s="129">
        <v>479278161</v>
      </c>
      <c r="B488" s="130" t="s">
        <v>692</v>
      </c>
      <c r="C488" s="141">
        <f t="shared" si="112"/>
        <v>0</v>
      </c>
      <c r="D488" s="141">
        <f t="shared" si="113"/>
        <v>0</v>
      </c>
      <c r="E488" s="141">
        <f t="shared" si="114"/>
        <v>0</v>
      </c>
      <c r="F488" s="141">
        <f t="shared" si="115"/>
        <v>0</v>
      </c>
      <c r="G488" s="141">
        <f t="shared" si="116"/>
        <v>1</v>
      </c>
      <c r="H488" s="141">
        <f t="shared" si="117"/>
        <v>4</v>
      </c>
      <c r="I488" s="141">
        <f t="shared" si="118"/>
        <v>0.1875</v>
      </c>
      <c r="J488" s="141"/>
      <c r="K488" s="141">
        <f t="shared" si="119"/>
        <v>0</v>
      </c>
      <c r="L488" s="141">
        <f t="shared" si="120"/>
        <v>0</v>
      </c>
      <c r="M488" s="141">
        <f t="shared" si="121"/>
        <v>0</v>
      </c>
      <c r="N488" s="141">
        <f t="shared" si="122"/>
        <v>0</v>
      </c>
      <c r="O488" s="141">
        <f t="shared" si="123"/>
        <v>0</v>
      </c>
      <c r="P488" s="141">
        <f t="shared" si="110"/>
        <v>0</v>
      </c>
      <c r="Q488" s="141">
        <f t="shared" si="124"/>
        <v>1</v>
      </c>
      <c r="R488" s="141">
        <f t="shared" si="111"/>
        <v>5</v>
      </c>
      <c r="S488" s="144"/>
      <c r="T488" s="253">
        <v>479278161</v>
      </c>
      <c r="U488" s="383" t="s">
        <v>692</v>
      </c>
      <c r="V488" s="253">
        <v>0</v>
      </c>
      <c r="W488" s="253">
        <v>0</v>
      </c>
      <c r="X488" s="253">
        <v>0</v>
      </c>
      <c r="Y488" s="253">
        <v>0</v>
      </c>
      <c r="Z488" s="253">
        <v>1</v>
      </c>
      <c r="AA488" s="253">
        <v>4</v>
      </c>
      <c r="AB488" s="253">
        <v>0</v>
      </c>
      <c r="AC488" s="253">
        <v>0</v>
      </c>
      <c r="AD488" s="253">
        <v>0</v>
      </c>
      <c r="AE488" s="253">
        <v>0</v>
      </c>
      <c r="AF488" s="253">
        <v>0</v>
      </c>
      <c r="AG488" s="253">
        <v>0</v>
      </c>
      <c r="AH488" s="253">
        <v>0</v>
      </c>
      <c r="AI488" s="253">
        <v>0</v>
      </c>
      <c r="AJ488" s="253">
        <v>0</v>
      </c>
      <c r="AK488" s="126"/>
      <c r="AL488" s="253">
        <v>479</v>
      </c>
      <c r="AM488" s="253">
        <v>278</v>
      </c>
      <c r="AN488" s="253">
        <v>161</v>
      </c>
      <c r="AO488" s="253">
        <v>0</v>
      </c>
    </row>
    <row r="489" spans="1:41">
      <c r="A489" s="129">
        <v>479278191</v>
      </c>
      <c r="B489" s="130" t="s">
        <v>692</v>
      </c>
      <c r="C489" s="141">
        <f t="shared" si="112"/>
        <v>0</v>
      </c>
      <c r="D489" s="141">
        <f t="shared" si="113"/>
        <v>0</v>
      </c>
      <c r="E489" s="141">
        <f t="shared" si="114"/>
        <v>0</v>
      </c>
      <c r="F489" s="141">
        <f t="shared" si="115"/>
        <v>0</v>
      </c>
      <c r="G489" s="141">
        <f t="shared" si="116"/>
        <v>0</v>
      </c>
      <c r="H489" s="141">
        <f t="shared" si="117"/>
        <v>4</v>
      </c>
      <c r="I489" s="141">
        <f t="shared" si="118"/>
        <v>0.15</v>
      </c>
      <c r="J489" s="141"/>
      <c r="K489" s="141">
        <f t="shared" si="119"/>
        <v>0</v>
      </c>
      <c r="L489" s="141">
        <f t="shared" si="120"/>
        <v>0</v>
      </c>
      <c r="M489" s="141">
        <f t="shared" si="121"/>
        <v>0</v>
      </c>
      <c r="N489" s="141">
        <f t="shared" si="122"/>
        <v>0</v>
      </c>
      <c r="O489" s="141">
        <f t="shared" si="123"/>
        <v>2</v>
      </c>
      <c r="P489" s="141">
        <f t="shared" si="110"/>
        <v>50</v>
      </c>
      <c r="Q489" s="141">
        <f t="shared" si="124"/>
        <v>10</v>
      </c>
      <c r="R489" s="141">
        <f t="shared" si="111"/>
        <v>4</v>
      </c>
      <c r="S489" s="144"/>
      <c r="T489" s="253">
        <v>479278191</v>
      </c>
      <c r="U489" s="383" t="s">
        <v>692</v>
      </c>
      <c r="V489" s="253">
        <v>0</v>
      </c>
      <c r="W489" s="253">
        <v>0</v>
      </c>
      <c r="X489" s="253">
        <v>0</v>
      </c>
      <c r="Y489" s="253">
        <v>0</v>
      </c>
      <c r="Z489" s="253">
        <v>0</v>
      </c>
      <c r="AA489" s="253">
        <v>4</v>
      </c>
      <c r="AB489" s="253">
        <v>0</v>
      </c>
      <c r="AC489" s="253">
        <v>0</v>
      </c>
      <c r="AD489" s="253">
        <v>0</v>
      </c>
      <c r="AE489" s="253">
        <v>0</v>
      </c>
      <c r="AF489" s="253">
        <v>0</v>
      </c>
      <c r="AG489" s="253">
        <v>0</v>
      </c>
      <c r="AH489" s="253">
        <v>0</v>
      </c>
      <c r="AI489" s="253">
        <v>0</v>
      </c>
      <c r="AJ489" s="253">
        <v>2</v>
      </c>
      <c r="AK489" s="126"/>
      <c r="AL489" s="253">
        <v>479</v>
      </c>
      <c r="AM489" s="253">
        <v>278</v>
      </c>
      <c r="AN489" s="253">
        <v>191</v>
      </c>
      <c r="AO489" s="253">
        <v>0</v>
      </c>
    </row>
    <row r="490" spans="1:41">
      <c r="A490" s="129">
        <v>479278210</v>
      </c>
      <c r="B490" s="130" t="s">
        <v>692</v>
      </c>
      <c r="C490" s="141">
        <f t="shared" si="112"/>
        <v>0</v>
      </c>
      <c r="D490" s="141">
        <f t="shared" si="113"/>
        <v>0</v>
      </c>
      <c r="E490" s="141">
        <f t="shared" si="114"/>
        <v>0</v>
      </c>
      <c r="F490" s="141">
        <f t="shared" si="115"/>
        <v>0</v>
      </c>
      <c r="G490" s="141">
        <f t="shared" si="116"/>
        <v>12</v>
      </c>
      <c r="H490" s="141">
        <f t="shared" si="117"/>
        <v>23</v>
      </c>
      <c r="I490" s="141">
        <f t="shared" si="118"/>
        <v>1.3125</v>
      </c>
      <c r="J490" s="141"/>
      <c r="K490" s="141">
        <f t="shared" si="119"/>
        <v>0</v>
      </c>
      <c r="L490" s="141">
        <f t="shared" si="120"/>
        <v>0</v>
      </c>
      <c r="M490" s="141">
        <f t="shared" si="121"/>
        <v>0</v>
      </c>
      <c r="N490" s="141">
        <f t="shared" si="122"/>
        <v>0</v>
      </c>
      <c r="O490" s="141">
        <f t="shared" si="123"/>
        <v>4</v>
      </c>
      <c r="P490" s="141">
        <f t="shared" si="110"/>
        <v>11.428571428571429</v>
      </c>
      <c r="Q490" s="141">
        <f t="shared" si="124"/>
        <v>3</v>
      </c>
      <c r="R490" s="141">
        <f t="shared" si="111"/>
        <v>35</v>
      </c>
      <c r="S490" s="144"/>
      <c r="T490" s="253">
        <v>479278210</v>
      </c>
      <c r="U490" s="383" t="s">
        <v>692</v>
      </c>
      <c r="V490" s="253">
        <v>0</v>
      </c>
      <c r="W490" s="253">
        <v>0</v>
      </c>
      <c r="X490" s="253">
        <v>0</v>
      </c>
      <c r="Y490" s="253">
        <v>0</v>
      </c>
      <c r="Z490" s="253">
        <v>12</v>
      </c>
      <c r="AA490" s="253">
        <v>23</v>
      </c>
      <c r="AB490" s="253">
        <v>0</v>
      </c>
      <c r="AC490" s="253">
        <v>0</v>
      </c>
      <c r="AD490" s="253">
        <v>0</v>
      </c>
      <c r="AE490" s="253">
        <v>0</v>
      </c>
      <c r="AF490" s="253">
        <v>3</v>
      </c>
      <c r="AG490" s="253">
        <v>0</v>
      </c>
      <c r="AH490" s="253">
        <v>0</v>
      </c>
      <c r="AI490" s="253">
        <v>0</v>
      </c>
      <c r="AJ490" s="253">
        <v>1</v>
      </c>
      <c r="AK490" s="126"/>
      <c r="AL490" s="253">
        <v>479</v>
      </c>
      <c r="AM490" s="253">
        <v>278</v>
      </c>
      <c r="AN490" s="253">
        <v>210</v>
      </c>
      <c r="AO490" s="253">
        <v>0</v>
      </c>
    </row>
    <row r="491" spans="1:41">
      <c r="A491" s="129">
        <v>479278227</v>
      </c>
      <c r="B491" s="130" t="s">
        <v>692</v>
      </c>
      <c r="C491" s="141">
        <f t="shared" si="112"/>
        <v>0</v>
      </c>
      <c r="D491" s="141">
        <f t="shared" si="113"/>
        <v>0</v>
      </c>
      <c r="E491" s="141">
        <f t="shared" si="114"/>
        <v>0</v>
      </c>
      <c r="F491" s="141">
        <f t="shared" si="115"/>
        <v>0</v>
      </c>
      <c r="G491" s="141">
        <f t="shared" si="116"/>
        <v>2</v>
      </c>
      <c r="H491" s="141">
        <f t="shared" si="117"/>
        <v>3</v>
      </c>
      <c r="I491" s="141">
        <f t="shared" si="118"/>
        <v>0.1875</v>
      </c>
      <c r="J491" s="141"/>
      <c r="K491" s="141">
        <f t="shared" si="119"/>
        <v>0</v>
      </c>
      <c r="L491" s="141">
        <f t="shared" si="120"/>
        <v>0</v>
      </c>
      <c r="M491" s="141">
        <f t="shared" si="121"/>
        <v>0</v>
      </c>
      <c r="N491" s="141">
        <f t="shared" si="122"/>
        <v>0</v>
      </c>
      <c r="O491" s="141">
        <f t="shared" si="123"/>
        <v>1</v>
      </c>
      <c r="P491" s="141">
        <f t="shared" si="110"/>
        <v>20</v>
      </c>
      <c r="Q491" s="141">
        <f t="shared" si="124"/>
        <v>5</v>
      </c>
      <c r="R491" s="141">
        <f t="shared" si="111"/>
        <v>5</v>
      </c>
      <c r="S491" s="144"/>
      <c r="T491" s="253">
        <v>479278227</v>
      </c>
      <c r="U491" s="383" t="s">
        <v>692</v>
      </c>
      <c r="V491" s="253">
        <v>0</v>
      </c>
      <c r="W491" s="253">
        <v>0</v>
      </c>
      <c r="X491" s="253">
        <v>0</v>
      </c>
      <c r="Y491" s="253">
        <v>0</v>
      </c>
      <c r="Z491" s="253">
        <v>2</v>
      </c>
      <c r="AA491" s="253">
        <v>3</v>
      </c>
      <c r="AB491" s="253">
        <v>0</v>
      </c>
      <c r="AC491" s="253">
        <v>0</v>
      </c>
      <c r="AD491" s="253">
        <v>0</v>
      </c>
      <c r="AE491" s="253">
        <v>0</v>
      </c>
      <c r="AF491" s="253">
        <v>1</v>
      </c>
      <c r="AG491" s="253">
        <v>0</v>
      </c>
      <c r="AH491" s="253">
        <v>0</v>
      </c>
      <c r="AI491" s="253">
        <v>0</v>
      </c>
      <c r="AJ491" s="253">
        <v>0</v>
      </c>
      <c r="AK491" s="126"/>
      <c r="AL491" s="253">
        <v>479</v>
      </c>
      <c r="AM491" s="253">
        <v>278</v>
      </c>
      <c r="AN491" s="253">
        <v>227</v>
      </c>
      <c r="AO491" s="253">
        <v>0</v>
      </c>
    </row>
    <row r="492" spans="1:41">
      <c r="A492" s="129">
        <v>479278278</v>
      </c>
      <c r="B492" s="130" t="s">
        <v>692</v>
      </c>
      <c r="C492" s="141">
        <f t="shared" si="112"/>
        <v>0</v>
      </c>
      <c r="D492" s="141">
        <f t="shared" si="113"/>
        <v>0</v>
      </c>
      <c r="E492" s="141">
        <f t="shared" si="114"/>
        <v>0</v>
      </c>
      <c r="F492" s="141">
        <f t="shared" si="115"/>
        <v>0</v>
      </c>
      <c r="G492" s="141">
        <f t="shared" si="116"/>
        <v>11</v>
      </c>
      <c r="H492" s="141">
        <f t="shared" si="117"/>
        <v>31</v>
      </c>
      <c r="I492" s="141">
        <f t="shared" si="118"/>
        <v>1.575</v>
      </c>
      <c r="J492" s="141"/>
      <c r="K492" s="141">
        <f t="shared" si="119"/>
        <v>0</v>
      </c>
      <c r="L492" s="141">
        <f t="shared" si="120"/>
        <v>0</v>
      </c>
      <c r="M492" s="141">
        <f t="shared" si="121"/>
        <v>0</v>
      </c>
      <c r="N492" s="141">
        <f t="shared" si="122"/>
        <v>0</v>
      </c>
      <c r="O492" s="141">
        <f t="shared" si="123"/>
        <v>6</v>
      </c>
      <c r="P492" s="141">
        <f t="shared" si="110"/>
        <v>14.285714285714285</v>
      </c>
      <c r="Q492" s="141">
        <f t="shared" si="124"/>
        <v>3</v>
      </c>
      <c r="R492" s="141">
        <f t="shared" si="111"/>
        <v>42</v>
      </c>
      <c r="S492" s="144"/>
      <c r="T492" s="253">
        <v>479278278</v>
      </c>
      <c r="U492" s="383" t="s">
        <v>692</v>
      </c>
      <c r="V492" s="253">
        <v>0</v>
      </c>
      <c r="W492" s="253">
        <v>0</v>
      </c>
      <c r="X492" s="253">
        <v>0</v>
      </c>
      <c r="Y492" s="253">
        <v>0</v>
      </c>
      <c r="Z492" s="253">
        <v>11</v>
      </c>
      <c r="AA492" s="253">
        <v>31</v>
      </c>
      <c r="AB492" s="253">
        <v>0</v>
      </c>
      <c r="AC492" s="253">
        <v>0</v>
      </c>
      <c r="AD492" s="253">
        <v>0</v>
      </c>
      <c r="AE492" s="253">
        <v>0</v>
      </c>
      <c r="AF492" s="253">
        <v>3</v>
      </c>
      <c r="AG492" s="253">
        <v>0</v>
      </c>
      <c r="AH492" s="253">
        <v>0</v>
      </c>
      <c r="AI492" s="253">
        <v>0</v>
      </c>
      <c r="AJ492" s="253">
        <v>3</v>
      </c>
      <c r="AK492" s="126"/>
      <c r="AL492" s="253">
        <v>479</v>
      </c>
      <c r="AM492" s="253">
        <v>278</v>
      </c>
      <c r="AN492" s="253">
        <v>278</v>
      </c>
      <c r="AO492" s="253">
        <v>0</v>
      </c>
    </row>
    <row r="493" spans="1:41">
      <c r="A493" s="129">
        <v>479278281</v>
      </c>
      <c r="B493" s="130" t="s">
        <v>692</v>
      </c>
      <c r="C493" s="141">
        <f t="shared" si="112"/>
        <v>0</v>
      </c>
      <c r="D493" s="141">
        <f t="shared" si="113"/>
        <v>0</v>
      </c>
      <c r="E493" s="141">
        <f t="shared" si="114"/>
        <v>0</v>
      </c>
      <c r="F493" s="141">
        <f t="shared" si="115"/>
        <v>0</v>
      </c>
      <c r="G493" s="141">
        <f t="shared" si="116"/>
        <v>19</v>
      </c>
      <c r="H493" s="141">
        <f t="shared" si="117"/>
        <v>43</v>
      </c>
      <c r="I493" s="141">
        <f t="shared" si="118"/>
        <v>2.3250000000000002</v>
      </c>
      <c r="J493" s="141"/>
      <c r="K493" s="141">
        <f t="shared" si="119"/>
        <v>0</v>
      </c>
      <c r="L493" s="141">
        <f t="shared" si="120"/>
        <v>0</v>
      </c>
      <c r="M493" s="141">
        <f t="shared" si="121"/>
        <v>0</v>
      </c>
      <c r="N493" s="141">
        <f t="shared" si="122"/>
        <v>0</v>
      </c>
      <c r="O493" s="141">
        <f t="shared" si="123"/>
        <v>30</v>
      </c>
      <c r="P493" s="141">
        <f t="shared" si="110"/>
        <v>48.387096774193552</v>
      </c>
      <c r="Q493" s="141">
        <f t="shared" si="124"/>
        <v>10</v>
      </c>
      <c r="R493" s="141">
        <f t="shared" si="111"/>
        <v>62</v>
      </c>
      <c r="S493" s="144"/>
      <c r="T493" s="253">
        <v>479278281</v>
      </c>
      <c r="U493" s="383" t="s">
        <v>692</v>
      </c>
      <c r="V493" s="253">
        <v>0</v>
      </c>
      <c r="W493" s="253">
        <v>0</v>
      </c>
      <c r="X493" s="253">
        <v>0</v>
      </c>
      <c r="Y493" s="253">
        <v>0</v>
      </c>
      <c r="Z493" s="253">
        <v>19</v>
      </c>
      <c r="AA493" s="253">
        <v>43</v>
      </c>
      <c r="AB493" s="253">
        <v>0</v>
      </c>
      <c r="AC493" s="253">
        <v>0</v>
      </c>
      <c r="AD493" s="253">
        <v>0</v>
      </c>
      <c r="AE493" s="253">
        <v>0</v>
      </c>
      <c r="AF493" s="253">
        <v>8</v>
      </c>
      <c r="AG493" s="253">
        <v>0</v>
      </c>
      <c r="AH493" s="253">
        <v>0</v>
      </c>
      <c r="AI493" s="253">
        <v>0</v>
      </c>
      <c r="AJ493" s="253">
        <v>22</v>
      </c>
      <c r="AK493" s="126"/>
      <c r="AL493" s="253">
        <v>479</v>
      </c>
      <c r="AM493" s="253">
        <v>278</v>
      </c>
      <c r="AN493" s="253">
        <v>281</v>
      </c>
      <c r="AO493" s="253">
        <v>0</v>
      </c>
    </row>
    <row r="494" spans="1:41">
      <c r="A494" s="129">
        <v>479278309</v>
      </c>
      <c r="B494" s="130" t="s">
        <v>692</v>
      </c>
      <c r="C494" s="141">
        <f t="shared" si="112"/>
        <v>0</v>
      </c>
      <c r="D494" s="141">
        <f t="shared" si="113"/>
        <v>0</v>
      </c>
      <c r="E494" s="141">
        <f t="shared" si="114"/>
        <v>0</v>
      </c>
      <c r="F494" s="141">
        <f t="shared" si="115"/>
        <v>0</v>
      </c>
      <c r="G494" s="141">
        <f t="shared" si="116"/>
        <v>4</v>
      </c>
      <c r="H494" s="141">
        <f t="shared" si="117"/>
        <v>2</v>
      </c>
      <c r="I494" s="141">
        <f t="shared" si="118"/>
        <v>0.22500000000000001</v>
      </c>
      <c r="J494" s="141"/>
      <c r="K494" s="141">
        <f t="shared" si="119"/>
        <v>0</v>
      </c>
      <c r="L494" s="141">
        <f t="shared" si="120"/>
        <v>0</v>
      </c>
      <c r="M494" s="141">
        <f t="shared" si="121"/>
        <v>0</v>
      </c>
      <c r="N494" s="141">
        <f t="shared" si="122"/>
        <v>0</v>
      </c>
      <c r="O494" s="141">
        <f t="shared" si="123"/>
        <v>3</v>
      </c>
      <c r="P494" s="141">
        <f t="shared" si="110"/>
        <v>50</v>
      </c>
      <c r="Q494" s="141">
        <f t="shared" si="124"/>
        <v>10</v>
      </c>
      <c r="R494" s="141">
        <f t="shared" si="111"/>
        <v>6</v>
      </c>
      <c r="S494" s="144"/>
      <c r="T494" s="253">
        <v>479278309</v>
      </c>
      <c r="U494" s="383" t="s">
        <v>692</v>
      </c>
      <c r="V494" s="253">
        <v>0</v>
      </c>
      <c r="W494" s="253">
        <v>0</v>
      </c>
      <c r="X494" s="253">
        <v>0</v>
      </c>
      <c r="Y494" s="253">
        <v>0</v>
      </c>
      <c r="Z494" s="253">
        <v>4</v>
      </c>
      <c r="AA494" s="253">
        <v>2</v>
      </c>
      <c r="AB494" s="253">
        <v>0</v>
      </c>
      <c r="AC494" s="253">
        <v>0</v>
      </c>
      <c r="AD494" s="253">
        <v>0</v>
      </c>
      <c r="AE494" s="253">
        <v>0</v>
      </c>
      <c r="AF494" s="253">
        <v>2</v>
      </c>
      <c r="AG494" s="253">
        <v>0</v>
      </c>
      <c r="AH494" s="253">
        <v>0</v>
      </c>
      <c r="AI494" s="253">
        <v>0</v>
      </c>
      <c r="AJ494" s="253">
        <v>1</v>
      </c>
      <c r="AK494" s="126"/>
      <c r="AL494" s="253">
        <v>479</v>
      </c>
      <c r="AM494" s="253">
        <v>278</v>
      </c>
      <c r="AN494" s="253">
        <v>309</v>
      </c>
      <c r="AO494" s="253">
        <v>0</v>
      </c>
    </row>
    <row r="495" spans="1:41">
      <c r="A495" s="129">
        <v>479278325</v>
      </c>
      <c r="B495" s="130" t="s">
        <v>692</v>
      </c>
      <c r="C495" s="141">
        <f t="shared" si="112"/>
        <v>0</v>
      </c>
      <c r="D495" s="141">
        <f t="shared" si="113"/>
        <v>0</v>
      </c>
      <c r="E495" s="141">
        <f t="shared" si="114"/>
        <v>0</v>
      </c>
      <c r="F495" s="141">
        <f t="shared" si="115"/>
        <v>0</v>
      </c>
      <c r="G495" s="141">
        <f t="shared" si="116"/>
        <v>1</v>
      </c>
      <c r="H495" s="141">
        <f t="shared" si="117"/>
        <v>5</v>
      </c>
      <c r="I495" s="141">
        <f t="shared" si="118"/>
        <v>0.22500000000000001</v>
      </c>
      <c r="J495" s="141"/>
      <c r="K495" s="141">
        <f t="shared" si="119"/>
        <v>0</v>
      </c>
      <c r="L495" s="141">
        <f t="shared" si="120"/>
        <v>0</v>
      </c>
      <c r="M495" s="141">
        <f t="shared" si="121"/>
        <v>0</v>
      </c>
      <c r="N495" s="141">
        <f t="shared" si="122"/>
        <v>0</v>
      </c>
      <c r="O495" s="141">
        <f t="shared" si="123"/>
        <v>0</v>
      </c>
      <c r="P495" s="141">
        <f t="shared" si="110"/>
        <v>0</v>
      </c>
      <c r="Q495" s="141">
        <f t="shared" si="124"/>
        <v>1</v>
      </c>
      <c r="R495" s="141">
        <f t="shared" si="111"/>
        <v>6</v>
      </c>
      <c r="S495" s="144"/>
      <c r="T495" s="253">
        <v>479278325</v>
      </c>
      <c r="U495" s="383" t="s">
        <v>692</v>
      </c>
      <c r="V495" s="253">
        <v>0</v>
      </c>
      <c r="W495" s="253">
        <v>0</v>
      </c>
      <c r="X495" s="253">
        <v>0</v>
      </c>
      <c r="Y495" s="253">
        <v>0</v>
      </c>
      <c r="Z495" s="253">
        <v>1</v>
      </c>
      <c r="AA495" s="253">
        <v>5</v>
      </c>
      <c r="AB495" s="253">
        <v>0</v>
      </c>
      <c r="AC495" s="253">
        <v>0</v>
      </c>
      <c r="AD495" s="253">
        <v>0</v>
      </c>
      <c r="AE495" s="253">
        <v>0</v>
      </c>
      <c r="AF495" s="253">
        <v>0</v>
      </c>
      <c r="AG495" s="253">
        <v>0</v>
      </c>
      <c r="AH495" s="253">
        <v>0</v>
      </c>
      <c r="AI495" s="253">
        <v>0</v>
      </c>
      <c r="AJ495" s="253">
        <v>0</v>
      </c>
      <c r="AK495" s="126"/>
      <c r="AL495" s="253">
        <v>479</v>
      </c>
      <c r="AM495" s="253">
        <v>278</v>
      </c>
      <c r="AN495" s="253">
        <v>325</v>
      </c>
      <c r="AO495" s="253">
        <v>0</v>
      </c>
    </row>
    <row r="496" spans="1:41">
      <c r="A496" s="129">
        <v>479278332</v>
      </c>
      <c r="B496" s="130" t="s">
        <v>692</v>
      </c>
      <c r="C496" s="141">
        <f t="shared" si="112"/>
        <v>0</v>
      </c>
      <c r="D496" s="141">
        <f t="shared" si="113"/>
        <v>0</v>
      </c>
      <c r="E496" s="141">
        <f t="shared" si="114"/>
        <v>0</v>
      </c>
      <c r="F496" s="141">
        <f t="shared" si="115"/>
        <v>0</v>
      </c>
      <c r="G496" s="141">
        <f t="shared" si="116"/>
        <v>4</v>
      </c>
      <c r="H496" s="141">
        <f t="shared" si="117"/>
        <v>2</v>
      </c>
      <c r="I496" s="141">
        <f t="shared" si="118"/>
        <v>0.22500000000000001</v>
      </c>
      <c r="J496" s="141"/>
      <c r="K496" s="141">
        <f t="shared" si="119"/>
        <v>0</v>
      </c>
      <c r="L496" s="141">
        <f t="shared" si="120"/>
        <v>0</v>
      </c>
      <c r="M496" s="141">
        <f t="shared" si="121"/>
        <v>0</v>
      </c>
      <c r="N496" s="141">
        <f t="shared" si="122"/>
        <v>0</v>
      </c>
      <c r="O496" s="141">
        <f t="shared" si="123"/>
        <v>1</v>
      </c>
      <c r="P496" s="141">
        <f t="shared" si="110"/>
        <v>16.666666666666664</v>
      </c>
      <c r="Q496" s="141">
        <f t="shared" si="124"/>
        <v>4</v>
      </c>
      <c r="R496" s="141">
        <f t="shared" si="111"/>
        <v>6</v>
      </c>
      <c r="S496" s="144"/>
      <c r="T496" s="253">
        <v>479278332</v>
      </c>
      <c r="U496" s="383" t="s">
        <v>692</v>
      </c>
      <c r="V496" s="253">
        <v>0</v>
      </c>
      <c r="W496" s="253">
        <v>0</v>
      </c>
      <c r="X496" s="253">
        <v>0</v>
      </c>
      <c r="Y496" s="253">
        <v>0</v>
      </c>
      <c r="Z496" s="253">
        <v>4</v>
      </c>
      <c r="AA496" s="253">
        <v>2</v>
      </c>
      <c r="AB496" s="253">
        <v>0</v>
      </c>
      <c r="AC496" s="253">
        <v>0</v>
      </c>
      <c r="AD496" s="253">
        <v>0</v>
      </c>
      <c r="AE496" s="253">
        <v>0</v>
      </c>
      <c r="AF496" s="253">
        <v>0</v>
      </c>
      <c r="AG496" s="253">
        <v>0</v>
      </c>
      <c r="AH496" s="253">
        <v>0</v>
      </c>
      <c r="AI496" s="253">
        <v>0</v>
      </c>
      <c r="AJ496" s="253">
        <v>1</v>
      </c>
      <c r="AK496" s="126"/>
      <c r="AL496" s="253">
        <v>479</v>
      </c>
      <c r="AM496" s="253">
        <v>278</v>
      </c>
      <c r="AN496" s="253">
        <v>332</v>
      </c>
      <c r="AO496" s="253">
        <v>0</v>
      </c>
    </row>
    <row r="497" spans="1:41">
      <c r="A497" s="129">
        <v>479278605</v>
      </c>
      <c r="B497" s="130" t="s">
        <v>692</v>
      </c>
      <c r="C497" s="141">
        <f t="shared" si="112"/>
        <v>0</v>
      </c>
      <c r="D497" s="141">
        <f t="shared" si="113"/>
        <v>0</v>
      </c>
      <c r="E497" s="141">
        <f t="shared" si="114"/>
        <v>0</v>
      </c>
      <c r="F497" s="141">
        <f t="shared" si="115"/>
        <v>0</v>
      </c>
      <c r="G497" s="141">
        <f t="shared" si="116"/>
        <v>22</v>
      </c>
      <c r="H497" s="141">
        <f t="shared" si="117"/>
        <v>34</v>
      </c>
      <c r="I497" s="141">
        <f t="shared" si="118"/>
        <v>2.1</v>
      </c>
      <c r="J497" s="141"/>
      <c r="K497" s="141">
        <f t="shared" si="119"/>
        <v>0</v>
      </c>
      <c r="L497" s="141">
        <f t="shared" si="120"/>
        <v>0</v>
      </c>
      <c r="M497" s="141">
        <f t="shared" si="121"/>
        <v>0</v>
      </c>
      <c r="N497" s="141">
        <f t="shared" si="122"/>
        <v>0</v>
      </c>
      <c r="O497" s="141">
        <f t="shared" si="123"/>
        <v>8</v>
      </c>
      <c r="P497" s="141">
        <f t="shared" si="110"/>
        <v>14.285714285714285</v>
      </c>
      <c r="Q497" s="141">
        <f t="shared" si="124"/>
        <v>3</v>
      </c>
      <c r="R497" s="141">
        <f t="shared" si="111"/>
        <v>56</v>
      </c>
      <c r="S497" s="144"/>
      <c r="T497" s="253">
        <v>479278605</v>
      </c>
      <c r="U497" s="383" t="s">
        <v>692</v>
      </c>
      <c r="V497" s="253">
        <v>0</v>
      </c>
      <c r="W497" s="253">
        <v>0</v>
      </c>
      <c r="X497" s="253">
        <v>0</v>
      </c>
      <c r="Y497" s="253">
        <v>0</v>
      </c>
      <c r="Z497" s="253">
        <v>22</v>
      </c>
      <c r="AA497" s="253">
        <v>34</v>
      </c>
      <c r="AB497" s="253">
        <v>0</v>
      </c>
      <c r="AC497" s="253">
        <v>0</v>
      </c>
      <c r="AD497" s="253">
        <v>0</v>
      </c>
      <c r="AE497" s="253">
        <v>0</v>
      </c>
      <c r="AF497" s="253">
        <v>3</v>
      </c>
      <c r="AG497" s="253">
        <v>0</v>
      </c>
      <c r="AH497" s="253">
        <v>0</v>
      </c>
      <c r="AI497" s="253">
        <v>0</v>
      </c>
      <c r="AJ497" s="253">
        <v>5</v>
      </c>
      <c r="AK497" s="126"/>
      <c r="AL497" s="253">
        <v>479</v>
      </c>
      <c r="AM497" s="253">
        <v>278</v>
      </c>
      <c r="AN497" s="253">
        <v>605</v>
      </c>
      <c r="AO497" s="253">
        <v>0</v>
      </c>
    </row>
    <row r="498" spans="1:41">
      <c r="A498" s="129">
        <v>479278615</v>
      </c>
      <c r="B498" s="130" t="s">
        <v>692</v>
      </c>
      <c r="C498" s="141">
        <f t="shared" si="112"/>
        <v>0</v>
      </c>
      <c r="D498" s="141">
        <f t="shared" si="113"/>
        <v>0</v>
      </c>
      <c r="E498" s="141">
        <f t="shared" si="114"/>
        <v>0</v>
      </c>
      <c r="F498" s="141">
        <f t="shared" si="115"/>
        <v>0</v>
      </c>
      <c r="G498" s="141">
        <f t="shared" si="116"/>
        <v>0</v>
      </c>
      <c r="H498" s="141">
        <f t="shared" si="117"/>
        <v>1</v>
      </c>
      <c r="I498" s="141">
        <f t="shared" si="118"/>
        <v>3.7499999999999999E-2</v>
      </c>
      <c r="J498" s="141"/>
      <c r="K498" s="141">
        <f t="shared" si="119"/>
        <v>0</v>
      </c>
      <c r="L498" s="141">
        <f t="shared" si="120"/>
        <v>0</v>
      </c>
      <c r="M498" s="141">
        <f t="shared" si="121"/>
        <v>0</v>
      </c>
      <c r="N498" s="141">
        <f t="shared" si="122"/>
        <v>0</v>
      </c>
      <c r="O498" s="141">
        <f t="shared" si="123"/>
        <v>0</v>
      </c>
      <c r="P498" s="141">
        <f t="shared" si="110"/>
        <v>0</v>
      </c>
      <c r="Q498" s="141">
        <f t="shared" si="124"/>
        <v>1</v>
      </c>
      <c r="R498" s="141">
        <f t="shared" si="111"/>
        <v>1</v>
      </c>
      <c r="S498" s="144"/>
      <c r="T498" s="253">
        <v>479278615</v>
      </c>
      <c r="U498" s="383" t="s">
        <v>692</v>
      </c>
      <c r="V498" s="253">
        <v>0</v>
      </c>
      <c r="W498" s="253">
        <v>0</v>
      </c>
      <c r="X498" s="253">
        <v>0</v>
      </c>
      <c r="Y498" s="253">
        <v>0</v>
      </c>
      <c r="Z498" s="253">
        <v>0</v>
      </c>
      <c r="AA498" s="253">
        <v>1</v>
      </c>
      <c r="AB498" s="253">
        <v>0</v>
      </c>
      <c r="AC498" s="253">
        <v>0</v>
      </c>
      <c r="AD498" s="253">
        <v>0</v>
      </c>
      <c r="AE498" s="253">
        <v>0</v>
      </c>
      <c r="AF498" s="253">
        <v>0</v>
      </c>
      <c r="AG498" s="253">
        <v>0</v>
      </c>
      <c r="AH498" s="253">
        <v>0</v>
      </c>
      <c r="AI498" s="253">
        <v>0</v>
      </c>
      <c r="AJ498" s="253">
        <v>0</v>
      </c>
      <c r="AK498" s="126"/>
      <c r="AL498" s="253">
        <v>479</v>
      </c>
      <c r="AM498" s="253">
        <v>278</v>
      </c>
      <c r="AN498" s="253">
        <v>615</v>
      </c>
      <c r="AO498" s="253">
        <v>0</v>
      </c>
    </row>
    <row r="499" spans="1:41">
      <c r="A499" s="129">
        <v>479278670</v>
      </c>
      <c r="B499" s="130" t="s">
        <v>692</v>
      </c>
      <c r="C499" s="141">
        <f t="shared" si="112"/>
        <v>0</v>
      </c>
      <c r="D499" s="141">
        <f t="shared" si="113"/>
        <v>0</v>
      </c>
      <c r="E499" s="141">
        <f t="shared" si="114"/>
        <v>0</v>
      </c>
      <c r="F499" s="141">
        <f t="shared" si="115"/>
        <v>0</v>
      </c>
      <c r="G499" s="141">
        <f t="shared" si="116"/>
        <v>7</v>
      </c>
      <c r="H499" s="141">
        <f t="shared" si="117"/>
        <v>9</v>
      </c>
      <c r="I499" s="141">
        <f t="shared" si="118"/>
        <v>0.6</v>
      </c>
      <c r="J499" s="141"/>
      <c r="K499" s="141">
        <f t="shared" si="119"/>
        <v>0</v>
      </c>
      <c r="L499" s="141">
        <f t="shared" si="120"/>
        <v>0</v>
      </c>
      <c r="M499" s="141">
        <f t="shared" si="121"/>
        <v>0</v>
      </c>
      <c r="N499" s="141">
        <f t="shared" si="122"/>
        <v>0</v>
      </c>
      <c r="O499" s="141">
        <f t="shared" si="123"/>
        <v>2</v>
      </c>
      <c r="P499" s="141">
        <f t="shared" si="110"/>
        <v>12.5</v>
      </c>
      <c r="Q499" s="141">
        <f t="shared" si="124"/>
        <v>3</v>
      </c>
      <c r="R499" s="141">
        <f t="shared" si="111"/>
        <v>16</v>
      </c>
      <c r="S499" s="144"/>
      <c r="T499" s="253">
        <v>479278670</v>
      </c>
      <c r="U499" s="383" t="s">
        <v>692</v>
      </c>
      <c r="V499" s="253">
        <v>0</v>
      </c>
      <c r="W499" s="253">
        <v>0</v>
      </c>
      <c r="X499" s="253">
        <v>0</v>
      </c>
      <c r="Y499" s="253">
        <v>0</v>
      </c>
      <c r="Z499" s="253">
        <v>7</v>
      </c>
      <c r="AA499" s="253">
        <v>9</v>
      </c>
      <c r="AB499" s="253">
        <v>0</v>
      </c>
      <c r="AC499" s="253">
        <v>0</v>
      </c>
      <c r="AD499" s="253">
        <v>0</v>
      </c>
      <c r="AE499" s="253">
        <v>0</v>
      </c>
      <c r="AF499" s="253">
        <v>1</v>
      </c>
      <c r="AG499" s="253">
        <v>0</v>
      </c>
      <c r="AH499" s="253">
        <v>0</v>
      </c>
      <c r="AI499" s="253">
        <v>0</v>
      </c>
      <c r="AJ499" s="253">
        <v>1</v>
      </c>
      <c r="AK499" s="126"/>
      <c r="AL499" s="253">
        <v>479</v>
      </c>
      <c r="AM499" s="253">
        <v>278</v>
      </c>
      <c r="AN499" s="253">
        <v>670</v>
      </c>
      <c r="AO499" s="253">
        <v>0</v>
      </c>
    </row>
    <row r="500" spans="1:41">
      <c r="A500" s="129">
        <v>479278672</v>
      </c>
      <c r="B500" s="130" t="s">
        <v>692</v>
      </c>
      <c r="C500" s="141">
        <f t="shared" si="112"/>
        <v>0</v>
      </c>
      <c r="D500" s="141">
        <f t="shared" si="113"/>
        <v>0</v>
      </c>
      <c r="E500" s="141">
        <f t="shared" si="114"/>
        <v>0</v>
      </c>
      <c r="F500" s="141">
        <f t="shared" si="115"/>
        <v>0</v>
      </c>
      <c r="G500" s="141">
        <f t="shared" si="116"/>
        <v>4</v>
      </c>
      <c r="H500" s="141">
        <f t="shared" si="117"/>
        <v>1</v>
      </c>
      <c r="I500" s="141">
        <f t="shared" si="118"/>
        <v>0.1875</v>
      </c>
      <c r="J500" s="141"/>
      <c r="K500" s="141">
        <f t="shared" si="119"/>
        <v>0</v>
      </c>
      <c r="L500" s="141">
        <f t="shared" si="120"/>
        <v>0</v>
      </c>
      <c r="M500" s="141">
        <f t="shared" si="121"/>
        <v>0</v>
      </c>
      <c r="N500" s="141">
        <f t="shared" si="122"/>
        <v>0</v>
      </c>
      <c r="O500" s="141">
        <f t="shared" si="123"/>
        <v>2</v>
      </c>
      <c r="P500" s="141">
        <f t="shared" si="110"/>
        <v>40</v>
      </c>
      <c r="Q500" s="141">
        <f t="shared" si="124"/>
        <v>9</v>
      </c>
      <c r="R500" s="141">
        <f t="shared" si="111"/>
        <v>5</v>
      </c>
      <c r="S500" s="144"/>
      <c r="T500" s="253">
        <v>479278672</v>
      </c>
      <c r="U500" s="383" t="s">
        <v>692</v>
      </c>
      <c r="V500" s="253">
        <v>0</v>
      </c>
      <c r="W500" s="253">
        <v>0</v>
      </c>
      <c r="X500" s="253">
        <v>0</v>
      </c>
      <c r="Y500" s="253">
        <v>0</v>
      </c>
      <c r="Z500" s="253">
        <v>4</v>
      </c>
      <c r="AA500" s="253">
        <v>1</v>
      </c>
      <c r="AB500" s="253">
        <v>0</v>
      </c>
      <c r="AC500" s="253">
        <v>0</v>
      </c>
      <c r="AD500" s="253">
        <v>0</v>
      </c>
      <c r="AE500" s="253">
        <v>0</v>
      </c>
      <c r="AF500" s="253">
        <v>2</v>
      </c>
      <c r="AG500" s="253">
        <v>0</v>
      </c>
      <c r="AH500" s="253">
        <v>0</v>
      </c>
      <c r="AI500" s="253">
        <v>0</v>
      </c>
      <c r="AJ500" s="253">
        <v>0</v>
      </c>
      <c r="AK500" s="126"/>
      <c r="AL500" s="253">
        <v>479</v>
      </c>
      <c r="AM500" s="253">
        <v>278</v>
      </c>
      <c r="AN500" s="253">
        <v>672</v>
      </c>
      <c r="AO500" s="253">
        <v>0</v>
      </c>
    </row>
    <row r="501" spans="1:41">
      <c r="A501" s="129">
        <v>479278674</v>
      </c>
      <c r="B501" s="130" t="s">
        <v>692</v>
      </c>
      <c r="C501" s="141">
        <f t="shared" si="112"/>
        <v>0</v>
      </c>
      <c r="D501" s="141">
        <f t="shared" si="113"/>
        <v>0</v>
      </c>
      <c r="E501" s="141">
        <f t="shared" si="114"/>
        <v>0</v>
      </c>
      <c r="F501" s="141">
        <f t="shared" si="115"/>
        <v>0</v>
      </c>
      <c r="G501" s="141">
        <f t="shared" si="116"/>
        <v>2</v>
      </c>
      <c r="H501" s="141">
        <f t="shared" si="117"/>
        <v>1</v>
      </c>
      <c r="I501" s="141">
        <f t="shared" si="118"/>
        <v>0.1125</v>
      </c>
      <c r="J501" s="141"/>
      <c r="K501" s="141">
        <f t="shared" si="119"/>
        <v>0</v>
      </c>
      <c r="L501" s="141">
        <f t="shared" si="120"/>
        <v>0</v>
      </c>
      <c r="M501" s="141">
        <f t="shared" si="121"/>
        <v>0</v>
      </c>
      <c r="N501" s="141">
        <f t="shared" si="122"/>
        <v>0</v>
      </c>
      <c r="O501" s="141">
        <f t="shared" si="123"/>
        <v>2</v>
      </c>
      <c r="P501" s="141">
        <f t="shared" si="110"/>
        <v>66.666666666666657</v>
      </c>
      <c r="Q501" s="141">
        <f t="shared" si="124"/>
        <v>10</v>
      </c>
      <c r="R501" s="141">
        <f t="shared" si="111"/>
        <v>3</v>
      </c>
      <c r="S501" s="144"/>
      <c r="T501" s="253">
        <v>479278674</v>
      </c>
      <c r="U501" s="383" t="s">
        <v>692</v>
      </c>
      <c r="V501" s="253">
        <v>0</v>
      </c>
      <c r="W501" s="253">
        <v>0</v>
      </c>
      <c r="X501" s="253">
        <v>0</v>
      </c>
      <c r="Y501" s="253">
        <v>0</v>
      </c>
      <c r="Z501" s="253">
        <v>2</v>
      </c>
      <c r="AA501" s="253">
        <v>1</v>
      </c>
      <c r="AB501" s="253">
        <v>0</v>
      </c>
      <c r="AC501" s="253">
        <v>0</v>
      </c>
      <c r="AD501" s="253">
        <v>0</v>
      </c>
      <c r="AE501" s="253">
        <v>0</v>
      </c>
      <c r="AF501" s="253">
        <v>1</v>
      </c>
      <c r="AG501" s="253">
        <v>0</v>
      </c>
      <c r="AH501" s="253">
        <v>0</v>
      </c>
      <c r="AI501" s="253">
        <v>0</v>
      </c>
      <c r="AJ501" s="253">
        <v>1</v>
      </c>
      <c r="AK501" s="126"/>
      <c r="AL501" s="253">
        <v>479</v>
      </c>
      <c r="AM501" s="253">
        <v>278</v>
      </c>
      <c r="AN501" s="253">
        <v>674</v>
      </c>
      <c r="AO501" s="253">
        <v>0</v>
      </c>
    </row>
    <row r="502" spans="1:41">
      <c r="A502" s="129">
        <v>479278680</v>
      </c>
      <c r="B502" s="130" t="s">
        <v>692</v>
      </c>
      <c r="C502" s="141">
        <f t="shared" si="112"/>
        <v>0</v>
      </c>
      <c r="D502" s="141">
        <f t="shared" si="113"/>
        <v>0</v>
      </c>
      <c r="E502" s="141">
        <f t="shared" si="114"/>
        <v>0</v>
      </c>
      <c r="F502" s="141">
        <f t="shared" si="115"/>
        <v>0</v>
      </c>
      <c r="G502" s="141">
        <f t="shared" si="116"/>
        <v>0</v>
      </c>
      <c r="H502" s="141">
        <f t="shared" si="117"/>
        <v>3</v>
      </c>
      <c r="I502" s="141">
        <f t="shared" si="118"/>
        <v>0.1125</v>
      </c>
      <c r="J502" s="141"/>
      <c r="K502" s="141">
        <f t="shared" si="119"/>
        <v>0</v>
      </c>
      <c r="L502" s="141">
        <f t="shared" si="120"/>
        <v>0</v>
      </c>
      <c r="M502" s="141">
        <f t="shared" si="121"/>
        <v>0</v>
      </c>
      <c r="N502" s="141">
        <f t="shared" si="122"/>
        <v>0</v>
      </c>
      <c r="O502" s="141">
        <f t="shared" si="123"/>
        <v>0</v>
      </c>
      <c r="P502" s="141">
        <f t="shared" si="110"/>
        <v>0</v>
      </c>
      <c r="Q502" s="141">
        <f t="shared" si="124"/>
        <v>1</v>
      </c>
      <c r="R502" s="141">
        <f t="shared" si="111"/>
        <v>3</v>
      </c>
      <c r="S502" s="144"/>
      <c r="T502" s="253">
        <v>479278680</v>
      </c>
      <c r="U502" s="383" t="s">
        <v>692</v>
      </c>
      <c r="V502" s="253">
        <v>0</v>
      </c>
      <c r="W502" s="253">
        <v>0</v>
      </c>
      <c r="X502" s="253">
        <v>0</v>
      </c>
      <c r="Y502" s="253">
        <v>0</v>
      </c>
      <c r="Z502" s="253">
        <v>0</v>
      </c>
      <c r="AA502" s="253">
        <v>3</v>
      </c>
      <c r="AB502" s="253">
        <v>0</v>
      </c>
      <c r="AC502" s="253">
        <v>0</v>
      </c>
      <c r="AD502" s="253">
        <v>0</v>
      </c>
      <c r="AE502" s="253">
        <v>0</v>
      </c>
      <c r="AF502" s="253">
        <v>0</v>
      </c>
      <c r="AG502" s="253">
        <v>0</v>
      </c>
      <c r="AH502" s="253">
        <v>0</v>
      </c>
      <c r="AI502" s="253">
        <v>0</v>
      </c>
      <c r="AJ502" s="253">
        <v>0</v>
      </c>
      <c r="AK502" s="126"/>
      <c r="AL502" s="253">
        <v>479</v>
      </c>
      <c r="AM502" s="253">
        <v>278</v>
      </c>
      <c r="AN502" s="253">
        <v>680</v>
      </c>
      <c r="AO502" s="253">
        <v>0</v>
      </c>
    </row>
    <row r="503" spans="1:41">
      <c r="A503" s="129">
        <v>479278683</v>
      </c>
      <c r="B503" s="130" t="s">
        <v>692</v>
      </c>
      <c r="C503" s="141">
        <f t="shared" si="112"/>
        <v>0</v>
      </c>
      <c r="D503" s="141">
        <f t="shared" si="113"/>
        <v>0</v>
      </c>
      <c r="E503" s="141">
        <f t="shared" si="114"/>
        <v>0</v>
      </c>
      <c r="F503" s="141">
        <f t="shared" si="115"/>
        <v>0</v>
      </c>
      <c r="G503" s="141">
        <f t="shared" si="116"/>
        <v>2</v>
      </c>
      <c r="H503" s="141">
        <f t="shared" si="117"/>
        <v>6</v>
      </c>
      <c r="I503" s="141">
        <f t="shared" si="118"/>
        <v>0.3</v>
      </c>
      <c r="J503" s="141"/>
      <c r="K503" s="141">
        <f t="shared" si="119"/>
        <v>0</v>
      </c>
      <c r="L503" s="141">
        <f t="shared" si="120"/>
        <v>0</v>
      </c>
      <c r="M503" s="141">
        <f t="shared" si="121"/>
        <v>0</v>
      </c>
      <c r="N503" s="141">
        <f t="shared" si="122"/>
        <v>0</v>
      </c>
      <c r="O503" s="141">
        <f t="shared" si="123"/>
        <v>0</v>
      </c>
      <c r="P503" s="141">
        <f t="shared" si="110"/>
        <v>0</v>
      </c>
      <c r="Q503" s="141">
        <f t="shared" si="124"/>
        <v>1</v>
      </c>
      <c r="R503" s="141">
        <f t="shared" si="111"/>
        <v>8</v>
      </c>
      <c r="S503" s="144"/>
      <c r="T503" s="253">
        <v>479278683</v>
      </c>
      <c r="U503" s="383" t="s">
        <v>692</v>
      </c>
      <c r="V503" s="253">
        <v>0</v>
      </c>
      <c r="W503" s="253">
        <v>0</v>
      </c>
      <c r="X503" s="253">
        <v>0</v>
      </c>
      <c r="Y503" s="253">
        <v>0</v>
      </c>
      <c r="Z503" s="253">
        <v>2</v>
      </c>
      <c r="AA503" s="253">
        <v>6</v>
      </c>
      <c r="AB503" s="253">
        <v>0</v>
      </c>
      <c r="AC503" s="253">
        <v>0</v>
      </c>
      <c r="AD503" s="253">
        <v>0</v>
      </c>
      <c r="AE503" s="253">
        <v>0</v>
      </c>
      <c r="AF503" s="253">
        <v>0</v>
      </c>
      <c r="AG503" s="253">
        <v>0</v>
      </c>
      <c r="AH503" s="253">
        <v>0</v>
      </c>
      <c r="AI503" s="253">
        <v>0</v>
      </c>
      <c r="AJ503" s="253">
        <v>0</v>
      </c>
      <c r="AK503" s="126"/>
      <c r="AL503" s="253">
        <v>479</v>
      </c>
      <c r="AM503" s="253">
        <v>278</v>
      </c>
      <c r="AN503" s="253">
        <v>683</v>
      </c>
      <c r="AO503" s="253">
        <v>0</v>
      </c>
    </row>
    <row r="504" spans="1:41">
      <c r="A504" s="129">
        <v>479278717</v>
      </c>
      <c r="B504" s="130" t="s">
        <v>692</v>
      </c>
      <c r="C504" s="141">
        <f t="shared" si="112"/>
        <v>0</v>
      </c>
      <c r="D504" s="141">
        <f t="shared" si="113"/>
        <v>0</v>
      </c>
      <c r="E504" s="141">
        <f t="shared" si="114"/>
        <v>0</v>
      </c>
      <c r="F504" s="141">
        <f t="shared" si="115"/>
        <v>0</v>
      </c>
      <c r="G504" s="141">
        <f t="shared" si="116"/>
        <v>2</v>
      </c>
      <c r="H504" s="141">
        <f t="shared" si="117"/>
        <v>0</v>
      </c>
      <c r="I504" s="141">
        <f t="shared" si="118"/>
        <v>7.4999999999999997E-2</v>
      </c>
      <c r="J504" s="141"/>
      <c r="K504" s="141">
        <f t="shared" si="119"/>
        <v>0</v>
      </c>
      <c r="L504" s="141">
        <f t="shared" si="120"/>
        <v>0</v>
      </c>
      <c r="M504" s="141">
        <f t="shared" si="121"/>
        <v>0</v>
      </c>
      <c r="N504" s="141">
        <f t="shared" si="122"/>
        <v>0</v>
      </c>
      <c r="O504" s="141">
        <f t="shared" si="123"/>
        <v>1</v>
      </c>
      <c r="P504" s="141">
        <f t="shared" si="110"/>
        <v>50</v>
      </c>
      <c r="Q504" s="141">
        <f t="shared" si="124"/>
        <v>10</v>
      </c>
      <c r="R504" s="141">
        <f t="shared" si="111"/>
        <v>2</v>
      </c>
      <c r="S504" s="144"/>
      <c r="T504" s="253">
        <v>479278717</v>
      </c>
      <c r="U504" s="383" t="s">
        <v>692</v>
      </c>
      <c r="V504" s="253">
        <v>0</v>
      </c>
      <c r="W504" s="253">
        <v>0</v>
      </c>
      <c r="X504" s="253">
        <v>0</v>
      </c>
      <c r="Y504" s="253">
        <v>0</v>
      </c>
      <c r="Z504" s="253">
        <v>2</v>
      </c>
      <c r="AA504" s="253">
        <v>0</v>
      </c>
      <c r="AB504" s="253">
        <v>0</v>
      </c>
      <c r="AC504" s="253">
        <v>0</v>
      </c>
      <c r="AD504" s="253">
        <v>0</v>
      </c>
      <c r="AE504" s="253">
        <v>0</v>
      </c>
      <c r="AF504" s="253">
        <v>1</v>
      </c>
      <c r="AG504" s="253">
        <v>0</v>
      </c>
      <c r="AH504" s="253">
        <v>0</v>
      </c>
      <c r="AI504" s="253">
        <v>0</v>
      </c>
      <c r="AJ504" s="253">
        <v>0</v>
      </c>
      <c r="AK504" s="126"/>
      <c r="AL504" s="253">
        <v>479</v>
      </c>
      <c r="AM504" s="253">
        <v>278</v>
      </c>
      <c r="AN504" s="253">
        <v>717</v>
      </c>
      <c r="AO504" s="253">
        <v>0</v>
      </c>
    </row>
    <row r="505" spans="1:41">
      <c r="A505" s="129">
        <v>479278755</v>
      </c>
      <c r="B505" s="130" t="s">
        <v>692</v>
      </c>
      <c r="C505" s="141">
        <f t="shared" si="112"/>
        <v>0</v>
      </c>
      <c r="D505" s="141">
        <f t="shared" si="113"/>
        <v>0</v>
      </c>
      <c r="E505" s="141">
        <f t="shared" si="114"/>
        <v>0</v>
      </c>
      <c r="F505" s="141">
        <f t="shared" si="115"/>
        <v>0</v>
      </c>
      <c r="G505" s="141">
        <f t="shared" si="116"/>
        <v>0</v>
      </c>
      <c r="H505" s="141">
        <f t="shared" si="117"/>
        <v>2</v>
      </c>
      <c r="I505" s="141">
        <f t="shared" si="118"/>
        <v>7.4999999999999997E-2</v>
      </c>
      <c r="J505" s="141"/>
      <c r="K505" s="141">
        <f t="shared" si="119"/>
        <v>0</v>
      </c>
      <c r="L505" s="141">
        <f t="shared" si="120"/>
        <v>0</v>
      </c>
      <c r="M505" s="141">
        <f t="shared" si="121"/>
        <v>0</v>
      </c>
      <c r="N505" s="141">
        <f t="shared" si="122"/>
        <v>0</v>
      </c>
      <c r="O505" s="141">
        <f t="shared" si="123"/>
        <v>0</v>
      </c>
      <c r="P505" s="141">
        <f t="shared" si="110"/>
        <v>0</v>
      </c>
      <c r="Q505" s="141">
        <f t="shared" si="124"/>
        <v>1</v>
      </c>
      <c r="R505" s="141">
        <f t="shared" si="111"/>
        <v>2</v>
      </c>
      <c r="S505" s="144"/>
      <c r="T505" s="253">
        <v>479278755</v>
      </c>
      <c r="U505" s="383" t="s">
        <v>692</v>
      </c>
      <c r="V505" s="253">
        <v>0</v>
      </c>
      <c r="W505" s="253">
        <v>0</v>
      </c>
      <c r="X505" s="253">
        <v>0</v>
      </c>
      <c r="Y505" s="253">
        <v>0</v>
      </c>
      <c r="Z505" s="253">
        <v>0</v>
      </c>
      <c r="AA505" s="253">
        <v>2</v>
      </c>
      <c r="AB505" s="253">
        <v>0</v>
      </c>
      <c r="AC505" s="253">
        <v>0</v>
      </c>
      <c r="AD505" s="253">
        <v>0</v>
      </c>
      <c r="AE505" s="253">
        <v>0</v>
      </c>
      <c r="AF505" s="253">
        <v>0</v>
      </c>
      <c r="AG505" s="253">
        <v>0</v>
      </c>
      <c r="AH505" s="253">
        <v>0</v>
      </c>
      <c r="AI505" s="253">
        <v>0</v>
      </c>
      <c r="AJ505" s="253">
        <v>0</v>
      </c>
      <c r="AK505" s="126"/>
      <c r="AL505" s="253">
        <v>479</v>
      </c>
      <c r="AM505" s="253">
        <v>278</v>
      </c>
      <c r="AN505" s="253">
        <v>755</v>
      </c>
      <c r="AO505" s="253">
        <v>0</v>
      </c>
    </row>
    <row r="506" spans="1:41">
      <c r="A506" s="129">
        <v>479278766</v>
      </c>
      <c r="B506" s="130" t="s">
        <v>692</v>
      </c>
      <c r="C506" s="141">
        <f t="shared" si="112"/>
        <v>0</v>
      </c>
      <c r="D506" s="141">
        <f t="shared" si="113"/>
        <v>0</v>
      </c>
      <c r="E506" s="141">
        <f t="shared" si="114"/>
        <v>0</v>
      </c>
      <c r="F506" s="141">
        <f t="shared" si="115"/>
        <v>0</v>
      </c>
      <c r="G506" s="141">
        <f t="shared" si="116"/>
        <v>0</v>
      </c>
      <c r="H506" s="141">
        <f t="shared" si="117"/>
        <v>2</v>
      </c>
      <c r="I506" s="141">
        <f t="shared" si="118"/>
        <v>7.4999999999999997E-2</v>
      </c>
      <c r="J506" s="141"/>
      <c r="K506" s="141">
        <f t="shared" si="119"/>
        <v>0</v>
      </c>
      <c r="L506" s="141">
        <f t="shared" si="120"/>
        <v>0</v>
      </c>
      <c r="M506" s="141">
        <f t="shared" si="121"/>
        <v>0</v>
      </c>
      <c r="N506" s="141">
        <f t="shared" si="122"/>
        <v>0</v>
      </c>
      <c r="O506" s="141">
        <f t="shared" si="123"/>
        <v>1</v>
      </c>
      <c r="P506" s="141">
        <f t="shared" si="110"/>
        <v>50</v>
      </c>
      <c r="Q506" s="141">
        <f t="shared" si="124"/>
        <v>10</v>
      </c>
      <c r="R506" s="141">
        <f t="shared" si="111"/>
        <v>2</v>
      </c>
      <c r="S506" s="144"/>
      <c r="T506" s="253">
        <v>479278766</v>
      </c>
      <c r="U506" s="383" t="s">
        <v>692</v>
      </c>
      <c r="V506" s="253">
        <v>0</v>
      </c>
      <c r="W506" s="253">
        <v>0</v>
      </c>
      <c r="X506" s="253">
        <v>0</v>
      </c>
      <c r="Y506" s="253">
        <v>0</v>
      </c>
      <c r="Z506" s="253">
        <v>0</v>
      </c>
      <c r="AA506" s="253">
        <v>2</v>
      </c>
      <c r="AB506" s="253">
        <v>0</v>
      </c>
      <c r="AC506" s="253">
        <v>0</v>
      </c>
      <c r="AD506" s="253">
        <v>0</v>
      </c>
      <c r="AE506" s="253">
        <v>0</v>
      </c>
      <c r="AF506" s="253">
        <v>0</v>
      </c>
      <c r="AG506" s="253">
        <v>0</v>
      </c>
      <c r="AH506" s="253">
        <v>0</v>
      </c>
      <c r="AI506" s="253">
        <v>0</v>
      </c>
      <c r="AJ506" s="253">
        <v>1</v>
      </c>
      <c r="AK506" s="126"/>
      <c r="AL506" s="253">
        <v>479</v>
      </c>
      <c r="AM506" s="253">
        <v>278</v>
      </c>
      <c r="AN506" s="253">
        <v>766</v>
      </c>
      <c r="AO506" s="253">
        <v>0</v>
      </c>
    </row>
    <row r="507" spans="1:41">
      <c r="A507" s="129">
        <v>481035035</v>
      </c>
      <c r="B507" s="130" t="s">
        <v>693</v>
      </c>
      <c r="C507" s="141">
        <f t="shared" si="112"/>
        <v>136</v>
      </c>
      <c r="D507" s="141">
        <f t="shared" si="113"/>
        <v>0</v>
      </c>
      <c r="E507" s="141">
        <f t="shared" si="114"/>
        <v>120</v>
      </c>
      <c r="F507" s="141">
        <f t="shared" si="115"/>
        <v>521</v>
      </c>
      <c r="G507" s="141">
        <f t="shared" si="116"/>
        <v>62</v>
      </c>
      <c r="H507" s="141">
        <f t="shared" si="117"/>
        <v>0</v>
      </c>
      <c r="I507" s="141">
        <f t="shared" si="118"/>
        <v>28.8</v>
      </c>
      <c r="J507" s="141"/>
      <c r="K507" s="141">
        <f t="shared" si="119"/>
        <v>0</v>
      </c>
      <c r="L507" s="141">
        <f t="shared" si="120"/>
        <v>0</v>
      </c>
      <c r="M507" s="141">
        <f t="shared" si="121"/>
        <v>65</v>
      </c>
      <c r="N507" s="141">
        <f t="shared" si="122"/>
        <v>0</v>
      </c>
      <c r="O507" s="141">
        <f t="shared" si="123"/>
        <v>460</v>
      </c>
      <c r="P507" s="141">
        <f t="shared" si="110"/>
        <v>55.023923444976077</v>
      </c>
      <c r="Q507" s="141">
        <f t="shared" si="124"/>
        <v>10</v>
      </c>
      <c r="R507" s="141">
        <f t="shared" si="111"/>
        <v>836</v>
      </c>
      <c r="S507" s="144"/>
      <c r="T507" s="253">
        <v>481035035</v>
      </c>
      <c r="U507" s="383" t="s">
        <v>693</v>
      </c>
      <c r="V507" s="253">
        <v>136</v>
      </c>
      <c r="W507" s="253">
        <v>0</v>
      </c>
      <c r="X507" s="253">
        <v>120</v>
      </c>
      <c r="Y507" s="253">
        <v>521</v>
      </c>
      <c r="Z507" s="253">
        <v>62</v>
      </c>
      <c r="AA507" s="253">
        <v>0</v>
      </c>
      <c r="AB507" s="253">
        <v>0</v>
      </c>
      <c r="AC507" s="253">
        <v>0</v>
      </c>
      <c r="AD507" s="253">
        <v>65</v>
      </c>
      <c r="AE507" s="253">
        <v>0</v>
      </c>
      <c r="AF507" s="253">
        <v>345</v>
      </c>
      <c r="AG507" s="253">
        <v>74</v>
      </c>
      <c r="AH507" s="253">
        <v>0</v>
      </c>
      <c r="AI507" s="253">
        <v>78</v>
      </c>
      <c r="AJ507" s="253">
        <v>0</v>
      </c>
      <c r="AK507" s="126"/>
      <c r="AL507" s="253">
        <v>481</v>
      </c>
      <c r="AM507" s="253">
        <v>35</v>
      </c>
      <c r="AN507" s="253">
        <v>35</v>
      </c>
      <c r="AO507" s="253">
        <v>0</v>
      </c>
    </row>
    <row r="508" spans="1:41">
      <c r="A508" s="129">
        <v>481035040</v>
      </c>
      <c r="B508" s="130" t="s">
        <v>693</v>
      </c>
      <c r="C508" s="141">
        <f t="shared" si="112"/>
        <v>0</v>
      </c>
      <c r="D508" s="141">
        <f t="shared" si="113"/>
        <v>0</v>
      </c>
      <c r="E508" s="141">
        <f t="shared" si="114"/>
        <v>0</v>
      </c>
      <c r="F508" s="141">
        <f t="shared" si="115"/>
        <v>1</v>
      </c>
      <c r="G508" s="141">
        <f t="shared" si="116"/>
        <v>0</v>
      </c>
      <c r="H508" s="141">
        <f t="shared" si="117"/>
        <v>0</v>
      </c>
      <c r="I508" s="141">
        <f t="shared" si="118"/>
        <v>3.7499999999999999E-2</v>
      </c>
      <c r="J508" s="141"/>
      <c r="K508" s="141">
        <f t="shared" si="119"/>
        <v>0</v>
      </c>
      <c r="L508" s="141">
        <f t="shared" si="120"/>
        <v>0</v>
      </c>
      <c r="M508" s="141">
        <f t="shared" si="121"/>
        <v>0</v>
      </c>
      <c r="N508" s="141">
        <f t="shared" si="122"/>
        <v>0</v>
      </c>
      <c r="O508" s="141">
        <f t="shared" si="123"/>
        <v>0</v>
      </c>
      <c r="P508" s="141">
        <f t="shared" si="110"/>
        <v>0</v>
      </c>
      <c r="Q508" s="141">
        <f t="shared" si="124"/>
        <v>1</v>
      </c>
      <c r="R508" s="141">
        <f t="shared" si="111"/>
        <v>1</v>
      </c>
      <c r="S508" s="144"/>
      <c r="T508" s="253">
        <v>481035040</v>
      </c>
      <c r="U508" s="383" t="s">
        <v>693</v>
      </c>
      <c r="V508" s="253">
        <v>0</v>
      </c>
      <c r="W508" s="253">
        <v>0</v>
      </c>
      <c r="X508" s="253">
        <v>0</v>
      </c>
      <c r="Y508" s="253">
        <v>1</v>
      </c>
      <c r="Z508" s="253">
        <v>0</v>
      </c>
      <c r="AA508" s="253">
        <v>0</v>
      </c>
      <c r="AB508" s="253">
        <v>0</v>
      </c>
      <c r="AC508" s="253">
        <v>0</v>
      </c>
      <c r="AD508" s="253">
        <v>0</v>
      </c>
      <c r="AE508" s="253">
        <v>0</v>
      </c>
      <c r="AF508" s="253">
        <v>0</v>
      </c>
      <c r="AG508" s="253">
        <v>0</v>
      </c>
      <c r="AH508" s="253">
        <v>0</v>
      </c>
      <c r="AI508" s="253">
        <v>0</v>
      </c>
      <c r="AJ508" s="253">
        <v>0</v>
      </c>
      <c r="AK508" s="126"/>
      <c r="AL508" s="253">
        <v>481</v>
      </c>
      <c r="AM508" s="253">
        <v>35</v>
      </c>
      <c r="AN508" s="253">
        <v>40</v>
      </c>
      <c r="AO508" s="253">
        <v>0</v>
      </c>
    </row>
    <row r="509" spans="1:41">
      <c r="A509" s="129">
        <v>481035044</v>
      </c>
      <c r="B509" s="130" t="s">
        <v>693</v>
      </c>
      <c r="C509" s="141">
        <f t="shared" si="112"/>
        <v>0</v>
      </c>
      <c r="D509" s="141">
        <f t="shared" si="113"/>
        <v>0</v>
      </c>
      <c r="E509" s="141">
        <f t="shared" si="114"/>
        <v>3</v>
      </c>
      <c r="F509" s="141">
        <f t="shared" si="115"/>
        <v>5</v>
      </c>
      <c r="G509" s="141">
        <f t="shared" si="116"/>
        <v>1</v>
      </c>
      <c r="H509" s="141">
        <f t="shared" si="117"/>
        <v>0</v>
      </c>
      <c r="I509" s="141">
        <f t="shared" si="118"/>
        <v>0.375</v>
      </c>
      <c r="J509" s="141"/>
      <c r="K509" s="141">
        <f t="shared" si="119"/>
        <v>0</v>
      </c>
      <c r="L509" s="141">
        <f t="shared" si="120"/>
        <v>0</v>
      </c>
      <c r="M509" s="141">
        <f t="shared" si="121"/>
        <v>1</v>
      </c>
      <c r="N509" s="141">
        <f t="shared" si="122"/>
        <v>0</v>
      </c>
      <c r="O509" s="141">
        <f t="shared" si="123"/>
        <v>4</v>
      </c>
      <c r="P509" s="141">
        <f t="shared" si="110"/>
        <v>40</v>
      </c>
      <c r="Q509" s="141">
        <f t="shared" si="124"/>
        <v>9</v>
      </c>
      <c r="R509" s="141">
        <f t="shared" si="111"/>
        <v>10</v>
      </c>
      <c r="S509" s="144"/>
      <c r="T509" s="253">
        <v>481035044</v>
      </c>
      <c r="U509" s="383" t="s">
        <v>693</v>
      </c>
      <c r="V509" s="253">
        <v>0</v>
      </c>
      <c r="W509" s="253">
        <v>0</v>
      </c>
      <c r="X509" s="253">
        <v>3</v>
      </c>
      <c r="Y509" s="253">
        <v>5</v>
      </c>
      <c r="Z509" s="253">
        <v>1</v>
      </c>
      <c r="AA509" s="253">
        <v>0</v>
      </c>
      <c r="AB509" s="253">
        <v>0</v>
      </c>
      <c r="AC509" s="253">
        <v>0</v>
      </c>
      <c r="AD509" s="253">
        <v>1</v>
      </c>
      <c r="AE509" s="253">
        <v>0</v>
      </c>
      <c r="AF509" s="253">
        <v>3</v>
      </c>
      <c r="AG509" s="253">
        <v>0</v>
      </c>
      <c r="AH509" s="253">
        <v>0</v>
      </c>
      <c r="AI509" s="253">
        <v>1</v>
      </c>
      <c r="AJ509" s="253">
        <v>0</v>
      </c>
      <c r="AK509" s="126"/>
      <c r="AL509" s="253">
        <v>481</v>
      </c>
      <c r="AM509" s="253">
        <v>35</v>
      </c>
      <c r="AN509" s="253">
        <v>44</v>
      </c>
      <c r="AO509" s="253">
        <v>0</v>
      </c>
    </row>
    <row r="510" spans="1:41">
      <c r="A510" s="129">
        <v>481035046</v>
      </c>
      <c r="B510" s="130" t="s">
        <v>693</v>
      </c>
      <c r="C510" s="141">
        <f t="shared" si="112"/>
        <v>0</v>
      </c>
      <c r="D510" s="141">
        <f t="shared" si="113"/>
        <v>0</v>
      </c>
      <c r="E510" s="141">
        <f t="shared" si="114"/>
        <v>0</v>
      </c>
      <c r="F510" s="141">
        <f t="shared" si="115"/>
        <v>1</v>
      </c>
      <c r="G510" s="141">
        <f t="shared" si="116"/>
        <v>0</v>
      </c>
      <c r="H510" s="141">
        <f t="shared" si="117"/>
        <v>0</v>
      </c>
      <c r="I510" s="141">
        <f t="shared" si="118"/>
        <v>3.7499999999999999E-2</v>
      </c>
      <c r="J510" s="141"/>
      <c r="K510" s="141">
        <f t="shared" si="119"/>
        <v>0</v>
      </c>
      <c r="L510" s="141">
        <f t="shared" si="120"/>
        <v>0</v>
      </c>
      <c r="M510" s="141">
        <f t="shared" si="121"/>
        <v>0</v>
      </c>
      <c r="N510" s="141">
        <f t="shared" si="122"/>
        <v>0</v>
      </c>
      <c r="O510" s="141">
        <f t="shared" si="123"/>
        <v>0</v>
      </c>
      <c r="P510" s="141">
        <f t="shared" si="110"/>
        <v>0</v>
      </c>
      <c r="Q510" s="141">
        <f t="shared" si="124"/>
        <v>1</v>
      </c>
      <c r="R510" s="141">
        <f t="shared" si="111"/>
        <v>1</v>
      </c>
      <c r="S510" s="144"/>
      <c r="T510" s="253">
        <v>481035046</v>
      </c>
      <c r="U510" s="383" t="s">
        <v>693</v>
      </c>
      <c r="V510" s="253">
        <v>0</v>
      </c>
      <c r="W510" s="253">
        <v>0</v>
      </c>
      <c r="X510" s="253">
        <v>0</v>
      </c>
      <c r="Y510" s="253">
        <v>1</v>
      </c>
      <c r="Z510" s="253">
        <v>0</v>
      </c>
      <c r="AA510" s="253">
        <v>0</v>
      </c>
      <c r="AB510" s="253">
        <v>0</v>
      </c>
      <c r="AC510" s="253">
        <v>0</v>
      </c>
      <c r="AD510" s="253">
        <v>0</v>
      </c>
      <c r="AE510" s="253">
        <v>0</v>
      </c>
      <c r="AF510" s="253">
        <v>0</v>
      </c>
      <c r="AG510" s="253">
        <v>0</v>
      </c>
      <c r="AH510" s="253">
        <v>0</v>
      </c>
      <c r="AI510" s="253">
        <v>0</v>
      </c>
      <c r="AJ510" s="253">
        <v>0</v>
      </c>
      <c r="AK510" s="126"/>
      <c r="AL510" s="253">
        <v>481</v>
      </c>
      <c r="AM510" s="253">
        <v>35</v>
      </c>
      <c r="AN510" s="253">
        <v>46</v>
      </c>
      <c r="AO510" s="253">
        <v>0</v>
      </c>
    </row>
    <row r="511" spans="1:41">
      <c r="A511" s="129">
        <v>481035050</v>
      </c>
      <c r="B511" s="130" t="s">
        <v>693</v>
      </c>
      <c r="C511" s="141">
        <f t="shared" si="112"/>
        <v>0</v>
      </c>
      <c r="D511" s="141">
        <f t="shared" si="113"/>
        <v>0</v>
      </c>
      <c r="E511" s="141">
        <f t="shared" si="114"/>
        <v>1</v>
      </c>
      <c r="F511" s="141">
        <f t="shared" si="115"/>
        <v>0</v>
      </c>
      <c r="G511" s="141">
        <f t="shared" si="116"/>
        <v>0</v>
      </c>
      <c r="H511" s="141">
        <f t="shared" si="117"/>
        <v>0</v>
      </c>
      <c r="I511" s="141">
        <f t="shared" si="118"/>
        <v>3.7499999999999999E-2</v>
      </c>
      <c r="J511" s="141"/>
      <c r="K511" s="141">
        <f t="shared" si="119"/>
        <v>0</v>
      </c>
      <c r="L511" s="141">
        <f t="shared" si="120"/>
        <v>0</v>
      </c>
      <c r="M511" s="141">
        <f t="shared" si="121"/>
        <v>0</v>
      </c>
      <c r="N511" s="141">
        <f t="shared" si="122"/>
        <v>0</v>
      </c>
      <c r="O511" s="141">
        <f t="shared" si="123"/>
        <v>0</v>
      </c>
      <c r="P511" s="141">
        <f t="shared" si="110"/>
        <v>0</v>
      </c>
      <c r="Q511" s="141">
        <f t="shared" si="124"/>
        <v>1</v>
      </c>
      <c r="R511" s="141">
        <f t="shared" si="111"/>
        <v>1</v>
      </c>
      <c r="S511" s="144"/>
      <c r="T511" s="253">
        <v>481035050</v>
      </c>
      <c r="U511" s="383" t="s">
        <v>693</v>
      </c>
      <c r="V511" s="253">
        <v>0</v>
      </c>
      <c r="W511" s="253">
        <v>0</v>
      </c>
      <c r="X511" s="253">
        <v>1</v>
      </c>
      <c r="Y511" s="253">
        <v>0</v>
      </c>
      <c r="Z511" s="253">
        <v>0</v>
      </c>
      <c r="AA511" s="253">
        <v>0</v>
      </c>
      <c r="AB511" s="253">
        <v>0</v>
      </c>
      <c r="AC511" s="253">
        <v>0</v>
      </c>
      <c r="AD511" s="253">
        <v>0</v>
      </c>
      <c r="AE511" s="253">
        <v>0</v>
      </c>
      <c r="AF511" s="253">
        <v>0</v>
      </c>
      <c r="AG511" s="253">
        <v>0</v>
      </c>
      <c r="AH511" s="253">
        <v>0</v>
      </c>
      <c r="AI511" s="253">
        <v>0</v>
      </c>
      <c r="AJ511" s="253">
        <v>0</v>
      </c>
      <c r="AK511" s="126"/>
      <c r="AL511" s="253">
        <v>481</v>
      </c>
      <c r="AM511" s="253">
        <v>35</v>
      </c>
      <c r="AN511" s="253">
        <v>50</v>
      </c>
      <c r="AO511" s="253">
        <v>0</v>
      </c>
    </row>
    <row r="512" spans="1:41">
      <c r="A512" s="129">
        <v>481035073</v>
      </c>
      <c r="B512" s="130" t="s">
        <v>693</v>
      </c>
      <c r="C512" s="141">
        <f t="shared" si="112"/>
        <v>0</v>
      </c>
      <c r="D512" s="141">
        <f t="shared" si="113"/>
        <v>0</v>
      </c>
      <c r="E512" s="141">
        <f t="shared" si="114"/>
        <v>1</v>
      </c>
      <c r="F512" s="141">
        <f t="shared" si="115"/>
        <v>1</v>
      </c>
      <c r="G512" s="141">
        <f t="shared" si="116"/>
        <v>0</v>
      </c>
      <c r="H512" s="141">
        <f t="shared" si="117"/>
        <v>0</v>
      </c>
      <c r="I512" s="141">
        <f t="shared" si="118"/>
        <v>7.4999999999999997E-2</v>
      </c>
      <c r="J512" s="141"/>
      <c r="K512" s="141">
        <f t="shared" si="119"/>
        <v>0</v>
      </c>
      <c r="L512" s="141">
        <f t="shared" si="120"/>
        <v>0</v>
      </c>
      <c r="M512" s="141">
        <f t="shared" si="121"/>
        <v>0</v>
      </c>
      <c r="N512" s="141">
        <f t="shared" si="122"/>
        <v>0</v>
      </c>
      <c r="O512" s="141">
        <f t="shared" si="123"/>
        <v>0</v>
      </c>
      <c r="P512" s="141">
        <f t="shared" si="110"/>
        <v>0</v>
      </c>
      <c r="Q512" s="141">
        <f t="shared" si="124"/>
        <v>1</v>
      </c>
      <c r="R512" s="141">
        <f t="shared" si="111"/>
        <v>2</v>
      </c>
      <c r="S512" s="144"/>
      <c r="T512" s="253">
        <v>481035073</v>
      </c>
      <c r="U512" s="383" t="s">
        <v>693</v>
      </c>
      <c r="V512" s="253">
        <v>0</v>
      </c>
      <c r="W512" s="253">
        <v>0</v>
      </c>
      <c r="X512" s="253">
        <v>1</v>
      </c>
      <c r="Y512" s="253">
        <v>1</v>
      </c>
      <c r="Z512" s="253">
        <v>0</v>
      </c>
      <c r="AA512" s="253">
        <v>0</v>
      </c>
      <c r="AB512" s="253">
        <v>0</v>
      </c>
      <c r="AC512" s="253">
        <v>0</v>
      </c>
      <c r="AD512" s="253">
        <v>0</v>
      </c>
      <c r="AE512" s="253">
        <v>0</v>
      </c>
      <c r="AF512" s="253">
        <v>0</v>
      </c>
      <c r="AG512" s="253">
        <v>0</v>
      </c>
      <c r="AH512" s="253">
        <v>0</v>
      </c>
      <c r="AI512" s="253">
        <v>0</v>
      </c>
      <c r="AJ512" s="253">
        <v>0</v>
      </c>
      <c r="AK512" s="126"/>
      <c r="AL512" s="253">
        <v>481</v>
      </c>
      <c r="AM512" s="253">
        <v>35</v>
      </c>
      <c r="AN512" s="253">
        <v>73</v>
      </c>
      <c r="AO512" s="253">
        <v>0</v>
      </c>
    </row>
    <row r="513" spans="1:41">
      <c r="A513" s="129">
        <v>481035160</v>
      </c>
      <c r="B513" s="130" t="s">
        <v>693</v>
      </c>
      <c r="C513" s="141">
        <f t="shared" si="112"/>
        <v>0</v>
      </c>
      <c r="D513" s="141">
        <f t="shared" si="113"/>
        <v>0</v>
      </c>
      <c r="E513" s="141">
        <f t="shared" si="114"/>
        <v>0</v>
      </c>
      <c r="F513" s="141">
        <f t="shared" si="115"/>
        <v>1</v>
      </c>
      <c r="G513" s="141">
        <f t="shared" si="116"/>
        <v>0</v>
      </c>
      <c r="H513" s="141">
        <f t="shared" si="117"/>
        <v>0</v>
      </c>
      <c r="I513" s="141">
        <f t="shared" si="118"/>
        <v>3.7499999999999999E-2</v>
      </c>
      <c r="J513" s="141"/>
      <c r="K513" s="141">
        <f t="shared" si="119"/>
        <v>0</v>
      </c>
      <c r="L513" s="141">
        <f t="shared" si="120"/>
        <v>0</v>
      </c>
      <c r="M513" s="141">
        <f t="shared" si="121"/>
        <v>0</v>
      </c>
      <c r="N513" s="141">
        <f t="shared" si="122"/>
        <v>0</v>
      </c>
      <c r="O513" s="141">
        <f t="shared" si="123"/>
        <v>1</v>
      </c>
      <c r="P513" s="141">
        <f t="shared" si="110"/>
        <v>100</v>
      </c>
      <c r="Q513" s="141">
        <f t="shared" si="124"/>
        <v>10</v>
      </c>
      <c r="R513" s="141">
        <f t="shared" si="111"/>
        <v>1</v>
      </c>
      <c r="S513" s="144"/>
      <c r="T513" s="253">
        <v>481035160</v>
      </c>
      <c r="U513" s="383" t="s">
        <v>693</v>
      </c>
      <c r="V513" s="253">
        <v>0</v>
      </c>
      <c r="W513" s="253">
        <v>0</v>
      </c>
      <c r="X513" s="253">
        <v>0</v>
      </c>
      <c r="Y513" s="253">
        <v>1</v>
      </c>
      <c r="Z513" s="253">
        <v>0</v>
      </c>
      <c r="AA513" s="253">
        <v>0</v>
      </c>
      <c r="AB513" s="253">
        <v>0</v>
      </c>
      <c r="AC513" s="253">
        <v>0</v>
      </c>
      <c r="AD513" s="253">
        <v>0</v>
      </c>
      <c r="AE513" s="253">
        <v>0</v>
      </c>
      <c r="AF513" s="253">
        <v>1</v>
      </c>
      <c r="AG513" s="253">
        <v>0</v>
      </c>
      <c r="AH513" s="253">
        <v>0</v>
      </c>
      <c r="AI513" s="253">
        <v>0</v>
      </c>
      <c r="AJ513" s="253">
        <v>0</v>
      </c>
      <c r="AK513" s="126"/>
      <c r="AL513" s="253">
        <v>481</v>
      </c>
      <c r="AM513" s="253">
        <v>35</v>
      </c>
      <c r="AN513" s="253">
        <v>160</v>
      </c>
      <c r="AO513" s="253">
        <v>0</v>
      </c>
    </row>
    <row r="514" spans="1:41">
      <c r="A514" s="129">
        <v>481035165</v>
      </c>
      <c r="B514" s="130" t="s">
        <v>693</v>
      </c>
      <c r="C514" s="141">
        <f t="shared" si="112"/>
        <v>0</v>
      </c>
      <c r="D514" s="141">
        <f t="shared" si="113"/>
        <v>0</v>
      </c>
      <c r="E514" s="141">
        <f t="shared" si="114"/>
        <v>0</v>
      </c>
      <c r="F514" s="141">
        <f t="shared" si="115"/>
        <v>0</v>
      </c>
      <c r="G514" s="141">
        <f t="shared" si="116"/>
        <v>1</v>
      </c>
      <c r="H514" s="141">
        <f t="shared" si="117"/>
        <v>0</v>
      </c>
      <c r="I514" s="141">
        <f t="shared" si="118"/>
        <v>3.7499999999999999E-2</v>
      </c>
      <c r="J514" s="141"/>
      <c r="K514" s="141">
        <f t="shared" si="119"/>
        <v>0</v>
      </c>
      <c r="L514" s="141">
        <f t="shared" si="120"/>
        <v>0</v>
      </c>
      <c r="M514" s="141">
        <f t="shared" si="121"/>
        <v>0</v>
      </c>
      <c r="N514" s="141">
        <f t="shared" si="122"/>
        <v>0</v>
      </c>
      <c r="O514" s="141">
        <f t="shared" si="123"/>
        <v>1</v>
      </c>
      <c r="P514" s="141">
        <f t="shared" si="110"/>
        <v>100</v>
      </c>
      <c r="Q514" s="141">
        <f t="shared" si="124"/>
        <v>10</v>
      </c>
      <c r="R514" s="141">
        <f t="shared" si="111"/>
        <v>1</v>
      </c>
      <c r="S514" s="144"/>
      <c r="T514" s="253">
        <v>481035165</v>
      </c>
      <c r="U514" s="383" t="s">
        <v>693</v>
      </c>
      <c r="V514" s="253">
        <v>0</v>
      </c>
      <c r="W514" s="253">
        <v>0</v>
      </c>
      <c r="X514" s="253">
        <v>0</v>
      </c>
      <c r="Y514" s="253">
        <v>0</v>
      </c>
      <c r="Z514" s="253">
        <v>1</v>
      </c>
      <c r="AA514" s="253">
        <v>0</v>
      </c>
      <c r="AB514" s="253">
        <v>0</v>
      </c>
      <c r="AC514" s="253">
        <v>0</v>
      </c>
      <c r="AD514" s="253">
        <v>0</v>
      </c>
      <c r="AE514" s="253">
        <v>0</v>
      </c>
      <c r="AF514" s="253">
        <v>1</v>
      </c>
      <c r="AG514" s="253">
        <v>0</v>
      </c>
      <c r="AH514" s="253">
        <v>0</v>
      </c>
      <c r="AI514" s="253">
        <v>0</v>
      </c>
      <c r="AJ514" s="253">
        <v>0</v>
      </c>
      <c r="AK514" s="126"/>
      <c r="AL514" s="253">
        <v>481</v>
      </c>
      <c r="AM514" s="253">
        <v>35</v>
      </c>
      <c r="AN514" s="253">
        <v>165</v>
      </c>
      <c r="AO514" s="253">
        <v>0</v>
      </c>
    </row>
    <row r="515" spans="1:41">
      <c r="A515" s="129">
        <v>481035212</v>
      </c>
      <c r="B515" s="130" t="s">
        <v>693</v>
      </c>
      <c r="C515" s="141">
        <f t="shared" si="112"/>
        <v>1</v>
      </c>
      <c r="D515" s="141">
        <f t="shared" si="113"/>
        <v>0</v>
      </c>
      <c r="E515" s="141">
        <f t="shared" si="114"/>
        <v>0</v>
      </c>
      <c r="F515" s="141">
        <f t="shared" si="115"/>
        <v>0</v>
      </c>
      <c r="G515" s="141">
        <f t="shared" si="116"/>
        <v>0</v>
      </c>
      <c r="H515" s="141">
        <f t="shared" si="117"/>
        <v>0</v>
      </c>
      <c r="I515" s="141">
        <f t="shared" si="118"/>
        <v>0</v>
      </c>
      <c r="J515" s="141"/>
      <c r="K515" s="141">
        <f t="shared" si="119"/>
        <v>0</v>
      </c>
      <c r="L515" s="141">
        <f t="shared" si="120"/>
        <v>0</v>
      </c>
      <c r="M515" s="141">
        <f t="shared" si="121"/>
        <v>0</v>
      </c>
      <c r="N515" s="141">
        <f t="shared" si="122"/>
        <v>0</v>
      </c>
      <c r="O515" s="141">
        <f t="shared" si="123"/>
        <v>0</v>
      </c>
      <c r="P515" s="141">
        <f t="shared" si="110"/>
        <v>0</v>
      </c>
      <c r="Q515" s="141">
        <f t="shared" si="124"/>
        <v>1</v>
      </c>
      <c r="R515" s="141">
        <f t="shared" si="111"/>
        <v>1</v>
      </c>
      <c r="S515" s="144"/>
      <c r="T515" s="253">
        <v>481035212</v>
      </c>
      <c r="U515" s="383" t="s">
        <v>693</v>
      </c>
      <c r="V515" s="253">
        <v>1</v>
      </c>
      <c r="W515" s="253">
        <v>0</v>
      </c>
      <c r="X515" s="253">
        <v>0</v>
      </c>
      <c r="Y515" s="253">
        <v>0</v>
      </c>
      <c r="Z515" s="253">
        <v>0</v>
      </c>
      <c r="AA515" s="253">
        <v>0</v>
      </c>
      <c r="AB515" s="253">
        <v>0</v>
      </c>
      <c r="AC515" s="253">
        <v>0</v>
      </c>
      <c r="AD515" s="253">
        <v>0</v>
      </c>
      <c r="AE515" s="253">
        <v>0</v>
      </c>
      <c r="AF515" s="253">
        <v>0</v>
      </c>
      <c r="AG515" s="253">
        <v>0</v>
      </c>
      <c r="AH515" s="253">
        <v>0</v>
      </c>
      <c r="AI515" s="253">
        <v>0</v>
      </c>
      <c r="AJ515" s="253">
        <v>0</v>
      </c>
      <c r="AK515" s="126"/>
      <c r="AL515" s="253">
        <v>481</v>
      </c>
      <c r="AM515" s="253">
        <v>35</v>
      </c>
      <c r="AN515" s="253">
        <v>212</v>
      </c>
      <c r="AO515" s="253">
        <v>0</v>
      </c>
    </row>
    <row r="516" spans="1:41">
      <c r="A516" s="129">
        <v>481035220</v>
      </c>
      <c r="B516" s="130" t="s">
        <v>693</v>
      </c>
      <c r="C516" s="141">
        <f t="shared" si="112"/>
        <v>1</v>
      </c>
      <c r="D516" s="141">
        <f t="shared" si="113"/>
        <v>0</v>
      </c>
      <c r="E516" s="141">
        <f t="shared" si="114"/>
        <v>0</v>
      </c>
      <c r="F516" s="141">
        <f t="shared" si="115"/>
        <v>2</v>
      </c>
      <c r="G516" s="141">
        <f t="shared" si="116"/>
        <v>1</v>
      </c>
      <c r="H516" s="141">
        <f t="shared" si="117"/>
        <v>0</v>
      </c>
      <c r="I516" s="141">
        <f t="shared" si="118"/>
        <v>0.1125</v>
      </c>
      <c r="J516" s="141"/>
      <c r="K516" s="141">
        <f t="shared" si="119"/>
        <v>0</v>
      </c>
      <c r="L516" s="141">
        <f t="shared" si="120"/>
        <v>0</v>
      </c>
      <c r="M516" s="141">
        <f t="shared" si="121"/>
        <v>0</v>
      </c>
      <c r="N516" s="141">
        <f t="shared" si="122"/>
        <v>0</v>
      </c>
      <c r="O516" s="141">
        <f t="shared" si="123"/>
        <v>2</v>
      </c>
      <c r="P516" s="141">
        <f t="shared" si="110"/>
        <v>50</v>
      </c>
      <c r="Q516" s="141">
        <f t="shared" si="124"/>
        <v>10</v>
      </c>
      <c r="R516" s="141">
        <f t="shared" si="111"/>
        <v>4</v>
      </c>
      <c r="S516" s="144"/>
      <c r="T516" s="253">
        <v>481035220</v>
      </c>
      <c r="U516" s="383" t="s">
        <v>693</v>
      </c>
      <c r="V516" s="253">
        <v>1</v>
      </c>
      <c r="W516" s="253">
        <v>0</v>
      </c>
      <c r="X516" s="253">
        <v>0</v>
      </c>
      <c r="Y516" s="253">
        <v>2</v>
      </c>
      <c r="Z516" s="253">
        <v>1</v>
      </c>
      <c r="AA516" s="253">
        <v>0</v>
      </c>
      <c r="AB516" s="253">
        <v>0</v>
      </c>
      <c r="AC516" s="253">
        <v>0</v>
      </c>
      <c r="AD516" s="253">
        <v>0</v>
      </c>
      <c r="AE516" s="253">
        <v>0</v>
      </c>
      <c r="AF516" s="253">
        <v>2</v>
      </c>
      <c r="AG516" s="253">
        <v>0</v>
      </c>
      <c r="AH516" s="253">
        <v>0</v>
      </c>
      <c r="AI516" s="253">
        <v>0</v>
      </c>
      <c r="AJ516" s="253">
        <v>0</v>
      </c>
      <c r="AK516" s="126"/>
      <c r="AL516" s="253">
        <v>481</v>
      </c>
      <c r="AM516" s="253">
        <v>35</v>
      </c>
      <c r="AN516" s="253">
        <v>220</v>
      </c>
      <c r="AO516" s="253">
        <v>0</v>
      </c>
    </row>
    <row r="517" spans="1:41">
      <c r="A517" s="129">
        <v>481035243</v>
      </c>
      <c r="B517" s="130" t="s">
        <v>693</v>
      </c>
      <c r="C517" s="141">
        <f t="shared" si="112"/>
        <v>0</v>
      </c>
      <c r="D517" s="141">
        <f t="shared" si="113"/>
        <v>0</v>
      </c>
      <c r="E517" s="141">
        <f t="shared" si="114"/>
        <v>0</v>
      </c>
      <c r="F517" s="141">
        <f t="shared" si="115"/>
        <v>2</v>
      </c>
      <c r="G517" s="141">
        <f t="shared" si="116"/>
        <v>0</v>
      </c>
      <c r="H517" s="141">
        <f t="shared" si="117"/>
        <v>0</v>
      </c>
      <c r="I517" s="141">
        <f t="shared" si="118"/>
        <v>7.4999999999999997E-2</v>
      </c>
      <c r="J517" s="141"/>
      <c r="K517" s="141">
        <f t="shared" si="119"/>
        <v>0</v>
      </c>
      <c r="L517" s="141">
        <f t="shared" si="120"/>
        <v>0</v>
      </c>
      <c r="M517" s="141">
        <f t="shared" si="121"/>
        <v>0</v>
      </c>
      <c r="N517" s="141">
        <f t="shared" si="122"/>
        <v>0</v>
      </c>
      <c r="O517" s="141">
        <f t="shared" si="123"/>
        <v>2</v>
      </c>
      <c r="P517" s="141">
        <f t="shared" si="110"/>
        <v>100</v>
      </c>
      <c r="Q517" s="141">
        <f t="shared" si="124"/>
        <v>10</v>
      </c>
      <c r="R517" s="141">
        <f t="shared" si="111"/>
        <v>2</v>
      </c>
      <c r="S517" s="144"/>
      <c r="T517" s="253">
        <v>481035243</v>
      </c>
      <c r="U517" s="383" t="s">
        <v>693</v>
      </c>
      <c r="V517" s="253">
        <v>0</v>
      </c>
      <c r="W517" s="253">
        <v>0</v>
      </c>
      <c r="X517" s="253">
        <v>0</v>
      </c>
      <c r="Y517" s="253">
        <v>2</v>
      </c>
      <c r="Z517" s="253">
        <v>0</v>
      </c>
      <c r="AA517" s="253">
        <v>0</v>
      </c>
      <c r="AB517" s="253">
        <v>0</v>
      </c>
      <c r="AC517" s="253">
        <v>0</v>
      </c>
      <c r="AD517" s="253">
        <v>0</v>
      </c>
      <c r="AE517" s="253">
        <v>0</v>
      </c>
      <c r="AF517" s="253">
        <v>2</v>
      </c>
      <c r="AG517" s="253">
        <v>0</v>
      </c>
      <c r="AH517" s="253">
        <v>0</v>
      </c>
      <c r="AI517" s="253">
        <v>0</v>
      </c>
      <c r="AJ517" s="253">
        <v>0</v>
      </c>
      <c r="AK517" s="126"/>
      <c r="AL517" s="253">
        <v>481</v>
      </c>
      <c r="AM517" s="253">
        <v>35</v>
      </c>
      <c r="AN517" s="253">
        <v>243</v>
      </c>
      <c r="AO517" s="253">
        <v>0</v>
      </c>
    </row>
    <row r="518" spans="1:41">
      <c r="A518" s="129">
        <v>481035244</v>
      </c>
      <c r="B518" s="130" t="s">
        <v>693</v>
      </c>
      <c r="C518" s="141">
        <f t="shared" si="112"/>
        <v>1</v>
      </c>
      <c r="D518" s="141">
        <f t="shared" si="113"/>
        <v>0</v>
      </c>
      <c r="E518" s="141">
        <f t="shared" si="114"/>
        <v>2</v>
      </c>
      <c r="F518" s="141">
        <f t="shared" si="115"/>
        <v>15</v>
      </c>
      <c r="G518" s="141">
        <f t="shared" si="116"/>
        <v>3</v>
      </c>
      <c r="H518" s="141">
        <f t="shared" si="117"/>
        <v>0</v>
      </c>
      <c r="I518" s="141">
        <f t="shared" si="118"/>
        <v>0.75</v>
      </c>
      <c r="J518" s="141"/>
      <c r="K518" s="141">
        <f t="shared" si="119"/>
        <v>0</v>
      </c>
      <c r="L518" s="141">
        <f t="shared" si="120"/>
        <v>0</v>
      </c>
      <c r="M518" s="141">
        <f t="shared" si="121"/>
        <v>0</v>
      </c>
      <c r="N518" s="141">
        <f t="shared" si="122"/>
        <v>0</v>
      </c>
      <c r="O518" s="141">
        <f t="shared" si="123"/>
        <v>12</v>
      </c>
      <c r="P518" s="141">
        <f t="shared" si="110"/>
        <v>57.142857142857139</v>
      </c>
      <c r="Q518" s="141">
        <f t="shared" si="124"/>
        <v>10</v>
      </c>
      <c r="R518" s="141">
        <f t="shared" si="111"/>
        <v>21</v>
      </c>
      <c r="S518" s="144"/>
      <c r="T518" s="253">
        <v>481035244</v>
      </c>
      <c r="U518" s="383" t="s">
        <v>693</v>
      </c>
      <c r="V518" s="253">
        <v>1</v>
      </c>
      <c r="W518" s="253">
        <v>0</v>
      </c>
      <c r="X518" s="253">
        <v>2</v>
      </c>
      <c r="Y518" s="253">
        <v>15</v>
      </c>
      <c r="Z518" s="253">
        <v>3</v>
      </c>
      <c r="AA518" s="253">
        <v>0</v>
      </c>
      <c r="AB518" s="253">
        <v>0</v>
      </c>
      <c r="AC518" s="253">
        <v>0</v>
      </c>
      <c r="AD518" s="253">
        <v>0</v>
      </c>
      <c r="AE518" s="253">
        <v>0</v>
      </c>
      <c r="AF518" s="253">
        <v>10</v>
      </c>
      <c r="AG518" s="253">
        <v>1</v>
      </c>
      <c r="AH518" s="253">
        <v>0</v>
      </c>
      <c r="AI518" s="253">
        <v>1</v>
      </c>
      <c r="AJ518" s="253">
        <v>0</v>
      </c>
      <c r="AK518" s="126"/>
      <c r="AL518" s="253">
        <v>481</v>
      </c>
      <c r="AM518" s="253">
        <v>35</v>
      </c>
      <c r="AN518" s="253">
        <v>244</v>
      </c>
      <c r="AO518" s="253">
        <v>0</v>
      </c>
    </row>
    <row r="519" spans="1:41">
      <c r="A519" s="129">
        <v>481035262</v>
      </c>
      <c r="B519" s="130" t="s">
        <v>693</v>
      </c>
      <c r="C519" s="141">
        <f t="shared" si="112"/>
        <v>0</v>
      </c>
      <c r="D519" s="141">
        <f t="shared" si="113"/>
        <v>0</v>
      </c>
      <c r="E519" s="141">
        <f t="shared" si="114"/>
        <v>0</v>
      </c>
      <c r="F519" s="141">
        <f t="shared" si="115"/>
        <v>1</v>
      </c>
      <c r="G519" s="141">
        <f t="shared" si="116"/>
        <v>1</v>
      </c>
      <c r="H519" s="141">
        <f t="shared" si="117"/>
        <v>0</v>
      </c>
      <c r="I519" s="141">
        <f t="shared" si="118"/>
        <v>7.4999999999999997E-2</v>
      </c>
      <c r="J519" s="141"/>
      <c r="K519" s="141">
        <f t="shared" si="119"/>
        <v>0</v>
      </c>
      <c r="L519" s="141">
        <f t="shared" si="120"/>
        <v>0</v>
      </c>
      <c r="M519" s="141">
        <f t="shared" si="121"/>
        <v>0</v>
      </c>
      <c r="N519" s="141">
        <f t="shared" si="122"/>
        <v>0</v>
      </c>
      <c r="O519" s="141">
        <f t="shared" si="123"/>
        <v>2</v>
      </c>
      <c r="P519" s="141">
        <f t="shared" si="110"/>
        <v>100</v>
      </c>
      <c r="Q519" s="141">
        <f t="shared" si="124"/>
        <v>10</v>
      </c>
      <c r="R519" s="141">
        <f t="shared" si="111"/>
        <v>2</v>
      </c>
      <c r="S519" s="144"/>
      <c r="T519" s="253">
        <v>481035262</v>
      </c>
      <c r="U519" s="383" t="s">
        <v>693</v>
      </c>
      <c r="V519" s="253">
        <v>0</v>
      </c>
      <c r="W519" s="253">
        <v>0</v>
      </c>
      <c r="X519" s="253">
        <v>0</v>
      </c>
      <c r="Y519" s="253">
        <v>1</v>
      </c>
      <c r="Z519" s="253">
        <v>1</v>
      </c>
      <c r="AA519" s="253">
        <v>0</v>
      </c>
      <c r="AB519" s="253">
        <v>0</v>
      </c>
      <c r="AC519" s="253">
        <v>0</v>
      </c>
      <c r="AD519" s="253">
        <v>0</v>
      </c>
      <c r="AE519" s="253">
        <v>0</v>
      </c>
      <c r="AF519" s="253">
        <v>2</v>
      </c>
      <c r="AG519" s="253">
        <v>0</v>
      </c>
      <c r="AH519" s="253">
        <v>0</v>
      </c>
      <c r="AI519" s="253">
        <v>0</v>
      </c>
      <c r="AJ519" s="253">
        <v>0</v>
      </c>
      <c r="AK519" s="126"/>
      <c r="AL519" s="253">
        <v>481</v>
      </c>
      <c r="AM519" s="253">
        <v>35</v>
      </c>
      <c r="AN519" s="253">
        <v>262</v>
      </c>
      <c r="AO519" s="253">
        <v>0</v>
      </c>
    </row>
    <row r="520" spans="1:41">
      <c r="A520" s="129">
        <v>481035307</v>
      </c>
      <c r="B520" s="130" t="s">
        <v>693</v>
      </c>
      <c r="C520" s="141">
        <f t="shared" si="112"/>
        <v>1</v>
      </c>
      <c r="D520" s="141">
        <f t="shared" si="113"/>
        <v>0</v>
      </c>
      <c r="E520" s="141">
        <f t="shared" si="114"/>
        <v>0</v>
      </c>
      <c r="F520" s="141">
        <f t="shared" si="115"/>
        <v>1</v>
      </c>
      <c r="G520" s="141">
        <f t="shared" si="116"/>
        <v>0</v>
      </c>
      <c r="H520" s="141">
        <f t="shared" si="117"/>
        <v>0</v>
      </c>
      <c r="I520" s="141">
        <f t="shared" si="118"/>
        <v>3.7499999999999999E-2</v>
      </c>
      <c r="J520" s="141"/>
      <c r="K520" s="141">
        <f t="shared" si="119"/>
        <v>0</v>
      </c>
      <c r="L520" s="141">
        <f t="shared" si="120"/>
        <v>0</v>
      </c>
      <c r="M520" s="141">
        <f t="shared" si="121"/>
        <v>0</v>
      </c>
      <c r="N520" s="141">
        <f t="shared" si="122"/>
        <v>0</v>
      </c>
      <c r="O520" s="141">
        <f t="shared" si="123"/>
        <v>1</v>
      </c>
      <c r="P520" s="141">
        <f t="shared" si="110"/>
        <v>50</v>
      </c>
      <c r="Q520" s="141">
        <f t="shared" si="124"/>
        <v>10</v>
      </c>
      <c r="R520" s="141">
        <f t="shared" si="111"/>
        <v>2</v>
      </c>
      <c r="S520" s="144"/>
      <c r="T520" s="253">
        <v>481035307</v>
      </c>
      <c r="U520" s="383" t="s">
        <v>693</v>
      </c>
      <c r="V520" s="253">
        <v>1</v>
      </c>
      <c r="W520" s="253">
        <v>0</v>
      </c>
      <c r="X520" s="253">
        <v>0</v>
      </c>
      <c r="Y520" s="253">
        <v>1</v>
      </c>
      <c r="Z520" s="253">
        <v>0</v>
      </c>
      <c r="AA520" s="253">
        <v>0</v>
      </c>
      <c r="AB520" s="253">
        <v>0</v>
      </c>
      <c r="AC520" s="253">
        <v>0</v>
      </c>
      <c r="AD520" s="253">
        <v>0</v>
      </c>
      <c r="AE520" s="253">
        <v>0</v>
      </c>
      <c r="AF520" s="253">
        <v>0</v>
      </c>
      <c r="AG520" s="253">
        <v>1</v>
      </c>
      <c r="AH520" s="253">
        <v>0</v>
      </c>
      <c r="AI520" s="253">
        <v>0</v>
      </c>
      <c r="AJ520" s="253">
        <v>0</v>
      </c>
      <c r="AK520" s="126"/>
      <c r="AL520" s="253">
        <v>481</v>
      </c>
      <c r="AM520" s="253">
        <v>35</v>
      </c>
      <c r="AN520" s="253">
        <v>307</v>
      </c>
      <c r="AO520" s="253">
        <v>0</v>
      </c>
    </row>
    <row r="521" spans="1:41">
      <c r="A521" s="129">
        <v>481035780</v>
      </c>
      <c r="B521" s="130" t="s">
        <v>693</v>
      </c>
      <c r="C521" s="141">
        <f t="shared" si="112"/>
        <v>0</v>
      </c>
      <c r="D521" s="141">
        <f t="shared" si="113"/>
        <v>0</v>
      </c>
      <c r="E521" s="141">
        <f t="shared" si="114"/>
        <v>0</v>
      </c>
      <c r="F521" s="141">
        <f t="shared" si="115"/>
        <v>2</v>
      </c>
      <c r="G521" s="141">
        <f t="shared" si="116"/>
        <v>0</v>
      </c>
      <c r="H521" s="141">
        <f t="shared" si="117"/>
        <v>0</v>
      </c>
      <c r="I521" s="141">
        <f t="shared" si="118"/>
        <v>7.4999999999999997E-2</v>
      </c>
      <c r="J521" s="141"/>
      <c r="K521" s="141">
        <f t="shared" si="119"/>
        <v>0</v>
      </c>
      <c r="L521" s="141">
        <f t="shared" si="120"/>
        <v>0</v>
      </c>
      <c r="M521" s="141">
        <f t="shared" si="121"/>
        <v>0</v>
      </c>
      <c r="N521" s="141">
        <f t="shared" si="122"/>
        <v>0</v>
      </c>
      <c r="O521" s="141">
        <f t="shared" si="123"/>
        <v>0</v>
      </c>
      <c r="P521" s="141">
        <f t="shared" si="110"/>
        <v>0</v>
      </c>
      <c r="Q521" s="141">
        <f t="shared" si="124"/>
        <v>1</v>
      </c>
      <c r="R521" s="141">
        <f t="shared" si="111"/>
        <v>2</v>
      </c>
      <c r="S521" s="144"/>
      <c r="T521" s="253">
        <v>481035780</v>
      </c>
      <c r="U521" s="383" t="s">
        <v>693</v>
      </c>
      <c r="V521" s="253">
        <v>0</v>
      </c>
      <c r="W521" s="253">
        <v>0</v>
      </c>
      <c r="X521" s="253">
        <v>0</v>
      </c>
      <c r="Y521" s="253">
        <v>2</v>
      </c>
      <c r="Z521" s="253">
        <v>0</v>
      </c>
      <c r="AA521" s="253">
        <v>0</v>
      </c>
      <c r="AB521" s="253">
        <v>0</v>
      </c>
      <c r="AC521" s="253">
        <v>0</v>
      </c>
      <c r="AD521" s="253">
        <v>0</v>
      </c>
      <c r="AE521" s="253">
        <v>0</v>
      </c>
      <c r="AF521" s="253">
        <v>0</v>
      </c>
      <c r="AG521" s="253">
        <v>0</v>
      </c>
      <c r="AH521" s="253">
        <v>0</v>
      </c>
      <c r="AI521" s="253">
        <v>0</v>
      </c>
      <c r="AJ521" s="253">
        <v>0</v>
      </c>
      <c r="AK521" s="126"/>
      <c r="AL521" s="253">
        <v>481</v>
      </c>
      <c r="AM521" s="253">
        <v>35</v>
      </c>
      <c r="AN521" s="253">
        <v>780</v>
      </c>
      <c r="AO521" s="253">
        <v>0</v>
      </c>
    </row>
    <row r="522" spans="1:41">
      <c r="A522" s="129">
        <v>482204007</v>
      </c>
      <c r="B522" s="130" t="s">
        <v>121</v>
      </c>
      <c r="C522" s="141">
        <f t="shared" si="112"/>
        <v>0</v>
      </c>
      <c r="D522" s="141">
        <f t="shared" si="113"/>
        <v>0</v>
      </c>
      <c r="E522" s="141">
        <f t="shared" si="114"/>
        <v>8</v>
      </c>
      <c r="F522" s="141">
        <f t="shared" si="115"/>
        <v>26</v>
      </c>
      <c r="G522" s="141">
        <f t="shared" si="116"/>
        <v>18</v>
      </c>
      <c r="H522" s="141">
        <f t="shared" si="117"/>
        <v>0</v>
      </c>
      <c r="I522" s="141">
        <f t="shared" si="118"/>
        <v>1.95</v>
      </c>
      <c r="J522" s="141"/>
      <c r="K522" s="141">
        <f t="shared" si="119"/>
        <v>0</v>
      </c>
      <c r="L522" s="141">
        <f t="shared" si="120"/>
        <v>0</v>
      </c>
      <c r="M522" s="141">
        <f t="shared" si="121"/>
        <v>0</v>
      </c>
      <c r="N522" s="141">
        <f t="shared" si="122"/>
        <v>0</v>
      </c>
      <c r="O522" s="141">
        <f t="shared" si="123"/>
        <v>1</v>
      </c>
      <c r="P522" s="141">
        <f t="shared" si="110"/>
        <v>1.9230769230769231</v>
      </c>
      <c r="Q522" s="141">
        <f t="shared" si="124"/>
        <v>1</v>
      </c>
      <c r="R522" s="141">
        <f t="shared" si="111"/>
        <v>52</v>
      </c>
      <c r="S522" s="144"/>
      <c r="T522" s="253">
        <v>482204007</v>
      </c>
      <c r="U522" s="383" t="s">
        <v>121</v>
      </c>
      <c r="V522" s="253">
        <v>0</v>
      </c>
      <c r="W522" s="253">
        <v>0</v>
      </c>
      <c r="X522" s="253">
        <v>8</v>
      </c>
      <c r="Y522" s="253">
        <v>26</v>
      </c>
      <c r="Z522" s="253">
        <v>18</v>
      </c>
      <c r="AA522" s="253">
        <v>0</v>
      </c>
      <c r="AB522" s="253">
        <v>0</v>
      </c>
      <c r="AC522" s="253">
        <v>0</v>
      </c>
      <c r="AD522" s="253">
        <v>0</v>
      </c>
      <c r="AE522" s="253">
        <v>0</v>
      </c>
      <c r="AF522" s="253">
        <v>1</v>
      </c>
      <c r="AG522" s="253">
        <v>0</v>
      </c>
      <c r="AH522" s="253">
        <v>0</v>
      </c>
      <c r="AI522" s="253">
        <v>0</v>
      </c>
      <c r="AJ522" s="253">
        <v>0</v>
      </c>
      <c r="AK522" s="126"/>
      <c r="AL522" s="253">
        <v>482</v>
      </c>
      <c r="AM522" s="253">
        <v>204</v>
      </c>
      <c r="AN522" s="253">
        <v>7</v>
      </c>
      <c r="AO522" s="253">
        <v>0</v>
      </c>
    </row>
    <row r="523" spans="1:41">
      <c r="A523" s="129">
        <v>482204105</v>
      </c>
      <c r="B523" s="130" t="s">
        <v>121</v>
      </c>
      <c r="C523" s="141">
        <f t="shared" si="112"/>
        <v>0</v>
      </c>
      <c r="D523" s="141">
        <f t="shared" si="113"/>
        <v>0</v>
      </c>
      <c r="E523" s="141">
        <f t="shared" si="114"/>
        <v>0</v>
      </c>
      <c r="F523" s="141">
        <f t="shared" si="115"/>
        <v>2</v>
      </c>
      <c r="G523" s="141">
        <f t="shared" si="116"/>
        <v>0</v>
      </c>
      <c r="H523" s="141">
        <f t="shared" si="117"/>
        <v>0</v>
      </c>
      <c r="I523" s="141">
        <f t="shared" si="118"/>
        <v>7.4999999999999997E-2</v>
      </c>
      <c r="J523" s="141"/>
      <c r="K523" s="141">
        <f t="shared" si="119"/>
        <v>0</v>
      </c>
      <c r="L523" s="141">
        <f t="shared" si="120"/>
        <v>0</v>
      </c>
      <c r="M523" s="141">
        <f t="shared" si="121"/>
        <v>0</v>
      </c>
      <c r="N523" s="141">
        <f t="shared" si="122"/>
        <v>0</v>
      </c>
      <c r="O523" s="141">
        <f t="shared" si="123"/>
        <v>0</v>
      </c>
      <c r="P523" s="141">
        <f t="shared" ref="P523:P586" si="125">O523/R523*100</f>
        <v>0</v>
      </c>
      <c r="Q523" s="141">
        <f t="shared" si="124"/>
        <v>1</v>
      </c>
      <c r="R523" s="141">
        <f t="shared" ref="R523:R586" si="126">SUM(E523:H523)+M523+N523+ROUND(C523*0.5,0)+ROUND(D523*0.5,0)+ROUND(K523*0.5,0)+ROUND(L523*0.5,0)</f>
        <v>2</v>
      </c>
      <c r="S523" s="144"/>
      <c r="T523" s="253">
        <v>482204105</v>
      </c>
      <c r="U523" s="383" t="s">
        <v>121</v>
      </c>
      <c r="V523" s="253">
        <v>0</v>
      </c>
      <c r="W523" s="253">
        <v>0</v>
      </c>
      <c r="X523" s="253">
        <v>0</v>
      </c>
      <c r="Y523" s="253">
        <v>2</v>
      </c>
      <c r="Z523" s="253">
        <v>0</v>
      </c>
      <c r="AA523" s="253">
        <v>0</v>
      </c>
      <c r="AB523" s="253">
        <v>0</v>
      </c>
      <c r="AC523" s="253">
        <v>0</v>
      </c>
      <c r="AD523" s="253">
        <v>0</v>
      </c>
      <c r="AE523" s="253">
        <v>0</v>
      </c>
      <c r="AF523" s="253">
        <v>0</v>
      </c>
      <c r="AG523" s="253">
        <v>0</v>
      </c>
      <c r="AH523" s="253">
        <v>0</v>
      </c>
      <c r="AI523" s="253">
        <v>0</v>
      </c>
      <c r="AJ523" s="253">
        <v>0</v>
      </c>
      <c r="AK523" s="126"/>
      <c r="AL523" s="253">
        <v>482</v>
      </c>
      <c r="AM523" s="253">
        <v>204</v>
      </c>
      <c r="AN523" s="253">
        <v>105</v>
      </c>
      <c r="AO523" s="253">
        <v>0</v>
      </c>
    </row>
    <row r="524" spans="1:41">
      <c r="A524" s="129">
        <v>482204128</v>
      </c>
      <c r="B524" s="130" t="s">
        <v>121</v>
      </c>
      <c r="C524" s="141">
        <f t="shared" ref="C524:C587" si="127">ROUND(V524,0)</f>
        <v>0</v>
      </c>
      <c r="D524" s="141">
        <f t="shared" ref="D524:D587" si="128">ROUND(W524,0)</f>
        <v>0</v>
      </c>
      <c r="E524" s="141">
        <f t="shared" ref="E524:E587" si="129">ROUND(X524,0)</f>
        <v>0</v>
      </c>
      <c r="F524" s="141">
        <f t="shared" ref="F524:F587" si="130">ROUND(Y524,0)</f>
        <v>1</v>
      </c>
      <c r="G524" s="141">
        <f t="shared" ref="G524:G587" si="131">ROUND(Z524,0)</f>
        <v>0</v>
      </c>
      <c r="H524" s="141">
        <f t="shared" ref="H524:H587" si="132">ROUND(AA524,0)</f>
        <v>0</v>
      </c>
      <c r="I524" s="141">
        <f t="shared" ref="I524:I587" si="133">ROUND(0.0375*(SUM(E524:H524)+ROUND(D524*0.5,4)+ROUND(L524*0.5,4)+M524),4)+ROUND((0.0475)*N524,4)</f>
        <v>3.7499999999999999E-2</v>
      </c>
      <c r="J524" s="141"/>
      <c r="K524" s="141">
        <f t="shared" ref="K524:K587" si="134">ROUND(AB524,0)</f>
        <v>0</v>
      </c>
      <c r="L524" s="141">
        <f t="shared" ref="L524:L587" si="135">ROUND(AC524,0)</f>
        <v>0</v>
      </c>
      <c r="M524" s="141">
        <f t="shared" ref="M524:M587" si="136">ROUND(AD524,0)</f>
        <v>0</v>
      </c>
      <c r="N524" s="141">
        <f t="shared" ref="N524:N587" si="137">ROUND(AE524,0)</f>
        <v>0</v>
      </c>
      <c r="O524" s="141">
        <f t="shared" ref="O524:O587" si="138">ROUND((AG524+AH524)/2,0)+ROUND(AF524+AI524+AJ524,0)</f>
        <v>0</v>
      </c>
      <c r="P524" s="141">
        <f t="shared" si="125"/>
        <v>0</v>
      </c>
      <c r="Q524" s="141">
        <f t="shared" si="124"/>
        <v>1</v>
      </c>
      <c r="R524" s="141">
        <f t="shared" si="126"/>
        <v>1</v>
      </c>
      <c r="S524" s="144"/>
      <c r="T524" s="253">
        <v>482204128</v>
      </c>
      <c r="U524" s="383" t="s">
        <v>121</v>
      </c>
      <c r="V524" s="253">
        <v>0</v>
      </c>
      <c r="W524" s="253">
        <v>0</v>
      </c>
      <c r="X524" s="253">
        <v>0</v>
      </c>
      <c r="Y524" s="253">
        <v>1</v>
      </c>
      <c r="Z524" s="253">
        <v>0</v>
      </c>
      <c r="AA524" s="253">
        <v>0</v>
      </c>
      <c r="AB524" s="253">
        <v>0</v>
      </c>
      <c r="AC524" s="253">
        <v>0</v>
      </c>
      <c r="AD524" s="253">
        <v>0</v>
      </c>
      <c r="AE524" s="253">
        <v>0</v>
      </c>
      <c r="AF524" s="253">
        <v>0</v>
      </c>
      <c r="AG524" s="253">
        <v>0</v>
      </c>
      <c r="AH524" s="253">
        <v>0</v>
      </c>
      <c r="AI524" s="253">
        <v>0</v>
      </c>
      <c r="AJ524" s="253">
        <v>0</v>
      </c>
      <c r="AK524" s="126"/>
      <c r="AL524" s="253">
        <v>482</v>
      </c>
      <c r="AM524" s="253">
        <v>204</v>
      </c>
      <c r="AN524" s="253">
        <v>128</v>
      </c>
      <c r="AO524" s="253">
        <v>0</v>
      </c>
    </row>
    <row r="525" spans="1:41">
      <c r="A525" s="129">
        <v>482204204</v>
      </c>
      <c r="B525" s="130" t="s">
        <v>121</v>
      </c>
      <c r="C525" s="141">
        <f t="shared" si="127"/>
        <v>0</v>
      </c>
      <c r="D525" s="141">
        <f t="shared" si="128"/>
        <v>0</v>
      </c>
      <c r="E525" s="141">
        <f t="shared" si="129"/>
        <v>15</v>
      </c>
      <c r="F525" s="141">
        <f t="shared" si="130"/>
        <v>91</v>
      </c>
      <c r="G525" s="141">
        <f t="shared" si="131"/>
        <v>49</v>
      </c>
      <c r="H525" s="141">
        <f t="shared" si="132"/>
        <v>0</v>
      </c>
      <c r="I525" s="141">
        <f t="shared" si="133"/>
        <v>5.8125</v>
      </c>
      <c r="J525" s="141"/>
      <c r="K525" s="141">
        <f t="shared" si="134"/>
        <v>0</v>
      </c>
      <c r="L525" s="141">
        <f t="shared" si="135"/>
        <v>0</v>
      </c>
      <c r="M525" s="141">
        <f t="shared" si="136"/>
        <v>0</v>
      </c>
      <c r="N525" s="141">
        <f t="shared" si="137"/>
        <v>0</v>
      </c>
      <c r="O525" s="141">
        <f t="shared" si="138"/>
        <v>6</v>
      </c>
      <c r="P525" s="141">
        <f t="shared" si="125"/>
        <v>3.870967741935484</v>
      </c>
      <c r="Q525" s="141">
        <f t="shared" si="124"/>
        <v>1</v>
      </c>
      <c r="R525" s="141">
        <f t="shared" si="126"/>
        <v>155</v>
      </c>
      <c r="S525" s="144"/>
      <c r="T525" s="253">
        <v>482204204</v>
      </c>
      <c r="U525" s="383" t="s">
        <v>121</v>
      </c>
      <c r="V525" s="253">
        <v>0</v>
      </c>
      <c r="W525" s="253">
        <v>0</v>
      </c>
      <c r="X525" s="253">
        <v>15</v>
      </c>
      <c r="Y525" s="253">
        <v>91</v>
      </c>
      <c r="Z525" s="253">
        <v>49</v>
      </c>
      <c r="AA525" s="253">
        <v>0</v>
      </c>
      <c r="AB525" s="253">
        <v>0</v>
      </c>
      <c r="AC525" s="253">
        <v>0</v>
      </c>
      <c r="AD525" s="253">
        <v>0</v>
      </c>
      <c r="AE525" s="253">
        <v>0</v>
      </c>
      <c r="AF525" s="253">
        <v>6</v>
      </c>
      <c r="AG525" s="253">
        <v>0</v>
      </c>
      <c r="AH525" s="253">
        <v>0</v>
      </c>
      <c r="AI525" s="253">
        <v>0</v>
      </c>
      <c r="AJ525" s="253">
        <v>0</v>
      </c>
      <c r="AK525" s="126"/>
      <c r="AL525" s="253">
        <v>482</v>
      </c>
      <c r="AM525" s="253">
        <v>204</v>
      </c>
      <c r="AN525" s="253">
        <v>204</v>
      </c>
      <c r="AO525" s="253">
        <v>0</v>
      </c>
    </row>
    <row r="526" spans="1:41">
      <c r="A526" s="129">
        <v>482204211</v>
      </c>
      <c r="B526" s="130" t="s">
        <v>121</v>
      </c>
      <c r="C526" s="141">
        <f t="shared" si="127"/>
        <v>0</v>
      </c>
      <c r="D526" s="141">
        <f t="shared" si="128"/>
        <v>0</v>
      </c>
      <c r="E526" s="141">
        <f t="shared" si="129"/>
        <v>0</v>
      </c>
      <c r="F526" s="141">
        <f t="shared" si="130"/>
        <v>0</v>
      </c>
      <c r="G526" s="141">
        <f t="shared" si="131"/>
        <v>1</v>
      </c>
      <c r="H526" s="141">
        <f t="shared" si="132"/>
        <v>0</v>
      </c>
      <c r="I526" s="141">
        <f t="shared" si="133"/>
        <v>3.7499999999999999E-2</v>
      </c>
      <c r="J526" s="141"/>
      <c r="K526" s="141">
        <f t="shared" si="134"/>
        <v>0</v>
      </c>
      <c r="L526" s="141">
        <f t="shared" si="135"/>
        <v>0</v>
      </c>
      <c r="M526" s="141">
        <f t="shared" si="136"/>
        <v>0</v>
      </c>
      <c r="N526" s="141">
        <f t="shared" si="137"/>
        <v>0</v>
      </c>
      <c r="O526" s="141">
        <f t="shared" si="138"/>
        <v>0</v>
      </c>
      <c r="P526" s="141">
        <f t="shared" si="125"/>
        <v>0</v>
      </c>
      <c r="Q526" s="141">
        <f t="shared" si="124"/>
        <v>1</v>
      </c>
      <c r="R526" s="141">
        <f t="shared" si="126"/>
        <v>1</v>
      </c>
      <c r="S526" s="144"/>
      <c r="T526" s="253">
        <v>482204211</v>
      </c>
      <c r="U526" s="383" t="s">
        <v>121</v>
      </c>
      <c r="V526" s="253">
        <v>0</v>
      </c>
      <c r="W526" s="253">
        <v>0</v>
      </c>
      <c r="X526" s="253">
        <v>0</v>
      </c>
      <c r="Y526" s="253">
        <v>0</v>
      </c>
      <c r="Z526" s="253">
        <v>1</v>
      </c>
      <c r="AA526" s="253">
        <v>0</v>
      </c>
      <c r="AB526" s="253">
        <v>0</v>
      </c>
      <c r="AC526" s="253">
        <v>0</v>
      </c>
      <c r="AD526" s="253">
        <v>0</v>
      </c>
      <c r="AE526" s="253">
        <v>0</v>
      </c>
      <c r="AF526" s="253">
        <v>0</v>
      </c>
      <c r="AG526" s="253">
        <v>0</v>
      </c>
      <c r="AH526" s="253">
        <v>0</v>
      </c>
      <c r="AI526" s="253">
        <v>0</v>
      </c>
      <c r="AJ526" s="253">
        <v>0</v>
      </c>
      <c r="AK526" s="126"/>
      <c r="AL526" s="253">
        <v>482</v>
      </c>
      <c r="AM526" s="253">
        <v>204</v>
      </c>
      <c r="AN526" s="253">
        <v>211</v>
      </c>
      <c r="AO526" s="253">
        <v>0</v>
      </c>
    </row>
    <row r="527" spans="1:41">
      <c r="A527" s="129">
        <v>482204745</v>
      </c>
      <c r="B527" s="130" t="s">
        <v>121</v>
      </c>
      <c r="C527" s="141">
        <f t="shared" si="127"/>
        <v>0</v>
      </c>
      <c r="D527" s="141">
        <f t="shared" si="128"/>
        <v>0</v>
      </c>
      <c r="E527" s="141">
        <f t="shared" si="129"/>
        <v>2</v>
      </c>
      <c r="F527" s="141">
        <f t="shared" si="130"/>
        <v>12</v>
      </c>
      <c r="G527" s="141">
        <f t="shared" si="131"/>
        <v>12</v>
      </c>
      <c r="H527" s="141">
        <f t="shared" si="132"/>
        <v>0</v>
      </c>
      <c r="I527" s="141">
        <f t="shared" si="133"/>
        <v>0.97499999999999998</v>
      </c>
      <c r="J527" s="141"/>
      <c r="K527" s="141">
        <f t="shared" si="134"/>
        <v>0</v>
      </c>
      <c r="L527" s="141">
        <f t="shared" si="135"/>
        <v>0</v>
      </c>
      <c r="M527" s="141">
        <f t="shared" si="136"/>
        <v>0</v>
      </c>
      <c r="N527" s="141">
        <f t="shared" si="137"/>
        <v>0</v>
      </c>
      <c r="O527" s="141">
        <f t="shared" si="138"/>
        <v>3</v>
      </c>
      <c r="P527" s="141">
        <f t="shared" si="125"/>
        <v>11.538461538461538</v>
      </c>
      <c r="Q527" s="141">
        <f t="shared" si="124"/>
        <v>3</v>
      </c>
      <c r="R527" s="141">
        <f t="shared" si="126"/>
        <v>26</v>
      </c>
      <c r="S527" s="144"/>
      <c r="T527" s="253">
        <v>482204745</v>
      </c>
      <c r="U527" s="383" t="s">
        <v>121</v>
      </c>
      <c r="V527" s="253">
        <v>0</v>
      </c>
      <c r="W527" s="253">
        <v>0</v>
      </c>
      <c r="X527" s="253">
        <v>2</v>
      </c>
      <c r="Y527" s="253">
        <v>12</v>
      </c>
      <c r="Z527" s="253">
        <v>12</v>
      </c>
      <c r="AA527" s="253">
        <v>0</v>
      </c>
      <c r="AB527" s="253">
        <v>0</v>
      </c>
      <c r="AC527" s="253">
        <v>0</v>
      </c>
      <c r="AD527" s="253">
        <v>0</v>
      </c>
      <c r="AE527" s="253">
        <v>0</v>
      </c>
      <c r="AF527" s="253">
        <v>3</v>
      </c>
      <c r="AG527" s="253">
        <v>0</v>
      </c>
      <c r="AH527" s="253">
        <v>0</v>
      </c>
      <c r="AI527" s="253">
        <v>0</v>
      </c>
      <c r="AJ527" s="253">
        <v>0</v>
      </c>
      <c r="AK527" s="126"/>
      <c r="AL527" s="253">
        <v>482</v>
      </c>
      <c r="AM527" s="253">
        <v>204</v>
      </c>
      <c r="AN527" s="253">
        <v>745</v>
      </c>
      <c r="AO527" s="253">
        <v>0</v>
      </c>
    </row>
    <row r="528" spans="1:41">
      <c r="A528" s="129">
        <v>482204773</v>
      </c>
      <c r="B528" s="130" t="s">
        <v>121</v>
      </c>
      <c r="C528" s="141">
        <f t="shared" si="127"/>
        <v>0</v>
      </c>
      <c r="D528" s="141">
        <f t="shared" si="128"/>
        <v>0</v>
      </c>
      <c r="E528" s="141">
        <f t="shared" si="129"/>
        <v>7</v>
      </c>
      <c r="F528" s="141">
        <f t="shared" si="130"/>
        <v>31</v>
      </c>
      <c r="G528" s="141">
        <f t="shared" si="131"/>
        <v>13</v>
      </c>
      <c r="H528" s="141">
        <f t="shared" si="132"/>
        <v>0</v>
      </c>
      <c r="I528" s="141">
        <f t="shared" si="133"/>
        <v>1.9125000000000001</v>
      </c>
      <c r="J528" s="141"/>
      <c r="K528" s="141">
        <f t="shared" si="134"/>
        <v>0</v>
      </c>
      <c r="L528" s="141">
        <f t="shared" si="135"/>
        <v>0</v>
      </c>
      <c r="M528" s="141">
        <f t="shared" si="136"/>
        <v>0</v>
      </c>
      <c r="N528" s="141">
        <f t="shared" si="137"/>
        <v>0</v>
      </c>
      <c r="O528" s="141">
        <f t="shared" si="138"/>
        <v>10</v>
      </c>
      <c r="P528" s="141">
        <f t="shared" si="125"/>
        <v>19.607843137254903</v>
      </c>
      <c r="Q528" s="141">
        <f t="shared" si="124"/>
        <v>5</v>
      </c>
      <c r="R528" s="141">
        <f t="shared" si="126"/>
        <v>51</v>
      </c>
      <c r="S528" s="144"/>
      <c r="T528" s="253">
        <v>482204773</v>
      </c>
      <c r="U528" s="383" t="s">
        <v>121</v>
      </c>
      <c r="V528" s="253">
        <v>0</v>
      </c>
      <c r="W528" s="253">
        <v>0</v>
      </c>
      <c r="X528" s="253">
        <v>7</v>
      </c>
      <c r="Y528" s="253">
        <v>31</v>
      </c>
      <c r="Z528" s="253">
        <v>13</v>
      </c>
      <c r="AA528" s="253">
        <v>0</v>
      </c>
      <c r="AB528" s="253">
        <v>0</v>
      </c>
      <c r="AC528" s="253">
        <v>0</v>
      </c>
      <c r="AD528" s="253">
        <v>0</v>
      </c>
      <c r="AE528" s="253">
        <v>0</v>
      </c>
      <c r="AF528" s="253">
        <v>9</v>
      </c>
      <c r="AG528" s="253">
        <v>0</v>
      </c>
      <c r="AH528" s="253">
        <v>0</v>
      </c>
      <c r="AI528" s="253">
        <v>1</v>
      </c>
      <c r="AJ528" s="253">
        <v>0</v>
      </c>
      <c r="AK528" s="126"/>
      <c r="AL528" s="253">
        <v>482</v>
      </c>
      <c r="AM528" s="253">
        <v>204</v>
      </c>
      <c r="AN528" s="253">
        <v>773</v>
      </c>
      <c r="AO528" s="253">
        <v>0</v>
      </c>
    </row>
    <row r="529" spans="1:41">
      <c r="A529" s="129">
        <v>483239020</v>
      </c>
      <c r="B529" s="130" t="s">
        <v>694</v>
      </c>
      <c r="C529" s="141">
        <f t="shared" si="127"/>
        <v>0</v>
      </c>
      <c r="D529" s="141">
        <f t="shared" si="128"/>
        <v>0</v>
      </c>
      <c r="E529" s="141">
        <f t="shared" si="129"/>
        <v>0</v>
      </c>
      <c r="F529" s="141">
        <f t="shared" si="130"/>
        <v>1</v>
      </c>
      <c r="G529" s="141">
        <f t="shared" si="131"/>
        <v>0</v>
      </c>
      <c r="H529" s="141">
        <f t="shared" si="132"/>
        <v>0</v>
      </c>
      <c r="I529" s="141">
        <f t="shared" si="133"/>
        <v>3.7499999999999999E-2</v>
      </c>
      <c r="J529" s="141"/>
      <c r="K529" s="141">
        <f t="shared" si="134"/>
        <v>0</v>
      </c>
      <c r="L529" s="141">
        <f t="shared" si="135"/>
        <v>0</v>
      </c>
      <c r="M529" s="141">
        <f t="shared" si="136"/>
        <v>0</v>
      </c>
      <c r="N529" s="141">
        <f t="shared" si="137"/>
        <v>0</v>
      </c>
      <c r="O529" s="141">
        <f t="shared" si="138"/>
        <v>0</v>
      </c>
      <c r="P529" s="141">
        <f t="shared" si="125"/>
        <v>0</v>
      </c>
      <c r="Q529" s="141">
        <f t="shared" ref="Q529:Q592" si="139">IF(P529&lt;7,1,
   IF(P529&lt;11,2,
   IF(P529&lt;15,3,
   IF(P529&lt;18,4,
   IF(P529&lt;23,5,
   IF(P529&lt;26,6,
   IF(P529&lt;30,7,
   IF(P529&lt;35,8,
   IF(P529&lt;46,9,10)))))))))</f>
        <v>1</v>
      </c>
      <c r="R529" s="141">
        <f t="shared" si="126"/>
        <v>1</v>
      </c>
      <c r="S529" s="144"/>
      <c r="T529" s="253">
        <v>483239020</v>
      </c>
      <c r="U529" s="383" t="s">
        <v>694</v>
      </c>
      <c r="V529" s="253">
        <v>0</v>
      </c>
      <c r="W529" s="253">
        <v>0</v>
      </c>
      <c r="X529" s="253">
        <v>0</v>
      </c>
      <c r="Y529" s="253">
        <v>1</v>
      </c>
      <c r="Z529" s="253">
        <v>0</v>
      </c>
      <c r="AA529" s="253">
        <v>0</v>
      </c>
      <c r="AB529" s="253">
        <v>0</v>
      </c>
      <c r="AC529" s="253">
        <v>0</v>
      </c>
      <c r="AD529" s="253">
        <v>0</v>
      </c>
      <c r="AE529" s="253">
        <v>0</v>
      </c>
      <c r="AF529" s="253">
        <v>0</v>
      </c>
      <c r="AG529" s="253">
        <v>0</v>
      </c>
      <c r="AH529" s="253">
        <v>0</v>
      </c>
      <c r="AI529" s="253">
        <v>0</v>
      </c>
      <c r="AJ529" s="253">
        <v>0</v>
      </c>
      <c r="AK529" s="126"/>
      <c r="AL529" s="253">
        <v>483</v>
      </c>
      <c r="AM529" s="253">
        <v>239</v>
      </c>
      <c r="AN529" s="253">
        <v>20</v>
      </c>
      <c r="AO529" s="253">
        <v>0</v>
      </c>
    </row>
    <row r="530" spans="1:41">
      <c r="A530" s="129">
        <v>483239036</v>
      </c>
      <c r="B530" s="130" t="s">
        <v>694</v>
      </c>
      <c r="C530" s="141">
        <f t="shared" si="127"/>
        <v>0</v>
      </c>
      <c r="D530" s="141">
        <f t="shared" si="128"/>
        <v>0</v>
      </c>
      <c r="E530" s="141">
        <f t="shared" si="129"/>
        <v>0</v>
      </c>
      <c r="F530" s="141">
        <f t="shared" si="130"/>
        <v>5</v>
      </c>
      <c r="G530" s="141">
        <f t="shared" si="131"/>
        <v>5</v>
      </c>
      <c r="H530" s="141">
        <f t="shared" si="132"/>
        <v>4</v>
      </c>
      <c r="I530" s="141">
        <f t="shared" si="133"/>
        <v>0.52500000000000002</v>
      </c>
      <c r="J530" s="141"/>
      <c r="K530" s="141">
        <f t="shared" si="134"/>
        <v>0</v>
      </c>
      <c r="L530" s="141">
        <f t="shared" si="135"/>
        <v>0</v>
      </c>
      <c r="M530" s="141">
        <f t="shared" si="136"/>
        <v>0</v>
      </c>
      <c r="N530" s="141">
        <f t="shared" si="137"/>
        <v>0</v>
      </c>
      <c r="O530" s="141">
        <f t="shared" si="138"/>
        <v>3</v>
      </c>
      <c r="P530" s="141">
        <f t="shared" si="125"/>
        <v>21.428571428571427</v>
      </c>
      <c r="Q530" s="141">
        <f t="shared" si="139"/>
        <v>5</v>
      </c>
      <c r="R530" s="141">
        <f t="shared" si="126"/>
        <v>14</v>
      </c>
      <c r="S530" s="144"/>
      <c r="T530" s="253">
        <v>483239036</v>
      </c>
      <c r="U530" s="383" t="s">
        <v>694</v>
      </c>
      <c r="V530" s="253">
        <v>0</v>
      </c>
      <c r="W530" s="253">
        <v>0</v>
      </c>
      <c r="X530" s="253">
        <v>0</v>
      </c>
      <c r="Y530" s="253">
        <v>5</v>
      </c>
      <c r="Z530" s="253">
        <v>5</v>
      </c>
      <c r="AA530" s="253">
        <v>4</v>
      </c>
      <c r="AB530" s="253">
        <v>0</v>
      </c>
      <c r="AC530" s="253">
        <v>0</v>
      </c>
      <c r="AD530" s="253">
        <v>0</v>
      </c>
      <c r="AE530" s="253">
        <v>0</v>
      </c>
      <c r="AF530" s="253">
        <v>2</v>
      </c>
      <c r="AG530" s="253">
        <v>0</v>
      </c>
      <c r="AH530" s="253">
        <v>0</v>
      </c>
      <c r="AI530" s="253">
        <v>0</v>
      </c>
      <c r="AJ530" s="253">
        <v>1</v>
      </c>
      <c r="AK530" s="126"/>
      <c r="AL530" s="253">
        <v>483</v>
      </c>
      <c r="AM530" s="253">
        <v>239</v>
      </c>
      <c r="AN530" s="253">
        <v>36</v>
      </c>
      <c r="AO530" s="253">
        <v>0</v>
      </c>
    </row>
    <row r="531" spans="1:41">
      <c r="A531" s="129">
        <v>483239052</v>
      </c>
      <c r="B531" s="130" t="s">
        <v>694</v>
      </c>
      <c r="C531" s="141">
        <f t="shared" si="127"/>
        <v>0</v>
      </c>
      <c r="D531" s="141">
        <f t="shared" si="128"/>
        <v>0</v>
      </c>
      <c r="E531" s="141">
        <f t="shared" si="129"/>
        <v>0</v>
      </c>
      <c r="F531" s="141">
        <f t="shared" si="130"/>
        <v>6</v>
      </c>
      <c r="G531" s="141">
        <f t="shared" si="131"/>
        <v>8</v>
      </c>
      <c r="H531" s="141">
        <f t="shared" si="132"/>
        <v>12</v>
      </c>
      <c r="I531" s="141">
        <f t="shared" si="133"/>
        <v>0.97499999999999998</v>
      </c>
      <c r="J531" s="141"/>
      <c r="K531" s="141">
        <f t="shared" si="134"/>
        <v>0</v>
      </c>
      <c r="L531" s="141">
        <f t="shared" si="135"/>
        <v>0</v>
      </c>
      <c r="M531" s="141">
        <f t="shared" si="136"/>
        <v>0</v>
      </c>
      <c r="N531" s="141">
        <f t="shared" si="137"/>
        <v>0</v>
      </c>
      <c r="O531" s="141">
        <f t="shared" si="138"/>
        <v>5</v>
      </c>
      <c r="P531" s="141">
        <f t="shared" si="125"/>
        <v>19.230769230769234</v>
      </c>
      <c r="Q531" s="141">
        <f t="shared" si="139"/>
        <v>5</v>
      </c>
      <c r="R531" s="141">
        <f t="shared" si="126"/>
        <v>26</v>
      </c>
      <c r="S531" s="144"/>
      <c r="T531" s="253">
        <v>483239052</v>
      </c>
      <c r="U531" s="383" t="s">
        <v>694</v>
      </c>
      <c r="V531" s="253">
        <v>0</v>
      </c>
      <c r="W531" s="253">
        <v>0</v>
      </c>
      <c r="X531" s="253">
        <v>0</v>
      </c>
      <c r="Y531" s="253">
        <v>6</v>
      </c>
      <c r="Z531" s="253">
        <v>8</v>
      </c>
      <c r="AA531" s="253">
        <v>12</v>
      </c>
      <c r="AB531" s="253">
        <v>0</v>
      </c>
      <c r="AC531" s="253">
        <v>0</v>
      </c>
      <c r="AD531" s="253">
        <v>0</v>
      </c>
      <c r="AE531" s="253">
        <v>0</v>
      </c>
      <c r="AF531" s="253">
        <v>5</v>
      </c>
      <c r="AG531" s="253">
        <v>0</v>
      </c>
      <c r="AH531" s="253">
        <v>0</v>
      </c>
      <c r="AI531" s="253">
        <v>0</v>
      </c>
      <c r="AJ531" s="253">
        <v>0</v>
      </c>
      <c r="AK531" s="126"/>
      <c r="AL531" s="253">
        <v>483</v>
      </c>
      <c r="AM531" s="253">
        <v>239</v>
      </c>
      <c r="AN531" s="253">
        <v>52</v>
      </c>
      <c r="AO531" s="253">
        <v>0</v>
      </c>
    </row>
    <row r="532" spans="1:41">
      <c r="A532" s="129">
        <v>483239082</v>
      </c>
      <c r="B532" s="130" t="s">
        <v>694</v>
      </c>
      <c r="C532" s="141">
        <f t="shared" si="127"/>
        <v>0</v>
      </c>
      <c r="D532" s="141">
        <f t="shared" si="128"/>
        <v>0</v>
      </c>
      <c r="E532" s="141">
        <f t="shared" si="129"/>
        <v>0</v>
      </c>
      <c r="F532" s="141">
        <f t="shared" si="130"/>
        <v>0</v>
      </c>
      <c r="G532" s="141">
        <f t="shared" si="131"/>
        <v>0</v>
      </c>
      <c r="H532" s="141">
        <f t="shared" si="132"/>
        <v>3</v>
      </c>
      <c r="I532" s="141">
        <f t="shared" si="133"/>
        <v>0.1125</v>
      </c>
      <c r="J532" s="141"/>
      <c r="K532" s="141">
        <f t="shared" si="134"/>
        <v>0</v>
      </c>
      <c r="L532" s="141">
        <f t="shared" si="135"/>
        <v>0</v>
      </c>
      <c r="M532" s="141">
        <f t="shared" si="136"/>
        <v>0</v>
      </c>
      <c r="N532" s="141">
        <f t="shared" si="137"/>
        <v>0</v>
      </c>
      <c r="O532" s="141">
        <f t="shared" si="138"/>
        <v>2</v>
      </c>
      <c r="P532" s="141">
        <f t="shared" si="125"/>
        <v>66.666666666666657</v>
      </c>
      <c r="Q532" s="141">
        <f t="shared" si="139"/>
        <v>10</v>
      </c>
      <c r="R532" s="141">
        <f t="shared" si="126"/>
        <v>3</v>
      </c>
      <c r="S532" s="144"/>
      <c r="T532" s="253">
        <v>483239082</v>
      </c>
      <c r="U532" s="383" t="s">
        <v>694</v>
      </c>
      <c r="V532" s="253">
        <v>0</v>
      </c>
      <c r="W532" s="253">
        <v>0</v>
      </c>
      <c r="X532" s="253">
        <v>0</v>
      </c>
      <c r="Y532" s="253">
        <v>0</v>
      </c>
      <c r="Z532" s="253">
        <v>0</v>
      </c>
      <c r="AA532" s="253">
        <v>3</v>
      </c>
      <c r="AB532" s="253">
        <v>0</v>
      </c>
      <c r="AC532" s="253">
        <v>0</v>
      </c>
      <c r="AD532" s="253">
        <v>0</v>
      </c>
      <c r="AE532" s="253">
        <v>0</v>
      </c>
      <c r="AF532" s="253">
        <v>0</v>
      </c>
      <c r="AG532" s="253">
        <v>0</v>
      </c>
      <c r="AH532" s="253">
        <v>0</v>
      </c>
      <c r="AI532" s="253">
        <v>0</v>
      </c>
      <c r="AJ532" s="253">
        <v>2</v>
      </c>
      <c r="AK532" s="126"/>
      <c r="AL532" s="253">
        <v>483</v>
      </c>
      <c r="AM532" s="253">
        <v>239</v>
      </c>
      <c r="AN532" s="253">
        <v>82</v>
      </c>
      <c r="AO532" s="253">
        <v>0</v>
      </c>
    </row>
    <row r="533" spans="1:41">
      <c r="A533" s="129">
        <v>483239083</v>
      </c>
      <c r="B533" s="130" t="s">
        <v>694</v>
      </c>
      <c r="C533" s="141">
        <f t="shared" si="127"/>
        <v>0</v>
      </c>
      <c r="D533" s="141">
        <f t="shared" si="128"/>
        <v>0</v>
      </c>
      <c r="E533" s="141">
        <f t="shared" si="129"/>
        <v>0</v>
      </c>
      <c r="F533" s="141">
        <f t="shared" si="130"/>
        <v>0</v>
      </c>
      <c r="G533" s="141">
        <f t="shared" si="131"/>
        <v>0</v>
      </c>
      <c r="H533" s="141">
        <f t="shared" si="132"/>
        <v>2</v>
      </c>
      <c r="I533" s="141">
        <f t="shared" si="133"/>
        <v>7.4999999999999997E-2</v>
      </c>
      <c r="J533" s="141"/>
      <c r="K533" s="141">
        <f t="shared" si="134"/>
        <v>0</v>
      </c>
      <c r="L533" s="141">
        <f t="shared" si="135"/>
        <v>0</v>
      </c>
      <c r="M533" s="141">
        <f t="shared" si="136"/>
        <v>0</v>
      </c>
      <c r="N533" s="141">
        <f t="shared" si="137"/>
        <v>0</v>
      </c>
      <c r="O533" s="141">
        <f t="shared" si="138"/>
        <v>0</v>
      </c>
      <c r="P533" s="141">
        <f t="shared" si="125"/>
        <v>0</v>
      </c>
      <c r="Q533" s="141">
        <f t="shared" si="139"/>
        <v>1</v>
      </c>
      <c r="R533" s="141">
        <f t="shared" si="126"/>
        <v>2</v>
      </c>
      <c r="S533" s="144"/>
      <c r="T533" s="253">
        <v>483239083</v>
      </c>
      <c r="U533" s="383" t="s">
        <v>694</v>
      </c>
      <c r="V533" s="253">
        <v>0</v>
      </c>
      <c r="W533" s="253">
        <v>0</v>
      </c>
      <c r="X533" s="253">
        <v>0</v>
      </c>
      <c r="Y533" s="253">
        <v>0</v>
      </c>
      <c r="Z533" s="253">
        <v>0</v>
      </c>
      <c r="AA533" s="253">
        <v>2</v>
      </c>
      <c r="AB533" s="253">
        <v>0</v>
      </c>
      <c r="AC533" s="253">
        <v>0</v>
      </c>
      <c r="AD533" s="253">
        <v>0</v>
      </c>
      <c r="AE533" s="253">
        <v>0</v>
      </c>
      <c r="AF533" s="253">
        <v>0</v>
      </c>
      <c r="AG533" s="253">
        <v>0</v>
      </c>
      <c r="AH533" s="253">
        <v>0</v>
      </c>
      <c r="AI533" s="253">
        <v>0</v>
      </c>
      <c r="AJ533" s="253">
        <v>0</v>
      </c>
      <c r="AK533" s="126"/>
      <c r="AL533" s="253">
        <v>483</v>
      </c>
      <c r="AM533" s="253">
        <v>239</v>
      </c>
      <c r="AN533" s="253">
        <v>83</v>
      </c>
      <c r="AO533" s="253">
        <v>0</v>
      </c>
    </row>
    <row r="534" spans="1:41">
      <c r="A534" s="129">
        <v>483239096</v>
      </c>
      <c r="B534" s="130" t="s">
        <v>694</v>
      </c>
      <c r="C534" s="141">
        <f t="shared" si="127"/>
        <v>0</v>
      </c>
      <c r="D534" s="141">
        <f t="shared" si="128"/>
        <v>0</v>
      </c>
      <c r="E534" s="141">
        <f t="shared" si="129"/>
        <v>0</v>
      </c>
      <c r="F534" s="141">
        <f t="shared" si="130"/>
        <v>0</v>
      </c>
      <c r="G534" s="141">
        <f t="shared" si="131"/>
        <v>0</v>
      </c>
      <c r="H534" s="141">
        <f t="shared" si="132"/>
        <v>1</v>
      </c>
      <c r="I534" s="141">
        <f t="shared" si="133"/>
        <v>3.7499999999999999E-2</v>
      </c>
      <c r="J534" s="141"/>
      <c r="K534" s="141">
        <f t="shared" si="134"/>
        <v>0</v>
      </c>
      <c r="L534" s="141">
        <f t="shared" si="135"/>
        <v>0</v>
      </c>
      <c r="M534" s="141">
        <f t="shared" si="136"/>
        <v>0</v>
      </c>
      <c r="N534" s="141">
        <f t="shared" si="137"/>
        <v>0</v>
      </c>
      <c r="O534" s="141">
        <f t="shared" si="138"/>
        <v>0</v>
      </c>
      <c r="P534" s="141">
        <f t="shared" si="125"/>
        <v>0</v>
      </c>
      <c r="Q534" s="141">
        <f t="shared" si="139"/>
        <v>1</v>
      </c>
      <c r="R534" s="141">
        <f t="shared" si="126"/>
        <v>1</v>
      </c>
      <c r="S534" s="144"/>
      <c r="T534" s="253">
        <v>483239096</v>
      </c>
      <c r="U534" s="383" t="s">
        <v>694</v>
      </c>
      <c r="V534" s="253">
        <v>0</v>
      </c>
      <c r="W534" s="253">
        <v>0</v>
      </c>
      <c r="X534" s="253">
        <v>0</v>
      </c>
      <c r="Y534" s="253">
        <v>0</v>
      </c>
      <c r="Z534" s="253">
        <v>0</v>
      </c>
      <c r="AA534" s="253">
        <v>1</v>
      </c>
      <c r="AB534" s="253">
        <v>0</v>
      </c>
      <c r="AC534" s="253">
        <v>0</v>
      </c>
      <c r="AD534" s="253">
        <v>0</v>
      </c>
      <c r="AE534" s="253">
        <v>0</v>
      </c>
      <c r="AF534" s="253">
        <v>0</v>
      </c>
      <c r="AG534" s="253">
        <v>0</v>
      </c>
      <c r="AH534" s="253">
        <v>0</v>
      </c>
      <c r="AI534" s="253">
        <v>0</v>
      </c>
      <c r="AJ534" s="253">
        <v>0</v>
      </c>
      <c r="AK534" s="126"/>
      <c r="AL534" s="253">
        <v>483</v>
      </c>
      <c r="AM534" s="253">
        <v>239</v>
      </c>
      <c r="AN534" s="253">
        <v>96</v>
      </c>
      <c r="AO534" s="253">
        <v>0</v>
      </c>
    </row>
    <row r="535" spans="1:41">
      <c r="A535" s="129">
        <v>483239118</v>
      </c>
      <c r="B535" s="130" t="s">
        <v>694</v>
      </c>
      <c r="C535" s="141">
        <f t="shared" si="127"/>
        <v>0</v>
      </c>
      <c r="D535" s="141">
        <f t="shared" si="128"/>
        <v>0</v>
      </c>
      <c r="E535" s="141">
        <f t="shared" si="129"/>
        <v>0</v>
      </c>
      <c r="F535" s="141">
        <f t="shared" si="130"/>
        <v>0</v>
      </c>
      <c r="G535" s="141">
        <f t="shared" si="131"/>
        <v>1</v>
      </c>
      <c r="H535" s="141">
        <f t="shared" si="132"/>
        <v>0</v>
      </c>
      <c r="I535" s="141">
        <f t="shared" si="133"/>
        <v>3.7499999999999999E-2</v>
      </c>
      <c r="J535" s="141"/>
      <c r="K535" s="141">
        <f t="shared" si="134"/>
        <v>0</v>
      </c>
      <c r="L535" s="141">
        <f t="shared" si="135"/>
        <v>0</v>
      </c>
      <c r="M535" s="141">
        <f t="shared" si="136"/>
        <v>0</v>
      </c>
      <c r="N535" s="141">
        <f t="shared" si="137"/>
        <v>0</v>
      </c>
      <c r="O535" s="141">
        <f t="shared" si="138"/>
        <v>1</v>
      </c>
      <c r="P535" s="141">
        <f t="shared" si="125"/>
        <v>100</v>
      </c>
      <c r="Q535" s="141">
        <f t="shared" si="139"/>
        <v>10</v>
      </c>
      <c r="R535" s="141">
        <f t="shared" si="126"/>
        <v>1</v>
      </c>
      <c r="S535" s="144"/>
      <c r="T535" s="253">
        <v>483239118</v>
      </c>
      <c r="U535" s="383" t="s">
        <v>694</v>
      </c>
      <c r="V535" s="253">
        <v>0</v>
      </c>
      <c r="W535" s="253">
        <v>0</v>
      </c>
      <c r="X535" s="253">
        <v>0</v>
      </c>
      <c r="Y535" s="253">
        <v>0</v>
      </c>
      <c r="Z535" s="253">
        <v>1</v>
      </c>
      <c r="AA535" s="253">
        <v>0</v>
      </c>
      <c r="AB535" s="253">
        <v>0</v>
      </c>
      <c r="AC535" s="253">
        <v>0</v>
      </c>
      <c r="AD535" s="253">
        <v>0</v>
      </c>
      <c r="AE535" s="253">
        <v>0</v>
      </c>
      <c r="AF535" s="253">
        <v>1</v>
      </c>
      <c r="AG535" s="253">
        <v>0</v>
      </c>
      <c r="AH535" s="253">
        <v>0</v>
      </c>
      <c r="AI535" s="253">
        <v>0</v>
      </c>
      <c r="AJ535" s="253">
        <v>0</v>
      </c>
      <c r="AK535" s="126"/>
      <c r="AL535" s="253">
        <v>483</v>
      </c>
      <c r="AM535" s="253">
        <v>239</v>
      </c>
      <c r="AN535" s="253">
        <v>118</v>
      </c>
      <c r="AO535" s="253">
        <v>0</v>
      </c>
    </row>
    <row r="536" spans="1:41">
      <c r="A536" s="129">
        <v>483239145</v>
      </c>
      <c r="B536" s="130" t="s">
        <v>694</v>
      </c>
      <c r="C536" s="141">
        <f t="shared" si="127"/>
        <v>0</v>
      </c>
      <c r="D536" s="141">
        <f t="shared" si="128"/>
        <v>0</v>
      </c>
      <c r="E536" s="141">
        <f t="shared" si="129"/>
        <v>0</v>
      </c>
      <c r="F536" s="141">
        <f t="shared" si="130"/>
        <v>2</v>
      </c>
      <c r="G536" s="141">
        <f t="shared" si="131"/>
        <v>2</v>
      </c>
      <c r="H536" s="141">
        <f t="shared" si="132"/>
        <v>0</v>
      </c>
      <c r="I536" s="141">
        <f t="shared" si="133"/>
        <v>0.15</v>
      </c>
      <c r="J536" s="141"/>
      <c r="K536" s="141">
        <f t="shared" si="134"/>
        <v>0</v>
      </c>
      <c r="L536" s="141">
        <f t="shared" si="135"/>
        <v>0</v>
      </c>
      <c r="M536" s="141">
        <f t="shared" si="136"/>
        <v>0</v>
      </c>
      <c r="N536" s="141">
        <f t="shared" si="137"/>
        <v>0</v>
      </c>
      <c r="O536" s="141">
        <f t="shared" si="138"/>
        <v>2</v>
      </c>
      <c r="P536" s="141">
        <f t="shared" si="125"/>
        <v>50</v>
      </c>
      <c r="Q536" s="141">
        <f t="shared" si="139"/>
        <v>10</v>
      </c>
      <c r="R536" s="141">
        <f t="shared" si="126"/>
        <v>4</v>
      </c>
      <c r="S536" s="144"/>
      <c r="T536" s="253">
        <v>483239145</v>
      </c>
      <c r="U536" s="383" t="s">
        <v>694</v>
      </c>
      <c r="V536" s="253">
        <v>0</v>
      </c>
      <c r="W536" s="253">
        <v>0</v>
      </c>
      <c r="X536" s="253">
        <v>0</v>
      </c>
      <c r="Y536" s="253">
        <v>2</v>
      </c>
      <c r="Z536" s="253">
        <v>2</v>
      </c>
      <c r="AA536" s="253">
        <v>0</v>
      </c>
      <c r="AB536" s="253">
        <v>0</v>
      </c>
      <c r="AC536" s="253">
        <v>0</v>
      </c>
      <c r="AD536" s="253">
        <v>0</v>
      </c>
      <c r="AE536" s="253">
        <v>0</v>
      </c>
      <c r="AF536" s="253">
        <v>2</v>
      </c>
      <c r="AG536" s="253">
        <v>0</v>
      </c>
      <c r="AH536" s="253">
        <v>0</v>
      </c>
      <c r="AI536" s="253">
        <v>0</v>
      </c>
      <c r="AJ536" s="253">
        <v>0</v>
      </c>
      <c r="AK536" s="126"/>
      <c r="AL536" s="253">
        <v>483</v>
      </c>
      <c r="AM536" s="253">
        <v>239</v>
      </c>
      <c r="AN536" s="253">
        <v>145</v>
      </c>
      <c r="AO536" s="253">
        <v>0</v>
      </c>
    </row>
    <row r="537" spans="1:41">
      <c r="A537" s="129">
        <v>483239171</v>
      </c>
      <c r="B537" s="130" t="s">
        <v>694</v>
      </c>
      <c r="C537" s="141">
        <f t="shared" si="127"/>
        <v>0</v>
      </c>
      <c r="D537" s="141">
        <f t="shared" si="128"/>
        <v>0</v>
      </c>
      <c r="E537" s="141">
        <f t="shared" si="129"/>
        <v>0</v>
      </c>
      <c r="F537" s="141">
        <f t="shared" si="130"/>
        <v>0</v>
      </c>
      <c r="G537" s="141">
        <f t="shared" si="131"/>
        <v>0</v>
      </c>
      <c r="H537" s="141">
        <f t="shared" si="132"/>
        <v>4</v>
      </c>
      <c r="I537" s="141">
        <f t="shared" si="133"/>
        <v>0.15</v>
      </c>
      <c r="J537" s="141"/>
      <c r="K537" s="141">
        <f t="shared" si="134"/>
        <v>0</v>
      </c>
      <c r="L537" s="141">
        <f t="shared" si="135"/>
        <v>0</v>
      </c>
      <c r="M537" s="141">
        <f t="shared" si="136"/>
        <v>0</v>
      </c>
      <c r="N537" s="141">
        <f t="shared" si="137"/>
        <v>0</v>
      </c>
      <c r="O537" s="141">
        <f t="shared" si="138"/>
        <v>1</v>
      </c>
      <c r="P537" s="141">
        <f t="shared" si="125"/>
        <v>25</v>
      </c>
      <c r="Q537" s="141">
        <f t="shared" si="139"/>
        <v>6</v>
      </c>
      <c r="R537" s="141">
        <f t="shared" si="126"/>
        <v>4</v>
      </c>
      <c r="S537" s="144"/>
      <c r="T537" s="253">
        <v>483239171</v>
      </c>
      <c r="U537" s="383" t="s">
        <v>694</v>
      </c>
      <c r="V537" s="253">
        <v>0</v>
      </c>
      <c r="W537" s="253">
        <v>0</v>
      </c>
      <c r="X537" s="253">
        <v>0</v>
      </c>
      <c r="Y537" s="253">
        <v>0</v>
      </c>
      <c r="Z537" s="253">
        <v>0</v>
      </c>
      <c r="AA537" s="253">
        <v>4</v>
      </c>
      <c r="AB537" s="253">
        <v>0</v>
      </c>
      <c r="AC537" s="253">
        <v>0</v>
      </c>
      <c r="AD537" s="253">
        <v>0</v>
      </c>
      <c r="AE537" s="253">
        <v>0</v>
      </c>
      <c r="AF537" s="253">
        <v>0</v>
      </c>
      <c r="AG537" s="253">
        <v>0</v>
      </c>
      <c r="AH537" s="253">
        <v>0</v>
      </c>
      <c r="AI537" s="253">
        <v>0</v>
      </c>
      <c r="AJ537" s="253">
        <v>1</v>
      </c>
      <c r="AK537" s="126"/>
      <c r="AL537" s="253">
        <v>483</v>
      </c>
      <c r="AM537" s="253">
        <v>239</v>
      </c>
      <c r="AN537" s="253">
        <v>171</v>
      </c>
      <c r="AO537" s="253">
        <v>0</v>
      </c>
    </row>
    <row r="538" spans="1:41">
      <c r="A538" s="129">
        <v>483239172</v>
      </c>
      <c r="B538" s="130" t="s">
        <v>694</v>
      </c>
      <c r="C538" s="141">
        <f t="shared" si="127"/>
        <v>0</v>
      </c>
      <c r="D538" s="141">
        <f t="shared" si="128"/>
        <v>0</v>
      </c>
      <c r="E538" s="141">
        <f t="shared" si="129"/>
        <v>0</v>
      </c>
      <c r="F538" s="141">
        <f t="shared" si="130"/>
        <v>0</v>
      </c>
      <c r="G538" s="141">
        <f t="shared" si="131"/>
        <v>0</v>
      </c>
      <c r="H538" s="141">
        <f t="shared" si="132"/>
        <v>2</v>
      </c>
      <c r="I538" s="141">
        <f t="shared" si="133"/>
        <v>7.4999999999999997E-2</v>
      </c>
      <c r="J538" s="141"/>
      <c r="K538" s="141">
        <f t="shared" si="134"/>
        <v>0</v>
      </c>
      <c r="L538" s="141">
        <f t="shared" si="135"/>
        <v>0</v>
      </c>
      <c r="M538" s="141">
        <f t="shared" si="136"/>
        <v>0</v>
      </c>
      <c r="N538" s="141">
        <f t="shared" si="137"/>
        <v>0</v>
      </c>
      <c r="O538" s="141">
        <f t="shared" si="138"/>
        <v>1</v>
      </c>
      <c r="P538" s="141">
        <f t="shared" si="125"/>
        <v>50</v>
      </c>
      <c r="Q538" s="141">
        <f t="shared" si="139"/>
        <v>10</v>
      </c>
      <c r="R538" s="141">
        <f t="shared" si="126"/>
        <v>2</v>
      </c>
      <c r="S538" s="144"/>
      <c r="T538" s="253">
        <v>483239172</v>
      </c>
      <c r="U538" s="383" t="s">
        <v>694</v>
      </c>
      <c r="V538" s="253">
        <v>0</v>
      </c>
      <c r="W538" s="253">
        <v>0</v>
      </c>
      <c r="X538" s="253">
        <v>0</v>
      </c>
      <c r="Y538" s="253">
        <v>0</v>
      </c>
      <c r="Z538" s="253">
        <v>0</v>
      </c>
      <c r="AA538" s="253">
        <v>2</v>
      </c>
      <c r="AB538" s="253">
        <v>0</v>
      </c>
      <c r="AC538" s="253">
        <v>0</v>
      </c>
      <c r="AD538" s="253">
        <v>0</v>
      </c>
      <c r="AE538" s="253">
        <v>0</v>
      </c>
      <c r="AF538" s="253">
        <v>0</v>
      </c>
      <c r="AG538" s="253">
        <v>0</v>
      </c>
      <c r="AH538" s="253">
        <v>0</v>
      </c>
      <c r="AI538" s="253">
        <v>0</v>
      </c>
      <c r="AJ538" s="253">
        <v>1</v>
      </c>
      <c r="AK538" s="126"/>
      <c r="AL538" s="253">
        <v>483</v>
      </c>
      <c r="AM538" s="253">
        <v>239</v>
      </c>
      <c r="AN538" s="253">
        <v>172</v>
      </c>
      <c r="AO538" s="253">
        <v>0</v>
      </c>
    </row>
    <row r="539" spans="1:41">
      <c r="A539" s="129">
        <v>483239182</v>
      </c>
      <c r="B539" s="130" t="s">
        <v>694</v>
      </c>
      <c r="C539" s="141">
        <f t="shared" si="127"/>
        <v>0</v>
      </c>
      <c r="D539" s="141">
        <f t="shared" si="128"/>
        <v>0</v>
      </c>
      <c r="E539" s="141">
        <f t="shared" si="129"/>
        <v>0</v>
      </c>
      <c r="F539" s="141">
        <f t="shared" si="130"/>
        <v>3</v>
      </c>
      <c r="G539" s="141">
        <f t="shared" si="131"/>
        <v>11</v>
      </c>
      <c r="H539" s="141">
        <f t="shared" si="132"/>
        <v>18</v>
      </c>
      <c r="I539" s="141">
        <f t="shared" si="133"/>
        <v>1.2</v>
      </c>
      <c r="J539" s="141"/>
      <c r="K539" s="141">
        <f t="shared" si="134"/>
        <v>0</v>
      </c>
      <c r="L539" s="141">
        <f t="shared" si="135"/>
        <v>0</v>
      </c>
      <c r="M539" s="141">
        <f t="shared" si="136"/>
        <v>0</v>
      </c>
      <c r="N539" s="141">
        <f t="shared" si="137"/>
        <v>0</v>
      </c>
      <c r="O539" s="141">
        <f t="shared" si="138"/>
        <v>3</v>
      </c>
      <c r="P539" s="141">
        <f t="shared" si="125"/>
        <v>9.375</v>
      </c>
      <c r="Q539" s="141">
        <f t="shared" si="139"/>
        <v>2</v>
      </c>
      <c r="R539" s="141">
        <f t="shared" si="126"/>
        <v>32</v>
      </c>
      <c r="S539" s="144"/>
      <c r="T539" s="253">
        <v>483239182</v>
      </c>
      <c r="U539" s="383" t="s">
        <v>694</v>
      </c>
      <c r="V539" s="253">
        <v>0</v>
      </c>
      <c r="W539" s="253">
        <v>0</v>
      </c>
      <c r="X539" s="253">
        <v>0</v>
      </c>
      <c r="Y539" s="253">
        <v>3</v>
      </c>
      <c r="Z539" s="253">
        <v>11</v>
      </c>
      <c r="AA539" s="253">
        <v>18</v>
      </c>
      <c r="AB539" s="253">
        <v>0</v>
      </c>
      <c r="AC539" s="253">
        <v>0</v>
      </c>
      <c r="AD539" s="253">
        <v>0</v>
      </c>
      <c r="AE539" s="253">
        <v>0</v>
      </c>
      <c r="AF539" s="253">
        <v>1</v>
      </c>
      <c r="AG539" s="253">
        <v>0</v>
      </c>
      <c r="AH539" s="253">
        <v>0</v>
      </c>
      <c r="AI539" s="253">
        <v>0</v>
      </c>
      <c r="AJ539" s="253">
        <v>2</v>
      </c>
      <c r="AK539" s="126"/>
      <c r="AL539" s="253">
        <v>483</v>
      </c>
      <c r="AM539" s="253">
        <v>239</v>
      </c>
      <c r="AN539" s="253">
        <v>182</v>
      </c>
      <c r="AO539" s="253">
        <v>0</v>
      </c>
    </row>
    <row r="540" spans="1:41">
      <c r="A540" s="129">
        <v>483239231</v>
      </c>
      <c r="B540" s="130" t="s">
        <v>694</v>
      </c>
      <c r="C540" s="141">
        <f t="shared" si="127"/>
        <v>0</v>
      </c>
      <c r="D540" s="141">
        <f t="shared" si="128"/>
        <v>0</v>
      </c>
      <c r="E540" s="141">
        <f t="shared" si="129"/>
        <v>0</v>
      </c>
      <c r="F540" s="141">
        <f t="shared" si="130"/>
        <v>3</v>
      </c>
      <c r="G540" s="141">
        <f t="shared" si="131"/>
        <v>2</v>
      </c>
      <c r="H540" s="141">
        <f t="shared" si="132"/>
        <v>1</v>
      </c>
      <c r="I540" s="141">
        <f t="shared" si="133"/>
        <v>0.22500000000000001</v>
      </c>
      <c r="J540" s="141"/>
      <c r="K540" s="141">
        <f t="shared" si="134"/>
        <v>0</v>
      </c>
      <c r="L540" s="141">
        <f t="shared" si="135"/>
        <v>0</v>
      </c>
      <c r="M540" s="141">
        <f t="shared" si="136"/>
        <v>0</v>
      </c>
      <c r="N540" s="141">
        <f t="shared" si="137"/>
        <v>0</v>
      </c>
      <c r="O540" s="141">
        <f t="shared" si="138"/>
        <v>0</v>
      </c>
      <c r="P540" s="141">
        <f t="shared" si="125"/>
        <v>0</v>
      </c>
      <c r="Q540" s="141">
        <f t="shared" si="139"/>
        <v>1</v>
      </c>
      <c r="R540" s="141">
        <f t="shared" si="126"/>
        <v>6</v>
      </c>
      <c r="S540" s="144"/>
      <c r="T540" s="253">
        <v>483239231</v>
      </c>
      <c r="U540" s="383" t="s">
        <v>694</v>
      </c>
      <c r="V540" s="253">
        <v>0</v>
      </c>
      <c r="W540" s="253">
        <v>0</v>
      </c>
      <c r="X540" s="253">
        <v>0</v>
      </c>
      <c r="Y540" s="253">
        <v>3</v>
      </c>
      <c r="Z540" s="253">
        <v>2</v>
      </c>
      <c r="AA540" s="253">
        <v>1</v>
      </c>
      <c r="AB540" s="253">
        <v>0</v>
      </c>
      <c r="AC540" s="253">
        <v>0</v>
      </c>
      <c r="AD540" s="253">
        <v>0</v>
      </c>
      <c r="AE540" s="253">
        <v>0</v>
      </c>
      <c r="AF540" s="253">
        <v>0</v>
      </c>
      <c r="AG540" s="253">
        <v>0</v>
      </c>
      <c r="AH540" s="253">
        <v>0</v>
      </c>
      <c r="AI540" s="253">
        <v>0</v>
      </c>
      <c r="AJ540" s="253">
        <v>0</v>
      </c>
      <c r="AK540" s="126"/>
      <c r="AL540" s="253">
        <v>483</v>
      </c>
      <c r="AM540" s="253">
        <v>239</v>
      </c>
      <c r="AN540" s="253">
        <v>231</v>
      </c>
      <c r="AO540" s="253">
        <v>0</v>
      </c>
    </row>
    <row r="541" spans="1:41">
      <c r="A541" s="129">
        <v>483239239</v>
      </c>
      <c r="B541" s="130" t="s">
        <v>694</v>
      </c>
      <c r="C541" s="141">
        <f t="shared" si="127"/>
        <v>0</v>
      </c>
      <c r="D541" s="141">
        <f t="shared" si="128"/>
        <v>0</v>
      </c>
      <c r="E541" s="141">
        <f t="shared" si="129"/>
        <v>0</v>
      </c>
      <c r="F541" s="141">
        <f t="shared" si="130"/>
        <v>62</v>
      </c>
      <c r="G541" s="141">
        <f t="shared" si="131"/>
        <v>202</v>
      </c>
      <c r="H541" s="141">
        <f t="shared" si="132"/>
        <v>202</v>
      </c>
      <c r="I541" s="141">
        <f t="shared" si="133"/>
        <v>17.475000000000001</v>
      </c>
      <c r="J541" s="141"/>
      <c r="K541" s="141">
        <f t="shared" si="134"/>
        <v>0</v>
      </c>
      <c r="L541" s="141">
        <f t="shared" si="135"/>
        <v>0</v>
      </c>
      <c r="M541" s="141">
        <f t="shared" si="136"/>
        <v>0</v>
      </c>
      <c r="N541" s="141">
        <f t="shared" si="137"/>
        <v>0</v>
      </c>
      <c r="O541" s="141">
        <f t="shared" si="138"/>
        <v>39</v>
      </c>
      <c r="P541" s="141">
        <f t="shared" si="125"/>
        <v>8.3690987124463518</v>
      </c>
      <c r="Q541" s="141">
        <f t="shared" si="139"/>
        <v>2</v>
      </c>
      <c r="R541" s="141">
        <f t="shared" si="126"/>
        <v>466</v>
      </c>
      <c r="S541" s="144"/>
      <c r="T541" s="253">
        <v>483239239</v>
      </c>
      <c r="U541" s="383" t="s">
        <v>694</v>
      </c>
      <c r="V541" s="253">
        <v>0</v>
      </c>
      <c r="W541" s="253">
        <v>0</v>
      </c>
      <c r="X541" s="253">
        <v>0</v>
      </c>
      <c r="Y541" s="253">
        <v>62</v>
      </c>
      <c r="Z541" s="253">
        <v>202</v>
      </c>
      <c r="AA541" s="253">
        <v>202</v>
      </c>
      <c r="AB541" s="253">
        <v>0</v>
      </c>
      <c r="AC541" s="253">
        <v>0</v>
      </c>
      <c r="AD541" s="253">
        <v>0</v>
      </c>
      <c r="AE541" s="253">
        <v>0</v>
      </c>
      <c r="AF541" s="253">
        <v>23</v>
      </c>
      <c r="AG541" s="253">
        <v>0</v>
      </c>
      <c r="AH541" s="253">
        <v>0</v>
      </c>
      <c r="AI541" s="253">
        <v>0</v>
      </c>
      <c r="AJ541" s="253">
        <v>16</v>
      </c>
      <c r="AK541" s="126"/>
      <c r="AL541" s="253">
        <v>483</v>
      </c>
      <c r="AM541" s="253">
        <v>239</v>
      </c>
      <c r="AN541" s="253">
        <v>239</v>
      </c>
      <c r="AO541" s="253">
        <v>0</v>
      </c>
    </row>
    <row r="542" spans="1:41">
      <c r="A542" s="129">
        <v>483239240</v>
      </c>
      <c r="B542" s="130" t="s">
        <v>694</v>
      </c>
      <c r="C542" s="141">
        <f t="shared" si="127"/>
        <v>0</v>
      </c>
      <c r="D542" s="141">
        <f t="shared" si="128"/>
        <v>0</v>
      </c>
      <c r="E542" s="141">
        <f t="shared" si="129"/>
        <v>0</v>
      </c>
      <c r="F542" s="141">
        <f t="shared" si="130"/>
        <v>1</v>
      </c>
      <c r="G542" s="141">
        <f t="shared" si="131"/>
        <v>1</v>
      </c>
      <c r="H542" s="141">
        <f t="shared" si="132"/>
        <v>0</v>
      </c>
      <c r="I542" s="141">
        <f t="shared" si="133"/>
        <v>7.4999999999999997E-2</v>
      </c>
      <c r="J542" s="141"/>
      <c r="K542" s="141">
        <f t="shared" si="134"/>
        <v>0</v>
      </c>
      <c r="L542" s="141">
        <f t="shared" si="135"/>
        <v>0</v>
      </c>
      <c r="M542" s="141">
        <f t="shared" si="136"/>
        <v>0</v>
      </c>
      <c r="N542" s="141">
        <f t="shared" si="137"/>
        <v>0</v>
      </c>
      <c r="O542" s="141">
        <f t="shared" si="138"/>
        <v>0</v>
      </c>
      <c r="P542" s="141">
        <f t="shared" si="125"/>
        <v>0</v>
      </c>
      <c r="Q542" s="141">
        <f t="shared" si="139"/>
        <v>1</v>
      </c>
      <c r="R542" s="141">
        <f t="shared" si="126"/>
        <v>2</v>
      </c>
      <c r="S542" s="144"/>
      <c r="T542" s="253">
        <v>483239240</v>
      </c>
      <c r="U542" s="383" t="s">
        <v>694</v>
      </c>
      <c r="V542" s="253">
        <v>0</v>
      </c>
      <c r="W542" s="253">
        <v>0</v>
      </c>
      <c r="X542" s="253">
        <v>0</v>
      </c>
      <c r="Y542" s="253">
        <v>1</v>
      </c>
      <c r="Z542" s="253">
        <v>1</v>
      </c>
      <c r="AA542" s="253">
        <v>0</v>
      </c>
      <c r="AB542" s="253">
        <v>0</v>
      </c>
      <c r="AC542" s="253">
        <v>0</v>
      </c>
      <c r="AD542" s="253">
        <v>0</v>
      </c>
      <c r="AE542" s="253">
        <v>0</v>
      </c>
      <c r="AF542" s="253">
        <v>0</v>
      </c>
      <c r="AG542" s="253">
        <v>0</v>
      </c>
      <c r="AH542" s="253">
        <v>0</v>
      </c>
      <c r="AI542" s="253">
        <v>0</v>
      </c>
      <c r="AJ542" s="253">
        <v>0</v>
      </c>
      <c r="AK542" s="126"/>
      <c r="AL542" s="253">
        <v>483</v>
      </c>
      <c r="AM542" s="253">
        <v>239</v>
      </c>
      <c r="AN542" s="253">
        <v>240</v>
      </c>
      <c r="AO542" s="253">
        <v>0</v>
      </c>
    </row>
    <row r="543" spans="1:41">
      <c r="A543" s="129">
        <v>483239261</v>
      </c>
      <c r="B543" s="130" t="s">
        <v>694</v>
      </c>
      <c r="C543" s="141">
        <f t="shared" si="127"/>
        <v>0</v>
      </c>
      <c r="D543" s="141">
        <f t="shared" si="128"/>
        <v>0</v>
      </c>
      <c r="E543" s="141">
        <f t="shared" si="129"/>
        <v>0</v>
      </c>
      <c r="F543" s="141">
        <f t="shared" si="130"/>
        <v>0</v>
      </c>
      <c r="G543" s="141">
        <f t="shared" si="131"/>
        <v>2</v>
      </c>
      <c r="H543" s="141">
        <f t="shared" si="132"/>
        <v>4</v>
      </c>
      <c r="I543" s="141">
        <f t="shared" si="133"/>
        <v>0.22500000000000001</v>
      </c>
      <c r="J543" s="141"/>
      <c r="K543" s="141">
        <f t="shared" si="134"/>
        <v>0</v>
      </c>
      <c r="L543" s="141">
        <f t="shared" si="135"/>
        <v>0</v>
      </c>
      <c r="M543" s="141">
        <f t="shared" si="136"/>
        <v>0</v>
      </c>
      <c r="N543" s="141">
        <f t="shared" si="137"/>
        <v>0</v>
      </c>
      <c r="O543" s="141">
        <f t="shared" si="138"/>
        <v>0</v>
      </c>
      <c r="P543" s="141">
        <f t="shared" si="125"/>
        <v>0</v>
      </c>
      <c r="Q543" s="141">
        <f t="shared" si="139"/>
        <v>1</v>
      </c>
      <c r="R543" s="141">
        <f t="shared" si="126"/>
        <v>6</v>
      </c>
      <c r="S543" s="144"/>
      <c r="T543" s="253">
        <v>483239261</v>
      </c>
      <c r="U543" s="383" t="s">
        <v>694</v>
      </c>
      <c r="V543" s="253">
        <v>0</v>
      </c>
      <c r="W543" s="253">
        <v>0</v>
      </c>
      <c r="X543" s="253">
        <v>0</v>
      </c>
      <c r="Y543" s="253">
        <v>0</v>
      </c>
      <c r="Z543" s="253">
        <v>2</v>
      </c>
      <c r="AA543" s="253">
        <v>4</v>
      </c>
      <c r="AB543" s="253">
        <v>0</v>
      </c>
      <c r="AC543" s="253">
        <v>0</v>
      </c>
      <c r="AD543" s="253">
        <v>0</v>
      </c>
      <c r="AE543" s="253">
        <v>0</v>
      </c>
      <c r="AF543" s="253">
        <v>0</v>
      </c>
      <c r="AG543" s="253">
        <v>0</v>
      </c>
      <c r="AH543" s="253">
        <v>0</v>
      </c>
      <c r="AI543" s="253">
        <v>0</v>
      </c>
      <c r="AJ543" s="253">
        <v>0</v>
      </c>
      <c r="AK543" s="126"/>
      <c r="AL543" s="253">
        <v>483</v>
      </c>
      <c r="AM543" s="253">
        <v>239</v>
      </c>
      <c r="AN543" s="253">
        <v>261</v>
      </c>
      <c r="AO543" s="253">
        <v>0</v>
      </c>
    </row>
    <row r="544" spans="1:41">
      <c r="A544" s="129">
        <v>483239310</v>
      </c>
      <c r="B544" s="130" t="s">
        <v>694</v>
      </c>
      <c r="C544" s="141">
        <f t="shared" si="127"/>
        <v>0</v>
      </c>
      <c r="D544" s="141">
        <f t="shared" si="128"/>
        <v>0</v>
      </c>
      <c r="E544" s="141">
        <f t="shared" si="129"/>
        <v>0</v>
      </c>
      <c r="F544" s="141">
        <f t="shared" si="130"/>
        <v>6</v>
      </c>
      <c r="G544" s="141">
        <f t="shared" si="131"/>
        <v>13</v>
      </c>
      <c r="H544" s="141">
        <f t="shared" si="132"/>
        <v>14</v>
      </c>
      <c r="I544" s="141">
        <f t="shared" si="133"/>
        <v>1.2375</v>
      </c>
      <c r="J544" s="141"/>
      <c r="K544" s="141">
        <f t="shared" si="134"/>
        <v>0</v>
      </c>
      <c r="L544" s="141">
        <f t="shared" si="135"/>
        <v>0</v>
      </c>
      <c r="M544" s="141">
        <f t="shared" si="136"/>
        <v>0</v>
      </c>
      <c r="N544" s="141">
        <f t="shared" si="137"/>
        <v>0</v>
      </c>
      <c r="O544" s="141">
        <f t="shared" si="138"/>
        <v>11</v>
      </c>
      <c r="P544" s="141">
        <f t="shared" si="125"/>
        <v>33.333333333333329</v>
      </c>
      <c r="Q544" s="141">
        <f t="shared" si="139"/>
        <v>8</v>
      </c>
      <c r="R544" s="141">
        <f t="shared" si="126"/>
        <v>33</v>
      </c>
      <c r="S544" s="144"/>
      <c r="T544" s="253">
        <v>483239310</v>
      </c>
      <c r="U544" s="383" t="s">
        <v>694</v>
      </c>
      <c r="V544" s="253">
        <v>0</v>
      </c>
      <c r="W544" s="253">
        <v>0</v>
      </c>
      <c r="X544" s="253">
        <v>0</v>
      </c>
      <c r="Y544" s="253">
        <v>6</v>
      </c>
      <c r="Z544" s="253">
        <v>13</v>
      </c>
      <c r="AA544" s="253">
        <v>14</v>
      </c>
      <c r="AB544" s="253">
        <v>0</v>
      </c>
      <c r="AC544" s="253">
        <v>0</v>
      </c>
      <c r="AD544" s="253">
        <v>0</v>
      </c>
      <c r="AE544" s="253">
        <v>0</v>
      </c>
      <c r="AF544" s="253">
        <v>7</v>
      </c>
      <c r="AG544" s="253">
        <v>0</v>
      </c>
      <c r="AH544" s="253">
        <v>0</v>
      </c>
      <c r="AI544" s="253">
        <v>0</v>
      </c>
      <c r="AJ544" s="253">
        <v>4</v>
      </c>
      <c r="AK544" s="126"/>
      <c r="AL544" s="253">
        <v>483</v>
      </c>
      <c r="AM544" s="253">
        <v>239</v>
      </c>
      <c r="AN544" s="253">
        <v>310</v>
      </c>
      <c r="AO544" s="253">
        <v>0</v>
      </c>
    </row>
    <row r="545" spans="1:41">
      <c r="A545" s="129">
        <v>483239625</v>
      </c>
      <c r="B545" s="130" t="s">
        <v>694</v>
      </c>
      <c r="C545" s="141">
        <f t="shared" si="127"/>
        <v>0</v>
      </c>
      <c r="D545" s="141">
        <f t="shared" si="128"/>
        <v>0</v>
      </c>
      <c r="E545" s="141">
        <f t="shared" si="129"/>
        <v>0</v>
      </c>
      <c r="F545" s="141">
        <f t="shared" si="130"/>
        <v>0</v>
      </c>
      <c r="G545" s="141">
        <f t="shared" si="131"/>
        <v>0</v>
      </c>
      <c r="H545" s="141">
        <f t="shared" si="132"/>
        <v>1</v>
      </c>
      <c r="I545" s="141">
        <f t="shared" si="133"/>
        <v>3.7499999999999999E-2</v>
      </c>
      <c r="J545" s="141"/>
      <c r="K545" s="141">
        <f t="shared" si="134"/>
        <v>0</v>
      </c>
      <c r="L545" s="141">
        <f t="shared" si="135"/>
        <v>0</v>
      </c>
      <c r="M545" s="141">
        <f t="shared" si="136"/>
        <v>0</v>
      </c>
      <c r="N545" s="141">
        <f t="shared" si="137"/>
        <v>0</v>
      </c>
      <c r="O545" s="141">
        <f t="shared" si="138"/>
        <v>0</v>
      </c>
      <c r="P545" s="141">
        <f t="shared" si="125"/>
        <v>0</v>
      </c>
      <c r="Q545" s="141">
        <f t="shared" si="139"/>
        <v>1</v>
      </c>
      <c r="R545" s="141">
        <f t="shared" si="126"/>
        <v>1</v>
      </c>
      <c r="S545" s="144"/>
      <c r="T545" s="253">
        <v>483239625</v>
      </c>
      <c r="U545" s="383" t="s">
        <v>694</v>
      </c>
      <c r="V545" s="253">
        <v>0</v>
      </c>
      <c r="W545" s="253">
        <v>0</v>
      </c>
      <c r="X545" s="253">
        <v>0</v>
      </c>
      <c r="Y545" s="253">
        <v>0</v>
      </c>
      <c r="Z545" s="253">
        <v>0</v>
      </c>
      <c r="AA545" s="253">
        <v>1</v>
      </c>
      <c r="AB545" s="253">
        <v>0</v>
      </c>
      <c r="AC545" s="253">
        <v>0</v>
      </c>
      <c r="AD545" s="253">
        <v>0</v>
      </c>
      <c r="AE545" s="253">
        <v>0</v>
      </c>
      <c r="AF545" s="253">
        <v>0</v>
      </c>
      <c r="AG545" s="253">
        <v>0</v>
      </c>
      <c r="AH545" s="253">
        <v>0</v>
      </c>
      <c r="AI545" s="253">
        <v>0</v>
      </c>
      <c r="AJ545" s="253">
        <v>0</v>
      </c>
      <c r="AK545" s="126"/>
      <c r="AL545" s="253">
        <v>483</v>
      </c>
      <c r="AM545" s="253">
        <v>239</v>
      </c>
      <c r="AN545" s="253">
        <v>625</v>
      </c>
      <c r="AO545" s="253">
        <v>0</v>
      </c>
    </row>
    <row r="546" spans="1:41">
      <c r="A546" s="129">
        <v>483239665</v>
      </c>
      <c r="B546" s="130" t="s">
        <v>694</v>
      </c>
      <c r="C546" s="141">
        <f t="shared" si="127"/>
        <v>0</v>
      </c>
      <c r="D546" s="141">
        <f t="shared" si="128"/>
        <v>0</v>
      </c>
      <c r="E546" s="141">
        <f t="shared" si="129"/>
        <v>0</v>
      </c>
      <c r="F546" s="141">
        <f t="shared" si="130"/>
        <v>1</v>
      </c>
      <c r="G546" s="141">
        <f t="shared" si="131"/>
        <v>4</v>
      </c>
      <c r="H546" s="141">
        <f t="shared" si="132"/>
        <v>10</v>
      </c>
      <c r="I546" s="141">
        <f t="shared" si="133"/>
        <v>0.5625</v>
      </c>
      <c r="J546" s="141"/>
      <c r="K546" s="141">
        <f t="shared" si="134"/>
        <v>0</v>
      </c>
      <c r="L546" s="141">
        <f t="shared" si="135"/>
        <v>0</v>
      </c>
      <c r="M546" s="141">
        <f t="shared" si="136"/>
        <v>0</v>
      </c>
      <c r="N546" s="141">
        <f t="shared" si="137"/>
        <v>0</v>
      </c>
      <c r="O546" s="141">
        <f t="shared" si="138"/>
        <v>2</v>
      </c>
      <c r="P546" s="141">
        <f t="shared" si="125"/>
        <v>13.333333333333334</v>
      </c>
      <c r="Q546" s="141">
        <f t="shared" si="139"/>
        <v>3</v>
      </c>
      <c r="R546" s="141">
        <f t="shared" si="126"/>
        <v>15</v>
      </c>
      <c r="S546" s="144"/>
      <c r="T546" s="253">
        <v>483239665</v>
      </c>
      <c r="U546" s="383" t="s">
        <v>694</v>
      </c>
      <c r="V546" s="253">
        <v>0</v>
      </c>
      <c r="W546" s="253">
        <v>0</v>
      </c>
      <c r="X546" s="253">
        <v>0</v>
      </c>
      <c r="Y546" s="253">
        <v>1</v>
      </c>
      <c r="Z546" s="253">
        <v>4</v>
      </c>
      <c r="AA546" s="253">
        <v>10</v>
      </c>
      <c r="AB546" s="253">
        <v>0</v>
      </c>
      <c r="AC546" s="253">
        <v>0</v>
      </c>
      <c r="AD546" s="253">
        <v>0</v>
      </c>
      <c r="AE546" s="253">
        <v>0</v>
      </c>
      <c r="AF546" s="253">
        <v>0</v>
      </c>
      <c r="AG546" s="253">
        <v>0</v>
      </c>
      <c r="AH546" s="253">
        <v>0</v>
      </c>
      <c r="AI546" s="253">
        <v>0</v>
      </c>
      <c r="AJ546" s="253">
        <v>2</v>
      </c>
      <c r="AK546" s="126"/>
      <c r="AL546" s="253">
        <v>483</v>
      </c>
      <c r="AM546" s="253">
        <v>239</v>
      </c>
      <c r="AN546" s="253">
        <v>665</v>
      </c>
      <c r="AO546" s="253">
        <v>0</v>
      </c>
    </row>
    <row r="547" spans="1:41">
      <c r="A547" s="129">
        <v>483239740</v>
      </c>
      <c r="B547" s="130" t="s">
        <v>694</v>
      </c>
      <c r="C547" s="141">
        <f t="shared" si="127"/>
        <v>0</v>
      </c>
      <c r="D547" s="141">
        <f t="shared" si="128"/>
        <v>0</v>
      </c>
      <c r="E547" s="141">
        <f t="shared" si="129"/>
        <v>0</v>
      </c>
      <c r="F547" s="141">
        <f t="shared" si="130"/>
        <v>0</v>
      </c>
      <c r="G547" s="141">
        <f t="shared" si="131"/>
        <v>0</v>
      </c>
      <c r="H547" s="141">
        <f t="shared" si="132"/>
        <v>1</v>
      </c>
      <c r="I547" s="141">
        <f t="shared" si="133"/>
        <v>3.7499999999999999E-2</v>
      </c>
      <c r="J547" s="141"/>
      <c r="K547" s="141">
        <f t="shared" si="134"/>
        <v>0</v>
      </c>
      <c r="L547" s="141">
        <f t="shared" si="135"/>
        <v>0</v>
      </c>
      <c r="M547" s="141">
        <f t="shared" si="136"/>
        <v>0</v>
      </c>
      <c r="N547" s="141">
        <f t="shared" si="137"/>
        <v>0</v>
      </c>
      <c r="O547" s="141">
        <f t="shared" si="138"/>
        <v>0</v>
      </c>
      <c r="P547" s="141">
        <f t="shared" si="125"/>
        <v>0</v>
      </c>
      <c r="Q547" s="141">
        <f t="shared" si="139"/>
        <v>1</v>
      </c>
      <c r="R547" s="141">
        <f t="shared" si="126"/>
        <v>1</v>
      </c>
      <c r="S547" s="144"/>
      <c r="T547" s="253">
        <v>483239740</v>
      </c>
      <c r="U547" s="383" t="s">
        <v>694</v>
      </c>
      <c r="V547" s="253">
        <v>0</v>
      </c>
      <c r="W547" s="253">
        <v>0</v>
      </c>
      <c r="X547" s="253">
        <v>0</v>
      </c>
      <c r="Y547" s="253">
        <v>0</v>
      </c>
      <c r="Z547" s="253">
        <v>0</v>
      </c>
      <c r="AA547" s="253">
        <v>1</v>
      </c>
      <c r="AB547" s="253">
        <v>0</v>
      </c>
      <c r="AC547" s="253">
        <v>0</v>
      </c>
      <c r="AD547" s="253">
        <v>0</v>
      </c>
      <c r="AE547" s="253">
        <v>0</v>
      </c>
      <c r="AF547" s="253">
        <v>0</v>
      </c>
      <c r="AG547" s="253">
        <v>0</v>
      </c>
      <c r="AH547" s="253">
        <v>0</v>
      </c>
      <c r="AI547" s="253">
        <v>0</v>
      </c>
      <c r="AJ547" s="253">
        <v>0</v>
      </c>
      <c r="AK547" s="126"/>
      <c r="AL547" s="253">
        <v>483</v>
      </c>
      <c r="AM547" s="253">
        <v>239</v>
      </c>
      <c r="AN547" s="253">
        <v>740</v>
      </c>
      <c r="AO547" s="253">
        <v>0</v>
      </c>
    </row>
    <row r="548" spans="1:41">
      <c r="A548" s="129">
        <v>483239760</v>
      </c>
      <c r="B548" s="130" t="s">
        <v>694</v>
      </c>
      <c r="C548" s="141">
        <f t="shared" si="127"/>
        <v>0</v>
      </c>
      <c r="D548" s="141">
        <f t="shared" si="128"/>
        <v>0</v>
      </c>
      <c r="E548" s="141">
        <f t="shared" si="129"/>
        <v>0</v>
      </c>
      <c r="F548" s="141">
        <f t="shared" si="130"/>
        <v>0</v>
      </c>
      <c r="G548" s="141">
        <f t="shared" si="131"/>
        <v>17</v>
      </c>
      <c r="H548" s="141">
        <f t="shared" si="132"/>
        <v>28</v>
      </c>
      <c r="I548" s="141">
        <f t="shared" si="133"/>
        <v>1.6875</v>
      </c>
      <c r="J548" s="141"/>
      <c r="K548" s="141">
        <f t="shared" si="134"/>
        <v>0</v>
      </c>
      <c r="L548" s="141">
        <f t="shared" si="135"/>
        <v>0</v>
      </c>
      <c r="M548" s="141">
        <f t="shared" si="136"/>
        <v>0</v>
      </c>
      <c r="N548" s="141">
        <f t="shared" si="137"/>
        <v>0</v>
      </c>
      <c r="O548" s="141">
        <f t="shared" si="138"/>
        <v>5</v>
      </c>
      <c r="P548" s="141">
        <f t="shared" si="125"/>
        <v>11.111111111111111</v>
      </c>
      <c r="Q548" s="141">
        <f t="shared" si="139"/>
        <v>3</v>
      </c>
      <c r="R548" s="141">
        <f t="shared" si="126"/>
        <v>45</v>
      </c>
      <c r="S548" s="144"/>
      <c r="T548" s="253">
        <v>483239760</v>
      </c>
      <c r="U548" s="383" t="s">
        <v>694</v>
      </c>
      <c r="V548" s="253">
        <v>0</v>
      </c>
      <c r="W548" s="253">
        <v>0</v>
      </c>
      <c r="X548" s="253">
        <v>0</v>
      </c>
      <c r="Y548" s="253">
        <v>0</v>
      </c>
      <c r="Z548" s="253">
        <v>17</v>
      </c>
      <c r="AA548" s="253">
        <v>28</v>
      </c>
      <c r="AB548" s="253">
        <v>0</v>
      </c>
      <c r="AC548" s="253">
        <v>0</v>
      </c>
      <c r="AD548" s="253">
        <v>0</v>
      </c>
      <c r="AE548" s="253">
        <v>0</v>
      </c>
      <c r="AF548" s="253">
        <v>2</v>
      </c>
      <c r="AG548" s="253">
        <v>0</v>
      </c>
      <c r="AH548" s="253">
        <v>0</v>
      </c>
      <c r="AI548" s="253">
        <v>0</v>
      </c>
      <c r="AJ548" s="253">
        <v>3</v>
      </c>
      <c r="AK548" s="126"/>
      <c r="AL548" s="253">
        <v>483</v>
      </c>
      <c r="AM548" s="253">
        <v>239</v>
      </c>
      <c r="AN548" s="253">
        <v>760</v>
      </c>
      <c r="AO548" s="253">
        <v>0</v>
      </c>
    </row>
    <row r="549" spans="1:41">
      <c r="A549" s="129">
        <v>484035035</v>
      </c>
      <c r="B549" s="130" t="s">
        <v>124</v>
      </c>
      <c r="C549" s="141">
        <f t="shared" si="127"/>
        <v>0</v>
      </c>
      <c r="D549" s="141">
        <f t="shared" si="128"/>
        <v>0</v>
      </c>
      <c r="E549" s="141">
        <f t="shared" si="129"/>
        <v>0</v>
      </c>
      <c r="F549" s="141">
        <f t="shared" si="130"/>
        <v>151</v>
      </c>
      <c r="G549" s="141">
        <f t="shared" si="131"/>
        <v>570</v>
      </c>
      <c r="H549" s="141">
        <f t="shared" si="132"/>
        <v>292</v>
      </c>
      <c r="I549" s="141">
        <f t="shared" si="133"/>
        <v>48.975000000000001</v>
      </c>
      <c r="J549" s="141"/>
      <c r="K549" s="141">
        <f t="shared" si="134"/>
        <v>0</v>
      </c>
      <c r="L549" s="141">
        <f t="shared" si="135"/>
        <v>0</v>
      </c>
      <c r="M549" s="141">
        <f t="shared" si="136"/>
        <v>293</v>
      </c>
      <c r="N549" s="141">
        <f t="shared" si="137"/>
        <v>0</v>
      </c>
      <c r="O549" s="141">
        <f t="shared" si="138"/>
        <v>819</v>
      </c>
      <c r="P549" s="141">
        <f t="shared" si="125"/>
        <v>62.710566615620209</v>
      </c>
      <c r="Q549" s="141">
        <f t="shared" si="139"/>
        <v>10</v>
      </c>
      <c r="R549" s="141">
        <f t="shared" si="126"/>
        <v>1306</v>
      </c>
      <c r="S549" s="144"/>
      <c r="T549" s="253">
        <v>484035035</v>
      </c>
      <c r="U549" s="383" t="s">
        <v>124</v>
      </c>
      <c r="V549" s="253">
        <v>0</v>
      </c>
      <c r="W549" s="253">
        <v>0</v>
      </c>
      <c r="X549" s="253">
        <v>0</v>
      </c>
      <c r="Y549" s="253">
        <v>151</v>
      </c>
      <c r="Z549" s="253">
        <v>570</v>
      </c>
      <c r="AA549" s="253">
        <v>292</v>
      </c>
      <c r="AB549" s="253">
        <v>0</v>
      </c>
      <c r="AC549" s="253">
        <v>0</v>
      </c>
      <c r="AD549" s="253">
        <v>293</v>
      </c>
      <c r="AE549" s="253">
        <v>0</v>
      </c>
      <c r="AF549" s="253">
        <v>625</v>
      </c>
      <c r="AG549" s="253">
        <v>0</v>
      </c>
      <c r="AH549" s="253">
        <v>0</v>
      </c>
      <c r="AI549" s="253">
        <v>0</v>
      </c>
      <c r="AJ549" s="253">
        <v>194</v>
      </c>
      <c r="AK549" s="126"/>
      <c r="AL549" s="253">
        <v>484</v>
      </c>
      <c r="AM549" s="253">
        <v>35</v>
      </c>
      <c r="AN549" s="253">
        <v>35</v>
      </c>
      <c r="AO549" s="253">
        <v>0</v>
      </c>
    </row>
    <row r="550" spans="1:41">
      <c r="A550" s="129">
        <v>485258030</v>
      </c>
      <c r="B550" s="130" t="s">
        <v>126</v>
      </c>
      <c r="C550" s="141">
        <f t="shared" si="127"/>
        <v>0</v>
      </c>
      <c r="D550" s="141">
        <f t="shared" si="128"/>
        <v>0</v>
      </c>
      <c r="E550" s="141">
        <f t="shared" si="129"/>
        <v>0</v>
      </c>
      <c r="F550" s="141">
        <f t="shared" si="130"/>
        <v>0</v>
      </c>
      <c r="G550" s="141">
        <f t="shared" si="131"/>
        <v>0</v>
      </c>
      <c r="H550" s="141">
        <f t="shared" si="132"/>
        <v>2</v>
      </c>
      <c r="I550" s="141">
        <f t="shared" si="133"/>
        <v>7.4999999999999997E-2</v>
      </c>
      <c r="J550" s="141"/>
      <c r="K550" s="141">
        <f t="shared" si="134"/>
        <v>0</v>
      </c>
      <c r="L550" s="141">
        <f t="shared" si="135"/>
        <v>0</v>
      </c>
      <c r="M550" s="141">
        <f t="shared" si="136"/>
        <v>0</v>
      </c>
      <c r="N550" s="141">
        <f t="shared" si="137"/>
        <v>0</v>
      </c>
      <c r="O550" s="141">
        <f t="shared" si="138"/>
        <v>0</v>
      </c>
      <c r="P550" s="141">
        <f t="shared" si="125"/>
        <v>0</v>
      </c>
      <c r="Q550" s="141">
        <f t="shared" si="139"/>
        <v>1</v>
      </c>
      <c r="R550" s="141">
        <f t="shared" si="126"/>
        <v>2</v>
      </c>
      <c r="S550" s="144"/>
      <c r="T550" s="253">
        <v>485258030</v>
      </c>
      <c r="U550" s="383" t="s">
        <v>126</v>
      </c>
      <c r="V550" s="253">
        <v>0</v>
      </c>
      <c r="W550" s="253">
        <v>0</v>
      </c>
      <c r="X550" s="253">
        <v>0</v>
      </c>
      <c r="Y550" s="253">
        <v>0</v>
      </c>
      <c r="Z550" s="253">
        <v>0</v>
      </c>
      <c r="AA550" s="253">
        <v>2</v>
      </c>
      <c r="AB550" s="253">
        <v>0</v>
      </c>
      <c r="AC550" s="253">
        <v>0</v>
      </c>
      <c r="AD550" s="253">
        <v>0</v>
      </c>
      <c r="AE550" s="253">
        <v>0</v>
      </c>
      <c r="AF550" s="253">
        <v>0</v>
      </c>
      <c r="AG550" s="253">
        <v>0</v>
      </c>
      <c r="AH550" s="253">
        <v>0</v>
      </c>
      <c r="AI550" s="253">
        <v>0</v>
      </c>
      <c r="AJ550" s="253">
        <v>0</v>
      </c>
      <c r="AK550" s="126"/>
      <c r="AL550" s="253">
        <v>485</v>
      </c>
      <c r="AM550" s="253">
        <v>258</v>
      </c>
      <c r="AN550" s="253">
        <v>30</v>
      </c>
      <c r="AO550" s="253">
        <v>0</v>
      </c>
    </row>
    <row r="551" spans="1:41">
      <c r="A551" s="129">
        <v>485258035</v>
      </c>
      <c r="B551" s="130" t="s">
        <v>126</v>
      </c>
      <c r="C551" s="141">
        <f t="shared" si="127"/>
        <v>0</v>
      </c>
      <c r="D551" s="141">
        <f t="shared" si="128"/>
        <v>0</v>
      </c>
      <c r="E551" s="141">
        <f t="shared" si="129"/>
        <v>0</v>
      </c>
      <c r="F551" s="141">
        <f t="shared" si="130"/>
        <v>0</v>
      </c>
      <c r="G551" s="141">
        <f t="shared" si="131"/>
        <v>0</v>
      </c>
      <c r="H551" s="141">
        <f t="shared" si="132"/>
        <v>2</v>
      </c>
      <c r="I551" s="141">
        <f t="shared" si="133"/>
        <v>7.4999999999999997E-2</v>
      </c>
      <c r="J551" s="141"/>
      <c r="K551" s="141">
        <f t="shared" si="134"/>
        <v>0</v>
      </c>
      <c r="L551" s="141">
        <f t="shared" si="135"/>
        <v>0</v>
      </c>
      <c r="M551" s="141">
        <f t="shared" si="136"/>
        <v>0</v>
      </c>
      <c r="N551" s="141">
        <f t="shared" si="137"/>
        <v>0</v>
      </c>
      <c r="O551" s="141">
        <f t="shared" si="138"/>
        <v>0</v>
      </c>
      <c r="P551" s="141">
        <f t="shared" si="125"/>
        <v>0</v>
      </c>
      <c r="Q551" s="141">
        <f t="shared" si="139"/>
        <v>1</v>
      </c>
      <c r="R551" s="141">
        <f t="shared" si="126"/>
        <v>2</v>
      </c>
      <c r="S551" s="144"/>
      <c r="T551" s="253">
        <v>485258035</v>
      </c>
      <c r="U551" s="383" t="s">
        <v>126</v>
      </c>
      <c r="V551" s="253">
        <v>0</v>
      </c>
      <c r="W551" s="253">
        <v>0</v>
      </c>
      <c r="X551" s="253">
        <v>0</v>
      </c>
      <c r="Y551" s="253">
        <v>0</v>
      </c>
      <c r="Z551" s="253">
        <v>0</v>
      </c>
      <c r="AA551" s="253">
        <v>2</v>
      </c>
      <c r="AB551" s="253">
        <v>0</v>
      </c>
      <c r="AC551" s="253">
        <v>0</v>
      </c>
      <c r="AD551" s="253">
        <v>0</v>
      </c>
      <c r="AE551" s="253">
        <v>0</v>
      </c>
      <c r="AF551" s="253">
        <v>0</v>
      </c>
      <c r="AG551" s="253">
        <v>0</v>
      </c>
      <c r="AH551" s="253">
        <v>0</v>
      </c>
      <c r="AI551" s="253">
        <v>0</v>
      </c>
      <c r="AJ551" s="253">
        <v>0</v>
      </c>
      <c r="AK551" s="126"/>
      <c r="AL551" s="253">
        <v>485</v>
      </c>
      <c r="AM551" s="253">
        <v>258</v>
      </c>
      <c r="AN551" s="253">
        <v>35</v>
      </c>
      <c r="AO551" s="253">
        <v>0</v>
      </c>
    </row>
    <row r="552" spans="1:41">
      <c r="A552" s="129">
        <v>485258071</v>
      </c>
      <c r="B552" s="130" t="s">
        <v>126</v>
      </c>
      <c r="C552" s="141">
        <f t="shared" si="127"/>
        <v>0</v>
      </c>
      <c r="D552" s="141">
        <f t="shared" si="128"/>
        <v>0</v>
      </c>
      <c r="E552" s="141">
        <f t="shared" si="129"/>
        <v>0</v>
      </c>
      <c r="F552" s="141">
        <f t="shared" si="130"/>
        <v>0</v>
      </c>
      <c r="G552" s="141">
        <f t="shared" si="131"/>
        <v>1</v>
      </c>
      <c r="H552" s="141">
        <f t="shared" si="132"/>
        <v>1</v>
      </c>
      <c r="I552" s="141">
        <f t="shared" si="133"/>
        <v>7.4999999999999997E-2</v>
      </c>
      <c r="J552" s="141"/>
      <c r="K552" s="141">
        <f t="shared" si="134"/>
        <v>0</v>
      </c>
      <c r="L552" s="141">
        <f t="shared" si="135"/>
        <v>0</v>
      </c>
      <c r="M552" s="141">
        <f t="shared" si="136"/>
        <v>0</v>
      </c>
      <c r="N552" s="141">
        <f t="shared" si="137"/>
        <v>0</v>
      </c>
      <c r="O552" s="141">
        <f t="shared" si="138"/>
        <v>1</v>
      </c>
      <c r="P552" s="141">
        <f t="shared" si="125"/>
        <v>50</v>
      </c>
      <c r="Q552" s="141">
        <f t="shared" si="139"/>
        <v>10</v>
      </c>
      <c r="R552" s="141">
        <f t="shared" si="126"/>
        <v>2</v>
      </c>
      <c r="S552" s="144"/>
      <c r="T552" s="253">
        <v>485258071</v>
      </c>
      <c r="U552" s="383" t="s">
        <v>126</v>
      </c>
      <c r="V552" s="253">
        <v>0</v>
      </c>
      <c r="W552" s="253">
        <v>0</v>
      </c>
      <c r="X552" s="253">
        <v>0</v>
      </c>
      <c r="Y552" s="253">
        <v>0</v>
      </c>
      <c r="Z552" s="253">
        <v>1</v>
      </c>
      <c r="AA552" s="253">
        <v>1</v>
      </c>
      <c r="AB552" s="253">
        <v>0</v>
      </c>
      <c r="AC552" s="253">
        <v>0</v>
      </c>
      <c r="AD552" s="253">
        <v>0</v>
      </c>
      <c r="AE552" s="253">
        <v>0</v>
      </c>
      <c r="AF552" s="253">
        <v>1</v>
      </c>
      <c r="AG552" s="253">
        <v>0</v>
      </c>
      <c r="AH552" s="253">
        <v>0</v>
      </c>
      <c r="AI552" s="253">
        <v>0</v>
      </c>
      <c r="AJ552" s="253">
        <v>0</v>
      </c>
      <c r="AK552" s="126"/>
      <c r="AL552" s="253">
        <v>485</v>
      </c>
      <c r="AM552" s="253">
        <v>258</v>
      </c>
      <c r="AN552" s="253">
        <v>71</v>
      </c>
      <c r="AO552" s="253">
        <v>0</v>
      </c>
    </row>
    <row r="553" spans="1:41">
      <c r="A553" s="129">
        <v>485258163</v>
      </c>
      <c r="B553" s="130" t="s">
        <v>126</v>
      </c>
      <c r="C553" s="141">
        <f t="shared" si="127"/>
        <v>0</v>
      </c>
      <c r="D553" s="141">
        <f t="shared" si="128"/>
        <v>0</v>
      </c>
      <c r="E553" s="141">
        <f t="shared" si="129"/>
        <v>0</v>
      </c>
      <c r="F553" s="141">
        <f t="shared" si="130"/>
        <v>0</v>
      </c>
      <c r="G553" s="141">
        <f t="shared" si="131"/>
        <v>1</v>
      </c>
      <c r="H553" s="141">
        <f t="shared" si="132"/>
        <v>13</v>
      </c>
      <c r="I553" s="141">
        <f t="shared" si="133"/>
        <v>0.6</v>
      </c>
      <c r="J553" s="141"/>
      <c r="K553" s="141">
        <f t="shared" si="134"/>
        <v>0</v>
      </c>
      <c r="L553" s="141">
        <f t="shared" si="135"/>
        <v>0</v>
      </c>
      <c r="M553" s="141">
        <f t="shared" si="136"/>
        <v>2</v>
      </c>
      <c r="N553" s="141">
        <f t="shared" si="137"/>
        <v>0</v>
      </c>
      <c r="O553" s="141">
        <f t="shared" si="138"/>
        <v>6</v>
      </c>
      <c r="P553" s="141">
        <f t="shared" si="125"/>
        <v>37.5</v>
      </c>
      <c r="Q553" s="141">
        <f t="shared" si="139"/>
        <v>9</v>
      </c>
      <c r="R553" s="141">
        <f t="shared" si="126"/>
        <v>16</v>
      </c>
      <c r="S553" s="144"/>
      <c r="T553" s="253">
        <v>485258163</v>
      </c>
      <c r="U553" s="383" t="s">
        <v>126</v>
      </c>
      <c r="V553" s="253">
        <v>0</v>
      </c>
      <c r="W553" s="253">
        <v>0</v>
      </c>
      <c r="X553" s="253">
        <v>0</v>
      </c>
      <c r="Y553" s="253">
        <v>0</v>
      </c>
      <c r="Z553" s="253">
        <v>1</v>
      </c>
      <c r="AA553" s="253">
        <v>13</v>
      </c>
      <c r="AB553" s="253">
        <v>0</v>
      </c>
      <c r="AC553" s="253">
        <v>0</v>
      </c>
      <c r="AD553" s="253">
        <v>2</v>
      </c>
      <c r="AE553" s="253">
        <v>0</v>
      </c>
      <c r="AF553" s="253">
        <v>1</v>
      </c>
      <c r="AG553" s="253">
        <v>0</v>
      </c>
      <c r="AH553" s="253">
        <v>0</v>
      </c>
      <c r="AI553" s="253">
        <v>0</v>
      </c>
      <c r="AJ553" s="253">
        <v>5</v>
      </c>
      <c r="AK553" s="126"/>
      <c r="AL553" s="253">
        <v>485</v>
      </c>
      <c r="AM553" s="253">
        <v>258</v>
      </c>
      <c r="AN553" s="253">
        <v>163</v>
      </c>
      <c r="AO553" s="253">
        <v>0</v>
      </c>
    </row>
    <row r="554" spans="1:41">
      <c r="A554" s="129">
        <v>485258168</v>
      </c>
      <c r="B554" s="130" t="s">
        <v>126</v>
      </c>
      <c r="C554" s="141">
        <f t="shared" si="127"/>
        <v>0</v>
      </c>
      <c r="D554" s="141">
        <f t="shared" si="128"/>
        <v>0</v>
      </c>
      <c r="E554" s="141">
        <f t="shared" si="129"/>
        <v>0</v>
      </c>
      <c r="F554" s="141">
        <f t="shared" si="130"/>
        <v>0</v>
      </c>
      <c r="G554" s="141">
        <f t="shared" si="131"/>
        <v>1</v>
      </c>
      <c r="H554" s="141">
        <f t="shared" si="132"/>
        <v>0</v>
      </c>
      <c r="I554" s="141">
        <f t="shared" si="133"/>
        <v>7.4999999999999997E-2</v>
      </c>
      <c r="J554" s="141"/>
      <c r="K554" s="141">
        <f t="shared" si="134"/>
        <v>0</v>
      </c>
      <c r="L554" s="141">
        <f t="shared" si="135"/>
        <v>0</v>
      </c>
      <c r="M554" s="141">
        <f t="shared" si="136"/>
        <v>1</v>
      </c>
      <c r="N554" s="141">
        <f t="shared" si="137"/>
        <v>0</v>
      </c>
      <c r="O554" s="141">
        <f t="shared" si="138"/>
        <v>2</v>
      </c>
      <c r="P554" s="141">
        <f t="shared" si="125"/>
        <v>100</v>
      </c>
      <c r="Q554" s="141">
        <f t="shared" si="139"/>
        <v>10</v>
      </c>
      <c r="R554" s="141">
        <f t="shared" si="126"/>
        <v>2</v>
      </c>
      <c r="S554" s="144"/>
      <c r="T554" s="253">
        <v>485258168</v>
      </c>
      <c r="U554" s="383" t="s">
        <v>126</v>
      </c>
      <c r="V554" s="253">
        <v>0</v>
      </c>
      <c r="W554" s="253">
        <v>0</v>
      </c>
      <c r="X554" s="253">
        <v>0</v>
      </c>
      <c r="Y554" s="253">
        <v>0</v>
      </c>
      <c r="Z554" s="253">
        <v>1</v>
      </c>
      <c r="AA554" s="253">
        <v>0</v>
      </c>
      <c r="AB554" s="253">
        <v>0</v>
      </c>
      <c r="AC554" s="253">
        <v>0</v>
      </c>
      <c r="AD554" s="253">
        <v>1</v>
      </c>
      <c r="AE554" s="253">
        <v>0</v>
      </c>
      <c r="AF554" s="253">
        <v>1</v>
      </c>
      <c r="AG554" s="253">
        <v>0</v>
      </c>
      <c r="AH554" s="253">
        <v>0</v>
      </c>
      <c r="AI554" s="253">
        <v>0</v>
      </c>
      <c r="AJ554" s="253">
        <v>1</v>
      </c>
      <c r="AK554" s="126"/>
      <c r="AL554" s="253">
        <v>485</v>
      </c>
      <c r="AM554" s="253">
        <v>258</v>
      </c>
      <c r="AN554" s="253">
        <v>168</v>
      </c>
      <c r="AO554" s="253">
        <v>0</v>
      </c>
    </row>
    <row r="555" spans="1:41">
      <c r="A555" s="129">
        <v>485258229</v>
      </c>
      <c r="B555" s="130" t="s">
        <v>126</v>
      </c>
      <c r="C555" s="141">
        <f t="shared" si="127"/>
        <v>0</v>
      </c>
      <c r="D555" s="141">
        <f t="shared" si="128"/>
        <v>0</v>
      </c>
      <c r="E555" s="141">
        <f t="shared" si="129"/>
        <v>0</v>
      </c>
      <c r="F555" s="141">
        <f t="shared" si="130"/>
        <v>0</v>
      </c>
      <c r="G555" s="141">
        <f t="shared" si="131"/>
        <v>5</v>
      </c>
      <c r="H555" s="141">
        <f t="shared" si="132"/>
        <v>5</v>
      </c>
      <c r="I555" s="141">
        <f t="shared" si="133"/>
        <v>0.41249999999999998</v>
      </c>
      <c r="J555" s="141"/>
      <c r="K555" s="141">
        <f t="shared" si="134"/>
        <v>0</v>
      </c>
      <c r="L555" s="141">
        <f t="shared" si="135"/>
        <v>0</v>
      </c>
      <c r="M555" s="141">
        <f t="shared" si="136"/>
        <v>1</v>
      </c>
      <c r="N555" s="141">
        <f t="shared" si="137"/>
        <v>0</v>
      </c>
      <c r="O555" s="141">
        <f t="shared" si="138"/>
        <v>4</v>
      </c>
      <c r="P555" s="141">
        <f t="shared" si="125"/>
        <v>36.363636363636367</v>
      </c>
      <c r="Q555" s="141">
        <f t="shared" si="139"/>
        <v>9</v>
      </c>
      <c r="R555" s="141">
        <f t="shared" si="126"/>
        <v>11</v>
      </c>
      <c r="S555" s="144"/>
      <c r="T555" s="253">
        <v>485258229</v>
      </c>
      <c r="U555" s="383" t="s">
        <v>126</v>
      </c>
      <c r="V555" s="253">
        <v>0</v>
      </c>
      <c r="W555" s="253">
        <v>0</v>
      </c>
      <c r="X555" s="253">
        <v>0</v>
      </c>
      <c r="Y555" s="253">
        <v>0</v>
      </c>
      <c r="Z555" s="253">
        <v>5</v>
      </c>
      <c r="AA555" s="253">
        <v>5</v>
      </c>
      <c r="AB555" s="253">
        <v>0</v>
      </c>
      <c r="AC555" s="253">
        <v>0</v>
      </c>
      <c r="AD555" s="253">
        <v>1</v>
      </c>
      <c r="AE555" s="253">
        <v>0</v>
      </c>
      <c r="AF555" s="253">
        <v>3</v>
      </c>
      <c r="AG555" s="253">
        <v>0</v>
      </c>
      <c r="AH555" s="253">
        <v>0</v>
      </c>
      <c r="AI555" s="253">
        <v>0</v>
      </c>
      <c r="AJ555" s="253">
        <v>1</v>
      </c>
      <c r="AK555" s="126"/>
      <c r="AL555" s="253">
        <v>485</v>
      </c>
      <c r="AM555" s="253">
        <v>258</v>
      </c>
      <c r="AN555" s="253">
        <v>229</v>
      </c>
      <c r="AO555" s="253">
        <v>0</v>
      </c>
    </row>
    <row r="556" spans="1:41">
      <c r="A556" s="129">
        <v>485258248</v>
      </c>
      <c r="B556" s="130" t="s">
        <v>126</v>
      </c>
      <c r="C556" s="141">
        <f t="shared" si="127"/>
        <v>0</v>
      </c>
      <c r="D556" s="141">
        <f t="shared" si="128"/>
        <v>0</v>
      </c>
      <c r="E556" s="141">
        <f t="shared" si="129"/>
        <v>0</v>
      </c>
      <c r="F556" s="141">
        <f t="shared" si="130"/>
        <v>0</v>
      </c>
      <c r="G556" s="141">
        <f t="shared" si="131"/>
        <v>0</v>
      </c>
      <c r="H556" s="141">
        <f t="shared" si="132"/>
        <v>1</v>
      </c>
      <c r="I556" s="141">
        <f t="shared" si="133"/>
        <v>3.7499999999999999E-2</v>
      </c>
      <c r="J556" s="141"/>
      <c r="K556" s="141">
        <f t="shared" si="134"/>
        <v>0</v>
      </c>
      <c r="L556" s="141">
        <f t="shared" si="135"/>
        <v>0</v>
      </c>
      <c r="M556" s="141">
        <f t="shared" si="136"/>
        <v>0</v>
      </c>
      <c r="N556" s="141">
        <f t="shared" si="137"/>
        <v>0</v>
      </c>
      <c r="O556" s="141">
        <f t="shared" si="138"/>
        <v>0</v>
      </c>
      <c r="P556" s="141">
        <f t="shared" si="125"/>
        <v>0</v>
      </c>
      <c r="Q556" s="141">
        <f t="shared" si="139"/>
        <v>1</v>
      </c>
      <c r="R556" s="141">
        <f t="shared" si="126"/>
        <v>1</v>
      </c>
      <c r="S556" s="144"/>
      <c r="T556" s="253">
        <v>485258248</v>
      </c>
      <c r="U556" s="383" t="s">
        <v>126</v>
      </c>
      <c r="V556" s="253">
        <v>0</v>
      </c>
      <c r="W556" s="253">
        <v>0</v>
      </c>
      <c r="X556" s="253">
        <v>0</v>
      </c>
      <c r="Y556" s="253">
        <v>0</v>
      </c>
      <c r="Z556" s="253">
        <v>0</v>
      </c>
      <c r="AA556" s="253">
        <v>1</v>
      </c>
      <c r="AB556" s="253">
        <v>0</v>
      </c>
      <c r="AC556" s="253">
        <v>0</v>
      </c>
      <c r="AD556" s="253">
        <v>0</v>
      </c>
      <c r="AE556" s="253">
        <v>0</v>
      </c>
      <c r="AF556" s="253">
        <v>0</v>
      </c>
      <c r="AG556" s="253">
        <v>0</v>
      </c>
      <c r="AH556" s="253">
        <v>0</v>
      </c>
      <c r="AI556" s="253">
        <v>0</v>
      </c>
      <c r="AJ556" s="253">
        <v>0</v>
      </c>
      <c r="AK556" s="126"/>
      <c r="AL556" s="253">
        <v>485</v>
      </c>
      <c r="AM556" s="253">
        <v>258</v>
      </c>
      <c r="AN556" s="253">
        <v>248</v>
      </c>
      <c r="AO556" s="253">
        <v>0</v>
      </c>
    </row>
    <row r="557" spans="1:41">
      <c r="A557" s="129">
        <v>485258258</v>
      </c>
      <c r="B557" s="130" t="s">
        <v>126</v>
      </c>
      <c r="C557" s="141">
        <f t="shared" si="127"/>
        <v>0</v>
      </c>
      <c r="D557" s="141">
        <f t="shared" si="128"/>
        <v>0</v>
      </c>
      <c r="E557" s="141">
        <f t="shared" si="129"/>
        <v>0</v>
      </c>
      <c r="F557" s="141">
        <f t="shared" si="130"/>
        <v>0</v>
      </c>
      <c r="G557" s="141">
        <f t="shared" si="131"/>
        <v>182</v>
      </c>
      <c r="H557" s="141">
        <f t="shared" si="132"/>
        <v>182</v>
      </c>
      <c r="I557" s="141">
        <f t="shared" si="133"/>
        <v>15.1875</v>
      </c>
      <c r="J557" s="141"/>
      <c r="K557" s="141">
        <f t="shared" si="134"/>
        <v>0</v>
      </c>
      <c r="L557" s="141">
        <f t="shared" si="135"/>
        <v>0</v>
      </c>
      <c r="M557" s="141">
        <f t="shared" si="136"/>
        <v>41</v>
      </c>
      <c r="N557" s="141">
        <f t="shared" si="137"/>
        <v>0</v>
      </c>
      <c r="O557" s="141">
        <f t="shared" si="138"/>
        <v>140</v>
      </c>
      <c r="P557" s="141">
        <f t="shared" si="125"/>
        <v>34.567901234567898</v>
      </c>
      <c r="Q557" s="141">
        <f t="shared" si="139"/>
        <v>8</v>
      </c>
      <c r="R557" s="141">
        <f t="shared" si="126"/>
        <v>405</v>
      </c>
      <c r="S557" s="144"/>
      <c r="T557" s="253">
        <v>485258258</v>
      </c>
      <c r="U557" s="383" t="s">
        <v>126</v>
      </c>
      <c r="V557" s="253">
        <v>0</v>
      </c>
      <c r="W557" s="253">
        <v>0</v>
      </c>
      <c r="X557" s="253">
        <v>0</v>
      </c>
      <c r="Y557" s="253">
        <v>0</v>
      </c>
      <c r="Z557" s="253">
        <v>182</v>
      </c>
      <c r="AA557" s="253">
        <v>182</v>
      </c>
      <c r="AB557" s="253">
        <v>0</v>
      </c>
      <c r="AC557" s="253">
        <v>0</v>
      </c>
      <c r="AD557" s="253">
        <v>41</v>
      </c>
      <c r="AE557" s="253">
        <v>0</v>
      </c>
      <c r="AF557" s="253">
        <v>68</v>
      </c>
      <c r="AG557" s="253">
        <v>0</v>
      </c>
      <c r="AH557" s="253">
        <v>0</v>
      </c>
      <c r="AI557" s="253">
        <v>0</v>
      </c>
      <c r="AJ557" s="253">
        <v>72</v>
      </c>
      <c r="AK557" s="126"/>
      <c r="AL557" s="253">
        <v>485</v>
      </c>
      <c r="AM557" s="253">
        <v>258</v>
      </c>
      <c r="AN557" s="253">
        <v>258</v>
      </c>
      <c r="AO557" s="253">
        <v>0</v>
      </c>
    </row>
    <row r="558" spans="1:41">
      <c r="A558" s="129">
        <v>485258675</v>
      </c>
      <c r="B558" s="130" t="s">
        <v>126</v>
      </c>
      <c r="C558" s="141">
        <f t="shared" si="127"/>
        <v>0</v>
      </c>
      <c r="D558" s="141">
        <f t="shared" si="128"/>
        <v>0</v>
      </c>
      <c r="E558" s="141">
        <f t="shared" si="129"/>
        <v>0</v>
      </c>
      <c r="F558" s="141">
        <f t="shared" si="130"/>
        <v>0</v>
      </c>
      <c r="G558" s="141">
        <f t="shared" si="131"/>
        <v>0</v>
      </c>
      <c r="H558" s="141">
        <f t="shared" si="132"/>
        <v>1</v>
      </c>
      <c r="I558" s="141">
        <f t="shared" si="133"/>
        <v>3.7499999999999999E-2</v>
      </c>
      <c r="J558" s="141"/>
      <c r="K558" s="141">
        <f t="shared" si="134"/>
        <v>0</v>
      </c>
      <c r="L558" s="141">
        <f t="shared" si="135"/>
        <v>0</v>
      </c>
      <c r="M558" s="141">
        <f t="shared" si="136"/>
        <v>0</v>
      </c>
      <c r="N558" s="141">
        <f t="shared" si="137"/>
        <v>0</v>
      </c>
      <c r="O558" s="141">
        <f t="shared" si="138"/>
        <v>0</v>
      </c>
      <c r="P558" s="141">
        <f t="shared" si="125"/>
        <v>0</v>
      </c>
      <c r="Q558" s="141">
        <f t="shared" si="139"/>
        <v>1</v>
      </c>
      <c r="R558" s="141">
        <f t="shared" si="126"/>
        <v>1</v>
      </c>
      <c r="S558" s="144"/>
      <c r="T558" s="253">
        <v>485258675</v>
      </c>
      <c r="U558" s="383" t="s">
        <v>126</v>
      </c>
      <c r="V558" s="253">
        <v>0</v>
      </c>
      <c r="W558" s="253">
        <v>0</v>
      </c>
      <c r="X558" s="253">
        <v>0</v>
      </c>
      <c r="Y558" s="253">
        <v>0</v>
      </c>
      <c r="Z558" s="253">
        <v>0</v>
      </c>
      <c r="AA558" s="253">
        <v>1</v>
      </c>
      <c r="AB558" s="253">
        <v>0</v>
      </c>
      <c r="AC558" s="253">
        <v>0</v>
      </c>
      <c r="AD558" s="253">
        <v>0</v>
      </c>
      <c r="AE558" s="253">
        <v>0</v>
      </c>
      <c r="AF558" s="253">
        <v>0</v>
      </c>
      <c r="AG558" s="253">
        <v>0</v>
      </c>
      <c r="AH558" s="253">
        <v>0</v>
      </c>
      <c r="AI558" s="253">
        <v>0</v>
      </c>
      <c r="AJ558" s="253">
        <v>0</v>
      </c>
      <c r="AK558" s="126"/>
      <c r="AL558" s="253">
        <v>485</v>
      </c>
      <c r="AM558" s="253">
        <v>258</v>
      </c>
      <c r="AN558" s="253">
        <v>675</v>
      </c>
      <c r="AO558" s="253">
        <v>0</v>
      </c>
    </row>
    <row r="559" spans="1:41">
      <c r="A559" s="129">
        <v>486348097</v>
      </c>
      <c r="B559" s="130" t="s">
        <v>695</v>
      </c>
      <c r="C559" s="141">
        <f t="shared" si="127"/>
        <v>0</v>
      </c>
      <c r="D559" s="141">
        <f t="shared" si="128"/>
        <v>0</v>
      </c>
      <c r="E559" s="141">
        <f t="shared" si="129"/>
        <v>0</v>
      </c>
      <c r="F559" s="141">
        <f t="shared" si="130"/>
        <v>1</v>
      </c>
      <c r="G559" s="141">
        <f t="shared" si="131"/>
        <v>0</v>
      </c>
      <c r="H559" s="141">
        <f t="shared" si="132"/>
        <v>0</v>
      </c>
      <c r="I559" s="141">
        <f t="shared" si="133"/>
        <v>0.1125</v>
      </c>
      <c r="J559" s="141"/>
      <c r="K559" s="141">
        <f t="shared" si="134"/>
        <v>0</v>
      </c>
      <c r="L559" s="141">
        <f t="shared" si="135"/>
        <v>0</v>
      </c>
      <c r="M559" s="141">
        <f t="shared" si="136"/>
        <v>2</v>
      </c>
      <c r="N559" s="141">
        <f t="shared" si="137"/>
        <v>0</v>
      </c>
      <c r="O559" s="141">
        <f t="shared" si="138"/>
        <v>0</v>
      </c>
      <c r="P559" s="141">
        <f t="shared" si="125"/>
        <v>0</v>
      </c>
      <c r="Q559" s="141">
        <f t="shared" si="139"/>
        <v>1</v>
      </c>
      <c r="R559" s="141">
        <f t="shared" si="126"/>
        <v>3</v>
      </c>
      <c r="S559" s="144"/>
      <c r="T559" s="253">
        <v>486348097</v>
      </c>
      <c r="U559" s="383" t="s">
        <v>695</v>
      </c>
      <c r="V559" s="253">
        <v>0</v>
      </c>
      <c r="W559" s="253">
        <v>0</v>
      </c>
      <c r="X559" s="253">
        <v>0</v>
      </c>
      <c r="Y559" s="253">
        <v>1</v>
      </c>
      <c r="Z559" s="253">
        <v>0</v>
      </c>
      <c r="AA559" s="253">
        <v>0</v>
      </c>
      <c r="AB559" s="253">
        <v>0</v>
      </c>
      <c r="AC559" s="253">
        <v>0</v>
      </c>
      <c r="AD559" s="253">
        <v>2</v>
      </c>
      <c r="AE559" s="253">
        <v>0</v>
      </c>
      <c r="AF559" s="253">
        <v>0</v>
      </c>
      <c r="AG559" s="253">
        <v>0</v>
      </c>
      <c r="AH559" s="253">
        <v>0</v>
      </c>
      <c r="AI559" s="253">
        <v>0</v>
      </c>
      <c r="AJ559" s="253">
        <v>0</v>
      </c>
      <c r="AK559" s="126"/>
      <c r="AL559" s="253">
        <v>486</v>
      </c>
      <c r="AM559" s="253">
        <v>348</v>
      </c>
      <c r="AN559" s="253">
        <v>97</v>
      </c>
      <c r="AO559" s="253">
        <v>0</v>
      </c>
    </row>
    <row r="560" spans="1:41">
      <c r="A560" s="129">
        <v>486348110</v>
      </c>
      <c r="B560" s="130" t="s">
        <v>695</v>
      </c>
      <c r="C560" s="141">
        <f t="shared" si="127"/>
        <v>0</v>
      </c>
      <c r="D560" s="141">
        <f t="shared" si="128"/>
        <v>0</v>
      </c>
      <c r="E560" s="141">
        <f t="shared" si="129"/>
        <v>0</v>
      </c>
      <c r="F560" s="141">
        <f t="shared" si="130"/>
        <v>0</v>
      </c>
      <c r="G560" s="141">
        <f t="shared" si="131"/>
        <v>1</v>
      </c>
      <c r="H560" s="141">
        <f t="shared" si="132"/>
        <v>0</v>
      </c>
      <c r="I560" s="141">
        <f t="shared" si="133"/>
        <v>3.7499999999999999E-2</v>
      </c>
      <c r="J560" s="141"/>
      <c r="K560" s="141">
        <f t="shared" si="134"/>
        <v>0</v>
      </c>
      <c r="L560" s="141">
        <f t="shared" si="135"/>
        <v>0</v>
      </c>
      <c r="M560" s="141">
        <f t="shared" si="136"/>
        <v>0</v>
      </c>
      <c r="N560" s="141">
        <f t="shared" si="137"/>
        <v>0</v>
      </c>
      <c r="O560" s="141">
        <f t="shared" si="138"/>
        <v>1</v>
      </c>
      <c r="P560" s="141">
        <f t="shared" si="125"/>
        <v>100</v>
      </c>
      <c r="Q560" s="141">
        <f t="shared" si="139"/>
        <v>10</v>
      </c>
      <c r="R560" s="141">
        <f t="shared" si="126"/>
        <v>1</v>
      </c>
      <c r="S560" s="144"/>
      <c r="T560" s="253">
        <v>486348110</v>
      </c>
      <c r="U560" s="383" t="s">
        <v>695</v>
      </c>
      <c r="V560" s="253">
        <v>0</v>
      </c>
      <c r="W560" s="253">
        <v>0</v>
      </c>
      <c r="X560" s="253">
        <v>0</v>
      </c>
      <c r="Y560" s="253">
        <v>0</v>
      </c>
      <c r="Z560" s="253">
        <v>1</v>
      </c>
      <c r="AA560" s="253">
        <v>0</v>
      </c>
      <c r="AB560" s="253">
        <v>0</v>
      </c>
      <c r="AC560" s="253">
        <v>0</v>
      </c>
      <c r="AD560" s="253">
        <v>0</v>
      </c>
      <c r="AE560" s="253">
        <v>0</v>
      </c>
      <c r="AF560" s="253">
        <v>1</v>
      </c>
      <c r="AG560" s="253">
        <v>0</v>
      </c>
      <c r="AH560" s="253">
        <v>0</v>
      </c>
      <c r="AI560" s="253">
        <v>0</v>
      </c>
      <c r="AJ560" s="253">
        <v>0</v>
      </c>
      <c r="AK560" s="126"/>
      <c r="AL560" s="253">
        <v>486</v>
      </c>
      <c r="AM560" s="253">
        <v>348</v>
      </c>
      <c r="AN560" s="253">
        <v>110</v>
      </c>
      <c r="AO560" s="253">
        <v>0</v>
      </c>
    </row>
    <row r="561" spans="1:41">
      <c r="A561" s="129">
        <v>486348151</v>
      </c>
      <c r="B561" s="130" t="s">
        <v>695</v>
      </c>
      <c r="C561" s="141">
        <f t="shared" si="127"/>
        <v>0</v>
      </c>
      <c r="D561" s="141">
        <f t="shared" si="128"/>
        <v>0</v>
      </c>
      <c r="E561" s="141">
        <f t="shared" si="129"/>
        <v>0</v>
      </c>
      <c r="F561" s="141">
        <f t="shared" si="130"/>
        <v>1</v>
      </c>
      <c r="G561" s="141">
        <f t="shared" si="131"/>
        <v>0</v>
      </c>
      <c r="H561" s="141">
        <f t="shared" si="132"/>
        <v>0</v>
      </c>
      <c r="I561" s="141">
        <f t="shared" si="133"/>
        <v>7.4999999999999997E-2</v>
      </c>
      <c r="J561" s="141"/>
      <c r="K561" s="141">
        <f t="shared" si="134"/>
        <v>0</v>
      </c>
      <c r="L561" s="141">
        <f t="shared" si="135"/>
        <v>0</v>
      </c>
      <c r="M561" s="141">
        <f t="shared" si="136"/>
        <v>1</v>
      </c>
      <c r="N561" s="141">
        <f t="shared" si="137"/>
        <v>0</v>
      </c>
      <c r="O561" s="141">
        <f t="shared" si="138"/>
        <v>0</v>
      </c>
      <c r="P561" s="141">
        <f t="shared" si="125"/>
        <v>0</v>
      </c>
      <c r="Q561" s="141">
        <f t="shared" si="139"/>
        <v>1</v>
      </c>
      <c r="R561" s="141">
        <f t="shared" si="126"/>
        <v>2</v>
      </c>
      <c r="S561" s="144"/>
      <c r="T561" s="253">
        <v>486348151</v>
      </c>
      <c r="U561" s="383" t="s">
        <v>695</v>
      </c>
      <c r="V561" s="253">
        <v>0</v>
      </c>
      <c r="W561" s="253">
        <v>0</v>
      </c>
      <c r="X561" s="253">
        <v>0</v>
      </c>
      <c r="Y561" s="253">
        <v>1</v>
      </c>
      <c r="Z561" s="253">
        <v>0</v>
      </c>
      <c r="AA561" s="253">
        <v>0</v>
      </c>
      <c r="AB561" s="253">
        <v>0</v>
      </c>
      <c r="AC561" s="253">
        <v>0</v>
      </c>
      <c r="AD561" s="253">
        <v>1</v>
      </c>
      <c r="AE561" s="253">
        <v>0</v>
      </c>
      <c r="AF561" s="253">
        <v>0</v>
      </c>
      <c r="AG561" s="253">
        <v>0</v>
      </c>
      <c r="AH561" s="253">
        <v>0</v>
      </c>
      <c r="AI561" s="253">
        <v>0</v>
      </c>
      <c r="AJ561" s="253">
        <v>0</v>
      </c>
      <c r="AK561" s="126"/>
      <c r="AL561" s="253">
        <v>486</v>
      </c>
      <c r="AM561" s="253">
        <v>348</v>
      </c>
      <c r="AN561" s="253">
        <v>151</v>
      </c>
      <c r="AO561" s="253">
        <v>0</v>
      </c>
    </row>
    <row r="562" spans="1:41">
      <c r="A562" s="129">
        <v>486348186</v>
      </c>
      <c r="B562" s="130" t="s">
        <v>695</v>
      </c>
      <c r="C562" s="141">
        <f t="shared" si="127"/>
        <v>0</v>
      </c>
      <c r="D562" s="141">
        <f t="shared" si="128"/>
        <v>0</v>
      </c>
      <c r="E562" s="141">
        <f t="shared" si="129"/>
        <v>0</v>
      </c>
      <c r="F562" s="141">
        <f t="shared" si="130"/>
        <v>0</v>
      </c>
      <c r="G562" s="141">
        <f t="shared" si="131"/>
        <v>0</v>
      </c>
      <c r="H562" s="141">
        <f t="shared" si="132"/>
        <v>0</v>
      </c>
      <c r="I562" s="141">
        <f t="shared" si="133"/>
        <v>3.7499999999999999E-2</v>
      </c>
      <c r="J562" s="141"/>
      <c r="K562" s="141">
        <f t="shared" si="134"/>
        <v>0</v>
      </c>
      <c r="L562" s="141">
        <f t="shared" si="135"/>
        <v>0</v>
      </c>
      <c r="M562" s="141">
        <f t="shared" si="136"/>
        <v>1</v>
      </c>
      <c r="N562" s="141">
        <f t="shared" si="137"/>
        <v>0</v>
      </c>
      <c r="O562" s="141">
        <f t="shared" si="138"/>
        <v>1</v>
      </c>
      <c r="P562" s="141">
        <f t="shared" si="125"/>
        <v>100</v>
      </c>
      <c r="Q562" s="141">
        <f t="shared" si="139"/>
        <v>10</v>
      </c>
      <c r="R562" s="141">
        <f t="shared" si="126"/>
        <v>1</v>
      </c>
      <c r="S562" s="144"/>
      <c r="T562" s="253">
        <v>486348186</v>
      </c>
      <c r="U562" s="383" t="s">
        <v>695</v>
      </c>
      <c r="V562" s="253">
        <v>0</v>
      </c>
      <c r="W562" s="253">
        <v>0</v>
      </c>
      <c r="X562" s="253">
        <v>0</v>
      </c>
      <c r="Y562" s="253">
        <v>0</v>
      </c>
      <c r="Z562" s="253">
        <v>0</v>
      </c>
      <c r="AA562" s="253">
        <v>0</v>
      </c>
      <c r="AB562" s="253">
        <v>0</v>
      </c>
      <c r="AC562" s="253">
        <v>0</v>
      </c>
      <c r="AD562" s="253">
        <v>1</v>
      </c>
      <c r="AE562" s="253">
        <v>0</v>
      </c>
      <c r="AF562" s="253">
        <v>0</v>
      </c>
      <c r="AG562" s="253">
        <v>0</v>
      </c>
      <c r="AH562" s="253">
        <v>0</v>
      </c>
      <c r="AI562" s="253">
        <v>1</v>
      </c>
      <c r="AJ562" s="253">
        <v>0</v>
      </c>
      <c r="AK562" s="126"/>
      <c r="AL562" s="253">
        <v>486</v>
      </c>
      <c r="AM562" s="253">
        <v>348</v>
      </c>
      <c r="AN562" s="253">
        <v>186</v>
      </c>
      <c r="AO562" s="253">
        <v>0</v>
      </c>
    </row>
    <row r="563" spans="1:41">
      <c r="A563" s="129">
        <v>486348214</v>
      </c>
      <c r="B563" s="130" t="s">
        <v>695</v>
      </c>
      <c r="C563" s="141">
        <f t="shared" si="127"/>
        <v>0</v>
      </c>
      <c r="D563" s="141">
        <f t="shared" si="128"/>
        <v>0</v>
      </c>
      <c r="E563" s="141">
        <f t="shared" si="129"/>
        <v>0</v>
      </c>
      <c r="F563" s="141">
        <f t="shared" si="130"/>
        <v>1</v>
      </c>
      <c r="G563" s="141">
        <f t="shared" si="131"/>
        <v>0</v>
      </c>
      <c r="H563" s="141">
        <f t="shared" si="132"/>
        <v>0</v>
      </c>
      <c r="I563" s="141">
        <f t="shared" si="133"/>
        <v>3.7499999999999999E-2</v>
      </c>
      <c r="J563" s="141"/>
      <c r="K563" s="141">
        <f t="shared" si="134"/>
        <v>0</v>
      </c>
      <c r="L563" s="141">
        <f t="shared" si="135"/>
        <v>0</v>
      </c>
      <c r="M563" s="141">
        <f t="shared" si="136"/>
        <v>0</v>
      </c>
      <c r="N563" s="141">
        <f t="shared" si="137"/>
        <v>0</v>
      </c>
      <c r="O563" s="141">
        <f t="shared" si="138"/>
        <v>0</v>
      </c>
      <c r="P563" s="141">
        <f t="shared" si="125"/>
        <v>0</v>
      </c>
      <c r="Q563" s="141">
        <f t="shared" si="139"/>
        <v>1</v>
      </c>
      <c r="R563" s="141">
        <f t="shared" si="126"/>
        <v>1</v>
      </c>
      <c r="S563" s="144"/>
      <c r="T563" s="253">
        <v>486348214</v>
      </c>
      <c r="U563" s="383" t="s">
        <v>695</v>
      </c>
      <c r="V563" s="253">
        <v>0</v>
      </c>
      <c r="W563" s="253">
        <v>0</v>
      </c>
      <c r="X563" s="253">
        <v>0</v>
      </c>
      <c r="Y563" s="253">
        <v>1</v>
      </c>
      <c r="Z563" s="253">
        <v>0</v>
      </c>
      <c r="AA563" s="253">
        <v>0</v>
      </c>
      <c r="AB563" s="253">
        <v>0</v>
      </c>
      <c r="AC563" s="253">
        <v>0</v>
      </c>
      <c r="AD563" s="253">
        <v>0</v>
      </c>
      <c r="AE563" s="253">
        <v>0</v>
      </c>
      <c r="AF563" s="253">
        <v>0</v>
      </c>
      <c r="AG563" s="253">
        <v>0</v>
      </c>
      <c r="AH563" s="253">
        <v>0</v>
      </c>
      <c r="AI563" s="253">
        <v>0</v>
      </c>
      <c r="AJ563" s="253">
        <v>0</v>
      </c>
      <c r="AK563" s="126"/>
      <c r="AL563" s="253">
        <v>486</v>
      </c>
      <c r="AM563" s="253">
        <v>348</v>
      </c>
      <c r="AN563" s="253">
        <v>214</v>
      </c>
      <c r="AO563" s="253">
        <v>0</v>
      </c>
    </row>
    <row r="564" spans="1:41">
      <c r="A564" s="129">
        <v>486348316</v>
      </c>
      <c r="B564" s="130" t="s">
        <v>695</v>
      </c>
      <c r="C564" s="141">
        <f t="shared" si="127"/>
        <v>0</v>
      </c>
      <c r="D564" s="141">
        <f t="shared" si="128"/>
        <v>0</v>
      </c>
      <c r="E564" s="141">
        <f t="shared" si="129"/>
        <v>0</v>
      </c>
      <c r="F564" s="141">
        <f t="shared" si="130"/>
        <v>1</v>
      </c>
      <c r="G564" s="141">
        <f t="shared" si="131"/>
        <v>0</v>
      </c>
      <c r="H564" s="141">
        <f t="shared" si="132"/>
        <v>0</v>
      </c>
      <c r="I564" s="141">
        <f t="shared" si="133"/>
        <v>3.7499999999999999E-2</v>
      </c>
      <c r="J564" s="141"/>
      <c r="K564" s="141">
        <f t="shared" si="134"/>
        <v>0</v>
      </c>
      <c r="L564" s="141">
        <f t="shared" si="135"/>
        <v>0</v>
      </c>
      <c r="M564" s="141">
        <f t="shared" si="136"/>
        <v>0</v>
      </c>
      <c r="N564" s="141">
        <f t="shared" si="137"/>
        <v>0</v>
      </c>
      <c r="O564" s="141">
        <f t="shared" si="138"/>
        <v>0</v>
      </c>
      <c r="P564" s="141">
        <f t="shared" si="125"/>
        <v>0</v>
      </c>
      <c r="Q564" s="141">
        <f t="shared" si="139"/>
        <v>1</v>
      </c>
      <c r="R564" s="141">
        <f t="shared" si="126"/>
        <v>1</v>
      </c>
      <c r="S564" s="144"/>
      <c r="T564" s="253">
        <v>486348316</v>
      </c>
      <c r="U564" s="383" t="s">
        <v>695</v>
      </c>
      <c r="V564" s="253">
        <v>0</v>
      </c>
      <c r="W564" s="253">
        <v>0</v>
      </c>
      <c r="X564" s="253">
        <v>0</v>
      </c>
      <c r="Y564" s="253">
        <v>1</v>
      </c>
      <c r="Z564" s="253">
        <v>0</v>
      </c>
      <c r="AA564" s="253">
        <v>0</v>
      </c>
      <c r="AB564" s="253">
        <v>0</v>
      </c>
      <c r="AC564" s="253">
        <v>0</v>
      </c>
      <c r="AD564" s="253">
        <v>0</v>
      </c>
      <c r="AE564" s="253">
        <v>0</v>
      </c>
      <c r="AF564" s="253">
        <v>0</v>
      </c>
      <c r="AG564" s="253">
        <v>0</v>
      </c>
      <c r="AH564" s="253">
        <v>0</v>
      </c>
      <c r="AI564" s="253">
        <v>0</v>
      </c>
      <c r="AJ564" s="253">
        <v>0</v>
      </c>
      <c r="AK564" s="126"/>
      <c r="AL564" s="253">
        <v>486</v>
      </c>
      <c r="AM564" s="253">
        <v>348</v>
      </c>
      <c r="AN564" s="253">
        <v>316</v>
      </c>
      <c r="AO564" s="253">
        <v>0</v>
      </c>
    </row>
    <row r="565" spans="1:41">
      <c r="A565" s="129">
        <v>486348348</v>
      </c>
      <c r="B565" s="130" t="s">
        <v>695</v>
      </c>
      <c r="C565" s="141">
        <f t="shared" si="127"/>
        <v>0</v>
      </c>
      <c r="D565" s="141">
        <f t="shared" si="128"/>
        <v>0</v>
      </c>
      <c r="E565" s="141">
        <f t="shared" si="129"/>
        <v>29</v>
      </c>
      <c r="F565" s="141">
        <f t="shared" si="130"/>
        <v>303</v>
      </c>
      <c r="G565" s="141">
        <f t="shared" si="131"/>
        <v>153</v>
      </c>
      <c r="H565" s="141">
        <f t="shared" si="132"/>
        <v>0</v>
      </c>
      <c r="I565" s="141">
        <f t="shared" si="133"/>
        <v>24.5625</v>
      </c>
      <c r="J565" s="141"/>
      <c r="K565" s="141">
        <f t="shared" si="134"/>
        <v>0</v>
      </c>
      <c r="L565" s="141">
        <f t="shared" si="135"/>
        <v>0</v>
      </c>
      <c r="M565" s="141">
        <f t="shared" si="136"/>
        <v>170</v>
      </c>
      <c r="N565" s="141">
        <f t="shared" si="137"/>
        <v>0</v>
      </c>
      <c r="O565" s="141">
        <f t="shared" si="138"/>
        <v>415</v>
      </c>
      <c r="P565" s="141">
        <f t="shared" si="125"/>
        <v>63.358778625954194</v>
      </c>
      <c r="Q565" s="141">
        <f t="shared" si="139"/>
        <v>10</v>
      </c>
      <c r="R565" s="141">
        <f t="shared" si="126"/>
        <v>655</v>
      </c>
      <c r="S565" s="144"/>
      <c r="T565" s="253">
        <v>486348348</v>
      </c>
      <c r="U565" s="383" t="s">
        <v>695</v>
      </c>
      <c r="V565" s="253">
        <v>0</v>
      </c>
      <c r="W565" s="253">
        <v>0</v>
      </c>
      <c r="X565" s="253">
        <v>29</v>
      </c>
      <c r="Y565" s="253">
        <v>303</v>
      </c>
      <c r="Z565" s="253">
        <v>153</v>
      </c>
      <c r="AA565" s="253">
        <v>0</v>
      </c>
      <c r="AB565" s="253">
        <v>0</v>
      </c>
      <c r="AC565" s="253">
        <v>0</v>
      </c>
      <c r="AD565" s="253">
        <v>170</v>
      </c>
      <c r="AE565" s="253">
        <v>0</v>
      </c>
      <c r="AF565" s="253">
        <v>380</v>
      </c>
      <c r="AG565" s="253">
        <v>0</v>
      </c>
      <c r="AH565" s="253">
        <v>0</v>
      </c>
      <c r="AI565" s="253">
        <v>35</v>
      </c>
      <c r="AJ565" s="253">
        <v>0</v>
      </c>
      <c r="AK565" s="126"/>
      <c r="AL565" s="253">
        <v>486</v>
      </c>
      <c r="AM565" s="253">
        <v>348</v>
      </c>
      <c r="AN565" s="253">
        <v>348</v>
      </c>
      <c r="AO565" s="253">
        <v>0</v>
      </c>
    </row>
    <row r="566" spans="1:41">
      <c r="A566" s="129">
        <v>486348767</v>
      </c>
      <c r="B566" s="130" t="s">
        <v>695</v>
      </c>
      <c r="C566" s="141">
        <f t="shared" si="127"/>
        <v>0</v>
      </c>
      <c r="D566" s="141">
        <f t="shared" si="128"/>
        <v>0</v>
      </c>
      <c r="E566" s="141">
        <f t="shared" si="129"/>
        <v>0</v>
      </c>
      <c r="F566" s="141">
        <f t="shared" si="130"/>
        <v>1</v>
      </c>
      <c r="G566" s="141">
        <f t="shared" si="131"/>
        <v>2</v>
      </c>
      <c r="H566" s="141">
        <f t="shared" si="132"/>
        <v>0</v>
      </c>
      <c r="I566" s="141">
        <f t="shared" si="133"/>
        <v>0.1125</v>
      </c>
      <c r="J566" s="141"/>
      <c r="K566" s="141">
        <f t="shared" si="134"/>
        <v>0</v>
      </c>
      <c r="L566" s="141">
        <f t="shared" si="135"/>
        <v>0</v>
      </c>
      <c r="M566" s="141">
        <f t="shared" si="136"/>
        <v>0</v>
      </c>
      <c r="N566" s="141">
        <f t="shared" si="137"/>
        <v>0</v>
      </c>
      <c r="O566" s="141">
        <f t="shared" si="138"/>
        <v>3</v>
      </c>
      <c r="P566" s="141">
        <f t="shared" si="125"/>
        <v>100</v>
      </c>
      <c r="Q566" s="141">
        <f t="shared" si="139"/>
        <v>10</v>
      </c>
      <c r="R566" s="141">
        <f t="shared" si="126"/>
        <v>3</v>
      </c>
      <c r="S566" s="144"/>
      <c r="T566" s="253">
        <v>486348767</v>
      </c>
      <c r="U566" s="383" t="s">
        <v>695</v>
      </c>
      <c r="V566" s="253">
        <v>0</v>
      </c>
      <c r="W566" s="253">
        <v>0</v>
      </c>
      <c r="X566" s="253">
        <v>0</v>
      </c>
      <c r="Y566" s="253">
        <v>1</v>
      </c>
      <c r="Z566" s="253">
        <v>2</v>
      </c>
      <c r="AA566" s="253">
        <v>0</v>
      </c>
      <c r="AB566" s="253">
        <v>0</v>
      </c>
      <c r="AC566" s="253">
        <v>0</v>
      </c>
      <c r="AD566" s="253">
        <v>0</v>
      </c>
      <c r="AE566" s="253">
        <v>0</v>
      </c>
      <c r="AF566" s="253">
        <v>3</v>
      </c>
      <c r="AG566" s="253">
        <v>0</v>
      </c>
      <c r="AH566" s="253">
        <v>0</v>
      </c>
      <c r="AI566" s="253">
        <v>0</v>
      </c>
      <c r="AJ566" s="253">
        <v>0</v>
      </c>
      <c r="AK566" s="126"/>
      <c r="AL566" s="253">
        <v>486</v>
      </c>
      <c r="AM566" s="253">
        <v>348</v>
      </c>
      <c r="AN566" s="253">
        <v>767</v>
      </c>
      <c r="AO566" s="253">
        <v>0</v>
      </c>
    </row>
    <row r="567" spans="1:41">
      <c r="A567" s="129">
        <v>487049031</v>
      </c>
      <c r="B567" s="130" t="s">
        <v>129</v>
      </c>
      <c r="C567" s="141">
        <f t="shared" si="127"/>
        <v>0</v>
      </c>
      <c r="D567" s="141">
        <f t="shared" si="128"/>
        <v>0</v>
      </c>
      <c r="E567" s="141">
        <f t="shared" si="129"/>
        <v>0</v>
      </c>
      <c r="F567" s="141">
        <f t="shared" si="130"/>
        <v>0</v>
      </c>
      <c r="G567" s="141">
        <f t="shared" si="131"/>
        <v>2</v>
      </c>
      <c r="H567" s="141">
        <f t="shared" si="132"/>
        <v>2</v>
      </c>
      <c r="I567" s="141">
        <f t="shared" si="133"/>
        <v>0.15</v>
      </c>
      <c r="J567" s="141"/>
      <c r="K567" s="141">
        <f t="shared" si="134"/>
        <v>0</v>
      </c>
      <c r="L567" s="141">
        <f t="shared" si="135"/>
        <v>0</v>
      </c>
      <c r="M567" s="141">
        <f t="shared" si="136"/>
        <v>0</v>
      </c>
      <c r="N567" s="141">
        <f t="shared" si="137"/>
        <v>0</v>
      </c>
      <c r="O567" s="141">
        <f t="shared" si="138"/>
        <v>0</v>
      </c>
      <c r="P567" s="141">
        <f t="shared" si="125"/>
        <v>0</v>
      </c>
      <c r="Q567" s="141">
        <f t="shared" si="139"/>
        <v>1</v>
      </c>
      <c r="R567" s="141">
        <f t="shared" si="126"/>
        <v>4</v>
      </c>
      <c r="S567" s="144"/>
      <c r="T567" s="253">
        <v>487049031</v>
      </c>
      <c r="U567" s="383" t="s">
        <v>129</v>
      </c>
      <c r="V567" s="253">
        <v>0</v>
      </c>
      <c r="W567" s="253">
        <v>0</v>
      </c>
      <c r="X567" s="253">
        <v>0</v>
      </c>
      <c r="Y567" s="253">
        <v>0</v>
      </c>
      <c r="Z567" s="253">
        <v>2</v>
      </c>
      <c r="AA567" s="253">
        <v>2</v>
      </c>
      <c r="AB567" s="253">
        <v>0</v>
      </c>
      <c r="AC567" s="253">
        <v>0</v>
      </c>
      <c r="AD567" s="253">
        <v>0</v>
      </c>
      <c r="AE567" s="253">
        <v>0</v>
      </c>
      <c r="AF567" s="253">
        <v>0</v>
      </c>
      <c r="AG567" s="253">
        <v>0</v>
      </c>
      <c r="AH567" s="253">
        <v>0</v>
      </c>
      <c r="AI567" s="253">
        <v>0</v>
      </c>
      <c r="AJ567" s="253">
        <v>0</v>
      </c>
      <c r="AK567" s="126"/>
      <c r="AL567" s="253">
        <v>487</v>
      </c>
      <c r="AM567" s="253">
        <v>49</v>
      </c>
      <c r="AN567" s="253">
        <v>31</v>
      </c>
      <c r="AO567" s="253">
        <v>0</v>
      </c>
    </row>
    <row r="568" spans="1:41">
      <c r="A568" s="129">
        <v>487049035</v>
      </c>
      <c r="B568" s="130" t="s">
        <v>129</v>
      </c>
      <c r="C568" s="141">
        <f t="shared" si="127"/>
        <v>0</v>
      </c>
      <c r="D568" s="141">
        <f t="shared" si="128"/>
        <v>0</v>
      </c>
      <c r="E568" s="141">
        <f t="shared" si="129"/>
        <v>0</v>
      </c>
      <c r="F568" s="141">
        <f t="shared" si="130"/>
        <v>0</v>
      </c>
      <c r="G568" s="141">
        <f t="shared" si="131"/>
        <v>13</v>
      </c>
      <c r="H568" s="141">
        <f t="shared" si="132"/>
        <v>17</v>
      </c>
      <c r="I568" s="141">
        <f t="shared" si="133"/>
        <v>1.125</v>
      </c>
      <c r="J568" s="141"/>
      <c r="K568" s="141">
        <f t="shared" si="134"/>
        <v>0</v>
      </c>
      <c r="L568" s="141">
        <f t="shared" si="135"/>
        <v>0</v>
      </c>
      <c r="M568" s="141">
        <f t="shared" si="136"/>
        <v>0</v>
      </c>
      <c r="N568" s="141">
        <f t="shared" si="137"/>
        <v>0</v>
      </c>
      <c r="O568" s="141">
        <f t="shared" si="138"/>
        <v>18</v>
      </c>
      <c r="P568" s="141">
        <f t="shared" si="125"/>
        <v>60</v>
      </c>
      <c r="Q568" s="141">
        <f t="shared" si="139"/>
        <v>10</v>
      </c>
      <c r="R568" s="141">
        <f t="shared" si="126"/>
        <v>30</v>
      </c>
      <c r="S568" s="144"/>
      <c r="T568" s="253">
        <v>487049035</v>
      </c>
      <c r="U568" s="383" t="s">
        <v>129</v>
      </c>
      <c r="V568" s="253">
        <v>0</v>
      </c>
      <c r="W568" s="253">
        <v>0</v>
      </c>
      <c r="X568" s="253">
        <v>0</v>
      </c>
      <c r="Y568" s="253">
        <v>0</v>
      </c>
      <c r="Z568" s="253">
        <v>13</v>
      </c>
      <c r="AA568" s="253">
        <v>17</v>
      </c>
      <c r="AB568" s="253">
        <v>0</v>
      </c>
      <c r="AC568" s="253">
        <v>0</v>
      </c>
      <c r="AD568" s="253">
        <v>0</v>
      </c>
      <c r="AE568" s="253">
        <v>0</v>
      </c>
      <c r="AF568" s="253">
        <v>9</v>
      </c>
      <c r="AG568" s="253">
        <v>0</v>
      </c>
      <c r="AH568" s="253">
        <v>0</v>
      </c>
      <c r="AI568" s="253">
        <v>0</v>
      </c>
      <c r="AJ568" s="253">
        <v>9</v>
      </c>
      <c r="AK568" s="126"/>
      <c r="AL568" s="253">
        <v>487</v>
      </c>
      <c r="AM568" s="253">
        <v>49</v>
      </c>
      <c r="AN568" s="253">
        <v>35</v>
      </c>
      <c r="AO568" s="253">
        <v>0</v>
      </c>
    </row>
    <row r="569" spans="1:41">
      <c r="A569" s="129">
        <v>487049044</v>
      </c>
      <c r="B569" s="130" t="s">
        <v>129</v>
      </c>
      <c r="C569" s="141">
        <f t="shared" si="127"/>
        <v>0</v>
      </c>
      <c r="D569" s="141">
        <f t="shared" si="128"/>
        <v>0</v>
      </c>
      <c r="E569" s="141">
        <f t="shared" si="129"/>
        <v>0</v>
      </c>
      <c r="F569" s="141">
        <f t="shared" si="130"/>
        <v>0</v>
      </c>
      <c r="G569" s="141">
        <f t="shared" si="131"/>
        <v>1</v>
      </c>
      <c r="H569" s="141">
        <f t="shared" si="132"/>
        <v>1</v>
      </c>
      <c r="I569" s="141">
        <f t="shared" si="133"/>
        <v>7.4999999999999997E-2</v>
      </c>
      <c r="J569" s="141"/>
      <c r="K569" s="141">
        <f t="shared" si="134"/>
        <v>0</v>
      </c>
      <c r="L569" s="141">
        <f t="shared" si="135"/>
        <v>0</v>
      </c>
      <c r="M569" s="141">
        <f t="shared" si="136"/>
        <v>0</v>
      </c>
      <c r="N569" s="141">
        <f t="shared" si="137"/>
        <v>0</v>
      </c>
      <c r="O569" s="141">
        <f t="shared" si="138"/>
        <v>0</v>
      </c>
      <c r="P569" s="141">
        <f t="shared" si="125"/>
        <v>0</v>
      </c>
      <c r="Q569" s="141">
        <f t="shared" si="139"/>
        <v>1</v>
      </c>
      <c r="R569" s="141">
        <f t="shared" si="126"/>
        <v>2</v>
      </c>
      <c r="S569" s="144"/>
      <c r="T569" s="253">
        <v>487049044</v>
      </c>
      <c r="U569" s="383" t="s">
        <v>129</v>
      </c>
      <c r="V569" s="253">
        <v>0</v>
      </c>
      <c r="W569" s="253">
        <v>0</v>
      </c>
      <c r="X569" s="253">
        <v>0</v>
      </c>
      <c r="Y569" s="253">
        <v>0</v>
      </c>
      <c r="Z569" s="253">
        <v>1</v>
      </c>
      <c r="AA569" s="253">
        <v>1</v>
      </c>
      <c r="AB569" s="253">
        <v>0</v>
      </c>
      <c r="AC569" s="253">
        <v>0</v>
      </c>
      <c r="AD569" s="253">
        <v>0</v>
      </c>
      <c r="AE569" s="253">
        <v>0</v>
      </c>
      <c r="AF569" s="253">
        <v>0</v>
      </c>
      <c r="AG569" s="253">
        <v>0</v>
      </c>
      <c r="AH569" s="253">
        <v>0</v>
      </c>
      <c r="AI569" s="253">
        <v>0</v>
      </c>
      <c r="AJ569" s="253">
        <v>0</v>
      </c>
      <c r="AK569" s="126"/>
      <c r="AL569" s="253">
        <v>487</v>
      </c>
      <c r="AM569" s="253">
        <v>49</v>
      </c>
      <c r="AN569" s="253">
        <v>44</v>
      </c>
      <c r="AO569" s="253">
        <v>0</v>
      </c>
    </row>
    <row r="570" spans="1:41">
      <c r="A570" s="129">
        <v>487049049</v>
      </c>
      <c r="B570" s="130" t="s">
        <v>129</v>
      </c>
      <c r="C570" s="141">
        <f t="shared" si="127"/>
        <v>0</v>
      </c>
      <c r="D570" s="141">
        <f t="shared" si="128"/>
        <v>0</v>
      </c>
      <c r="E570" s="141">
        <f t="shared" si="129"/>
        <v>0</v>
      </c>
      <c r="F570" s="141">
        <f t="shared" si="130"/>
        <v>0</v>
      </c>
      <c r="G570" s="141">
        <f t="shared" si="131"/>
        <v>35</v>
      </c>
      <c r="H570" s="141">
        <f t="shared" si="132"/>
        <v>31</v>
      </c>
      <c r="I570" s="141">
        <f t="shared" si="133"/>
        <v>2.5125000000000002</v>
      </c>
      <c r="J570" s="141"/>
      <c r="K570" s="141">
        <f t="shared" si="134"/>
        <v>0</v>
      </c>
      <c r="L570" s="141">
        <f t="shared" si="135"/>
        <v>0</v>
      </c>
      <c r="M570" s="141">
        <f t="shared" si="136"/>
        <v>1</v>
      </c>
      <c r="N570" s="141">
        <f t="shared" si="137"/>
        <v>0</v>
      </c>
      <c r="O570" s="141">
        <f t="shared" si="138"/>
        <v>38</v>
      </c>
      <c r="P570" s="141">
        <f t="shared" si="125"/>
        <v>56.71641791044776</v>
      </c>
      <c r="Q570" s="141">
        <f t="shared" si="139"/>
        <v>10</v>
      </c>
      <c r="R570" s="141">
        <f t="shared" si="126"/>
        <v>67</v>
      </c>
      <c r="S570" s="144"/>
      <c r="T570" s="253">
        <v>487049049</v>
      </c>
      <c r="U570" s="383" t="s">
        <v>129</v>
      </c>
      <c r="V570" s="253">
        <v>0</v>
      </c>
      <c r="W570" s="253">
        <v>0</v>
      </c>
      <c r="X570" s="253">
        <v>0</v>
      </c>
      <c r="Y570" s="253">
        <v>0</v>
      </c>
      <c r="Z570" s="253">
        <v>35</v>
      </c>
      <c r="AA570" s="253">
        <v>31</v>
      </c>
      <c r="AB570" s="253">
        <v>0</v>
      </c>
      <c r="AC570" s="253">
        <v>0</v>
      </c>
      <c r="AD570" s="253">
        <v>1</v>
      </c>
      <c r="AE570" s="253">
        <v>0</v>
      </c>
      <c r="AF570" s="253">
        <v>20</v>
      </c>
      <c r="AG570" s="253">
        <v>0</v>
      </c>
      <c r="AH570" s="253">
        <v>0</v>
      </c>
      <c r="AI570" s="253">
        <v>0</v>
      </c>
      <c r="AJ570" s="253">
        <v>18</v>
      </c>
      <c r="AK570" s="126"/>
      <c r="AL570" s="253">
        <v>487</v>
      </c>
      <c r="AM570" s="253">
        <v>49</v>
      </c>
      <c r="AN570" s="253">
        <v>49</v>
      </c>
      <c r="AO570" s="253">
        <v>0</v>
      </c>
    </row>
    <row r="571" spans="1:41">
      <c r="A571" s="129">
        <v>487049057</v>
      </c>
      <c r="B571" s="130" t="s">
        <v>129</v>
      </c>
      <c r="C571" s="141">
        <f t="shared" si="127"/>
        <v>0</v>
      </c>
      <c r="D571" s="141">
        <f t="shared" si="128"/>
        <v>0</v>
      </c>
      <c r="E571" s="141">
        <f t="shared" si="129"/>
        <v>0</v>
      </c>
      <c r="F571" s="141">
        <f t="shared" si="130"/>
        <v>0</v>
      </c>
      <c r="G571" s="141">
        <f t="shared" si="131"/>
        <v>2</v>
      </c>
      <c r="H571" s="141">
        <f t="shared" si="132"/>
        <v>8</v>
      </c>
      <c r="I571" s="141">
        <f t="shared" si="133"/>
        <v>0.375</v>
      </c>
      <c r="J571" s="141"/>
      <c r="K571" s="141">
        <f t="shared" si="134"/>
        <v>0</v>
      </c>
      <c r="L571" s="141">
        <f t="shared" si="135"/>
        <v>0</v>
      </c>
      <c r="M571" s="141">
        <f t="shared" si="136"/>
        <v>0</v>
      </c>
      <c r="N571" s="141">
        <f t="shared" si="137"/>
        <v>0</v>
      </c>
      <c r="O571" s="141">
        <f t="shared" si="138"/>
        <v>1</v>
      </c>
      <c r="P571" s="141">
        <f t="shared" si="125"/>
        <v>10</v>
      </c>
      <c r="Q571" s="141">
        <f t="shared" si="139"/>
        <v>2</v>
      </c>
      <c r="R571" s="141">
        <f t="shared" si="126"/>
        <v>10</v>
      </c>
      <c r="S571" s="144"/>
      <c r="T571" s="253">
        <v>487049057</v>
      </c>
      <c r="U571" s="383" t="s">
        <v>129</v>
      </c>
      <c r="V571" s="253">
        <v>0</v>
      </c>
      <c r="W571" s="253">
        <v>0</v>
      </c>
      <c r="X571" s="253">
        <v>0</v>
      </c>
      <c r="Y571" s="253">
        <v>0</v>
      </c>
      <c r="Z571" s="253">
        <v>2</v>
      </c>
      <c r="AA571" s="253">
        <v>8</v>
      </c>
      <c r="AB571" s="253">
        <v>0</v>
      </c>
      <c r="AC571" s="253">
        <v>0</v>
      </c>
      <c r="AD571" s="253">
        <v>0</v>
      </c>
      <c r="AE571" s="253">
        <v>0</v>
      </c>
      <c r="AF571" s="253">
        <v>0</v>
      </c>
      <c r="AG571" s="253">
        <v>0</v>
      </c>
      <c r="AH571" s="253">
        <v>0</v>
      </c>
      <c r="AI571" s="253">
        <v>0</v>
      </c>
      <c r="AJ571" s="253">
        <v>1</v>
      </c>
      <c r="AK571" s="126"/>
      <c r="AL571" s="253">
        <v>487</v>
      </c>
      <c r="AM571" s="253">
        <v>49</v>
      </c>
      <c r="AN571" s="253">
        <v>57</v>
      </c>
      <c r="AO571" s="253">
        <v>0</v>
      </c>
    </row>
    <row r="572" spans="1:41">
      <c r="A572" s="129">
        <v>487049093</v>
      </c>
      <c r="B572" s="130" t="s">
        <v>129</v>
      </c>
      <c r="C572" s="141">
        <f t="shared" si="127"/>
        <v>0</v>
      </c>
      <c r="D572" s="141">
        <f t="shared" si="128"/>
        <v>0</v>
      </c>
      <c r="E572" s="141">
        <f t="shared" si="129"/>
        <v>0</v>
      </c>
      <c r="F572" s="141">
        <f t="shared" si="130"/>
        <v>0</v>
      </c>
      <c r="G572" s="141">
        <f t="shared" si="131"/>
        <v>19</v>
      </c>
      <c r="H572" s="141">
        <f t="shared" si="132"/>
        <v>39</v>
      </c>
      <c r="I572" s="141">
        <f t="shared" si="133"/>
        <v>2.3250000000000002</v>
      </c>
      <c r="J572" s="141"/>
      <c r="K572" s="141">
        <f t="shared" si="134"/>
        <v>0</v>
      </c>
      <c r="L572" s="141">
        <f t="shared" si="135"/>
        <v>0</v>
      </c>
      <c r="M572" s="141">
        <f t="shared" si="136"/>
        <v>4</v>
      </c>
      <c r="N572" s="141">
        <f t="shared" si="137"/>
        <v>0</v>
      </c>
      <c r="O572" s="141">
        <f t="shared" si="138"/>
        <v>20</v>
      </c>
      <c r="P572" s="141">
        <f t="shared" si="125"/>
        <v>32.258064516129032</v>
      </c>
      <c r="Q572" s="141">
        <f t="shared" si="139"/>
        <v>8</v>
      </c>
      <c r="R572" s="141">
        <f t="shared" si="126"/>
        <v>62</v>
      </c>
      <c r="S572" s="144"/>
      <c r="T572" s="253">
        <v>487049093</v>
      </c>
      <c r="U572" s="383" t="s">
        <v>129</v>
      </c>
      <c r="V572" s="253">
        <v>0</v>
      </c>
      <c r="W572" s="253">
        <v>0</v>
      </c>
      <c r="X572" s="253">
        <v>0</v>
      </c>
      <c r="Y572" s="253">
        <v>0</v>
      </c>
      <c r="Z572" s="253">
        <v>19</v>
      </c>
      <c r="AA572" s="253">
        <v>39</v>
      </c>
      <c r="AB572" s="253">
        <v>0</v>
      </c>
      <c r="AC572" s="253">
        <v>0</v>
      </c>
      <c r="AD572" s="253">
        <v>4</v>
      </c>
      <c r="AE572" s="253">
        <v>0</v>
      </c>
      <c r="AF572" s="253">
        <v>4</v>
      </c>
      <c r="AG572" s="253">
        <v>0</v>
      </c>
      <c r="AH572" s="253">
        <v>0</v>
      </c>
      <c r="AI572" s="253">
        <v>0</v>
      </c>
      <c r="AJ572" s="253">
        <v>16</v>
      </c>
      <c r="AK572" s="126"/>
      <c r="AL572" s="253">
        <v>487</v>
      </c>
      <c r="AM572" s="253">
        <v>49</v>
      </c>
      <c r="AN572" s="253">
        <v>93</v>
      </c>
      <c r="AO572" s="253">
        <v>0</v>
      </c>
    </row>
    <row r="573" spans="1:41">
      <c r="A573" s="129">
        <v>487049128</v>
      </c>
      <c r="B573" s="130" t="s">
        <v>129</v>
      </c>
      <c r="C573" s="141">
        <f t="shared" si="127"/>
        <v>0</v>
      </c>
      <c r="D573" s="141">
        <f t="shared" si="128"/>
        <v>0</v>
      </c>
      <c r="E573" s="141">
        <f t="shared" si="129"/>
        <v>0</v>
      </c>
      <c r="F573" s="141">
        <f t="shared" si="130"/>
        <v>0</v>
      </c>
      <c r="G573" s="141">
        <f t="shared" si="131"/>
        <v>1</v>
      </c>
      <c r="H573" s="141">
        <f t="shared" si="132"/>
        <v>0</v>
      </c>
      <c r="I573" s="141">
        <f t="shared" si="133"/>
        <v>3.7499999999999999E-2</v>
      </c>
      <c r="J573" s="141"/>
      <c r="K573" s="141">
        <f t="shared" si="134"/>
        <v>0</v>
      </c>
      <c r="L573" s="141">
        <f t="shared" si="135"/>
        <v>0</v>
      </c>
      <c r="M573" s="141">
        <f t="shared" si="136"/>
        <v>0</v>
      </c>
      <c r="N573" s="141">
        <f t="shared" si="137"/>
        <v>0</v>
      </c>
      <c r="O573" s="141">
        <f t="shared" si="138"/>
        <v>0</v>
      </c>
      <c r="P573" s="141">
        <f t="shared" si="125"/>
        <v>0</v>
      </c>
      <c r="Q573" s="141">
        <f t="shared" si="139"/>
        <v>1</v>
      </c>
      <c r="R573" s="141">
        <f t="shared" si="126"/>
        <v>1</v>
      </c>
      <c r="S573" s="144"/>
      <c r="T573" s="253">
        <v>487049128</v>
      </c>
      <c r="U573" s="383" t="s">
        <v>129</v>
      </c>
      <c r="V573" s="253">
        <v>0</v>
      </c>
      <c r="W573" s="253">
        <v>0</v>
      </c>
      <c r="X573" s="253">
        <v>0</v>
      </c>
      <c r="Y573" s="253">
        <v>0</v>
      </c>
      <c r="Z573" s="253">
        <v>1</v>
      </c>
      <c r="AA573" s="253">
        <v>0</v>
      </c>
      <c r="AB573" s="253">
        <v>0</v>
      </c>
      <c r="AC573" s="253">
        <v>0</v>
      </c>
      <c r="AD573" s="253">
        <v>0</v>
      </c>
      <c r="AE573" s="253">
        <v>0</v>
      </c>
      <c r="AF573" s="253">
        <v>0</v>
      </c>
      <c r="AG573" s="253">
        <v>0</v>
      </c>
      <c r="AH573" s="253">
        <v>0</v>
      </c>
      <c r="AI573" s="253">
        <v>0</v>
      </c>
      <c r="AJ573" s="253">
        <v>0</v>
      </c>
      <c r="AK573" s="126"/>
      <c r="AL573" s="253">
        <v>487</v>
      </c>
      <c r="AM573" s="253">
        <v>49</v>
      </c>
      <c r="AN573" s="253">
        <v>128</v>
      </c>
      <c r="AO573" s="253">
        <v>0</v>
      </c>
    </row>
    <row r="574" spans="1:41">
      <c r="A574" s="129">
        <v>487049149</v>
      </c>
      <c r="B574" s="130" t="s">
        <v>129</v>
      </c>
      <c r="C574" s="141">
        <f t="shared" si="127"/>
        <v>0</v>
      </c>
      <c r="D574" s="141">
        <f t="shared" si="128"/>
        <v>0</v>
      </c>
      <c r="E574" s="141">
        <f t="shared" si="129"/>
        <v>0</v>
      </c>
      <c r="F574" s="141">
        <f t="shared" si="130"/>
        <v>0</v>
      </c>
      <c r="G574" s="141">
        <f t="shared" si="131"/>
        <v>1</v>
      </c>
      <c r="H574" s="141">
        <f t="shared" si="132"/>
        <v>0</v>
      </c>
      <c r="I574" s="141">
        <f t="shared" si="133"/>
        <v>3.7499999999999999E-2</v>
      </c>
      <c r="J574" s="141"/>
      <c r="K574" s="141">
        <f t="shared" si="134"/>
        <v>0</v>
      </c>
      <c r="L574" s="141">
        <f t="shared" si="135"/>
        <v>0</v>
      </c>
      <c r="M574" s="141">
        <f t="shared" si="136"/>
        <v>0</v>
      </c>
      <c r="N574" s="141">
        <f t="shared" si="137"/>
        <v>0</v>
      </c>
      <c r="O574" s="141">
        <f t="shared" si="138"/>
        <v>0</v>
      </c>
      <c r="P574" s="141">
        <f t="shared" si="125"/>
        <v>0</v>
      </c>
      <c r="Q574" s="141">
        <f t="shared" si="139"/>
        <v>1</v>
      </c>
      <c r="R574" s="141">
        <f t="shared" si="126"/>
        <v>1</v>
      </c>
      <c r="S574" s="144"/>
      <c r="T574" s="253">
        <v>487049149</v>
      </c>
      <c r="U574" s="383" t="s">
        <v>129</v>
      </c>
      <c r="V574" s="253">
        <v>0</v>
      </c>
      <c r="W574" s="253">
        <v>0</v>
      </c>
      <c r="X574" s="253">
        <v>0</v>
      </c>
      <c r="Y574" s="253">
        <v>0</v>
      </c>
      <c r="Z574" s="253">
        <v>1</v>
      </c>
      <c r="AA574" s="253">
        <v>0</v>
      </c>
      <c r="AB574" s="253">
        <v>0</v>
      </c>
      <c r="AC574" s="253">
        <v>0</v>
      </c>
      <c r="AD574" s="253">
        <v>0</v>
      </c>
      <c r="AE574" s="253">
        <v>0</v>
      </c>
      <c r="AF574" s="253">
        <v>0</v>
      </c>
      <c r="AG574" s="253">
        <v>0</v>
      </c>
      <c r="AH574" s="253">
        <v>0</v>
      </c>
      <c r="AI574" s="253">
        <v>0</v>
      </c>
      <c r="AJ574" s="253">
        <v>0</v>
      </c>
      <c r="AK574" s="126"/>
      <c r="AL574" s="253">
        <v>487</v>
      </c>
      <c r="AM574" s="253">
        <v>49</v>
      </c>
      <c r="AN574" s="253">
        <v>149</v>
      </c>
      <c r="AO574" s="253">
        <v>0</v>
      </c>
    </row>
    <row r="575" spans="1:41">
      <c r="A575" s="129">
        <v>487049153</v>
      </c>
      <c r="B575" s="130" t="s">
        <v>129</v>
      </c>
      <c r="C575" s="141">
        <f t="shared" si="127"/>
        <v>0</v>
      </c>
      <c r="D575" s="141">
        <f t="shared" si="128"/>
        <v>0</v>
      </c>
      <c r="E575" s="141">
        <f t="shared" si="129"/>
        <v>0</v>
      </c>
      <c r="F575" s="141">
        <f t="shared" si="130"/>
        <v>0</v>
      </c>
      <c r="G575" s="141">
        <f t="shared" si="131"/>
        <v>0</v>
      </c>
      <c r="H575" s="141">
        <f t="shared" si="132"/>
        <v>1</v>
      </c>
      <c r="I575" s="141">
        <f t="shared" si="133"/>
        <v>3.7499999999999999E-2</v>
      </c>
      <c r="J575" s="141"/>
      <c r="K575" s="141">
        <f t="shared" si="134"/>
        <v>0</v>
      </c>
      <c r="L575" s="141">
        <f t="shared" si="135"/>
        <v>0</v>
      </c>
      <c r="M575" s="141">
        <f t="shared" si="136"/>
        <v>0</v>
      </c>
      <c r="N575" s="141">
        <f t="shared" si="137"/>
        <v>0</v>
      </c>
      <c r="O575" s="141">
        <f t="shared" si="138"/>
        <v>0</v>
      </c>
      <c r="P575" s="141">
        <f t="shared" si="125"/>
        <v>0</v>
      </c>
      <c r="Q575" s="141">
        <f t="shared" si="139"/>
        <v>1</v>
      </c>
      <c r="R575" s="141">
        <f t="shared" si="126"/>
        <v>1</v>
      </c>
      <c r="S575" s="144"/>
      <c r="T575" s="253">
        <v>487049153</v>
      </c>
      <c r="U575" s="383" t="s">
        <v>129</v>
      </c>
      <c r="V575" s="253">
        <v>0</v>
      </c>
      <c r="W575" s="253">
        <v>0</v>
      </c>
      <c r="X575" s="253">
        <v>0</v>
      </c>
      <c r="Y575" s="253">
        <v>0</v>
      </c>
      <c r="Z575" s="253">
        <v>0</v>
      </c>
      <c r="AA575" s="253">
        <v>1</v>
      </c>
      <c r="AB575" s="253">
        <v>0</v>
      </c>
      <c r="AC575" s="253">
        <v>0</v>
      </c>
      <c r="AD575" s="253">
        <v>0</v>
      </c>
      <c r="AE575" s="253">
        <v>0</v>
      </c>
      <c r="AF575" s="253">
        <v>0</v>
      </c>
      <c r="AG575" s="253">
        <v>0</v>
      </c>
      <c r="AH575" s="253">
        <v>0</v>
      </c>
      <c r="AI575" s="253">
        <v>0</v>
      </c>
      <c r="AJ575" s="253">
        <v>0</v>
      </c>
      <c r="AK575" s="126"/>
      <c r="AL575" s="253">
        <v>487</v>
      </c>
      <c r="AM575" s="253">
        <v>49</v>
      </c>
      <c r="AN575" s="253">
        <v>153</v>
      </c>
      <c r="AO575" s="253">
        <v>0</v>
      </c>
    </row>
    <row r="576" spans="1:41">
      <c r="A576" s="129">
        <v>487049163</v>
      </c>
      <c r="B576" s="130" t="s">
        <v>129</v>
      </c>
      <c r="C576" s="141">
        <f t="shared" si="127"/>
        <v>0</v>
      </c>
      <c r="D576" s="141">
        <f t="shared" si="128"/>
        <v>0</v>
      </c>
      <c r="E576" s="141">
        <f t="shared" si="129"/>
        <v>0</v>
      </c>
      <c r="F576" s="141">
        <f t="shared" si="130"/>
        <v>0</v>
      </c>
      <c r="G576" s="141">
        <f t="shared" si="131"/>
        <v>4</v>
      </c>
      <c r="H576" s="141">
        <f t="shared" si="132"/>
        <v>8</v>
      </c>
      <c r="I576" s="141">
        <f t="shared" si="133"/>
        <v>0.48749999999999999</v>
      </c>
      <c r="J576" s="141"/>
      <c r="K576" s="141">
        <f t="shared" si="134"/>
        <v>0</v>
      </c>
      <c r="L576" s="141">
        <f t="shared" si="135"/>
        <v>0</v>
      </c>
      <c r="M576" s="141">
        <f t="shared" si="136"/>
        <v>1</v>
      </c>
      <c r="N576" s="141">
        <f t="shared" si="137"/>
        <v>0</v>
      </c>
      <c r="O576" s="141">
        <f t="shared" si="138"/>
        <v>4</v>
      </c>
      <c r="P576" s="141">
        <f t="shared" si="125"/>
        <v>30.76923076923077</v>
      </c>
      <c r="Q576" s="141">
        <f t="shared" si="139"/>
        <v>8</v>
      </c>
      <c r="R576" s="141">
        <f t="shared" si="126"/>
        <v>13</v>
      </c>
      <c r="S576" s="144"/>
      <c r="T576" s="253">
        <v>487049163</v>
      </c>
      <c r="U576" s="383" t="s">
        <v>129</v>
      </c>
      <c r="V576" s="253">
        <v>0</v>
      </c>
      <c r="W576" s="253">
        <v>0</v>
      </c>
      <c r="X576" s="253">
        <v>0</v>
      </c>
      <c r="Y576" s="253">
        <v>0</v>
      </c>
      <c r="Z576" s="253">
        <v>4</v>
      </c>
      <c r="AA576" s="253">
        <v>8</v>
      </c>
      <c r="AB576" s="253">
        <v>0</v>
      </c>
      <c r="AC576" s="253">
        <v>0</v>
      </c>
      <c r="AD576" s="253">
        <v>1</v>
      </c>
      <c r="AE576" s="253">
        <v>0</v>
      </c>
      <c r="AF576" s="253">
        <v>1</v>
      </c>
      <c r="AG576" s="253">
        <v>0</v>
      </c>
      <c r="AH576" s="253">
        <v>0</v>
      </c>
      <c r="AI576" s="253">
        <v>0</v>
      </c>
      <c r="AJ576" s="253">
        <v>3</v>
      </c>
      <c r="AK576" s="126"/>
      <c r="AL576" s="253">
        <v>487</v>
      </c>
      <c r="AM576" s="253">
        <v>49</v>
      </c>
      <c r="AN576" s="253">
        <v>163</v>
      </c>
      <c r="AO576" s="253">
        <v>0</v>
      </c>
    </row>
    <row r="577" spans="1:41">
      <c r="A577" s="129">
        <v>487049165</v>
      </c>
      <c r="B577" s="130" t="s">
        <v>129</v>
      </c>
      <c r="C577" s="141">
        <f t="shared" si="127"/>
        <v>0</v>
      </c>
      <c r="D577" s="141">
        <f t="shared" si="128"/>
        <v>0</v>
      </c>
      <c r="E577" s="141">
        <f t="shared" si="129"/>
        <v>0</v>
      </c>
      <c r="F577" s="141">
        <f t="shared" si="130"/>
        <v>0</v>
      </c>
      <c r="G577" s="141">
        <f t="shared" si="131"/>
        <v>11</v>
      </c>
      <c r="H577" s="141">
        <f t="shared" si="132"/>
        <v>30</v>
      </c>
      <c r="I577" s="141">
        <f t="shared" si="133"/>
        <v>1.575</v>
      </c>
      <c r="J577" s="141"/>
      <c r="K577" s="141">
        <f t="shared" si="134"/>
        <v>0</v>
      </c>
      <c r="L577" s="141">
        <f t="shared" si="135"/>
        <v>0</v>
      </c>
      <c r="M577" s="141">
        <f t="shared" si="136"/>
        <v>1</v>
      </c>
      <c r="N577" s="141">
        <f t="shared" si="137"/>
        <v>0</v>
      </c>
      <c r="O577" s="141">
        <f t="shared" si="138"/>
        <v>12</v>
      </c>
      <c r="P577" s="141">
        <f t="shared" si="125"/>
        <v>28.571428571428569</v>
      </c>
      <c r="Q577" s="141">
        <f t="shared" si="139"/>
        <v>7</v>
      </c>
      <c r="R577" s="141">
        <f t="shared" si="126"/>
        <v>42</v>
      </c>
      <c r="S577" s="144"/>
      <c r="T577" s="253">
        <v>487049165</v>
      </c>
      <c r="U577" s="383" t="s">
        <v>129</v>
      </c>
      <c r="V577" s="253">
        <v>0</v>
      </c>
      <c r="W577" s="253">
        <v>0</v>
      </c>
      <c r="X577" s="253">
        <v>0</v>
      </c>
      <c r="Y577" s="253">
        <v>0</v>
      </c>
      <c r="Z577" s="253">
        <v>11</v>
      </c>
      <c r="AA577" s="253">
        <v>30</v>
      </c>
      <c r="AB577" s="253">
        <v>0</v>
      </c>
      <c r="AC577" s="253">
        <v>0</v>
      </c>
      <c r="AD577" s="253">
        <v>1</v>
      </c>
      <c r="AE577" s="253">
        <v>0</v>
      </c>
      <c r="AF577" s="253">
        <v>6</v>
      </c>
      <c r="AG577" s="253">
        <v>0</v>
      </c>
      <c r="AH577" s="253">
        <v>0</v>
      </c>
      <c r="AI577" s="253">
        <v>0</v>
      </c>
      <c r="AJ577" s="253">
        <v>6</v>
      </c>
      <c r="AK577" s="126"/>
      <c r="AL577" s="253">
        <v>487</v>
      </c>
      <c r="AM577" s="253">
        <v>49</v>
      </c>
      <c r="AN577" s="253">
        <v>165</v>
      </c>
      <c r="AO577" s="253">
        <v>0</v>
      </c>
    </row>
    <row r="578" spans="1:41">
      <c r="A578" s="129">
        <v>487049176</v>
      </c>
      <c r="B578" s="130" t="s">
        <v>129</v>
      </c>
      <c r="C578" s="141">
        <f t="shared" si="127"/>
        <v>0</v>
      </c>
      <c r="D578" s="141">
        <f t="shared" si="128"/>
        <v>0</v>
      </c>
      <c r="E578" s="141">
        <f t="shared" si="129"/>
        <v>0</v>
      </c>
      <c r="F578" s="141">
        <f t="shared" si="130"/>
        <v>0</v>
      </c>
      <c r="G578" s="141">
        <f t="shared" si="131"/>
        <v>20</v>
      </c>
      <c r="H578" s="141">
        <f t="shared" si="132"/>
        <v>28</v>
      </c>
      <c r="I578" s="141">
        <f t="shared" si="133"/>
        <v>1.9125000000000001</v>
      </c>
      <c r="J578" s="141"/>
      <c r="K578" s="141">
        <f t="shared" si="134"/>
        <v>0</v>
      </c>
      <c r="L578" s="141">
        <f t="shared" si="135"/>
        <v>0</v>
      </c>
      <c r="M578" s="141">
        <f t="shared" si="136"/>
        <v>3</v>
      </c>
      <c r="N578" s="141">
        <f t="shared" si="137"/>
        <v>0</v>
      </c>
      <c r="O578" s="141">
        <f t="shared" si="138"/>
        <v>19</v>
      </c>
      <c r="P578" s="141">
        <f t="shared" si="125"/>
        <v>37.254901960784316</v>
      </c>
      <c r="Q578" s="141">
        <f t="shared" si="139"/>
        <v>9</v>
      </c>
      <c r="R578" s="141">
        <f t="shared" si="126"/>
        <v>51</v>
      </c>
      <c r="S578" s="144"/>
      <c r="T578" s="253">
        <v>487049176</v>
      </c>
      <c r="U578" s="383" t="s">
        <v>129</v>
      </c>
      <c r="V578" s="253">
        <v>0</v>
      </c>
      <c r="W578" s="253">
        <v>0</v>
      </c>
      <c r="X578" s="253">
        <v>0</v>
      </c>
      <c r="Y578" s="253">
        <v>0</v>
      </c>
      <c r="Z578" s="253">
        <v>20</v>
      </c>
      <c r="AA578" s="253">
        <v>28</v>
      </c>
      <c r="AB578" s="253">
        <v>0</v>
      </c>
      <c r="AC578" s="253">
        <v>0</v>
      </c>
      <c r="AD578" s="253">
        <v>3</v>
      </c>
      <c r="AE578" s="253">
        <v>0</v>
      </c>
      <c r="AF578" s="253">
        <v>12</v>
      </c>
      <c r="AG578" s="253">
        <v>0</v>
      </c>
      <c r="AH578" s="253">
        <v>0</v>
      </c>
      <c r="AI578" s="253">
        <v>0</v>
      </c>
      <c r="AJ578" s="253">
        <v>7</v>
      </c>
      <c r="AK578" s="126"/>
      <c r="AL578" s="253">
        <v>487</v>
      </c>
      <c r="AM578" s="253">
        <v>49</v>
      </c>
      <c r="AN578" s="253">
        <v>176</v>
      </c>
      <c r="AO578" s="253">
        <v>0</v>
      </c>
    </row>
    <row r="579" spans="1:41">
      <c r="A579" s="129">
        <v>487049181</v>
      </c>
      <c r="B579" s="130" t="s">
        <v>129</v>
      </c>
      <c r="C579" s="141">
        <f t="shared" si="127"/>
        <v>0</v>
      </c>
      <c r="D579" s="141">
        <f t="shared" si="128"/>
        <v>0</v>
      </c>
      <c r="E579" s="141">
        <f t="shared" si="129"/>
        <v>0</v>
      </c>
      <c r="F579" s="141">
        <f t="shared" si="130"/>
        <v>0</v>
      </c>
      <c r="G579" s="141">
        <f t="shared" si="131"/>
        <v>0</v>
      </c>
      <c r="H579" s="141">
        <f t="shared" si="132"/>
        <v>1</v>
      </c>
      <c r="I579" s="141">
        <f t="shared" si="133"/>
        <v>3.7499999999999999E-2</v>
      </c>
      <c r="J579" s="141"/>
      <c r="K579" s="141">
        <f t="shared" si="134"/>
        <v>0</v>
      </c>
      <c r="L579" s="141">
        <f t="shared" si="135"/>
        <v>0</v>
      </c>
      <c r="M579" s="141">
        <f t="shared" si="136"/>
        <v>0</v>
      </c>
      <c r="N579" s="141">
        <f t="shared" si="137"/>
        <v>0</v>
      </c>
      <c r="O579" s="141">
        <f t="shared" si="138"/>
        <v>0</v>
      </c>
      <c r="P579" s="141">
        <f t="shared" si="125"/>
        <v>0</v>
      </c>
      <c r="Q579" s="141">
        <f t="shared" si="139"/>
        <v>1</v>
      </c>
      <c r="R579" s="141">
        <f t="shared" si="126"/>
        <v>1</v>
      </c>
      <c r="S579" s="144"/>
      <c r="T579" s="253">
        <v>487049181</v>
      </c>
      <c r="U579" s="383" t="s">
        <v>129</v>
      </c>
      <c r="V579" s="253">
        <v>0</v>
      </c>
      <c r="W579" s="253">
        <v>0</v>
      </c>
      <c r="X579" s="253">
        <v>0</v>
      </c>
      <c r="Y579" s="253">
        <v>0</v>
      </c>
      <c r="Z579" s="253">
        <v>0</v>
      </c>
      <c r="AA579" s="253">
        <v>1</v>
      </c>
      <c r="AB579" s="253">
        <v>0</v>
      </c>
      <c r="AC579" s="253">
        <v>0</v>
      </c>
      <c r="AD579" s="253">
        <v>0</v>
      </c>
      <c r="AE579" s="253">
        <v>0</v>
      </c>
      <c r="AF579" s="253">
        <v>0</v>
      </c>
      <c r="AG579" s="253">
        <v>0</v>
      </c>
      <c r="AH579" s="253">
        <v>0</v>
      </c>
      <c r="AI579" s="253">
        <v>0</v>
      </c>
      <c r="AJ579" s="253">
        <v>0</v>
      </c>
      <c r="AK579" s="126"/>
      <c r="AL579" s="253">
        <v>487</v>
      </c>
      <c r="AM579" s="253">
        <v>49</v>
      </c>
      <c r="AN579" s="253">
        <v>181</v>
      </c>
      <c r="AO579" s="253">
        <v>0</v>
      </c>
    </row>
    <row r="580" spans="1:41">
      <c r="A580" s="129">
        <v>487049244</v>
      </c>
      <c r="B580" s="130" t="s">
        <v>129</v>
      </c>
      <c r="C580" s="141">
        <f t="shared" si="127"/>
        <v>0</v>
      </c>
      <c r="D580" s="141">
        <f t="shared" si="128"/>
        <v>0</v>
      </c>
      <c r="E580" s="141">
        <f t="shared" si="129"/>
        <v>0</v>
      </c>
      <c r="F580" s="141">
        <f t="shared" si="130"/>
        <v>0</v>
      </c>
      <c r="G580" s="141">
        <f t="shared" si="131"/>
        <v>6</v>
      </c>
      <c r="H580" s="141">
        <f t="shared" si="132"/>
        <v>4</v>
      </c>
      <c r="I580" s="141">
        <f t="shared" si="133"/>
        <v>0.375</v>
      </c>
      <c r="J580" s="141"/>
      <c r="K580" s="141">
        <f t="shared" si="134"/>
        <v>0</v>
      </c>
      <c r="L580" s="141">
        <f t="shared" si="135"/>
        <v>0</v>
      </c>
      <c r="M580" s="141">
        <f t="shared" si="136"/>
        <v>0</v>
      </c>
      <c r="N580" s="141">
        <f t="shared" si="137"/>
        <v>0</v>
      </c>
      <c r="O580" s="141">
        <f t="shared" si="138"/>
        <v>1</v>
      </c>
      <c r="P580" s="141">
        <f t="shared" si="125"/>
        <v>10</v>
      </c>
      <c r="Q580" s="141">
        <f t="shared" si="139"/>
        <v>2</v>
      </c>
      <c r="R580" s="141">
        <f t="shared" si="126"/>
        <v>10</v>
      </c>
      <c r="S580" s="144"/>
      <c r="T580" s="253">
        <v>487049244</v>
      </c>
      <c r="U580" s="383" t="s">
        <v>129</v>
      </c>
      <c r="V580" s="253">
        <v>0</v>
      </c>
      <c r="W580" s="253">
        <v>0</v>
      </c>
      <c r="X580" s="253">
        <v>0</v>
      </c>
      <c r="Y580" s="253">
        <v>0</v>
      </c>
      <c r="Z580" s="253">
        <v>6</v>
      </c>
      <c r="AA580" s="253">
        <v>4</v>
      </c>
      <c r="AB580" s="253">
        <v>0</v>
      </c>
      <c r="AC580" s="253">
        <v>0</v>
      </c>
      <c r="AD580" s="253">
        <v>0</v>
      </c>
      <c r="AE580" s="253">
        <v>0</v>
      </c>
      <c r="AF580" s="253">
        <v>1</v>
      </c>
      <c r="AG580" s="253">
        <v>0</v>
      </c>
      <c r="AH580" s="253">
        <v>0</v>
      </c>
      <c r="AI580" s="253">
        <v>0</v>
      </c>
      <c r="AJ580" s="253">
        <v>0</v>
      </c>
      <c r="AK580" s="126"/>
      <c r="AL580" s="253">
        <v>487</v>
      </c>
      <c r="AM580" s="253">
        <v>49</v>
      </c>
      <c r="AN580" s="253">
        <v>244</v>
      </c>
      <c r="AO580" s="253">
        <v>0</v>
      </c>
    </row>
    <row r="581" spans="1:41">
      <c r="A581" s="129">
        <v>487049248</v>
      </c>
      <c r="B581" s="130" t="s">
        <v>129</v>
      </c>
      <c r="C581" s="141">
        <f t="shared" si="127"/>
        <v>0</v>
      </c>
      <c r="D581" s="141">
        <f t="shared" si="128"/>
        <v>0</v>
      </c>
      <c r="E581" s="141">
        <f t="shared" si="129"/>
        <v>0</v>
      </c>
      <c r="F581" s="141">
        <f t="shared" si="130"/>
        <v>0</v>
      </c>
      <c r="G581" s="141">
        <f t="shared" si="131"/>
        <v>2</v>
      </c>
      <c r="H581" s="141">
        <f t="shared" si="132"/>
        <v>5</v>
      </c>
      <c r="I581" s="141">
        <f t="shared" si="133"/>
        <v>0.26250000000000001</v>
      </c>
      <c r="J581" s="141"/>
      <c r="K581" s="141">
        <f t="shared" si="134"/>
        <v>0</v>
      </c>
      <c r="L581" s="141">
        <f t="shared" si="135"/>
        <v>0</v>
      </c>
      <c r="M581" s="141">
        <f t="shared" si="136"/>
        <v>0</v>
      </c>
      <c r="N581" s="141">
        <f t="shared" si="137"/>
        <v>0</v>
      </c>
      <c r="O581" s="141">
        <f t="shared" si="138"/>
        <v>2</v>
      </c>
      <c r="P581" s="141">
        <f t="shared" si="125"/>
        <v>28.571428571428569</v>
      </c>
      <c r="Q581" s="141">
        <f t="shared" si="139"/>
        <v>7</v>
      </c>
      <c r="R581" s="141">
        <f t="shared" si="126"/>
        <v>7</v>
      </c>
      <c r="S581" s="144"/>
      <c r="T581" s="253">
        <v>487049248</v>
      </c>
      <c r="U581" s="383" t="s">
        <v>129</v>
      </c>
      <c r="V581" s="253">
        <v>0</v>
      </c>
      <c r="W581" s="253">
        <v>0</v>
      </c>
      <c r="X581" s="253">
        <v>0</v>
      </c>
      <c r="Y581" s="253">
        <v>0</v>
      </c>
      <c r="Z581" s="253">
        <v>2</v>
      </c>
      <c r="AA581" s="253">
        <v>5</v>
      </c>
      <c r="AB581" s="253">
        <v>0</v>
      </c>
      <c r="AC581" s="253">
        <v>0</v>
      </c>
      <c r="AD581" s="253">
        <v>0</v>
      </c>
      <c r="AE581" s="253">
        <v>0</v>
      </c>
      <c r="AF581" s="253">
        <v>0</v>
      </c>
      <c r="AG581" s="253">
        <v>0</v>
      </c>
      <c r="AH581" s="253">
        <v>0</v>
      </c>
      <c r="AI581" s="253">
        <v>0</v>
      </c>
      <c r="AJ581" s="253">
        <v>2</v>
      </c>
      <c r="AK581" s="126"/>
      <c r="AL581" s="253">
        <v>487</v>
      </c>
      <c r="AM581" s="253">
        <v>49</v>
      </c>
      <c r="AN581" s="253">
        <v>248</v>
      </c>
      <c r="AO581" s="253">
        <v>0</v>
      </c>
    </row>
    <row r="582" spans="1:41">
      <c r="A582" s="129">
        <v>487049262</v>
      </c>
      <c r="B582" s="130" t="s">
        <v>129</v>
      </c>
      <c r="C582" s="141">
        <f t="shared" si="127"/>
        <v>0</v>
      </c>
      <c r="D582" s="141">
        <f t="shared" si="128"/>
        <v>0</v>
      </c>
      <c r="E582" s="141">
        <f t="shared" si="129"/>
        <v>0</v>
      </c>
      <c r="F582" s="141">
        <f t="shared" si="130"/>
        <v>0</v>
      </c>
      <c r="G582" s="141">
        <f t="shared" si="131"/>
        <v>2</v>
      </c>
      <c r="H582" s="141">
        <f t="shared" si="132"/>
        <v>5</v>
      </c>
      <c r="I582" s="141">
        <f t="shared" si="133"/>
        <v>0.26250000000000001</v>
      </c>
      <c r="J582" s="141"/>
      <c r="K582" s="141">
        <f t="shared" si="134"/>
        <v>0</v>
      </c>
      <c r="L582" s="141">
        <f t="shared" si="135"/>
        <v>0</v>
      </c>
      <c r="M582" s="141">
        <f t="shared" si="136"/>
        <v>0</v>
      </c>
      <c r="N582" s="141">
        <f t="shared" si="137"/>
        <v>0</v>
      </c>
      <c r="O582" s="141">
        <f t="shared" si="138"/>
        <v>4</v>
      </c>
      <c r="P582" s="141">
        <f t="shared" si="125"/>
        <v>57.142857142857139</v>
      </c>
      <c r="Q582" s="141">
        <f t="shared" si="139"/>
        <v>10</v>
      </c>
      <c r="R582" s="141">
        <f t="shared" si="126"/>
        <v>7</v>
      </c>
      <c r="S582" s="144"/>
      <c r="T582" s="253">
        <v>487049262</v>
      </c>
      <c r="U582" s="383" t="s">
        <v>129</v>
      </c>
      <c r="V582" s="253">
        <v>0</v>
      </c>
      <c r="W582" s="253">
        <v>0</v>
      </c>
      <c r="X582" s="253">
        <v>0</v>
      </c>
      <c r="Y582" s="253">
        <v>0</v>
      </c>
      <c r="Z582" s="253">
        <v>2</v>
      </c>
      <c r="AA582" s="253">
        <v>5</v>
      </c>
      <c r="AB582" s="253">
        <v>0</v>
      </c>
      <c r="AC582" s="253">
        <v>0</v>
      </c>
      <c r="AD582" s="253">
        <v>0</v>
      </c>
      <c r="AE582" s="253">
        <v>0</v>
      </c>
      <c r="AF582" s="253">
        <v>1</v>
      </c>
      <c r="AG582" s="253">
        <v>0</v>
      </c>
      <c r="AH582" s="253">
        <v>0</v>
      </c>
      <c r="AI582" s="253">
        <v>0</v>
      </c>
      <c r="AJ582" s="253">
        <v>3</v>
      </c>
      <c r="AK582" s="126"/>
      <c r="AL582" s="253">
        <v>487</v>
      </c>
      <c r="AM582" s="253">
        <v>49</v>
      </c>
      <c r="AN582" s="253">
        <v>262</v>
      </c>
      <c r="AO582" s="253">
        <v>0</v>
      </c>
    </row>
    <row r="583" spans="1:41">
      <c r="A583" s="129">
        <v>487049274</v>
      </c>
      <c r="B583" s="130" t="s">
        <v>129</v>
      </c>
      <c r="C583" s="141">
        <f t="shared" si="127"/>
        <v>0</v>
      </c>
      <c r="D583" s="141">
        <f t="shared" si="128"/>
        <v>0</v>
      </c>
      <c r="E583" s="141">
        <f t="shared" si="129"/>
        <v>0</v>
      </c>
      <c r="F583" s="141">
        <f t="shared" si="130"/>
        <v>0</v>
      </c>
      <c r="G583" s="141">
        <f t="shared" si="131"/>
        <v>62</v>
      </c>
      <c r="H583" s="141">
        <f t="shared" si="132"/>
        <v>115</v>
      </c>
      <c r="I583" s="141">
        <f t="shared" si="133"/>
        <v>6.9375</v>
      </c>
      <c r="J583" s="141"/>
      <c r="K583" s="141">
        <f t="shared" si="134"/>
        <v>0</v>
      </c>
      <c r="L583" s="141">
        <f t="shared" si="135"/>
        <v>0</v>
      </c>
      <c r="M583" s="141">
        <f t="shared" si="136"/>
        <v>8</v>
      </c>
      <c r="N583" s="141">
        <f t="shared" si="137"/>
        <v>0</v>
      </c>
      <c r="O583" s="141">
        <f t="shared" si="138"/>
        <v>79</v>
      </c>
      <c r="P583" s="141">
        <f t="shared" si="125"/>
        <v>42.702702702702702</v>
      </c>
      <c r="Q583" s="141">
        <f t="shared" si="139"/>
        <v>9</v>
      </c>
      <c r="R583" s="141">
        <f t="shared" si="126"/>
        <v>185</v>
      </c>
      <c r="S583" s="144"/>
      <c r="T583" s="253">
        <v>487049274</v>
      </c>
      <c r="U583" s="383" t="s">
        <v>129</v>
      </c>
      <c r="V583" s="253">
        <v>0</v>
      </c>
      <c r="W583" s="253">
        <v>0</v>
      </c>
      <c r="X583" s="253">
        <v>0</v>
      </c>
      <c r="Y583" s="253">
        <v>0</v>
      </c>
      <c r="Z583" s="253">
        <v>62</v>
      </c>
      <c r="AA583" s="253">
        <v>115</v>
      </c>
      <c r="AB583" s="253">
        <v>0</v>
      </c>
      <c r="AC583" s="253">
        <v>0</v>
      </c>
      <c r="AD583" s="253">
        <v>8</v>
      </c>
      <c r="AE583" s="253">
        <v>0</v>
      </c>
      <c r="AF583" s="253">
        <v>28</v>
      </c>
      <c r="AG583" s="253">
        <v>0</v>
      </c>
      <c r="AH583" s="253">
        <v>0</v>
      </c>
      <c r="AI583" s="253">
        <v>0</v>
      </c>
      <c r="AJ583" s="253">
        <v>51</v>
      </c>
      <c r="AK583" s="126"/>
      <c r="AL583" s="253">
        <v>487</v>
      </c>
      <c r="AM583" s="253">
        <v>49</v>
      </c>
      <c r="AN583" s="253">
        <v>274</v>
      </c>
      <c r="AO583" s="253">
        <v>0</v>
      </c>
    </row>
    <row r="584" spans="1:41">
      <c r="A584" s="129">
        <v>487049284</v>
      </c>
      <c r="B584" s="130" t="s">
        <v>129</v>
      </c>
      <c r="C584" s="141">
        <f t="shared" si="127"/>
        <v>0</v>
      </c>
      <c r="D584" s="141">
        <f t="shared" si="128"/>
        <v>0</v>
      </c>
      <c r="E584" s="141">
        <f t="shared" si="129"/>
        <v>0</v>
      </c>
      <c r="F584" s="141">
        <f t="shared" si="130"/>
        <v>0</v>
      </c>
      <c r="G584" s="141">
        <f t="shared" si="131"/>
        <v>0</v>
      </c>
      <c r="H584" s="141">
        <f t="shared" si="132"/>
        <v>2</v>
      </c>
      <c r="I584" s="141">
        <f t="shared" si="133"/>
        <v>7.4999999999999997E-2</v>
      </c>
      <c r="J584" s="141"/>
      <c r="K584" s="141">
        <f t="shared" si="134"/>
        <v>0</v>
      </c>
      <c r="L584" s="141">
        <f t="shared" si="135"/>
        <v>0</v>
      </c>
      <c r="M584" s="141">
        <f t="shared" si="136"/>
        <v>0</v>
      </c>
      <c r="N584" s="141">
        <f t="shared" si="137"/>
        <v>0</v>
      </c>
      <c r="O584" s="141">
        <f t="shared" si="138"/>
        <v>0</v>
      </c>
      <c r="P584" s="141">
        <f t="shared" si="125"/>
        <v>0</v>
      </c>
      <c r="Q584" s="141">
        <f t="shared" si="139"/>
        <v>1</v>
      </c>
      <c r="R584" s="141">
        <f t="shared" si="126"/>
        <v>2</v>
      </c>
      <c r="S584" s="144"/>
      <c r="T584" s="253">
        <v>487049284</v>
      </c>
      <c r="U584" s="383" t="s">
        <v>129</v>
      </c>
      <c r="V584" s="253">
        <v>0</v>
      </c>
      <c r="W584" s="253">
        <v>0</v>
      </c>
      <c r="X584" s="253">
        <v>0</v>
      </c>
      <c r="Y584" s="253">
        <v>0</v>
      </c>
      <c r="Z584" s="253">
        <v>0</v>
      </c>
      <c r="AA584" s="253">
        <v>2</v>
      </c>
      <c r="AB584" s="253">
        <v>0</v>
      </c>
      <c r="AC584" s="253">
        <v>0</v>
      </c>
      <c r="AD584" s="253">
        <v>0</v>
      </c>
      <c r="AE584" s="253">
        <v>0</v>
      </c>
      <c r="AF584" s="253">
        <v>0</v>
      </c>
      <c r="AG584" s="253">
        <v>0</v>
      </c>
      <c r="AH584" s="253">
        <v>0</v>
      </c>
      <c r="AI584" s="253">
        <v>0</v>
      </c>
      <c r="AJ584" s="253">
        <v>0</v>
      </c>
      <c r="AK584" s="126"/>
      <c r="AL584" s="253">
        <v>487</v>
      </c>
      <c r="AM584" s="253">
        <v>49</v>
      </c>
      <c r="AN584" s="253">
        <v>284</v>
      </c>
      <c r="AO584" s="253">
        <v>0</v>
      </c>
    </row>
    <row r="585" spans="1:41">
      <c r="A585" s="129">
        <v>487049308</v>
      </c>
      <c r="B585" s="130" t="s">
        <v>129</v>
      </c>
      <c r="C585" s="141">
        <f t="shared" si="127"/>
        <v>0</v>
      </c>
      <c r="D585" s="141">
        <f t="shared" si="128"/>
        <v>0</v>
      </c>
      <c r="E585" s="141">
        <f t="shared" si="129"/>
        <v>0</v>
      </c>
      <c r="F585" s="141">
        <f t="shared" si="130"/>
        <v>0</v>
      </c>
      <c r="G585" s="141">
        <f t="shared" si="131"/>
        <v>2</v>
      </c>
      <c r="H585" s="141">
        <f t="shared" si="132"/>
        <v>3</v>
      </c>
      <c r="I585" s="141">
        <f t="shared" si="133"/>
        <v>0.1875</v>
      </c>
      <c r="J585" s="141"/>
      <c r="K585" s="141">
        <f t="shared" si="134"/>
        <v>0</v>
      </c>
      <c r="L585" s="141">
        <f t="shared" si="135"/>
        <v>0</v>
      </c>
      <c r="M585" s="141">
        <f t="shared" si="136"/>
        <v>0</v>
      </c>
      <c r="N585" s="141">
        <f t="shared" si="137"/>
        <v>0</v>
      </c>
      <c r="O585" s="141">
        <f t="shared" si="138"/>
        <v>2</v>
      </c>
      <c r="P585" s="141">
        <f t="shared" si="125"/>
        <v>40</v>
      </c>
      <c r="Q585" s="141">
        <f t="shared" si="139"/>
        <v>9</v>
      </c>
      <c r="R585" s="141">
        <f t="shared" si="126"/>
        <v>5</v>
      </c>
      <c r="S585" s="144"/>
      <c r="T585" s="253">
        <v>487049308</v>
      </c>
      <c r="U585" s="383" t="s">
        <v>129</v>
      </c>
      <c r="V585" s="253">
        <v>0</v>
      </c>
      <c r="W585" s="253">
        <v>0</v>
      </c>
      <c r="X585" s="253">
        <v>0</v>
      </c>
      <c r="Y585" s="253">
        <v>0</v>
      </c>
      <c r="Z585" s="253">
        <v>2</v>
      </c>
      <c r="AA585" s="253">
        <v>3</v>
      </c>
      <c r="AB585" s="253">
        <v>0</v>
      </c>
      <c r="AC585" s="253">
        <v>0</v>
      </c>
      <c r="AD585" s="253">
        <v>0</v>
      </c>
      <c r="AE585" s="253">
        <v>0</v>
      </c>
      <c r="AF585" s="253">
        <v>2</v>
      </c>
      <c r="AG585" s="253">
        <v>0</v>
      </c>
      <c r="AH585" s="253">
        <v>0</v>
      </c>
      <c r="AI585" s="253">
        <v>0</v>
      </c>
      <c r="AJ585" s="253">
        <v>0</v>
      </c>
      <c r="AK585" s="126"/>
      <c r="AL585" s="253">
        <v>487</v>
      </c>
      <c r="AM585" s="253">
        <v>49</v>
      </c>
      <c r="AN585" s="253">
        <v>308</v>
      </c>
      <c r="AO585" s="253">
        <v>0</v>
      </c>
    </row>
    <row r="586" spans="1:41">
      <c r="A586" s="129">
        <v>487049314</v>
      </c>
      <c r="B586" s="130" t="s">
        <v>129</v>
      </c>
      <c r="C586" s="141">
        <f t="shared" si="127"/>
        <v>0</v>
      </c>
      <c r="D586" s="141">
        <f t="shared" si="128"/>
        <v>0</v>
      </c>
      <c r="E586" s="141">
        <f t="shared" si="129"/>
        <v>0</v>
      </c>
      <c r="F586" s="141">
        <f t="shared" si="130"/>
        <v>0</v>
      </c>
      <c r="G586" s="141">
        <f t="shared" si="131"/>
        <v>1</v>
      </c>
      <c r="H586" s="141">
        <f t="shared" si="132"/>
        <v>4</v>
      </c>
      <c r="I586" s="141">
        <f t="shared" si="133"/>
        <v>0.1875</v>
      </c>
      <c r="J586" s="141"/>
      <c r="K586" s="141">
        <f t="shared" si="134"/>
        <v>0</v>
      </c>
      <c r="L586" s="141">
        <f t="shared" si="135"/>
        <v>0</v>
      </c>
      <c r="M586" s="141">
        <f t="shared" si="136"/>
        <v>0</v>
      </c>
      <c r="N586" s="141">
        <f t="shared" si="137"/>
        <v>0</v>
      </c>
      <c r="O586" s="141">
        <f t="shared" si="138"/>
        <v>1</v>
      </c>
      <c r="P586" s="141">
        <f t="shared" si="125"/>
        <v>20</v>
      </c>
      <c r="Q586" s="141">
        <f t="shared" si="139"/>
        <v>5</v>
      </c>
      <c r="R586" s="141">
        <f t="shared" si="126"/>
        <v>5</v>
      </c>
      <c r="S586" s="144"/>
      <c r="T586" s="253">
        <v>487049314</v>
      </c>
      <c r="U586" s="383" t="s">
        <v>129</v>
      </c>
      <c r="V586" s="253">
        <v>0</v>
      </c>
      <c r="W586" s="253">
        <v>0</v>
      </c>
      <c r="X586" s="253">
        <v>0</v>
      </c>
      <c r="Y586" s="253">
        <v>0</v>
      </c>
      <c r="Z586" s="253">
        <v>1</v>
      </c>
      <c r="AA586" s="253">
        <v>4</v>
      </c>
      <c r="AB586" s="253">
        <v>0</v>
      </c>
      <c r="AC586" s="253">
        <v>0</v>
      </c>
      <c r="AD586" s="253">
        <v>0</v>
      </c>
      <c r="AE586" s="253">
        <v>0</v>
      </c>
      <c r="AF586" s="253">
        <v>0</v>
      </c>
      <c r="AG586" s="253">
        <v>0</v>
      </c>
      <c r="AH586" s="253">
        <v>0</v>
      </c>
      <c r="AI586" s="253">
        <v>0</v>
      </c>
      <c r="AJ586" s="253">
        <v>1</v>
      </c>
      <c r="AK586" s="126"/>
      <c r="AL586" s="253">
        <v>487</v>
      </c>
      <c r="AM586" s="253">
        <v>49</v>
      </c>
      <c r="AN586" s="253">
        <v>314</v>
      </c>
      <c r="AO586" s="253">
        <v>0</v>
      </c>
    </row>
    <row r="587" spans="1:41">
      <c r="A587" s="129">
        <v>487274031</v>
      </c>
      <c r="B587" s="130" t="s">
        <v>129</v>
      </c>
      <c r="C587" s="141">
        <f t="shared" si="127"/>
        <v>0</v>
      </c>
      <c r="D587" s="141">
        <f t="shared" si="128"/>
        <v>0</v>
      </c>
      <c r="E587" s="141">
        <f t="shared" si="129"/>
        <v>0</v>
      </c>
      <c r="F587" s="141">
        <f t="shared" si="130"/>
        <v>1</v>
      </c>
      <c r="G587" s="141">
        <f t="shared" si="131"/>
        <v>0</v>
      </c>
      <c r="H587" s="141">
        <f t="shared" si="132"/>
        <v>0</v>
      </c>
      <c r="I587" s="141">
        <f t="shared" si="133"/>
        <v>3.7499999999999999E-2</v>
      </c>
      <c r="J587" s="141"/>
      <c r="K587" s="141">
        <f t="shared" si="134"/>
        <v>0</v>
      </c>
      <c r="L587" s="141">
        <f t="shared" si="135"/>
        <v>0</v>
      </c>
      <c r="M587" s="141">
        <f t="shared" si="136"/>
        <v>0</v>
      </c>
      <c r="N587" s="141">
        <f t="shared" si="137"/>
        <v>0</v>
      </c>
      <c r="O587" s="141">
        <f t="shared" si="138"/>
        <v>0</v>
      </c>
      <c r="P587" s="141">
        <f t="shared" ref="P587:P650" si="140">O587/R587*100</f>
        <v>0</v>
      </c>
      <c r="Q587" s="141">
        <f t="shared" si="139"/>
        <v>1</v>
      </c>
      <c r="R587" s="141">
        <f t="shared" ref="R587:R650" si="141">SUM(E587:H587)+M587+N587+ROUND(C587*0.5,0)+ROUND(D587*0.5,0)+ROUND(K587*0.5,0)+ROUND(L587*0.5,0)</f>
        <v>1</v>
      </c>
      <c r="S587" s="144"/>
      <c r="T587" s="253">
        <v>487274031</v>
      </c>
      <c r="U587" s="383" t="s">
        <v>129</v>
      </c>
      <c r="V587" s="253">
        <v>0</v>
      </c>
      <c r="W587" s="253">
        <v>0</v>
      </c>
      <c r="X587" s="253">
        <v>0</v>
      </c>
      <c r="Y587" s="253">
        <v>1</v>
      </c>
      <c r="Z587" s="253">
        <v>0</v>
      </c>
      <c r="AA587" s="253">
        <v>0</v>
      </c>
      <c r="AB587" s="253">
        <v>0</v>
      </c>
      <c r="AC587" s="253">
        <v>0</v>
      </c>
      <c r="AD587" s="253">
        <v>0</v>
      </c>
      <c r="AE587" s="253">
        <v>0</v>
      </c>
      <c r="AF587" s="253">
        <v>0</v>
      </c>
      <c r="AG587" s="253">
        <v>0</v>
      </c>
      <c r="AH587" s="253">
        <v>0</v>
      </c>
      <c r="AI587" s="253">
        <v>0</v>
      </c>
      <c r="AJ587" s="253">
        <v>0</v>
      </c>
      <c r="AK587" s="126"/>
      <c r="AL587" s="253">
        <v>487</v>
      </c>
      <c r="AM587" s="253">
        <v>274</v>
      </c>
      <c r="AN587" s="253">
        <v>31</v>
      </c>
      <c r="AO587" s="253">
        <v>0</v>
      </c>
    </row>
    <row r="588" spans="1:41">
      <c r="A588" s="129">
        <v>487274035</v>
      </c>
      <c r="B588" s="130" t="s">
        <v>129</v>
      </c>
      <c r="C588" s="141">
        <f t="shared" ref="C588:C651" si="142">ROUND(V588,0)</f>
        <v>0</v>
      </c>
      <c r="D588" s="141">
        <f t="shared" ref="D588:D651" si="143">ROUND(W588,0)</f>
        <v>0</v>
      </c>
      <c r="E588" s="141">
        <f t="shared" ref="E588:E651" si="144">ROUND(X588,0)</f>
        <v>2</v>
      </c>
      <c r="F588" s="141">
        <f t="shared" ref="F588:F651" si="145">ROUND(Y588,0)</f>
        <v>13</v>
      </c>
      <c r="G588" s="141">
        <f t="shared" ref="G588:G651" si="146">ROUND(Z588,0)</f>
        <v>5</v>
      </c>
      <c r="H588" s="141">
        <f t="shared" ref="H588:H651" si="147">ROUND(AA588,0)</f>
        <v>0</v>
      </c>
      <c r="I588" s="141">
        <f t="shared" ref="I588:I651" si="148">ROUND(0.0375*(SUM(E588:H588)+ROUND(D588*0.5,4)+ROUND(L588*0.5,4)+M588),4)+ROUND((0.0475)*N588,4)</f>
        <v>0.75</v>
      </c>
      <c r="J588" s="141"/>
      <c r="K588" s="141">
        <f t="shared" ref="K588:K651" si="149">ROUND(AB588,0)</f>
        <v>0</v>
      </c>
      <c r="L588" s="141">
        <f t="shared" ref="L588:L651" si="150">ROUND(AC588,0)</f>
        <v>0</v>
      </c>
      <c r="M588" s="141">
        <f t="shared" ref="M588:M651" si="151">ROUND(AD588,0)</f>
        <v>0</v>
      </c>
      <c r="N588" s="141">
        <f t="shared" ref="N588:N651" si="152">ROUND(AE588,0)</f>
        <v>0</v>
      </c>
      <c r="O588" s="141">
        <f t="shared" ref="O588:O651" si="153">ROUND((AG588+AH588)/2,0)+ROUND(AF588+AI588+AJ588,0)</f>
        <v>10</v>
      </c>
      <c r="P588" s="141">
        <f t="shared" si="140"/>
        <v>50</v>
      </c>
      <c r="Q588" s="141">
        <f t="shared" si="139"/>
        <v>10</v>
      </c>
      <c r="R588" s="141">
        <f t="shared" si="141"/>
        <v>20</v>
      </c>
      <c r="S588" s="144"/>
      <c r="T588" s="253">
        <v>487274035</v>
      </c>
      <c r="U588" s="383" t="s">
        <v>129</v>
      </c>
      <c r="V588" s="253">
        <v>0</v>
      </c>
      <c r="W588" s="253">
        <v>0</v>
      </c>
      <c r="X588" s="253">
        <v>2</v>
      </c>
      <c r="Y588" s="253">
        <v>13</v>
      </c>
      <c r="Z588" s="253">
        <v>5</v>
      </c>
      <c r="AA588" s="253">
        <v>0</v>
      </c>
      <c r="AB588" s="253">
        <v>0</v>
      </c>
      <c r="AC588" s="253">
        <v>0</v>
      </c>
      <c r="AD588" s="253">
        <v>0</v>
      </c>
      <c r="AE588" s="253">
        <v>0</v>
      </c>
      <c r="AF588" s="253">
        <v>8</v>
      </c>
      <c r="AG588" s="253">
        <v>0</v>
      </c>
      <c r="AH588" s="253">
        <v>0</v>
      </c>
      <c r="AI588" s="253">
        <v>2</v>
      </c>
      <c r="AJ588" s="253">
        <v>0</v>
      </c>
      <c r="AK588" s="126"/>
      <c r="AL588" s="253">
        <v>487</v>
      </c>
      <c r="AM588" s="253">
        <v>274</v>
      </c>
      <c r="AN588" s="253">
        <v>35</v>
      </c>
      <c r="AO588" s="253">
        <v>0</v>
      </c>
    </row>
    <row r="589" spans="1:41">
      <c r="A589" s="129">
        <v>487274044</v>
      </c>
      <c r="B589" s="130" t="s">
        <v>129</v>
      </c>
      <c r="C589" s="141">
        <f t="shared" si="142"/>
        <v>0</v>
      </c>
      <c r="D589" s="141">
        <f t="shared" si="143"/>
        <v>0</v>
      </c>
      <c r="E589" s="141">
        <f t="shared" si="144"/>
        <v>0</v>
      </c>
      <c r="F589" s="141">
        <f t="shared" si="145"/>
        <v>1</v>
      </c>
      <c r="G589" s="141">
        <f t="shared" si="146"/>
        <v>0</v>
      </c>
      <c r="H589" s="141">
        <f t="shared" si="147"/>
        <v>0</v>
      </c>
      <c r="I589" s="141">
        <f t="shared" si="148"/>
        <v>3.7499999999999999E-2</v>
      </c>
      <c r="J589" s="141"/>
      <c r="K589" s="141">
        <f t="shared" si="149"/>
        <v>0</v>
      </c>
      <c r="L589" s="141">
        <f t="shared" si="150"/>
        <v>0</v>
      </c>
      <c r="M589" s="141">
        <f t="shared" si="151"/>
        <v>0</v>
      </c>
      <c r="N589" s="141">
        <f t="shared" si="152"/>
        <v>0</v>
      </c>
      <c r="O589" s="141">
        <f t="shared" si="153"/>
        <v>0</v>
      </c>
      <c r="P589" s="141">
        <f t="shared" si="140"/>
        <v>0</v>
      </c>
      <c r="Q589" s="141">
        <f t="shared" si="139"/>
        <v>1</v>
      </c>
      <c r="R589" s="141">
        <f t="shared" si="141"/>
        <v>1</v>
      </c>
      <c r="S589" s="144"/>
      <c r="T589" s="253">
        <v>487274044</v>
      </c>
      <c r="U589" s="383" t="s">
        <v>129</v>
      </c>
      <c r="V589" s="253">
        <v>0</v>
      </c>
      <c r="W589" s="253">
        <v>0</v>
      </c>
      <c r="X589" s="253">
        <v>0</v>
      </c>
      <c r="Y589" s="253">
        <v>1</v>
      </c>
      <c r="Z589" s="253">
        <v>0</v>
      </c>
      <c r="AA589" s="253">
        <v>0</v>
      </c>
      <c r="AB589" s="253">
        <v>0</v>
      </c>
      <c r="AC589" s="253">
        <v>0</v>
      </c>
      <c r="AD589" s="253">
        <v>0</v>
      </c>
      <c r="AE589" s="253">
        <v>0</v>
      </c>
      <c r="AF589" s="253">
        <v>0</v>
      </c>
      <c r="AG589" s="253">
        <v>0</v>
      </c>
      <c r="AH589" s="253">
        <v>0</v>
      </c>
      <c r="AI589" s="253">
        <v>0</v>
      </c>
      <c r="AJ589" s="253">
        <v>0</v>
      </c>
      <c r="AK589" s="126"/>
      <c r="AL589" s="253">
        <v>487</v>
      </c>
      <c r="AM589" s="253">
        <v>274</v>
      </c>
      <c r="AN589" s="253">
        <v>44</v>
      </c>
      <c r="AO589" s="253">
        <v>0</v>
      </c>
    </row>
    <row r="590" spans="1:41">
      <c r="A590" s="129">
        <v>487274046</v>
      </c>
      <c r="B590" s="130" t="s">
        <v>129</v>
      </c>
      <c r="C590" s="141">
        <f t="shared" si="142"/>
        <v>0</v>
      </c>
      <c r="D590" s="141">
        <f t="shared" si="143"/>
        <v>0</v>
      </c>
      <c r="E590" s="141">
        <f t="shared" si="144"/>
        <v>0</v>
      </c>
      <c r="F590" s="141">
        <f t="shared" si="145"/>
        <v>1</v>
      </c>
      <c r="G590" s="141">
        <f t="shared" si="146"/>
        <v>1</v>
      </c>
      <c r="H590" s="141">
        <f t="shared" si="147"/>
        <v>0</v>
      </c>
      <c r="I590" s="141">
        <f t="shared" si="148"/>
        <v>7.4999999999999997E-2</v>
      </c>
      <c r="J590" s="141"/>
      <c r="K590" s="141">
        <f t="shared" si="149"/>
        <v>0</v>
      </c>
      <c r="L590" s="141">
        <f t="shared" si="150"/>
        <v>0</v>
      </c>
      <c r="M590" s="141">
        <f t="shared" si="151"/>
        <v>0</v>
      </c>
      <c r="N590" s="141">
        <f t="shared" si="152"/>
        <v>0</v>
      </c>
      <c r="O590" s="141">
        <f t="shared" si="153"/>
        <v>2</v>
      </c>
      <c r="P590" s="141">
        <f t="shared" si="140"/>
        <v>100</v>
      </c>
      <c r="Q590" s="141">
        <f t="shared" si="139"/>
        <v>10</v>
      </c>
      <c r="R590" s="141">
        <f t="shared" si="141"/>
        <v>2</v>
      </c>
      <c r="S590" s="144"/>
      <c r="T590" s="253">
        <v>487274046</v>
      </c>
      <c r="U590" s="383" t="s">
        <v>129</v>
      </c>
      <c r="V590" s="253">
        <v>0</v>
      </c>
      <c r="W590" s="253">
        <v>0</v>
      </c>
      <c r="X590" s="253">
        <v>0</v>
      </c>
      <c r="Y590" s="253">
        <v>1</v>
      </c>
      <c r="Z590" s="253">
        <v>1</v>
      </c>
      <c r="AA590" s="253">
        <v>0</v>
      </c>
      <c r="AB590" s="253">
        <v>0</v>
      </c>
      <c r="AC590" s="253">
        <v>0</v>
      </c>
      <c r="AD590" s="253">
        <v>0</v>
      </c>
      <c r="AE590" s="253">
        <v>0</v>
      </c>
      <c r="AF590" s="253">
        <v>2</v>
      </c>
      <c r="AG590" s="253">
        <v>0</v>
      </c>
      <c r="AH590" s="253">
        <v>0</v>
      </c>
      <c r="AI590" s="253">
        <v>0</v>
      </c>
      <c r="AJ590" s="253">
        <v>0</v>
      </c>
      <c r="AK590" s="126"/>
      <c r="AL590" s="253">
        <v>487</v>
      </c>
      <c r="AM590" s="253">
        <v>274</v>
      </c>
      <c r="AN590" s="253">
        <v>46</v>
      </c>
      <c r="AO590" s="253">
        <v>0</v>
      </c>
    </row>
    <row r="591" spans="1:41">
      <c r="A591" s="129">
        <v>487274048</v>
      </c>
      <c r="B591" s="130" t="s">
        <v>129</v>
      </c>
      <c r="C591" s="141">
        <f t="shared" si="142"/>
        <v>0</v>
      </c>
      <c r="D591" s="141">
        <f t="shared" si="143"/>
        <v>0</v>
      </c>
      <c r="E591" s="141">
        <f t="shared" si="144"/>
        <v>0</v>
      </c>
      <c r="F591" s="141">
        <f t="shared" si="145"/>
        <v>1</v>
      </c>
      <c r="G591" s="141">
        <f t="shared" si="146"/>
        <v>0</v>
      </c>
      <c r="H591" s="141">
        <f t="shared" si="147"/>
        <v>0</v>
      </c>
      <c r="I591" s="141">
        <f t="shared" si="148"/>
        <v>3.7499999999999999E-2</v>
      </c>
      <c r="J591" s="141"/>
      <c r="K591" s="141">
        <f t="shared" si="149"/>
        <v>0</v>
      </c>
      <c r="L591" s="141">
        <f t="shared" si="150"/>
        <v>0</v>
      </c>
      <c r="M591" s="141">
        <f t="shared" si="151"/>
        <v>0</v>
      </c>
      <c r="N591" s="141">
        <f t="shared" si="152"/>
        <v>0</v>
      </c>
      <c r="O591" s="141">
        <f t="shared" si="153"/>
        <v>0</v>
      </c>
      <c r="P591" s="141">
        <f t="shared" si="140"/>
        <v>0</v>
      </c>
      <c r="Q591" s="141">
        <f t="shared" si="139"/>
        <v>1</v>
      </c>
      <c r="R591" s="141">
        <f t="shared" si="141"/>
        <v>1</v>
      </c>
      <c r="S591" s="144"/>
      <c r="T591" s="253">
        <v>487274048</v>
      </c>
      <c r="U591" s="383" t="s">
        <v>129</v>
      </c>
      <c r="V591" s="253">
        <v>0</v>
      </c>
      <c r="W591" s="253">
        <v>0</v>
      </c>
      <c r="X591" s="253">
        <v>0</v>
      </c>
      <c r="Y591" s="253">
        <v>1</v>
      </c>
      <c r="Z591" s="253">
        <v>0</v>
      </c>
      <c r="AA591" s="253">
        <v>0</v>
      </c>
      <c r="AB591" s="253">
        <v>0</v>
      </c>
      <c r="AC591" s="253">
        <v>0</v>
      </c>
      <c r="AD591" s="253">
        <v>0</v>
      </c>
      <c r="AE591" s="253">
        <v>0</v>
      </c>
      <c r="AF591" s="253">
        <v>0</v>
      </c>
      <c r="AG591" s="253">
        <v>0</v>
      </c>
      <c r="AH591" s="253">
        <v>0</v>
      </c>
      <c r="AI591" s="253">
        <v>0</v>
      </c>
      <c r="AJ591" s="253">
        <v>0</v>
      </c>
      <c r="AK591" s="126"/>
      <c r="AL591" s="253">
        <v>487</v>
      </c>
      <c r="AM591" s="253">
        <v>274</v>
      </c>
      <c r="AN591" s="253">
        <v>48</v>
      </c>
      <c r="AO591" s="253">
        <v>0</v>
      </c>
    </row>
    <row r="592" spans="1:41">
      <c r="A592" s="129">
        <v>487274049</v>
      </c>
      <c r="B592" s="130" t="s">
        <v>129</v>
      </c>
      <c r="C592" s="141">
        <f t="shared" si="142"/>
        <v>0</v>
      </c>
      <c r="D592" s="141">
        <f t="shared" si="143"/>
        <v>0</v>
      </c>
      <c r="E592" s="141">
        <f t="shared" si="144"/>
        <v>17</v>
      </c>
      <c r="F592" s="141">
        <f t="shared" si="145"/>
        <v>59</v>
      </c>
      <c r="G592" s="141">
        <f t="shared" si="146"/>
        <v>11</v>
      </c>
      <c r="H592" s="141">
        <f t="shared" si="147"/>
        <v>0</v>
      </c>
      <c r="I592" s="141">
        <f t="shared" si="148"/>
        <v>3.8624999999999998</v>
      </c>
      <c r="J592" s="141"/>
      <c r="K592" s="141">
        <f t="shared" si="149"/>
        <v>0</v>
      </c>
      <c r="L592" s="141">
        <f t="shared" si="150"/>
        <v>0</v>
      </c>
      <c r="M592" s="141">
        <f t="shared" si="151"/>
        <v>16</v>
      </c>
      <c r="N592" s="141">
        <f t="shared" si="152"/>
        <v>0</v>
      </c>
      <c r="O592" s="141">
        <f t="shared" si="153"/>
        <v>63</v>
      </c>
      <c r="P592" s="141">
        <f t="shared" si="140"/>
        <v>61.165048543689316</v>
      </c>
      <c r="Q592" s="141">
        <f t="shared" si="139"/>
        <v>10</v>
      </c>
      <c r="R592" s="141">
        <f t="shared" si="141"/>
        <v>103</v>
      </c>
      <c r="S592" s="144"/>
      <c r="T592" s="253">
        <v>487274049</v>
      </c>
      <c r="U592" s="383" t="s">
        <v>129</v>
      </c>
      <c r="V592" s="253">
        <v>0</v>
      </c>
      <c r="W592" s="253">
        <v>0</v>
      </c>
      <c r="X592" s="253">
        <v>17</v>
      </c>
      <c r="Y592" s="253">
        <v>59</v>
      </c>
      <c r="Z592" s="253">
        <v>11</v>
      </c>
      <c r="AA592" s="253">
        <v>0</v>
      </c>
      <c r="AB592" s="253">
        <v>0</v>
      </c>
      <c r="AC592" s="253">
        <v>0</v>
      </c>
      <c r="AD592" s="253">
        <v>16</v>
      </c>
      <c r="AE592" s="253">
        <v>0</v>
      </c>
      <c r="AF592" s="253">
        <v>51</v>
      </c>
      <c r="AG592" s="253">
        <v>0</v>
      </c>
      <c r="AH592" s="253">
        <v>0</v>
      </c>
      <c r="AI592" s="253">
        <v>12</v>
      </c>
      <c r="AJ592" s="253">
        <v>0</v>
      </c>
      <c r="AK592" s="126"/>
      <c r="AL592" s="253">
        <v>487</v>
      </c>
      <c r="AM592" s="253">
        <v>274</v>
      </c>
      <c r="AN592" s="253">
        <v>49</v>
      </c>
      <c r="AO592" s="253">
        <v>0</v>
      </c>
    </row>
    <row r="593" spans="1:41">
      <c r="A593" s="129">
        <v>487274057</v>
      </c>
      <c r="B593" s="130" t="s">
        <v>129</v>
      </c>
      <c r="C593" s="141">
        <f t="shared" si="142"/>
        <v>0</v>
      </c>
      <c r="D593" s="141">
        <f t="shared" si="143"/>
        <v>0</v>
      </c>
      <c r="E593" s="141">
        <f t="shared" si="144"/>
        <v>1</v>
      </c>
      <c r="F593" s="141">
        <f t="shared" si="145"/>
        <v>4</v>
      </c>
      <c r="G593" s="141">
        <f t="shared" si="146"/>
        <v>2</v>
      </c>
      <c r="H593" s="141">
        <f t="shared" si="147"/>
        <v>0</v>
      </c>
      <c r="I593" s="141">
        <f t="shared" si="148"/>
        <v>0.33750000000000002</v>
      </c>
      <c r="J593" s="141"/>
      <c r="K593" s="141">
        <f t="shared" si="149"/>
        <v>0</v>
      </c>
      <c r="L593" s="141">
        <f t="shared" si="150"/>
        <v>0</v>
      </c>
      <c r="M593" s="141">
        <f t="shared" si="151"/>
        <v>2</v>
      </c>
      <c r="N593" s="141">
        <f t="shared" si="152"/>
        <v>0</v>
      </c>
      <c r="O593" s="141">
        <f t="shared" si="153"/>
        <v>6</v>
      </c>
      <c r="P593" s="141">
        <f t="shared" si="140"/>
        <v>66.666666666666657</v>
      </c>
      <c r="Q593" s="141">
        <f t="shared" ref="Q593:Q656" si="154">IF(P593&lt;7,1,
   IF(P593&lt;11,2,
   IF(P593&lt;15,3,
   IF(P593&lt;18,4,
   IF(P593&lt;23,5,
   IF(P593&lt;26,6,
   IF(P593&lt;30,7,
   IF(P593&lt;35,8,
   IF(P593&lt;46,9,10)))))))))</f>
        <v>10</v>
      </c>
      <c r="R593" s="141">
        <f t="shared" si="141"/>
        <v>9</v>
      </c>
      <c r="S593" s="144"/>
      <c r="T593" s="253">
        <v>487274057</v>
      </c>
      <c r="U593" s="383" t="s">
        <v>129</v>
      </c>
      <c r="V593" s="253">
        <v>0</v>
      </c>
      <c r="W593" s="253">
        <v>0</v>
      </c>
      <c r="X593" s="253">
        <v>1</v>
      </c>
      <c r="Y593" s="253">
        <v>4</v>
      </c>
      <c r="Z593" s="253">
        <v>2</v>
      </c>
      <c r="AA593" s="253">
        <v>0</v>
      </c>
      <c r="AB593" s="253">
        <v>0</v>
      </c>
      <c r="AC593" s="253">
        <v>0</v>
      </c>
      <c r="AD593" s="253">
        <v>2</v>
      </c>
      <c r="AE593" s="253">
        <v>0</v>
      </c>
      <c r="AF593" s="253">
        <v>5</v>
      </c>
      <c r="AG593" s="253">
        <v>0</v>
      </c>
      <c r="AH593" s="253">
        <v>0</v>
      </c>
      <c r="AI593" s="253">
        <v>1</v>
      </c>
      <c r="AJ593" s="253">
        <v>0</v>
      </c>
      <c r="AK593" s="126"/>
      <c r="AL593" s="253">
        <v>487</v>
      </c>
      <c r="AM593" s="253">
        <v>274</v>
      </c>
      <c r="AN593" s="253">
        <v>57</v>
      </c>
      <c r="AO593" s="253">
        <v>0</v>
      </c>
    </row>
    <row r="594" spans="1:41">
      <c r="A594" s="129">
        <v>487274093</v>
      </c>
      <c r="B594" s="130" t="s">
        <v>129</v>
      </c>
      <c r="C594" s="141">
        <f t="shared" si="142"/>
        <v>0</v>
      </c>
      <c r="D594" s="141">
        <f t="shared" si="143"/>
        <v>0</v>
      </c>
      <c r="E594" s="141">
        <f t="shared" si="144"/>
        <v>4</v>
      </c>
      <c r="F594" s="141">
        <f t="shared" si="145"/>
        <v>26</v>
      </c>
      <c r="G594" s="141">
        <f t="shared" si="146"/>
        <v>8</v>
      </c>
      <c r="H594" s="141">
        <f t="shared" si="147"/>
        <v>0</v>
      </c>
      <c r="I594" s="141">
        <f t="shared" si="148"/>
        <v>1.9125000000000001</v>
      </c>
      <c r="J594" s="141"/>
      <c r="K594" s="141">
        <f t="shared" si="149"/>
        <v>0</v>
      </c>
      <c r="L594" s="141">
        <f t="shared" si="150"/>
        <v>0</v>
      </c>
      <c r="M594" s="141">
        <f t="shared" si="151"/>
        <v>13</v>
      </c>
      <c r="N594" s="141">
        <f t="shared" si="152"/>
        <v>0</v>
      </c>
      <c r="O594" s="141">
        <f t="shared" si="153"/>
        <v>26</v>
      </c>
      <c r="P594" s="141">
        <f t="shared" si="140"/>
        <v>50.980392156862742</v>
      </c>
      <c r="Q594" s="141">
        <f t="shared" si="154"/>
        <v>10</v>
      </c>
      <c r="R594" s="141">
        <f t="shared" si="141"/>
        <v>51</v>
      </c>
      <c r="S594" s="144"/>
      <c r="T594" s="253">
        <v>487274093</v>
      </c>
      <c r="U594" s="383" t="s">
        <v>129</v>
      </c>
      <c r="V594" s="253">
        <v>0</v>
      </c>
      <c r="W594" s="253">
        <v>0</v>
      </c>
      <c r="X594" s="253">
        <v>4</v>
      </c>
      <c r="Y594" s="253">
        <v>26</v>
      </c>
      <c r="Z594" s="253">
        <v>8</v>
      </c>
      <c r="AA594" s="253">
        <v>0</v>
      </c>
      <c r="AB594" s="253">
        <v>0</v>
      </c>
      <c r="AC594" s="253">
        <v>0</v>
      </c>
      <c r="AD594" s="253">
        <v>13</v>
      </c>
      <c r="AE594" s="253">
        <v>0</v>
      </c>
      <c r="AF594" s="253">
        <v>22</v>
      </c>
      <c r="AG594" s="253">
        <v>0</v>
      </c>
      <c r="AH594" s="253">
        <v>0</v>
      </c>
      <c r="AI594" s="253">
        <v>4</v>
      </c>
      <c r="AJ594" s="253">
        <v>0</v>
      </c>
      <c r="AK594" s="126"/>
      <c r="AL594" s="253">
        <v>487</v>
      </c>
      <c r="AM594" s="253">
        <v>274</v>
      </c>
      <c r="AN594" s="253">
        <v>93</v>
      </c>
      <c r="AO594" s="253">
        <v>0</v>
      </c>
    </row>
    <row r="595" spans="1:41">
      <c r="A595" s="129">
        <v>487274128</v>
      </c>
      <c r="B595" s="130" t="s">
        <v>129</v>
      </c>
      <c r="C595" s="141">
        <f t="shared" si="142"/>
        <v>0</v>
      </c>
      <c r="D595" s="141">
        <f t="shared" si="143"/>
        <v>0</v>
      </c>
      <c r="E595" s="141">
        <f t="shared" si="144"/>
        <v>0</v>
      </c>
      <c r="F595" s="141">
        <f t="shared" si="145"/>
        <v>2</v>
      </c>
      <c r="G595" s="141">
        <f t="shared" si="146"/>
        <v>0</v>
      </c>
      <c r="H595" s="141">
        <f t="shared" si="147"/>
        <v>0</v>
      </c>
      <c r="I595" s="141">
        <f t="shared" si="148"/>
        <v>7.4999999999999997E-2</v>
      </c>
      <c r="J595" s="141"/>
      <c r="K595" s="141">
        <f t="shared" si="149"/>
        <v>0</v>
      </c>
      <c r="L595" s="141">
        <f t="shared" si="150"/>
        <v>0</v>
      </c>
      <c r="M595" s="141">
        <f t="shared" si="151"/>
        <v>0</v>
      </c>
      <c r="N595" s="141">
        <f t="shared" si="152"/>
        <v>0</v>
      </c>
      <c r="O595" s="141">
        <f t="shared" si="153"/>
        <v>0</v>
      </c>
      <c r="P595" s="141">
        <f t="shared" si="140"/>
        <v>0</v>
      </c>
      <c r="Q595" s="141">
        <f t="shared" si="154"/>
        <v>1</v>
      </c>
      <c r="R595" s="141">
        <f t="shared" si="141"/>
        <v>2</v>
      </c>
      <c r="S595" s="144"/>
      <c r="T595" s="253">
        <v>487274128</v>
      </c>
      <c r="U595" s="383" t="s">
        <v>129</v>
      </c>
      <c r="V595" s="253">
        <v>0</v>
      </c>
      <c r="W595" s="253">
        <v>0</v>
      </c>
      <c r="X595" s="253">
        <v>0</v>
      </c>
      <c r="Y595" s="253">
        <v>2</v>
      </c>
      <c r="Z595" s="253">
        <v>0</v>
      </c>
      <c r="AA595" s="253">
        <v>0</v>
      </c>
      <c r="AB595" s="253">
        <v>0</v>
      </c>
      <c r="AC595" s="253">
        <v>0</v>
      </c>
      <c r="AD595" s="253">
        <v>0</v>
      </c>
      <c r="AE595" s="253">
        <v>0</v>
      </c>
      <c r="AF595" s="253">
        <v>0</v>
      </c>
      <c r="AG595" s="253">
        <v>0</v>
      </c>
      <c r="AH595" s="253">
        <v>0</v>
      </c>
      <c r="AI595" s="253">
        <v>0</v>
      </c>
      <c r="AJ595" s="253">
        <v>0</v>
      </c>
      <c r="AK595" s="126"/>
      <c r="AL595" s="253">
        <v>487</v>
      </c>
      <c r="AM595" s="253">
        <v>274</v>
      </c>
      <c r="AN595" s="253">
        <v>128</v>
      </c>
      <c r="AO595" s="253">
        <v>0</v>
      </c>
    </row>
    <row r="596" spans="1:41">
      <c r="A596" s="129">
        <v>487274149</v>
      </c>
      <c r="B596" s="130" t="s">
        <v>129</v>
      </c>
      <c r="C596" s="141">
        <f t="shared" si="142"/>
        <v>0</v>
      </c>
      <c r="D596" s="141">
        <f t="shared" si="143"/>
        <v>0</v>
      </c>
      <c r="E596" s="141">
        <f t="shared" si="144"/>
        <v>0</v>
      </c>
      <c r="F596" s="141">
        <f t="shared" si="145"/>
        <v>1</v>
      </c>
      <c r="G596" s="141">
        <f t="shared" si="146"/>
        <v>1</v>
      </c>
      <c r="H596" s="141">
        <f t="shared" si="147"/>
        <v>0</v>
      </c>
      <c r="I596" s="141">
        <f t="shared" si="148"/>
        <v>7.4999999999999997E-2</v>
      </c>
      <c r="J596" s="141"/>
      <c r="K596" s="141">
        <f t="shared" si="149"/>
        <v>0</v>
      </c>
      <c r="L596" s="141">
        <f t="shared" si="150"/>
        <v>0</v>
      </c>
      <c r="M596" s="141">
        <f t="shared" si="151"/>
        <v>0</v>
      </c>
      <c r="N596" s="141">
        <f t="shared" si="152"/>
        <v>0</v>
      </c>
      <c r="O596" s="141">
        <f t="shared" si="153"/>
        <v>0</v>
      </c>
      <c r="P596" s="141">
        <f t="shared" si="140"/>
        <v>0</v>
      </c>
      <c r="Q596" s="141">
        <f t="shared" si="154"/>
        <v>1</v>
      </c>
      <c r="R596" s="141">
        <f t="shared" si="141"/>
        <v>2</v>
      </c>
      <c r="S596" s="144"/>
      <c r="T596" s="253">
        <v>487274149</v>
      </c>
      <c r="U596" s="383" t="s">
        <v>129</v>
      </c>
      <c r="V596" s="253">
        <v>0</v>
      </c>
      <c r="W596" s="253">
        <v>0</v>
      </c>
      <c r="X596" s="253">
        <v>0</v>
      </c>
      <c r="Y596" s="253">
        <v>1</v>
      </c>
      <c r="Z596" s="253">
        <v>1</v>
      </c>
      <c r="AA596" s="253">
        <v>0</v>
      </c>
      <c r="AB596" s="253">
        <v>0</v>
      </c>
      <c r="AC596" s="253">
        <v>0</v>
      </c>
      <c r="AD596" s="253">
        <v>0</v>
      </c>
      <c r="AE596" s="253">
        <v>0</v>
      </c>
      <c r="AF596" s="253">
        <v>0</v>
      </c>
      <c r="AG596" s="253">
        <v>0</v>
      </c>
      <c r="AH596" s="253">
        <v>0</v>
      </c>
      <c r="AI596" s="253">
        <v>0</v>
      </c>
      <c r="AJ596" s="253">
        <v>0</v>
      </c>
      <c r="AK596" s="126"/>
      <c r="AL596" s="253">
        <v>487</v>
      </c>
      <c r="AM596" s="253">
        <v>274</v>
      </c>
      <c r="AN596" s="253">
        <v>149</v>
      </c>
      <c r="AO596" s="253">
        <v>0</v>
      </c>
    </row>
    <row r="597" spans="1:41">
      <c r="A597" s="129">
        <v>487274160</v>
      </c>
      <c r="B597" s="130" t="s">
        <v>129</v>
      </c>
      <c r="C597" s="141">
        <f t="shared" si="142"/>
        <v>0</v>
      </c>
      <c r="D597" s="141">
        <f t="shared" si="143"/>
        <v>0</v>
      </c>
      <c r="E597" s="141">
        <f t="shared" si="144"/>
        <v>0</v>
      </c>
      <c r="F597" s="141">
        <f t="shared" si="145"/>
        <v>1</v>
      </c>
      <c r="G597" s="141">
        <f t="shared" si="146"/>
        <v>0</v>
      </c>
      <c r="H597" s="141">
        <f t="shared" si="147"/>
        <v>0</v>
      </c>
      <c r="I597" s="141">
        <f t="shared" si="148"/>
        <v>3.7499999999999999E-2</v>
      </c>
      <c r="J597" s="141"/>
      <c r="K597" s="141">
        <f t="shared" si="149"/>
        <v>0</v>
      </c>
      <c r="L597" s="141">
        <f t="shared" si="150"/>
        <v>0</v>
      </c>
      <c r="M597" s="141">
        <f t="shared" si="151"/>
        <v>0</v>
      </c>
      <c r="N597" s="141">
        <f t="shared" si="152"/>
        <v>0</v>
      </c>
      <c r="O597" s="141">
        <f t="shared" si="153"/>
        <v>0</v>
      </c>
      <c r="P597" s="141">
        <f t="shared" si="140"/>
        <v>0</v>
      </c>
      <c r="Q597" s="141">
        <f t="shared" si="154"/>
        <v>1</v>
      </c>
      <c r="R597" s="141">
        <f t="shared" si="141"/>
        <v>1</v>
      </c>
      <c r="S597" s="144"/>
      <c r="T597" s="253">
        <v>487274160</v>
      </c>
      <c r="U597" s="383" t="s">
        <v>129</v>
      </c>
      <c r="V597" s="253">
        <v>0</v>
      </c>
      <c r="W597" s="253">
        <v>0</v>
      </c>
      <c r="X597" s="253">
        <v>0</v>
      </c>
      <c r="Y597" s="253">
        <v>1</v>
      </c>
      <c r="Z597" s="253">
        <v>0</v>
      </c>
      <c r="AA597" s="253">
        <v>0</v>
      </c>
      <c r="AB597" s="253">
        <v>0</v>
      </c>
      <c r="AC597" s="253">
        <v>0</v>
      </c>
      <c r="AD597" s="253">
        <v>0</v>
      </c>
      <c r="AE597" s="253">
        <v>0</v>
      </c>
      <c r="AF597" s="253">
        <v>0</v>
      </c>
      <c r="AG597" s="253">
        <v>0</v>
      </c>
      <c r="AH597" s="253">
        <v>0</v>
      </c>
      <c r="AI597" s="253">
        <v>0</v>
      </c>
      <c r="AJ597" s="253">
        <v>0</v>
      </c>
      <c r="AK597" s="126"/>
      <c r="AL597" s="253">
        <v>487</v>
      </c>
      <c r="AM597" s="253">
        <v>274</v>
      </c>
      <c r="AN597" s="253">
        <v>160</v>
      </c>
      <c r="AO597" s="253">
        <v>0</v>
      </c>
    </row>
    <row r="598" spans="1:41">
      <c r="A598" s="129">
        <v>487274163</v>
      </c>
      <c r="B598" s="130" t="s">
        <v>129</v>
      </c>
      <c r="C598" s="141">
        <f t="shared" si="142"/>
        <v>0</v>
      </c>
      <c r="D598" s="141">
        <f t="shared" si="143"/>
        <v>0</v>
      </c>
      <c r="E598" s="141">
        <f t="shared" si="144"/>
        <v>0</v>
      </c>
      <c r="F598" s="141">
        <f t="shared" si="145"/>
        <v>4</v>
      </c>
      <c r="G598" s="141">
        <f t="shared" si="146"/>
        <v>1</v>
      </c>
      <c r="H598" s="141">
        <f t="shared" si="147"/>
        <v>0</v>
      </c>
      <c r="I598" s="141">
        <f t="shared" si="148"/>
        <v>0.33750000000000002</v>
      </c>
      <c r="J598" s="141"/>
      <c r="K598" s="141">
        <f t="shared" si="149"/>
        <v>0</v>
      </c>
      <c r="L598" s="141">
        <f t="shared" si="150"/>
        <v>0</v>
      </c>
      <c r="M598" s="141">
        <f t="shared" si="151"/>
        <v>4</v>
      </c>
      <c r="N598" s="141">
        <f t="shared" si="152"/>
        <v>0</v>
      </c>
      <c r="O598" s="141">
        <f t="shared" si="153"/>
        <v>4</v>
      </c>
      <c r="P598" s="141">
        <f t="shared" si="140"/>
        <v>44.444444444444443</v>
      </c>
      <c r="Q598" s="141">
        <f t="shared" si="154"/>
        <v>9</v>
      </c>
      <c r="R598" s="141">
        <f t="shared" si="141"/>
        <v>9</v>
      </c>
      <c r="S598" s="144"/>
      <c r="T598" s="253">
        <v>487274163</v>
      </c>
      <c r="U598" s="383" t="s">
        <v>129</v>
      </c>
      <c r="V598" s="253">
        <v>0</v>
      </c>
      <c r="W598" s="253">
        <v>0</v>
      </c>
      <c r="X598" s="253">
        <v>0</v>
      </c>
      <c r="Y598" s="253">
        <v>4</v>
      </c>
      <c r="Z598" s="253">
        <v>1</v>
      </c>
      <c r="AA598" s="253">
        <v>0</v>
      </c>
      <c r="AB598" s="253">
        <v>0</v>
      </c>
      <c r="AC598" s="253">
        <v>0</v>
      </c>
      <c r="AD598" s="253">
        <v>4</v>
      </c>
      <c r="AE598" s="253">
        <v>0</v>
      </c>
      <c r="AF598" s="253">
        <v>4</v>
      </c>
      <c r="AG598" s="253">
        <v>0</v>
      </c>
      <c r="AH598" s="253">
        <v>0</v>
      </c>
      <c r="AI598" s="253">
        <v>0</v>
      </c>
      <c r="AJ598" s="253">
        <v>0</v>
      </c>
      <c r="AK598" s="126"/>
      <c r="AL598" s="253">
        <v>487</v>
      </c>
      <c r="AM598" s="253">
        <v>274</v>
      </c>
      <c r="AN598" s="253">
        <v>163</v>
      </c>
      <c r="AO598" s="253">
        <v>0</v>
      </c>
    </row>
    <row r="599" spans="1:41">
      <c r="A599" s="129">
        <v>487274165</v>
      </c>
      <c r="B599" s="130" t="s">
        <v>129</v>
      </c>
      <c r="C599" s="141">
        <f t="shared" si="142"/>
        <v>0</v>
      </c>
      <c r="D599" s="141">
        <f t="shared" si="143"/>
        <v>0</v>
      </c>
      <c r="E599" s="141">
        <f t="shared" si="144"/>
        <v>4</v>
      </c>
      <c r="F599" s="141">
        <f t="shared" si="145"/>
        <v>32</v>
      </c>
      <c r="G599" s="141">
        <f t="shared" si="146"/>
        <v>14</v>
      </c>
      <c r="H599" s="141">
        <f t="shared" si="147"/>
        <v>0</v>
      </c>
      <c r="I599" s="141">
        <f t="shared" si="148"/>
        <v>2.1375000000000002</v>
      </c>
      <c r="J599" s="141"/>
      <c r="K599" s="141">
        <f t="shared" si="149"/>
        <v>0</v>
      </c>
      <c r="L599" s="141">
        <f t="shared" si="150"/>
        <v>0</v>
      </c>
      <c r="M599" s="141">
        <f t="shared" si="151"/>
        <v>7</v>
      </c>
      <c r="N599" s="141">
        <f t="shared" si="152"/>
        <v>0</v>
      </c>
      <c r="O599" s="141">
        <f t="shared" si="153"/>
        <v>22</v>
      </c>
      <c r="P599" s="141">
        <f t="shared" si="140"/>
        <v>38.596491228070171</v>
      </c>
      <c r="Q599" s="141">
        <f t="shared" si="154"/>
        <v>9</v>
      </c>
      <c r="R599" s="141">
        <f t="shared" si="141"/>
        <v>57</v>
      </c>
      <c r="S599" s="144"/>
      <c r="T599" s="253">
        <v>487274165</v>
      </c>
      <c r="U599" s="383" t="s">
        <v>129</v>
      </c>
      <c r="V599" s="253">
        <v>0</v>
      </c>
      <c r="W599" s="253">
        <v>0</v>
      </c>
      <c r="X599" s="253">
        <v>4</v>
      </c>
      <c r="Y599" s="253">
        <v>32</v>
      </c>
      <c r="Z599" s="253">
        <v>14</v>
      </c>
      <c r="AA599" s="253">
        <v>0</v>
      </c>
      <c r="AB599" s="253">
        <v>0</v>
      </c>
      <c r="AC599" s="253">
        <v>0</v>
      </c>
      <c r="AD599" s="253">
        <v>7</v>
      </c>
      <c r="AE599" s="253">
        <v>0</v>
      </c>
      <c r="AF599" s="253">
        <v>22</v>
      </c>
      <c r="AG599" s="253">
        <v>0</v>
      </c>
      <c r="AH599" s="253">
        <v>0</v>
      </c>
      <c r="AI599" s="253">
        <v>0</v>
      </c>
      <c r="AJ599" s="253">
        <v>0</v>
      </c>
      <c r="AK599" s="126"/>
      <c r="AL599" s="253">
        <v>487</v>
      </c>
      <c r="AM599" s="253">
        <v>274</v>
      </c>
      <c r="AN599" s="253">
        <v>165</v>
      </c>
      <c r="AO599" s="253">
        <v>0</v>
      </c>
    </row>
    <row r="600" spans="1:41">
      <c r="A600" s="129">
        <v>487274176</v>
      </c>
      <c r="B600" s="130" t="s">
        <v>129</v>
      </c>
      <c r="C600" s="141">
        <f t="shared" si="142"/>
        <v>0</v>
      </c>
      <c r="D600" s="141">
        <f t="shared" si="143"/>
        <v>0</v>
      </c>
      <c r="E600" s="141">
        <f t="shared" si="144"/>
        <v>6</v>
      </c>
      <c r="F600" s="141">
        <f t="shared" si="145"/>
        <v>23</v>
      </c>
      <c r="G600" s="141">
        <f t="shared" si="146"/>
        <v>7</v>
      </c>
      <c r="H600" s="141">
        <f t="shared" si="147"/>
        <v>0</v>
      </c>
      <c r="I600" s="141">
        <f t="shared" si="148"/>
        <v>1.6125</v>
      </c>
      <c r="J600" s="141"/>
      <c r="K600" s="141">
        <f t="shared" si="149"/>
        <v>0</v>
      </c>
      <c r="L600" s="141">
        <f t="shared" si="150"/>
        <v>0</v>
      </c>
      <c r="M600" s="141">
        <f t="shared" si="151"/>
        <v>7</v>
      </c>
      <c r="N600" s="141">
        <f t="shared" si="152"/>
        <v>0</v>
      </c>
      <c r="O600" s="141">
        <f t="shared" si="153"/>
        <v>22</v>
      </c>
      <c r="P600" s="141">
        <f t="shared" si="140"/>
        <v>51.162790697674424</v>
      </c>
      <c r="Q600" s="141">
        <f t="shared" si="154"/>
        <v>10</v>
      </c>
      <c r="R600" s="141">
        <f t="shared" si="141"/>
        <v>43</v>
      </c>
      <c r="S600" s="144"/>
      <c r="T600" s="253">
        <v>487274176</v>
      </c>
      <c r="U600" s="383" t="s">
        <v>129</v>
      </c>
      <c r="V600" s="253">
        <v>0</v>
      </c>
      <c r="W600" s="253">
        <v>0</v>
      </c>
      <c r="X600" s="253">
        <v>6</v>
      </c>
      <c r="Y600" s="253">
        <v>23</v>
      </c>
      <c r="Z600" s="253">
        <v>7</v>
      </c>
      <c r="AA600" s="253">
        <v>0</v>
      </c>
      <c r="AB600" s="253">
        <v>0</v>
      </c>
      <c r="AC600" s="253">
        <v>0</v>
      </c>
      <c r="AD600" s="253">
        <v>7</v>
      </c>
      <c r="AE600" s="253">
        <v>0</v>
      </c>
      <c r="AF600" s="253">
        <v>18</v>
      </c>
      <c r="AG600" s="253">
        <v>0</v>
      </c>
      <c r="AH600" s="253">
        <v>0</v>
      </c>
      <c r="AI600" s="253">
        <v>4</v>
      </c>
      <c r="AJ600" s="253">
        <v>0</v>
      </c>
      <c r="AK600" s="126"/>
      <c r="AL600" s="253">
        <v>487</v>
      </c>
      <c r="AM600" s="253">
        <v>274</v>
      </c>
      <c r="AN600" s="253">
        <v>176</v>
      </c>
      <c r="AO600" s="253">
        <v>0</v>
      </c>
    </row>
    <row r="601" spans="1:41">
      <c r="A601" s="129">
        <v>487274178</v>
      </c>
      <c r="B601" s="130" t="s">
        <v>129</v>
      </c>
      <c r="C601" s="141">
        <f t="shared" si="142"/>
        <v>0</v>
      </c>
      <c r="D601" s="141">
        <f t="shared" si="143"/>
        <v>0</v>
      </c>
      <c r="E601" s="141">
        <f t="shared" si="144"/>
        <v>0</v>
      </c>
      <c r="F601" s="141">
        <f t="shared" si="145"/>
        <v>1</v>
      </c>
      <c r="G601" s="141">
        <f t="shared" si="146"/>
        <v>0</v>
      </c>
      <c r="H601" s="141">
        <f t="shared" si="147"/>
        <v>0</v>
      </c>
      <c r="I601" s="141">
        <f t="shared" si="148"/>
        <v>3.7499999999999999E-2</v>
      </c>
      <c r="J601" s="141"/>
      <c r="K601" s="141">
        <f t="shared" si="149"/>
        <v>0</v>
      </c>
      <c r="L601" s="141">
        <f t="shared" si="150"/>
        <v>0</v>
      </c>
      <c r="M601" s="141">
        <f t="shared" si="151"/>
        <v>0</v>
      </c>
      <c r="N601" s="141">
        <f t="shared" si="152"/>
        <v>0</v>
      </c>
      <c r="O601" s="141">
        <f t="shared" si="153"/>
        <v>0</v>
      </c>
      <c r="P601" s="141">
        <f t="shared" si="140"/>
        <v>0</v>
      </c>
      <c r="Q601" s="141">
        <f t="shared" si="154"/>
        <v>1</v>
      </c>
      <c r="R601" s="141">
        <f t="shared" si="141"/>
        <v>1</v>
      </c>
      <c r="S601" s="144"/>
      <c r="T601" s="253">
        <v>487274178</v>
      </c>
      <c r="U601" s="383" t="s">
        <v>129</v>
      </c>
      <c r="V601" s="253">
        <v>0</v>
      </c>
      <c r="W601" s="253">
        <v>0</v>
      </c>
      <c r="X601" s="253">
        <v>0</v>
      </c>
      <c r="Y601" s="253">
        <v>1</v>
      </c>
      <c r="Z601" s="253">
        <v>0</v>
      </c>
      <c r="AA601" s="253">
        <v>0</v>
      </c>
      <c r="AB601" s="253">
        <v>0</v>
      </c>
      <c r="AC601" s="253">
        <v>0</v>
      </c>
      <c r="AD601" s="253">
        <v>0</v>
      </c>
      <c r="AE601" s="253">
        <v>0</v>
      </c>
      <c r="AF601" s="253">
        <v>0</v>
      </c>
      <c r="AG601" s="253">
        <v>0</v>
      </c>
      <c r="AH601" s="253">
        <v>0</v>
      </c>
      <c r="AI601" s="253">
        <v>0</v>
      </c>
      <c r="AJ601" s="253">
        <v>0</v>
      </c>
      <c r="AK601" s="126"/>
      <c r="AL601" s="253">
        <v>487</v>
      </c>
      <c r="AM601" s="253">
        <v>274</v>
      </c>
      <c r="AN601" s="253">
        <v>178</v>
      </c>
      <c r="AO601" s="253">
        <v>0</v>
      </c>
    </row>
    <row r="602" spans="1:41">
      <c r="A602" s="129">
        <v>487274181</v>
      </c>
      <c r="B602" s="130" t="s">
        <v>129</v>
      </c>
      <c r="C602" s="141">
        <f t="shared" si="142"/>
        <v>0</v>
      </c>
      <c r="D602" s="141">
        <f t="shared" si="143"/>
        <v>0</v>
      </c>
      <c r="E602" s="141">
        <f t="shared" si="144"/>
        <v>0</v>
      </c>
      <c r="F602" s="141">
        <f t="shared" si="145"/>
        <v>1</v>
      </c>
      <c r="G602" s="141">
        <f t="shared" si="146"/>
        <v>0</v>
      </c>
      <c r="H602" s="141">
        <f t="shared" si="147"/>
        <v>0</v>
      </c>
      <c r="I602" s="141">
        <f t="shared" si="148"/>
        <v>3.7499999999999999E-2</v>
      </c>
      <c r="J602" s="141"/>
      <c r="K602" s="141">
        <f t="shared" si="149"/>
        <v>0</v>
      </c>
      <c r="L602" s="141">
        <f t="shared" si="150"/>
        <v>0</v>
      </c>
      <c r="M602" s="141">
        <f t="shared" si="151"/>
        <v>0</v>
      </c>
      <c r="N602" s="141">
        <f t="shared" si="152"/>
        <v>0</v>
      </c>
      <c r="O602" s="141">
        <f t="shared" si="153"/>
        <v>1</v>
      </c>
      <c r="P602" s="141">
        <f t="shared" si="140"/>
        <v>100</v>
      </c>
      <c r="Q602" s="141">
        <f t="shared" si="154"/>
        <v>10</v>
      </c>
      <c r="R602" s="141">
        <f t="shared" si="141"/>
        <v>1</v>
      </c>
      <c r="S602" s="144"/>
      <c r="T602" s="253">
        <v>487274181</v>
      </c>
      <c r="U602" s="383" t="s">
        <v>129</v>
      </c>
      <c r="V602" s="253">
        <v>0</v>
      </c>
      <c r="W602" s="253">
        <v>0</v>
      </c>
      <c r="X602" s="253">
        <v>0</v>
      </c>
      <c r="Y602" s="253">
        <v>1</v>
      </c>
      <c r="Z602" s="253">
        <v>0</v>
      </c>
      <c r="AA602" s="253">
        <v>0</v>
      </c>
      <c r="AB602" s="253">
        <v>0</v>
      </c>
      <c r="AC602" s="253">
        <v>0</v>
      </c>
      <c r="AD602" s="253">
        <v>0</v>
      </c>
      <c r="AE602" s="253">
        <v>0</v>
      </c>
      <c r="AF602" s="253">
        <v>1</v>
      </c>
      <c r="AG602" s="253">
        <v>0</v>
      </c>
      <c r="AH602" s="253">
        <v>0</v>
      </c>
      <c r="AI602" s="253">
        <v>0</v>
      </c>
      <c r="AJ602" s="253">
        <v>0</v>
      </c>
      <c r="AK602" s="126"/>
      <c r="AL602" s="253">
        <v>487</v>
      </c>
      <c r="AM602" s="253">
        <v>274</v>
      </c>
      <c r="AN602" s="253">
        <v>181</v>
      </c>
      <c r="AO602" s="253">
        <v>0</v>
      </c>
    </row>
    <row r="603" spans="1:41">
      <c r="A603" s="129">
        <v>487274207</v>
      </c>
      <c r="B603" s="130" t="s">
        <v>129</v>
      </c>
      <c r="C603" s="141">
        <f t="shared" si="142"/>
        <v>0</v>
      </c>
      <c r="D603" s="141">
        <f t="shared" si="143"/>
        <v>0</v>
      </c>
      <c r="E603" s="141">
        <f t="shared" si="144"/>
        <v>0</v>
      </c>
      <c r="F603" s="141">
        <f t="shared" si="145"/>
        <v>2</v>
      </c>
      <c r="G603" s="141">
        <f t="shared" si="146"/>
        <v>0</v>
      </c>
      <c r="H603" s="141">
        <f t="shared" si="147"/>
        <v>0</v>
      </c>
      <c r="I603" s="141">
        <f t="shared" si="148"/>
        <v>7.4999999999999997E-2</v>
      </c>
      <c r="J603" s="141"/>
      <c r="K603" s="141">
        <f t="shared" si="149"/>
        <v>0</v>
      </c>
      <c r="L603" s="141">
        <f t="shared" si="150"/>
        <v>0</v>
      </c>
      <c r="M603" s="141">
        <f t="shared" si="151"/>
        <v>0</v>
      </c>
      <c r="N603" s="141">
        <f t="shared" si="152"/>
        <v>0</v>
      </c>
      <c r="O603" s="141">
        <f t="shared" si="153"/>
        <v>1</v>
      </c>
      <c r="P603" s="141">
        <f t="shared" si="140"/>
        <v>50</v>
      </c>
      <c r="Q603" s="141">
        <f t="shared" si="154"/>
        <v>10</v>
      </c>
      <c r="R603" s="141">
        <f t="shared" si="141"/>
        <v>2</v>
      </c>
      <c r="S603" s="144"/>
      <c r="T603" s="253">
        <v>487274207</v>
      </c>
      <c r="U603" s="383" t="s">
        <v>129</v>
      </c>
      <c r="V603" s="253">
        <v>0</v>
      </c>
      <c r="W603" s="253">
        <v>0</v>
      </c>
      <c r="X603" s="253">
        <v>0</v>
      </c>
      <c r="Y603" s="253">
        <v>2</v>
      </c>
      <c r="Z603" s="253">
        <v>0</v>
      </c>
      <c r="AA603" s="253">
        <v>0</v>
      </c>
      <c r="AB603" s="253">
        <v>0</v>
      </c>
      <c r="AC603" s="253">
        <v>0</v>
      </c>
      <c r="AD603" s="253">
        <v>0</v>
      </c>
      <c r="AE603" s="253">
        <v>0</v>
      </c>
      <c r="AF603" s="253">
        <v>1</v>
      </c>
      <c r="AG603" s="253">
        <v>0</v>
      </c>
      <c r="AH603" s="253">
        <v>0</v>
      </c>
      <c r="AI603" s="253">
        <v>0</v>
      </c>
      <c r="AJ603" s="253">
        <v>0</v>
      </c>
      <c r="AK603" s="126"/>
      <c r="AL603" s="253">
        <v>487</v>
      </c>
      <c r="AM603" s="253">
        <v>274</v>
      </c>
      <c r="AN603" s="253">
        <v>207</v>
      </c>
      <c r="AO603" s="253">
        <v>0</v>
      </c>
    </row>
    <row r="604" spans="1:41">
      <c r="A604" s="129">
        <v>487274229</v>
      </c>
      <c r="B604" s="130" t="s">
        <v>129</v>
      </c>
      <c r="C604" s="141">
        <f t="shared" si="142"/>
        <v>0</v>
      </c>
      <c r="D604" s="141">
        <f t="shared" si="143"/>
        <v>0</v>
      </c>
      <c r="E604" s="141">
        <f t="shared" si="144"/>
        <v>0</v>
      </c>
      <c r="F604" s="141">
        <f t="shared" si="145"/>
        <v>2</v>
      </c>
      <c r="G604" s="141">
        <f t="shared" si="146"/>
        <v>0</v>
      </c>
      <c r="H604" s="141">
        <f t="shared" si="147"/>
        <v>0</v>
      </c>
      <c r="I604" s="141">
        <f t="shared" si="148"/>
        <v>7.4999999999999997E-2</v>
      </c>
      <c r="J604" s="141"/>
      <c r="K604" s="141">
        <f t="shared" si="149"/>
        <v>0</v>
      </c>
      <c r="L604" s="141">
        <f t="shared" si="150"/>
        <v>0</v>
      </c>
      <c r="M604" s="141">
        <f t="shared" si="151"/>
        <v>0</v>
      </c>
      <c r="N604" s="141">
        <f t="shared" si="152"/>
        <v>0</v>
      </c>
      <c r="O604" s="141">
        <f t="shared" si="153"/>
        <v>1</v>
      </c>
      <c r="P604" s="141">
        <f t="shared" si="140"/>
        <v>50</v>
      </c>
      <c r="Q604" s="141">
        <f t="shared" si="154"/>
        <v>10</v>
      </c>
      <c r="R604" s="141">
        <f t="shared" si="141"/>
        <v>2</v>
      </c>
      <c r="S604" s="144"/>
      <c r="T604" s="253">
        <v>487274229</v>
      </c>
      <c r="U604" s="383" t="s">
        <v>129</v>
      </c>
      <c r="V604" s="253">
        <v>0</v>
      </c>
      <c r="W604" s="253">
        <v>0</v>
      </c>
      <c r="X604" s="253">
        <v>0</v>
      </c>
      <c r="Y604" s="253">
        <v>2</v>
      </c>
      <c r="Z604" s="253">
        <v>0</v>
      </c>
      <c r="AA604" s="253">
        <v>0</v>
      </c>
      <c r="AB604" s="253">
        <v>0</v>
      </c>
      <c r="AC604" s="253">
        <v>0</v>
      </c>
      <c r="AD604" s="253">
        <v>0</v>
      </c>
      <c r="AE604" s="253">
        <v>0</v>
      </c>
      <c r="AF604" s="253">
        <v>1</v>
      </c>
      <c r="AG604" s="253">
        <v>0</v>
      </c>
      <c r="AH604" s="253">
        <v>0</v>
      </c>
      <c r="AI604" s="253">
        <v>0</v>
      </c>
      <c r="AJ604" s="253">
        <v>0</v>
      </c>
      <c r="AK604" s="126"/>
      <c r="AL604" s="253">
        <v>487</v>
      </c>
      <c r="AM604" s="253">
        <v>274</v>
      </c>
      <c r="AN604" s="253">
        <v>229</v>
      </c>
      <c r="AO604" s="253">
        <v>0</v>
      </c>
    </row>
    <row r="605" spans="1:41">
      <c r="A605" s="129">
        <v>487274244</v>
      </c>
      <c r="B605" s="130" t="s">
        <v>129</v>
      </c>
      <c r="C605" s="141">
        <f t="shared" si="142"/>
        <v>0</v>
      </c>
      <c r="D605" s="141">
        <f t="shared" si="143"/>
        <v>0</v>
      </c>
      <c r="E605" s="141">
        <f t="shared" si="144"/>
        <v>1</v>
      </c>
      <c r="F605" s="141">
        <f t="shared" si="145"/>
        <v>7</v>
      </c>
      <c r="G605" s="141">
        <f t="shared" si="146"/>
        <v>1</v>
      </c>
      <c r="H605" s="141">
        <f t="shared" si="147"/>
        <v>0</v>
      </c>
      <c r="I605" s="141">
        <f t="shared" si="148"/>
        <v>0.33750000000000002</v>
      </c>
      <c r="J605" s="141"/>
      <c r="K605" s="141">
        <f t="shared" si="149"/>
        <v>0</v>
      </c>
      <c r="L605" s="141">
        <f t="shared" si="150"/>
        <v>0</v>
      </c>
      <c r="M605" s="141">
        <f t="shared" si="151"/>
        <v>0</v>
      </c>
      <c r="N605" s="141">
        <f t="shared" si="152"/>
        <v>0</v>
      </c>
      <c r="O605" s="141">
        <f t="shared" si="153"/>
        <v>5</v>
      </c>
      <c r="P605" s="141">
        <f t="shared" si="140"/>
        <v>55.555555555555557</v>
      </c>
      <c r="Q605" s="141">
        <f t="shared" si="154"/>
        <v>10</v>
      </c>
      <c r="R605" s="141">
        <f t="shared" si="141"/>
        <v>9</v>
      </c>
      <c r="S605" s="144"/>
      <c r="T605" s="253">
        <v>487274244</v>
      </c>
      <c r="U605" s="383" t="s">
        <v>129</v>
      </c>
      <c r="V605" s="253">
        <v>0</v>
      </c>
      <c r="W605" s="253">
        <v>0</v>
      </c>
      <c r="X605" s="253">
        <v>1</v>
      </c>
      <c r="Y605" s="253">
        <v>7</v>
      </c>
      <c r="Z605" s="253">
        <v>1</v>
      </c>
      <c r="AA605" s="253">
        <v>0</v>
      </c>
      <c r="AB605" s="253">
        <v>0</v>
      </c>
      <c r="AC605" s="253">
        <v>0</v>
      </c>
      <c r="AD605" s="253">
        <v>0</v>
      </c>
      <c r="AE605" s="253">
        <v>0</v>
      </c>
      <c r="AF605" s="253">
        <v>4</v>
      </c>
      <c r="AG605" s="253">
        <v>0</v>
      </c>
      <c r="AH605" s="253">
        <v>0</v>
      </c>
      <c r="AI605" s="253">
        <v>1</v>
      </c>
      <c r="AJ605" s="253">
        <v>0</v>
      </c>
      <c r="AK605" s="126"/>
      <c r="AL605" s="253">
        <v>487</v>
      </c>
      <c r="AM605" s="253">
        <v>274</v>
      </c>
      <c r="AN605" s="253">
        <v>244</v>
      </c>
      <c r="AO605" s="253">
        <v>0</v>
      </c>
    </row>
    <row r="606" spans="1:41">
      <c r="A606" s="129">
        <v>487274246</v>
      </c>
      <c r="B606" s="130" t="s">
        <v>129</v>
      </c>
      <c r="C606" s="141">
        <f t="shared" si="142"/>
        <v>0</v>
      </c>
      <c r="D606" s="141">
        <f t="shared" si="143"/>
        <v>0</v>
      </c>
      <c r="E606" s="141">
        <f t="shared" si="144"/>
        <v>0</v>
      </c>
      <c r="F606" s="141">
        <f t="shared" si="145"/>
        <v>0</v>
      </c>
      <c r="G606" s="141">
        <f t="shared" si="146"/>
        <v>1</v>
      </c>
      <c r="H606" s="141">
        <f t="shared" si="147"/>
        <v>0</v>
      </c>
      <c r="I606" s="141">
        <f t="shared" si="148"/>
        <v>3.7499999999999999E-2</v>
      </c>
      <c r="J606" s="141"/>
      <c r="K606" s="141">
        <f t="shared" si="149"/>
        <v>0</v>
      </c>
      <c r="L606" s="141">
        <f t="shared" si="150"/>
        <v>0</v>
      </c>
      <c r="M606" s="141">
        <f t="shared" si="151"/>
        <v>0</v>
      </c>
      <c r="N606" s="141">
        <f t="shared" si="152"/>
        <v>0</v>
      </c>
      <c r="O606" s="141">
        <f t="shared" si="153"/>
        <v>1</v>
      </c>
      <c r="P606" s="141">
        <f t="shared" si="140"/>
        <v>100</v>
      </c>
      <c r="Q606" s="141">
        <f t="shared" si="154"/>
        <v>10</v>
      </c>
      <c r="R606" s="141">
        <f t="shared" si="141"/>
        <v>1</v>
      </c>
      <c r="S606" s="144"/>
      <c r="T606" s="253">
        <v>487274246</v>
      </c>
      <c r="U606" s="383" t="s">
        <v>129</v>
      </c>
      <c r="V606" s="253">
        <v>0</v>
      </c>
      <c r="W606" s="253">
        <v>0</v>
      </c>
      <c r="X606" s="253">
        <v>0</v>
      </c>
      <c r="Y606" s="253">
        <v>0</v>
      </c>
      <c r="Z606" s="253">
        <v>1</v>
      </c>
      <c r="AA606" s="253">
        <v>0</v>
      </c>
      <c r="AB606" s="253">
        <v>0</v>
      </c>
      <c r="AC606" s="253">
        <v>0</v>
      </c>
      <c r="AD606" s="253">
        <v>0</v>
      </c>
      <c r="AE606" s="253">
        <v>0</v>
      </c>
      <c r="AF606" s="253">
        <v>1</v>
      </c>
      <c r="AG606" s="253">
        <v>0</v>
      </c>
      <c r="AH606" s="253">
        <v>0</v>
      </c>
      <c r="AI606" s="253">
        <v>0</v>
      </c>
      <c r="AJ606" s="253">
        <v>0</v>
      </c>
      <c r="AK606" s="126"/>
      <c r="AL606" s="253">
        <v>487</v>
      </c>
      <c r="AM606" s="253">
        <v>274</v>
      </c>
      <c r="AN606" s="253">
        <v>246</v>
      </c>
      <c r="AO606" s="253">
        <v>0</v>
      </c>
    </row>
    <row r="607" spans="1:41">
      <c r="A607" s="129">
        <v>487274248</v>
      </c>
      <c r="B607" s="130" t="s">
        <v>129</v>
      </c>
      <c r="C607" s="141">
        <f t="shared" si="142"/>
        <v>0</v>
      </c>
      <c r="D607" s="141">
        <f t="shared" si="143"/>
        <v>0</v>
      </c>
      <c r="E607" s="141">
        <f t="shared" si="144"/>
        <v>2</v>
      </c>
      <c r="F607" s="141">
        <f t="shared" si="145"/>
        <v>2</v>
      </c>
      <c r="G607" s="141">
        <f t="shared" si="146"/>
        <v>0</v>
      </c>
      <c r="H607" s="141">
        <f t="shared" si="147"/>
        <v>0</v>
      </c>
      <c r="I607" s="141">
        <f t="shared" si="148"/>
        <v>0.1875</v>
      </c>
      <c r="J607" s="141"/>
      <c r="K607" s="141">
        <f t="shared" si="149"/>
        <v>0</v>
      </c>
      <c r="L607" s="141">
        <f t="shared" si="150"/>
        <v>0</v>
      </c>
      <c r="M607" s="141">
        <f t="shared" si="151"/>
        <v>1</v>
      </c>
      <c r="N607" s="141">
        <f t="shared" si="152"/>
        <v>0</v>
      </c>
      <c r="O607" s="141">
        <f t="shared" si="153"/>
        <v>2</v>
      </c>
      <c r="P607" s="141">
        <f t="shared" si="140"/>
        <v>40</v>
      </c>
      <c r="Q607" s="141">
        <f t="shared" si="154"/>
        <v>9</v>
      </c>
      <c r="R607" s="141">
        <f t="shared" si="141"/>
        <v>5</v>
      </c>
      <c r="S607" s="144"/>
      <c r="T607" s="253">
        <v>487274248</v>
      </c>
      <c r="U607" s="383" t="s">
        <v>129</v>
      </c>
      <c r="V607" s="253">
        <v>0</v>
      </c>
      <c r="W607" s="253">
        <v>0</v>
      </c>
      <c r="X607" s="253">
        <v>2</v>
      </c>
      <c r="Y607" s="253">
        <v>2</v>
      </c>
      <c r="Z607" s="253">
        <v>0</v>
      </c>
      <c r="AA607" s="253">
        <v>0</v>
      </c>
      <c r="AB607" s="253">
        <v>0</v>
      </c>
      <c r="AC607" s="253">
        <v>0</v>
      </c>
      <c r="AD607" s="253">
        <v>1</v>
      </c>
      <c r="AE607" s="253">
        <v>0</v>
      </c>
      <c r="AF607" s="253">
        <v>1</v>
      </c>
      <c r="AG607" s="253">
        <v>0</v>
      </c>
      <c r="AH607" s="253">
        <v>0</v>
      </c>
      <c r="AI607" s="253">
        <v>1</v>
      </c>
      <c r="AJ607" s="253">
        <v>0</v>
      </c>
      <c r="AK607" s="126"/>
      <c r="AL607" s="253">
        <v>487</v>
      </c>
      <c r="AM607" s="253">
        <v>274</v>
      </c>
      <c r="AN607" s="253">
        <v>248</v>
      </c>
      <c r="AO607" s="253">
        <v>0</v>
      </c>
    </row>
    <row r="608" spans="1:41">
      <c r="A608" s="129">
        <v>487274262</v>
      </c>
      <c r="B608" s="130" t="s">
        <v>129</v>
      </c>
      <c r="C608" s="141">
        <f t="shared" si="142"/>
        <v>0</v>
      </c>
      <c r="D608" s="141">
        <f t="shared" si="143"/>
        <v>0</v>
      </c>
      <c r="E608" s="141">
        <f t="shared" si="144"/>
        <v>2</v>
      </c>
      <c r="F608" s="141">
        <f t="shared" si="145"/>
        <v>2</v>
      </c>
      <c r="G608" s="141">
        <f t="shared" si="146"/>
        <v>2</v>
      </c>
      <c r="H608" s="141">
        <f t="shared" si="147"/>
        <v>0</v>
      </c>
      <c r="I608" s="141">
        <f t="shared" si="148"/>
        <v>0.26250000000000001</v>
      </c>
      <c r="J608" s="141"/>
      <c r="K608" s="141">
        <f t="shared" si="149"/>
        <v>0</v>
      </c>
      <c r="L608" s="141">
        <f t="shared" si="150"/>
        <v>0</v>
      </c>
      <c r="M608" s="141">
        <f t="shared" si="151"/>
        <v>1</v>
      </c>
      <c r="N608" s="141">
        <f t="shared" si="152"/>
        <v>0</v>
      </c>
      <c r="O608" s="141">
        <f t="shared" si="153"/>
        <v>2</v>
      </c>
      <c r="P608" s="141">
        <f t="shared" si="140"/>
        <v>28.571428571428569</v>
      </c>
      <c r="Q608" s="141">
        <f t="shared" si="154"/>
        <v>7</v>
      </c>
      <c r="R608" s="141">
        <f t="shared" si="141"/>
        <v>7</v>
      </c>
      <c r="S608" s="144"/>
      <c r="T608" s="253">
        <v>487274262</v>
      </c>
      <c r="U608" s="383" t="s">
        <v>129</v>
      </c>
      <c r="V608" s="253">
        <v>0</v>
      </c>
      <c r="W608" s="253">
        <v>0</v>
      </c>
      <c r="X608" s="253">
        <v>2</v>
      </c>
      <c r="Y608" s="253">
        <v>2</v>
      </c>
      <c r="Z608" s="253">
        <v>2</v>
      </c>
      <c r="AA608" s="253">
        <v>0</v>
      </c>
      <c r="AB608" s="253">
        <v>0</v>
      </c>
      <c r="AC608" s="253">
        <v>0</v>
      </c>
      <c r="AD608" s="253">
        <v>1</v>
      </c>
      <c r="AE608" s="253">
        <v>0</v>
      </c>
      <c r="AF608" s="253">
        <v>2</v>
      </c>
      <c r="AG608" s="253">
        <v>0</v>
      </c>
      <c r="AH608" s="253">
        <v>0</v>
      </c>
      <c r="AI608" s="253">
        <v>0</v>
      </c>
      <c r="AJ608" s="253">
        <v>0</v>
      </c>
      <c r="AK608" s="126"/>
      <c r="AL608" s="253">
        <v>487</v>
      </c>
      <c r="AM608" s="253">
        <v>274</v>
      </c>
      <c r="AN608" s="253">
        <v>262</v>
      </c>
      <c r="AO608" s="253">
        <v>0</v>
      </c>
    </row>
    <row r="609" spans="1:41">
      <c r="A609" s="129">
        <v>487274274</v>
      </c>
      <c r="B609" s="130" t="s">
        <v>129</v>
      </c>
      <c r="C609" s="141">
        <f t="shared" si="142"/>
        <v>0</v>
      </c>
      <c r="D609" s="141">
        <f t="shared" si="143"/>
        <v>0</v>
      </c>
      <c r="E609" s="141">
        <f t="shared" si="144"/>
        <v>23</v>
      </c>
      <c r="F609" s="141">
        <f t="shared" si="145"/>
        <v>167</v>
      </c>
      <c r="G609" s="141">
        <f t="shared" si="146"/>
        <v>25</v>
      </c>
      <c r="H609" s="141">
        <f t="shared" si="147"/>
        <v>0</v>
      </c>
      <c r="I609" s="141">
        <f t="shared" si="148"/>
        <v>10.6875</v>
      </c>
      <c r="J609" s="141"/>
      <c r="K609" s="141">
        <f t="shared" si="149"/>
        <v>0</v>
      </c>
      <c r="L609" s="141">
        <f t="shared" si="150"/>
        <v>0</v>
      </c>
      <c r="M609" s="141">
        <f t="shared" si="151"/>
        <v>70</v>
      </c>
      <c r="N609" s="141">
        <f t="shared" si="152"/>
        <v>0</v>
      </c>
      <c r="O609" s="141">
        <f t="shared" si="153"/>
        <v>158</v>
      </c>
      <c r="P609" s="141">
        <f t="shared" si="140"/>
        <v>55.438596491228068</v>
      </c>
      <c r="Q609" s="141">
        <f t="shared" si="154"/>
        <v>10</v>
      </c>
      <c r="R609" s="141">
        <f t="shared" si="141"/>
        <v>285</v>
      </c>
      <c r="S609" s="144"/>
      <c r="T609" s="253">
        <v>487274274</v>
      </c>
      <c r="U609" s="383" t="s">
        <v>129</v>
      </c>
      <c r="V609" s="253">
        <v>0</v>
      </c>
      <c r="W609" s="253">
        <v>0</v>
      </c>
      <c r="X609" s="253">
        <v>23</v>
      </c>
      <c r="Y609" s="253">
        <v>167</v>
      </c>
      <c r="Z609" s="253">
        <v>25</v>
      </c>
      <c r="AA609" s="253">
        <v>0</v>
      </c>
      <c r="AB609" s="253">
        <v>0</v>
      </c>
      <c r="AC609" s="253">
        <v>0</v>
      </c>
      <c r="AD609" s="253">
        <v>70</v>
      </c>
      <c r="AE609" s="253">
        <v>0</v>
      </c>
      <c r="AF609" s="253">
        <v>139</v>
      </c>
      <c r="AG609" s="253">
        <v>0</v>
      </c>
      <c r="AH609" s="253">
        <v>0</v>
      </c>
      <c r="AI609" s="253">
        <v>19</v>
      </c>
      <c r="AJ609" s="253">
        <v>0</v>
      </c>
      <c r="AK609" s="126"/>
      <c r="AL609" s="253">
        <v>487</v>
      </c>
      <c r="AM609" s="253">
        <v>274</v>
      </c>
      <c r="AN609" s="253">
        <v>274</v>
      </c>
      <c r="AO609" s="253">
        <v>0</v>
      </c>
    </row>
    <row r="610" spans="1:41">
      <c r="A610" s="129">
        <v>487274284</v>
      </c>
      <c r="B610" s="130" t="s">
        <v>129</v>
      </c>
      <c r="C610" s="141">
        <f t="shared" si="142"/>
        <v>0</v>
      </c>
      <c r="D610" s="141">
        <f t="shared" si="143"/>
        <v>0</v>
      </c>
      <c r="E610" s="141">
        <f t="shared" si="144"/>
        <v>0</v>
      </c>
      <c r="F610" s="141">
        <f t="shared" si="145"/>
        <v>1</v>
      </c>
      <c r="G610" s="141">
        <f t="shared" si="146"/>
        <v>0</v>
      </c>
      <c r="H610" s="141">
        <f t="shared" si="147"/>
        <v>0</v>
      </c>
      <c r="I610" s="141">
        <f t="shared" si="148"/>
        <v>3.7499999999999999E-2</v>
      </c>
      <c r="J610" s="141"/>
      <c r="K610" s="141">
        <f t="shared" si="149"/>
        <v>0</v>
      </c>
      <c r="L610" s="141">
        <f t="shared" si="150"/>
        <v>0</v>
      </c>
      <c r="M610" s="141">
        <f t="shared" si="151"/>
        <v>0</v>
      </c>
      <c r="N610" s="141">
        <f t="shared" si="152"/>
        <v>0</v>
      </c>
      <c r="O610" s="141">
        <f t="shared" si="153"/>
        <v>0</v>
      </c>
      <c r="P610" s="141">
        <f t="shared" si="140"/>
        <v>0</v>
      </c>
      <c r="Q610" s="141">
        <f t="shared" si="154"/>
        <v>1</v>
      </c>
      <c r="R610" s="141">
        <f t="shared" si="141"/>
        <v>1</v>
      </c>
      <c r="S610" s="144"/>
      <c r="T610" s="253">
        <v>487274284</v>
      </c>
      <c r="U610" s="383" t="s">
        <v>129</v>
      </c>
      <c r="V610" s="253">
        <v>0</v>
      </c>
      <c r="W610" s="253">
        <v>0</v>
      </c>
      <c r="X610" s="253">
        <v>0</v>
      </c>
      <c r="Y610" s="253">
        <v>1</v>
      </c>
      <c r="Z610" s="253">
        <v>0</v>
      </c>
      <c r="AA610" s="253">
        <v>0</v>
      </c>
      <c r="AB610" s="253">
        <v>0</v>
      </c>
      <c r="AC610" s="253">
        <v>0</v>
      </c>
      <c r="AD610" s="253">
        <v>0</v>
      </c>
      <c r="AE610" s="253">
        <v>0</v>
      </c>
      <c r="AF610" s="253">
        <v>0</v>
      </c>
      <c r="AG610" s="253">
        <v>0</v>
      </c>
      <c r="AH610" s="253">
        <v>0</v>
      </c>
      <c r="AI610" s="253">
        <v>0</v>
      </c>
      <c r="AJ610" s="253">
        <v>0</v>
      </c>
      <c r="AK610" s="126"/>
      <c r="AL610" s="253">
        <v>487</v>
      </c>
      <c r="AM610" s="253">
        <v>274</v>
      </c>
      <c r="AN610" s="253">
        <v>284</v>
      </c>
      <c r="AO610" s="253">
        <v>0</v>
      </c>
    </row>
    <row r="611" spans="1:41">
      <c r="A611" s="129">
        <v>487274285</v>
      </c>
      <c r="B611" s="130" t="s">
        <v>129</v>
      </c>
      <c r="C611" s="141">
        <f t="shared" si="142"/>
        <v>0</v>
      </c>
      <c r="D611" s="141">
        <f t="shared" si="143"/>
        <v>0</v>
      </c>
      <c r="E611" s="141">
        <f t="shared" si="144"/>
        <v>0</v>
      </c>
      <c r="F611" s="141">
        <f t="shared" si="145"/>
        <v>2</v>
      </c>
      <c r="G611" s="141">
        <f t="shared" si="146"/>
        <v>0</v>
      </c>
      <c r="H611" s="141">
        <f t="shared" si="147"/>
        <v>0</v>
      </c>
      <c r="I611" s="141">
        <f t="shared" si="148"/>
        <v>7.4999999999999997E-2</v>
      </c>
      <c r="J611" s="141"/>
      <c r="K611" s="141">
        <f t="shared" si="149"/>
        <v>0</v>
      </c>
      <c r="L611" s="141">
        <f t="shared" si="150"/>
        <v>0</v>
      </c>
      <c r="M611" s="141">
        <f t="shared" si="151"/>
        <v>0</v>
      </c>
      <c r="N611" s="141">
        <f t="shared" si="152"/>
        <v>0</v>
      </c>
      <c r="O611" s="141">
        <f t="shared" si="153"/>
        <v>0</v>
      </c>
      <c r="P611" s="141">
        <f t="shared" si="140"/>
        <v>0</v>
      </c>
      <c r="Q611" s="141">
        <f t="shared" si="154"/>
        <v>1</v>
      </c>
      <c r="R611" s="141">
        <f t="shared" si="141"/>
        <v>2</v>
      </c>
      <c r="S611" s="144"/>
      <c r="T611" s="253">
        <v>487274285</v>
      </c>
      <c r="U611" s="383" t="s">
        <v>129</v>
      </c>
      <c r="V611" s="253">
        <v>0</v>
      </c>
      <c r="W611" s="253">
        <v>0</v>
      </c>
      <c r="X611" s="253">
        <v>0</v>
      </c>
      <c r="Y611" s="253">
        <v>2</v>
      </c>
      <c r="Z611" s="253">
        <v>0</v>
      </c>
      <c r="AA611" s="253">
        <v>0</v>
      </c>
      <c r="AB611" s="253">
        <v>0</v>
      </c>
      <c r="AC611" s="253">
        <v>0</v>
      </c>
      <c r="AD611" s="253">
        <v>0</v>
      </c>
      <c r="AE611" s="253">
        <v>0</v>
      </c>
      <c r="AF611" s="253">
        <v>0</v>
      </c>
      <c r="AG611" s="253">
        <v>0</v>
      </c>
      <c r="AH611" s="253">
        <v>0</v>
      </c>
      <c r="AI611" s="253">
        <v>0</v>
      </c>
      <c r="AJ611" s="253">
        <v>0</v>
      </c>
      <c r="AK611" s="126"/>
      <c r="AL611" s="253">
        <v>487</v>
      </c>
      <c r="AM611" s="253">
        <v>274</v>
      </c>
      <c r="AN611" s="253">
        <v>285</v>
      </c>
      <c r="AO611" s="253">
        <v>0</v>
      </c>
    </row>
    <row r="612" spans="1:41">
      <c r="A612" s="129">
        <v>487274308</v>
      </c>
      <c r="B612" s="130" t="s">
        <v>129</v>
      </c>
      <c r="C612" s="141">
        <f t="shared" si="142"/>
        <v>0</v>
      </c>
      <c r="D612" s="141">
        <f t="shared" si="143"/>
        <v>0</v>
      </c>
      <c r="E612" s="141">
        <f t="shared" si="144"/>
        <v>0</v>
      </c>
      <c r="F612" s="141">
        <f t="shared" si="145"/>
        <v>1</v>
      </c>
      <c r="G612" s="141">
        <f t="shared" si="146"/>
        <v>0</v>
      </c>
      <c r="H612" s="141">
        <f t="shared" si="147"/>
        <v>0</v>
      </c>
      <c r="I612" s="141">
        <f t="shared" si="148"/>
        <v>7.4999999999999997E-2</v>
      </c>
      <c r="J612" s="141"/>
      <c r="K612" s="141">
        <f t="shared" si="149"/>
        <v>0</v>
      </c>
      <c r="L612" s="141">
        <f t="shared" si="150"/>
        <v>0</v>
      </c>
      <c r="M612" s="141">
        <f t="shared" si="151"/>
        <v>1</v>
      </c>
      <c r="N612" s="141">
        <f t="shared" si="152"/>
        <v>0</v>
      </c>
      <c r="O612" s="141">
        <f t="shared" si="153"/>
        <v>1</v>
      </c>
      <c r="P612" s="141">
        <f t="shared" si="140"/>
        <v>50</v>
      </c>
      <c r="Q612" s="141">
        <f t="shared" si="154"/>
        <v>10</v>
      </c>
      <c r="R612" s="141">
        <f t="shared" si="141"/>
        <v>2</v>
      </c>
      <c r="S612" s="144"/>
      <c r="T612" s="253">
        <v>487274308</v>
      </c>
      <c r="U612" s="383" t="s">
        <v>129</v>
      </c>
      <c r="V612" s="253">
        <v>0</v>
      </c>
      <c r="W612" s="253">
        <v>0</v>
      </c>
      <c r="X612" s="253">
        <v>0</v>
      </c>
      <c r="Y612" s="253">
        <v>1</v>
      </c>
      <c r="Z612" s="253">
        <v>0</v>
      </c>
      <c r="AA612" s="253">
        <v>0</v>
      </c>
      <c r="AB612" s="253">
        <v>0</v>
      </c>
      <c r="AC612" s="253">
        <v>0</v>
      </c>
      <c r="AD612" s="253">
        <v>1</v>
      </c>
      <c r="AE612" s="253">
        <v>0</v>
      </c>
      <c r="AF612" s="253">
        <v>1</v>
      </c>
      <c r="AG612" s="253">
        <v>0</v>
      </c>
      <c r="AH612" s="253">
        <v>0</v>
      </c>
      <c r="AI612" s="253">
        <v>0</v>
      </c>
      <c r="AJ612" s="253">
        <v>0</v>
      </c>
      <c r="AK612" s="126"/>
      <c r="AL612" s="253">
        <v>487</v>
      </c>
      <c r="AM612" s="253">
        <v>274</v>
      </c>
      <c r="AN612" s="253">
        <v>308</v>
      </c>
      <c r="AO612" s="253">
        <v>0</v>
      </c>
    </row>
    <row r="613" spans="1:41">
      <c r="A613" s="129">
        <v>487274314</v>
      </c>
      <c r="B613" s="130" t="s">
        <v>129</v>
      </c>
      <c r="C613" s="141">
        <f t="shared" si="142"/>
        <v>0</v>
      </c>
      <c r="D613" s="141">
        <f t="shared" si="143"/>
        <v>0</v>
      </c>
      <c r="E613" s="141">
        <f t="shared" si="144"/>
        <v>0</v>
      </c>
      <c r="F613" s="141">
        <f t="shared" si="145"/>
        <v>1</v>
      </c>
      <c r="G613" s="141">
        <f t="shared" si="146"/>
        <v>1</v>
      </c>
      <c r="H613" s="141">
        <f t="shared" si="147"/>
        <v>0</v>
      </c>
      <c r="I613" s="141">
        <f t="shared" si="148"/>
        <v>7.4999999999999997E-2</v>
      </c>
      <c r="J613" s="141"/>
      <c r="K613" s="141">
        <f t="shared" si="149"/>
        <v>0</v>
      </c>
      <c r="L613" s="141">
        <f t="shared" si="150"/>
        <v>0</v>
      </c>
      <c r="M613" s="141">
        <f t="shared" si="151"/>
        <v>0</v>
      </c>
      <c r="N613" s="141">
        <f t="shared" si="152"/>
        <v>0</v>
      </c>
      <c r="O613" s="141">
        <f t="shared" si="153"/>
        <v>1</v>
      </c>
      <c r="P613" s="141">
        <f t="shared" si="140"/>
        <v>50</v>
      </c>
      <c r="Q613" s="141">
        <f t="shared" si="154"/>
        <v>10</v>
      </c>
      <c r="R613" s="141">
        <f t="shared" si="141"/>
        <v>2</v>
      </c>
      <c r="S613" s="144"/>
      <c r="T613" s="253">
        <v>487274314</v>
      </c>
      <c r="U613" s="383" t="s">
        <v>129</v>
      </c>
      <c r="V613" s="253">
        <v>0</v>
      </c>
      <c r="W613" s="253">
        <v>0</v>
      </c>
      <c r="X613" s="253">
        <v>0</v>
      </c>
      <c r="Y613" s="253">
        <v>1</v>
      </c>
      <c r="Z613" s="253">
        <v>1</v>
      </c>
      <c r="AA613" s="253">
        <v>0</v>
      </c>
      <c r="AB613" s="253">
        <v>0</v>
      </c>
      <c r="AC613" s="253">
        <v>0</v>
      </c>
      <c r="AD613" s="253">
        <v>0</v>
      </c>
      <c r="AE613" s="253">
        <v>0</v>
      </c>
      <c r="AF613" s="253">
        <v>1</v>
      </c>
      <c r="AG613" s="253">
        <v>0</v>
      </c>
      <c r="AH613" s="253">
        <v>0</v>
      </c>
      <c r="AI613" s="253">
        <v>0</v>
      </c>
      <c r="AJ613" s="253">
        <v>0</v>
      </c>
      <c r="AK613" s="126"/>
      <c r="AL613" s="253">
        <v>487</v>
      </c>
      <c r="AM613" s="253">
        <v>274</v>
      </c>
      <c r="AN613" s="253">
        <v>314</v>
      </c>
      <c r="AO613" s="253">
        <v>0</v>
      </c>
    </row>
    <row r="614" spans="1:41">
      <c r="A614" s="129">
        <v>487274347</v>
      </c>
      <c r="B614" s="130" t="s">
        <v>129</v>
      </c>
      <c r="C614" s="141">
        <f t="shared" si="142"/>
        <v>0</v>
      </c>
      <c r="D614" s="141">
        <f t="shared" si="143"/>
        <v>0</v>
      </c>
      <c r="E614" s="141">
        <f t="shared" si="144"/>
        <v>1</v>
      </c>
      <c r="F614" s="141">
        <f t="shared" si="145"/>
        <v>4</v>
      </c>
      <c r="G614" s="141">
        <f t="shared" si="146"/>
        <v>1</v>
      </c>
      <c r="H614" s="141">
        <f t="shared" si="147"/>
        <v>0</v>
      </c>
      <c r="I614" s="141">
        <f t="shared" si="148"/>
        <v>0.26250000000000001</v>
      </c>
      <c r="J614" s="141"/>
      <c r="K614" s="141">
        <f t="shared" si="149"/>
        <v>0</v>
      </c>
      <c r="L614" s="141">
        <f t="shared" si="150"/>
        <v>0</v>
      </c>
      <c r="M614" s="141">
        <f t="shared" si="151"/>
        <v>1</v>
      </c>
      <c r="N614" s="141">
        <f t="shared" si="152"/>
        <v>0</v>
      </c>
      <c r="O614" s="141">
        <f t="shared" si="153"/>
        <v>5</v>
      </c>
      <c r="P614" s="141">
        <f t="shared" si="140"/>
        <v>71.428571428571431</v>
      </c>
      <c r="Q614" s="141">
        <f t="shared" si="154"/>
        <v>10</v>
      </c>
      <c r="R614" s="141">
        <f t="shared" si="141"/>
        <v>7</v>
      </c>
      <c r="S614" s="144"/>
      <c r="T614" s="253">
        <v>487274347</v>
      </c>
      <c r="U614" s="383" t="s">
        <v>129</v>
      </c>
      <c r="V614" s="253">
        <v>0</v>
      </c>
      <c r="W614" s="253">
        <v>0</v>
      </c>
      <c r="X614" s="253">
        <v>1</v>
      </c>
      <c r="Y614" s="253">
        <v>4</v>
      </c>
      <c r="Z614" s="253">
        <v>1</v>
      </c>
      <c r="AA614" s="253">
        <v>0</v>
      </c>
      <c r="AB614" s="253">
        <v>0</v>
      </c>
      <c r="AC614" s="253">
        <v>0</v>
      </c>
      <c r="AD614" s="253">
        <v>1</v>
      </c>
      <c r="AE614" s="253">
        <v>0</v>
      </c>
      <c r="AF614" s="253">
        <v>5</v>
      </c>
      <c r="AG614" s="253">
        <v>0</v>
      </c>
      <c r="AH614" s="253">
        <v>0</v>
      </c>
      <c r="AI614" s="253">
        <v>0</v>
      </c>
      <c r="AJ614" s="253">
        <v>0</v>
      </c>
      <c r="AK614" s="126"/>
      <c r="AL614" s="253">
        <v>487</v>
      </c>
      <c r="AM614" s="253">
        <v>274</v>
      </c>
      <c r="AN614" s="253">
        <v>347</v>
      </c>
      <c r="AO614" s="253">
        <v>0</v>
      </c>
    </row>
    <row r="615" spans="1:41">
      <c r="A615" s="129">
        <v>488219001</v>
      </c>
      <c r="B615" s="130" t="s">
        <v>131</v>
      </c>
      <c r="C615" s="141">
        <f t="shared" si="142"/>
        <v>0</v>
      </c>
      <c r="D615" s="141">
        <f t="shared" si="143"/>
        <v>0</v>
      </c>
      <c r="E615" s="141">
        <f t="shared" si="144"/>
        <v>1</v>
      </c>
      <c r="F615" s="141">
        <f t="shared" si="145"/>
        <v>14</v>
      </c>
      <c r="G615" s="141">
        <f t="shared" si="146"/>
        <v>7</v>
      </c>
      <c r="H615" s="141">
        <f t="shared" si="147"/>
        <v>8</v>
      </c>
      <c r="I615" s="141">
        <f t="shared" si="148"/>
        <v>1.1625000000000001</v>
      </c>
      <c r="J615" s="141"/>
      <c r="K615" s="141">
        <f t="shared" si="149"/>
        <v>0</v>
      </c>
      <c r="L615" s="141">
        <f t="shared" si="150"/>
        <v>0</v>
      </c>
      <c r="M615" s="141">
        <f t="shared" si="151"/>
        <v>1</v>
      </c>
      <c r="N615" s="141">
        <f t="shared" si="152"/>
        <v>0</v>
      </c>
      <c r="O615" s="141">
        <f t="shared" si="153"/>
        <v>0</v>
      </c>
      <c r="P615" s="141">
        <f t="shared" si="140"/>
        <v>0</v>
      </c>
      <c r="Q615" s="141">
        <f t="shared" si="154"/>
        <v>1</v>
      </c>
      <c r="R615" s="141">
        <f t="shared" si="141"/>
        <v>31</v>
      </c>
      <c r="S615" s="144"/>
      <c r="T615" s="253">
        <v>488219001</v>
      </c>
      <c r="U615" s="383" t="s">
        <v>131</v>
      </c>
      <c r="V615" s="253">
        <v>0</v>
      </c>
      <c r="W615" s="253">
        <v>0</v>
      </c>
      <c r="X615" s="253">
        <v>1</v>
      </c>
      <c r="Y615" s="253">
        <v>14</v>
      </c>
      <c r="Z615" s="253">
        <v>7</v>
      </c>
      <c r="AA615" s="253">
        <v>8</v>
      </c>
      <c r="AB615" s="253">
        <v>0</v>
      </c>
      <c r="AC615" s="253">
        <v>0</v>
      </c>
      <c r="AD615" s="253">
        <v>1</v>
      </c>
      <c r="AE615" s="253">
        <v>0</v>
      </c>
      <c r="AF615" s="253">
        <v>0</v>
      </c>
      <c r="AG615" s="253">
        <v>0</v>
      </c>
      <c r="AH615" s="253">
        <v>0</v>
      </c>
      <c r="AI615" s="253">
        <v>0</v>
      </c>
      <c r="AJ615" s="253">
        <v>0</v>
      </c>
      <c r="AK615" s="126"/>
      <c r="AL615" s="253">
        <v>488</v>
      </c>
      <c r="AM615" s="253">
        <v>219</v>
      </c>
      <c r="AN615" s="253">
        <v>1</v>
      </c>
      <c r="AO615" s="253">
        <v>0</v>
      </c>
    </row>
    <row r="616" spans="1:41">
      <c r="A616" s="129">
        <v>488219035</v>
      </c>
      <c r="B616" s="130" t="s">
        <v>131</v>
      </c>
      <c r="C616" s="141">
        <f t="shared" si="142"/>
        <v>0</v>
      </c>
      <c r="D616" s="141">
        <f t="shared" si="143"/>
        <v>0</v>
      </c>
      <c r="E616" s="141">
        <f t="shared" si="144"/>
        <v>0</v>
      </c>
      <c r="F616" s="141">
        <f t="shared" si="145"/>
        <v>1</v>
      </c>
      <c r="G616" s="141">
        <f t="shared" si="146"/>
        <v>0</v>
      </c>
      <c r="H616" s="141">
        <f t="shared" si="147"/>
        <v>1</v>
      </c>
      <c r="I616" s="141">
        <f t="shared" si="148"/>
        <v>7.4999999999999997E-2</v>
      </c>
      <c r="J616" s="141"/>
      <c r="K616" s="141">
        <f t="shared" si="149"/>
        <v>0</v>
      </c>
      <c r="L616" s="141">
        <f t="shared" si="150"/>
        <v>0</v>
      </c>
      <c r="M616" s="141">
        <f t="shared" si="151"/>
        <v>0</v>
      </c>
      <c r="N616" s="141">
        <f t="shared" si="152"/>
        <v>0</v>
      </c>
      <c r="O616" s="141">
        <f t="shared" si="153"/>
        <v>1</v>
      </c>
      <c r="P616" s="141">
        <f t="shared" si="140"/>
        <v>50</v>
      </c>
      <c r="Q616" s="141">
        <f t="shared" si="154"/>
        <v>10</v>
      </c>
      <c r="R616" s="141">
        <f t="shared" si="141"/>
        <v>2</v>
      </c>
      <c r="S616" s="144"/>
      <c r="T616" s="253">
        <v>488219035</v>
      </c>
      <c r="U616" s="383" t="s">
        <v>131</v>
      </c>
      <c r="V616" s="253">
        <v>0</v>
      </c>
      <c r="W616" s="253">
        <v>0</v>
      </c>
      <c r="X616" s="253">
        <v>0</v>
      </c>
      <c r="Y616" s="253">
        <v>1</v>
      </c>
      <c r="Z616" s="253">
        <v>0</v>
      </c>
      <c r="AA616" s="253">
        <v>1</v>
      </c>
      <c r="AB616" s="253">
        <v>0</v>
      </c>
      <c r="AC616" s="253">
        <v>0</v>
      </c>
      <c r="AD616" s="253">
        <v>0</v>
      </c>
      <c r="AE616" s="253">
        <v>0</v>
      </c>
      <c r="AF616" s="253">
        <v>0</v>
      </c>
      <c r="AG616" s="253">
        <v>0</v>
      </c>
      <c r="AH616" s="253">
        <v>0</v>
      </c>
      <c r="AI616" s="253">
        <v>0</v>
      </c>
      <c r="AJ616" s="253">
        <v>1</v>
      </c>
      <c r="AK616" s="126"/>
      <c r="AL616" s="253">
        <v>488</v>
      </c>
      <c r="AM616" s="253">
        <v>219</v>
      </c>
      <c r="AN616" s="253">
        <v>35</v>
      </c>
      <c r="AO616" s="253">
        <v>0</v>
      </c>
    </row>
    <row r="617" spans="1:41">
      <c r="A617" s="129">
        <v>488219040</v>
      </c>
      <c r="B617" s="130" t="s">
        <v>131</v>
      </c>
      <c r="C617" s="141">
        <f t="shared" si="142"/>
        <v>0</v>
      </c>
      <c r="D617" s="141">
        <f t="shared" si="143"/>
        <v>0</v>
      </c>
      <c r="E617" s="141">
        <f t="shared" si="144"/>
        <v>2</v>
      </c>
      <c r="F617" s="141">
        <f t="shared" si="145"/>
        <v>6</v>
      </c>
      <c r="G617" s="141">
        <f t="shared" si="146"/>
        <v>4</v>
      </c>
      <c r="H617" s="141">
        <f t="shared" si="147"/>
        <v>3</v>
      </c>
      <c r="I617" s="141">
        <f t="shared" si="148"/>
        <v>0.6</v>
      </c>
      <c r="J617" s="141"/>
      <c r="K617" s="141">
        <f t="shared" si="149"/>
        <v>0</v>
      </c>
      <c r="L617" s="141">
        <f t="shared" si="150"/>
        <v>0</v>
      </c>
      <c r="M617" s="141">
        <f t="shared" si="151"/>
        <v>1</v>
      </c>
      <c r="N617" s="141">
        <f t="shared" si="152"/>
        <v>0</v>
      </c>
      <c r="O617" s="141">
        <f t="shared" si="153"/>
        <v>7</v>
      </c>
      <c r="P617" s="141">
        <f t="shared" si="140"/>
        <v>43.75</v>
      </c>
      <c r="Q617" s="141">
        <f t="shared" si="154"/>
        <v>9</v>
      </c>
      <c r="R617" s="141">
        <f t="shared" si="141"/>
        <v>16</v>
      </c>
      <c r="S617" s="144"/>
      <c r="T617" s="253">
        <v>488219040</v>
      </c>
      <c r="U617" s="383" t="s">
        <v>131</v>
      </c>
      <c r="V617" s="253">
        <v>0</v>
      </c>
      <c r="W617" s="253">
        <v>0</v>
      </c>
      <c r="X617" s="253">
        <v>2</v>
      </c>
      <c r="Y617" s="253">
        <v>6</v>
      </c>
      <c r="Z617" s="253">
        <v>4</v>
      </c>
      <c r="AA617" s="253">
        <v>3</v>
      </c>
      <c r="AB617" s="253">
        <v>0</v>
      </c>
      <c r="AC617" s="253">
        <v>0</v>
      </c>
      <c r="AD617" s="253">
        <v>1</v>
      </c>
      <c r="AE617" s="253">
        <v>0</v>
      </c>
      <c r="AF617" s="253">
        <v>5</v>
      </c>
      <c r="AG617" s="253">
        <v>0</v>
      </c>
      <c r="AH617" s="253">
        <v>0</v>
      </c>
      <c r="AI617" s="253">
        <v>0</v>
      </c>
      <c r="AJ617" s="253">
        <v>2</v>
      </c>
      <c r="AK617" s="126"/>
      <c r="AL617" s="253">
        <v>488</v>
      </c>
      <c r="AM617" s="253">
        <v>219</v>
      </c>
      <c r="AN617" s="253">
        <v>40</v>
      </c>
      <c r="AO617" s="253">
        <v>0</v>
      </c>
    </row>
    <row r="618" spans="1:41">
      <c r="A618" s="129">
        <v>488219044</v>
      </c>
      <c r="B618" s="130" t="s">
        <v>131</v>
      </c>
      <c r="C618" s="141">
        <f t="shared" si="142"/>
        <v>0</v>
      </c>
      <c r="D618" s="141">
        <f t="shared" si="143"/>
        <v>0</v>
      </c>
      <c r="E618" s="141">
        <f t="shared" si="144"/>
        <v>0</v>
      </c>
      <c r="F618" s="141">
        <f t="shared" si="145"/>
        <v>6</v>
      </c>
      <c r="G618" s="141">
        <f t="shared" si="146"/>
        <v>8</v>
      </c>
      <c r="H618" s="141">
        <f t="shared" si="147"/>
        <v>17</v>
      </c>
      <c r="I618" s="141">
        <f t="shared" si="148"/>
        <v>2.2124999999999999</v>
      </c>
      <c r="J618" s="141"/>
      <c r="K618" s="141">
        <f t="shared" si="149"/>
        <v>0</v>
      </c>
      <c r="L618" s="141">
        <f t="shared" si="150"/>
        <v>0</v>
      </c>
      <c r="M618" s="141">
        <f t="shared" si="151"/>
        <v>28</v>
      </c>
      <c r="N618" s="141">
        <f t="shared" si="152"/>
        <v>0</v>
      </c>
      <c r="O618" s="141">
        <f t="shared" si="153"/>
        <v>13</v>
      </c>
      <c r="P618" s="141">
        <f t="shared" si="140"/>
        <v>22.033898305084744</v>
      </c>
      <c r="Q618" s="141">
        <f t="shared" si="154"/>
        <v>5</v>
      </c>
      <c r="R618" s="141">
        <f t="shared" si="141"/>
        <v>59</v>
      </c>
      <c r="S618" s="144"/>
      <c r="T618" s="253">
        <v>488219044</v>
      </c>
      <c r="U618" s="383" t="s">
        <v>131</v>
      </c>
      <c r="V618" s="253">
        <v>0</v>
      </c>
      <c r="W618" s="253">
        <v>0</v>
      </c>
      <c r="X618" s="253">
        <v>0</v>
      </c>
      <c r="Y618" s="253">
        <v>6</v>
      </c>
      <c r="Z618" s="253">
        <v>8</v>
      </c>
      <c r="AA618" s="253">
        <v>17</v>
      </c>
      <c r="AB618" s="253">
        <v>0</v>
      </c>
      <c r="AC618" s="253">
        <v>0</v>
      </c>
      <c r="AD618" s="253">
        <v>28</v>
      </c>
      <c r="AE618" s="253">
        <v>0</v>
      </c>
      <c r="AF618" s="253">
        <v>9</v>
      </c>
      <c r="AG618" s="253">
        <v>0</v>
      </c>
      <c r="AH618" s="253">
        <v>0</v>
      </c>
      <c r="AI618" s="253">
        <v>0</v>
      </c>
      <c r="AJ618" s="253">
        <v>4</v>
      </c>
      <c r="AK618" s="126"/>
      <c r="AL618" s="253">
        <v>488</v>
      </c>
      <c r="AM618" s="253">
        <v>219</v>
      </c>
      <c r="AN618" s="253">
        <v>44</v>
      </c>
      <c r="AO618" s="253">
        <v>0</v>
      </c>
    </row>
    <row r="619" spans="1:41">
      <c r="A619" s="129">
        <v>488219050</v>
      </c>
      <c r="B619" s="130" t="s">
        <v>131</v>
      </c>
      <c r="C619" s="141">
        <f t="shared" si="142"/>
        <v>0</v>
      </c>
      <c r="D619" s="141">
        <f t="shared" si="143"/>
        <v>0</v>
      </c>
      <c r="E619" s="141">
        <f t="shared" si="144"/>
        <v>0</v>
      </c>
      <c r="F619" s="141">
        <f t="shared" si="145"/>
        <v>0</v>
      </c>
      <c r="G619" s="141">
        <f t="shared" si="146"/>
        <v>0</v>
      </c>
      <c r="H619" s="141">
        <f t="shared" si="147"/>
        <v>1</v>
      </c>
      <c r="I619" s="141">
        <f t="shared" si="148"/>
        <v>3.7499999999999999E-2</v>
      </c>
      <c r="J619" s="141"/>
      <c r="K619" s="141">
        <f t="shared" si="149"/>
        <v>0</v>
      </c>
      <c r="L619" s="141">
        <f t="shared" si="150"/>
        <v>0</v>
      </c>
      <c r="M619" s="141">
        <f t="shared" si="151"/>
        <v>0</v>
      </c>
      <c r="N619" s="141">
        <f t="shared" si="152"/>
        <v>0</v>
      </c>
      <c r="O619" s="141">
        <f t="shared" si="153"/>
        <v>0</v>
      </c>
      <c r="P619" s="141">
        <f t="shared" si="140"/>
        <v>0</v>
      </c>
      <c r="Q619" s="141">
        <f t="shared" si="154"/>
        <v>1</v>
      </c>
      <c r="R619" s="141">
        <f t="shared" si="141"/>
        <v>1</v>
      </c>
      <c r="S619" s="144"/>
      <c r="T619" s="253">
        <v>488219050</v>
      </c>
      <c r="U619" s="383" t="s">
        <v>131</v>
      </c>
      <c r="V619" s="253">
        <v>0</v>
      </c>
      <c r="W619" s="253">
        <v>0</v>
      </c>
      <c r="X619" s="253">
        <v>0</v>
      </c>
      <c r="Y619" s="253">
        <v>0</v>
      </c>
      <c r="Z619" s="253">
        <v>0</v>
      </c>
      <c r="AA619" s="253">
        <v>1</v>
      </c>
      <c r="AB619" s="253">
        <v>0</v>
      </c>
      <c r="AC619" s="253">
        <v>0</v>
      </c>
      <c r="AD619" s="253">
        <v>0</v>
      </c>
      <c r="AE619" s="253">
        <v>0</v>
      </c>
      <c r="AF619" s="253">
        <v>0</v>
      </c>
      <c r="AG619" s="253">
        <v>0</v>
      </c>
      <c r="AH619" s="253">
        <v>0</v>
      </c>
      <c r="AI619" s="253">
        <v>0</v>
      </c>
      <c r="AJ619" s="253">
        <v>0</v>
      </c>
      <c r="AK619" s="126"/>
      <c r="AL619" s="253">
        <v>488</v>
      </c>
      <c r="AM619" s="253">
        <v>219</v>
      </c>
      <c r="AN619" s="253">
        <v>50</v>
      </c>
      <c r="AO619" s="253">
        <v>0</v>
      </c>
    </row>
    <row r="620" spans="1:41">
      <c r="A620" s="129">
        <v>488219065</v>
      </c>
      <c r="B620" s="130" t="s">
        <v>131</v>
      </c>
      <c r="C620" s="141">
        <f t="shared" si="142"/>
        <v>0</v>
      </c>
      <c r="D620" s="141">
        <f t="shared" si="143"/>
        <v>0</v>
      </c>
      <c r="E620" s="141">
        <f t="shared" si="144"/>
        <v>0</v>
      </c>
      <c r="F620" s="141">
        <f t="shared" si="145"/>
        <v>0</v>
      </c>
      <c r="G620" s="141">
        <f t="shared" si="146"/>
        <v>0</v>
      </c>
      <c r="H620" s="141">
        <f t="shared" si="147"/>
        <v>1</v>
      </c>
      <c r="I620" s="141">
        <f t="shared" si="148"/>
        <v>3.7499999999999999E-2</v>
      </c>
      <c r="J620" s="141"/>
      <c r="K620" s="141">
        <f t="shared" si="149"/>
        <v>0</v>
      </c>
      <c r="L620" s="141">
        <f t="shared" si="150"/>
        <v>0</v>
      </c>
      <c r="M620" s="141">
        <f t="shared" si="151"/>
        <v>0</v>
      </c>
      <c r="N620" s="141">
        <f t="shared" si="152"/>
        <v>0</v>
      </c>
      <c r="O620" s="141">
        <f t="shared" si="153"/>
        <v>0</v>
      </c>
      <c r="P620" s="141">
        <f t="shared" si="140"/>
        <v>0</v>
      </c>
      <c r="Q620" s="141">
        <f t="shared" si="154"/>
        <v>1</v>
      </c>
      <c r="R620" s="141">
        <f t="shared" si="141"/>
        <v>1</v>
      </c>
      <c r="S620" s="144"/>
      <c r="T620" s="253">
        <v>488219065</v>
      </c>
      <c r="U620" s="383" t="s">
        <v>131</v>
      </c>
      <c r="V620" s="253">
        <v>0</v>
      </c>
      <c r="W620" s="253">
        <v>0</v>
      </c>
      <c r="X620" s="253">
        <v>0</v>
      </c>
      <c r="Y620" s="253">
        <v>0</v>
      </c>
      <c r="Z620" s="253">
        <v>0</v>
      </c>
      <c r="AA620" s="253">
        <v>1</v>
      </c>
      <c r="AB620" s="253">
        <v>0</v>
      </c>
      <c r="AC620" s="253">
        <v>0</v>
      </c>
      <c r="AD620" s="253">
        <v>0</v>
      </c>
      <c r="AE620" s="253">
        <v>0</v>
      </c>
      <c r="AF620" s="253">
        <v>0</v>
      </c>
      <c r="AG620" s="253">
        <v>0</v>
      </c>
      <c r="AH620" s="253">
        <v>0</v>
      </c>
      <c r="AI620" s="253">
        <v>0</v>
      </c>
      <c r="AJ620" s="253">
        <v>0</v>
      </c>
      <c r="AK620" s="126"/>
      <c r="AL620" s="253">
        <v>488</v>
      </c>
      <c r="AM620" s="253">
        <v>219</v>
      </c>
      <c r="AN620" s="253">
        <v>65</v>
      </c>
      <c r="AO620" s="253">
        <v>0</v>
      </c>
    </row>
    <row r="621" spans="1:41">
      <c r="A621" s="129">
        <v>488219082</v>
      </c>
      <c r="B621" s="130" t="s">
        <v>131</v>
      </c>
      <c r="C621" s="141">
        <f t="shared" si="142"/>
        <v>0</v>
      </c>
      <c r="D621" s="141">
        <f t="shared" si="143"/>
        <v>0</v>
      </c>
      <c r="E621" s="141">
        <f t="shared" si="144"/>
        <v>1</v>
      </c>
      <c r="F621" s="141">
        <f t="shared" si="145"/>
        <v>1</v>
      </c>
      <c r="G621" s="141">
        <f t="shared" si="146"/>
        <v>0</v>
      </c>
      <c r="H621" s="141">
        <f t="shared" si="147"/>
        <v>7</v>
      </c>
      <c r="I621" s="141">
        <f t="shared" si="148"/>
        <v>0.33750000000000002</v>
      </c>
      <c r="J621" s="141"/>
      <c r="K621" s="141">
        <f t="shared" si="149"/>
        <v>0</v>
      </c>
      <c r="L621" s="141">
        <f t="shared" si="150"/>
        <v>0</v>
      </c>
      <c r="M621" s="141">
        <f t="shared" si="151"/>
        <v>0</v>
      </c>
      <c r="N621" s="141">
        <f t="shared" si="152"/>
        <v>0</v>
      </c>
      <c r="O621" s="141">
        <f t="shared" si="153"/>
        <v>1</v>
      </c>
      <c r="P621" s="141">
        <f t="shared" si="140"/>
        <v>11.111111111111111</v>
      </c>
      <c r="Q621" s="141">
        <f t="shared" si="154"/>
        <v>3</v>
      </c>
      <c r="R621" s="141">
        <f t="shared" si="141"/>
        <v>9</v>
      </c>
      <c r="S621" s="144"/>
      <c r="T621" s="253">
        <v>488219082</v>
      </c>
      <c r="U621" s="383" t="s">
        <v>131</v>
      </c>
      <c r="V621" s="253">
        <v>0</v>
      </c>
      <c r="W621" s="253">
        <v>0</v>
      </c>
      <c r="X621" s="253">
        <v>1</v>
      </c>
      <c r="Y621" s="253">
        <v>1</v>
      </c>
      <c r="Z621" s="253">
        <v>0</v>
      </c>
      <c r="AA621" s="253">
        <v>7</v>
      </c>
      <c r="AB621" s="253">
        <v>0</v>
      </c>
      <c r="AC621" s="253">
        <v>0</v>
      </c>
      <c r="AD621" s="253">
        <v>0</v>
      </c>
      <c r="AE621" s="253">
        <v>0</v>
      </c>
      <c r="AF621" s="253">
        <v>0</v>
      </c>
      <c r="AG621" s="253">
        <v>0</v>
      </c>
      <c r="AH621" s="253">
        <v>0</v>
      </c>
      <c r="AI621" s="253">
        <v>0</v>
      </c>
      <c r="AJ621" s="253">
        <v>1</v>
      </c>
      <c r="AK621" s="126"/>
      <c r="AL621" s="253">
        <v>488</v>
      </c>
      <c r="AM621" s="253">
        <v>219</v>
      </c>
      <c r="AN621" s="253">
        <v>82</v>
      </c>
      <c r="AO621" s="253">
        <v>0</v>
      </c>
    </row>
    <row r="622" spans="1:41">
      <c r="A622" s="129">
        <v>488219083</v>
      </c>
      <c r="B622" s="130" t="s">
        <v>131</v>
      </c>
      <c r="C622" s="141">
        <f t="shared" si="142"/>
        <v>0</v>
      </c>
      <c r="D622" s="141">
        <f t="shared" si="143"/>
        <v>0</v>
      </c>
      <c r="E622" s="141">
        <f t="shared" si="144"/>
        <v>0</v>
      </c>
      <c r="F622" s="141">
        <f t="shared" si="145"/>
        <v>4</v>
      </c>
      <c r="G622" s="141">
        <f t="shared" si="146"/>
        <v>0</v>
      </c>
      <c r="H622" s="141">
        <f t="shared" si="147"/>
        <v>0</v>
      </c>
      <c r="I622" s="141">
        <f t="shared" si="148"/>
        <v>0.15</v>
      </c>
      <c r="J622" s="141"/>
      <c r="K622" s="141">
        <f t="shared" si="149"/>
        <v>0</v>
      </c>
      <c r="L622" s="141">
        <f t="shared" si="150"/>
        <v>0</v>
      </c>
      <c r="M622" s="141">
        <f t="shared" si="151"/>
        <v>0</v>
      </c>
      <c r="N622" s="141">
        <f t="shared" si="152"/>
        <v>0</v>
      </c>
      <c r="O622" s="141">
        <f t="shared" si="153"/>
        <v>0</v>
      </c>
      <c r="P622" s="141">
        <f t="shared" si="140"/>
        <v>0</v>
      </c>
      <c r="Q622" s="141">
        <f t="shared" si="154"/>
        <v>1</v>
      </c>
      <c r="R622" s="141">
        <f t="shared" si="141"/>
        <v>4</v>
      </c>
      <c r="S622" s="144"/>
      <c r="T622" s="253">
        <v>488219083</v>
      </c>
      <c r="U622" s="383" t="s">
        <v>131</v>
      </c>
      <c r="V622" s="253">
        <v>0</v>
      </c>
      <c r="W622" s="253">
        <v>0</v>
      </c>
      <c r="X622" s="253">
        <v>0</v>
      </c>
      <c r="Y622" s="253">
        <v>4</v>
      </c>
      <c r="Z622" s="253">
        <v>0</v>
      </c>
      <c r="AA622" s="253">
        <v>0</v>
      </c>
      <c r="AB622" s="253">
        <v>0</v>
      </c>
      <c r="AC622" s="253">
        <v>0</v>
      </c>
      <c r="AD622" s="253">
        <v>0</v>
      </c>
      <c r="AE622" s="253">
        <v>0</v>
      </c>
      <c r="AF622" s="253">
        <v>0</v>
      </c>
      <c r="AG622" s="253">
        <v>0</v>
      </c>
      <c r="AH622" s="253">
        <v>0</v>
      </c>
      <c r="AI622" s="253">
        <v>0</v>
      </c>
      <c r="AJ622" s="253">
        <v>0</v>
      </c>
      <c r="AK622" s="126"/>
      <c r="AL622" s="253">
        <v>488</v>
      </c>
      <c r="AM622" s="253">
        <v>219</v>
      </c>
      <c r="AN622" s="253">
        <v>83</v>
      </c>
      <c r="AO622" s="253">
        <v>0</v>
      </c>
    </row>
    <row r="623" spans="1:41">
      <c r="A623" s="129">
        <v>488219122</v>
      </c>
      <c r="B623" s="130" t="s">
        <v>131</v>
      </c>
      <c r="C623" s="141">
        <f t="shared" si="142"/>
        <v>0</v>
      </c>
      <c r="D623" s="141">
        <f t="shared" si="143"/>
        <v>0</v>
      </c>
      <c r="E623" s="141">
        <f t="shared" si="144"/>
        <v>0</v>
      </c>
      <c r="F623" s="141">
        <f t="shared" si="145"/>
        <v>6</v>
      </c>
      <c r="G623" s="141">
        <f t="shared" si="146"/>
        <v>10</v>
      </c>
      <c r="H623" s="141">
        <f t="shared" si="147"/>
        <v>8</v>
      </c>
      <c r="I623" s="141">
        <f t="shared" si="148"/>
        <v>0.9375</v>
      </c>
      <c r="J623" s="141"/>
      <c r="K623" s="141">
        <f t="shared" si="149"/>
        <v>0</v>
      </c>
      <c r="L623" s="141">
        <f t="shared" si="150"/>
        <v>0</v>
      </c>
      <c r="M623" s="141">
        <f t="shared" si="151"/>
        <v>1</v>
      </c>
      <c r="N623" s="141">
        <f t="shared" si="152"/>
        <v>0</v>
      </c>
      <c r="O623" s="141">
        <f t="shared" si="153"/>
        <v>3</v>
      </c>
      <c r="P623" s="141">
        <f t="shared" si="140"/>
        <v>12</v>
      </c>
      <c r="Q623" s="141">
        <f t="shared" si="154"/>
        <v>3</v>
      </c>
      <c r="R623" s="141">
        <f t="shared" si="141"/>
        <v>25</v>
      </c>
      <c r="S623" s="144"/>
      <c r="T623" s="253">
        <v>488219122</v>
      </c>
      <c r="U623" s="383" t="s">
        <v>131</v>
      </c>
      <c r="V623" s="253">
        <v>0</v>
      </c>
      <c r="W623" s="253">
        <v>0</v>
      </c>
      <c r="X623" s="253">
        <v>0</v>
      </c>
      <c r="Y623" s="253">
        <v>6</v>
      </c>
      <c r="Z623" s="253">
        <v>10</v>
      </c>
      <c r="AA623" s="253">
        <v>8</v>
      </c>
      <c r="AB623" s="253">
        <v>0</v>
      </c>
      <c r="AC623" s="253">
        <v>0</v>
      </c>
      <c r="AD623" s="253">
        <v>1</v>
      </c>
      <c r="AE623" s="253">
        <v>0</v>
      </c>
      <c r="AF623" s="253">
        <v>2</v>
      </c>
      <c r="AG623" s="253">
        <v>0</v>
      </c>
      <c r="AH623" s="253">
        <v>0</v>
      </c>
      <c r="AI623" s="253">
        <v>0</v>
      </c>
      <c r="AJ623" s="253">
        <v>1</v>
      </c>
      <c r="AK623" s="126"/>
      <c r="AL623" s="253">
        <v>488</v>
      </c>
      <c r="AM623" s="253">
        <v>219</v>
      </c>
      <c r="AN623" s="253">
        <v>122</v>
      </c>
      <c r="AO623" s="253">
        <v>0</v>
      </c>
    </row>
    <row r="624" spans="1:41">
      <c r="A624" s="129">
        <v>488219131</v>
      </c>
      <c r="B624" s="130" t="s">
        <v>131</v>
      </c>
      <c r="C624" s="141">
        <f t="shared" si="142"/>
        <v>0</v>
      </c>
      <c r="D624" s="141">
        <f t="shared" si="143"/>
        <v>0</v>
      </c>
      <c r="E624" s="141">
        <f t="shared" si="144"/>
        <v>0</v>
      </c>
      <c r="F624" s="141">
        <f t="shared" si="145"/>
        <v>3</v>
      </c>
      <c r="G624" s="141">
        <f t="shared" si="146"/>
        <v>3</v>
      </c>
      <c r="H624" s="141">
        <f t="shared" si="147"/>
        <v>4</v>
      </c>
      <c r="I624" s="141">
        <f t="shared" si="148"/>
        <v>0.375</v>
      </c>
      <c r="J624" s="141"/>
      <c r="K624" s="141">
        <f t="shared" si="149"/>
        <v>0</v>
      </c>
      <c r="L624" s="141">
        <f t="shared" si="150"/>
        <v>0</v>
      </c>
      <c r="M624" s="141">
        <f t="shared" si="151"/>
        <v>0</v>
      </c>
      <c r="N624" s="141">
        <f t="shared" si="152"/>
        <v>0</v>
      </c>
      <c r="O624" s="141">
        <f t="shared" si="153"/>
        <v>0</v>
      </c>
      <c r="P624" s="141">
        <f t="shared" si="140"/>
        <v>0</v>
      </c>
      <c r="Q624" s="141">
        <f t="shared" si="154"/>
        <v>1</v>
      </c>
      <c r="R624" s="141">
        <f t="shared" si="141"/>
        <v>10</v>
      </c>
      <c r="S624" s="144"/>
      <c r="T624" s="253">
        <v>488219131</v>
      </c>
      <c r="U624" s="383" t="s">
        <v>131</v>
      </c>
      <c r="V624" s="253">
        <v>0</v>
      </c>
      <c r="W624" s="253">
        <v>0</v>
      </c>
      <c r="X624" s="253">
        <v>0</v>
      </c>
      <c r="Y624" s="253">
        <v>3</v>
      </c>
      <c r="Z624" s="253">
        <v>3</v>
      </c>
      <c r="AA624" s="253">
        <v>4</v>
      </c>
      <c r="AB624" s="253">
        <v>0</v>
      </c>
      <c r="AC624" s="253">
        <v>0</v>
      </c>
      <c r="AD624" s="253">
        <v>0</v>
      </c>
      <c r="AE624" s="253">
        <v>0</v>
      </c>
      <c r="AF624" s="253">
        <v>0</v>
      </c>
      <c r="AG624" s="253">
        <v>0</v>
      </c>
      <c r="AH624" s="253">
        <v>0</v>
      </c>
      <c r="AI624" s="253">
        <v>0</v>
      </c>
      <c r="AJ624" s="253">
        <v>0</v>
      </c>
      <c r="AK624" s="126"/>
      <c r="AL624" s="253">
        <v>488</v>
      </c>
      <c r="AM624" s="253">
        <v>219</v>
      </c>
      <c r="AN624" s="253">
        <v>131</v>
      </c>
      <c r="AO624" s="253">
        <v>0</v>
      </c>
    </row>
    <row r="625" spans="1:41">
      <c r="A625" s="129">
        <v>488219133</v>
      </c>
      <c r="B625" s="130" t="s">
        <v>131</v>
      </c>
      <c r="C625" s="141">
        <f t="shared" si="142"/>
        <v>0</v>
      </c>
      <c r="D625" s="141">
        <f t="shared" si="143"/>
        <v>0</v>
      </c>
      <c r="E625" s="141">
        <f t="shared" si="144"/>
        <v>0</v>
      </c>
      <c r="F625" s="141">
        <f t="shared" si="145"/>
        <v>2</v>
      </c>
      <c r="G625" s="141">
        <f t="shared" si="146"/>
        <v>4</v>
      </c>
      <c r="H625" s="141">
        <f t="shared" si="147"/>
        <v>9</v>
      </c>
      <c r="I625" s="141">
        <f t="shared" si="148"/>
        <v>0.67500000000000004</v>
      </c>
      <c r="J625" s="141"/>
      <c r="K625" s="141">
        <f t="shared" si="149"/>
        <v>0</v>
      </c>
      <c r="L625" s="141">
        <f t="shared" si="150"/>
        <v>0</v>
      </c>
      <c r="M625" s="141">
        <f t="shared" si="151"/>
        <v>3</v>
      </c>
      <c r="N625" s="141">
        <f t="shared" si="152"/>
        <v>0</v>
      </c>
      <c r="O625" s="141">
        <f t="shared" si="153"/>
        <v>2</v>
      </c>
      <c r="P625" s="141">
        <f t="shared" si="140"/>
        <v>11.111111111111111</v>
      </c>
      <c r="Q625" s="141">
        <f t="shared" si="154"/>
        <v>3</v>
      </c>
      <c r="R625" s="141">
        <f t="shared" si="141"/>
        <v>18</v>
      </c>
      <c r="S625" s="144"/>
      <c r="T625" s="253">
        <v>488219133</v>
      </c>
      <c r="U625" s="383" t="s">
        <v>131</v>
      </c>
      <c r="V625" s="253">
        <v>0</v>
      </c>
      <c r="W625" s="253">
        <v>0</v>
      </c>
      <c r="X625" s="253">
        <v>0</v>
      </c>
      <c r="Y625" s="253">
        <v>2</v>
      </c>
      <c r="Z625" s="253">
        <v>4</v>
      </c>
      <c r="AA625" s="253">
        <v>9</v>
      </c>
      <c r="AB625" s="253">
        <v>0</v>
      </c>
      <c r="AC625" s="253">
        <v>0</v>
      </c>
      <c r="AD625" s="253">
        <v>3</v>
      </c>
      <c r="AE625" s="253">
        <v>0</v>
      </c>
      <c r="AF625" s="253">
        <v>0</v>
      </c>
      <c r="AG625" s="253">
        <v>0</v>
      </c>
      <c r="AH625" s="253">
        <v>0</v>
      </c>
      <c r="AI625" s="253">
        <v>0</v>
      </c>
      <c r="AJ625" s="253">
        <v>2</v>
      </c>
      <c r="AK625" s="126"/>
      <c r="AL625" s="253">
        <v>488</v>
      </c>
      <c r="AM625" s="253">
        <v>219</v>
      </c>
      <c r="AN625" s="253">
        <v>133</v>
      </c>
      <c r="AO625" s="253">
        <v>0</v>
      </c>
    </row>
    <row r="626" spans="1:41">
      <c r="A626" s="129">
        <v>488219142</v>
      </c>
      <c r="B626" s="130" t="s">
        <v>131</v>
      </c>
      <c r="C626" s="141">
        <f t="shared" si="142"/>
        <v>0</v>
      </c>
      <c r="D626" s="141">
        <f t="shared" si="143"/>
        <v>0</v>
      </c>
      <c r="E626" s="141">
        <f t="shared" si="144"/>
        <v>2</v>
      </c>
      <c r="F626" s="141">
        <f t="shared" si="145"/>
        <v>11</v>
      </c>
      <c r="G626" s="141">
        <f t="shared" si="146"/>
        <v>8</v>
      </c>
      <c r="H626" s="141">
        <f t="shared" si="147"/>
        <v>12</v>
      </c>
      <c r="I626" s="141">
        <f t="shared" si="148"/>
        <v>1.2749999999999999</v>
      </c>
      <c r="J626" s="141"/>
      <c r="K626" s="141">
        <f t="shared" si="149"/>
        <v>0</v>
      </c>
      <c r="L626" s="141">
        <f t="shared" si="150"/>
        <v>0</v>
      </c>
      <c r="M626" s="141">
        <f t="shared" si="151"/>
        <v>1</v>
      </c>
      <c r="N626" s="141">
        <f t="shared" si="152"/>
        <v>0</v>
      </c>
      <c r="O626" s="141">
        <f t="shared" si="153"/>
        <v>7</v>
      </c>
      <c r="P626" s="141">
        <f t="shared" si="140"/>
        <v>20.588235294117645</v>
      </c>
      <c r="Q626" s="141">
        <f t="shared" si="154"/>
        <v>5</v>
      </c>
      <c r="R626" s="141">
        <f t="shared" si="141"/>
        <v>34</v>
      </c>
      <c r="S626" s="144"/>
      <c r="T626" s="253">
        <v>488219142</v>
      </c>
      <c r="U626" s="383" t="s">
        <v>131</v>
      </c>
      <c r="V626" s="253">
        <v>0</v>
      </c>
      <c r="W626" s="253">
        <v>0</v>
      </c>
      <c r="X626" s="253">
        <v>2</v>
      </c>
      <c r="Y626" s="253">
        <v>11</v>
      </c>
      <c r="Z626" s="253">
        <v>8</v>
      </c>
      <c r="AA626" s="253">
        <v>12</v>
      </c>
      <c r="AB626" s="253">
        <v>0</v>
      </c>
      <c r="AC626" s="253">
        <v>0</v>
      </c>
      <c r="AD626" s="253">
        <v>1</v>
      </c>
      <c r="AE626" s="253">
        <v>0</v>
      </c>
      <c r="AF626" s="253">
        <v>4</v>
      </c>
      <c r="AG626" s="253">
        <v>0</v>
      </c>
      <c r="AH626" s="253">
        <v>0</v>
      </c>
      <c r="AI626" s="253">
        <v>0</v>
      </c>
      <c r="AJ626" s="253">
        <v>3</v>
      </c>
      <c r="AK626" s="126"/>
      <c r="AL626" s="253">
        <v>488</v>
      </c>
      <c r="AM626" s="253">
        <v>219</v>
      </c>
      <c r="AN626" s="253">
        <v>142</v>
      </c>
      <c r="AO626" s="253">
        <v>0</v>
      </c>
    </row>
    <row r="627" spans="1:41">
      <c r="A627" s="129">
        <v>488219145</v>
      </c>
      <c r="B627" s="130" t="s">
        <v>131</v>
      </c>
      <c r="C627" s="141">
        <f t="shared" si="142"/>
        <v>0</v>
      </c>
      <c r="D627" s="141">
        <f t="shared" si="143"/>
        <v>0</v>
      </c>
      <c r="E627" s="141">
        <f t="shared" si="144"/>
        <v>0</v>
      </c>
      <c r="F627" s="141">
        <f t="shared" si="145"/>
        <v>1</v>
      </c>
      <c r="G627" s="141">
        <f t="shared" si="146"/>
        <v>1</v>
      </c>
      <c r="H627" s="141">
        <f t="shared" si="147"/>
        <v>0</v>
      </c>
      <c r="I627" s="141">
        <f t="shared" si="148"/>
        <v>7.4999999999999997E-2</v>
      </c>
      <c r="J627" s="141"/>
      <c r="K627" s="141">
        <f t="shared" si="149"/>
        <v>0</v>
      </c>
      <c r="L627" s="141">
        <f t="shared" si="150"/>
        <v>0</v>
      </c>
      <c r="M627" s="141">
        <f t="shared" si="151"/>
        <v>0</v>
      </c>
      <c r="N627" s="141">
        <f t="shared" si="152"/>
        <v>0</v>
      </c>
      <c r="O627" s="141">
        <f t="shared" si="153"/>
        <v>0</v>
      </c>
      <c r="P627" s="141">
        <f t="shared" si="140"/>
        <v>0</v>
      </c>
      <c r="Q627" s="141">
        <f t="shared" si="154"/>
        <v>1</v>
      </c>
      <c r="R627" s="141">
        <f t="shared" si="141"/>
        <v>2</v>
      </c>
      <c r="S627" s="144"/>
      <c r="T627" s="253">
        <v>488219145</v>
      </c>
      <c r="U627" s="383" t="s">
        <v>131</v>
      </c>
      <c r="V627" s="253">
        <v>0</v>
      </c>
      <c r="W627" s="253">
        <v>0</v>
      </c>
      <c r="X627" s="253">
        <v>0</v>
      </c>
      <c r="Y627" s="253">
        <v>1</v>
      </c>
      <c r="Z627" s="253">
        <v>1</v>
      </c>
      <c r="AA627" s="253">
        <v>0</v>
      </c>
      <c r="AB627" s="253">
        <v>0</v>
      </c>
      <c r="AC627" s="253">
        <v>0</v>
      </c>
      <c r="AD627" s="253">
        <v>0</v>
      </c>
      <c r="AE627" s="253">
        <v>0</v>
      </c>
      <c r="AF627" s="253">
        <v>0</v>
      </c>
      <c r="AG627" s="253">
        <v>0</v>
      </c>
      <c r="AH627" s="253">
        <v>0</v>
      </c>
      <c r="AI627" s="253">
        <v>0</v>
      </c>
      <c r="AJ627" s="253">
        <v>0</v>
      </c>
      <c r="AK627" s="126"/>
      <c r="AL627" s="253">
        <v>488</v>
      </c>
      <c r="AM627" s="253">
        <v>219</v>
      </c>
      <c r="AN627" s="253">
        <v>145</v>
      </c>
      <c r="AO627" s="253">
        <v>0</v>
      </c>
    </row>
    <row r="628" spans="1:41">
      <c r="A628" s="129">
        <v>488219171</v>
      </c>
      <c r="B628" s="130" t="s">
        <v>131</v>
      </c>
      <c r="C628" s="141">
        <f t="shared" si="142"/>
        <v>0</v>
      </c>
      <c r="D628" s="141">
        <f t="shared" si="143"/>
        <v>0</v>
      </c>
      <c r="E628" s="141">
        <f t="shared" si="144"/>
        <v>1</v>
      </c>
      <c r="F628" s="141">
        <f t="shared" si="145"/>
        <v>8</v>
      </c>
      <c r="G628" s="141">
        <f t="shared" si="146"/>
        <v>5</v>
      </c>
      <c r="H628" s="141">
        <f t="shared" si="147"/>
        <v>5</v>
      </c>
      <c r="I628" s="141">
        <f t="shared" si="148"/>
        <v>0.71250000000000002</v>
      </c>
      <c r="J628" s="141"/>
      <c r="K628" s="141">
        <f t="shared" si="149"/>
        <v>0</v>
      </c>
      <c r="L628" s="141">
        <f t="shared" si="150"/>
        <v>0</v>
      </c>
      <c r="M628" s="141">
        <f t="shared" si="151"/>
        <v>0</v>
      </c>
      <c r="N628" s="141">
        <f t="shared" si="152"/>
        <v>0</v>
      </c>
      <c r="O628" s="141">
        <f t="shared" si="153"/>
        <v>2</v>
      </c>
      <c r="P628" s="141">
        <f t="shared" si="140"/>
        <v>10.526315789473683</v>
      </c>
      <c r="Q628" s="141">
        <f t="shared" si="154"/>
        <v>2</v>
      </c>
      <c r="R628" s="141">
        <f t="shared" si="141"/>
        <v>19</v>
      </c>
      <c r="S628" s="144"/>
      <c r="T628" s="253">
        <v>488219171</v>
      </c>
      <c r="U628" s="383" t="s">
        <v>131</v>
      </c>
      <c r="V628" s="253">
        <v>0</v>
      </c>
      <c r="W628" s="253">
        <v>0</v>
      </c>
      <c r="X628" s="253">
        <v>1</v>
      </c>
      <c r="Y628" s="253">
        <v>8</v>
      </c>
      <c r="Z628" s="253">
        <v>5</v>
      </c>
      <c r="AA628" s="253">
        <v>5</v>
      </c>
      <c r="AB628" s="253">
        <v>0</v>
      </c>
      <c r="AC628" s="253">
        <v>0</v>
      </c>
      <c r="AD628" s="253">
        <v>0</v>
      </c>
      <c r="AE628" s="253">
        <v>0</v>
      </c>
      <c r="AF628" s="253">
        <v>2</v>
      </c>
      <c r="AG628" s="253">
        <v>0</v>
      </c>
      <c r="AH628" s="253">
        <v>0</v>
      </c>
      <c r="AI628" s="253">
        <v>0</v>
      </c>
      <c r="AJ628" s="253">
        <v>0</v>
      </c>
      <c r="AK628" s="126"/>
      <c r="AL628" s="253">
        <v>488</v>
      </c>
      <c r="AM628" s="253">
        <v>219</v>
      </c>
      <c r="AN628" s="253">
        <v>171</v>
      </c>
      <c r="AO628" s="253">
        <v>0</v>
      </c>
    </row>
    <row r="629" spans="1:41">
      <c r="A629" s="129">
        <v>488219219</v>
      </c>
      <c r="B629" s="130" t="s">
        <v>131</v>
      </c>
      <c r="C629" s="141">
        <f t="shared" si="142"/>
        <v>0</v>
      </c>
      <c r="D629" s="141">
        <f t="shared" si="143"/>
        <v>0</v>
      </c>
      <c r="E629" s="141">
        <f t="shared" si="144"/>
        <v>2</v>
      </c>
      <c r="F629" s="141">
        <f t="shared" si="145"/>
        <v>1</v>
      </c>
      <c r="G629" s="141">
        <f t="shared" si="146"/>
        <v>2</v>
      </c>
      <c r="H629" s="141">
        <f t="shared" si="147"/>
        <v>3</v>
      </c>
      <c r="I629" s="141">
        <f t="shared" si="148"/>
        <v>0.33750000000000002</v>
      </c>
      <c r="J629" s="141"/>
      <c r="K629" s="141">
        <f t="shared" si="149"/>
        <v>0</v>
      </c>
      <c r="L629" s="141">
        <f t="shared" si="150"/>
        <v>0</v>
      </c>
      <c r="M629" s="141">
        <f t="shared" si="151"/>
        <v>1</v>
      </c>
      <c r="N629" s="141">
        <f t="shared" si="152"/>
        <v>0</v>
      </c>
      <c r="O629" s="141">
        <f t="shared" si="153"/>
        <v>2</v>
      </c>
      <c r="P629" s="141">
        <f t="shared" si="140"/>
        <v>22.222222222222221</v>
      </c>
      <c r="Q629" s="141">
        <f t="shared" si="154"/>
        <v>5</v>
      </c>
      <c r="R629" s="141">
        <f t="shared" si="141"/>
        <v>9</v>
      </c>
      <c r="S629" s="144"/>
      <c r="T629" s="253">
        <v>488219219</v>
      </c>
      <c r="U629" s="383" t="s">
        <v>131</v>
      </c>
      <c r="V629" s="253">
        <v>0</v>
      </c>
      <c r="W629" s="253">
        <v>0</v>
      </c>
      <c r="X629" s="253">
        <v>2</v>
      </c>
      <c r="Y629" s="253">
        <v>1</v>
      </c>
      <c r="Z629" s="253">
        <v>2</v>
      </c>
      <c r="AA629" s="253">
        <v>3</v>
      </c>
      <c r="AB629" s="253">
        <v>0</v>
      </c>
      <c r="AC629" s="253">
        <v>0</v>
      </c>
      <c r="AD629" s="253">
        <v>1</v>
      </c>
      <c r="AE629" s="253">
        <v>0</v>
      </c>
      <c r="AF629" s="253">
        <v>1</v>
      </c>
      <c r="AG629" s="253">
        <v>0</v>
      </c>
      <c r="AH629" s="253">
        <v>0</v>
      </c>
      <c r="AI629" s="253">
        <v>0</v>
      </c>
      <c r="AJ629" s="253">
        <v>1</v>
      </c>
      <c r="AK629" s="126"/>
      <c r="AL629" s="253">
        <v>488</v>
      </c>
      <c r="AM629" s="253">
        <v>219</v>
      </c>
      <c r="AN629" s="253">
        <v>219</v>
      </c>
      <c r="AO629" s="253">
        <v>0</v>
      </c>
    </row>
    <row r="630" spans="1:41">
      <c r="A630" s="129">
        <v>488219231</v>
      </c>
      <c r="B630" s="130" t="s">
        <v>131</v>
      </c>
      <c r="C630" s="141">
        <f t="shared" si="142"/>
        <v>0</v>
      </c>
      <c r="D630" s="141">
        <f t="shared" si="143"/>
        <v>0</v>
      </c>
      <c r="E630" s="141">
        <f t="shared" si="144"/>
        <v>2</v>
      </c>
      <c r="F630" s="141">
        <f t="shared" si="145"/>
        <v>7</v>
      </c>
      <c r="G630" s="141">
        <f t="shared" si="146"/>
        <v>10</v>
      </c>
      <c r="H630" s="141">
        <f t="shared" si="147"/>
        <v>8</v>
      </c>
      <c r="I630" s="141">
        <f t="shared" si="148"/>
        <v>1.0125</v>
      </c>
      <c r="J630" s="141"/>
      <c r="K630" s="141">
        <f t="shared" si="149"/>
        <v>0</v>
      </c>
      <c r="L630" s="141">
        <f t="shared" si="150"/>
        <v>0</v>
      </c>
      <c r="M630" s="141">
        <f t="shared" si="151"/>
        <v>0</v>
      </c>
      <c r="N630" s="141">
        <f t="shared" si="152"/>
        <v>0</v>
      </c>
      <c r="O630" s="141">
        <f t="shared" si="153"/>
        <v>1</v>
      </c>
      <c r="P630" s="141">
        <f t="shared" si="140"/>
        <v>3.7037037037037033</v>
      </c>
      <c r="Q630" s="141">
        <f t="shared" si="154"/>
        <v>1</v>
      </c>
      <c r="R630" s="141">
        <f t="shared" si="141"/>
        <v>27</v>
      </c>
      <c r="S630" s="144"/>
      <c r="T630" s="253">
        <v>488219231</v>
      </c>
      <c r="U630" s="383" t="s">
        <v>131</v>
      </c>
      <c r="V630" s="253">
        <v>0</v>
      </c>
      <c r="W630" s="253">
        <v>0</v>
      </c>
      <c r="X630" s="253">
        <v>2</v>
      </c>
      <c r="Y630" s="253">
        <v>7</v>
      </c>
      <c r="Z630" s="253">
        <v>10</v>
      </c>
      <c r="AA630" s="253">
        <v>8</v>
      </c>
      <c r="AB630" s="253">
        <v>0</v>
      </c>
      <c r="AC630" s="253">
        <v>0</v>
      </c>
      <c r="AD630" s="253">
        <v>0</v>
      </c>
      <c r="AE630" s="253">
        <v>0</v>
      </c>
      <c r="AF630" s="253">
        <v>1</v>
      </c>
      <c r="AG630" s="253">
        <v>0</v>
      </c>
      <c r="AH630" s="253">
        <v>0</v>
      </c>
      <c r="AI630" s="253">
        <v>0</v>
      </c>
      <c r="AJ630" s="253">
        <v>0</v>
      </c>
      <c r="AK630" s="126"/>
      <c r="AL630" s="253">
        <v>488</v>
      </c>
      <c r="AM630" s="253">
        <v>219</v>
      </c>
      <c r="AN630" s="253">
        <v>231</v>
      </c>
      <c r="AO630" s="253">
        <v>0</v>
      </c>
    </row>
    <row r="631" spans="1:41">
      <c r="A631" s="129">
        <v>488219239</v>
      </c>
      <c r="B631" s="130" t="s">
        <v>131</v>
      </c>
      <c r="C631" s="141">
        <f t="shared" si="142"/>
        <v>0</v>
      </c>
      <c r="D631" s="141">
        <f t="shared" si="143"/>
        <v>0</v>
      </c>
      <c r="E631" s="141">
        <f t="shared" si="144"/>
        <v>1</v>
      </c>
      <c r="F631" s="141">
        <f t="shared" si="145"/>
        <v>6</v>
      </c>
      <c r="G631" s="141">
        <f t="shared" si="146"/>
        <v>2</v>
      </c>
      <c r="H631" s="141">
        <f t="shared" si="147"/>
        <v>4</v>
      </c>
      <c r="I631" s="141">
        <f t="shared" si="148"/>
        <v>0.48749999999999999</v>
      </c>
      <c r="J631" s="141"/>
      <c r="K631" s="141">
        <f t="shared" si="149"/>
        <v>0</v>
      </c>
      <c r="L631" s="141">
        <f t="shared" si="150"/>
        <v>0</v>
      </c>
      <c r="M631" s="141">
        <f t="shared" si="151"/>
        <v>0</v>
      </c>
      <c r="N631" s="141">
        <f t="shared" si="152"/>
        <v>0</v>
      </c>
      <c r="O631" s="141">
        <f t="shared" si="153"/>
        <v>0</v>
      </c>
      <c r="P631" s="141">
        <f t="shared" si="140"/>
        <v>0</v>
      </c>
      <c r="Q631" s="141">
        <f t="shared" si="154"/>
        <v>1</v>
      </c>
      <c r="R631" s="141">
        <f t="shared" si="141"/>
        <v>13</v>
      </c>
      <c r="S631" s="144"/>
      <c r="T631" s="253">
        <v>488219239</v>
      </c>
      <c r="U631" s="383" t="s">
        <v>131</v>
      </c>
      <c r="V631" s="253">
        <v>0</v>
      </c>
      <c r="W631" s="253">
        <v>0</v>
      </c>
      <c r="X631" s="253">
        <v>1</v>
      </c>
      <c r="Y631" s="253">
        <v>6</v>
      </c>
      <c r="Z631" s="253">
        <v>2</v>
      </c>
      <c r="AA631" s="253">
        <v>4</v>
      </c>
      <c r="AB631" s="253">
        <v>0</v>
      </c>
      <c r="AC631" s="253">
        <v>0</v>
      </c>
      <c r="AD631" s="253">
        <v>0</v>
      </c>
      <c r="AE631" s="253">
        <v>0</v>
      </c>
      <c r="AF631" s="253">
        <v>0</v>
      </c>
      <c r="AG631" s="253">
        <v>0</v>
      </c>
      <c r="AH631" s="253">
        <v>0</v>
      </c>
      <c r="AI631" s="253">
        <v>0</v>
      </c>
      <c r="AJ631" s="253">
        <v>0</v>
      </c>
      <c r="AK631" s="126"/>
      <c r="AL631" s="253">
        <v>488</v>
      </c>
      <c r="AM631" s="253">
        <v>219</v>
      </c>
      <c r="AN631" s="253">
        <v>239</v>
      </c>
      <c r="AO631" s="253">
        <v>0</v>
      </c>
    </row>
    <row r="632" spans="1:41">
      <c r="A632" s="129">
        <v>488219243</v>
      </c>
      <c r="B632" s="130" t="s">
        <v>131</v>
      </c>
      <c r="C632" s="141">
        <f t="shared" si="142"/>
        <v>0</v>
      </c>
      <c r="D632" s="141">
        <f t="shared" si="143"/>
        <v>0</v>
      </c>
      <c r="E632" s="141">
        <f t="shared" si="144"/>
        <v>1</v>
      </c>
      <c r="F632" s="141">
        <f t="shared" si="145"/>
        <v>6</v>
      </c>
      <c r="G632" s="141">
        <f t="shared" si="146"/>
        <v>6</v>
      </c>
      <c r="H632" s="141">
        <f t="shared" si="147"/>
        <v>4</v>
      </c>
      <c r="I632" s="141">
        <f t="shared" si="148"/>
        <v>0.86250000000000004</v>
      </c>
      <c r="J632" s="141"/>
      <c r="K632" s="141">
        <f t="shared" si="149"/>
        <v>0</v>
      </c>
      <c r="L632" s="141">
        <f t="shared" si="150"/>
        <v>0</v>
      </c>
      <c r="M632" s="141">
        <f t="shared" si="151"/>
        <v>6</v>
      </c>
      <c r="N632" s="141">
        <f t="shared" si="152"/>
        <v>0</v>
      </c>
      <c r="O632" s="141">
        <f t="shared" si="153"/>
        <v>7</v>
      </c>
      <c r="P632" s="141">
        <f t="shared" si="140"/>
        <v>30.434782608695656</v>
      </c>
      <c r="Q632" s="141">
        <f t="shared" si="154"/>
        <v>8</v>
      </c>
      <c r="R632" s="141">
        <f t="shared" si="141"/>
        <v>23</v>
      </c>
      <c r="S632" s="144"/>
      <c r="T632" s="253">
        <v>488219243</v>
      </c>
      <c r="U632" s="383" t="s">
        <v>131</v>
      </c>
      <c r="V632" s="253">
        <v>0</v>
      </c>
      <c r="W632" s="253">
        <v>0</v>
      </c>
      <c r="X632" s="253">
        <v>1</v>
      </c>
      <c r="Y632" s="253">
        <v>6</v>
      </c>
      <c r="Z632" s="253">
        <v>6</v>
      </c>
      <c r="AA632" s="253">
        <v>4</v>
      </c>
      <c r="AB632" s="253">
        <v>0</v>
      </c>
      <c r="AC632" s="253">
        <v>0</v>
      </c>
      <c r="AD632" s="253">
        <v>6</v>
      </c>
      <c r="AE632" s="253">
        <v>0</v>
      </c>
      <c r="AF632" s="253">
        <v>6</v>
      </c>
      <c r="AG632" s="253">
        <v>0</v>
      </c>
      <c r="AH632" s="253">
        <v>0</v>
      </c>
      <c r="AI632" s="253">
        <v>0</v>
      </c>
      <c r="AJ632" s="253">
        <v>1</v>
      </c>
      <c r="AK632" s="126"/>
      <c r="AL632" s="253">
        <v>488</v>
      </c>
      <c r="AM632" s="253">
        <v>219</v>
      </c>
      <c r="AN632" s="253">
        <v>243</v>
      </c>
      <c r="AO632" s="253">
        <v>0</v>
      </c>
    </row>
    <row r="633" spans="1:41">
      <c r="A633" s="129">
        <v>488219244</v>
      </c>
      <c r="B633" s="130" t="s">
        <v>131</v>
      </c>
      <c r="C633" s="141">
        <f t="shared" si="142"/>
        <v>0</v>
      </c>
      <c r="D633" s="141">
        <f t="shared" si="143"/>
        <v>0</v>
      </c>
      <c r="E633" s="141">
        <f t="shared" si="144"/>
        <v>0</v>
      </c>
      <c r="F633" s="141">
        <f t="shared" si="145"/>
        <v>19</v>
      </c>
      <c r="G633" s="141">
        <f t="shared" si="146"/>
        <v>17</v>
      </c>
      <c r="H633" s="141">
        <f t="shared" si="147"/>
        <v>40</v>
      </c>
      <c r="I633" s="141">
        <f t="shared" si="148"/>
        <v>4.7249999999999996</v>
      </c>
      <c r="J633" s="141"/>
      <c r="K633" s="141">
        <f t="shared" si="149"/>
        <v>0</v>
      </c>
      <c r="L633" s="141">
        <f t="shared" si="150"/>
        <v>0</v>
      </c>
      <c r="M633" s="141">
        <f t="shared" si="151"/>
        <v>50</v>
      </c>
      <c r="N633" s="141">
        <f t="shared" si="152"/>
        <v>0</v>
      </c>
      <c r="O633" s="141">
        <f t="shared" si="153"/>
        <v>28</v>
      </c>
      <c r="P633" s="141">
        <f t="shared" si="140"/>
        <v>22.222222222222221</v>
      </c>
      <c r="Q633" s="141">
        <f t="shared" si="154"/>
        <v>5</v>
      </c>
      <c r="R633" s="141">
        <f t="shared" si="141"/>
        <v>126</v>
      </c>
      <c r="S633" s="144"/>
      <c r="T633" s="253">
        <v>488219244</v>
      </c>
      <c r="U633" s="383" t="s">
        <v>131</v>
      </c>
      <c r="V633" s="253">
        <v>0</v>
      </c>
      <c r="W633" s="253">
        <v>0</v>
      </c>
      <c r="X633" s="253">
        <v>0</v>
      </c>
      <c r="Y633" s="253">
        <v>19</v>
      </c>
      <c r="Z633" s="253">
        <v>17</v>
      </c>
      <c r="AA633" s="253">
        <v>40</v>
      </c>
      <c r="AB633" s="253">
        <v>0</v>
      </c>
      <c r="AC633" s="253">
        <v>0</v>
      </c>
      <c r="AD633" s="253">
        <v>50</v>
      </c>
      <c r="AE633" s="253">
        <v>0</v>
      </c>
      <c r="AF633" s="253">
        <v>16</v>
      </c>
      <c r="AG633" s="253">
        <v>0</v>
      </c>
      <c r="AH633" s="253">
        <v>0</v>
      </c>
      <c r="AI633" s="253">
        <v>3</v>
      </c>
      <c r="AJ633" s="253">
        <v>9</v>
      </c>
      <c r="AK633" s="126"/>
      <c r="AL633" s="253">
        <v>488</v>
      </c>
      <c r="AM633" s="253">
        <v>219</v>
      </c>
      <c r="AN633" s="253">
        <v>244</v>
      </c>
      <c r="AO633" s="253">
        <v>0</v>
      </c>
    </row>
    <row r="634" spans="1:41">
      <c r="A634" s="129">
        <v>488219251</v>
      </c>
      <c r="B634" s="130" t="s">
        <v>131</v>
      </c>
      <c r="C634" s="141">
        <f t="shared" si="142"/>
        <v>0</v>
      </c>
      <c r="D634" s="141">
        <f t="shared" si="143"/>
        <v>0</v>
      </c>
      <c r="E634" s="141">
        <f t="shared" si="144"/>
        <v>11</v>
      </c>
      <c r="F634" s="141">
        <f t="shared" si="145"/>
        <v>37</v>
      </c>
      <c r="G634" s="141">
        <f t="shared" si="146"/>
        <v>21</v>
      </c>
      <c r="H634" s="141">
        <f t="shared" si="147"/>
        <v>22</v>
      </c>
      <c r="I634" s="141">
        <f t="shared" si="148"/>
        <v>3.6749999999999998</v>
      </c>
      <c r="J634" s="141"/>
      <c r="K634" s="141">
        <f t="shared" si="149"/>
        <v>0</v>
      </c>
      <c r="L634" s="141">
        <f t="shared" si="150"/>
        <v>0</v>
      </c>
      <c r="M634" s="141">
        <f t="shared" si="151"/>
        <v>7</v>
      </c>
      <c r="N634" s="141">
        <f t="shared" si="152"/>
        <v>0</v>
      </c>
      <c r="O634" s="141">
        <f t="shared" si="153"/>
        <v>13</v>
      </c>
      <c r="P634" s="141">
        <f t="shared" si="140"/>
        <v>13.26530612244898</v>
      </c>
      <c r="Q634" s="141">
        <f t="shared" si="154"/>
        <v>3</v>
      </c>
      <c r="R634" s="141">
        <f t="shared" si="141"/>
        <v>98</v>
      </c>
      <c r="S634" s="144"/>
      <c r="T634" s="253">
        <v>488219251</v>
      </c>
      <c r="U634" s="383" t="s">
        <v>131</v>
      </c>
      <c r="V634" s="253">
        <v>0</v>
      </c>
      <c r="W634" s="253">
        <v>0</v>
      </c>
      <c r="X634" s="253">
        <v>11</v>
      </c>
      <c r="Y634" s="253">
        <v>37</v>
      </c>
      <c r="Z634" s="253">
        <v>21</v>
      </c>
      <c r="AA634" s="253">
        <v>22</v>
      </c>
      <c r="AB634" s="253">
        <v>0</v>
      </c>
      <c r="AC634" s="253">
        <v>0</v>
      </c>
      <c r="AD634" s="253">
        <v>7</v>
      </c>
      <c r="AE634" s="253">
        <v>0</v>
      </c>
      <c r="AF634" s="253">
        <v>6</v>
      </c>
      <c r="AG634" s="253">
        <v>0</v>
      </c>
      <c r="AH634" s="253">
        <v>0</v>
      </c>
      <c r="AI634" s="253">
        <v>0</v>
      </c>
      <c r="AJ634" s="253">
        <v>7</v>
      </c>
      <c r="AK634" s="126"/>
      <c r="AL634" s="253">
        <v>488</v>
      </c>
      <c r="AM634" s="253">
        <v>219</v>
      </c>
      <c r="AN634" s="253">
        <v>251</v>
      </c>
      <c r="AO634" s="253">
        <v>0</v>
      </c>
    </row>
    <row r="635" spans="1:41">
      <c r="A635" s="129">
        <v>488219264</v>
      </c>
      <c r="B635" s="130" t="s">
        <v>131</v>
      </c>
      <c r="C635" s="141">
        <f t="shared" si="142"/>
        <v>0</v>
      </c>
      <c r="D635" s="141">
        <f t="shared" si="143"/>
        <v>0</v>
      </c>
      <c r="E635" s="141">
        <f t="shared" si="144"/>
        <v>2</v>
      </c>
      <c r="F635" s="141">
        <f t="shared" si="145"/>
        <v>5</v>
      </c>
      <c r="G635" s="141">
        <f t="shared" si="146"/>
        <v>7</v>
      </c>
      <c r="H635" s="141">
        <f t="shared" si="147"/>
        <v>10</v>
      </c>
      <c r="I635" s="141">
        <f t="shared" si="148"/>
        <v>0.9</v>
      </c>
      <c r="J635" s="141"/>
      <c r="K635" s="141">
        <f t="shared" si="149"/>
        <v>0</v>
      </c>
      <c r="L635" s="141">
        <f t="shared" si="150"/>
        <v>0</v>
      </c>
      <c r="M635" s="141">
        <f t="shared" si="151"/>
        <v>0</v>
      </c>
      <c r="N635" s="141">
        <f t="shared" si="152"/>
        <v>0</v>
      </c>
      <c r="O635" s="141">
        <f t="shared" si="153"/>
        <v>1</v>
      </c>
      <c r="P635" s="141">
        <f t="shared" si="140"/>
        <v>4.1666666666666661</v>
      </c>
      <c r="Q635" s="141">
        <f t="shared" si="154"/>
        <v>1</v>
      </c>
      <c r="R635" s="141">
        <f t="shared" si="141"/>
        <v>24</v>
      </c>
      <c r="S635" s="144"/>
      <c r="T635" s="253">
        <v>488219264</v>
      </c>
      <c r="U635" s="383" t="s">
        <v>131</v>
      </c>
      <c r="V635" s="253">
        <v>0</v>
      </c>
      <c r="W635" s="253">
        <v>0</v>
      </c>
      <c r="X635" s="253">
        <v>2</v>
      </c>
      <c r="Y635" s="253">
        <v>5</v>
      </c>
      <c r="Z635" s="253">
        <v>7</v>
      </c>
      <c r="AA635" s="253">
        <v>10</v>
      </c>
      <c r="AB635" s="253">
        <v>0</v>
      </c>
      <c r="AC635" s="253">
        <v>0</v>
      </c>
      <c r="AD635" s="253">
        <v>0</v>
      </c>
      <c r="AE635" s="253">
        <v>0</v>
      </c>
      <c r="AF635" s="253">
        <v>0</v>
      </c>
      <c r="AG635" s="253">
        <v>0</v>
      </c>
      <c r="AH635" s="253">
        <v>0</v>
      </c>
      <c r="AI635" s="253">
        <v>0</v>
      </c>
      <c r="AJ635" s="253">
        <v>1</v>
      </c>
      <c r="AK635" s="126"/>
      <c r="AL635" s="253">
        <v>488</v>
      </c>
      <c r="AM635" s="253">
        <v>219</v>
      </c>
      <c r="AN635" s="253">
        <v>264</v>
      </c>
      <c r="AO635" s="253">
        <v>0</v>
      </c>
    </row>
    <row r="636" spans="1:41">
      <c r="A636" s="129">
        <v>488219336</v>
      </c>
      <c r="B636" s="130" t="s">
        <v>131</v>
      </c>
      <c r="C636" s="141">
        <f t="shared" si="142"/>
        <v>0</v>
      </c>
      <c r="D636" s="141">
        <f t="shared" si="143"/>
        <v>0</v>
      </c>
      <c r="E636" s="141">
        <f t="shared" si="144"/>
        <v>20</v>
      </c>
      <c r="F636" s="141">
        <f t="shared" si="145"/>
        <v>53</v>
      </c>
      <c r="G636" s="141">
        <f t="shared" si="146"/>
        <v>42</v>
      </c>
      <c r="H636" s="141">
        <f t="shared" si="147"/>
        <v>42</v>
      </c>
      <c r="I636" s="141">
        <f t="shared" si="148"/>
        <v>6.5250000000000004</v>
      </c>
      <c r="J636" s="141"/>
      <c r="K636" s="141">
        <f t="shared" si="149"/>
        <v>0</v>
      </c>
      <c r="L636" s="141">
        <f t="shared" si="150"/>
        <v>0</v>
      </c>
      <c r="M636" s="141">
        <f t="shared" si="151"/>
        <v>17</v>
      </c>
      <c r="N636" s="141">
        <f t="shared" si="152"/>
        <v>0</v>
      </c>
      <c r="O636" s="141">
        <f t="shared" si="153"/>
        <v>25</v>
      </c>
      <c r="P636" s="141">
        <f t="shared" si="140"/>
        <v>14.367816091954023</v>
      </c>
      <c r="Q636" s="141">
        <f t="shared" si="154"/>
        <v>3</v>
      </c>
      <c r="R636" s="141">
        <f t="shared" si="141"/>
        <v>174</v>
      </c>
      <c r="S636" s="144"/>
      <c r="T636" s="253">
        <v>488219336</v>
      </c>
      <c r="U636" s="383" t="s">
        <v>131</v>
      </c>
      <c r="V636" s="253">
        <v>0</v>
      </c>
      <c r="W636" s="253">
        <v>0</v>
      </c>
      <c r="X636" s="253">
        <v>20</v>
      </c>
      <c r="Y636" s="253">
        <v>53</v>
      </c>
      <c r="Z636" s="253">
        <v>42</v>
      </c>
      <c r="AA636" s="253">
        <v>42</v>
      </c>
      <c r="AB636" s="253">
        <v>0</v>
      </c>
      <c r="AC636" s="253">
        <v>0</v>
      </c>
      <c r="AD636" s="253">
        <v>17</v>
      </c>
      <c r="AE636" s="253">
        <v>0</v>
      </c>
      <c r="AF636" s="253">
        <v>12</v>
      </c>
      <c r="AG636" s="253">
        <v>0</v>
      </c>
      <c r="AH636" s="253">
        <v>0</v>
      </c>
      <c r="AI636" s="253">
        <v>5</v>
      </c>
      <c r="AJ636" s="253">
        <v>8</v>
      </c>
      <c r="AK636" s="126"/>
      <c r="AL636" s="253">
        <v>488</v>
      </c>
      <c r="AM636" s="253">
        <v>219</v>
      </c>
      <c r="AN636" s="253">
        <v>336</v>
      </c>
      <c r="AO636" s="253">
        <v>0</v>
      </c>
    </row>
    <row r="637" spans="1:41">
      <c r="A637" s="129">
        <v>488219625</v>
      </c>
      <c r="B637" s="130" t="s">
        <v>131</v>
      </c>
      <c r="C637" s="141">
        <f t="shared" si="142"/>
        <v>0</v>
      </c>
      <c r="D637" s="141">
        <f t="shared" si="143"/>
        <v>0</v>
      </c>
      <c r="E637" s="141">
        <f t="shared" si="144"/>
        <v>0</v>
      </c>
      <c r="F637" s="141">
        <f t="shared" si="145"/>
        <v>1</v>
      </c>
      <c r="G637" s="141">
        <f t="shared" si="146"/>
        <v>0</v>
      </c>
      <c r="H637" s="141">
        <f t="shared" si="147"/>
        <v>0</v>
      </c>
      <c r="I637" s="141">
        <f t="shared" si="148"/>
        <v>3.7499999999999999E-2</v>
      </c>
      <c r="J637" s="141"/>
      <c r="K637" s="141">
        <f t="shared" si="149"/>
        <v>0</v>
      </c>
      <c r="L637" s="141">
        <f t="shared" si="150"/>
        <v>0</v>
      </c>
      <c r="M637" s="141">
        <f t="shared" si="151"/>
        <v>0</v>
      </c>
      <c r="N637" s="141">
        <f t="shared" si="152"/>
        <v>0</v>
      </c>
      <c r="O637" s="141">
        <f t="shared" si="153"/>
        <v>0</v>
      </c>
      <c r="P637" s="141">
        <f t="shared" si="140"/>
        <v>0</v>
      </c>
      <c r="Q637" s="141">
        <f t="shared" si="154"/>
        <v>1</v>
      </c>
      <c r="R637" s="141">
        <f t="shared" si="141"/>
        <v>1</v>
      </c>
      <c r="S637" s="144"/>
      <c r="T637" s="253">
        <v>488219625</v>
      </c>
      <c r="U637" s="383" t="s">
        <v>131</v>
      </c>
      <c r="V637" s="253">
        <v>0</v>
      </c>
      <c r="W637" s="253">
        <v>0</v>
      </c>
      <c r="X637" s="253">
        <v>0</v>
      </c>
      <c r="Y637" s="253">
        <v>1</v>
      </c>
      <c r="Z637" s="253">
        <v>0</v>
      </c>
      <c r="AA637" s="253">
        <v>0</v>
      </c>
      <c r="AB637" s="253">
        <v>0</v>
      </c>
      <c r="AC637" s="253">
        <v>0</v>
      </c>
      <c r="AD637" s="253">
        <v>0</v>
      </c>
      <c r="AE637" s="253">
        <v>0</v>
      </c>
      <c r="AF637" s="253">
        <v>0</v>
      </c>
      <c r="AG637" s="253">
        <v>0</v>
      </c>
      <c r="AH637" s="253">
        <v>0</v>
      </c>
      <c r="AI637" s="253">
        <v>0</v>
      </c>
      <c r="AJ637" s="253">
        <v>0</v>
      </c>
      <c r="AK637" s="126"/>
      <c r="AL637" s="253">
        <v>488</v>
      </c>
      <c r="AM637" s="253">
        <v>219</v>
      </c>
      <c r="AN637" s="253">
        <v>625</v>
      </c>
      <c r="AO637" s="253">
        <v>0</v>
      </c>
    </row>
    <row r="638" spans="1:41">
      <c r="A638" s="129">
        <v>488219760</v>
      </c>
      <c r="B638" s="130" t="s">
        <v>131</v>
      </c>
      <c r="C638" s="141">
        <f t="shared" si="142"/>
        <v>0</v>
      </c>
      <c r="D638" s="141">
        <f t="shared" si="143"/>
        <v>0</v>
      </c>
      <c r="E638" s="141">
        <f t="shared" si="144"/>
        <v>0</v>
      </c>
      <c r="F638" s="141">
        <f t="shared" si="145"/>
        <v>0</v>
      </c>
      <c r="G638" s="141">
        <f t="shared" si="146"/>
        <v>0</v>
      </c>
      <c r="H638" s="141">
        <f t="shared" si="147"/>
        <v>3</v>
      </c>
      <c r="I638" s="141">
        <f t="shared" si="148"/>
        <v>0.1125</v>
      </c>
      <c r="J638" s="141"/>
      <c r="K638" s="141">
        <f t="shared" si="149"/>
        <v>0</v>
      </c>
      <c r="L638" s="141">
        <f t="shared" si="150"/>
        <v>0</v>
      </c>
      <c r="M638" s="141">
        <f t="shared" si="151"/>
        <v>0</v>
      </c>
      <c r="N638" s="141">
        <f t="shared" si="152"/>
        <v>0</v>
      </c>
      <c r="O638" s="141">
        <f t="shared" si="153"/>
        <v>0</v>
      </c>
      <c r="P638" s="141">
        <f t="shared" si="140"/>
        <v>0</v>
      </c>
      <c r="Q638" s="141">
        <f t="shared" si="154"/>
        <v>1</v>
      </c>
      <c r="R638" s="141">
        <f t="shared" si="141"/>
        <v>3</v>
      </c>
      <c r="S638" s="144"/>
      <c r="T638" s="253">
        <v>488219760</v>
      </c>
      <c r="U638" s="383" t="s">
        <v>131</v>
      </c>
      <c r="V638" s="253">
        <v>0</v>
      </c>
      <c r="W638" s="253">
        <v>0</v>
      </c>
      <c r="X638" s="253">
        <v>0</v>
      </c>
      <c r="Y638" s="253">
        <v>0</v>
      </c>
      <c r="Z638" s="253">
        <v>0</v>
      </c>
      <c r="AA638" s="253">
        <v>3</v>
      </c>
      <c r="AB638" s="253">
        <v>0</v>
      </c>
      <c r="AC638" s="253">
        <v>0</v>
      </c>
      <c r="AD638" s="253">
        <v>0</v>
      </c>
      <c r="AE638" s="253">
        <v>0</v>
      </c>
      <c r="AF638" s="253">
        <v>0</v>
      </c>
      <c r="AG638" s="253">
        <v>0</v>
      </c>
      <c r="AH638" s="253">
        <v>0</v>
      </c>
      <c r="AI638" s="253">
        <v>0</v>
      </c>
      <c r="AJ638" s="253">
        <v>0</v>
      </c>
      <c r="AK638" s="126"/>
      <c r="AL638" s="253">
        <v>488</v>
      </c>
      <c r="AM638" s="253">
        <v>219</v>
      </c>
      <c r="AN638" s="253">
        <v>760</v>
      </c>
      <c r="AO638" s="253">
        <v>0</v>
      </c>
    </row>
    <row r="639" spans="1:41">
      <c r="A639" s="129">
        <v>488219780</v>
      </c>
      <c r="B639" s="130" t="s">
        <v>131</v>
      </c>
      <c r="C639" s="141">
        <f t="shared" si="142"/>
        <v>0</v>
      </c>
      <c r="D639" s="141">
        <f t="shared" si="143"/>
        <v>0</v>
      </c>
      <c r="E639" s="141">
        <f t="shared" si="144"/>
        <v>4</v>
      </c>
      <c r="F639" s="141">
        <f t="shared" si="145"/>
        <v>6</v>
      </c>
      <c r="G639" s="141">
        <f t="shared" si="146"/>
        <v>7</v>
      </c>
      <c r="H639" s="141">
        <f t="shared" si="147"/>
        <v>8</v>
      </c>
      <c r="I639" s="141">
        <f t="shared" si="148"/>
        <v>1.0874999999999999</v>
      </c>
      <c r="J639" s="141"/>
      <c r="K639" s="141">
        <f t="shared" si="149"/>
        <v>0</v>
      </c>
      <c r="L639" s="141">
        <f t="shared" si="150"/>
        <v>0</v>
      </c>
      <c r="M639" s="141">
        <f t="shared" si="151"/>
        <v>4</v>
      </c>
      <c r="N639" s="141">
        <f t="shared" si="152"/>
        <v>0</v>
      </c>
      <c r="O639" s="141">
        <f t="shared" si="153"/>
        <v>10</v>
      </c>
      <c r="P639" s="141">
        <f t="shared" si="140"/>
        <v>34.482758620689658</v>
      </c>
      <c r="Q639" s="141">
        <f t="shared" si="154"/>
        <v>8</v>
      </c>
      <c r="R639" s="141">
        <f t="shared" si="141"/>
        <v>29</v>
      </c>
      <c r="S639" s="144"/>
      <c r="T639" s="253">
        <v>488219780</v>
      </c>
      <c r="U639" s="383" t="s">
        <v>131</v>
      </c>
      <c r="V639" s="253">
        <v>0</v>
      </c>
      <c r="W639" s="253">
        <v>0</v>
      </c>
      <c r="X639" s="253">
        <v>4</v>
      </c>
      <c r="Y639" s="253">
        <v>6</v>
      </c>
      <c r="Z639" s="253">
        <v>7</v>
      </c>
      <c r="AA639" s="253">
        <v>8</v>
      </c>
      <c r="AB639" s="253">
        <v>0</v>
      </c>
      <c r="AC639" s="253">
        <v>0</v>
      </c>
      <c r="AD639" s="253">
        <v>4</v>
      </c>
      <c r="AE639" s="253">
        <v>0</v>
      </c>
      <c r="AF639" s="253">
        <v>5</v>
      </c>
      <c r="AG639" s="253">
        <v>0</v>
      </c>
      <c r="AH639" s="253">
        <v>0</v>
      </c>
      <c r="AI639" s="253">
        <v>2</v>
      </c>
      <c r="AJ639" s="253">
        <v>3</v>
      </c>
      <c r="AK639" s="126"/>
      <c r="AL639" s="253">
        <v>488</v>
      </c>
      <c r="AM639" s="253">
        <v>219</v>
      </c>
      <c r="AN639" s="253">
        <v>780</v>
      </c>
      <c r="AO639" s="253">
        <v>0</v>
      </c>
    </row>
    <row r="640" spans="1:41">
      <c r="A640" s="129">
        <v>489020020</v>
      </c>
      <c r="B640" s="130" t="s">
        <v>696</v>
      </c>
      <c r="C640" s="141">
        <f t="shared" si="142"/>
        <v>0</v>
      </c>
      <c r="D640" s="141">
        <f t="shared" si="143"/>
        <v>0</v>
      </c>
      <c r="E640" s="141">
        <f t="shared" si="144"/>
        <v>0</v>
      </c>
      <c r="F640" s="141">
        <f t="shared" si="145"/>
        <v>0</v>
      </c>
      <c r="G640" s="141">
        <f t="shared" si="146"/>
        <v>0</v>
      </c>
      <c r="H640" s="141">
        <f t="shared" si="147"/>
        <v>162</v>
      </c>
      <c r="I640" s="141">
        <f t="shared" si="148"/>
        <v>6.0750000000000002</v>
      </c>
      <c r="J640" s="141"/>
      <c r="K640" s="141">
        <f t="shared" si="149"/>
        <v>0</v>
      </c>
      <c r="L640" s="141">
        <f t="shared" si="150"/>
        <v>0</v>
      </c>
      <c r="M640" s="141">
        <f t="shared" si="151"/>
        <v>0</v>
      </c>
      <c r="N640" s="141">
        <f t="shared" si="152"/>
        <v>0</v>
      </c>
      <c r="O640" s="141">
        <f t="shared" si="153"/>
        <v>35</v>
      </c>
      <c r="P640" s="141">
        <f t="shared" si="140"/>
        <v>21.604938271604937</v>
      </c>
      <c r="Q640" s="141">
        <f t="shared" si="154"/>
        <v>5</v>
      </c>
      <c r="R640" s="141">
        <f t="shared" si="141"/>
        <v>162</v>
      </c>
      <c r="S640" s="144"/>
      <c r="T640" s="253">
        <v>489020020</v>
      </c>
      <c r="U640" s="383" t="s">
        <v>696</v>
      </c>
      <c r="V640" s="253">
        <v>0</v>
      </c>
      <c r="W640" s="253">
        <v>0</v>
      </c>
      <c r="X640" s="253">
        <v>0</v>
      </c>
      <c r="Y640" s="253">
        <v>0</v>
      </c>
      <c r="Z640" s="253">
        <v>0</v>
      </c>
      <c r="AA640" s="253">
        <v>162</v>
      </c>
      <c r="AB640" s="253">
        <v>0</v>
      </c>
      <c r="AC640" s="253">
        <v>0</v>
      </c>
      <c r="AD640" s="253">
        <v>0</v>
      </c>
      <c r="AE640" s="253">
        <v>0</v>
      </c>
      <c r="AF640" s="253">
        <v>0</v>
      </c>
      <c r="AG640" s="253">
        <v>0</v>
      </c>
      <c r="AH640" s="253">
        <v>0</v>
      </c>
      <c r="AI640" s="253">
        <v>0</v>
      </c>
      <c r="AJ640" s="253">
        <v>35</v>
      </c>
      <c r="AK640" s="126"/>
      <c r="AL640" s="253">
        <v>489</v>
      </c>
      <c r="AM640" s="253">
        <v>20</v>
      </c>
      <c r="AN640" s="253">
        <v>20</v>
      </c>
      <c r="AO640" s="253">
        <v>0</v>
      </c>
    </row>
    <row r="641" spans="1:41">
      <c r="A641" s="129">
        <v>489020036</v>
      </c>
      <c r="B641" s="130" t="s">
        <v>696</v>
      </c>
      <c r="C641" s="141">
        <f t="shared" si="142"/>
        <v>0</v>
      </c>
      <c r="D641" s="141">
        <f t="shared" si="143"/>
        <v>0</v>
      </c>
      <c r="E641" s="141">
        <f t="shared" si="144"/>
        <v>0</v>
      </c>
      <c r="F641" s="141">
        <f t="shared" si="145"/>
        <v>0</v>
      </c>
      <c r="G641" s="141">
        <f t="shared" si="146"/>
        <v>0</v>
      </c>
      <c r="H641" s="141">
        <f t="shared" si="147"/>
        <v>116</v>
      </c>
      <c r="I641" s="141">
        <f t="shared" si="148"/>
        <v>4.3499999999999996</v>
      </c>
      <c r="J641" s="141"/>
      <c r="K641" s="141">
        <f t="shared" si="149"/>
        <v>0</v>
      </c>
      <c r="L641" s="141">
        <f t="shared" si="150"/>
        <v>0</v>
      </c>
      <c r="M641" s="141">
        <f t="shared" si="151"/>
        <v>0</v>
      </c>
      <c r="N641" s="141">
        <f t="shared" si="152"/>
        <v>0</v>
      </c>
      <c r="O641" s="141">
        <f t="shared" si="153"/>
        <v>15</v>
      </c>
      <c r="P641" s="141">
        <f t="shared" si="140"/>
        <v>12.931034482758621</v>
      </c>
      <c r="Q641" s="141">
        <f t="shared" si="154"/>
        <v>3</v>
      </c>
      <c r="R641" s="141">
        <f t="shared" si="141"/>
        <v>116</v>
      </c>
      <c r="S641" s="144"/>
      <c r="T641" s="253">
        <v>489020036</v>
      </c>
      <c r="U641" s="383" t="s">
        <v>696</v>
      </c>
      <c r="V641" s="253">
        <v>0</v>
      </c>
      <c r="W641" s="253">
        <v>0</v>
      </c>
      <c r="X641" s="253">
        <v>0</v>
      </c>
      <c r="Y641" s="253">
        <v>0</v>
      </c>
      <c r="Z641" s="253">
        <v>0</v>
      </c>
      <c r="AA641" s="253">
        <v>116</v>
      </c>
      <c r="AB641" s="253">
        <v>0</v>
      </c>
      <c r="AC641" s="253">
        <v>0</v>
      </c>
      <c r="AD641" s="253">
        <v>0</v>
      </c>
      <c r="AE641" s="253">
        <v>0</v>
      </c>
      <c r="AF641" s="253">
        <v>0</v>
      </c>
      <c r="AG641" s="253">
        <v>0</v>
      </c>
      <c r="AH641" s="253">
        <v>0</v>
      </c>
      <c r="AI641" s="253">
        <v>0</v>
      </c>
      <c r="AJ641" s="253">
        <v>15</v>
      </c>
      <c r="AK641" s="126"/>
      <c r="AL641" s="253">
        <v>489</v>
      </c>
      <c r="AM641" s="253">
        <v>20</v>
      </c>
      <c r="AN641" s="253">
        <v>36</v>
      </c>
      <c r="AO641" s="253">
        <v>0</v>
      </c>
    </row>
    <row r="642" spans="1:41">
      <c r="A642" s="129">
        <v>489020052</v>
      </c>
      <c r="B642" s="130" t="s">
        <v>696</v>
      </c>
      <c r="C642" s="141">
        <f t="shared" si="142"/>
        <v>0</v>
      </c>
      <c r="D642" s="141">
        <f t="shared" si="143"/>
        <v>0</v>
      </c>
      <c r="E642" s="141">
        <f t="shared" si="144"/>
        <v>0</v>
      </c>
      <c r="F642" s="141">
        <f t="shared" si="145"/>
        <v>0</v>
      </c>
      <c r="G642" s="141">
        <f t="shared" si="146"/>
        <v>0</v>
      </c>
      <c r="H642" s="141">
        <f t="shared" si="147"/>
        <v>10</v>
      </c>
      <c r="I642" s="141">
        <f t="shared" si="148"/>
        <v>0.375</v>
      </c>
      <c r="J642" s="141"/>
      <c r="K642" s="141">
        <f t="shared" si="149"/>
        <v>0</v>
      </c>
      <c r="L642" s="141">
        <f t="shared" si="150"/>
        <v>0</v>
      </c>
      <c r="M642" s="141">
        <f t="shared" si="151"/>
        <v>0</v>
      </c>
      <c r="N642" s="141">
        <f t="shared" si="152"/>
        <v>0</v>
      </c>
      <c r="O642" s="141">
        <f t="shared" si="153"/>
        <v>3</v>
      </c>
      <c r="P642" s="141">
        <f t="shared" si="140"/>
        <v>30</v>
      </c>
      <c r="Q642" s="141">
        <f t="shared" si="154"/>
        <v>8</v>
      </c>
      <c r="R642" s="141">
        <f t="shared" si="141"/>
        <v>10</v>
      </c>
      <c r="S642" s="144"/>
      <c r="T642" s="253">
        <v>489020052</v>
      </c>
      <c r="U642" s="383" t="s">
        <v>696</v>
      </c>
      <c r="V642" s="253">
        <v>0</v>
      </c>
      <c r="W642" s="253">
        <v>0</v>
      </c>
      <c r="X642" s="253">
        <v>0</v>
      </c>
      <c r="Y642" s="253">
        <v>0</v>
      </c>
      <c r="Z642" s="253">
        <v>0</v>
      </c>
      <c r="AA642" s="253">
        <v>10</v>
      </c>
      <c r="AB642" s="253">
        <v>0</v>
      </c>
      <c r="AC642" s="253">
        <v>0</v>
      </c>
      <c r="AD642" s="253">
        <v>0</v>
      </c>
      <c r="AE642" s="253">
        <v>0</v>
      </c>
      <c r="AF642" s="253">
        <v>0</v>
      </c>
      <c r="AG642" s="253">
        <v>0</v>
      </c>
      <c r="AH642" s="253">
        <v>0</v>
      </c>
      <c r="AI642" s="253">
        <v>0</v>
      </c>
      <c r="AJ642" s="253">
        <v>3</v>
      </c>
      <c r="AK642" s="126"/>
      <c r="AL642" s="253">
        <v>489</v>
      </c>
      <c r="AM642" s="253">
        <v>20</v>
      </c>
      <c r="AN642" s="253">
        <v>52</v>
      </c>
      <c r="AO642" s="253">
        <v>0</v>
      </c>
    </row>
    <row r="643" spans="1:41">
      <c r="A643" s="129">
        <v>489020082</v>
      </c>
      <c r="B643" s="130" t="s">
        <v>696</v>
      </c>
      <c r="C643" s="141">
        <f t="shared" si="142"/>
        <v>0</v>
      </c>
      <c r="D643" s="141">
        <f t="shared" si="143"/>
        <v>0</v>
      </c>
      <c r="E643" s="141">
        <f t="shared" si="144"/>
        <v>0</v>
      </c>
      <c r="F643" s="141">
        <f t="shared" si="145"/>
        <v>0</v>
      </c>
      <c r="G643" s="141">
        <f t="shared" si="146"/>
        <v>0</v>
      </c>
      <c r="H643" s="141">
        <f t="shared" si="147"/>
        <v>1</v>
      </c>
      <c r="I643" s="141">
        <f t="shared" si="148"/>
        <v>3.7499999999999999E-2</v>
      </c>
      <c r="J643" s="141"/>
      <c r="K643" s="141">
        <f t="shared" si="149"/>
        <v>0</v>
      </c>
      <c r="L643" s="141">
        <f t="shared" si="150"/>
        <v>0</v>
      </c>
      <c r="M643" s="141">
        <f t="shared" si="151"/>
        <v>0</v>
      </c>
      <c r="N643" s="141">
        <f t="shared" si="152"/>
        <v>0</v>
      </c>
      <c r="O643" s="141">
        <f t="shared" si="153"/>
        <v>0</v>
      </c>
      <c r="P643" s="141">
        <f t="shared" si="140"/>
        <v>0</v>
      </c>
      <c r="Q643" s="141">
        <f t="shared" si="154"/>
        <v>1</v>
      </c>
      <c r="R643" s="141">
        <f t="shared" si="141"/>
        <v>1</v>
      </c>
      <c r="S643" s="144"/>
      <c r="T643" s="253">
        <v>489020082</v>
      </c>
      <c r="U643" s="383" t="s">
        <v>696</v>
      </c>
      <c r="V643" s="253">
        <v>0</v>
      </c>
      <c r="W643" s="253">
        <v>0</v>
      </c>
      <c r="X643" s="253">
        <v>0</v>
      </c>
      <c r="Y643" s="253">
        <v>0</v>
      </c>
      <c r="Z643" s="253">
        <v>0</v>
      </c>
      <c r="AA643" s="253">
        <v>1</v>
      </c>
      <c r="AB643" s="253">
        <v>0</v>
      </c>
      <c r="AC643" s="253">
        <v>0</v>
      </c>
      <c r="AD643" s="253">
        <v>0</v>
      </c>
      <c r="AE643" s="253">
        <v>0</v>
      </c>
      <c r="AF643" s="253">
        <v>0</v>
      </c>
      <c r="AG643" s="253">
        <v>0</v>
      </c>
      <c r="AH643" s="253">
        <v>0</v>
      </c>
      <c r="AI643" s="253">
        <v>0</v>
      </c>
      <c r="AJ643" s="253">
        <v>0</v>
      </c>
      <c r="AK643" s="126"/>
      <c r="AL643" s="253">
        <v>489</v>
      </c>
      <c r="AM643" s="253">
        <v>20</v>
      </c>
      <c r="AN643" s="253">
        <v>82</v>
      </c>
      <c r="AO643" s="253">
        <v>0</v>
      </c>
    </row>
    <row r="644" spans="1:41">
      <c r="A644" s="129">
        <v>489020096</v>
      </c>
      <c r="B644" s="130" t="s">
        <v>696</v>
      </c>
      <c r="C644" s="141">
        <f t="shared" si="142"/>
        <v>0</v>
      </c>
      <c r="D644" s="141">
        <f t="shared" si="143"/>
        <v>0</v>
      </c>
      <c r="E644" s="141">
        <f t="shared" si="144"/>
        <v>0</v>
      </c>
      <c r="F644" s="141">
        <f t="shared" si="145"/>
        <v>0</v>
      </c>
      <c r="G644" s="141">
        <f t="shared" si="146"/>
        <v>0</v>
      </c>
      <c r="H644" s="141">
        <f t="shared" si="147"/>
        <v>63</v>
      </c>
      <c r="I644" s="141">
        <f t="shared" si="148"/>
        <v>2.3624999999999998</v>
      </c>
      <c r="J644" s="141"/>
      <c r="K644" s="141">
        <f t="shared" si="149"/>
        <v>0</v>
      </c>
      <c r="L644" s="141">
        <f t="shared" si="150"/>
        <v>0</v>
      </c>
      <c r="M644" s="141">
        <f t="shared" si="151"/>
        <v>0</v>
      </c>
      <c r="N644" s="141">
        <f t="shared" si="152"/>
        <v>0</v>
      </c>
      <c r="O644" s="141">
        <f t="shared" si="153"/>
        <v>15</v>
      </c>
      <c r="P644" s="141">
        <f t="shared" si="140"/>
        <v>23.809523809523807</v>
      </c>
      <c r="Q644" s="141">
        <f t="shared" si="154"/>
        <v>6</v>
      </c>
      <c r="R644" s="141">
        <f t="shared" si="141"/>
        <v>63</v>
      </c>
      <c r="S644" s="144"/>
      <c r="T644" s="253">
        <v>489020096</v>
      </c>
      <c r="U644" s="383" t="s">
        <v>696</v>
      </c>
      <c r="V644" s="253">
        <v>0</v>
      </c>
      <c r="W644" s="253">
        <v>0</v>
      </c>
      <c r="X644" s="253">
        <v>0</v>
      </c>
      <c r="Y644" s="253">
        <v>0</v>
      </c>
      <c r="Z644" s="253">
        <v>0</v>
      </c>
      <c r="AA644" s="253">
        <v>63</v>
      </c>
      <c r="AB644" s="253">
        <v>0</v>
      </c>
      <c r="AC644" s="253">
        <v>0</v>
      </c>
      <c r="AD644" s="253">
        <v>0</v>
      </c>
      <c r="AE644" s="253">
        <v>0</v>
      </c>
      <c r="AF644" s="253">
        <v>0</v>
      </c>
      <c r="AG644" s="253">
        <v>0</v>
      </c>
      <c r="AH644" s="253">
        <v>0</v>
      </c>
      <c r="AI644" s="253">
        <v>0</v>
      </c>
      <c r="AJ644" s="253">
        <v>15</v>
      </c>
      <c r="AK644" s="126"/>
      <c r="AL644" s="253">
        <v>489</v>
      </c>
      <c r="AM644" s="253">
        <v>20</v>
      </c>
      <c r="AN644" s="253">
        <v>96</v>
      </c>
      <c r="AO644" s="253">
        <v>0</v>
      </c>
    </row>
    <row r="645" spans="1:41">
      <c r="A645" s="129">
        <v>489020172</v>
      </c>
      <c r="B645" s="130" t="s">
        <v>696</v>
      </c>
      <c r="C645" s="141">
        <f t="shared" si="142"/>
        <v>0</v>
      </c>
      <c r="D645" s="141">
        <f t="shared" si="143"/>
        <v>0</v>
      </c>
      <c r="E645" s="141">
        <f t="shared" si="144"/>
        <v>0</v>
      </c>
      <c r="F645" s="141">
        <f t="shared" si="145"/>
        <v>0</v>
      </c>
      <c r="G645" s="141">
        <f t="shared" si="146"/>
        <v>0</v>
      </c>
      <c r="H645" s="141">
        <f t="shared" si="147"/>
        <v>45</v>
      </c>
      <c r="I645" s="141">
        <f t="shared" si="148"/>
        <v>1.6875</v>
      </c>
      <c r="J645" s="141"/>
      <c r="K645" s="141">
        <f t="shared" si="149"/>
        <v>0</v>
      </c>
      <c r="L645" s="141">
        <f t="shared" si="150"/>
        <v>0</v>
      </c>
      <c r="M645" s="141">
        <f t="shared" si="151"/>
        <v>0</v>
      </c>
      <c r="N645" s="141">
        <f t="shared" si="152"/>
        <v>0</v>
      </c>
      <c r="O645" s="141">
        <f t="shared" si="153"/>
        <v>5</v>
      </c>
      <c r="P645" s="141">
        <f t="shared" si="140"/>
        <v>11.111111111111111</v>
      </c>
      <c r="Q645" s="141">
        <f t="shared" si="154"/>
        <v>3</v>
      </c>
      <c r="R645" s="141">
        <f t="shared" si="141"/>
        <v>45</v>
      </c>
      <c r="S645" s="144"/>
      <c r="T645" s="253">
        <v>489020172</v>
      </c>
      <c r="U645" s="383" t="s">
        <v>696</v>
      </c>
      <c r="V645" s="253">
        <v>0</v>
      </c>
      <c r="W645" s="253">
        <v>0</v>
      </c>
      <c r="X645" s="253">
        <v>0</v>
      </c>
      <c r="Y645" s="253">
        <v>0</v>
      </c>
      <c r="Z645" s="253">
        <v>0</v>
      </c>
      <c r="AA645" s="253">
        <v>45</v>
      </c>
      <c r="AB645" s="253">
        <v>0</v>
      </c>
      <c r="AC645" s="253">
        <v>0</v>
      </c>
      <c r="AD645" s="253">
        <v>0</v>
      </c>
      <c r="AE645" s="253">
        <v>0</v>
      </c>
      <c r="AF645" s="253">
        <v>0</v>
      </c>
      <c r="AG645" s="253">
        <v>0</v>
      </c>
      <c r="AH645" s="253">
        <v>0</v>
      </c>
      <c r="AI645" s="253">
        <v>0</v>
      </c>
      <c r="AJ645" s="253">
        <v>5</v>
      </c>
      <c r="AK645" s="126"/>
      <c r="AL645" s="253">
        <v>489</v>
      </c>
      <c r="AM645" s="253">
        <v>20</v>
      </c>
      <c r="AN645" s="253">
        <v>172</v>
      </c>
      <c r="AO645" s="253">
        <v>0</v>
      </c>
    </row>
    <row r="646" spans="1:41">
      <c r="A646" s="129">
        <v>489020239</v>
      </c>
      <c r="B646" s="130" t="s">
        <v>696</v>
      </c>
      <c r="C646" s="141">
        <f t="shared" si="142"/>
        <v>0</v>
      </c>
      <c r="D646" s="141">
        <f t="shared" si="143"/>
        <v>0</v>
      </c>
      <c r="E646" s="141">
        <f t="shared" si="144"/>
        <v>0</v>
      </c>
      <c r="F646" s="141">
        <f t="shared" si="145"/>
        <v>0</v>
      </c>
      <c r="G646" s="141">
        <f t="shared" si="146"/>
        <v>0</v>
      </c>
      <c r="H646" s="141">
        <f t="shared" si="147"/>
        <v>84</v>
      </c>
      <c r="I646" s="141">
        <f t="shared" si="148"/>
        <v>3.15</v>
      </c>
      <c r="J646" s="141"/>
      <c r="K646" s="141">
        <f t="shared" si="149"/>
        <v>0</v>
      </c>
      <c r="L646" s="141">
        <f t="shared" si="150"/>
        <v>0</v>
      </c>
      <c r="M646" s="141">
        <f t="shared" si="151"/>
        <v>0</v>
      </c>
      <c r="N646" s="141">
        <f t="shared" si="152"/>
        <v>0</v>
      </c>
      <c r="O646" s="141">
        <f t="shared" si="153"/>
        <v>12</v>
      </c>
      <c r="P646" s="141">
        <f t="shared" si="140"/>
        <v>14.285714285714285</v>
      </c>
      <c r="Q646" s="141">
        <f t="shared" si="154"/>
        <v>3</v>
      </c>
      <c r="R646" s="141">
        <f t="shared" si="141"/>
        <v>84</v>
      </c>
      <c r="S646" s="144"/>
      <c r="T646" s="253">
        <v>489020239</v>
      </c>
      <c r="U646" s="383" t="s">
        <v>696</v>
      </c>
      <c r="V646" s="253">
        <v>0</v>
      </c>
      <c r="W646" s="253">
        <v>0</v>
      </c>
      <c r="X646" s="253">
        <v>0</v>
      </c>
      <c r="Y646" s="253">
        <v>0</v>
      </c>
      <c r="Z646" s="253">
        <v>0</v>
      </c>
      <c r="AA646" s="253">
        <v>84</v>
      </c>
      <c r="AB646" s="253">
        <v>0</v>
      </c>
      <c r="AC646" s="253">
        <v>0</v>
      </c>
      <c r="AD646" s="253">
        <v>0</v>
      </c>
      <c r="AE646" s="253">
        <v>0</v>
      </c>
      <c r="AF646" s="253">
        <v>0</v>
      </c>
      <c r="AG646" s="253">
        <v>0</v>
      </c>
      <c r="AH646" s="253">
        <v>0</v>
      </c>
      <c r="AI646" s="253">
        <v>0</v>
      </c>
      <c r="AJ646" s="253">
        <v>12</v>
      </c>
      <c r="AK646" s="126"/>
      <c r="AL646" s="253">
        <v>489</v>
      </c>
      <c r="AM646" s="253">
        <v>20</v>
      </c>
      <c r="AN646" s="253">
        <v>239</v>
      </c>
      <c r="AO646" s="253">
        <v>0</v>
      </c>
    </row>
    <row r="647" spans="1:41">
      <c r="A647" s="129">
        <v>489020242</v>
      </c>
      <c r="B647" s="130" t="s">
        <v>696</v>
      </c>
      <c r="C647" s="141">
        <f t="shared" si="142"/>
        <v>0</v>
      </c>
      <c r="D647" s="141">
        <f t="shared" si="143"/>
        <v>0</v>
      </c>
      <c r="E647" s="141">
        <f t="shared" si="144"/>
        <v>0</v>
      </c>
      <c r="F647" s="141">
        <f t="shared" si="145"/>
        <v>0</v>
      </c>
      <c r="G647" s="141">
        <f t="shared" si="146"/>
        <v>0</v>
      </c>
      <c r="H647" s="141">
        <f t="shared" si="147"/>
        <v>3</v>
      </c>
      <c r="I647" s="141">
        <f t="shared" si="148"/>
        <v>0.1125</v>
      </c>
      <c r="J647" s="141"/>
      <c r="K647" s="141">
        <f t="shared" si="149"/>
        <v>0</v>
      </c>
      <c r="L647" s="141">
        <f t="shared" si="150"/>
        <v>0</v>
      </c>
      <c r="M647" s="141">
        <f t="shared" si="151"/>
        <v>0</v>
      </c>
      <c r="N647" s="141">
        <f t="shared" si="152"/>
        <v>0</v>
      </c>
      <c r="O647" s="141">
        <f t="shared" si="153"/>
        <v>1</v>
      </c>
      <c r="P647" s="141">
        <f t="shared" si="140"/>
        <v>33.333333333333329</v>
      </c>
      <c r="Q647" s="141">
        <f t="shared" si="154"/>
        <v>8</v>
      </c>
      <c r="R647" s="141">
        <f t="shared" si="141"/>
        <v>3</v>
      </c>
      <c r="S647" s="144"/>
      <c r="T647" s="253">
        <v>489020242</v>
      </c>
      <c r="U647" s="383" t="s">
        <v>696</v>
      </c>
      <c r="V647" s="253">
        <v>0</v>
      </c>
      <c r="W647" s="253">
        <v>0</v>
      </c>
      <c r="X647" s="253">
        <v>0</v>
      </c>
      <c r="Y647" s="253">
        <v>0</v>
      </c>
      <c r="Z647" s="253">
        <v>0</v>
      </c>
      <c r="AA647" s="253">
        <v>3</v>
      </c>
      <c r="AB647" s="253">
        <v>0</v>
      </c>
      <c r="AC647" s="253">
        <v>0</v>
      </c>
      <c r="AD647" s="253">
        <v>0</v>
      </c>
      <c r="AE647" s="253">
        <v>0</v>
      </c>
      <c r="AF647" s="253">
        <v>0</v>
      </c>
      <c r="AG647" s="253">
        <v>0</v>
      </c>
      <c r="AH647" s="253">
        <v>0</v>
      </c>
      <c r="AI647" s="253">
        <v>0</v>
      </c>
      <c r="AJ647" s="253">
        <v>1</v>
      </c>
      <c r="AK647" s="126"/>
      <c r="AL647" s="253">
        <v>489</v>
      </c>
      <c r="AM647" s="253">
        <v>20</v>
      </c>
      <c r="AN647" s="253">
        <v>242</v>
      </c>
      <c r="AO647" s="253">
        <v>0</v>
      </c>
    </row>
    <row r="648" spans="1:41">
      <c r="A648" s="129">
        <v>489020261</v>
      </c>
      <c r="B648" s="130" t="s">
        <v>696</v>
      </c>
      <c r="C648" s="141">
        <f t="shared" si="142"/>
        <v>0</v>
      </c>
      <c r="D648" s="141">
        <f t="shared" si="143"/>
        <v>0</v>
      </c>
      <c r="E648" s="141">
        <f t="shared" si="144"/>
        <v>0</v>
      </c>
      <c r="F648" s="141">
        <f t="shared" si="145"/>
        <v>0</v>
      </c>
      <c r="G648" s="141">
        <f t="shared" si="146"/>
        <v>0</v>
      </c>
      <c r="H648" s="141">
        <f t="shared" si="147"/>
        <v>171</v>
      </c>
      <c r="I648" s="141">
        <f t="shared" si="148"/>
        <v>6.4124999999999996</v>
      </c>
      <c r="J648" s="141"/>
      <c r="K648" s="141">
        <f t="shared" si="149"/>
        <v>0</v>
      </c>
      <c r="L648" s="141">
        <f t="shared" si="150"/>
        <v>0</v>
      </c>
      <c r="M648" s="141">
        <f t="shared" si="151"/>
        <v>0</v>
      </c>
      <c r="N648" s="141">
        <f t="shared" si="152"/>
        <v>0</v>
      </c>
      <c r="O648" s="141">
        <f t="shared" si="153"/>
        <v>15</v>
      </c>
      <c r="P648" s="141">
        <f t="shared" si="140"/>
        <v>8.7719298245614024</v>
      </c>
      <c r="Q648" s="141">
        <f t="shared" si="154"/>
        <v>2</v>
      </c>
      <c r="R648" s="141">
        <f t="shared" si="141"/>
        <v>171</v>
      </c>
      <c r="S648" s="144"/>
      <c r="T648" s="253">
        <v>489020261</v>
      </c>
      <c r="U648" s="383" t="s">
        <v>696</v>
      </c>
      <c r="V648" s="253">
        <v>0</v>
      </c>
      <c r="W648" s="253">
        <v>0</v>
      </c>
      <c r="X648" s="253">
        <v>0</v>
      </c>
      <c r="Y648" s="253">
        <v>0</v>
      </c>
      <c r="Z648" s="253">
        <v>0</v>
      </c>
      <c r="AA648" s="253">
        <v>171</v>
      </c>
      <c r="AB648" s="253">
        <v>0</v>
      </c>
      <c r="AC648" s="253">
        <v>0</v>
      </c>
      <c r="AD648" s="253">
        <v>0</v>
      </c>
      <c r="AE648" s="253">
        <v>0</v>
      </c>
      <c r="AF648" s="253">
        <v>0</v>
      </c>
      <c r="AG648" s="253">
        <v>0</v>
      </c>
      <c r="AH648" s="253">
        <v>0</v>
      </c>
      <c r="AI648" s="253">
        <v>0</v>
      </c>
      <c r="AJ648" s="253">
        <v>15</v>
      </c>
      <c r="AK648" s="126"/>
      <c r="AL648" s="253">
        <v>489</v>
      </c>
      <c r="AM648" s="253">
        <v>20</v>
      </c>
      <c r="AN648" s="253">
        <v>261</v>
      </c>
      <c r="AO648" s="253">
        <v>0</v>
      </c>
    </row>
    <row r="649" spans="1:41">
      <c r="A649" s="129">
        <v>489020264</v>
      </c>
      <c r="B649" s="130" t="s">
        <v>696</v>
      </c>
      <c r="C649" s="141">
        <f t="shared" si="142"/>
        <v>0</v>
      </c>
      <c r="D649" s="141">
        <f t="shared" si="143"/>
        <v>0</v>
      </c>
      <c r="E649" s="141">
        <f t="shared" si="144"/>
        <v>0</v>
      </c>
      <c r="F649" s="141">
        <f t="shared" si="145"/>
        <v>0</v>
      </c>
      <c r="G649" s="141">
        <f t="shared" si="146"/>
        <v>0</v>
      </c>
      <c r="H649" s="141">
        <f t="shared" si="147"/>
        <v>1</v>
      </c>
      <c r="I649" s="141">
        <f t="shared" si="148"/>
        <v>3.7499999999999999E-2</v>
      </c>
      <c r="J649" s="141"/>
      <c r="K649" s="141">
        <f t="shared" si="149"/>
        <v>0</v>
      </c>
      <c r="L649" s="141">
        <f t="shared" si="150"/>
        <v>0</v>
      </c>
      <c r="M649" s="141">
        <f t="shared" si="151"/>
        <v>0</v>
      </c>
      <c r="N649" s="141">
        <f t="shared" si="152"/>
        <v>0</v>
      </c>
      <c r="O649" s="141">
        <f t="shared" si="153"/>
        <v>0</v>
      </c>
      <c r="P649" s="141">
        <f t="shared" si="140"/>
        <v>0</v>
      </c>
      <c r="Q649" s="141">
        <f t="shared" si="154"/>
        <v>1</v>
      </c>
      <c r="R649" s="141">
        <f t="shared" si="141"/>
        <v>1</v>
      </c>
      <c r="S649" s="144"/>
      <c r="T649" s="253">
        <v>489020264</v>
      </c>
      <c r="U649" s="383" t="s">
        <v>696</v>
      </c>
      <c r="V649" s="253">
        <v>0</v>
      </c>
      <c r="W649" s="253">
        <v>0</v>
      </c>
      <c r="X649" s="253">
        <v>0</v>
      </c>
      <c r="Y649" s="253">
        <v>0</v>
      </c>
      <c r="Z649" s="253">
        <v>0</v>
      </c>
      <c r="AA649" s="253">
        <v>1</v>
      </c>
      <c r="AB649" s="253">
        <v>0</v>
      </c>
      <c r="AC649" s="253">
        <v>0</v>
      </c>
      <c r="AD649" s="253">
        <v>0</v>
      </c>
      <c r="AE649" s="253">
        <v>0</v>
      </c>
      <c r="AF649" s="253">
        <v>0</v>
      </c>
      <c r="AG649" s="253">
        <v>0</v>
      </c>
      <c r="AH649" s="253">
        <v>0</v>
      </c>
      <c r="AI649" s="253">
        <v>0</v>
      </c>
      <c r="AJ649" s="253">
        <v>0</v>
      </c>
      <c r="AK649" s="126"/>
      <c r="AL649" s="253">
        <v>489</v>
      </c>
      <c r="AM649" s="253">
        <v>20</v>
      </c>
      <c r="AN649" s="253">
        <v>264</v>
      </c>
      <c r="AO649" s="253">
        <v>0</v>
      </c>
    </row>
    <row r="650" spans="1:41">
      <c r="A650" s="129">
        <v>489020300</v>
      </c>
      <c r="B650" s="130" t="s">
        <v>696</v>
      </c>
      <c r="C650" s="141">
        <f t="shared" si="142"/>
        <v>0</v>
      </c>
      <c r="D650" s="141">
        <f t="shared" si="143"/>
        <v>0</v>
      </c>
      <c r="E650" s="141">
        <f t="shared" si="144"/>
        <v>0</v>
      </c>
      <c r="F650" s="141">
        <f t="shared" si="145"/>
        <v>0</v>
      </c>
      <c r="G650" s="141">
        <f t="shared" si="146"/>
        <v>0</v>
      </c>
      <c r="H650" s="141">
        <f t="shared" si="147"/>
        <v>1</v>
      </c>
      <c r="I650" s="141">
        <f t="shared" si="148"/>
        <v>3.7499999999999999E-2</v>
      </c>
      <c r="J650" s="141"/>
      <c r="K650" s="141">
        <f t="shared" si="149"/>
        <v>0</v>
      </c>
      <c r="L650" s="141">
        <f t="shared" si="150"/>
        <v>0</v>
      </c>
      <c r="M650" s="141">
        <f t="shared" si="151"/>
        <v>0</v>
      </c>
      <c r="N650" s="141">
        <f t="shared" si="152"/>
        <v>0</v>
      </c>
      <c r="O650" s="141">
        <f t="shared" si="153"/>
        <v>0</v>
      </c>
      <c r="P650" s="141">
        <f t="shared" si="140"/>
        <v>0</v>
      </c>
      <c r="Q650" s="141">
        <f t="shared" si="154"/>
        <v>1</v>
      </c>
      <c r="R650" s="141">
        <f t="shared" si="141"/>
        <v>1</v>
      </c>
      <c r="S650" s="144"/>
      <c r="T650" s="253">
        <v>489020300</v>
      </c>
      <c r="U650" s="383" t="s">
        <v>696</v>
      </c>
      <c r="V650" s="253">
        <v>0</v>
      </c>
      <c r="W650" s="253">
        <v>0</v>
      </c>
      <c r="X650" s="253">
        <v>0</v>
      </c>
      <c r="Y650" s="253">
        <v>0</v>
      </c>
      <c r="Z650" s="253">
        <v>0</v>
      </c>
      <c r="AA650" s="253">
        <v>1</v>
      </c>
      <c r="AB650" s="253">
        <v>0</v>
      </c>
      <c r="AC650" s="253">
        <v>0</v>
      </c>
      <c r="AD650" s="253">
        <v>0</v>
      </c>
      <c r="AE650" s="253">
        <v>0</v>
      </c>
      <c r="AF650" s="253">
        <v>0</v>
      </c>
      <c r="AG650" s="253">
        <v>0</v>
      </c>
      <c r="AH650" s="253">
        <v>0</v>
      </c>
      <c r="AI650" s="253">
        <v>0</v>
      </c>
      <c r="AJ650" s="253">
        <v>0</v>
      </c>
      <c r="AK650" s="126"/>
      <c r="AL650" s="253">
        <v>489</v>
      </c>
      <c r="AM650" s="253">
        <v>20</v>
      </c>
      <c r="AN650" s="253">
        <v>300</v>
      </c>
      <c r="AO650" s="253">
        <v>0</v>
      </c>
    </row>
    <row r="651" spans="1:41">
      <c r="A651" s="129">
        <v>489020310</v>
      </c>
      <c r="B651" s="130" t="s">
        <v>696</v>
      </c>
      <c r="C651" s="141">
        <f t="shared" si="142"/>
        <v>0</v>
      </c>
      <c r="D651" s="141">
        <f t="shared" si="143"/>
        <v>0</v>
      </c>
      <c r="E651" s="141">
        <f t="shared" si="144"/>
        <v>0</v>
      </c>
      <c r="F651" s="141">
        <f t="shared" si="145"/>
        <v>0</v>
      </c>
      <c r="G651" s="141">
        <f t="shared" si="146"/>
        <v>0</v>
      </c>
      <c r="H651" s="141">
        <f t="shared" si="147"/>
        <v>26</v>
      </c>
      <c r="I651" s="141">
        <f t="shared" si="148"/>
        <v>0.97499999999999998</v>
      </c>
      <c r="J651" s="141"/>
      <c r="K651" s="141">
        <f t="shared" si="149"/>
        <v>0</v>
      </c>
      <c r="L651" s="141">
        <f t="shared" si="150"/>
        <v>0</v>
      </c>
      <c r="M651" s="141">
        <f t="shared" si="151"/>
        <v>0</v>
      </c>
      <c r="N651" s="141">
        <f t="shared" si="152"/>
        <v>0</v>
      </c>
      <c r="O651" s="141">
        <f t="shared" si="153"/>
        <v>5</v>
      </c>
      <c r="P651" s="141">
        <f t="shared" ref="P651:P714" si="155">O651/R651*100</f>
        <v>19.230769230769234</v>
      </c>
      <c r="Q651" s="141">
        <f t="shared" si="154"/>
        <v>5</v>
      </c>
      <c r="R651" s="141">
        <f t="shared" ref="R651:R714" si="156">SUM(E651:H651)+M651+N651+ROUND(C651*0.5,0)+ROUND(D651*0.5,0)+ROUND(K651*0.5,0)+ROUND(L651*0.5,0)</f>
        <v>26</v>
      </c>
      <c r="S651" s="144"/>
      <c r="T651" s="253">
        <v>489020310</v>
      </c>
      <c r="U651" s="383" t="s">
        <v>696</v>
      </c>
      <c r="V651" s="253">
        <v>0</v>
      </c>
      <c r="W651" s="253">
        <v>0</v>
      </c>
      <c r="X651" s="253">
        <v>0</v>
      </c>
      <c r="Y651" s="253">
        <v>0</v>
      </c>
      <c r="Z651" s="253">
        <v>0</v>
      </c>
      <c r="AA651" s="253">
        <v>26</v>
      </c>
      <c r="AB651" s="253">
        <v>0</v>
      </c>
      <c r="AC651" s="253">
        <v>0</v>
      </c>
      <c r="AD651" s="253">
        <v>0</v>
      </c>
      <c r="AE651" s="253">
        <v>0</v>
      </c>
      <c r="AF651" s="253">
        <v>0</v>
      </c>
      <c r="AG651" s="253">
        <v>0</v>
      </c>
      <c r="AH651" s="253">
        <v>0</v>
      </c>
      <c r="AI651" s="253">
        <v>0</v>
      </c>
      <c r="AJ651" s="253">
        <v>5</v>
      </c>
      <c r="AK651" s="126"/>
      <c r="AL651" s="253">
        <v>489</v>
      </c>
      <c r="AM651" s="253">
        <v>20</v>
      </c>
      <c r="AN651" s="253">
        <v>310</v>
      </c>
      <c r="AO651" s="253">
        <v>0</v>
      </c>
    </row>
    <row r="652" spans="1:41">
      <c r="A652" s="129">
        <v>489020645</v>
      </c>
      <c r="B652" s="130" t="s">
        <v>696</v>
      </c>
      <c r="C652" s="141">
        <f t="shared" ref="C652:C715" si="157">ROUND(V652,0)</f>
        <v>0</v>
      </c>
      <c r="D652" s="141">
        <f t="shared" ref="D652:D715" si="158">ROUND(W652,0)</f>
        <v>0</v>
      </c>
      <c r="E652" s="141">
        <f t="shared" ref="E652:E715" si="159">ROUND(X652,0)</f>
        <v>0</v>
      </c>
      <c r="F652" s="141">
        <f t="shared" ref="F652:F715" si="160">ROUND(Y652,0)</f>
        <v>0</v>
      </c>
      <c r="G652" s="141">
        <f t="shared" ref="G652:G715" si="161">ROUND(Z652,0)</f>
        <v>0</v>
      </c>
      <c r="H652" s="141">
        <f t="shared" ref="H652:H715" si="162">ROUND(AA652,0)</f>
        <v>76</v>
      </c>
      <c r="I652" s="141">
        <f t="shared" ref="I652:I715" si="163">ROUND(0.0375*(SUM(E652:H652)+ROUND(D652*0.5,4)+ROUND(L652*0.5,4)+M652),4)+ROUND((0.0475)*N652,4)</f>
        <v>2.85</v>
      </c>
      <c r="J652" s="141"/>
      <c r="K652" s="141">
        <f t="shared" ref="K652:K715" si="164">ROUND(AB652,0)</f>
        <v>0</v>
      </c>
      <c r="L652" s="141">
        <f t="shared" ref="L652:L715" si="165">ROUND(AC652,0)</f>
        <v>0</v>
      </c>
      <c r="M652" s="141">
        <f t="shared" ref="M652:M715" si="166">ROUND(AD652,0)</f>
        <v>0</v>
      </c>
      <c r="N652" s="141">
        <f t="shared" ref="N652:N715" si="167">ROUND(AE652,0)</f>
        <v>0</v>
      </c>
      <c r="O652" s="141">
        <f t="shared" ref="O652:O715" si="168">ROUND((AG652+AH652)/2,0)+ROUND(AF652+AI652+AJ652,0)</f>
        <v>14</v>
      </c>
      <c r="P652" s="141">
        <f t="shared" si="155"/>
        <v>18.421052631578945</v>
      </c>
      <c r="Q652" s="141">
        <f t="shared" si="154"/>
        <v>5</v>
      </c>
      <c r="R652" s="141">
        <f t="shared" si="156"/>
        <v>76</v>
      </c>
      <c r="S652" s="144"/>
      <c r="T652" s="253">
        <v>489020645</v>
      </c>
      <c r="U652" s="383" t="s">
        <v>696</v>
      </c>
      <c r="V652" s="253">
        <v>0</v>
      </c>
      <c r="W652" s="253">
        <v>0</v>
      </c>
      <c r="X652" s="253">
        <v>0</v>
      </c>
      <c r="Y652" s="253">
        <v>0</v>
      </c>
      <c r="Z652" s="253">
        <v>0</v>
      </c>
      <c r="AA652" s="253">
        <v>76</v>
      </c>
      <c r="AB652" s="253">
        <v>0</v>
      </c>
      <c r="AC652" s="253">
        <v>0</v>
      </c>
      <c r="AD652" s="253">
        <v>0</v>
      </c>
      <c r="AE652" s="253">
        <v>0</v>
      </c>
      <c r="AF652" s="253">
        <v>0</v>
      </c>
      <c r="AG652" s="253">
        <v>0</v>
      </c>
      <c r="AH652" s="253">
        <v>0</v>
      </c>
      <c r="AI652" s="253">
        <v>0</v>
      </c>
      <c r="AJ652" s="253">
        <v>14</v>
      </c>
      <c r="AK652" s="126"/>
      <c r="AL652" s="253">
        <v>489</v>
      </c>
      <c r="AM652" s="253">
        <v>20</v>
      </c>
      <c r="AN652" s="253">
        <v>645</v>
      </c>
      <c r="AO652" s="253">
        <v>0</v>
      </c>
    </row>
    <row r="653" spans="1:41">
      <c r="A653" s="129">
        <v>489020660</v>
      </c>
      <c r="B653" s="130" t="s">
        <v>696</v>
      </c>
      <c r="C653" s="141">
        <f t="shared" si="157"/>
        <v>0</v>
      </c>
      <c r="D653" s="141">
        <f t="shared" si="158"/>
        <v>0</v>
      </c>
      <c r="E653" s="141">
        <f t="shared" si="159"/>
        <v>0</v>
      </c>
      <c r="F653" s="141">
        <f t="shared" si="160"/>
        <v>0</v>
      </c>
      <c r="G653" s="141">
        <f t="shared" si="161"/>
        <v>0</v>
      </c>
      <c r="H653" s="141">
        <f t="shared" si="162"/>
        <v>17</v>
      </c>
      <c r="I653" s="141">
        <f t="shared" si="163"/>
        <v>0.63749999999999996</v>
      </c>
      <c r="J653" s="141"/>
      <c r="K653" s="141">
        <f t="shared" si="164"/>
        <v>0</v>
      </c>
      <c r="L653" s="141">
        <f t="shared" si="165"/>
        <v>0</v>
      </c>
      <c r="M653" s="141">
        <f t="shared" si="166"/>
        <v>0</v>
      </c>
      <c r="N653" s="141">
        <f t="shared" si="167"/>
        <v>0</v>
      </c>
      <c r="O653" s="141">
        <f t="shared" si="168"/>
        <v>5</v>
      </c>
      <c r="P653" s="141">
        <f t="shared" si="155"/>
        <v>29.411764705882355</v>
      </c>
      <c r="Q653" s="141">
        <f t="shared" si="154"/>
        <v>7</v>
      </c>
      <c r="R653" s="141">
        <f t="shared" si="156"/>
        <v>17</v>
      </c>
      <c r="S653" s="144"/>
      <c r="T653" s="253">
        <v>489020660</v>
      </c>
      <c r="U653" s="383" t="s">
        <v>696</v>
      </c>
      <c r="V653" s="253">
        <v>0</v>
      </c>
      <c r="W653" s="253">
        <v>0</v>
      </c>
      <c r="X653" s="253">
        <v>0</v>
      </c>
      <c r="Y653" s="253">
        <v>0</v>
      </c>
      <c r="Z653" s="253">
        <v>0</v>
      </c>
      <c r="AA653" s="253">
        <v>17</v>
      </c>
      <c r="AB653" s="253">
        <v>0</v>
      </c>
      <c r="AC653" s="253">
        <v>0</v>
      </c>
      <c r="AD653" s="253">
        <v>0</v>
      </c>
      <c r="AE653" s="253">
        <v>0</v>
      </c>
      <c r="AF653" s="253">
        <v>0</v>
      </c>
      <c r="AG653" s="253">
        <v>0</v>
      </c>
      <c r="AH653" s="253">
        <v>0</v>
      </c>
      <c r="AI653" s="253">
        <v>0</v>
      </c>
      <c r="AJ653" s="253">
        <v>5</v>
      </c>
      <c r="AK653" s="126"/>
      <c r="AL653" s="253">
        <v>489</v>
      </c>
      <c r="AM653" s="253">
        <v>20</v>
      </c>
      <c r="AN653" s="253">
        <v>660</v>
      </c>
      <c r="AO653" s="253">
        <v>0</v>
      </c>
    </row>
    <row r="654" spans="1:41">
      <c r="A654" s="129">
        <v>489020665</v>
      </c>
      <c r="B654" s="130" t="s">
        <v>696</v>
      </c>
      <c r="C654" s="141">
        <f t="shared" si="157"/>
        <v>0</v>
      </c>
      <c r="D654" s="141">
        <f t="shared" si="158"/>
        <v>0</v>
      </c>
      <c r="E654" s="141">
        <f t="shared" si="159"/>
        <v>0</v>
      </c>
      <c r="F654" s="141">
        <f t="shared" si="160"/>
        <v>0</v>
      </c>
      <c r="G654" s="141">
        <f t="shared" si="161"/>
        <v>0</v>
      </c>
      <c r="H654" s="141">
        <f t="shared" si="162"/>
        <v>2</v>
      </c>
      <c r="I654" s="141">
        <f t="shared" si="163"/>
        <v>7.4999999999999997E-2</v>
      </c>
      <c r="J654" s="141"/>
      <c r="K654" s="141">
        <f t="shared" si="164"/>
        <v>0</v>
      </c>
      <c r="L654" s="141">
        <f t="shared" si="165"/>
        <v>0</v>
      </c>
      <c r="M654" s="141">
        <f t="shared" si="166"/>
        <v>0</v>
      </c>
      <c r="N654" s="141">
        <f t="shared" si="167"/>
        <v>0</v>
      </c>
      <c r="O654" s="141">
        <f t="shared" si="168"/>
        <v>0</v>
      </c>
      <c r="P654" s="141">
        <f t="shared" si="155"/>
        <v>0</v>
      </c>
      <c r="Q654" s="141">
        <f t="shared" si="154"/>
        <v>1</v>
      </c>
      <c r="R654" s="141">
        <f t="shared" si="156"/>
        <v>2</v>
      </c>
      <c r="S654" s="144"/>
      <c r="T654" s="253">
        <v>489020665</v>
      </c>
      <c r="U654" s="383" t="s">
        <v>696</v>
      </c>
      <c r="V654" s="253">
        <v>0</v>
      </c>
      <c r="W654" s="253">
        <v>0</v>
      </c>
      <c r="X654" s="253">
        <v>0</v>
      </c>
      <c r="Y654" s="253">
        <v>0</v>
      </c>
      <c r="Z654" s="253">
        <v>0</v>
      </c>
      <c r="AA654" s="253">
        <v>2</v>
      </c>
      <c r="AB654" s="253">
        <v>0</v>
      </c>
      <c r="AC654" s="253">
        <v>0</v>
      </c>
      <c r="AD654" s="253">
        <v>0</v>
      </c>
      <c r="AE654" s="253">
        <v>0</v>
      </c>
      <c r="AF654" s="253">
        <v>0</v>
      </c>
      <c r="AG654" s="253">
        <v>0</v>
      </c>
      <c r="AH654" s="253">
        <v>0</v>
      </c>
      <c r="AI654" s="253">
        <v>0</v>
      </c>
      <c r="AJ654" s="253">
        <v>0</v>
      </c>
      <c r="AK654" s="126"/>
      <c r="AL654" s="253">
        <v>489</v>
      </c>
      <c r="AM654" s="253">
        <v>20</v>
      </c>
      <c r="AN654" s="253">
        <v>665</v>
      </c>
      <c r="AO654" s="253">
        <v>0</v>
      </c>
    </row>
    <row r="655" spans="1:41">
      <c r="A655" s="129">
        <v>489020712</v>
      </c>
      <c r="B655" s="130" t="s">
        <v>696</v>
      </c>
      <c r="C655" s="141">
        <f t="shared" si="157"/>
        <v>0</v>
      </c>
      <c r="D655" s="141">
        <f t="shared" si="158"/>
        <v>0</v>
      </c>
      <c r="E655" s="141">
        <f t="shared" si="159"/>
        <v>0</v>
      </c>
      <c r="F655" s="141">
        <f t="shared" si="160"/>
        <v>0</v>
      </c>
      <c r="G655" s="141">
        <f t="shared" si="161"/>
        <v>0</v>
      </c>
      <c r="H655" s="141">
        <f t="shared" si="162"/>
        <v>26</v>
      </c>
      <c r="I655" s="141">
        <f t="shared" si="163"/>
        <v>0.97499999999999998</v>
      </c>
      <c r="J655" s="141"/>
      <c r="K655" s="141">
        <f t="shared" si="164"/>
        <v>0</v>
      </c>
      <c r="L655" s="141">
        <f t="shared" si="165"/>
        <v>0</v>
      </c>
      <c r="M655" s="141">
        <f t="shared" si="166"/>
        <v>0</v>
      </c>
      <c r="N655" s="141">
        <f t="shared" si="167"/>
        <v>0</v>
      </c>
      <c r="O655" s="141">
        <f t="shared" si="168"/>
        <v>5</v>
      </c>
      <c r="P655" s="141">
        <f t="shared" si="155"/>
        <v>19.230769230769234</v>
      </c>
      <c r="Q655" s="141">
        <f t="shared" si="154"/>
        <v>5</v>
      </c>
      <c r="R655" s="141">
        <f t="shared" si="156"/>
        <v>26</v>
      </c>
      <c r="S655" s="144"/>
      <c r="T655" s="253">
        <v>489020712</v>
      </c>
      <c r="U655" s="383" t="s">
        <v>696</v>
      </c>
      <c r="V655" s="253">
        <v>0</v>
      </c>
      <c r="W655" s="253">
        <v>0</v>
      </c>
      <c r="X655" s="253">
        <v>0</v>
      </c>
      <c r="Y655" s="253">
        <v>0</v>
      </c>
      <c r="Z655" s="253">
        <v>0</v>
      </c>
      <c r="AA655" s="253">
        <v>26</v>
      </c>
      <c r="AB655" s="253">
        <v>0</v>
      </c>
      <c r="AC655" s="253">
        <v>0</v>
      </c>
      <c r="AD655" s="253">
        <v>0</v>
      </c>
      <c r="AE655" s="253">
        <v>0</v>
      </c>
      <c r="AF655" s="253">
        <v>0</v>
      </c>
      <c r="AG655" s="253">
        <v>0</v>
      </c>
      <c r="AH655" s="253">
        <v>0</v>
      </c>
      <c r="AI655" s="253">
        <v>0</v>
      </c>
      <c r="AJ655" s="253">
        <v>5</v>
      </c>
      <c r="AK655" s="126"/>
      <c r="AL655" s="253">
        <v>489</v>
      </c>
      <c r="AM655" s="253">
        <v>20</v>
      </c>
      <c r="AN655" s="253">
        <v>712</v>
      </c>
      <c r="AO655" s="253">
        <v>0</v>
      </c>
    </row>
    <row r="656" spans="1:41">
      <c r="A656" s="129">
        <v>491095072</v>
      </c>
      <c r="B656" s="130" t="s">
        <v>135</v>
      </c>
      <c r="C656" s="141">
        <f t="shared" si="157"/>
        <v>0</v>
      </c>
      <c r="D656" s="141">
        <f t="shared" si="158"/>
        <v>0</v>
      </c>
      <c r="E656" s="141">
        <f t="shared" si="159"/>
        <v>0</v>
      </c>
      <c r="F656" s="141">
        <f t="shared" si="160"/>
        <v>0</v>
      </c>
      <c r="G656" s="141">
        <f t="shared" si="161"/>
        <v>2</v>
      </c>
      <c r="H656" s="141">
        <f t="shared" si="162"/>
        <v>0</v>
      </c>
      <c r="I656" s="141">
        <f t="shared" si="163"/>
        <v>7.4999999999999997E-2</v>
      </c>
      <c r="J656" s="141"/>
      <c r="K656" s="141">
        <f t="shared" si="164"/>
        <v>0</v>
      </c>
      <c r="L656" s="141">
        <f t="shared" si="165"/>
        <v>0</v>
      </c>
      <c r="M656" s="141">
        <f t="shared" si="166"/>
        <v>0</v>
      </c>
      <c r="N656" s="141">
        <f t="shared" si="167"/>
        <v>0</v>
      </c>
      <c r="O656" s="141">
        <f t="shared" si="168"/>
        <v>1</v>
      </c>
      <c r="P656" s="141">
        <f t="shared" si="155"/>
        <v>50</v>
      </c>
      <c r="Q656" s="141">
        <f t="shared" si="154"/>
        <v>10</v>
      </c>
      <c r="R656" s="141">
        <f t="shared" si="156"/>
        <v>2</v>
      </c>
      <c r="S656" s="144"/>
      <c r="T656" s="253">
        <v>491095072</v>
      </c>
      <c r="U656" s="383" t="s">
        <v>135</v>
      </c>
      <c r="V656" s="253">
        <v>0</v>
      </c>
      <c r="W656" s="253">
        <v>0</v>
      </c>
      <c r="X656" s="253">
        <v>0</v>
      </c>
      <c r="Y656" s="253">
        <v>0</v>
      </c>
      <c r="Z656" s="253">
        <v>2</v>
      </c>
      <c r="AA656" s="253">
        <v>0</v>
      </c>
      <c r="AB656" s="253">
        <v>0</v>
      </c>
      <c r="AC656" s="253">
        <v>0</v>
      </c>
      <c r="AD656" s="253">
        <v>0</v>
      </c>
      <c r="AE656" s="253">
        <v>0</v>
      </c>
      <c r="AF656" s="253">
        <v>1</v>
      </c>
      <c r="AG656" s="253">
        <v>0</v>
      </c>
      <c r="AH656" s="253">
        <v>0</v>
      </c>
      <c r="AI656" s="253">
        <v>0</v>
      </c>
      <c r="AJ656" s="253">
        <v>0</v>
      </c>
      <c r="AK656" s="126"/>
      <c r="AL656" s="253">
        <v>491</v>
      </c>
      <c r="AM656" s="253">
        <v>95</v>
      </c>
      <c r="AN656" s="253">
        <v>72</v>
      </c>
      <c r="AO656" s="253">
        <v>0</v>
      </c>
    </row>
    <row r="657" spans="1:41">
      <c r="A657" s="129">
        <v>491095095</v>
      </c>
      <c r="B657" s="130" t="s">
        <v>135</v>
      </c>
      <c r="C657" s="141">
        <f t="shared" si="157"/>
        <v>0</v>
      </c>
      <c r="D657" s="141">
        <f t="shared" si="158"/>
        <v>0</v>
      </c>
      <c r="E657" s="141">
        <f t="shared" si="159"/>
        <v>95</v>
      </c>
      <c r="F657" s="141">
        <f t="shared" si="160"/>
        <v>473</v>
      </c>
      <c r="G657" s="141">
        <f t="shared" si="161"/>
        <v>291</v>
      </c>
      <c r="H657" s="141">
        <f t="shared" si="162"/>
        <v>169</v>
      </c>
      <c r="I657" s="141">
        <f t="shared" si="163"/>
        <v>41.024999999999999</v>
      </c>
      <c r="J657" s="141"/>
      <c r="K657" s="141">
        <f t="shared" si="164"/>
        <v>0</v>
      </c>
      <c r="L657" s="141">
        <f t="shared" si="165"/>
        <v>0</v>
      </c>
      <c r="M657" s="141">
        <f t="shared" si="166"/>
        <v>66</v>
      </c>
      <c r="N657" s="141">
        <f t="shared" si="167"/>
        <v>0</v>
      </c>
      <c r="O657" s="141">
        <f t="shared" si="168"/>
        <v>506</v>
      </c>
      <c r="P657" s="141">
        <f t="shared" si="155"/>
        <v>46.252285191956119</v>
      </c>
      <c r="Q657" s="141">
        <f t="shared" ref="Q657:Q720" si="169">IF(P657&lt;7,1,
   IF(P657&lt;11,2,
   IF(P657&lt;15,3,
   IF(P657&lt;18,4,
   IF(P657&lt;23,5,
   IF(P657&lt;26,6,
   IF(P657&lt;30,7,
   IF(P657&lt;35,8,
   IF(P657&lt;46,9,10)))))))))</f>
        <v>10</v>
      </c>
      <c r="R657" s="141">
        <f t="shared" si="156"/>
        <v>1094</v>
      </c>
      <c r="S657" s="144"/>
      <c r="T657" s="253">
        <v>491095095</v>
      </c>
      <c r="U657" s="383" t="s">
        <v>135</v>
      </c>
      <c r="V657" s="253">
        <v>0</v>
      </c>
      <c r="W657" s="253">
        <v>0</v>
      </c>
      <c r="X657" s="253">
        <v>95</v>
      </c>
      <c r="Y657" s="253">
        <v>473</v>
      </c>
      <c r="Z657" s="253">
        <v>291</v>
      </c>
      <c r="AA657" s="253">
        <v>169</v>
      </c>
      <c r="AB657" s="253">
        <v>0</v>
      </c>
      <c r="AC657" s="253">
        <v>0</v>
      </c>
      <c r="AD657" s="253">
        <v>66</v>
      </c>
      <c r="AE657" s="253">
        <v>0</v>
      </c>
      <c r="AF657" s="253">
        <v>372</v>
      </c>
      <c r="AG657" s="253">
        <v>0</v>
      </c>
      <c r="AH657" s="253">
        <v>0</v>
      </c>
      <c r="AI657" s="253">
        <v>49</v>
      </c>
      <c r="AJ657" s="253">
        <v>85</v>
      </c>
      <c r="AK657" s="126"/>
      <c r="AL657" s="253">
        <v>491</v>
      </c>
      <c r="AM657" s="253">
        <v>95</v>
      </c>
      <c r="AN657" s="253">
        <v>95</v>
      </c>
      <c r="AO657" s="253">
        <v>0</v>
      </c>
    </row>
    <row r="658" spans="1:41">
      <c r="A658" s="129">
        <v>491095273</v>
      </c>
      <c r="B658" s="130" t="s">
        <v>135</v>
      </c>
      <c r="C658" s="141">
        <f t="shared" si="157"/>
        <v>0</v>
      </c>
      <c r="D658" s="141">
        <f t="shared" si="158"/>
        <v>0</v>
      </c>
      <c r="E658" s="141">
        <f t="shared" si="159"/>
        <v>0</v>
      </c>
      <c r="F658" s="141">
        <f t="shared" si="160"/>
        <v>0</v>
      </c>
      <c r="G658" s="141">
        <f t="shared" si="161"/>
        <v>0</v>
      </c>
      <c r="H658" s="141">
        <f t="shared" si="162"/>
        <v>0</v>
      </c>
      <c r="I658" s="141">
        <f t="shared" si="163"/>
        <v>3.7499999999999999E-2</v>
      </c>
      <c r="J658" s="141"/>
      <c r="K658" s="141">
        <f t="shared" si="164"/>
        <v>0</v>
      </c>
      <c r="L658" s="141">
        <f t="shared" si="165"/>
        <v>0</v>
      </c>
      <c r="M658" s="141">
        <f t="shared" si="166"/>
        <v>1</v>
      </c>
      <c r="N658" s="141">
        <f t="shared" si="167"/>
        <v>0</v>
      </c>
      <c r="O658" s="141">
        <f t="shared" si="168"/>
        <v>0</v>
      </c>
      <c r="P658" s="141">
        <f t="shared" si="155"/>
        <v>0</v>
      </c>
      <c r="Q658" s="141">
        <f t="shared" si="169"/>
        <v>1</v>
      </c>
      <c r="R658" s="141">
        <f t="shared" si="156"/>
        <v>1</v>
      </c>
      <c r="S658" s="144"/>
      <c r="T658" s="253">
        <v>491095273</v>
      </c>
      <c r="U658" s="383" t="s">
        <v>135</v>
      </c>
      <c r="V658" s="253">
        <v>0</v>
      </c>
      <c r="W658" s="253">
        <v>0</v>
      </c>
      <c r="X658" s="253">
        <v>0</v>
      </c>
      <c r="Y658" s="253">
        <v>0</v>
      </c>
      <c r="Z658" s="253">
        <v>0</v>
      </c>
      <c r="AA658" s="253">
        <v>0</v>
      </c>
      <c r="AB658" s="253">
        <v>0</v>
      </c>
      <c r="AC658" s="253">
        <v>0</v>
      </c>
      <c r="AD658" s="253">
        <v>1</v>
      </c>
      <c r="AE658" s="253">
        <v>0</v>
      </c>
      <c r="AF658" s="253">
        <v>0</v>
      </c>
      <c r="AG658" s="253">
        <v>0</v>
      </c>
      <c r="AH658" s="253">
        <v>0</v>
      </c>
      <c r="AI658" s="253">
        <v>0</v>
      </c>
      <c r="AJ658" s="253">
        <v>0</v>
      </c>
      <c r="AK658" s="126"/>
      <c r="AL658" s="253">
        <v>491</v>
      </c>
      <c r="AM658" s="253">
        <v>95</v>
      </c>
      <c r="AN658" s="253">
        <v>273</v>
      </c>
      <c r="AO658" s="253">
        <v>0</v>
      </c>
    </row>
    <row r="659" spans="1:41">
      <c r="A659" s="129">
        <v>491095292</v>
      </c>
      <c r="B659" s="130" t="s">
        <v>135</v>
      </c>
      <c r="C659" s="141">
        <f t="shared" si="157"/>
        <v>0</v>
      </c>
      <c r="D659" s="141">
        <f t="shared" si="158"/>
        <v>0</v>
      </c>
      <c r="E659" s="141">
        <f t="shared" si="159"/>
        <v>0</v>
      </c>
      <c r="F659" s="141">
        <f t="shared" si="160"/>
        <v>3</v>
      </c>
      <c r="G659" s="141">
        <f t="shared" si="161"/>
        <v>2</v>
      </c>
      <c r="H659" s="141">
        <f t="shared" si="162"/>
        <v>2</v>
      </c>
      <c r="I659" s="141">
        <f t="shared" si="163"/>
        <v>0.26250000000000001</v>
      </c>
      <c r="J659" s="141"/>
      <c r="K659" s="141">
        <f t="shared" si="164"/>
        <v>0</v>
      </c>
      <c r="L659" s="141">
        <f t="shared" si="165"/>
        <v>0</v>
      </c>
      <c r="M659" s="141">
        <f t="shared" si="166"/>
        <v>0</v>
      </c>
      <c r="N659" s="141">
        <f t="shared" si="167"/>
        <v>0</v>
      </c>
      <c r="O659" s="141">
        <f t="shared" si="168"/>
        <v>2</v>
      </c>
      <c r="P659" s="141">
        <f t="shared" si="155"/>
        <v>28.571428571428569</v>
      </c>
      <c r="Q659" s="141">
        <f t="shared" si="169"/>
        <v>7</v>
      </c>
      <c r="R659" s="141">
        <f t="shared" si="156"/>
        <v>7</v>
      </c>
      <c r="S659" s="144"/>
      <c r="T659" s="253">
        <v>491095292</v>
      </c>
      <c r="U659" s="383" t="s">
        <v>135</v>
      </c>
      <c r="V659" s="253">
        <v>0</v>
      </c>
      <c r="W659" s="253">
        <v>0</v>
      </c>
      <c r="X659" s="253">
        <v>0</v>
      </c>
      <c r="Y659" s="253">
        <v>3</v>
      </c>
      <c r="Z659" s="253">
        <v>2</v>
      </c>
      <c r="AA659" s="253">
        <v>2</v>
      </c>
      <c r="AB659" s="253">
        <v>0</v>
      </c>
      <c r="AC659" s="253">
        <v>0</v>
      </c>
      <c r="AD659" s="253">
        <v>0</v>
      </c>
      <c r="AE659" s="253">
        <v>0</v>
      </c>
      <c r="AF659" s="253">
        <v>2</v>
      </c>
      <c r="AG659" s="253">
        <v>0</v>
      </c>
      <c r="AH659" s="253">
        <v>0</v>
      </c>
      <c r="AI659" s="253">
        <v>0</v>
      </c>
      <c r="AJ659" s="253">
        <v>0</v>
      </c>
      <c r="AK659" s="126"/>
      <c r="AL659" s="253">
        <v>491</v>
      </c>
      <c r="AM659" s="253">
        <v>95</v>
      </c>
      <c r="AN659" s="253">
        <v>292</v>
      </c>
      <c r="AO659" s="253">
        <v>0</v>
      </c>
    </row>
    <row r="660" spans="1:41">
      <c r="A660" s="129">
        <v>491095331</v>
      </c>
      <c r="B660" s="130" t="s">
        <v>135</v>
      </c>
      <c r="C660" s="141">
        <f t="shared" si="157"/>
        <v>0</v>
      </c>
      <c r="D660" s="141">
        <f t="shared" si="158"/>
        <v>0</v>
      </c>
      <c r="E660" s="141">
        <f t="shared" si="159"/>
        <v>0</v>
      </c>
      <c r="F660" s="141">
        <f t="shared" si="160"/>
        <v>1</v>
      </c>
      <c r="G660" s="141">
        <f t="shared" si="161"/>
        <v>2</v>
      </c>
      <c r="H660" s="141">
        <f t="shared" si="162"/>
        <v>2</v>
      </c>
      <c r="I660" s="141">
        <f t="shared" si="163"/>
        <v>0.1875</v>
      </c>
      <c r="J660" s="141"/>
      <c r="K660" s="141">
        <f t="shared" si="164"/>
        <v>0</v>
      </c>
      <c r="L660" s="141">
        <f t="shared" si="165"/>
        <v>0</v>
      </c>
      <c r="M660" s="141">
        <f t="shared" si="166"/>
        <v>0</v>
      </c>
      <c r="N660" s="141">
        <f t="shared" si="167"/>
        <v>0</v>
      </c>
      <c r="O660" s="141">
        <f t="shared" si="168"/>
        <v>2</v>
      </c>
      <c r="P660" s="141">
        <f t="shared" si="155"/>
        <v>40</v>
      </c>
      <c r="Q660" s="141">
        <f t="shared" si="169"/>
        <v>9</v>
      </c>
      <c r="R660" s="141">
        <f t="shared" si="156"/>
        <v>5</v>
      </c>
      <c r="S660" s="144"/>
      <c r="T660" s="253">
        <v>491095331</v>
      </c>
      <c r="U660" s="383" t="s">
        <v>135</v>
      </c>
      <c r="V660" s="253">
        <v>0</v>
      </c>
      <c r="W660" s="253">
        <v>0</v>
      </c>
      <c r="X660" s="253">
        <v>0</v>
      </c>
      <c r="Y660" s="253">
        <v>1</v>
      </c>
      <c r="Z660" s="253">
        <v>2</v>
      </c>
      <c r="AA660" s="253">
        <v>2</v>
      </c>
      <c r="AB660" s="253">
        <v>0</v>
      </c>
      <c r="AC660" s="253">
        <v>0</v>
      </c>
      <c r="AD660" s="253">
        <v>0</v>
      </c>
      <c r="AE660" s="253">
        <v>0</v>
      </c>
      <c r="AF660" s="253">
        <v>1</v>
      </c>
      <c r="AG660" s="253">
        <v>0</v>
      </c>
      <c r="AH660" s="253">
        <v>0</v>
      </c>
      <c r="AI660" s="253">
        <v>0</v>
      </c>
      <c r="AJ660" s="253">
        <v>1</v>
      </c>
      <c r="AK660" s="126"/>
      <c r="AL660" s="253">
        <v>491</v>
      </c>
      <c r="AM660" s="253">
        <v>95</v>
      </c>
      <c r="AN660" s="253">
        <v>331</v>
      </c>
      <c r="AO660" s="253">
        <v>0</v>
      </c>
    </row>
    <row r="661" spans="1:41">
      <c r="A661" s="129">
        <v>491095650</v>
      </c>
      <c r="B661" s="130" t="s">
        <v>135</v>
      </c>
      <c r="C661" s="141">
        <f t="shared" si="157"/>
        <v>0</v>
      </c>
      <c r="D661" s="141">
        <f t="shared" si="158"/>
        <v>0</v>
      </c>
      <c r="E661" s="141">
        <f t="shared" si="159"/>
        <v>0</v>
      </c>
      <c r="F661" s="141">
        <f t="shared" si="160"/>
        <v>1</v>
      </c>
      <c r="G661" s="141">
        <f t="shared" si="161"/>
        <v>0</v>
      </c>
      <c r="H661" s="141">
        <f t="shared" si="162"/>
        <v>0</v>
      </c>
      <c r="I661" s="141">
        <f t="shared" si="163"/>
        <v>3.7499999999999999E-2</v>
      </c>
      <c r="J661" s="141"/>
      <c r="K661" s="141">
        <f t="shared" si="164"/>
        <v>0</v>
      </c>
      <c r="L661" s="141">
        <f t="shared" si="165"/>
        <v>0</v>
      </c>
      <c r="M661" s="141">
        <f t="shared" si="166"/>
        <v>0</v>
      </c>
      <c r="N661" s="141">
        <f t="shared" si="167"/>
        <v>0</v>
      </c>
      <c r="O661" s="141">
        <f t="shared" si="168"/>
        <v>1</v>
      </c>
      <c r="P661" s="141">
        <f t="shared" si="155"/>
        <v>100</v>
      </c>
      <c r="Q661" s="141">
        <f t="shared" si="169"/>
        <v>10</v>
      </c>
      <c r="R661" s="141">
        <f t="shared" si="156"/>
        <v>1</v>
      </c>
      <c r="S661" s="144"/>
      <c r="T661" s="253">
        <v>491095650</v>
      </c>
      <c r="U661" s="383" t="s">
        <v>135</v>
      </c>
      <c r="V661" s="253">
        <v>0</v>
      </c>
      <c r="W661" s="253">
        <v>0</v>
      </c>
      <c r="X661" s="253">
        <v>0</v>
      </c>
      <c r="Y661" s="253">
        <v>1</v>
      </c>
      <c r="Z661" s="253">
        <v>0</v>
      </c>
      <c r="AA661" s="253">
        <v>0</v>
      </c>
      <c r="AB661" s="253">
        <v>0</v>
      </c>
      <c r="AC661" s="253">
        <v>0</v>
      </c>
      <c r="AD661" s="253">
        <v>0</v>
      </c>
      <c r="AE661" s="253">
        <v>0</v>
      </c>
      <c r="AF661" s="253">
        <v>1</v>
      </c>
      <c r="AG661" s="253">
        <v>0</v>
      </c>
      <c r="AH661" s="253">
        <v>0</v>
      </c>
      <c r="AI661" s="253">
        <v>0</v>
      </c>
      <c r="AJ661" s="253">
        <v>0</v>
      </c>
      <c r="AK661" s="126"/>
      <c r="AL661" s="253">
        <v>491</v>
      </c>
      <c r="AM661" s="253">
        <v>95</v>
      </c>
      <c r="AN661" s="253">
        <v>650</v>
      </c>
      <c r="AO661" s="253">
        <v>0</v>
      </c>
    </row>
    <row r="662" spans="1:41">
      <c r="A662" s="129">
        <v>491095763</v>
      </c>
      <c r="B662" s="130" t="s">
        <v>135</v>
      </c>
      <c r="C662" s="141">
        <f t="shared" si="157"/>
        <v>0</v>
      </c>
      <c r="D662" s="141">
        <f t="shared" si="158"/>
        <v>0</v>
      </c>
      <c r="E662" s="141">
        <f t="shared" si="159"/>
        <v>0</v>
      </c>
      <c r="F662" s="141">
        <f t="shared" si="160"/>
        <v>0</v>
      </c>
      <c r="G662" s="141">
        <f t="shared" si="161"/>
        <v>0</v>
      </c>
      <c r="H662" s="141">
        <f t="shared" si="162"/>
        <v>1</v>
      </c>
      <c r="I662" s="141">
        <f t="shared" si="163"/>
        <v>3.7499999999999999E-2</v>
      </c>
      <c r="J662" s="141"/>
      <c r="K662" s="141">
        <f t="shared" si="164"/>
        <v>0</v>
      </c>
      <c r="L662" s="141">
        <f t="shared" si="165"/>
        <v>0</v>
      </c>
      <c r="M662" s="141">
        <f t="shared" si="166"/>
        <v>0</v>
      </c>
      <c r="N662" s="141">
        <f t="shared" si="167"/>
        <v>0</v>
      </c>
      <c r="O662" s="141">
        <f t="shared" si="168"/>
        <v>0</v>
      </c>
      <c r="P662" s="141">
        <f t="shared" si="155"/>
        <v>0</v>
      </c>
      <c r="Q662" s="141">
        <f t="shared" si="169"/>
        <v>1</v>
      </c>
      <c r="R662" s="141">
        <f t="shared" si="156"/>
        <v>1</v>
      </c>
      <c r="S662" s="144"/>
      <c r="T662" s="253">
        <v>491095763</v>
      </c>
      <c r="U662" s="383" t="s">
        <v>135</v>
      </c>
      <c r="V662" s="253">
        <v>0</v>
      </c>
      <c r="W662" s="253">
        <v>0</v>
      </c>
      <c r="X662" s="253">
        <v>0</v>
      </c>
      <c r="Y662" s="253">
        <v>0</v>
      </c>
      <c r="Z662" s="253">
        <v>0</v>
      </c>
      <c r="AA662" s="253">
        <v>1</v>
      </c>
      <c r="AB662" s="253">
        <v>0</v>
      </c>
      <c r="AC662" s="253">
        <v>0</v>
      </c>
      <c r="AD662" s="253">
        <v>0</v>
      </c>
      <c r="AE662" s="253">
        <v>0</v>
      </c>
      <c r="AF662" s="253">
        <v>0</v>
      </c>
      <c r="AG662" s="253">
        <v>0</v>
      </c>
      <c r="AH662" s="253">
        <v>0</v>
      </c>
      <c r="AI662" s="253">
        <v>0</v>
      </c>
      <c r="AJ662" s="253">
        <v>0</v>
      </c>
      <c r="AK662" s="126"/>
      <c r="AL662" s="253">
        <v>491</v>
      </c>
      <c r="AM662" s="253">
        <v>95</v>
      </c>
      <c r="AN662" s="253">
        <v>763</v>
      </c>
      <c r="AO662" s="253">
        <v>0</v>
      </c>
    </row>
    <row r="663" spans="1:41">
      <c r="A663" s="129">
        <v>492281137</v>
      </c>
      <c r="B663" s="130" t="s">
        <v>675</v>
      </c>
      <c r="C663" s="141">
        <f t="shared" si="157"/>
        <v>0</v>
      </c>
      <c r="D663" s="141">
        <f t="shared" si="158"/>
        <v>0</v>
      </c>
      <c r="E663" s="141">
        <f t="shared" si="159"/>
        <v>0</v>
      </c>
      <c r="F663" s="141">
        <f t="shared" si="160"/>
        <v>5</v>
      </c>
      <c r="G663" s="141">
        <f t="shared" si="161"/>
        <v>0</v>
      </c>
      <c r="H663" s="141">
        <f t="shared" si="162"/>
        <v>0</v>
      </c>
      <c r="I663" s="141">
        <f t="shared" si="163"/>
        <v>0.1875</v>
      </c>
      <c r="J663" s="141"/>
      <c r="K663" s="141">
        <f t="shared" si="164"/>
        <v>0</v>
      </c>
      <c r="L663" s="141">
        <f t="shared" si="165"/>
        <v>0</v>
      </c>
      <c r="M663" s="141">
        <f t="shared" si="166"/>
        <v>0</v>
      </c>
      <c r="N663" s="141">
        <f t="shared" si="167"/>
        <v>0</v>
      </c>
      <c r="O663" s="141">
        <f t="shared" si="168"/>
        <v>4</v>
      </c>
      <c r="P663" s="141">
        <f t="shared" si="155"/>
        <v>80</v>
      </c>
      <c r="Q663" s="141">
        <f t="shared" si="169"/>
        <v>10</v>
      </c>
      <c r="R663" s="141">
        <f t="shared" si="156"/>
        <v>5</v>
      </c>
      <c r="S663" s="144"/>
      <c r="T663" s="253">
        <v>492281137</v>
      </c>
      <c r="U663" s="383" t="s">
        <v>675</v>
      </c>
      <c r="V663" s="253">
        <v>0</v>
      </c>
      <c r="W663" s="253">
        <v>0</v>
      </c>
      <c r="X663" s="253">
        <v>0</v>
      </c>
      <c r="Y663" s="253">
        <v>5</v>
      </c>
      <c r="Z663" s="253">
        <v>0</v>
      </c>
      <c r="AA663" s="253">
        <v>0</v>
      </c>
      <c r="AB663" s="253">
        <v>0</v>
      </c>
      <c r="AC663" s="253">
        <v>0</v>
      </c>
      <c r="AD663" s="253">
        <v>0</v>
      </c>
      <c r="AE663" s="253">
        <v>0</v>
      </c>
      <c r="AF663" s="253">
        <v>4</v>
      </c>
      <c r="AG663" s="253">
        <v>0</v>
      </c>
      <c r="AH663" s="253">
        <v>0</v>
      </c>
      <c r="AI663" s="253">
        <v>0</v>
      </c>
      <c r="AJ663" s="253">
        <v>0</v>
      </c>
      <c r="AK663" s="126"/>
      <c r="AL663" s="253">
        <v>492</v>
      </c>
      <c r="AM663" s="253">
        <v>281</v>
      </c>
      <c r="AN663" s="253">
        <v>137</v>
      </c>
      <c r="AO663" s="253">
        <v>0</v>
      </c>
    </row>
    <row r="664" spans="1:41">
      <c r="A664" s="129">
        <v>492281281</v>
      </c>
      <c r="B664" s="130" t="s">
        <v>675</v>
      </c>
      <c r="C664" s="141">
        <f t="shared" si="157"/>
        <v>0</v>
      </c>
      <c r="D664" s="141">
        <f t="shared" si="158"/>
        <v>0</v>
      </c>
      <c r="E664" s="141">
        <f t="shared" si="159"/>
        <v>40</v>
      </c>
      <c r="F664" s="141">
        <f t="shared" si="160"/>
        <v>262</v>
      </c>
      <c r="G664" s="141">
        <f t="shared" si="161"/>
        <v>0</v>
      </c>
      <c r="H664" s="141">
        <f t="shared" si="162"/>
        <v>0</v>
      </c>
      <c r="I664" s="141">
        <f t="shared" si="163"/>
        <v>13.5</v>
      </c>
      <c r="J664" s="141"/>
      <c r="K664" s="141">
        <f t="shared" si="164"/>
        <v>0</v>
      </c>
      <c r="L664" s="141">
        <f t="shared" si="165"/>
        <v>0</v>
      </c>
      <c r="M664" s="141">
        <f t="shared" si="166"/>
        <v>58</v>
      </c>
      <c r="N664" s="141">
        <f t="shared" si="167"/>
        <v>0</v>
      </c>
      <c r="O664" s="141">
        <f t="shared" si="168"/>
        <v>289</v>
      </c>
      <c r="P664" s="141">
        <f t="shared" si="155"/>
        <v>80.277777777777786</v>
      </c>
      <c r="Q664" s="141">
        <f t="shared" si="169"/>
        <v>10</v>
      </c>
      <c r="R664" s="141">
        <f t="shared" si="156"/>
        <v>360</v>
      </c>
      <c r="S664" s="144"/>
      <c r="T664" s="253">
        <v>492281281</v>
      </c>
      <c r="U664" s="383" t="s">
        <v>675</v>
      </c>
      <c r="V664" s="253">
        <v>0</v>
      </c>
      <c r="W664" s="253">
        <v>0</v>
      </c>
      <c r="X664" s="253">
        <v>40</v>
      </c>
      <c r="Y664" s="253">
        <v>262</v>
      </c>
      <c r="Z664" s="253">
        <v>0</v>
      </c>
      <c r="AA664" s="253">
        <v>0</v>
      </c>
      <c r="AB664" s="253">
        <v>0</v>
      </c>
      <c r="AC664" s="253">
        <v>0</v>
      </c>
      <c r="AD664" s="253">
        <v>58</v>
      </c>
      <c r="AE664" s="253">
        <v>0</v>
      </c>
      <c r="AF664" s="253">
        <v>243</v>
      </c>
      <c r="AG664" s="253">
        <v>0</v>
      </c>
      <c r="AH664" s="253">
        <v>0</v>
      </c>
      <c r="AI664" s="253">
        <v>46</v>
      </c>
      <c r="AJ664" s="253">
        <v>0</v>
      </c>
      <c r="AK664" s="126"/>
      <c r="AL664" s="253">
        <v>492</v>
      </c>
      <c r="AM664" s="253">
        <v>281</v>
      </c>
      <c r="AN664" s="253">
        <v>281</v>
      </c>
      <c r="AO664" s="253">
        <v>0</v>
      </c>
    </row>
    <row r="665" spans="1:41">
      <c r="A665" s="129">
        <v>492281325</v>
      </c>
      <c r="B665" s="130" t="s">
        <v>675</v>
      </c>
      <c r="C665" s="141">
        <f t="shared" si="157"/>
        <v>0</v>
      </c>
      <c r="D665" s="141">
        <f t="shared" si="158"/>
        <v>0</v>
      </c>
      <c r="E665" s="141">
        <f t="shared" si="159"/>
        <v>0</v>
      </c>
      <c r="F665" s="141">
        <f t="shared" si="160"/>
        <v>1</v>
      </c>
      <c r="G665" s="141">
        <f t="shared" si="161"/>
        <v>0</v>
      </c>
      <c r="H665" s="141">
        <f t="shared" si="162"/>
        <v>0</v>
      </c>
      <c r="I665" s="141">
        <f t="shared" si="163"/>
        <v>3.7499999999999999E-2</v>
      </c>
      <c r="J665" s="141"/>
      <c r="K665" s="141">
        <f t="shared" si="164"/>
        <v>0</v>
      </c>
      <c r="L665" s="141">
        <f t="shared" si="165"/>
        <v>0</v>
      </c>
      <c r="M665" s="141">
        <f t="shared" si="166"/>
        <v>0</v>
      </c>
      <c r="N665" s="141">
        <f t="shared" si="167"/>
        <v>0</v>
      </c>
      <c r="O665" s="141">
        <f t="shared" si="168"/>
        <v>1</v>
      </c>
      <c r="P665" s="141">
        <f t="shared" si="155"/>
        <v>100</v>
      </c>
      <c r="Q665" s="141">
        <f t="shared" si="169"/>
        <v>10</v>
      </c>
      <c r="R665" s="141">
        <f t="shared" si="156"/>
        <v>1</v>
      </c>
      <c r="S665" s="144"/>
      <c r="T665" s="253">
        <v>492281325</v>
      </c>
      <c r="U665" s="383" t="s">
        <v>675</v>
      </c>
      <c r="V665" s="253">
        <v>0</v>
      </c>
      <c r="W665" s="253">
        <v>0</v>
      </c>
      <c r="X665" s="253">
        <v>0</v>
      </c>
      <c r="Y665" s="253">
        <v>1</v>
      </c>
      <c r="Z665" s="253">
        <v>0</v>
      </c>
      <c r="AA665" s="253">
        <v>0</v>
      </c>
      <c r="AB665" s="253">
        <v>0</v>
      </c>
      <c r="AC665" s="253">
        <v>0</v>
      </c>
      <c r="AD665" s="253">
        <v>0</v>
      </c>
      <c r="AE665" s="253">
        <v>0</v>
      </c>
      <c r="AF665" s="253">
        <v>1</v>
      </c>
      <c r="AG665" s="253">
        <v>0</v>
      </c>
      <c r="AH665" s="253">
        <v>0</v>
      </c>
      <c r="AI665" s="253">
        <v>0</v>
      </c>
      <c r="AJ665" s="253">
        <v>0</v>
      </c>
      <c r="AK665" s="126"/>
      <c r="AL665" s="253">
        <v>492</v>
      </c>
      <c r="AM665" s="253">
        <v>281</v>
      </c>
      <c r="AN665" s="253">
        <v>325</v>
      </c>
      <c r="AO665" s="253">
        <v>0</v>
      </c>
    </row>
    <row r="666" spans="1:41">
      <c r="A666" s="129">
        <v>493093035</v>
      </c>
      <c r="B666" s="130" t="s">
        <v>1</v>
      </c>
      <c r="C666" s="141">
        <f t="shared" si="157"/>
        <v>0</v>
      </c>
      <c r="D666" s="141">
        <f t="shared" si="158"/>
        <v>0</v>
      </c>
      <c r="E666" s="141">
        <f t="shared" si="159"/>
        <v>0</v>
      </c>
      <c r="F666" s="141">
        <f t="shared" si="160"/>
        <v>0</v>
      </c>
      <c r="G666" s="141">
        <f t="shared" si="161"/>
        <v>0</v>
      </c>
      <c r="H666" s="141">
        <f t="shared" si="162"/>
        <v>18</v>
      </c>
      <c r="I666" s="141">
        <f t="shared" si="163"/>
        <v>1.05</v>
      </c>
      <c r="J666" s="141"/>
      <c r="K666" s="141">
        <f t="shared" si="164"/>
        <v>0</v>
      </c>
      <c r="L666" s="141">
        <f t="shared" si="165"/>
        <v>0</v>
      </c>
      <c r="M666" s="141">
        <f t="shared" si="166"/>
        <v>10</v>
      </c>
      <c r="N666" s="141">
        <f t="shared" si="167"/>
        <v>0</v>
      </c>
      <c r="O666" s="141">
        <f t="shared" si="168"/>
        <v>14</v>
      </c>
      <c r="P666" s="141">
        <f t="shared" si="155"/>
        <v>50</v>
      </c>
      <c r="Q666" s="141">
        <f t="shared" si="169"/>
        <v>10</v>
      </c>
      <c r="R666" s="141">
        <f t="shared" si="156"/>
        <v>28</v>
      </c>
      <c r="S666" s="144"/>
      <c r="T666" s="253">
        <v>493093035</v>
      </c>
      <c r="U666" s="383" t="s">
        <v>1</v>
      </c>
      <c r="V666" s="253">
        <v>0</v>
      </c>
      <c r="W666" s="253">
        <v>0</v>
      </c>
      <c r="X666" s="253">
        <v>0</v>
      </c>
      <c r="Y666" s="253">
        <v>0</v>
      </c>
      <c r="Z666" s="253">
        <v>0</v>
      </c>
      <c r="AA666" s="253">
        <v>18</v>
      </c>
      <c r="AB666" s="253">
        <v>0</v>
      </c>
      <c r="AC666" s="253">
        <v>0</v>
      </c>
      <c r="AD666" s="253">
        <v>10</v>
      </c>
      <c r="AE666" s="253">
        <v>0</v>
      </c>
      <c r="AF666" s="253">
        <v>0</v>
      </c>
      <c r="AG666" s="253">
        <v>0</v>
      </c>
      <c r="AH666" s="253">
        <v>0</v>
      </c>
      <c r="AI666" s="253">
        <v>0</v>
      </c>
      <c r="AJ666" s="253">
        <v>14</v>
      </c>
      <c r="AK666" s="126"/>
      <c r="AL666" s="253">
        <v>493</v>
      </c>
      <c r="AM666" s="253">
        <v>93</v>
      </c>
      <c r="AN666" s="253">
        <v>35</v>
      </c>
      <c r="AO666" s="253">
        <v>0</v>
      </c>
    </row>
    <row r="667" spans="1:41">
      <c r="A667" s="129">
        <v>493093057</v>
      </c>
      <c r="B667" s="130" t="s">
        <v>1</v>
      </c>
      <c r="C667" s="141">
        <f t="shared" si="157"/>
        <v>0</v>
      </c>
      <c r="D667" s="141">
        <f t="shared" si="158"/>
        <v>0</v>
      </c>
      <c r="E667" s="141">
        <f t="shared" si="159"/>
        <v>0</v>
      </c>
      <c r="F667" s="141">
        <f t="shared" si="160"/>
        <v>0</v>
      </c>
      <c r="G667" s="141">
        <f t="shared" si="161"/>
        <v>0</v>
      </c>
      <c r="H667" s="141">
        <f t="shared" si="162"/>
        <v>31</v>
      </c>
      <c r="I667" s="141">
        <f t="shared" si="163"/>
        <v>2.7374999999999998</v>
      </c>
      <c r="J667" s="141"/>
      <c r="K667" s="141">
        <f t="shared" si="164"/>
        <v>0</v>
      </c>
      <c r="L667" s="141">
        <f t="shared" si="165"/>
        <v>0</v>
      </c>
      <c r="M667" s="141">
        <f t="shared" si="166"/>
        <v>42</v>
      </c>
      <c r="N667" s="141">
        <f t="shared" si="167"/>
        <v>0</v>
      </c>
      <c r="O667" s="141">
        <f t="shared" si="168"/>
        <v>30</v>
      </c>
      <c r="P667" s="141">
        <f t="shared" si="155"/>
        <v>41.095890410958901</v>
      </c>
      <c r="Q667" s="141">
        <f t="shared" si="169"/>
        <v>9</v>
      </c>
      <c r="R667" s="141">
        <f t="shared" si="156"/>
        <v>73</v>
      </c>
      <c r="S667" s="144"/>
      <c r="T667" s="253">
        <v>493093057</v>
      </c>
      <c r="U667" s="383" t="s">
        <v>1</v>
      </c>
      <c r="V667" s="253">
        <v>0</v>
      </c>
      <c r="W667" s="253">
        <v>0</v>
      </c>
      <c r="X667" s="253">
        <v>0</v>
      </c>
      <c r="Y667" s="253">
        <v>0</v>
      </c>
      <c r="Z667" s="253">
        <v>0</v>
      </c>
      <c r="AA667" s="253">
        <v>31</v>
      </c>
      <c r="AB667" s="253">
        <v>0</v>
      </c>
      <c r="AC667" s="253">
        <v>0</v>
      </c>
      <c r="AD667" s="253">
        <v>42</v>
      </c>
      <c r="AE667" s="253">
        <v>0</v>
      </c>
      <c r="AF667" s="253">
        <v>0</v>
      </c>
      <c r="AG667" s="253">
        <v>0</v>
      </c>
      <c r="AH667" s="253">
        <v>0</v>
      </c>
      <c r="AI667" s="253">
        <v>0</v>
      </c>
      <c r="AJ667" s="253">
        <v>30</v>
      </c>
      <c r="AK667" s="126"/>
      <c r="AL667" s="253">
        <v>493</v>
      </c>
      <c r="AM667" s="253">
        <v>93</v>
      </c>
      <c r="AN667" s="253">
        <v>57</v>
      </c>
      <c r="AO667" s="253">
        <v>0</v>
      </c>
    </row>
    <row r="668" spans="1:41">
      <c r="A668" s="129">
        <v>493093093</v>
      </c>
      <c r="B668" s="130" t="s">
        <v>1</v>
      </c>
      <c r="C668" s="141">
        <f t="shared" si="157"/>
        <v>0</v>
      </c>
      <c r="D668" s="141">
        <f t="shared" si="158"/>
        <v>0</v>
      </c>
      <c r="E668" s="141">
        <f t="shared" si="159"/>
        <v>0</v>
      </c>
      <c r="F668" s="141">
        <f t="shared" si="160"/>
        <v>0</v>
      </c>
      <c r="G668" s="141">
        <f t="shared" si="161"/>
        <v>0</v>
      </c>
      <c r="H668" s="141">
        <f t="shared" si="162"/>
        <v>9</v>
      </c>
      <c r="I668" s="141">
        <f t="shared" si="163"/>
        <v>1.5</v>
      </c>
      <c r="J668" s="141"/>
      <c r="K668" s="141">
        <f t="shared" si="164"/>
        <v>0</v>
      </c>
      <c r="L668" s="141">
        <f t="shared" si="165"/>
        <v>0</v>
      </c>
      <c r="M668" s="141">
        <f t="shared" si="166"/>
        <v>31</v>
      </c>
      <c r="N668" s="141">
        <f t="shared" si="167"/>
        <v>0</v>
      </c>
      <c r="O668" s="141">
        <f t="shared" si="168"/>
        <v>5</v>
      </c>
      <c r="P668" s="141">
        <f t="shared" si="155"/>
        <v>12.5</v>
      </c>
      <c r="Q668" s="141">
        <f t="shared" si="169"/>
        <v>3</v>
      </c>
      <c r="R668" s="141">
        <f t="shared" si="156"/>
        <v>40</v>
      </c>
      <c r="S668" s="144"/>
      <c r="T668" s="253">
        <v>493093093</v>
      </c>
      <c r="U668" s="383" t="s">
        <v>1</v>
      </c>
      <c r="V668" s="253">
        <v>0</v>
      </c>
      <c r="W668" s="253">
        <v>0</v>
      </c>
      <c r="X668" s="253">
        <v>0</v>
      </c>
      <c r="Y668" s="253">
        <v>0</v>
      </c>
      <c r="Z668" s="253">
        <v>0</v>
      </c>
      <c r="AA668" s="253">
        <v>9</v>
      </c>
      <c r="AB668" s="253">
        <v>0</v>
      </c>
      <c r="AC668" s="253">
        <v>0</v>
      </c>
      <c r="AD668" s="253">
        <v>31</v>
      </c>
      <c r="AE668" s="253">
        <v>0</v>
      </c>
      <c r="AF668" s="253">
        <v>0</v>
      </c>
      <c r="AG668" s="253">
        <v>0</v>
      </c>
      <c r="AH668" s="253">
        <v>0</v>
      </c>
      <c r="AI668" s="253">
        <v>0</v>
      </c>
      <c r="AJ668" s="253">
        <v>5</v>
      </c>
      <c r="AK668" s="126"/>
      <c r="AL668" s="253">
        <v>493</v>
      </c>
      <c r="AM668" s="253">
        <v>93</v>
      </c>
      <c r="AN668" s="253">
        <v>93</v>
      </c>
      <c r="AO668" s="253">
        <v>0</v>
      </c>
    </row>
    <row r="669" spans="1:41">
      <c r="A669" s="129">
        <v>493093163</v>
      </c>
      <c r="B669" s="130" t="s">
        <v>1</v>
      </c>
      <c r="C669" s="141">
        <f t="shared" si="157"/>
        <v>0</v>
      </c>
      <c r="D669" s="141">
        <f t="shared" si="158"/>
        <v>0</v>
      </c>
      <c r="E669" s="141">
        <f t="shared" si="159"/>
        <v>0</v>
      </c>
      <c r="F669" s="141">
        <f t="shared" si="160"/>
        <v>0</v>
      </c>
      <c r="G669" s="141">
        <f t="shared" si="161"/>
        <v>0</v>
      </c>
      <c r="H669" s="141">
        <f t="shared" si="162"/>
        <v>4</v>
      </c>
      <c r="I669" s="141">
        <f t="shared" si="163"/>
        <v>0.3</v>
      </c>
      <c r="J669" s="141"/>
      <c r="K669" s="141">
        <f t="shared" si="164"/>
        <v>0</v>
      </c>
      <c r="L669" s="141">
        <f t="shared" si="165"/>
        <v>0</v>
      </c>
      <c r="M669" s="141">
        <f t="shared" si="166"/>
        <v>4</v>
      </c>
      <c r="N669" s="141">
        <f t="shared" si="167"/>
        <v>0</v>
      </c>
      <c r="O669" s="141">
        <f t="shared" si="168"/>
        <v>5</v>
      </c>
      <c r="P669" s="141">
        <f t="shared" si="155"/>
        <v>62.5</v>
      </c>
      <c r="Q669" s="141">
        <f t="shared" si="169"/>
        <v>10</v>
      </c>
      <c r="R669" s="141">
        <f t="shared" si="156"/>
        <v>8</v>
      </c>
      <c r="S669" s="144"/>
      <c r="T669" s="253">
        <v>493093163</v>
      </c>
      <c r="U669" s="383" t="s">
        <v>1</v>
      </c>
      <c r="V669" s="253">
        <v>0</v>
      </c>
      <c r="W669" s="253">
        <v>0</v>
      </c>
      <c r="X669" s="253">
        <v>0</v>
      </c>
      <c r="Y669" s="253">
        <v>0</v>
      </c>
      <c r="Z669" s="253">
        <v>0</v>
      </c>
      <c r="AA669" s="253">
        <v>4</v>
      </c>
      <c r="AB669" s="253">
        <v>0</v>
      </c>
      <c r="AC669" s="253">
        <v>0</v>
      </c>
      <c r="AD669" s="253">
        <v>4</v>
      </c>
      <c r="AE669" s="253">
        <v>0</v>
      </c>
      <c r="AF669" s="253">
        <v>0</v>
      </c>
      <c r="AG669" s="253">
        <v>0</v>
      </c>
      <c r="AH669" s="253">
        <v>0</v>
      </c>
      <c r="AI669" s="253">
        <v>0</v>
      </c>
      <c r="AJ669" s="253">
        <v>5</v>
      </c>
      <c r="AK669" s="126"/>
      <c r="AL669" s="253">
        <v>493</v>
      </c>
      <c r="AM669" s="253">
        <v>93</v>
      </c>
      <c r="AN669" s="253">
        <v>163</v>
      </c>
      <c r="AO669" s="253">
        <v>0</v>
      </c>
    </row>
    <row r="670" spans="1:41">
      <c r="A670" s="129">
        <v>493093165</v>
      </c>
      <c r="B670" s="130" t="s">
        <v>1</v>
      </c>
      <c r="C670" s="141">
        <f t="shared" si="157"/>
        <v>0</v>
      </c>
      <c r="D670" s="141">
        <f t="shared" si="158"/>
        <v>0</v>
      </c>
      <c r="E670" s="141">
        <f t="shared" si="159"/>
        <v>0</v>
      </c>
      <c r="F670" s="141">
        <f t="shared" si="160"/>
        <v>0</v>
      </c>
      <c r="G670" s="141">
        <f t="shared" si="161"/>
        <v>0</v>
      </c>
      <c r="H670" s="141">
        <f t="shared" si="162"/>
        <v>5</v>
      </c>
      <c r="I670" s="141">
        <f t="shared" si="163"/>
        <v>0.22500000000000001</v>
      </c>
      <c r="J670" s="141"/>
      <c r="K670" s="141">
        <f t="shared" si="164"/>
        <v>0</v>
      </c>
      <c r="L670" s="141">
        <f t="shared" si="165"/>
        <v>0</v>
      </c>
      <c r="M670" s="141">
        <f t="shared" si="166"/>
        <v>1</v>
      </c>
      <c r="N670" s="141">
        <f t="shared" si="167"/>
        <v>0</v>
      </c>
      <c r="O670" s="141">
        <f t="shared" si="168"/>
        <v>2</v>
      </c>
      <c r="P670" s="141">
        <f t="shared" si="155"/>
        <v>33.333333333333329</v>
      </c>
      <c r="Q670" s="141">
        <f t="shared" si="169"/>
        <v>8</v>
      </c>
      <c r="R670" s="141">
        <f t="shared" si="156"/>
        <v>6</v>
      </c>
      <c r="S670" s="144"/>
      <c r="T670" s="253">
        <v>493093165</v>
      </c>
      <c r="U670" s="383" t="s">
        <v>1</v>
      </c>
      <c r="V670" s="253">
        <v>0</v>
      </c>
      <c r="W670" s="253">
        <v>0</v>
      </c>
      <c r="X670" s="253">
        <v>0</v>
      </c>
      <c r="Y670" s="253">
        <v>0</v>
      </c>
      <c r="Z670" s="253">
        <v>0</v>
      </c>
      <c r="AA670" s="253">
        <v>5</v>
      </c>
      <c r="AB670" s="253">
        <v>0</v>
      </c>
      <c r="AC670" s="253">
        <v>0</v>
      </c>
      <c r="AD670" s="253">
        <v>1</v>
      </c>
      <c r="AE670" s="253">
        <v>0</v>
      </c>
      <c r="AF670" s="253">
        <v>0</v>
      </c>
      <c r="AG670" s="253">
        <v>0</v>
      </c>
      <c r="AH670" s="253">
        <v>0</v>
      </c>
      <c r="AI670" s="253">
        <v>0</v>
      </c>
      <c r="AJ670" s="253">
        <v>2</v>
      </c>
      <c r="AK670" s="126"/>
      <c r="AL670" s="253">
        <v>493</v>
      </c>
      <c r="AM670" s="253">
        <v>93</v>
      </c>
      <c r="AN670" s="253">
        <v>165</v>
      </c>
      <c r="AO670" s="253">
        <v>0</v>
      </c>
    </row>
    <row r="671" spans="1:41">
      <c r="A671" s="129">
        <v>493093176</v>
      </c>
      <c r="B671" s="130" t="s">
        <v>1</v>
      </c>
      <c r="C671" s="141">
        <f t="shared" si="157"/>
        <v>0</v>
      </c>
      <c r="D671" s="141">
        <f t="shared" si="158"/>
        <v>0</v>
      </c>
      <c r="E671" s="141">
        <f t="shared" si="159"/>
        <v>0</v>
      </c>
      <c r="F671" s="141">
        <f t="shared" si="160"/>
        <v>0</v>
      </c>
      <c r="G671" s="141">
        <f t="shared" si="161"/>
        <v>0</v>
      </c>
      <c r="H671" s="141">
        <f t="shared" si="162"/>
        <v>2</v>
      </c>
      <c r="I671" s="141">
        <f t="shared" si="163"/>
        <v>0.1125</v>
      </c>
      <c r="J671" s="141"/>
      <c r="K671" s="141">
        <f t="shared" si="164"/>
        <v>0</v>
      </c>
      <c r="L671" s="141">
        <f t="shared" si="165"/>
        <v>0</v>
      </c>
      <c r="M671" s="141">
        <f t="shared" si="166"/>
        <v>1</v>
      </c>
      <c r="N671" s="141">
        <f t="shared" si="167"/>
        <v>0</v>
      </c>
      <c r="O671" s="141">
        <f t="shared" si="168"/>
        <v>1</v>
      </c>
      <c r="P671" s="141">
        <f t="shared" si="155"/>
        <v>33.333333333333329</v>
      </c>
      <c r="Q671" s="141">
        <f t="shared" si="169"/>
        <v>8</v>
      </c>
      <c r="R671" s="141">
        <f t="shared" si="156"/>
        <v>3</v>
      </c>
      <c r="S671" s="144"/>
      <c r="T671" s="253">
        <v>493093176</v>
      </c>
      <c r="U671" s="383" t="s">
        <v>1</v>
      </c>
      <c r="V671" s="253">
        <v>0</v>
      </c>
      <c r="W671" s="253">
        <v>0</v>
      </c>
      <c r="X671" s="253">
        <v>0</v>
      </c>
      <c r="Y671" s="253">
        <v>0</v>
      </c>
      <c r="Z671" s="253">
        <v>0</v>
      </c>
      <c r="AA671" s="253">
        <v>2</v>
      </c>
      <c r="AB671" s="253">
        <v>0</v>
      </c>
      <c r="AC671" s="253">
        <v>0</v>
      </c>
      <c r="AD671" s="253">
        <v>1</v>
      </c>
      <c r="AE671" s="253">
        <v>0</v>
      </c>
      <c r="AF671" s="253">
        <v>0</v>
      </c>
      <c r="AG671" s="253">
        <v>0</v>
      </c>
      <c r="AH671" s="253">
        <v>0</v>
      </c>
      <c r="AI671" s="253">
        <v>0</v>
      </c>
      <c r="AJ671" s="253">
        <v>1</v>
      </c>
      <c r="AK671" s="126"/>
      <c r="AL671" s="253">
        <v>493</v>
      </c>
      <c r="AM671" s="253">
        <v>93</v>
      </c>
      <c r="AN671" s="253">
        <v>176</v>
      </c>
      <c r="AO671" s="253">
        <v>0</v>
      </c>
    </row>
    <row r="672" spans="1:41">
      <c r="A672" s="129">
        <v>493093248</v>
      </c>
      <c r="B672" s="130" t="s">
        <v>1</v>
      </c>
      <c r="C672" s="141">
        <f t="shared" si="157"/>
        <v>0</v>
      </c>
      <c r="D672" s="141">
        <f t="shared" si="158"/>
        <v>0</v>
      </c>
      <c r="E672" s="141">
        <f t="shared" si="159"/>
        <v>0</v>
      </c>
      <c r="F672" s="141">
        <f t="shared" si="160"/>
        <v>0</v>
      </c>
      <c r="G672" s="141">
        <f t="shared" si="161"/>
        <v>0</v>
      </c>
      <c r="H672" s="141">
        <f t="shared" si="162"/>
        <v>7</v>
      </c>
      <c r="I672" s="141">
        <f t="shared" si="163"/>
        <v>0.41249999999999998</v>
      </c>
      <c r="J672" s="141"/>
      <c r="K672" s="141">
        <f t="shared" si="164"/>
        <v>0</v>
      </c>
      <c r="L672" s="141">
        <f t="shared" si="165"/>
        <v>0</v>
      </c>
      <c r="M672" s="141">
        <f t="shared" si="166"/>
        <v>4</v>
      </c>
      <c r="N672" s="141">
        <f t="shared" si="167"/>
        <v>0</v>
      </c>
      <c r="O672" s="141">
        <f t="shared" si="168"/>
        <v>4</v>
      </c>
      <c r="P672" s="141">
        <f t="shared" si="155"/>
        <v>36.363636363636367</v>
      </c>
      <c r="Q672" s="141">
        <f t="shared" si="169"/>
        <v>9</v>
      </c>
      <c r="R672" s="141">
        <f t="shared" si="156"/>
        <v>11</v>
      </c>
      <c r="S672" s="144"/>
      <c r="T672" s="253">
        <v>493093248</v>
      </c>
      <c r="U672" s="383" t="s">
        <v>1</v>
      </c>
      <c r="V672" s="253">
        <v>0</v>
      </c>
      <c r="W672" s="253">
        <v>0</v>
      </c>
      <c r="X672" s="253">
        <v>0</v>
      </c>
      <c r="Y672" s="253">
        <v>0</v>
      </c>
      <c r="Z672" s="253">
        <v>0</v>
      </c>
      <c r="AA672" s="253">
        <v>7</v>
      </c>
      <c r="AB672" s="253">
        <v>0</v>
      </c>
      <c r="AC672" s="253">
        <v>0</v>
      </c>
      <c r="AD672" s="253">
        <v>4</v>
      </c>
      <c r="AE672" s="253">
        <v>0</v>
      </c>
      <c r="AF672" s="253">
        <v>0</v>
      </c>
      <c r="AG672" s="253">
        <v>0</v>
      </c>
      <c r="AH672" s="253">
        <v>0</v>
      </c>
      <c r="AI672" s="253">
        <v>0</v>
      </c>
      <c r="AJ672" s="253">
        <v>4</v>
      </c>
      <c r="AK672" s="126"/>
      <c r="AL672" s="253">
        <v>493</v>
      </c>
      <c r="AM672" s="253">
        <v>93</v>
      </c>
      <c r="AN672" s="253">
        <v>248</v>
      </c>
      <c r="AO672" s="253">
        <v>0</v>
      </c>
    </row>
    <row r="673" spans="1:41">
      <c r="A673" s="129">
        <v>493093262</v>
      </c>
      <c r="B673" s="130" t="s">
        <v>1</v>
      </c>
      <c r="C673" s="141">
        <f t="shared" si="157"/>
        <v>0</v>
      </c>
      <c r="D673" s="141">
        <f t="shared" si="158"/>
        <v>0</v>
      </c>
      <c r="E673" s="141">
        <f t="shared" si="159"/>
        <v>0</v>
      </c>
      <c r="F673" s="141">
        <f t="shared" si="160"/>
        <v>0</v>
      </c>
      <c r="G673" s="141">
        <f t="shared" si="161"/>
        <v>0</v>
      </c>
      <c r="H673" s="141">
        <f t="shared" si="162"/>
        <v>1</v>
      </c>
      <c r="I673" s="141">
        <f t="shared" si="163"/>
        <v>3.7499999999999999E-2</v>
      </c>
      <c r="J673" s="141"/>
      <c r="K673" s="141">
        <f t="shared" si="164"/>
        <v>0</v>
      </c>
      <c r="L673" s="141">
        <f t="shared" si="165"/>
        <v>0</v>
      </c>
      <c r="M673" s="141">
        <f t="shared" si="166"/>
        <v>0</v>
      </c>
      <c r="N673" s="141">
        <f t="shared" si="167"/>
        <v>0</v>
      </c>
      <c r="O673" s="141">
        <f t="shared" si="168"/>
        <v>0</v>
      </c>
      <c r="P673" s="141">
        <f t="shared" si="155"/>
        <v>0</v>
      </c>
      <c r="Q673" s="141">
        <f t="shared" si="169"/>
        <v>1</v>
      </c>
      <c r="R673" s="141">
        <f t="shared" si="156"/>
        <v>1</v>
      </c>
      <c r="S673" s="144"/>
      <c r="T673" s="253">
        <v>493093262</v>
      </c>
      <c r="U673" s="383" t="s">
        <v>1</v>
      </c>
      <c r="V673" s="253">
        <v>0</v>
      </c>
      <c r="W673" s="253">
        <v>0</v>
      </c>
      <c r="X673" s="253">
        <v>0</v>
      </c>
      <c r="Y673" s="253">
        <v>0</v>
      </c>
      <c r="Z673" s="253">
        <v>0</v>
      </c>
      <c r="AA673" s="253">
        <v>1</v>
      </c>
      <c r="AB673" s="253">
        <v>0</v>
      </c>
      <c r="AC673" s="253">
        <v>0</v>
      </c>
      <c r="AD673" s="253">
        <v>0</v>
      </c>
      <c r="AE673" s="253">
        <v>0</v>
      </c>
      <c r="AF673" s="253">
        <v>0</v>
      </c>
      <c r="AG673" s="253">
        <v>0</v>
      </c>
      <c r="AH673" s="253">
        <v>0</v>
      </c>
      <c r="AI673" s="253">
        <v>0</v>
      </c>
      <c r="AJ673" s="253">
        <v>0</v>
      </c>
      <c r="AK673" s="126"/>
      <c r="AL673" s="253">
        <v>493</v>
      </c>
      <c r="AM673" s="253">
        <v>93</v>
      </c>
      <c r="AN673" s="253">
        <v>262</v>
      </c>
      <c r="AO673" s="253">
        <v>0</v>
      </c>
    </row>
    <row r="674" spans="1:41">
      <c r="A674" s="129">
        <v>494093035</v>
      </c>
      <c r="B674" s="130" t="s">
        <v>697</v>
      </c>
      <c r="C674" s="141">
        <f t="shared" si="157"/>
        <v>0</v>
      </c>
      <c r="D674" s="141">
        <f t="shared" si="158"/>
        <v>0</v>
      </c>
      <c r="E674" s="141">
        <f t="shared" si="159"/>
        <v>0</v>
      </c>
      <c r="F674" s="141">
        <f t="shared" si="160"/>
        <v>0</v>
      </c>
      <c r="G674" s="141">
        <f t="shared" si="161"/>
        <v>0</v>
      </c>
      <c r="H674" s="141">
        <f t="shared" si="162"/>
        <v>3</v>
      </c>
      <c r="I674" s="141">
        <f t="shared" si="163"/>
        <v>0.1875</v>
      </c>
      <c r="J674" s="141"/>
      <c r="K674" s="141">
        <f t="shared" si="164"/>
        <v>0</v>
      </c>
      <c r="L674" s="141">
        <f t="shared" si="165"/>
        <v>0</v>
      </c>
      <c r="M674" s="141">
        <f t="shared" si="166"/>
        <v>2</v>
      </c>
      <c r="N674" s="141">
        <f t="shared" si="167"/>
        <v>0</v>
      </c>
      <c r="O674" s="141">
        <f t="shared" si="168"/>
        <v>2</v>
      </c>
      <c r="P674" s="141">
        <f t="shared" si="155"/>
        <v>40</v>
      </c>
      <c r="Q674" s="141">
        <f t="shared" si="169"/>
        <v>9</v>
      </c>
      <c r="R674" s="141">
        <f t="shared" si="156"/>
        <v>5</v>
      </c>
      <c r="S674" s="144"/>
      <c r="T674" s="253">
        <v>494093035</v>
      </c>
      <c r="U674" s="383" t="s">
        <v>697</v>
      </c>
      <c r="V674" s="253">
        <v>0</v>
      </c>
      <c r="W674" s="253">
        <v>0</v>
      </c>
      <c r="X674" s="253">
        <v>0</v>
      </c>
      <c r="Y674" s="253">
        <v>0</v>
      </c>
      <c r="Z674" s="253">
        <v>0</v>
      </c>
      <c r="AA674" s="253">
        <v>3</v>
      </c>
      <c r="AB674" s="253">
        <v>0</v>
      </c>
      <c r="AC674" s="253">
        <v>0</v>
      </c>
      <c r="AD674" s="253">
        <v>2</v>
      </c>
      <c r="AE674" s="253">
        <v>0</v>
      </c>
      <c r="AF674" s="253">
        <v>0</v>
      </c>
      <c r="AG674" s="253">
        <v>0</v>
      </c>
      <c r="AH674" s="253">
        <v>0</v>
      </c>
      <c r="AI674" s="253">
        <v>0</v>
      </c>
      <c r="AJ674" s="253">
        <v>2</v>
      </c>
      <c r="AK674" s="126"/>
      <c r="AL674" s="253">
        <v>494</v>
      </c>
      <c r="AM674" s="253">
        <v>93</v>
      </c>
      <c r="AN674" s="253">
        <v>35</v>
      </c>
      <c r="AO674" s="253">
        <v>0</v>
      </c>
    </row>
    <row r="675" spans="1:41">
      <c r="A675" s="129">
        <v>494093056</v>
      </c>
      <c r="B675" s="130" t="s">
        <v>697</v>
      </c>
      <c r="C675" s="141">
        <f t="shared" si="157"/>
        <v>0</v>
      </c>
      <c r="D675" s="141">
        <f t="shared" si="158"/>
        <v>0</v>
      </c>
      <c r="E675" s="141">
        <f t="shared" si="159"/>
        <v>0</v>
      </c>
      <c r="F675" s="141">
        <f t="shared" si="160"/>
        <v>0</v>
      </c>
      <c r="G675" s="141">
        <f t="shared" si="161"/>
        <v>0</v>
      </c>
      <c r="H675" s="141">
        <f t="shared" si="162"/>
        <v>2</v>
      </c>
      <c r="I675" s="141">
        <f t="shared" si="163"/>
        <v>0.1125</v>
      </c>
      <c r="J675" s="141"/>
      <c r="K675" s="141">
        <f t="shared" si="164"/>
        <v>0</v>
      </c>
      <c r="L675" s="141">
        <f t="shared" si="165"/>
        <v>0</v>
      </c>
      <c r="M675" s="141">
        <f t="shared" si="166"/>
        <v>1</v>
      </c>
      <c r="N675" s="141">
        <f t="shared" si="167"/>
        <v>0</v>
      </c>
      <c r="O675" s="141">
        <f t="shared" si="168"/>
        <v>0</v>
      </c>
      <c r="P675" s="141">
        <f t="shared" si="155"/>
        <v>0</v>
      </c>
      <c r="Q675" s="141">
        <f t="shared" si="169"/>
        <v>1</v>
      </c>
      <c r="R675" s="141">
        <f t="shared" si="156"/>
        <v>3</v>
      </c>
      <c r="S675" s="144"/>
      <c r="T675" s="253">
        <v>494093056</v>
      </c>
      <c r="U675" s="383" t="s">
        <v>697</v>
      </c>
      <c r="V675" s="253">
        <v>0</v>
      </c>
      <c r="W675" s="253">
        <v>0</v>
      </c>
      <c r="X675" s="253">
        <v>0</v>
      </c>
      <c r="Y675" s="253">
        <v>0</v>
      </c>
      <c r="Z675" s="253">
        <v>0</v>
      </c>
      <c r="AA675" s="253">
        <v>2</v>
      </c>
      <c r="AB675" s="253">
        <v>0</v>
      </c>
      <c r="AC675" s="253">
        <v>0</v>
      </c>
      <c r="AD675" s="253">
        <v>1</v>
      </c>
      <c r="AE675" s="253">
        <v>0</v>
      </c>
      <c r="AF675" s="253">
        <v>0</v>
      </c>
      <c r="AG675" s="253">
        <v>0</v>
      </c>
      <c r="AH675" s="253">
        <v>0</v>
      </c>
      <c r="AI675" s="253">
        <v>0</v>
      </c>
      <c r="AJ675" s="253">
        <v>0</v>
      </c>
      <c r="AK675" s="126"/>
      <c r="AL675" s="253">
        <v>494</v>
      </c>
      <c r="AM675" s="253">
        <v>93</v>
      </c>
      <c r="AN675" s="253">
        <v>56</v>
      </c>
      <c r="AO675" s="253">
        <v>0</v>
      </c>
    </row>
    <row r="676" spans="1:41">
      <c r="A676" s="129">
        <v>494093057</v>
      </c>
      <c r="B676" s="130" t="s">
        <v>697</v>
      </c>
      <c r="C676" s="141">
        <f t="shared" si="157"/>
        <v>0</v>
      </c>
      <c r="D676" s="141">
        <f t="shared" si="158"/>
        <v>0</v>
      </c>
      <c r="E676" s="141">
        <f t="shared" si="159"/>
        <v>4</v>
      </c>
      <c r="F676" s="141">
        <f t="shared" si="160"/>
        <v>4</v>
      </c>
      <c r="G676" s="141">
        <f t="shared" si="161"/>
        <v>6</v>
      </c>
      <c r="H676" s="141">
        <f t="shared" si="162"/>
        <v>8</v>
      </c>
      <c r="I676" s="141">
        <f t="shared" si="163"/>
        <v>1.35</v>
      </c>
      <c r="J676" s="141"/>
      <c r="K676" s="141">
        <f t="shared" si="164"/>
        <v>0</v>
      </c>
      <c r="L676" s="141">
        <f t="shared" si="165"/>
        <v>0</v>
      </c>
      <c r="M676" s="141">
        <f t="shared" si="166"/>
        <v>14</v>
      </c>
      <c r="N676" s="141">
        <f t="shared" si="167"/>
        <v>0</v>
      </c>
      <c r="O676" s="141">
        <f t="shared" si="168"/>
        <v>19</v>
      </c>
      <c r="P676" s="141">
        <f t="shared" si="155"/>
        <v>52.777777777777779</v>
      </c>
      <c r="Q676" s="141">
        <f t="shared" si="169"/>
        <v>10</v>
      </c>
      <c r="R676" s="141">
        <f t="shared" si="156"/>
        <v>36</v>
      </c>
      <c r="S676" s="144"/>
      <c r="T676" s="253">
        <v>494093057</v>
      </c>
      <c r="U676" s="383" t="s">
        <v>697</v>
      </c>
      <c r="V676" s="253">
        <v>0</v>
      </c>
      <c r="W676" s="253">
        <v>0</v>
      </c>
      <c r="X676" s="253">
        <v>4</v>
      </c>
      <c r="Y676" s="253">
        <v>4</v>
      </c>
      <c r="Z676" s="253">
        <v>6</v>
      </c>
      <c r="AA676" s="253">
        <v>8</v>
      </c>
      <c r="AB676" s="253">
        <v>0</v>
      </c>
      <c r="AC676" s="253">
        <v>0</v>
      </c>
      <c r="AD676" s="253">
        <v>14</v>
      </c>
      <c r="AE676" s="253">
        <v>0</v>
      </c>
      <c r="AF676" s="253">
        <v>10</v>
      </c>
      <c r="AG676" s="253">
        <v>0</v>
      </c>
      <c r="AH676" s="253">
        <v>0</v>
      </c>
      <c r="AI676" s="253">
        <v>4</v>
      </c>
      <c r="AJ676" s="253">
        <v>5</v>
      </c>
      <c r="AK676" s="126"/>
      <c r="AL676" s="253">
        <v>494</v>
      </c>
      <c r="AM676" s="253">
        <v>93</v>
      </c>
      <c r="AN676" s="253">
        <v>57</v>
      </c>
      <c r="AO676" s="253">
        <v>0</v>
      </c>
    </row>
    <row r="677" spans="1:41">
      <c r="A677" s="129">
        <v>494093093</v>
      </c>
      <c r="B677" s="130" t="s">
        <v>697</v>
      </c>
      <c r="C677" s="141">
        <f t="shared" si="157"/>
        <v>0</v>
      </c>
      <c r="D677" s="141">
        <f t="shared" si="158"/>
        <v>0</v>
      </c>
      <c r="E677" s="141">
        <f t="shared" si="159"/>
        <v>20</v>
      </c>
      <c r="F677" s="141">
        <f t="shared" si="160"/>
        <v>19</v>
      </c>
      <c r="G677" s="141">
        <f t="shared" si="161"/>
        <v>50</v>
      </c>
      <c r="H677" s="141">
        <f t="shared" si="162"/>
        <v>74</v>
      </c>
      <c r="I677" s="141">
        <f t="shared" si="163"/>
        <v>10.0875</v>
      </c>
      <c r="J677" s="141"/>
      <c r="K677" s="141">
        <f t="shared" si="164"/>
        <v>0</v>
      </c>
      <c r="L677" s="141">
        <f t="shared" si="165"/>
        <v>0</v>
      </c>
      <c r="M677" s="141">
        <f t="shared" si="166"/>
        <v>106</v>
      </c>
      <c r="N677" s="141">
        <f t="shared" si="167"/>
        <v>0</v>
      </c>
      <c r="O677" s="141">
        <f t="shared" si="168"/>
        <v>115</v>
      </c>
      <c r="P677" s="141">
        <f t="shared" si="155"/>
        <v>42.750929368029738</v>
      </c>
      <c r="Q677" s="141">
        <f t="shared" si="169"/>
        <v>9</v>
      </c>
      <c r="R677" s="141">
        <f t="shared" si="156"/>
        <v>269</v>
      </c>
      <c r="S677" s="144"/>
      <c r="T677" s="253">
        <v>494093093</v>
      </c>
      <c r="U677" s="383" t="s">
        <v>697</v>
      </c>
      <c r="V677" s="253">
        <v>0</v>
      </c>
      <c r="W677" s="253">
        <v>0</v>
      </c>
      <c r="X677" s="253">
        <v>20</v>
      </c>
      <c r="Y677" s="253">
        <v>19</v>
      </c>
      <c r="Z677" s="253">
        <v>50</v>
      </c>
      <c r="AA677" s="253">
        <v>74</v>
      </c>
      <c r="AB677" s="253">
        <v>0</v>
      </c>
      <c r="AC677" s="253">
        <v>0</v>
      </c>
      <c r="AD677" s="253">
        <v>106</v>
      </c>
      <c r="AE677" s="253">
        <v>0</v>
      </c>
      <c r="AF677" s="253">
        <v>66</v>
      </c>
      <c r="AG677" s="253">
        <v>0</v>
      </c>
      <c r="AH677" s="253">
        <v>0</v>
      </c>
      <c r="AI677" s="253">
        <v>14</v>
      </c>
      <c r="AJ677" s="253">
        <v>35</v>
      </c>
      <c r="AK677" s="126"/>
      <c r="AL677" s="253">
        <v>494</v>
      </c>
      <c r="AM677" s="253">
        <v>93</v>
      </c>
      <c r="AN677" s="253">
        <v>93</v>
      </c>
      <c r="AO677" s="253">
        <v>0</v>
      </c>
    </row>
    <row r="678" spans="1:41">
      <c r="A678" s="129">
        <v>494093128</v>
      </c>
      <c r="B678" s="130" t="s">
        <v>697</v>
      </c>
      <c r="C678" s="141">
        <f t="shared" si="157"/>
        <v>0</v>
      </c>
      <c r="D678" s="141">
        <f t="shared" si="158"/>
        <v>0</v>
      </c>
      <c r="E678" s="141">
        <f t="shared" si="159"/>
        <v>0</v>
      </c>
      <c r="F678" s="141">
        <f t="shared" si="160"/>
        <v>0</v>
      </c>
      <c r="G678" s="141">
        <f t="shared" si="161"/>
        <v>0</v>
      </c>
      <c r="H678" s="141">
        <f t="shared" si="162"/>
        <v>1</v>
      </c>
      <c r="I678" s="141">
        <f t="shared" si="163"/>
        <v>3.7499999999999999E-2</v>
      </c>
      <c r="J678" s="141"/>
      <c r="K678" s="141">
        <f t="shared" si="164"/>
        <v>0</v>
      </c>
      <c r="L678" s="141">
        <f t="shared" si="165"/>
        <v>0</v>
      </c>
      <c r="M678" s="141">
        <f t="shared" si="166"/>
        <v>0</v>
      </c>
      <c r="N678" s="141">
        <f t="shared" si="167"/>
        <v>0</v>
      </c>
      <c r="O678" s="141">
        <f t="shared" si="168"/>
        <v>0</v>
      </c>
      <c r="P678" s="141">
        <f t="shared" si="155"/>
        <v>0</v>
      </c>
      <c r="Q678" s="141">
        <f t="shared" si="169"/>
        <v>1</v>
      </c>
      <c r="R678" s="141">
        <f t="shared" si="156"/>
        <v>1</v>
      </c>
      <c r="S678" s="144"/>
      <c r="T678" s="253">
        <v>494093128</v>
      </c>
      <c r="U678" s="383" t="s">
        <v>697</v>
      </c>
      <c r="V678" s="253">
        <v>0</v>
      </c>
      <c r="W678" s="253">
        <v>0</v>
      </c>
      <c r="X678" s="253">
        <v>0</v>
      </c>
      <c r="Y678" s="253">
        <v>0</v>
      </c>
      <c r="Z678" s="253">
        <v>0</v>
      </c>
      <c r="AA678" s="253">
        <v>1</v>
      </c>
      <c r="AB678" s="253">
        <v>0</v>
      </c>
      <c r="AC678" s="253">
        <v>0</v>
      </c>
      <c r="AD678" s="253">
        <v>0</v>
      </c>
      <c r="AE678" s="253">
        <v>0</v>
      </c>
      <c r="AF678" s="253">
        <v>0</v>
      </c>
      <c r="AG678" s="253">
        <v>0</v>
      </c>
      <c r="AH678" s="253">
        <v>0</v>
      </c>
      <c r="AI678" s="253">
        <v>0</v>
      </c>
      <c r="AJ678" s="253">
        <v>0</v>
      </c>
      <c r="AK678" s="126"/>
      <c r="AL678" s="253">
        <v>494</v>
      </c>
      <c r="AM678" s="253">
        <v>93</v>
      </c>
      <c r="AN678" s="253">
        <v>128</v>
      </c>
      <c r="AO678" s="253">
        <v>0</v>
      </c>
    </row>
    <row r="679" spans="1:41">
      <c r="A679" s="129">
        <v>494093163</v>
      </c>
      <c r="B679" s="130" t="s">
        <v>697</v>
      </c>
      <c r="C679" s="141">
        <f t="shared" si="157"/>
        <v>0</v>
      </c>
      <c r="D679" s="141">
        <f t="shared" si="158"/>
        <v>0</v>
      </c>
      <c r="E679" s="141">
        <f t="shared" si="159"/>
        <v>0</v>
      </c>
      <c r="F679" s="141">
        <f t="shared" si="160"/>
        <v>1</v>
      </c>
      <c r="G679" s="141">
        <f t="shared" si="161"/>
        <v>0</v>
      </c>
      <c r="H679" s="141">
        <f t="shared" si="162"/>
        <v>1</v>
      </c>
      <c r="I679" s="141">
        <f t="shared" si="163"/>
        <v>7.4999999999999997E-2</v>
      </c>
      <c r="J679" s="141"/>
      <c r="K679" s="141">
        <f t="shared" si="164"/>
        <v>0</v>
      </c>
      <c r="L679" s="141">
        <f t="shared" si="165"/>
        <v>0</v>
      </c>
      <c r="M679" s="141">
        <f t="shared" si="166"/>
        <v>0</v>
      </c>
      <c r="N679" s="141">
        <f t="shared" si="167"/>
        <v>0</v>
      </c>
      <c r="O679" s="141">
        <f t="shared" si="168"/>
        <v>2</v>
      </c>
      <c r="P679" s="141">
        <f t="shared" si="155"/>
        <v>100</v>
      </c>
      <c r="Q679" s="141">
        <f t="shared" si="169"/>
        <v>10</v>
      </c>
      <c r="R679" s="141">
        <f t="shared" si="156"/>
        <v>2</v>
      </c>
      <c r="S679" s="144"/>
      <c r="T679" s="253">
        <v>494093163</v>
      </c>
      <c r="U679" s="383" t="s">
        <v>697</v>
      </c>
      <c r="V679" s="253">
        <v>0</v>
      </c>
      <c r="W679" s="253">
        <v>0</v>
      </c>
      <c r="X679" s="253">
        <v>0</v>
      </c>
      <c r="Y679" s="253">
        <v>1</v>
      </c>
      <c r="Z679" s="253">
        <v>0</v>
      </c>
      <c r="AA679" s="253">
        <v>1</v>
      </c>
      <c r="AB679" s="253">
        <v>0</v>
      </c>
      <c r="AC679" s="253">
        <v>0</v>
      </c>
      <c r="AD679" s="253">
        <v>0</v>
      </c>
      <c r="AE679" s="253">
        <v>0</v>
      </c>
      <c r="AF679" s="253">
        <v>1</v>
      </c>
      <c r="AG679" s="253">
        <v>0</v>
      </c>
      <c r="AH679" s="253">
        <v>0</v>
      </c>
      <c r="AI679" s="253">
        <v>0</v>
      </c>
      <c r="AJ679" s="253">
        <v>1</v>
      </c>
      <c r="AK679" s="126"/>
      <c r="AL679" s="253">
        <v>494</v>
      </c>
      <c r="AM679" s="253">
        <v>93</v>
      </c>
      <c r="AN679" s="253">
        <v>163</v>
      </c>
      <c r="AO679" s="253">
        <v>0</v>
      </c>
    </row>
    <row r="680" spans="1:41">
      <c r="A680" s="129">
        <v>494093165</v>
      </c>
      <c r="B680" s="130" t="s">
        <v>697</v>
      </c>
      <c r="C680" s="141">
        <f t="shared" si="157"/>
        <v>0</v>
      </c>
      <c r="D680" s="141">
        <f t="shared" si="158"/>
        <v>0</v>
      </c>
      <c r="E680" s="141">
        <f t="shared" si="159"/>
        <v>3</v>
      </c>
      <c r="F680" s="141">
        <f t="shared" si="160"/>
        <v>5</v>
      </c>
      <c r="G680" s="141">
        <f t="shared" si="161"/>
        <v>7</v>
      </c>
      <c r="H680" s="141">
        <f t="shared" si="162"/>
        <v>32</v>
      </c>
      <c r="I680" s="141">
        <f t="shared" si="163"/>
        <v>2.3250000000000002</v>
      </c>
      <c r="J680" s="141"/>
      <c r="K680" s="141">
        <f t="shared" si="164"/>
        <v>0</v>
      </c>
      <c r="L680" s="141">
        <f t="shared" si="165"/>
        <v>0</v>
      </c>
      <c r="M680" s="141">
        <f t="shared" si="166"/>
        <v>15</v>
      </c>
      <c r="N680" s="141">
        <f t="shared" si="167"/>
        <v>0</v>
      </c>
      <c r="O680" s="141">
        <f t="shared" si="168"/>
        <v>24</v>
      </c>
      <c r="P680" s="141">
        <f t="shared" si="155"/>
        <v>38.70967741935484</v>
      </c>
      <c r="Q680" s="141">
        <f t="shared" si="169"/>
        <v>9</v>
      </c>
      <c r="R680" s="141">
        <f t="shared" si="156"/>
        <v>62</v>
      </c>
      <c r="S680" s="144"/>
      <c r="T680" s="253">
        <v>494093165</v>
      </c>
      <c r="U680" s="383" t="s">
        <v>697</v>
      </c>
      <c r="V680" s="253">
        <v>0</v>
      </c>
      <c r="W680" s="253">
        <v>0</v>
      </c>
      <c r="X680" s="253">
        <v>3</v>
      </c>
      <c r="Y680" s="253">
        <v>5</v>
      </c>
      <c r="Z680" s="253">
        <v>7</v>
      </c>
      <c r="AA680" s="253">
        <v>32</v>
      </c>
      <c r="AB680" s="253">
        <v>0</v>
      </c>
      <c r="AC680" s="253">
        <v>0</v>
      </c>
      <c r="AD680" s="253">
        <v>15</v>
      </c>
      <c r="AE680" s="253">
        <v>0</v>
      </c>
      <c r="AF680" s="253">
        <v>13</v>
      </c>
      <c r="AG680" s="253">
        <v>0</v>
      </c>
      <c r="AH680" s="253">
        <v>0</v>
      </c>
      <c r="AI680" s="253">
        <v>3</v>
      </c>
      <c r="AJ680" s="253">
        <v>8</v>
      </c>
      <c r="AK680" s="126"/>
      <c r="AL680" s="253">
        <v>494</v>
      </c>
      <c r="AM680" s="253">
        <v>93</v>
      </c>
      <c r="AN680" s="253">
        <v>165</v>
      </c>
      <c r="AO680" s="253">
        <v>0</v>
      </c>
    </row>
    <row r="681" spans="1:41">
      <c r="A681" s="129">
        <v>494093176</v>
      </c>
      <c r="B681" s="130" t="s">
        <v>697</v>
      </c>
      <c r="C681" s="141">
        <f t="shared" si="157"/>
        <v>0</v>
      </c>
      <c r="D681" s="141">
        <f t="shared" si="158"/>
        <v>0</v>
      </c>
      <c r="E681" s="141">
        <f t="shared" si="159"/>
        <v>0</v>
      </c>
      <c r="F681" s="141">
        <f t="shared" si="160"/>
        <v>2</v>
      </c>
      <c r="G681" s="141">
        <f t="shared" si="161"/>
        <v>2</v>
      </c>
      <c r="H681" s="141">
        <f t="shared" si="162"/>
        <v>13</v>
      </c>
      <c r="I681" s="141">
        <f t="shared" si="163"/>
        <v>0.71250000000000002</v>
      </c>
      <c r="J681" s="141"/>
      <c r="K681" s="141">
        <f t="shared" si="164"/>
        <v>0</v>
      </c>
      <c r="L681" s="141">
        <f t="shared" si="165"/>
        <v>0</v>
      </c>
      <c r="M681" s="141">
        <f t="shared" si="166"/>
        <v>2</v>
      </c>
      <c r="N681" s="141">
        <f t="shared" si="167"/>
        <v>0</v>
      </c>
      <c r="O681" s="141">
        <f t="shared" si="168"/>
        <v>11</v>
      </c>
      <c r="P681" s="141">
        <f t="shared" si="155"/>
        <v>57.894736842105267</v>
      </c>
      <c r="Q681" s="141">
        <f t="shared" si="169"/>
        <v>10</v>
      </c>
      <c r="R681" s="141">
        <f t="shared" si="156"/>
        <v>19</v>
      </c>
      <c r="S681" s="144"/>
      <c r="T681" s="253">
        <v>494093176</v>
      </c>
      <c r="U681" s="383" t="s">
        <v>697</v>
      </c>
      <c r="V681" s="253">
        <v>0</v>
      </c>
      <c r="W681" s="253">
        <v>0</v>
      </c>
      <c r="X681" s="253">
        <v>0</v>
      </c>
      <c r="Y681" s="253">
        <v>2</v>
      </c>
      <c r="Z681" s="253">
        <v>2</v>
      </c>
      <c r="AA681" s="253">
        <v>13</v>
      </c>
      <c r="AB681" s="253">
        <v>0</v>
      </c>
      <c r="AC681" s="253">
        <v>0</v>
      </c>
      <c r="AD681" s="253">
        <v>2</v>
      </c>
      <c r="AE681" s="253">
        <v>0</v>
      </c>
      <c r="AF681" s="253">
        <v>3</v>
      </c>
      <c r="AG681" s="253">
        <v>0</v>
      </c>
      <c r="AH681" s="253">
        <v>0</v>
      </c>
      <c r="AI681" s="253">
        <v>0</v>
      </c>
      <c r="AJ681" s="253">
        <v>8</v>
      </c>
      <c r="AK681" s="126"/>
      <c r="AL681" s="253">
        <v>494</v>
      </c>
      <c r="AM681" s="253">
        <v>93</v>
      </c>
      <c r="AN681" s="253">
        <v>176</v>
      </c>
      <c r="AO681" s="253">
        <v>0</v>
      </c>
    </row>
    <row r="682" spans="1:41">
      <c r="A682" s="129">
        <v>494093248</v>
      </c>
      <c r="B682" s="130" t="s">
        <v>697</v>
      </c>
      <c r="C682" s="141">
        <f t="shared" si="157"/>
        <v>0</v>
      </c>
      <c r="D682" s="141">
        <f t="shared" si="158"/>
        <v>0</v>
      </c>
      <c r="E682" s="141">
        <f t="shared" si="159"/>
        <v>9</v>
      </c>
      <c r="F682" s="141">
        <f t="shared" si="160"/>
        <v>7</v>
      </c>
      <c r="G682" s="141">
        <f t="shared" si="161"/>
        <v>26</v>
      </c>
      <c r="H682" s="141">
        <f t="shared" si="162"/>
        <v>46</v>
      </c>
      <c r="I682" s="141">
        <f t="shared" si="163"/>
        <v>4.9874999999999998</v>
      </c>
      <c r="J682" s="141"/>
      <c r="K682" s="141">
        <f t="shared" si="164"/>
        <v>0</v>
      </c>
      <c r="L682" s="141">
        <f t="shared" si="165"/>
        <v>0</v>
      </c>
      <c r="M682" s="141">
        <f t="shared" si="166"/>
        <v>45</v>
      </c>
      <c r="N682" s="141">
        <f t="shared" si="167"/>
        <v>0</v>
      </c>
      <c r="O682" s="141">
        <f t="shared" si="168"/>
        <v>62</v>
      </c>
      <c r="P682" s="141">
        <f t="shared" si="155"/>
        <v>46.616541353383454</v>
      </c>
      <c r="Q682" s="141">
        <f t="shared" si="169"/>
        <v>10</v>
      </c>
      <c r="R682" s="141">
        <f t="shared" si="156"/>
        <v>133</v>
      </c>
      <c r="S682" s="144"/>
      <c r="T682" s="253">
        <v>494093248</v>
      </c>
      <c r="U682" s="383" t="s">
        <v>697</v>
      </c>
      <c r="V682" s="253">
        <v>0</v>
      </c>
      <c r="W682" s="253">
        <v>0</v>
      </c>
      <c r="X682" s="253">
        <v>9</v>
      </c>
      <c r="Y682" s="253">
        <v>7</v>
      </c>
      <c r="Z682" s="253">
        <v>26</v>
      </c>
      <c r="AA682" s="253">
        <v>46</v>
      </c>
      <c r="AB682" s="253">
        <v>0</v>
      </c>
      <c r="AC682" s="253">
        <v>0</v>
      </c>
      <c r="AD682" s="253">
        <v>45</v>
      </c>
      <c r="AE682" s="253">
        <v>0</v>
      </c>
      <c r="AF682" s="253">
        <v>32</v>
      </c>
      <c r="AG682" s="253">
        <v>0</v>
      </c>
      <c r="AH682" s="253">
        <v>0</v>
      </c>
      <c r="AI682" s="253">
        <v>8</v>
      </c>
      <c r="AJ682" s="253">
        <v>22</v>
      </c>
      <c r="AK682" s="126"/>
      <c r="AL682" s="253">
        <v>494</v>
      </c>
      <c r="AM682" s="253">
        <v>93</v>
      </c>
      <c r="AN682" s="253">
        <v>248</v>
      </c>
      <c r="AO682" s="253">
        <v>0</v>
      </c>
    </row>
    <row r="683" spans="1:41">
      <c r="A683" s="129">
        <v>494093262</v>
      </c>
      <c r="B683" s="130" t="s">
        <v>697</v>
      </c>
      <c r="C683" s="141">
        <f t="shared" si="157"/>
        <v>0</v>
      </c>
      <c r="D683" s="141">
        <f t="shared" si="158"/>
        <v>0</v>
      </c>
      <c r="E683" s="141">
        <f t="shared" si="159"/>
        <v>0</v>
      </c>
      <c r="F683" s="141">
        <f t="shared" si="160"/>
        <v>1</v>
      </c>
      <c r="G683" s="141">
        <f t="shared" si="161"/>
        <v>0</v>
      </c>
      <c r="H683" s="141">
        <f t="shared" si="162"/>
        <v>8</v>
      </c>
      <c r="I683" s="141">
        <f t="shared" si="163"/>
        <v>0.33750000000000002</v>
      </c>
      <c r="J683" s="141"/>
      <c r="K683" s="141">
        <f t="shared" si="164"/>
        <v>0</v>
      </c>
      <c r="L683" s="141">
        <f t="shared" si="165"/>
        <v>0</v>
      </c>
      <c r="M683" s="141">
        <f t="shared" si="166"/>
        <v>0</v>
      </c>
      <c r="N683" s="141">
        <f t="shared" si="167"/>
        <v>0</v>
      </c>
      <c r="O683" s="141">
        <f t="shared" si="168"/>
        <v>1</v>
      </c>
      <c r="P683" s="141">
        <f t="shared" si="155"/>
        <v>11.111111111111111</v>
      </c>
      <c r="Q683" s="141">
        <f t="shared" si="169"/>
        <v>3</v>
      </c>
      <c r="R683" s="141">
        <f t="shared" si="156"/>
        <v>9</v>
      </c>
      <c r="S683" s="144"/>
      <c r="T683" s="253">
        <v>494093262</v>
      </c>
      <c r="U683" s="383" t="s">
        <v>697</v>
      </c>
      <c r="V683" s="253">
        <v>0</v>
      </c>
      <c r="W683" s="253">
        <v>0</v>
      </c>
      <c r="X683" s="253">
        <v>0</v>
      </c>
      <c r="Y683" s="253">
        <v>1</v>
      </c>
      <c r="Z683" s="253">
        <v>0</v>
      </c>
      <c r="AA683" s="253">
        <v>8</v>
      </c>
      <c r="AB683" s="253">
        <v>0</v>
      </c>
      <c r="AC683" s="253">
        <v>0</v>
      </c>
      <c r="AD683" s="253">
        <v>0</v>
      </c>
      <c r="AE683" s="253">
        <v>0</v>
      </c>
      <c r="AF683" s="253">
        <v>1</v>
      </c>
      <c r="AG683" s="253">
        <v>0</v>
      </c>
      <c r="AH683" s="253">
        <v>0</v>
      </c>
      <c r="AI683" s="253">
        <v>0</v>
      </c>
      <c r="AJ683" s="253">
        <v>0</v>
      </c>
      <c r="AK683" s="126"/>
      <c r="AL683" s="253">
        <v>494</v>
      </c>
      <c r="AM683" s="253">
        <v>93</v>
      </c>
      <c r="AN683" s="253">
        <v>262</v>
      </c>
      <c r="AO683" s="253">
        <v>0</v>
      </c>
    </row>
    <row r="684" spans="1:41">
      <c r="A684" s="129">
        <v>494093284</v>
      </c>
      <c r="B684" s="130" t="s">
        <v>697</v>
      </c>
      <c r="C684" s="141">
        <f t="shared" si="157"/>
        <v>0</v>
      </c>
      <c r="D684" s="141">
        <f t="shared" si="158"/>
        <v>0</v>
      </c>
      <c r="E684" s="141">
        <f t="shared" si="159"/>
        <v>0</v>
      </c>
      <c r="F684" s="141">
        <f t="shared" si="160"/>
        <v>0</v>
      </c>
      <c r="G684" s="141">
        <f t="shared" si="161"/>
        <v>0</v>
      </c>
      <c r="H684" s="141">
        <f t="shared" si="162"/>
        <v>0</v>
      </c>
      <c r="I684" s="141">
        <f t="shared" si="163"/>
        <v>3.7499999999999999E-2</v>
      </c>
      <c r="J684" s="141"/>
      <c r="K684" s="141">
        <f t="shared" si="164"/>
        <v>0</v>
      </c>
      <c r="L684" s="141">
        <f t="shared" si="165"/>
        <v>0</v>
      </c>
      <c r="M684" s="141">
        <f t="shared" si="166"/>
        <v>1</v>
      </c>
      <c r="N684" s="141">
        <f t="shared" si="167"/>
        <v>0</v>
      </c>
      <c r="O684" s="141">
        <f t="shared" si="168"/>
        <v>1</v>
      </c>
      <c r="P684" s="141">
        <f t="shared" si="155"/>
        <v>100</v>
      </c>
      <c r="Q684" s="141">
        <f t="shared" si="169"/>
        <v>10</v>
      </c>
      <c r="R684" s="141">
        <f t="shared" si="156"/>
        <v>1</v>
      </c>
      <c r="S684" s="144"/>
      <c r="T684" s="253">
        <v>494093284</v>
      </c>
      <c r="U684" s="383" t="s">
        <v>697</v>
      </c>
      <c r="V684" s="253">
        <v>0</v>
      </c>
      <c r="W684" s="253">
        <v>0</v>
      </c>
      <c r="X684" s="253">
        <v>0</v>
      </c>
      <c r="Y684" s="253">
        <v>0</v>
      </c>
      <c r="Z684" s="253">
        <v>0</v>
      </c>
      <c r="AA684" s="253">
        <v>0</v>
      </c>
      <c r="AB684" s="253">
        <v>0</v>
      </c>
      <c r="AC684" s="253">
        <v>0</v>
      </c>
      <c r="AD684" s="253">
        <v>1</v>
      </c>
      <c r="AE684" s="253">
        <v>0</v>
      </c>
      <c r="AF684" s="253">
        <v>1</v>
      </c>
      <c r="AG684" s="253">
        <v>0</v>
      </c>
      <c r="AH684" s="253">
        <v>0</v>
      </c>
      <c r="AI684" s="253">
        <v>0</v>
      </c>
      <c r="AJ684" s="253">
        <v>0</v>
      </c>
      <c r="AK684" s="126"/>
      <c r="AL684" s="253">
        <v>494</v>
      </c>
      <c r="AM684" s="253">
        <v>93</v>
      </c>
      <c r="AN684" s="253">
        <v>284</v>
      </c>
      <c r="AO684" s="253">
        <v>0</v>
      </c>
    </row>
    <row r="685" spans="1:41">
      <c r="A685" s="129">
        <v>494093293</v>
      </c>
      <c r="B685" s="130" t="s">
        <v>697</v>
      </c>
      <c r="C685" s="141">
        <f t="shared" si="157"/>
        <v>0</v>
      </c>
      <c r="D685" s="141">
        <f t="shared" si="158"/>
        <v>0</v>
      </c>
      <c r="E685" s="141">
        <f t="shared" si="159"/>
        <v>0</v>
      </c>
      <c r="F685" s="141">
        <f t="shared" si="160"/>
        <v>0</v>
      </c>
      <c r="G685" s="141">
        <f t="shared" si="161"/>
        <v>2</v>
      </c>
      <c r="H685" s="141">
        <f t="shared" si="162"/>
        <v>0</v>
      </c>
      <c r="I685" s="141">
        <f t="shared" si="163"/>
        <v>7.4999999999999997E-2</v>
      </c>
      <c r="J685" s="141"/>
      <c r="K685" s="141">
        <f t="shared" si="164"/>
        <v>0</v>
      </c>
      <c r="L685" s="141">
        <f t="shared" si="165"/>
        <v>0</v>
      </c>
      <c r="M685" s="141">
        <f t="shared" si="166"/>
        <v>0</v>
      </c>
      <c r="N685" s="141">
        <f t="shared" si="167"/>
        <v>0</v>
      </c>
      <c r="O685" s="141">
        <f t="shared" si="168"/>
        <v>2</v>
      </c>
      <c r="P685" s="141">
        <f t="shared" si="155"/>
        <v>100</v>
      </c>
      <c r="Q685" s="141">
        <f t="shared" si="169"/>
        <v>10</v>
      </c>
      <c r="R685" s="141">
        <f t="shared" si="156"/>
        <v>2</v>
      </c>
      <c r="S685" s="144"/>
      <c r="T685" s="253">
        <v>494093293</v>
      </c>
      <c r="U685" s="383" t="s">
        <v>697</v>
      </c>
      <c r="V685" s="253">
        <v>0</v>
      </c>
      <c r="W685" s="253">
        <v>0</v>
      </c>
      <c r="X685" s="253">
        <v>0</v>
      </c>
      <c r="Y685" s="253">
        <v>0</v>
      </c>
      <c r="Z685" s="253">
        <v>2</v>
      </c>
      <c r="AA685" s="253">
        <v>0</v>
      </c>
      <c r="AB685" s="253">
        <v>0</v>
      </c>
      <c r="AC685" s="253">
        <v>0</v>
      </c>
      <c r="AD685" s="253">
        <v>0</v>
      </c>
      <c r="AE685" s="253">
        <v>0</v>
      </c>
      <c r="AF685" s="253">
        <v>2</v>
      </c>
      <c r="AG685" s="253">
        <v>0</v>
      </c>
      <c r="AH685" s="253">
        <v>0</v>
      </c>
      <c r="AI685" s="253">
        <v>0</v>
      </c>
      <c r="AJ685" s="253">
        <v>0</v>
      </c>
      <c r="AK685" s="126"/>
      <c r="AL685" s="253">
        <v>494</v>
      </c>
      <c r="AM685" s="253">
        <v>93</v>
      </c>
      <c r="AN685" s="253">
        <v>293</v>
      </c>
      <c r="AO685" s="253">
        <v>0</v>
      </c>
    </row>
    <row r="686" spans="1:41">
      <c r="A686" s="129">
        <v>494093308</v>
      </c>
      <c r="B686" s="130" t="s">
        <v>697</v>
      </c>
      <c r="C686" s="141">
        <f t="shared" si="157"/>
        <v>0</v>
      </c>
      <c r="D686" s="141">
        <f t="shared" si="158"/>
        <v>0</v>
      </c>
      <c r="E686" s="141">
        <f t="shared" si="159"/>
        <v>0</v>
      </c>
      <c r="F686" s="141">
        <f t="shared" si="160"/>
        <v>0</v>
      </c>
      <c r="G686" s="141">
        <f t="shared" si="161"/>
        <v>0</v>
      </c>
      <c r="H686" s="141">
        <f t="shared" si="162"/>
        <v>0</v>
      </c>
      <c r="I686" s="141">
        <f t="shared" si="163"/>
        <v>3.7499999999999999E-2</v>
      </c>
      <c r="J686" s="141"/>
      <c r="K686" s="141">
        <f t="shared" si="164"/>
        <v>0</v>
      </c>
      <c r="L686" s="141">
        <f t="shared" si="165"/>
        <v>0</v>
      </c>
      <c r="M686" s="141">
        <f t="shared" si="166"/>
        <v>1</v>
      </c>
      <c r="N686" s="141">
        <f t="shared" si="167"/>
        <v>0</v>
      </c>
      <c r="O686" s="141">
        <f t="shared" si="168"/>
        <v>1</v>
      </c>
      <c r="P686" s="141">
        <f t="shared" si="155"/>
        <v>100</v>
      </c>
      <c r="Q686" s="141">
        <f t="shared" si="169"/>
        <v>10</v>
      </c>
      <c r="R686" s="141">
        <f t="shared" si="156"/>
        <v>1</v>
      </c>
      <c r="S686" s="144"/>
      <c r="T686" s="253">
        <v>494093308</v>
      </c>
      <c r="U686" s="383" t="s">
        <v>697</v>
      </c>
      <c r="V686" s="253">
        <v>0</v>
      </c>
      <c r="W686" s="253">
        <v>0</v>
      </c>
      <c r="X686" s="253">
        <v>0</v>
      </c>
      <c r="Y686" s="253">
        <v>0</v>
      </c>
      <c r="Z686" s="253">
        <v>0</v>
      </c>
      <c r="AA686" s="253">
        <v>0</v>
      </c>
      <c r="AB686" s="253">
        <v>0</v>
      </c>
      <c r="AC686" s="253">
        <v>0</v>
      </c>
      <c r="AD686" s="253">
        <v>1</v>
      </c>
      <c r="AE686" s="253">
        <v>0</v>
      </c>
      <c r="AF686" s="253">
        <v>1</v>
      </c>
      <c r="AG686" s="253">
        <v>0</v>
      </c>
      <c r="AH686" s="253">
        <v>0</v>
      </c>
      <c r="AI686" s="253">
        <v>0</v>
      </c>
      <c r="AJ686" s="253">
        <v>0</v>
      </c>
      <c r="AK686" s="126"/>
      <c r="AL686" s="253">
        <v>494</v>
      </c>
      <c r="AM686" s="253">
        <v>93</v>
      </c>
      <c r="AN686" s="253">
        <v>308</v>
      </c>
      <c r="AO686" s="253">
        <v>0</v>
      </c>
    </row>
    <row r="687" spans="1:41">
      <c r="A687" s="129">
        <v>496201072</v>
      </c>
      <c r="B687" s="130" t="s">
        <v>698</v>
      </c>
      <c r="C687" s="141">
        <f t="shared" si="157"/>
        <v>0</v>
      </c>
      <c r="D687" s="141">
        <f t="shared" si="158"/>
        <v>0</v>
      </c>
      <c r="E687" s="141">
        <f t="shared" si="159"/>
        <v>0</v>
      </c>
      <c r="F687" s="141">
        <f t="shared" si="160"/>
        <v>0</v>
      </c>
      <c r="G687" s="141">
        <f t="shared" si="161"/>
        <v>1</v>
      </c>
      <c r="H687" s="141">
        <f t="shared" si="162"/>
        <v>3</v>
      </c>
      <c r="I687" s="141">
        <f t="shared" si="163"/>
        <v>0.15</v>
      </c>
      <c r="J687" s="141"/>
      <c r="K687" s="141">
        <f t="shared" si="164"/>
        <v>0</v>
      </c>
      <c r="L687" s="141">
        <f t="shared" si="165"/>
        <v>0</v>
      </c>
      <c r="M687" s="141">
        <f t="shared" si="166"/>
        <v>0</v>
      </c>
      <c r="N687" s="141">
        <f t="shared" si="167"/>
        <v>0</v>
      </c>
      <c r="O687" s="141">
        <f t="shared" si="168"/>
        <v>1</v>
      </c>
      <c r="P687" s="141">
        <f t="shared" si="155"/>
        <v>25</v>
      </c>
      <c r="Q687" s="141">
        <f t="shared" si="169"/>
        <v>6</v>
      </c>
      <c r="R687" s="141">
        <f t="shared" si="156"/>
        <v>4</v>
      </c>
      <c r="S687" s="144"/>
      <c r="T687" s="253">
        <v>496201072</v>
      </c>
      <c r="U687" s="383" t="s">
        <v>698</v>
      </c>
      <c r="V687" s="253">
        <v>0</v>
      </c>
      <c r="W687" s="253">
        <v>0</v>
      </c>
      <c r="X687" s="253">
        <v>0</v>
      </c>
      <c r="Y687" s="253">
        <v>0</v>
      </c>
      <c r="Z687" s="253">
        <v>1</v>
      </c>
      <c r="AA687" s="253">
        <v>3</v>
      </c>
      <c r="AB687" s="253">
        <v>0</v>
      </c>
      <c r="AC687" s="253">
        <v>0</v>
      </c>
      <c r="AD687" s="253">
        <v>0</v>
      </c>
      <c r="AE687" s="253">
        <v>0</v>
      </c>
      <c r="AF687" s="253">
        <v>1</v>
      </c>
      <c r="AG687" s="253">
        <v>0</v>
      </c>
      <c r="AH687" s="253">
        <v>0</v>
      </c>
      <c r="AI687" s="253">
        <v>0</v>
      </c>
      <c r="AJ687" s="253">
        <v>0</v>
      </c>
      <c r="AK687" s="126"/>
      <c r="AL687" s="253">
        <v>496</v>
      </c>
      <c r="AM687" s="253">
        <v>201</v>
      </c>
      <c r="AN687" s="253">
        <v>72</v>
      </c>
      <c r="AO687" s="253">
        <v>0</v>
      </c>
    </row>
    <row r="688" spans="1:41">
      <c r="A688" s="129">
        <v>496201094</v>
      </c>
      <c r="B688" s="130" t="s">
        <v>698</v>
      </c>
      <c r="C688" s="141">
        <f t="shared" si="157"/>
        <v>0</v>
      </c>
      <c r="D688" s="141">
        <f t="shared" si="158"/>
        <v>0</v>
      </c>
      <c r="E688" s="141">
        <f t="shared" si="159"/>
        <v>0</v>
      </c>
      <c r="F688" s="141">
        <f t="shared" si="160"/>
        <v>0</v>
      </c>
      <c r="G688" s="141">
        <f t="shared" si="161"/>
        <v>0</v>
      </c>
      <c r="H688" s="141">
        <f t="shared" si="162"/>
        <v>2</v>
      </c>
      <c r="I688" s="141">
        <f t="shared" si="163"/>
        <v>7.4999999999999997E-2</v>
      </c>
      <c r="J688" s="141"/>
      <c r="K688" s="141">
        <f t="shared" si="164"/>
        <v>0</v>
      </c>
      <c r="L688" s="141">
        <f t="shared" si="165"/>
        <v>0</v>
      </c>
      <c r="M688" s="141">
        <f t="shared" si="166"/>
        <v>0</v>
      </c>
      <c r="N688" s="141">
        <f t="shared" si="167"/>
        <v>0</v>
      </c>
      <c r="O688" s="141">
        <f t="shared" si="168"/>
        <v>2</v>
      </c>
      <c r="P688" s="141">
        <f t="shared" si="155"/>
        <v>100</v>
      </c>
      <c r="Q688" s="141">
        <f t="shared" si="169"/>
        <v>10</v>
      </c>
      <c r="R688" s="141">
        <f t="shared" si="156"/>
        <v>2</v>
      </c>
      <c r="S688" s="144"/>
      <c r="T688" s="253">
        <v>496201094</v>
      </c>
      <c r="U688" s="383" t="s">
        <v>698</v>
      </c>
      <c r="V688" s="253">
        <v>0</v>
      </c>
      <c r="W688" s="253">
        <v>0</v>
      </c>
      <c r="X688" s="253">
        <v>0</v>
      </c>
      <c r="Y688" s="253">
        <v>0</v>
      </c>
      <c r="Z688" s="253">
        <v>0</v>
      </c>
      <c r="AA688" s="253">
        <v>2</v>
      </c>
      <c r="AB688" s="253">
        <v>0</v>
      </c>
      <c r="AC688" s="253">
        <v>0</v>
      </c>
      <c r="AD688" s="253">
        <v>0</v>
      </c>
      <c r="AE688" s="253">
        <v>0</v>
      </c>
      <c r="AF688" s="253">
        <v>0</v>
      </c>
      <c r="AG688" s="253">
        <v>0</v>
      </c>
      <c r="AH688" s="253">
        <v>0</v>
      </c>
      <c r="AI688" s="253">
        <v>0</v>
      </c>
      <c r="AJ688" s="253">
        <v>2</v>
      </c>
      <c r="AK688" s="126"/>
      <c r="AL688" s="253">
        <v>496</v>
      </c>
      <c r="AM688" s="253">
        <v>201</v>
      </c>
      <c r="AN688" s="253">
        <v>94</v>
      </c>
      <c r="AO688" s="253">
        <v>0</v>
      </c>
    </row>
    <row r="689" spans="1:41">
      <c r="A689" s="129">
        <v>496201095</v>
      </c>
      <c r="B689" s="130" t="s">
        <v>698</v>
      </c>
      <c r="C689" s="141">
        <f t="shared" si="157"/>
        <v>0</v>
      </c>
      <c r="D689" s="141">
        <f t="shared" si="158"/>
        <v>0</v>
      </c>
      <c r="E689" s="141">
        <f t="shared" si="159"/>
        <v>0</v>
      </c>
      <c r="F689" s="141">
        <f t="shared" si="160"/>
        <v>0</v>
      </c>
      <c r="G689" s="141">
        <f t="shared" si="161"/>
        <v>1</v>
      </c>
      <c r="H689" s="141">
        <f t="shared" si="162"/>
        <v>0</v>
      </c>
      <c r="I689" s="141">
        <f t="shared" si="163"/>
        <v>3.7499999999999999E-2</v>
      </c>
      <c r="J689" s="141"/>
      <c r="K689" s="141">
        <f t="shared" si="164"/>
        <v>0</v>
      </c>
      <c r="L689" s="141">
        <f t="shared" si="165"/>
        <v>0</v>
      </c>
      <c r="M689" s="141">
        <f t="shared" si="166"/>
        <v>0</v>
      </c>
      <c r="N689" s="141">
        <f t="shared" si="167"/>
        <v>0</v>
      </c>
      <c r="O689" s="141">
        <f t="shared" si="168"/>
        <v>1</v>
      </c>
      <c r="P689" s="141">
        <f t="shared" si="155"/>
        <v>100</v>
      </c>
      <c r="Q689" s="141">
        <f t="shared" si="169"/>
        <v>10</v>
      </c>
      <c r="R689" s="141">
        <f t="shared" si="156"/>
        <v>1</v>
      </c>
      <c r="S689" s="144"/>
      <c r="T689" s="253">
        <v>496201095</v>
      </c>
      <c r="U689" s="383" t="s">
        <v>698</v>
      </c>
      <c r="V689" s="253">
        <v>0</v>
      </c>
      <c r="W689" s="253">
        <v>0</v>
      </c>
      <c r="X689" s="253">
        <v>0</v>
      </c>
      <c r="Y689" s="253">
        <v>0</v>
      </c>
      <c r="Z689" s="253">
        <v>1</v>
      </c>
      <c r="AA689" s="253">
        <v>0</v>
      </c>
      <c r="AB689" s="253">
        <v>0</v>
      </c>
      <c r="AC689" s="253">
        <v>0</v>
      </c>
      <c r="AD689" s="253">
        <v>0</v>
      </c>
      <c r="AE689" s="253">
        <v>0</v>
      </c>
      <c r="AF689" s="253">
        <v>1</v>
      </c>
      <c r="AG689" s="253">
        <v>0</v>
      </c>
      <c r="AH689" s="253">
        <v>0</v>
      </c>
      <c r="AI689" s="253">
        <v>0</v>
      </c>
      <c r="AJ689" s="253">
        <v>0</v>
      </c>
      <c r="AK689" s="126"/>
      <c r="AL689" s="253">
        <v>496</v>
      </c>
      <c r="AM689" s="253">
        <v>201</v>
      </c>
      <c r="AN689" s="253">
        <v>95</v>
      </c>
      <c r="AO689" s="253">
        <v>0</v>
      </c>
    </row>
    <row r="690" spans="1:41">
      <c r="A690" s="129">
        <v>496201201</v>
      </c>
      <c r="B690" s="130" t="s">
        <v>698</v>
      </c>
      <c r="C690" s="141">
        <f t="shared" si="157"/>
        <v>0</v>
      </c>
      <c r="D690" s="141">
        <f t="shared" si="158"/>
        <v>0</v>
      </c>
      <c r="E690" s="141">
        <f t="shared" si="159"/>
        <v>0</v>
      </c>
      <c r="F690" s="141">
        <f t="shared" si="160"/>
        <v>50</v>
      </c>
      <c r="G690" s="141">
        <f t="shared" si="161"/>
        <v>223</v>
      </c>
      <c r="H690" s="141">
        <f t="shared" si="162"/>
        <v>168</v>
      </c>
      <c r="I690" s="141">
        <f t="shared" si="163"/>
        <v>18.5625</v>
      </c>
      <c r="J690" s="141"/>
      <c r="K690" s="141">
        <f t="shared" si="164"/>
        <v>0</v>
      </c>
      <c r="L690" s="141">
        <f t="shared" si="165"/>
        <v>0</v>
      </c>
      <c r="M690" s="141">
        <f t="shared" si="166"/>
        <v>54</v>
      </c>
      <c r="N690" s="141">
        <f t="shared" si="167"/>
        <v>0</v>
      </c>
      <c r="O690" s="141">
        <f t="shared" si="168"/>
        <v>268</v>
      </c>
      <c r="P690" s="141">
        <f t="shared" si="155"/>
        <v>54.141414141414145</v>
      </c>
      <c r="Q690" s="141">
        <f t="shared" si="169"/>
        <v>10</v>
      </c>
      <c r="R690" s="141">
        <f t="shared" si="156"/>
        <v>495</v>
      </c>
      <c r="S690" s="144"/>
      <c r="T690" s="253">
        <v>496201201</v>
      </c>
      <c r="U690" s="383" t="s">
        <v>698</v>
      </c>
      <c r="V690" s="253">
        <v>0</v>
      </c>
      <c r="W690" s="253">
        <v>0</v>
      </c>
      <c r="X690" s="253">
        <v>0</v>
      </c>
      <c r="Y690" s="253">
        <v>50</v>
      </c>
      <c r="Z690" s="253">
        <v>223</v>
      </c>
      <c r="AA690" s="253">
        <v>168</v>
      </c>
      <c r="AB690" s="253">
        <v>0</v>
      </c>
      <c r="AC690" s="253">
        <v>0</v>
      </c>
      <c r="AD690" s="253">
        <v>54</v>
      </c>
      <c r="AE690" s="253">
        <v>0</v>
      </c>
      <c r="AF690" s="253">
        <v>165</v>
      </c>
      <c r="AG690" s="253">
        <v>0</v>
      </c>
      <c r="AH690" s="253">
        <v>0</v>
      </c>
      <c r="AI690" s="253">
        <v>0</v>
      </c>
      <c r="AJ690" s="253">
        <v>103</v>
      </c>
      <c r="AK690" s="126"/>
      <c r="AL690" s="253">
        <v>496</v>
      </c>
      <c r="AM690" s="253">
        <v>201</v>
      </c>
      <c r="AN690" s="253">
        <v>201</v>
      </c>
      <c r="AO690" s="253">
        <v>0</v>
      </c>
    </row>
    <row r="691" spans="1:41">
      <c r="A691" s="129">
        <v>496201310</v>
      </c>
      <c r="B691" s="130" t="s">
        <v>698</v>
      </c>
      <c r="C691" s="141">
        <f t="shared" si="157"/>
        <v>0</v>
      </c>
      <c r="D691" s="141">
        <f t="shared" si="158"/>
        <v>0</v>
      </c>
      <c r="E691" s="141">
        <f t="shared" si="159"/>
        <v>0</v>
      </c>
      <c r="F691" s="141">
        <f t="shared" si="160"/>
        <v>0</v>
      </c>
      <c r="G691" s="141">
        <f t="shared" si="161"/>
        <v>1</v>
      </c>
      <c r="H691" s="141">
        <f t="shared" si="162"/>
        <v>1</v>
      </c>
      <c r="I691" s="141">
        <f t="shared" si="163"/>
        <v>7.4999999999999997E-2</v>
      </c>
      <c r="J691" s="141"/>
      <c r="K691" s="141">
        <f t="shared" si="164"/>
        <v>0</v>
      </c>
      <c r="L691" s="141">
        <f t="shared" si="165"/>
        <v>0</v>
      </c>
      <c r="M691" s="141">
        <f t="shared" si="166"/>
        <v>0</v>
      </c>
      <c r="N691" s="141">
        <f t="shared" si="167"/>
        <v>0</v>
      </c>
      <c r="O691" s="141">
        <f t="shared" si="168"/>
        <v>0</v>
      </c>
      <c r="P691" s="141">
        <f t="shared" si="155"/>
        <v>0</v>
      </c>
      <c r="Q691" s="141">
        <f t="shared" si="169"/>
        <v>1</v>
      </c>
      <c r="R691" s="141">
        <f t="shared" si="156"/>
        <v>2</v>
      </c>
      <c r="S691" s="144"/>
      <c r="T691" s="253">
        <v>496201310</v>
      </c>
      <c r="U691" s="383" t="s">
        <v>698</v>
      </c>
      <c r="V691" s="253">
        <v>0</v>
      </c>
      <c r="W691" s="253">
        <v>0</v>
      </c>
      <c r="X691" s="253">
        <v>0</v>
      </c>
      <c r="Y691" s="253">
        <v>0</v>
      </c>
      <c r="Z691" s="253">
        <v>1</v>
      </c>
      <c r="AA691" s="253">
        <v>1</v>
      </c>
      <c r="AB691" s="253">
        <v>0</v>
      </c>
      <c r="AC691" s="253">
        <v>0</v>
      </c>
      <c r="AD691" s="253">
        <v>0</v>
      </c>
      <c r="AE691" s="253">
        <v>0</v>
      </c>
      <c r="AF691" s="253">
        <v>0</v>
      </c>
      <c r="AG691" s="253">
        <v>0</v>
      </c>
      <c r="AH691" s="253">
        <v>0</v>
      </c>
      <c r="AI691" s="253">
        <v>0</v>
      </c>
      <c r="AJ691" s="253">
        <v>0</v>
      </c>
      <c r="AK691" s="126"/>
      <c r="AL691" s="253">
        <v>496</v>
      </c>
      <c r="AM691" s="253">
        <v>201</v>
      </c>
      <c r="AN691" s="253">
        <v>310</v>
      </c>
      <c r="AO691" s="253">
        <v>0</v>
      </c>
    </row>
    <row r="692" spans="1:41">
      <c r="A692" s="129">
        <v>496201331</v>
      </c>
      <c r="B692" s="130" t="s">
        <v>698</v>
      </c>
      <c r="C692" s="141">
        <f t="shared" si="157"/>
        <v>0</v>
      </c>
      <c r="D692" s="141">
        <f t="shared" si="158"/>
        <v>0</v>
      </c>
      <c r="E692" s="141">
        <f t="shared" si="159"/>
        <v>0</v>
      </c>
      <c r="F692" s="141">
        <f t="shared" si="160"/>
        <v>0</v>
      </c>
      <c r="G692" s="141">
        <f t="shared" si="161"/>
        <v>1</v>
      </c>
      <c r="H692" s="141">
        <f t="shared" si="162"/>
        <v>1</v>
      </c>
      <c r="I692" s="141">
        <f t="shared" si="163"/>
        <v>7.4999999999999997E-2</v>
      </c>
      <c r="J692" s="141"/>
      <c r="K692" s="141">
        <f t="shared" si="164"/>
        <v>0</v>
      </c>
      <c r="L692" s="141">
        <f t="shared" si="165"/>
        <v>0</v>
      </c>
      <c r="M692" s="141">
        <f t="shared" si="166"/>
        <v>0</v>
      </c>
      <c r="N692" s="141">
        <f t="shared" si="167"/>
        <v>0</v>
      </c>
      <c r="O692" s="141">
        <f t="shared" si="168"/>
        <v>2</v>
      </c>
      <c r="P692" s="141">
        <f t="shared" si="155"/>
        <v>100</v>
      </c>
      <c r="Q692" s="141">
        <f t="shared" si="169"/>
        <v>10</v>
      </c>
      <c r="R692" s="141">
        <f t="shared" si="156"/>
        <v>2</v>
      </c>
      <c r="S692" s="144"/>
      <c r="T692" s="253">
        <v>496201331</v>
      </c>
      <c r="U692" s="383" t="s">
        <v>698</v>
      </c>
      <c r="V692" s="253">
        <v>0</v>
      </c>
      <c r="W692" s="253">
        <v>0</v>
      </c>
      <c r="X692" s="253">
        <v>0</v>
      </c>
      <c r="Y692" s="253">
        <v>0</v>
      </c>
      <c r="Z692" s="253">
        <v>1</v>
      </c>
      <c r="AA692" s="253">
        <v>1</v>
      </c>
      <c r="AB692" s="253">
        <v>0</v>
      </c>
      <c r="AC692" s="253">
        <v>0</v>
      </c>
      <c r="AD692" s="253">
        <v>0</v>
      </c>
      <c r="AE692" s="253">
        <v>0</v>
      </c>
      <c r="AF692" s="253">
        <v>1</v>
      </c>
      <c r="AG692" s="253">
        <v>0</v>
      </c>
      <c r="AH692" s="253">
        <v>0</v>
      </c>
      <c r="AI692" s="253">
        <v>0</v>
      </c>
      <c r="AJ692" s="253">
        <v>1</v>
      </c>
      <c r="AK692" s="126"/>
      <c r="AL692" s="253">
        <v>496</v>
      </c>
      <c r="AM692" s="253">
        <v>201</v>
      </c>
      <c r="AN692" s="253">
        <v>331</v>
      </c>
      <c r="AO692" s="253">
        <v>0</v>
      </c>
    </row>
    <row r="693" spans="1:41">
      <c r="A693" s="129">
        <v>496201665</v>
      </c>
      <c r="B693" s="130" t="s">
        <v>698</v>
      </c>
      <c r="C693" s="141">
        <f t="shared" si="157"/>
        <v>0</v>
      </c>
      <c r="D693" s="141">
        <f t="shared" si="158"/>
        <v>0</v>
      </c>
      <c r="E693" s="141">
        <f t="shared" si="159"/>
        <v>0</v>
      </c>
      <c r="F693" s="141">
        <f t="shared" si="160"/>
        <v>0</v>
      </c>
      <c r="G693" s="141">
        <f t="shared" si="161"/>
        <v>0</v>
      </c>
      <c r="H693" s="141">
        <f t="shared" si="162"/>
        <v>1</v>
      </c>
      <c r="I693" s="141">
        <f t="shared" si="163"/>
        <v>3.7499999999999999E-2</v>
      </c>
      <c r="J693" s="141"/>
      <c r="K693" s="141">
        <f t="shared" si="164"/>
        <v>0</v>
      </c>
      <c r="L693" s="141">
        <f t="shared" si="165"/>
        <v>0</v>
      </c>
      <c r="M693" s="141">
        <f t="shared" si="166"/>
        <v>0</v>
      </c>
      <c r="N693" s="141">
        <f t="shared" si="167"/>
        <v>0</v>
      </c>
      <c r="O693" s="141">
        <f t="shared" si="168"/>
        <v>1</v>
      </c>
      <c r="P693" s="141">
        <f t="shared" si="155"/>
        <v>100</v>
      </c>
      <c r="Q693" s="141">
        <f t="shared" si="169"/>
        <v>10</v>
      </c>
      <c r="R693" s="141">
        <f t="shared" si="156"/>
        <v>1</v>
      </c>
      <c r="S693" s="144"/>
      <c r="T693" s="253">
        <v>496201665</v>
      </c>
      <c r="U693" s="383" t="s">
        <v>698</v>
      </c>
      <c r="V693" s="253">
        <v>0</v>
      </c>
      <c r="W693" s="253">
        <v>0</v>
      </c>
      <c r="X693" s="253">
        <v>0</v>
      </c>
      <c r="Y693" s="253">
        <v>0</v>
      </c>
      <c r="Z693" s="253">
        <v>0</v>
      </c>
      <c r="AA693" s="253">
        <v>1</v>
      </c>
      <c r="AB693" s="253">
        <v>0</v>
      </c>
      <c r="AC693" s="253">
        <v>0</v>
      </c>
      <c r="AD693" s="253">
        <v>0</v>
      </c>
      <c r="AE693" s="253">
        <v>0</v>
      </c>
      <c r="AF693" s="253">
        <v>0</v>
      </c>
      <c r="AG693" s="253">
        <v>0</v>
      </c>
      <c r="AH693" s="253">
        <v>0</v>
      </c>
      <c r="AI693" s="253">
        <v>0</v>
      </c>
      <c r="AJ693" s="253">
        <v>1</v>
      </c>
      <c r="AK693" s="126"/>
      <c r="AL693" s="253">
        <v>496</v>
      </c>
      <c r="AM693" s="253">
        <v>201</v>
      </c>
      <c r="AN693" s="253">
        <v>665</v>
      </c>
      <c r="AO693" s="253">
        <v>0</v>
      </c>
    </row>
    <row r="694" spans="1:41">
      <c r="A694" s="129">
        <v>497117005</v>
      </c>
      <c r="B694" s="130" t="s">
        <v>83</v>
      </c>
      <c r="C694" s="141">
        <f t="shared" si="157"/>
        <v>0</v>
      </c>
      <c r="D694" s="141">
        <f t="shared" si="158"/>
        <v>0</v>
      </c>
      <c r="E694" s="141">
        <f t="shared" si="159"/>
        <v>1</v>
      </c>
      <c r="F694" s="141">
        <f t="shared" si="160"/>
        <v>3</v>
      </c>
      <c r="G694" s="141">
        <f t="shared" si="161"/>
        <v>0</v>
      </c>
      <c r="H694" s="141">
        <f t="shared" si="162"/>
        <v>1</v>
      </c>
      <c r="I694" s="141">
        <f t="shared" si="163"/>
        <v>0.1875</v>
      </c>
      <c r="J694" s="141"/>
      <c r="K694" s="141">
        <f t="shared" si="164"/>
        <v>0</v>
      </c>
      <c r="L694" s="141">
        <f t="shared" si="165"/>
        <v>0</v>
      </c>
      <c r="M694" s="141">
        <f t="shared" si="166"/>
        <v>0</v>
      </c>
      <c r="N694" s="141">
        <f t="shared" si="167"/>
        <v>0</v>
      </c>
      <c r="O694" s="141">
        <f t="shared" si="168"/>
        <v>0</v>
      </c>
      <c r="P694" s="141">
        <f t="shared" si="155"/>
        <v>0</v>
      </c>
      <c r="Q694" s="141">
        <f t="shared" si="169"/>
        <v>1</v>
      </c>
      <c r="R694" s="141">
        <f t="shared" si="156"/>
        <v>5</v>
      </c>
      <c r="S694" s="144"/>
      <c r="T694" s="253">
        <v>497117005</v>
      </c>
      <c r="U694" s="383" t="s">
        <v>83</v>
      </c>
      <c r="V694" s="253">
        <v>0</v>
      </c>
      <c r="W694" s="253">
        <v>0</v>
      </c>
      <c r="X694" s="253">
        <v>1</v>
      </c>
      <c r="Y694" s="253">
        <v>3</v>
      </c>
      <c r="Z694" s="253">
        <v>0</v>
      </c>
      <c r="AA694" s="253">
        <v>1</v>
      </c>
      <c r="AB694" s="253">
        <v>0</v>
      </c>
      <c r="AC694" s="253">
        <v>0</v>
      </c>
      <c r="AD694" s="253">
        <v>0</v>
      </c>
      <c r="AE694" s="253">
        <v>0</v>
      </c>
      <c r="AF694" s="253">
        <v>0</v>
      </c>
      <c r="AG694" s="253">
        <v>0</v>
      </c>
      <c r="AH694" s="253">
        <v>0</v>
      </c>
      <c r="AI694" s="253">
        <v>0</v>
      </c>
      <c r="AJ694" s="253">
        <v>0</v>
      </c>
      <c r="AK694" s="126"/>
      <c r="AL694" s="253">
        <v>497</v>
      </c>
      <c r="AM694" s="253">
        <v>117</v>
      </c>
      <c r="AN694" s="253">
        <v>5</v>
      </c>
      <c r="AO694" s="253">
        <v>0</v>
      </c>
    </row>
    <row r="695" spans="1:41">
      <c r="A695" s="129">
        <v>497117008</v>
      </c>
      <c r="B695" s="130" t="s">
        <v>83</v>
      </c>
      <c r="C695" s="141">
        <f t="shared" si="157"/>
        <v>0</v>
      </c>
      <c r="D695" s="141">
        <f t="shared" si="158"/>
        <v>0</v>
      </c>
      <c r="E695" s="141">
        <f t="shared" si="159"/>
        <v>11</v>
      </c>
      <c r="F695" s="141">
        <f t="shared" si="160"/>
        <v>45</v>
      </c>
      <c r="G695" s="141">
        <f t="shared" si="161"/>
        <v>15</v>
      </c>
      <c r="H695" s="141">
        <f t="shared" si="162"/>
        <v>0</v>
      </c>
      <c r="I695" s="141">
        <f t="shared" si="163"/>
        <v>2.9624999999999999</v>
      </c>
      <c r="J695" s="141"/>
      <c r="K695" s="141">
        <f t="shared" si="164"/>
        <v>0</v>
      </c>
      <c r="L695" s="141">
        <f t="shared" si="165"/>
        <v>0</v>
      </c>
      <c r="M695" s="141">
        <f t="shared" si="166"/>
        <v>8</v>
      </c>
      <c r="N695" s="141">
        <f t="shared" si="167"/>
        <v>0</v>
      </c>
      <c r="O695" s="141">
        <f t="shared" si="168"/>
        <v>21</v>
      </c>
      <c r="P695" s="141">
        <f t="shared" si="155"/>
        <v>26.582278481012654</v>
      </c>
      <c r="Q695" s="141">
        <f t="shared" si="169"/>
        <v>7</v>
      </c>
      <c r="R695" s="141">
        <f t="shared" si="156"/>
        <v>79</v>
      </c>
      <c r="S695" s="144"/>
      <c r="T695" s="253">
        <v>497117008</v>
      </c>
      <c r="U695" s="383" t="s">
        <v>83</v>
      </c>
      <c r="V695" s="253">
        <v>0</v>
      </c>
      <c r="W695" s="253">
        <v>0</v>
      </c>
      <c r="X695" s="253">
        <v>11</v>
      </c>
      <c r="Y695" s="253">
        <v>45</v>
      </c>
      <c r="Z695" s="253">
        <v>15</v>
      </c>
      <c r="AA695" s="253">
        <v>0</v>
      </c>
      <c r="AB695" s="253">
        <v>0</v>
      </c>
      <c r="AC695" s="253">
        <v>0</v>
      </c>
      <c r="AD695" s="253">
        <v>8</v>
      </c>
      <c r="AE695" s="253">
        <v>0</v>
      </c>
      <c r="AF695" s="253">
        <v>20</v>
      </c>
      <c r="AG695" s="253">
        <v>0</v>
      </c>
      <c r="AH695" s="253">
        <v>0</v>
      </c>
      <c r="AI695" s="253">
        <v>1</v>
      </c>
      <c r="AJ695" s="253">
        <v>0</v>
      </c>
      <c r="AK695" s="126"/>
      <c r="AL695" s="253">
        <v>497</v>
      </c>
      <c r="AM695" s="253">
        <v>117</v>
      </c>
      <c r="AN695" s="253">
        <v>8</v>
      </c>
      <c r="AO695" s="253">
        <v>0</v>
      </c>
    </row>
    <row r="696" spans="1:41">
      <c r="A696" s="129">
        <v>497117024</v>
      </c>
      <c r="B696" s="130" t="s">
        <v>83</v>
      </c>
      <c r="C696" s="141">
        <f t="shared" si="157"/>
        <v>0</v>
      </c>
      <c r="D696" s="141">
        <f t="shared" si="158"/>
        <v>0</v>
      </c>
      <c r="E696" s="141">
        <f t="shared" si="159"/>
        <v>1</v>
      </c>
      <c r="F696" s="141">
        <f t="shared" si="160"/>
        <v>10</v>
      </c>
      <c r="G696" s="141">
        <f t="shared" si="161"/>
        <v>4</v>
      </c>
      <c r="H696" s="141">
        <f t="shared" si="162"/>
        <v>2</v>
      </c>
      <c r="I696" s="141">
        <f t="shared" si="163"/>
        <v>0.63749999999999996</v>
      </c>
      <c r="J696" s="141"/>
      <c r="K696" s="141">
        <f t="shared" si="164"/>
        <v>0</v>
      </c>
      <c r="L696" s="141">
        <f t="shared" si="165"/>
        <v>0</v>
      </c>
      <c r="M696" s="141">
        <f t="shared" si="166"/>
        <v>0</v>
      </c>
      <c r="N696" s="141">
        <f t="shared" si="167"/>
        <v>0</v>
      </c>
      <c r="O696" s="141">
        <f t="shared" si="168"/>
        <v>3</v>
      </c>
      <c r="P696" s="141">
        <f t="shared" si="155"/>
        <v>17.647058823529413</v>
      </c>
      <c r="Q696" s="141">
        <f t="shared" si="169"/>
        <v>4</v>
      </c>
      <c r="R696" s="141">
        <f t="shared" si="156"/>
        <v>17</v>
      </c>
      <c r="S696" s="144"/>
      <c r="T696" s="253">
        <v>497117024</v>
      </c>
      <c r="U696" s="383" t="s">
        <v>83</v>
      </c>
      <c r="V696" s="253">
        <v>0</v>
      </c>
      <c r="W696" s="253">
        <v>0</v>
      </c>
      <c r="X696" s="253">
        <v>1</v>
      </c>
      <c r="Y696" s="253">
        <v>10</v>
      </c>
      <c r="Z696" s="253">
        <v>4</v>
      </c>
      <c r="AA696" s="253">
        <v>2</v>
      </c>
      <c r="AB696" s="253">
        <v>0</v>
      </c>
      <c r="AC696" s="253">
        <v>0</v>
      </c>
      <c r="AD696" s="253">
        <v>0</v>
      </c>
      <c r="AE696" s="253">
        <v>0</v>
      </c>
      <c r="AF696" s="253">
        <v>2</v>
      </c>
      <c r="AG696" s="253">
        <v>0</v>
      </c>
      <c r="AH696" s="253">
        <v>0</v>
      </c>
      <c r="AI696" s="253">
        <v>0</v>
      </c>
      <c r="AJ696" s="253">
        <v>1</v>
      </c>
      <c r="AK696" s="126"/>
      <c r="AL696" s="253">
        <v>497</v>
      </c>
      <c r="AM696" s="253">
        <v>117</v>
      </c>
      <c r="AN696" s="253">
        <v>24</v>
      </c>
      <c r="AO696" s="253">
        <v>0</v>
      </c>
    </row>
    <row r="697" spans="1:41">
      <c r="A697" s="129">
        <v>497117061</v>
      </c>
      <c r="B697" s="130" t="s">
        <v>83</v>
      </c>
      <c r="C697" s="141">
        <f t="shared" si="157"/>
        <v>0</v>
      </c>
      <c r="D697" s="141">
        <f t="shared" si="158"/>
        <v>0</v>
      </c>
      <c r="E697" s="141">
        <f t="shared" si="159"/>
        <v>1</v>
      </c>
      <c r="F697" s="141">
        <f t="shared" si="160"/>
        <v>8</v>
      </c>
      <c r="G697" s="141">
        <f t="shared" si="161"/>
        <v>3</v>
      </c>
      <c r="H697" s="141">
        <f t="shared" si="162"/>
        <v>2</v>
      </c>
      <c r="I697" s="141">
        <f t="shared" si="163"/>
        <v>0.6</v>
      </c>
      <c r="J697" s="141"/>
      <c r="K697" s="141">
        <f t="shared" si="164"/>
        <v>0</v>
      </c>
      <c r="L697" s="141">
        <f t="shared" si="165"/>
        <v>0</v>
      </c>
      <c r="M697" s="141">
        <f t="shared" si="166"/>
        <v>2</v>
      </c>
      <c r="N697" s="141">
        <f t="shared" si="167"/>
        <v>0</v>
      </c>
      <c r="O697" s="141">
        <f t="shared" si="168"/>
        <v>6</v>
      </c>
      <c r="P697" s="141">
        <f t="shared" si="155"/>
        <v>37.5</v>
      </c>
      <c r="Q697" s="141">
        <f t="shared" si="169"/>
        <v>9</v>
      </c>
      <c r="R697" s="141">
        <f t="shared" si="156"/>
        <v>16</v>
      </c>
      <c r="S697" s="144"/>
      <c r="T697" s="253">
        <v>497117061</v>
      </c>
      <c r="U697" s="383" t="s">
        <v>83</v>
      </c>
      <c r="V697" s="253">
        <v>0</v>
      </c>
      <c r="W697" s="253">
        <v>0</v>
      </c>
      <c r="X697" s="253">
        <v>1</v>
      </c>
      <c r="Y697" s="253">
        <v>8</v>
      </c>
      <c r="Z697" s="253">
        <v>3</v>
      </c>
      <c r="AA697" s="253">
        <v>2</v>
      </c>
      <c r="AB697" s="253">
        <v>0</v>
      </c>
      <c r="AC697" s="253">
        <v>0</v>
      </c>
      <c r="AD697" s="253">
        <v>2</v>
      </c>
      <c r="AE697" s="253">
        <v>0</v>
      </c>
      <c r="AF697" s="253">
        <v>4</v>
      </c>
      <c r="AG697" s="253">
        <v>0</v>
      </c>
      <c r="AH697" s="253">
        <v>0</v>
      </c>
      <c r="AI697" s="253">
        <v>1</v>
      </c>
      <c r="AJ697" s="253">
        <v>1</v>
      </c>
      <c r="AK697" s="126"/>
      <c r="AL697" s="253">
        <v>497</v>
      </c>
      <c r="AM697" s="253">
        <v>117</v>
      </c>
      <c r="AN697" s="253">
        <v>61</v>
      </c>
      <c r="AO697" s="253">
        <v>0</v>
      </c>
    </row>
    <row r="698" spans="1:41">
      <c r="A698" s="129">
        <v>497117068</v>
      </c>
      <c r="B698" s="130" t="s">
        <v>83</v>
      </c>
      <c r="C698" s="141">
        <f t="shared" si="157"/>
        <v>0</v>
      </c>
      <c r="D698" s="141">
        <f t="shared" si="158"/>
        <v>0</v>
      </c>
      <c r="E698" s="141">
        <f t="shared" si="159"/>
        <v>0</v>
      </c>
      <c r="F698" s="141">
        <f t="shared" si="160"/>
        <v>2</v>
      </c>
      <c r="G698" s="141">
        <f t="shared" si="161"/>
        <v>0</v>
      </c>
      <c r="H698" s="141">
        <f t="shared" si="162"/>
        <v>0</v>
      </c>
      <c r="I698" s="141">
        <f t="shared" si="163"/>
        <v>7.4999999999999997E-2</v>
      </c>
      <c r="J698" s="141"/>
      <c r="K698" s="141">
        <f t="shared" si="164"/>
        <v>0</v>
      </c>
      <c r="L698" s="141">
        <f t="shared" si="165"/>
        <v>0</v>
      </c>
      <c r="M698" s="141">
        <f t="shared" si="166"/>
        <v>0</v>
      </c>
      <c r="N698" s="141">
        <f t="shared" si="167"/>
        <v>0</v>
      </c>
      <c r="O698" s="141">
        <f t="shared" si="168"/>
        <v>0</v>
      </c>
      <c r="P698" s="141">
        <f t="shared" si="155"/>
        <v>0</v>
      </c>
      <c r="Q698" s="141">
        <f t="shared" si="169"/>
        <v>1</v>
      </c>
      <c r="R698" s="141">
        <f t="shared" si="156"/>
        <v>2</v>
      </c>
      <c r="S698" s="144"/>
      <c r="T698" s="253">
        <v>497117068</v>
      </c>
      <c r="U698" s="383" t="s">
        <v>83</v>
      </c>
      <c r="V698" s="253">
        <v>0</v>
      </c>
      <c r="W698" s="253">
        <v>0</v>
      </c>
      <c r="X698" s="253">
        <v>0</v>
      </c>
      <c r="Y698" s="253">
        <v>2</v>
      </c>
      <c r="Z698" s="253">
        <v>0</v>
      </c>
      <c r="AA698" s="253">
        <v>0</v>
      </c>
      <c r="AB698" s="253">
        <v>0</v>
      </c>
      <c r="AC698" s="253">
        <v>0</v>
      </c>
      <c r="AD698" s="253">
        <v>0</v>
      </c>
      <c r="AE698" s="253">
        <v>0</v>
      </c>
      <c r="AF698" s="253">
        <v>0</v>
      </c>
      <c r="AG698" s="253">
        <v>0</v>
      </c>
      <c r="AH698" s="253">
        <v>0</v>
      </c>
      <c r="AI698" s="253">
        <v>0</v>
      </c>
      <c r="AJ698" s="253">
        <v>0</v>
      </c>
      <c r="AK698" s="126"/>
      <c r="AL698" s="253">
        <v>497</v>
      </c>
      <c r="AM698" s="253">
        <v>117</v>
      </c>
      <c r="AN698" s="253">
        <v>68</v>
      </c>
      <c r="AO698" s="253">
        <v>0</v>
      </c>
    </row>
    <row r="699" spans="1:41">
      <c r="A699" s="129">
        <v>497117074</v>
      </c>
      <c r="B699" s="130" t="s">
        <v>83</v>
      </c>
      <c r="C699" s="141">
        <f t="shared" si="157"/>
        <v>0</v>
      </c>
      <c r="D699" s="141">
        <f t="shared" si="158"/>
        <v>0</v>
      </c>
      <c r="E699" s="141">
        <f t="shared" si="159"/>
        <v>0</v>
      </c>
      <c r="F699" s="141">
        <f t="shared" si="160"/>
        <v>3</v>
      </c>
      <c r="G699" s="141">
        <f t="shared" si="161"/>
        <v>1</v>
      </c>
      <c r="H699" s="141">
        <f t="shared" si="162"/>
        <v>0</v>
      </c>
      <c r="I699" s="141">
        <f t="shared" si="163"/>
        <v>0.15</v>
      </c>
      <c r="J699" s="141"/>
      <c r="K699" s="141">
        <f t="shared" si="164"/>
        <v>0</v>
      </c>
      <c r="L699" s="141">
        <f t="shared" si="165"/>
        <v>0</v>
      </c>
      <c r="M699" s="141">
        <f t="shared" si="166"/>
        <v>0</v>
      </c>
      <c r="N699" s="141">
        <f t="shared" si="167"/>
        <v>0</v>
      </c>
      <c r="O699" s="141">
        <f t="shared" si="168"/>
        <v>0</v>
      </c>
      <c r="P699" s="141">
        <f t="shared" si="155"/>
        <v>0</v>
      </c>
      <c r="Q699" s="141">
        <f t="shared" si="169"/>
        <v>1</v>
      </c>
      <c r="R699" s="141">
        <f t="shared" si="156"/>
        <v>4</v>
      </c>
      <c r="S699" s="144"/>
      <c r="T699" s="253">
        <v>497117074</v>
      </c>
      <c r="U699" s="383" t="s">
        <v>83</v>
      </c>
      <c r="V699" s="253">
        <v>0</v>
      </c>
      <c r="W699" s="253">
        <v>0</v>
      </c>
      <c r="X699" s="253">
        <v>0</v>
      </c>
      <c r="Y699" s="253">
        <v>3</v>
      </c>
      <c r="Z699" s="253">
        <v>1</v>
      </c>
      <c r="AA699" s="253">
        <v>0</v>
      </c>
      <c r="AB699" s="253">
        <v>0</v>
      </c>
      <c r="AC699" s="253">
        <v>0</v>
      </c>
      <c r="AD699" s="253">
        <v>0</v>
      </c>
      <c r="AE699" s="253">
        <v>0</v>
      </c>
      <c r="AF699" s="253">
        <v>0</v>
      </c>
      <c r="AG699" s="253">
        <v>0</v>
      </c>
      <c r="AH699" s="253">
        <v>0</v>
      </c>
      <c r="AI699" s="253">
        <v>0</v>
      </c>
      <c r="AJ699" s="253">
        <v>0</v>
      </c>
      <c r="AK699" s="126"/>
      <c r="AL699" s="253">
        <v>497</v>
      </c>
      <c r="AM699" s="253">
        <v>117</v>
      </c>
      <c r="AN699" s="253">
        <v>74</v>
      </c>
      <c r="AO699" s="253">
        <v>0</v>
      </c>
    </row>
    <row r="700" spans="1:41">
      <c r="A700" s="129">
        <v>497117086</v>
      </c>
      <c r="B700" s="130" t="s">
        <v>83</v>
      </c>
      <c r="C700" s="141">
        <f t="shared" si="157"/>
        <v>0</v>
      </c>
      <c r="D700" s="141">
        <f t="shared" si="158"/>
        <v>0</v>
      </c>
      <c r="E700" s="141">
        <f t="shared" si="159"/>
        <v>5</v>
      </c>
      <c r="F700" s="141">
        <f t="shared" si="160"/>
        <v>14</v>
      </c>
      <c r="G700" s="141">
        <f t="shared" si="161"/>
        <v>8</v>
      </c>
      <c r="H700" s="141">
        <f t="shared" si="162"/>
        <v>1</v>
      </c>
      <c r="I700" s="141">
        <f t="shared" si="163"/>
        <v>1.0874999999999999</v>
      </c>
      <c r="J700" s="141"/>
      <c r="K700" s="141">
        <f t="shared" si="164"/>
        <v>0</v>
      </c>
      <c r="L700" s="141">
        <f t="shared" si="165"/>
        <v>0</v>
      </c>
      <c r="M700" s="141">
        <f t="shared" si="166"/>
        <v>1</v>
      </c>
      <c r="N700" s="141">
        <f t="shared" si="167"/>
        <v>0</v>
      </c>
      <c r="O700" s="141">
        <f t="shared" si="168"/>
        <v>2</v>
      </c>
      <c r="P700" s="141">
        <f t="shared" si="155"/>
        <v>6.8965517241379306</v>
      </c>
      <c r="Q700" s="141">
        <f t="shared" si="169"/>
        <v>1</v>
      </c>
      <c r="R700" s="141">
        <f t="shared" si="156"/>
        <v>29</v>
      </c>
      <c r="S700" s="144"/>
      <c r="T700" s="253">
        <v>497117086</v>
      </c>
      <c r="U700" s="383" t="s">
        <v>83</v>
      </c>
      <c r="V700" s="253">
        <v>0</v>
      </c>
      <c r="W700" s="253">
        <v>0</v>
      </c>
      <c r="X700" s="253">
        <v>5</v>
      </c>
      <c r="Y700" s="253">
        <v>14</v>
      </c>
      <c r="Z700" s="253">
        <v>8</v>
      </c>
      <c r="AA700" s="253">
        <v>1</v>
      </c>
      <c r="AB700" s="253">
        <v>0</v>
      </c>
      <c r="AC700" s="253">
        <v>0</v>
      </c>
      <c r="AD700" s="253">
        <v>1</v>
      </c>
      <c r="AE700" s="253">
        <v>0</v>
      </c>
      <c r="AF700" s="253">
        <v>1</v>
      </c>
      <c r="AG700" s="253">
        <v>0</v>
      </c>
      <c r="AH700" s="253">
        <v>0</v>
      </c>
      <c r="AI700" s="253">
        <v>0</v>
      </c>
      <c r="AJ700" s="253">
        <v>1</v>
      </c>
      <c r="AK700" s="126"/>
      <c r="AL700" s="253">
        <v>497</v>
      </c>
      <c r="AM700" s="253">
        <v>117</v>
      </c>
      <c r="AN700" s="253">
        <v>86</v>
      </c>
      <c r="AO700" s="253">
        <v>0</v>
      </c>
    </row>
    <row r="701" spans="1:41">
      <c r="A701" s="129">
        <v>497117087</v>
      </c>
      <c r="B701" s="130" t="s">
        <v>83</v>
      </c>
      <c r="C701" s="141">
        <f t="shared" si="157"/>
        <v>0</v>
      </c>
      <c r="D701" s="141">
        <f t="shared" si="158"/>
        <v>0</v>
      </c>
      <c r="E701" s="141">
        <f t="shared" si="159"/>
        <v>0</v>
      </c>
      <c r="F701" s="141">
        <f t="shared" si="160"/>
        <v>1</v>
      </c>
      <c r="G701" s="141">
        <f t="shared" si="161"/>
        <v>1</v>
      </c>
      <c r="H701" s="141">
        <f t="shared" si="162"/>
        <v>2</v>
      </c>
      <c r="I701" s="141">
        <f t="shared" si="163"/>
        <v>0.15</v>
      </c>
      <c r="J701" s="141"/>
      <c r="K701" s="141">
        <f t="shared" si="164"/>
        <v>0</v>
      </c>
      <c r="L701" s="141">
        <f t="shared" si="165"/>
        <v>0</v>
      </c>
      <c r="M701" s="141">
        <f t="shared" si="166"/>
        <v>0</v>
      </c>
      <c r="N701" s="141">
        <f t="shared" si="167"/>
        <v>0</v>
      </c>
      <c r="O701" s="141">
        <f t="shared" si="168"/>
        <v>0</v>
      </c>
      <c r="P701" s="141">
        <f t="shared" si="155"/>
        <v>0</v>
      </c>
      <c r="Q701" s="141">
        <f t="shared" si="169"/>
        <v>1</v>
      </c>
      <c r="R701" s="141">
        <f t="shared" si="156"/>
        <v>4</v>
      </c>
      <c r="S701" s="144"/>
      <c r="T701" s="253">
        <v>497117087</v>
      </c>
      <c r="U701" s="383" t="s">
        <v>83</v>
      </c>
      <c r="V701" s="253">
        <v>0</v>
      </c>
      <c r="W701" s="253">
        <v>0</v>
      </c>
      <c r="X701" s="253">
        <v>0</v>
      </c>
      <c r="Y701" s="253">
        <v>1</v>
      </c>
      <c r="Z701" s="253">
        <v>1</v>
      </c>
      <c r="AA701" s="253">
        <v>2</v>
      </c>
      <c r="AB701" s="253">
        <v>0</v>
      </c>
      <c r="AC701" s="253">
        <v>0</v>
      </c>
      <c r="AD701" s="253">
        <v>0</v>
      </c>
      <c r="AE701" s="253">
        <v>0</v>
      </c>
      <c r="AF701" s="253">
        <v>0</v>
      </c>
      <c r="AG701" s="253">
        <v>0</v>
      </c>
      <c r="AH701" s="253">
        <v>0</v>
      </c>
      <c r="AI701" s="253">
        <v>0</v>
      </c>
      <c r="AJ701" s="253">
        <v>0</v>
      </c>
      <c r="AK701" s="126"/>
      <c r="AL701" s="253">
        <v>497</v>
      </c>
      <c r="AM701" s="253">
        <v>117</v>
      </c>
      <c r="AN701" s="253">
        <v>87</v>
      </c>
      <c r="AO701" s="253">
        <v>0</v>
      </c>
    </row>
    <row r="702" spans="1:41">
      <c r="A702" s="129">
        <v>497117111</v>
      </c>
      <c r="B702" s="130" t="s">
        <v>83</v>
      </c>
      <c r="C702" s="141">
        <f t="shared" si="157"/>
        <v>0</v>
      </c>
      <c r="D702" s="141">
        <f t="shared" si="158"/>
        <v>0</v>
      </c>
      <c r="E702" s="141">
        <f t="shared" si="159"/>
        <v>0</v>
      </c>
      <c r="F702" s="141">
        <f t="shared" si="160"/>
        <v>6</v>
      </c>
      <c r="G702" s="141">
        <f t="shared" si="161"/>
        <v>5</v>
      </c>
      <c r="H702" s="141">
        <f t="shared" si="162"/>
        <v>1</v>
      </c>
      <c r="I702" s="141">
        <f t="shared" si="163"/>
        <v>0.45</v>
      </c>
      <c r="J702" s="141"/>
      <c r="K702" s="141">
        <f t="shared" si="164"/>
        <v>0</v>
      </c>
      <c r="L702" s="141">
        <f t="shared" si="165"/>
        <v>0</v>
      </c>
      <c r="M702" s="141">
        <f t="shared" si="166"/>
        <v>0</v>
      </c>
      <c r="N702" s="141">
        <f t="shared" si="167"/>
        <v>0</v>
      </c>
      <c r="O702" s="141">
        <f t="shared" si="168"/>
        <v>3</v>
      </c>
      <c r="P702" s="141">
        <f t="shared" si="155"/>
        <v>25</v>
      </c>
      <c r="Q702" s="141">
        <f t="shared" si="169"/>
        <v>6</v>
      </c>
      <c r="R702" s="141">
        <f t="shared" si="156"/>
        <v>12</v>
      </c>
      <c r="S702" s="144"/>
      <c r="T702" s="253">
        <v>497117111</v>
      </c>
      <c r="U702" s="383" t="s">
        <v>83</v>
      </c>
      <c r="V702" s="253">
        <v>0</v>
      </c>
      <c r="W702" s="253">
        <v>0</v>
      </c>
      <c r="X702" s="253">
        <v>0</v>
      </c>
      <c r="Y702" s="253">
        <v>6</v>
      </c>
      <c r="Z702" s="253">
        <v>5</v>
      </c>
      <c r="AA702" s="253">
        <v>1</v>
      </c>
      <c r="AB702" s="253">
        <v>0</v>
      </c>
      <c r="AC702" s="253">
        <v>0</v>
      </c>
      <c r="AD702" s="253">
        <v>0</v>
      </c>
      <c r="AE702" s="253">
        <v>0</v>
      </c>
      <c r="AF702" s="253">
        <v>2</v>
      </c>
      <c r="AG702" s="253">
        <v>0</v>
      </c>
      <c r="AH702" s="253">
        <v>0</v>
      </c>
      <c r="AI702" s="253">
        <v>0</v>
      </c>
      <c r="AJ702" s="253">
        <v>1</v>
      </c>
      <c r="AK702" s="126"/>
      <c r="AL702" s="253">
        <v>497</v>
      </c>
      <c r="AM702" s="253">
        <v>117</v>
      </c>
      <c r="AN702" s="253">
        <v>111</v>
      </c>
      <c r="AO702" s="253">
        <v>0</v>
      </c>
    </row>
    <row r="703" spans="1:41">
      <c r="A703" s="129">
        <v>497117114</v>
      </c>
      <c r="B703" s="130" t="s">
        <v>83</v>
      </c>
      <c r="C703" s="141">
        <f t="shared" si="157"/>
        <v>0</v>
      </c>
      <c r="D703" s="141">
        <f t="shared" si="158"/>
        <v>0</v>
      </c>
      <c r="E703" s="141">
        <f t="shared" si="159"/>
        <v>1</v>
      </c>
      <c r="F703" s="141">
        <f t="shared" si="160"/>
        <v>10</v>
      </c>
      <c r="G703" s="141">
        <f t="shared" si="161"/>
        <v>4</v>
      </c>
      <c r="H703" s="141">
        <f t="shared" si="162"/>
        <v>0</v>
      </c>
      <c r="I703" s="141">
        <f t="shared" si="163"/>
        <v>0.5625</v>
      </c>
      <c r="J703" s="141"/>
      <c r="K703" s="141">
        <f t="shared" si="164"/>
        <v>0</v>
      </c>
      <c r="L703" s="141">
        <f t="shared" si="165"/>
        <v>0</v>
      </c>
      <c r="M703" s="141">
        <f t="shared" si="166"/>
        <v>0</v>
      </c>
      <c r="N703" s="141">
        <f t="shared" si="167"/>
        <v>0</v>
      </c>
      <c r="O703" s="141">
        <f t="shared" si="168"/>
        <v>1</v>
      </c>
      <c r="P703" s="141">
        <f t="shared" si="155"/>
        <v>6.666666666666667</v>
      </c>
      <c r="Q703" s="141">
        <f t="shared" si="169"/>
        <v>1</v>
      </c>
      <c r="R703" s="141">
        <f t="shared" si="156"/>
        <v>15</v>
      </c>
      <c r="S703" s="144"/>
      <c r="T703" s="253">
        <v>497117114</v>
      </c>
      <c r="U703" s="383" t="s">
        <v>83</v>
      </c>
      <c r="V703" s="253">
        <v>0</v>
      </c>
      <c r="W703" s="253">
        <v>0</v>
      </c>
      <c r="X703" s="253">
        <v>1</v>
      </c>
      <c r="Y703" s="253">
        <v>10</v>
      </c>
      <c r="Z703" s="253">
        <v>4</v>
      </c>
      <c r="AA703" s="253">
        <v>0</v>
      </c>
      <c r="AB703" s="253">
        <v>0</v>
      </c>
      <c r="AC703" s="253">
        <v>0</v>
      </c>
      <c r="AD703" s="253">
        <v>0</v>
      </c>
      <c r="AE703" s="253">
        <v>0</v>
      </c>
      <c r="AF703" s="253">
        <v>1</v>
      </c>
      <c r="AG703" s="253">
        <v>0</v>
      </c>
      <c r="AH703" s="253">
        <v>0</v>
      </c>
      <c r="AI703" s="253">
        <v>0</v>
      </c>
      <c r="AJ703" s="253">
        <v>0</v>
      </c>
      <c r="AK703" s="126"/>
      <c r="AL703" s="253">
        <v>497</v>
      </c>
      <c r="AM703" s="253">
        <v>117</v>
      </c>
      <c r="AN703" s="253">
        <v>114</v>
      </c>
      <c r="AO703" s="253">
        <v>0</v>
      </c>
    </row>
    <row r="704" spans="1:41">
      <c r="A704" s="129">
        <v>497117117</v>
      </c>
      <c r="B704" s="130" t="s">
        <v>83</v>
      </c>
      <c r="C704" s="141">
        <f t="shared" si="157"/>
        <v>0</v>
      </c>
      <c r="D704" s="141">
        <f t="shared" si="158"/>
        <v>0</v>
      </c>
      <c r="E704" s="141">
        <f t="shared" si="159"/>
        <v>1</v>
      </c>
      <c r="F704" s="141">
        <f t="shared" si="160"/>
        <v>13</v>
      </c>
      <c r="G704" s="141">
        <f t="shared" si="161"/>
        <v>6</v>
      </c>
      <c r="H704" s="141">
        <f t="shared" si="162"/>
        <v>4</v>
      </c>
      <c r="I704" s="141">
        <f t="shared" si="163"/>
        <v>0.9375</v>
      </c>
      <c r="J704" s="141"/>
      <c r="K704" s="141">
        <f t="shared" si="164"/>
        <v>0</v>
      </c>
      <c r="L704" s="141">
        <f t="shared" si="165"/>
        <v>0</v>
      </c>
      <c r="M704" s="141">
        <f t="shared" si="166"/>
        <v>1</v>
      </c>
      <c r="N704" s="141">
        <f t="shared" si="167"/>
        <v>0</v>
      </c>
      <c r="O704" s="141">
        <f t="shared" si="168"/>
        <v>3</v>
      </c>
      <c r="P704" s="141">
        <f t="shared" si="155"/>
        <v>12</v>
      </c>
      <c r="Q704" s="141">
        <f t="shared" si="169"/>
        <v>3</v>
      </c>
      <c r="R704" s="141">
        <f t="shared" si="156"/>
        <v>25</v>
      </c>
      <c r="S704" s="144"/>
      <c r="T704" s="253">
        <v>497117117</v>
      </c>
      <c r="U704" s="383" t="s">
        <v>83</v>
      </c>
      <c r="V704" s="253">
        <v>0</v>
      </c>
      <c r="W704" s="253">
        <v>0</v>
      </c>
      <c r="X704" s="253">
        <v>1</v>
      </c>
      <c r="Y704" s="253">
        <v>13</v>
      </c>
      <c r="Z704" s="253">
        <v>6</v>
      </c>
      <c r="AA704" s="253">
        <v>4</v>
      </c>
      <c r="AB704" s="253">
        <v>0</v>
      </c>
      <c r="AC704" s="253">
        <v>0</v>
      </c>
      <c r="AD704" s="253">
        <v>1</v>
      </c>
      <c r="AE704" s="253">
        <v>0</v>
      </c>
      <c r="AF704" s="253">
        <v>3</v>
      </c>
      <c r="AG704" s="253">
        <v>0</v>
      </c>
      <c r="AH704" s="253">
        <v>0</v>
      </c>
      <c r="AI704" s="253">
        <v>0</v>
      </c>
      <c r="AJ704" s="253">
        <v>0</v>
      </c>
      <c r="AK704" s="126"/>
      <c r="AL704" s="253">
        <v>497</v>
      </c>
      <c r="AM704" s="253">
        <v>117</v>
      </c>
      <c r="AN704" s="253">
        <v>117</v>
      </c>
      <c r="AO704" s="253">
        <v>0</v>
      </c>
    </row>
    <row r="705" spans="1:41">
      <c r="A705" s="129">
        <v>497117137</v>
      </c>
      <c r="B705" s="130" t="s">
        <v>83</v>
      </c>
      <c r="C705" s="141">
        <f t="shared" si="157"/>
        <v>0</v>
      </c>
      <c r="D705" s="141">
        <f t="shared" si="158"/>
        <v>0</v>
      </c>
      <c r="E705" s="141">
        <f t="shared" si="159"/>
        <v>1</v>
      </c>
      <c r="F705" s="141">
        <f t="shared" si="160"/>
        <v>10</v>
      </c>
      <c r="G705" s="141">
        <f t="shared" si="161"/>
        <v>11</v>
      </c>
      <c r="H705" s="141">
        <f t="shared" si="162"/>
        <v>2</v>
      </c>
      <c r="I705" s="141">
        <f t="shared" si="163"/>
        <v>0.9</v>
      </c>
      <c r="J705" s="141"/>
      <c r="K705" s="141">
        <f t="shared" si="164"/>
        <v>0</v>
      </c>
      <c r="L705" s="141">
        <f t="shared" si="165"/>
        <v>0</v>
      </c>
      <c r="M705" s="141">
        <f t="shared" si="166"/>
        <v>0</v>
      </c>
      <c r="N705" s="141">
        <f t="shared" si="167"/>
        <v>0</v>
      </c>
      <c r="O705" s="141">
        <f t="shared" si="168"/>
        <v>3</v>
      </c>
      <c r="P705" s="141">
        <f t="shared" si="155"/>
        <v>12.5</v>
      </c>
      <c r="Q705" s="141">
        <f t="shared" si="169"/>
        <v>3</v>
      </c>
      <c r="R705" s="141">
        <f t="shared" si="156"/>
        <v>24</v>
      </c>
      <c r="S705" s="144"/>
      <c r="T705" s="253">
        <v>497117137</v>
      </c>
      <c r="U705" s="383" t="s">
        <v>83</v>
      </c>
      <c r="V705" s="253">
        <v>0</v>
      </c>
      <c r="W705" s="253">
        <v>0</v>
      </c>
      <c r="X705" s="253">
        <v>1</v>
      </c>
      <c r="Y705" s="253">
        <v>10</v>
      </c>
      <c r="Z705" s="253">
        <v>11</v>
      </c>
      <c r="AA705" s="253">
        <v>2</v>
      </c>
      <c r="AB705" s="253">
        <v>0</v>
      </c>
      <c r="AC705" s="253">
        <v>0</v>
      </c>
      <c r="AD705" s="253">
        <v>0</v>
      </c>
      <c r="AE705" s="253">
        <v>0</v>
      </c>
      <c r="AF705" s="253">
        <v>3</v>
      </c>
      <c r="AG705" s="253">
        <v>0</v>
      </c>
      <c r="AH705" s="253">
        <v>0</v>
      </c>
      <c r="AI705" s="253">
        <v>0</v>
      </c>
      <c r="AJ705" s="253">
        <v>0</v>
      </c>
      <c r="AK705" s="126"/>
      <c r="AL705" s="253">
        <v>497</v>
      </c>
      <c r="AM705" s="253">
        <v>117</v>
      </c>
      <c r="AN705" s="253">
        <v>137</v>
      </c>
      <c r="AO705" s="253">
        <v>0</v>
      </c>
    </row>
    <row r="706" spans="1:41">
      <c r="A706" s="129">
        <v>497117154</v>
      </c>
      <c r="B706" s="130" t="s">
        <v>83</v>
      </c>
      <c r="C706" s="141">
        <f t="shared" si="157"/>
        <v>0</v>
      </c>
      <c r="D706" s="141">
        <f t="shared" si="158"/>
        <v>0</v>
      </c>
      <c r="E706" s="141">
        <f t="shared" si="159"/>
        <v>2</v>
      </c>
      <c r="F706" s="141">
        <f t="shared" si="160"/>
        <v>1</v>
      </c>
      <c r="G706" s="141">
        <f t="shared" si="161"/>
        <v>2</v>
      </c>
      <c r="H706" s="141">
        <f t="shared" si="162"/>
        <v>0</v>
      </c>
      <c r="I706" s="141">
        <f t="shared" si="163"/>
        <v>0.1875</v>
      </c>
      <c r="J706" s="141"/>
      <c r="K706" s="141">
        <f t="shared" si="164"/>
        <v>0</v>
      </c>
      <c r="L706" s="141">
        <f t="shared" si="165"/>
        <v>0</v>
      </c>
      <c r="M706" s="141">
        <f t="shared" si="166"/>
        <v>0</v>
      </c>
      <c r="N706" s="141">
        <f t="shared" si="167"/>
        <v>0</v>
      </c>
      <c r="O706" s="141">
        <f t="shared" si="168"/>
        <v>0</v>
      </c>
      <c r="P706" s="141">
        <f t="shared" si="155"/>
        <v>0</v>
      </c>
      <c r="Q706" s="141">
        <f t="shared" si="169"/>
        <v>1</v>
      </c>
      <c r="R706" s="141">
        <f t="shared" si="156"/>
        <v>5</v>
      </c>
      <c r="S706" s="144"/>
      <c r="T706" s="253">
        <v>497117154</v>
      </c>
      <c r="U706" s="383" t="s">
        <v>83</v>
      </c>
      <c r="V706" s="253">
        <v>0</v>
      </c>
      <c r="W706" s="253">
        <v>0</v>
      </c>
      <c r="X706" s="253">
        <v>2</v>
      </c>
      <c r="Y706" s="253">
        <v>1</v>
      </c>
      <c r="Z706" s="253">
        <v>2</v>
      </c>
      <c r="AA706" s="253">
        <v>0</v>
      </c>
      <c r="AB706" s="253">
        <v>0</v>
      </c>
      <c r="AC706" s="253">
        <v>0</v>
      </c>
      <c r="AD706" s="253">
        <v>0</v>
      </c>
      <c r="AE706" s="253">
        <v>0</v>
      </c>
      <c r="AF706" s="253">
        <v>0</v>
      </c>
      <c r="AG706" s="253">
        <v>0</v>
      </c>
      <c r="AH706" s="253">
        <v>0</v>
      </c>
      <c r="AI706" s="253">
        <v>0</v>
      </c>
      <c r="AJ706" s="253">
        <v>0</v>
      </c>
      <c r="AK706" s="126"/>
      <c r="AL706" s="253">
        <v>497</v>
      </c>
      <c r="AM706" s="253">
        <v>117</v>
      </c>
      <c r="AN706" s="253">
        <v>154</v>
      </c>
      <c r="AO706" s="253">
        <v>0</v>
      </c>
    </row>
    <row r="707" spans="1:41">
      <c r="A707" s="129">
        <v>497117159</v>
      </c>
      <c r="B707" s="130" t="s">
        <v>83</v>
      </c>
      <c r="C707" s="141">
        <f t="shared" si="157"/>
        <v>0</v>
      </c>
      <c r="D707" s="141">
        <f t="shared" si="158"/>
        <v>0</v>
      </c>
      <c r="E707" s="141">
        <f t="shared" si="159"/>
        <v>0</v>
      </c>
      <c r="F707" s="141">
        <f t="shared" si="160"/>
        <v>0</v>
      </c>
      <c r="G707" s="141">
        <f t="shared" si="161"/>
        <v>3</v>
      </c>
      <c r="H707" s="141">
        <f t="shared" si="162"/>
        <v>1</v>
      </c>
      <c r="I707" s="141">
        <f t="shared" si="163"/>
        <v>0.15</v>
      </c>
      <c r="J707" s="141"/>
      <c r="K707" s="141">
        <f t="shared" si="164"/>
        <v>0</v>
      </c>
      <c r="L707" s="141">
        <f t="shared" si="165"/>
        <v>0</v>
      </c>
      <c r="M707" s="141">
        <f t="shared" si="166"/>
        <v>0</v>
      </c>
      <c r="N707" s="141">
        <f t="shared" si="167"/>
        <v>0</v>
      </c>
      <c r="O707" s="141">
        <f t="shared" si="168"/>
        <v>1</v>
      </c>
      <c r="P707" s="141">
        <f t="shared" si="155"/>
        <v>25</v>
      </c>
      <c r="Q707" s="141">
        <f t="shared" si="169"/>
        <v>6</v>
      </c>
      <c r="R707" s="141">
        <f t="shared" si="156"/>
        <v>4</v>
      </c>
      <c r="S707" s="144"/>
      <c r="T707" s="253">
        <v>497117159</v>
      </c>
      <c r="U707" s="383" t="s">
        <v>83</v>
      </c>
      <c r="V707" s="253">
        <v>0</v>
      </c>
      <c r="W707" s="253">
        <v>0</v>
      </c>
      <c r="X707" s="253">
        <v>0</v>
      </c>
      <c r="Y707" s="253">
        <v>0</v>
      </c>
      <c r="Z707" s="253">
        <v>3</v>
      </c>
      <c r="AA707" s="253">
        <v>1</v>
      </c>
      <c r="AB707" s="253">
        <v>0</v>
      </c>
      <c r="AC707" s="253">
        <v>0</v>
      </c>
      <c r="AD707" s="253">
        <v>0</v>
      </c>
      <c r="AE707" s="253">
        <v>0</v>
      </c>
      <c r="AF707" s="253">
        <v>1</v>
      </c>
      <c r="AG707" s="253">
        <v>0</v>
      </c>
      <c r="AH707" s="253">
        <v>0</v>
      </c>
      <c r="AI707" s="253">
        <v>0</v>
      </c>
      <c r="AJ707" s="253">
        <v>0</v>
      </c>
      <c r="AK707" s="126"/>
      <c r="AL707" s="253">
        <v>497</v>
      </c>
      <c r="AM707" s="253">
        <v>117</v>
      </c>
      <c r="AN707" s="253">
        <v>159</v>
      </c>
      <c r="AO707" s="253">
        <v>0</v>
      </c>
    </row>
    <row r="708" spans="1:41">
      <c r="A708" s="129">
        <v>497117210</v>
      </c>
      <c r="B708" s="130" t="s">
        <v>83</v>
      </c>
      <c r="C708" s="141">
        <f t="shared" si="157"/>
        <v>0</v>
      </c>
      <c r="D708" s="141">
        <f t="shared" si="158"/>
        <v>0</v>
      </c>
      <c r="E708" s="141">
        <f t="shared" si="159"/>
        <v>6</v>
      </c>
      <c r="F708" s="141">
        <f t="shared" si="160"/>
        <v>22</v>
      </c>
      <c r="G708" s="141">
        <f t="shared" si="161"/>
        <v>17</v>
      </c>
      <c r="H708" s="141">
        <f t="shared" si="162"/>
        <v>9</v>
      </c>
      <c r="I708" s="141">
        <f t="shared" si="163"/>
        <v>2.0249999999999999</v>
      </c>
      <c r="J708" s="141"/>
      <c r="K708" s="141">
        <f t="shared" si="164"/>
        <v>0</v>
      </c>
      <c r="L708" s="141">
        <f t="shared" si="165"/>
        <v>0</v>
      </c>
      <c r="M708" s="141">
        <f t="shared" si="166"/>
        <v>0</v>
      </c>
      <c r="N708" s="141">
        <f t="shared" si="167"/>
        <v>0</v>
      </c>
      <c r="O708" s="141">
        <f t="shared" si="168"/>
        <v>2</v>
      </c>
      <c r="P708" s="141">
        <f t="shared" si="155"/>
        <v>3.7037037037037033</v>
      </c>
      <c r="Q708" s="141">
        <f t="shared" si="169"/>
        <v>1</v>
      </c>
      <c r="R708" s="141">
        <f t="shared" si="156"/>
        <v>54</v>
      </c>
      <c r="S708" s="144"/>
      <c r="T708" s="253">
        <v>497117210</v>
      </c>
      <c r="U708" s="383" t="s">
        <v>83</v>
      </c>
      <c r="V708" s="253">
        <v>0</v>
      </c>
      <c r="W708" s="253">
        <v>0</v>
      </c>
      <c r="X708" s="253">
        <v>6</v>
      </c>
      <c r="Y708" s="253">
        <v>22</v>
      </c>
      <c r="Z708" s="253">
        <v>17</v>
      </c>
      <c r="AA708" s="253">
        <v>9</v>
      </c>
      <c r="AB708" s="253">
        <v>0</v>
      </c>
      <c r="AC708" s="253">
        <v>0</v>
      </c>
      <c r="AD708" s="253">
        <v>0</v>
      </c>
      <c r="AE708" s="253">
        <v>0</v>
      </c>
      <c r="AF708" s="253">
        <v>2</v>
      </c>
      <c r="AG708" s="253">
        <v>0</v>
      </c>
      <c r="AH708" s="253">
        <v>0</v>
      </c>
      <c r="AI708" s="253">
        <v>0</v>
      </c>
      <c r="AJ708" s="253">
        <v>0</v>
      </c>
      <c r="AK708" s="126"/>
      <c r="AL708" s="253">
        <v>497</v>
      </c>
      <c r="AM708" s="253">
        <v>117</v>
      </c>
      <c r="AN708" s="253">
        <v>210</v>
      </c>
      <c r="AO708" s="253">
        <v>0</v>
      </c>
    </row>
    <row r="709" spans="1:41">
      <c r="A709" s="129">
        <v>497117223</v>
      </c>
      <c r="B709" s="130" t="s">
        <v>83</v>
      </c>
      <c r="C709" s="141">
        <f t="shared" si="157"/>
        <v>0</v>
      </c>
      <c r="D709" s="141">
        <f t="shared" si="158"/>
        <v>0</v>
      </c>
      <c r="E709" s="141">
        <f t="shared" si="159"/>
        <v>1</v>
      </c>
      <c r="F709" s="141">
        <f t="shared" si="160"/>
        <v>0</v>
      </c>
      <c r="G709" s="141">
        <f t="shared" si="161"/>
        <v>0</v>
      </c>
      <c r="H709" s="141">
        <f t="shared" si="162"/>
        <v>0</v>
      </c>
      <c r="I709" s="141">
        <f t="shared" si="163"/>
        <v>3.7499999999999999E-2</v>
      </c>
      <c r="J709" s="141"/>
      <c r="K709" s="141">
        <f t="shared" si="164"/>
        <v>0</v>
      </c>
      <c r="L709" s="141">
        <f t="shared" si="165"/>
        <v>0</v>
      </c>
      <c r="M709" s="141">
        <f t="shared" si="166"/>
        <v>0</v>
      </c>
      <c r="N709" s="141">
        <f t="shared" si="167"/>
        <v>0</v>
      </c>
      <c r="O709" s="141">
        <f t="shared" si="168"/>
        <v>0</v>
      </c>
      <c r="P709" s="141">
        <f t="shared" si="155"/>
        <v>0</v>
      </c>
      <c r="Q709" s="141">
        <f t="shared" si="169"/>
        <v>1</v>
      </c>
      <c r="R709" s="141">
        <f t="shared" si="156"/>
        <v>1</v>
      </c>
      <c r="S709" s="144"/>
      <c r="T709" s="253">
        <v>497117223</v>
      </c>
      <c r="U709" s="383" t="s">
        <v>83</v>
      </c>
      <c r="V709" s="253">
        <v>0</v>
      </c>
      <c r="W709" s="253">
        <v>0</v>
      </c>
      <c r="X709" s="253">
        <v>1</v>
      </c>
      <c r="Y709" s="253">
        <v>0</v>
      </c>
      <c r="Z709" s="253">
        <v>0</v>
      </c>
      <c r="AA709" s="253">
        <v>0</v>
      </c>
      <c r="AB709" s="253">
        <v>0</v>
      </c>
      <c r="AC709" s="253">
        <v>0</v>
      </c>
      <c r="AD709" s="253">
        <v>0</v>
      </c>
      <c r="AE709" s="253">
        <v>0</v>
      </c>
      <c r="AF709" s="253">
        <v>0</v>
      </c>
      <c r="AG709" s="253">
        <v>0</v>
      </c>
      <c r="AH709" s="253">
        <v>0</v>
      </c>
      <c r="AI709" s="253">
        <v>0</v>
      </c>
      <c r="AJ709" s="253">
        <v>0</v>
      </c>
      <c r="AK709" s="126"/>
      <c r="AL709" s="253">
        <v>497</v>
      </c>
      <c r="AM709" s="253">
        <v>117</v>
      </c>
      <c r="AN709" s="253">
        <v>223</v>
      </c>
      <c r="AO709" s="253">
        <v>0</v>
      </c>
    </row>
    <row r="710" spans="1:41">
      <c r="A710" s="129">
        <v>497117272</v>
      </c>
      <c r="B710" s="130" t="s">
        <v>83</v>
      </c>
      <c r="C710" s="141">
        <f t="shared" si="157"/>
        <v>0</v>
      </c>
      <c r="D710" s="141">
        <f t="shared" si="158"/>
        <v>0</v>
      </c>
      <c r="E710" s="141">
        <f t="shared" si="159"/>
        <v>1</v>
      </c>
      <c r="F710" s="141">
        <f t="shared" si="160"/>
        <v>0</v>
      </c>
      <c r="G710" s="141">
        <f t="shared" si="161"/>
        <v>0</v>
      </c>
      <c r="H710" s="141">
        <f t="shared" si="162"/>
        <v>0</v>
      </c>
      <c r="I710" s="141">
        <f t="shared" si="163"/>
        <v>3.7499999999999999E-2</v>
      </c>
      <c r="J710" s="141"/>
      <c r="K710" s="141">
        <f t="shared" si="164"/>
        <v>0</v>
      </c>
      <c r="L710" s="141">
        <f t="shared" si="165"/>
        <v>0</v>
      </c>
      <c r="M710" s="141">
        <f t="shared" si="166"/>
        <v>0</v>
      </c>
      <c r="N710" s="141">
        <f t="shared" si="167"/>
        <v>0</v>
      </c>
      <c r="O710" s="141">
        <f t="shared" si="168"/>
        <v>0</v>
      </c>
      <c r="P710" s="141">
        <f t="shared" si="155"/>
        <v>0</v>
      </c>
      <c r="Q710" s="141">
        <f t="shared" si="169"/>
        <v>1</v>
      </c>
      <c r="R710" s="141">
        <f t="shared" si="156"/>
        <v>1</v>
      </c>
      <c r="S710" s="144"/>
      <c r="T710" s="253">
        <v>497117272</v>
      </c>
      <c r="U710" s="383" t="s">
        <v>83</v>
      </c>
      <c r="V710" s="253">
        <v>0</v>
      </c>
      <c r="W710" s="253">
        <v>0</v>
      </c>
      <c r="X710" s="253">
        <v>1</v>
      </c>
      <c r="Y710" s="253">
        <v>0</v>
      </c>
      <c r="Z710" s="253">
        <v>0</v>
      </c>
      <c r="AA710" s="253">
        <v>0</v>
      </c>
      <c r="AB710" s="253">
        <v>0</v>
      </c>
      <c r="AC710" s="253">
        <v>0</v>
      </c>
      <c r="AD710" s="253">
        <v>0</v>
      </c>
      <c r="AE710" s="253">
        <v>0</v>
      </c>
      <c r="AF710" s="253">
        <v>0</v>
      </c>
      <c r="AG710" s="253">
        <v>0</v>
      </c>
      <c r="AH710" s="253">
        <v>0</v>
      </c>
      <c r="AI710" s="253">
        <v>0</v>
      </c>
      <c r="AJ710" s="253">
        <v>0</v>
      </c>
      <c r="AK710" s="126"/>
      <c r="AL710" s="253">
        <v>497</v>
      </c>
      <c r="AM710" s="253">
        <v>117</v>
      </c>
      <c r="AN710" s="253">
        <v>272</v>
      </c>
      <c r="AO710" s="253">
        <v>0</v>
      </c>
    </row>
    <row r="711" spans="1:41">
      <c r="A711" s="129">
        <v>497117278</v>
      </c>
      <c r="B711" s="130" t="s">
        <v>83</v>
      </c>
      <c r="C711" s="141">
        <f t="shared" si="157"/>
        <v>0</v>
      </c>
      <c r="D711" s="141">
        <f t="shared" si="158"/>
        <v>0</v>
      </c>
      <c r="E711" s="141">
        <f t="shared" si="159"/>
        <v>3</v>
      </c>
      <c r="F711" s="141">
        <f t="shared" si="160"/>
        <v>21</v>
      </c>
      <c r="G711" s="141">
        <f t="shared" si="161"/>
        <v>8</v>
      </c>
      <c r="H711" s="141">
        <f t="shared" si="162"/>
        <v>5</v>
      </c>
      <c r="I711" s="141">
        <f t="shared" si="163"/>
        <v>1.3875</v>
      </c>
      <c r="J711" s="141"/>
      <c r="K711" s="141">
        <f t="shared" si="164"/>
        <v>0</v>
      </c>
      <c r="L711" s="141">
        <f t="shared" si="165"/>
        <v>0</v>
      </c>
      <c r="M711" s="141">
        <f t="shared" si="166"/>
        <v>0</v>
      </c>
      <c r="N711" s="141">
        <f t="shared" si="167"/>
        <v>0</v>
      </c>
      <c r="O711" s="141">
        <f t="shared" si="168"/>
        <v>3</v>
      </c>
      <c r="P711" s="141">
        <f t="shared" si="155"/>
        <v>8.1081081081081088</v>
      </c>
      <c r="Q711" s="141">
        <f t="shared" si="169"/>
        <v>2</v>
      </c>
      <c r="R711" s="141">
        <f t="shared" si="156"/>
        <v>37</v>
      </c>
      <c r="S711" s="144"/>
      <c r="T711" s="253">
        <v>497117278</v>
      </c>
      <c r="U711" s="383" t="s">
        <v>83</v>
      </c>
      <c r="V711" s="253">
        <v>0</v>
      </c>
      <c r="W711" s="253">
        <v>0</v>
      </c>
      <c r="X711" s="253">
        <v>3</v>
      </c>
      <c r="Y711" s="253">
        <v>21</v>
      </c>
      <c r="Z711" s="253">
        <v>8</v>
      </c>
      <c r="AA711" s="253">
        <v>5</v>
      </c>
      <c r="AB711" s="253">
        <v>0</v>
      </c>
      <c r="AC711" s="253">
        <v>0</v>
      </c>
      <c r="AD711" s="253">
        <v>0</v>
      </c>
      <c r="AE711" s="253">
        <v>0</v>
      </c>
      <c r="AF711" s="253">
        <v>3</v>
      </c>
      <c r="AG711" s="253">
        <v>0</v>
      </c>
      <c r="AH711" s="253">
        <v>0</v>
      </c>
      <c r="AI711" s="253">
        <v>0</v>
      </c>
      <c r="AJ711" s="253">
        <v>0</v>
      </c>
      <c r="AK711" s="126"/>
      <c r="AL711" s="253">
        <v>497</v>
      </c>
      <c r="AM711" s="253">
        <v>117</v>
      </c>
      <c r="AN711" s="253">
        <v>278</v>
      </c>
      <c r="AO711" s="253">
        <v>0</v>
      </c>
    </row>
    <row r="712" spans="1:41">
      <c r="A712" s="129">
        <v>497117281</v>
      </c>
      <c r="B712" s="130" t="s">
        <v>83</v>
      </c>
      <c r="C712" s="141">
        <f t="shared" si="157"/>
        <v>0</v>
      </c>
      <c r="D712" s="141">
        <f t="shared" si="158"/>
        <v>0</v>
      </c>
      <c r="E712" s="141">
        <f t="shared" si="159"/>
        <v>3</v>
      </c>
      <c r="F712" s="141">
        <f t="shared" si="160"/>
        <v>18</v>
      </c>
      <c r="G712" s="141">
        <f t="shared" si="161"/>
        <v>18</v>
      </c>
      <c r="H712" s="141">
        <f t="shared" si="162"/>
        <v>11</v>
      </c>
      <c r="I712" s="141">
        <f t="shared" si="163"/>
        <v>1.875</v>
      </c>
      <c r="J712" s="141"/>
      <c r="K712" s="141">
        <f t="shared" si="164"/>
        <v>0</v>
      </c>
      <c r="L712" s="141">
        <f t="shared" si="165"/>
        <v>0</v>
      </c>
      <c r="M712" s="141">
        <f t="shared" si="166"/>
        <v>0</v>
      </c>
      <c r="N712" s="141">
        <f t="shared" si="167"/>
        <v>0</v>
      </c>
      <c r="O712" s="141">
        <f t="shared" si="168"/>
        <v>35</v>
      </c>
      <c r="P712" s="141">
        <f t="shared" si="155"/>
        <v>70</v>
      </c>
      <c r="Q712" s="141">
        <f t="shared" si="169"/>
        <v>10</v>
      </c>
      <c r="R712" s="141">
        <f t="shared" si="156"/>
        <v>50</v>
      </c>
      <c r="S712" s="144"/>
      <c r="T712" s="253">
        <v>497117281</v>
      </c>
      <c r="U712" s="383" t="s">
        <v>83</v>
      </c>
      <c r="V712" s="253">
        <v>0</v>
      </c>
      <c r="W712" s="253">
        <v>0</v>
      </c>
      <c r="X712" s="253">
        <v>3</v>
      </c>
      <c r="Y712" s="253">
        <v>18</v>
      </c>
      <c r="Z712" s="253">
        <v>18</v>
      </c>
      <c r="AA712" s="253">
        <v>11</v>
      </c>
      <c r="AB712" s="253">
        <v>0</v>
      </c>
      <c r="AC712" s="253">
        <v>0</v>
      </c>
      <c r="AD712" s="253">
        <v>0</v>
      </c>
      <c r="AE712" s="253">
        <v>0</v>
      </c>
      <c r="AF712" s="253">
        <v>27</v>
      </c>
      <c r="AG712" s="253">
        <v>0</v>
      </c>
      <c r="AH712" s="253">
        <v>0</v>
      </c>
      <c r="AI712" s="253">
        <v>1</v>
      </c>
      <c r="AJ712" s="253">
        <v>7</v>
      </c>
      <c r="AK712" s="126"/>
      <c r="AL712" s="253">
        <v>497</v>
      </c>
      <c r="AM712" s="253">
        <v>117</v>
      </c>
      <c r="AN712" s="253">
        <v>281</v>
      </c>
      <c r="AO712" s="253">
        <v>0</v>
      </c>
    </row>
    <row r="713" spans="1:41">
      <c r="A713" s="129">
        <v>497117325</v>
      </c>
      <c r="B713" s="130" t="s">
        <v>83</v>
      </c>
      <c r="C713" s="141">
        <f t="shared" si="157"/>
        <v>0</v>
      </c>
      <c r="D713" s="141">
        <f t="shared" si="158"/>
        <v>0</v>
      </c>
      <c r="E713" s="141">
        <f t="shared" si="159"/>
        <v>0</v>
      </c>
      <c r="F713" s="141">
        <f t="shared" si="160"/>
        <v>4</v>
      </c>
      <c r="G713" s="141">
        <f t="shared" si="161"/>
        <v>2</v>
      </c>
      <c r="H713" s="141">
        <f t="shared" si="162"/>
        <v>0</v>
      </c>
      <c r="I713" s="141">
        <f t="shared" si="163"/>
        <v>0.22500000000000001</v>
      </c>
      <c r="J713" s="141"/>
      <c r="K713" s="141">
        <f t="shared" si="164"/>
        <v>0</v>
      </c>
      <c r="L713" s="141">
        <f t="shared" si="165"/>
        <v>0</v>
      </c>
      <c r="M713" s="141">
        <f t="shared" si="166"/>
        <v>0</v>
      </c>
      <c r="N713" s="141">
        <f t="shared" si="167"/>
        <v>0</v>
      </c>
      <c r="O713" s="141">
        <f t="shared" si="168"/>
        <v>0</v>
      </c>
      <c r="P713" s="141">
        <f t="shared" si="155"/>
        <v>0</v>
      </c>
      <c r="Q713" s="141">
        <f t="shared" si="169"/>
        <v>1</v>
      </c>
      <c r="R713" s="141">
        <f t="shared" si="156"/>
        <v>6</v>
      </c>
      <c r="S713" s="144"/>
      <c r="T713" s="253">
        <v>497117325</v>
      </c>
      <c r="U713" s="383" t="s">
        <v>83</v>
      </c>
      <c r="V713" s="253">
        <v>0</v>
      </c>
      <c r="W713" s="253">
        <v>0</v>
      </c>
      <c r="X713" s="253">
        <v>0</v>
      </c>
      <c r="Y713" s="253">
        <v>4</v>
      </c>
      <c r="Z713" s="253">
        <v>2</v>
      </c>
      <c r="AA713" s="253">
        <v>0</v>
      </c>
      <c r="AB713" s="253">
        <v>0</v>
      </c>
      <c r="AC713" s="253">
        <v>0</v>
      </c>
      <c r="AD713" s="253">
        <v>0</v>
      </c>
      <c r="AE713" s="253">
        <v>0</v>
      </c>
      <c r="AF713" s="253">
        <v>0</v>
      </c>
      <c r="AG713" s="253">
        <v>0</v>
      </c>
      <c r="AH713" s="253">
        <v>0</v>
      </c>
      <c r="AI713" s="253">
        <v>0</v>
      </c>
      <c r="AJ713" s="253">
        <v>0</v>
      </c>
      <c r="AK713" s="126"/>
      <c r="AL713" s="253">
        <v>497</v>
      </c>
      <c r="AM713" s="253">
        <v>117</v>
      </c>
      <c r="AN713" s="253">
        <v>325</v>
      </c>
      <c r="AO713" s="253">
        <v>0</v>
      </c>
    </row>
    <row r="714" spans="1:41">
      <c r="A714" s="129">
        <v>497117327</v>
      </c>
      <c r="B714" s="130" t="s">
        <v>83</v>
      </c>
      <c r="C714" s="141">
        <f t="shared" si="157"/>
        <v>0</v>
      </c>
      <c r="D714" s="141">
        <f t="shared" si="158"/>
        <v>0</v>
      </c>
      <c r="E714" s="141">
        <f t="shared" si="159"/>
        <v>0</v>
      </c>
      <c r="F714" s="141">
        <f t="shared" si="160"/>
        <v>3</v>
      </c>
      <c r="G714" s="141">
        <f t="shared" si="161"/>
        <v>0</v>
      </c>
      <c r="H714" s="141">
        <f t="shared" si="162"/>
        <v>0</v>
      </c>
      <c r="I714" s="141">
        <f t="shared" si="163"/>
        <v>0.1125</v>
      </c>
      <c r="J714" s="141"/>
      <c r="K714" s="141">
        <f t="shared" si="164"/>
        <v>0</v>
      </c>
      <c r="L714" s="141">
        <f t="shared" si="165"/>
        <v>0</v>
      </c>
      <c r="M714" s="141">
        <f t="shared" si="166"/>
        <v>0</v>
      </c>
      <c r="N714" s="141">
        <f t="shared" si="167"/>
        <v>0</v>
      </c>
      <c r="O714" s="141">
        <f t="shared" si="168"/>
        <v>0</v>
      </c>
      <c r="P714" s="141">
        <f t="shared" si="155"/>
        <v>0</v>
      </c>
      <c r="Q714" s="141">
        <f t="shared" si="169"/>
        <v>1</v>
      </c>
      <c r="R714" s="141">
        <f t="shared" si="156"/>
        <v>3</v>
      </c>
      <c r="S714" s="144"/>
      <c r="T714" s="253">
        <v>497117327</v>
      </c>
      <c r="U714" s="383" t="s">
        <v>83</v>
      </c>
      <c r="V714" s="253">
        <v>0</v>
      </c>
      <c r="W714" s="253">
        <v>0</v>
      </c>
      <c r="X714" s="253">
        <v>0</v>
      </c>
      <c r="Y714" s="253">
        <v>3</v>
      </c>
      <c r="Z714" s="253">
        <v>0</v>
      </c>
      <c r="AA714" s="253">
        <v>0</v>
      </c>
      <c r="AB714" s="253">
        <v>0</v>
      </c>
      <c r="AC714" s="253">
        <v>0</v>
      </c>
      <c r="AD714" s="253">
        <v>0</v>
      </c>
      <c r="AE714" s="253">
        <v>0</v>
      </c>
      <c r="AF714" s="253">
        <v>0</v>
      </c>
      <c r="AG714" s="253">
        <v>0</v>
      </c>
      <c r="AH714" s="253">
        <v>0</v>
      </c>
      <c r="AI714" s="253">
        <v>0</v>
      </c>
      <c r="AJ714" s="253">
        <v>0</v>
      </c>
      <c r="AK714" s="126"/>
      <c r="AL714" s="253">
        <v>497</v>
      </c>
      <c r="AM714" s="253">
        <v>117</v>
      </c>
      <c r="AN714" s="253">
        <v>327</v>
      </c>
      <c r="AO714" s="253">
        <v>0</v>
      </c>
    </row>
    <row r="715" spans="1:41">
      <c r="A715" s="129">
        <v>497117332</v>
      </c>
      <c r="B715" s="130" t="s">
        <v>83</v>
      </c>
      <c r="C715" s="141">
        <f t="shared" si="157"/>
        <v>0</v>
      </c>
      <c r="D715" s="141">
        <f t="shared" si="158"/>
        <v>0</v>
      </c>
      <c r="E715" s="141">
        <f t="shared" si="159"/>
        <v>1</v>
      </c>
      <c r="F715" s="141">
        <f t="shared" si="160"/>
        <v>1</v>
      </c>
      <c r="G715" s="141">
        <f t="shared" si="161"/>
        <v>0</v>
      </c>
      <c r="H715" s="141">
        <f t="shared" si="162"/>
        <v>0</v>
      </c>
      <c r="I715" s="141">
        <f t="shared" si="163"/>
        <v>7.4999999999999997E-2</v>
      </c>
      <c r="J715" s="141"/>
      <c r="K715" s="141">
        <f t="shared" si="164"/>
        <v>0</v>
      </c>
      <c r="L715" s="141">
        <f t="shared" si="165"/>
        <v>0</v>
      </c>
      <c r="M715" s="141">
        <f t="shared" si="166"/>
        <v>0</v>
      </c>
      <c r="N715" s="141">
        <f t="shared" si="167"/>
        <v>0</v>
      </c>
      <c r="O715" s="141">
        <f t="shared" si="168"/>
        <v>0</v>
      </c>
      <c r="P715" s="141">
        <f t="shared" ref="P715:P778" si="170">O715/R715*100</f>
        <v>0</v>
      </c>
      <c r="Q715" s="141">
        <f t="shared" si="169"/>
        <v>1</v>
      </c>
      <c r="R715" s="141">
        <f t="shared" ref="R715:R778" si="171">SUM(E715:H715)+M715+N715+ROUND(C715*0.5,0)+ROUND(D715*0.5,0)+ROUND(K715*0.5,0)+ROUND(L715*0.5,0)</f>
        <v>2</v>
      </c>
      <c r="S715" s="144"/>
      <c r="T715" s="253">
        <v>497117332</v>
      </c>
      <c r="U715" s="383" t="s">
        <v>83</v>
      </c>
      <c r="V715" s="253">
        <v>0</v>
      </c>
      <c r="W715" s="253">
        <v>0</v>
      </c>
      <c r="X715" s="253">
        <v>1</v>
      </c>
      <c r="Y715" s="253">
        <v>1</v>
      </c>
      <c r="Z715" s="253">
        <v>0</v>
      </c>
      <c r="AA715" s="253">
        <v>0</v>
      </c>
      <c r="AB715" s="253">
        <v>0</v>
      </c>
      <c r="AC715" s="253">
        <v>0</v>
      </c>
      <c r="AD715" s="253">
        <v>0</v>
      </c>
      <c r="AE715" s="253">
        <v>0</v>
      </c>
      <c r="AF715" s="253">
        <v>0</v>
      </c>
      <c r="AG715" s="253">
        <v>0</v>
      </c>
      <c r="AH715" s="253">
        <v>0</v>
      </c>
      <c r="AI715" s="253">
        <v>0</v>
      </c>
      <c r="AJ715" s="253">
        <v>0</v>
      </c>
      <c r="AK715" s="126"/>
      <c r="AL715" s="253">
        <v>497</v>
      </c>
      <c r="AM715" s="253">
        <v>117</v>
      </c>
      <c r="AN715" s="253">
        <v>332</v>
      </c>
      <c r="AO715" s="253">
        <v>0</v>
      </c>
    </row>
    <row r="716" spans="1:41">
      <c r="A716" s="129">
        <v>497117337</v>
      </c>
      <c r="B716" s="130" t="s">
        <v>83</v>
      </c>
      <c r="C716" s="141">
        <f t="shared" ref="C716:C779" si="172">ROUND(V716,0)</f>
        <v>0</v>
      </c>
      <c r="D716" s="141">
        <f t="shared" ref="D716:D779" si="173">ROUND(W716,0)</f>
        <v>0</v>
      </c>
      <c r="E716" s="141">
        <f t="shared" ref="E716:E779" si="174">ROUND(X716,0)</f>
        <v>0</v>
      </c>
      <c r="F716" s="141">
        <f t="shared" ref="F716:F779" si="175">ROUND(Y716,0)</f>
        <v>0</v>
      </c>
      <c r="G716" s="141">
        <f t="shared" ref="G716:G779" si="176">ROUND(Z716,0)</f>
        <v>1</v>
      </c>
      <c r="H716" s="141">
        <f t="shared" ref="H716:H779" si="177">ROUND(AA716,0)</f>
        <v>0</v>
      </c>
      <c r="I716" s="141">
        <f t="shared" ref="I716:I779" si="178">ROUND(0.0375*(SUM(E716:H716)+ROUND(D716*0.5,4)+ROUND(L716*0.5,4)+M716),4)+ROUND((0.0475)*N716,4)</f>
        <v>3.7499999999999999E-2</v>
      </c>
      <c r="J716" s="141"/>
      <c r="K716" s="141">
        <f t="shared" ref="K716:K779" si="179">ROUND(AB716,0)</f>
        <v>0</v>
      </c>
      <c r="L716" s="141">
        <f t="shared" ref="L716:L779" si="180">ROUND(AC716,0)</f>
        <v>0</v>
      </c>
      <c r="M716" s="141">
        <f t="shared" ref="M716:M779" si="181">ROUND(AD716,0)</f>
        <v>0</v>
      </c>
      <c r="N716" s="141">
        <f t="shared" ref="N716:N779" si="182">ROUND(AE716,0)</f>
        <v>0</v>
      </c>
      <c r="O716" s="141">
        <f t="shared" ref="O716:O779" si="183">ROUND((AG716+AH716)/2,0)+ROUND(AF716+AI716+AJ716,0)</f>
        <v>0</v>
      </c>
      <c r="P716" s="141">
        <f t="shared" si="170"/>
        <v>0</v>
      </c>
      <c r="Q716" s="141">
        <f t="shared" si="169"/>
        <v>1</v>
      </c>
      <c r="R716" s="141">
        <f t="shared" si="171"/>
        <v>1</v>
      </c>
      <c r="S716" s="144"/>
      <c r="T716" s="253">
        <v>497117337</v>
      </c>
      <c r="U716" s="383" t="s">
        <v>83</v>
      </c>
      <c r="V716" s="253">
        <v>0</v>
      </c>
      <c r="W716" s="253">
        <v>0</v>
      </c>
      <c r="X716" s="253">
        <v>0</v>
      </c>
      <c r="Y716" s="253">
        <v>0</v>
      </c>
      <c r="Z716" s="253">
        <v>1</v>
      </c>
      <c r="AA716" s="253">
        <v>0</v>
      </c>
      <c r="AB716" s="253">
        <v>0</v>
      </c>
      <c r="AC716" s="253">
        <v>0</v>
      </c>
      <c r="AD716" s="253">
        <v>0</v>
      </c>
      <c r="AE716" s="253">
        <v>0</v>
      </c>
      <c r="AF716" s="253">
        <v>0</v>
      </c>
      <c r="AG716" s="253">
        <v>0</v>
      </c>
      <c r="AH716" s="253">
        <v>0</v>
      </c>
      <c r="AI716" s="253">
        <v>0</v>
      </c>
      <c r="AJ716" s="253">
        <v>0</v>
      </c>
      <c r="AK716" s="126"/>
      <c r="AL716" s="253">
        <v>497</v>
      </c>
      <c r="AM716" s="253">
        <v>117</v>
      </c>
      <c r="AN716" s="253">
        <v>337</v>
      </c>
      <c r="AO716" s="253">
        <v>0</v>
      </c>
    </row>
    <row r="717" spans="1:41">
      <c r="A717" s="129">
        <v>497117340</v>
      </c>
      <c r="B717" s="130" t="s">
        <v>83</v>
      </c>
      <c r="C717" s="141">
        <f t="shared" si="172"/>
        <v>0</v>
      </c>
      <c r="D717" s="141">
        <f t="shared" si="173"/>
        <v>0</v>
      </c>
      <c r="E717" s="141">
        <f t="shared" si="174"/>
        <v>0</v>
      </c>
      <c r="F717" s="141">
        <f t="shared" si="175"/>
        <v>1</v>
      </c>
      <c r="G717" s="141">
        <f t="shared" si="176"/>
        <v>0</v>
      </c>
      <c r="H717" s="141">
        <f t="shared" si="177"/>
        <v>0</v>
      </c>
      <c r="I717" s="141">
        <f t="shared" si="178"/>
        <v>3.7499999999999999E-2</v>
      </c>
      <c r="J717" s="141"/>
      <c r="K717" s="141">
        <f t="shared" si="179"/>
        <v>0</v>
      </c>
      <c r="L717" s="141">
        <f t="shared" si="180"/>
        <v>0</v>
      </c>
      <c r="M717" s="141">
        <f t="shared" si="181"/>
        <v>0</v>
      </c>
      <c r="N717" s="141">
        <f t="shared" si="182"/>
        <v>0</v>
      </c>
      <c r="O717" s="141">
        <f t="shared" si="183"/>
        <v>0</v>
      </c>
      <c r="P717" s="141">
        <f t="shared" si="170"/>
        <v>0</v>
      </c>
      <c r="Q717" s="141">
        <f t="shared" si="169"/>
        <v>1</v>
      </c>
      <c r="R717" s="141">
        <f t="shared" si="171"/>
        <v>1</v>
      </c>
      <c r="S717" s="144"/>
      <c r="T717" s="253">
        <v>497117340</v>
      </c>
      <c r="U717" s="383" t="s">
        <v>83</v>
      </c>
      <c r="V717" s="253">
        <v>0</v>
      </c>
      <c r="W717" s="253">
        <v>0</v>
      </c>
      <c r="X717" s="253">
        <v>0</v>
      </c>
      <c r="Y717" s="253">
        <v>1</v>
      </c>
      <c r="Z717" s="253">
        <v>0</v>
      </c>
      <c r="AA717" s="253">
        <v>0</v>
      </c>
      <c r="AB717" s="253">
        <v>0</v>
      </c>
      <c r="AC717" s="253">
        <v>0</v>
      </c>
      <c r="AD717" s="253">
        <v>0</v>
      </c>
      <c r="AE717" s="253">
        <v>0</v>
      </c>
      <c r="AF717" s="253">
        <v>0</v>
      </c>
      <c r="AG717" s="253">
        <v>0</v>
      </c>
      <c r="AH717" s="253">
        <v>0</v>
      </c>
      <c r="AI717" s="253">
        <v>0</v>
      </c>
      <c r="AJ717" s="253">
        <v>0</v>
      </c>
      <c r="AK717" s="126"/>
      <c r="AL717" s="253">
        <v>497</v>
      </c>
      <c r="AM717" s="253">
        <v>117</v>
      </c>
      <c r="AN717" s="253">
        <v>340</v>
      </c>
      <c r="AO717" s="253">
        <v>0</v>
      </c>
    </row>
    <row r="718" spans="1:41">
      <c r="A718" s="129">
        <v>497117605</v>
      </c>
      <c r="B718" s="130" t="s">
        <v>83</v>
      </c>
      <c r="C718" s="141">
        <f t="shared" si="172"/>
        <v>0</v>
      </c>
      <c r="D718" s="141">
        <f t="shared" si="173"/>
        <v>0</v>
      </c>
      <c r="E718" s="141">
        <f t="shared" si="174"/>
        <v>0</v>
      </c>
      <c r="F718" s="141">
        <f t="shared" si="175"/>
        <v>0</v>
      </c>
      <c r="G718" s="141">
        <f t="shared" si="176"/>
        <v>29</v>
      </c>
      <c r="H718" s="141">
        <f t="shared" si="177"/>
        <v>12</v>
      </c>
      <c r="I718" s="141">
        <f t="shared" si="178"/>
        <v>1.5375000000000001</v>
      </c>
      <c r="J718" s="141"/>
      <c r="K718" s="141">
        <f t="shared" si="179"/>
        <v>0</v>
      </c>
      <c r="L718" s="141">
        <f t="shared" si="180"/>
        <v>0</v>
      </c>
      <c r="M718" s="141">
        <f t="shared" si="181"/>
        <v>0</v>
      </c>
      <c r="N718" s="141">
        <f t="shared" si="182"/>
        <v>0</v>
      </c>
      <c r="O718" s="141">
        <f t="shared" si="183"/>
        <v>1</v>
      </c>
      <c r="P718" s="141">
        <f t="shared" si="170"/>
        <v>2.4390243902439024</v>
      </c>
      <c r="Q718" s="141">
        <f t="shared" si="169"/>
        <v>1</v>
      </c>
      <c r="R718" s="141">
        <f t="shared" si="171"/>
        <v>41</v>
      </c>
      <c r="S718" s="144"/>
      <c r="T718" s="253">
        <v>497117605</v>
      </c>
      <c r="U718" s="383" t="s">
        <v>83</v>
      </c>
      <c r="V718" s="253">
        <v>0</v>
      </c>
      <c r="W718" s="253">
        <v>0</v>
      </c>
      <c r="X718" s="253">
        <v>0</v>
      </c>
      <c r="Y718" s="253">
        <v>0</v>
      </c>
      <c r="Z718" s="253">
        <v>29</v>
      </c>
      <c r="AA718" s="253">
        <v>12</v>
      </c>
      <c r="AB718" s="253">
        <v>0</v>
      </c>
      <c r="AC718" s="253">
        <v>0</v>
      </c>
      <c r="AD718" s="253">
        <v>0</v>
      </c>
      <c r="AE718" s="253">
        <v>0</v>
      </c>
      <c r="AF718" s="253">
        <v>1</v>
      </c>
      <c r="AG718" s="253">
        <v>0</v>
      </c>
      <c r="AH718" s="253">
        <v>0</v>
      </c>
      <c r="AI718" s="253">
        <v>0</v>
      </c>
      <c r="AJ718" s="253">
        <v>0</v>
      </c>
      <c r="AK718" s="126"/>
      <c r="AL718" s="253">
        <v>497</v>
      </c>
      <c r="AM718" s="253">
        <v>117</v>
      </c>
      <c r="AN718" s="253">
        <v>605</v>
      </c>
      <c r="AO718" s="253">
        <v>0</v>
      </c>
    </row>
    <row r="719" spans="1:41">
      <c r="A719" s="129">
        <v>497117615</v>
      </c>
      <c r="B719" s="130" t="s">
        <v>83</v>
      </c>
      <c r="C719" s="141">
        <f t="shared" si="172"/>
        <v>0</v>
      </c>
      <c r="D719" s="141">
        <f t="shared" si="173"/>
        <v>0</v>
      </c>
      <c r="E719" s="141">
        <f t="shared" si="174"/>
        <v>0</v>
      </c>
      <c r="F719" s="141">
        <f t="shared" si="175"/>
        <v>1</v>
      </c>
      <c r="G719" s="141">
        <f t="shared" si="176"/>
        <v>0</v>
      </c>
      <c r="H719" s="141">
        <f t="shared" si="177"/>
        <v>0</v>
      </c>
      <c r="I719" s="141">
        <f t="shared" si="178"/>
        <v>3.7499999999999999E-2</v>
      </c>
      <c r="J719" s="141"/>
      <c r="K719" s="141">
        <f t="shared" si="179"/>
        <v>0</v>
      </c>
      <c r="L719" s="141">
        <f t="shared" si="180"/>
        <v>0</v>
      </c>
      <c r="M719" s="141">
        <f t="shared" si="181"/>
        <v>0</v>
      </c>
      <c r="N719" s="141">
        <f t="shared" si="182"/>
        <v>0</v>
      </c>
      <c r="O719" s="141">
        <f t="shared" si="183"/>
        <v>0</v>
      </c>
      <c r="P719" s="141">
        <f t="shared" si="170"/>
        <v>0</v>
      </c>
      <c r="Q719" s="141">
        <f t="shared" si="169"/>
        <v>1</v>
      </c>
      <c r="R719" s="141">
        <f t="shared" si="171"/>
        <v>1</v>
      </c>
      <c r="S719" s="144"/>
      <c r="T719" s="253">
        <v>497117615</v>
      </c>
      <c r="U719" s="383" t="s">
        <v>83</v>
      </c>
      <c r="V719" s="253">
        <v>0</v>
      </c>
      <c r="W719" s="253">
        <v>0</v>
      </c>
      <c r="X719" s="253">
        <v>0</v>
      </c>
      <c r="Y719" s="253">
        <v>1</v>
      </c>
      <c r="Z719" s="253">
        <v>0</v>
      </c>
      <c r="AA719" s="253">
        <v>0</v>
      </c>
      <c r="AB719" s="253">
        <v>0</v>
      </c>
      <c r="AC719" s="253">
        <v>0</v>
      </c>
      <c r="AD719" s="253">
        <v>0</v>
      </c>
      <c r="AE719" s="253">
        <v>0</v>
      </c>
      <c r="AF719" s="253">
        <v>0</v>
      </c>
      <c r="AG719" s="253">
        <v>0</v>
      </c>
      <c r="AH719" s="253">
        <v>0</v>
      </c>
      <c r="AI719" s="253">
        <v>0</v>
      </c>
      <c r="AJ719" s="253">
        <v>0</v>
      </c>
      <c r="AK719" s="126"/>
      <c r="AL719" s="253">
        <v>497</v>
      </c>
      <c r="AM719" s="253">
        <v>117</v>
      </c>
      <c r="AN719" s="253">
        <v>615</v>
      </c>
      <c r="AO719" s="253">
        <v>0</v>
      </c>
    </row>
    <row r="720" spans="1:41">
      <c r="A720" s="129">
        <v>497117632</v>
      </c>
      <c r="B720" s="130" t="s">
        <v>83</v>
      </c>
      <c r="C720" s="141">
        <f t="shared" si="172"/>
        <v>0</v>
      </c>
      <c r="D720" s="141">
        <f t="shared" si="173"/>
        <v>0</v>
      </c>
      <c r="E720" s="141">
        <f t="shared" si="174"/>
        <v>0</v>
      </c>
      <c r="F720" s="141">
        <f t="shared" si="175"/>
        <v>0</v>
      </c>
      <c r="G720" s="141">
        <f t="shared" si="176"/>
        <v>1</v>
      </c>
      <c r="H720" s="141">
        <f t="shared" si="177"/>
        <v>0</v>
      </c>
      <c r="I720" s="141">
        <f t="shared" si="178"/>
        <v>3.7499999999999999E-2</v>
      </c>
      <c r="J720" s="141"/>
      <c r="K720" s="141">
        <f t="shared" si="179"/>
        <v>0</v>
      </c>
      <c r="L720" s="141">
        <f t="shared" si="180"/>
        <v>0</v>
      </c>
      <c r="M720" s="141">
        <f t="shared" si="181"/>
        <v>0</v>
      </c>
      <c r="N720" s="141">
        <f t="shared" si="182"/>
        <v>0</v>
      </c>
      <c r="O720" s="141">
        <f t="shared" si="183"/>
        <v>0</v>
      </c>
      <c r="P720" s="141">
        <f t="shared" si="170"/>
        <v>0</v>
      </c>
      <c r="Q720" s="141">
        <f t="shared" si="169"/>
        <v>1</v>
      </c>
      <c r="R720" s="141">
        <f t="shared" si="171"/>
        <v>1</v>
      </c>
      <c r="S720" s="144"/>
      <c r="T720" s="253">
        <v>497117632</v>
      </c>
      <c r="U720" s="383" t="s">
        <v>83</v>
      </c>
      <c r="V720" s="253">
        <v>0</v>
      </c>
      <c r="W720" s="253">
        <v>0</v>
      </c>
      <c r="X720" s="253">
        <v>0</v>
      </c>
      <c r="Y720" s="253">
        <v>0</v>
      </c>
      <c r="Z720" s="253">
        <v>1</v>
      </c>
      <c r="AA720" s="253">
        <v>0</v>
      </c>
      <c r="AB720" s="253">
        <v>0</v>
      </c>
      <c r="AC720" s="253">
        <v>0</v>
      </c>
      <c r="AD720" s="253">
        <v>0</v>
      </c>
      <c r="AE720" s="253">
        <v>0</v>
      </c>
      <c r="AF720" s="253">
        <v>0</v>
      </c>
      <c r="AG720" s="253">
        <v>0</v>
      </c>
      <c r="AH720" s="253">
        <v>0</v>
      </c>
      <c r="AI720" s="253">
        <v>0</v>
      </c>
      <c r="AJ720" s="253">
        <v>0</v>
      </c>
      <c r="AK720" s="126"/>
      <c r="AL720" s="253">
        <v>497</v>
      </c>
      <c r="AM720" s="253">
        <v>117</v>
      </c>
      <c r="AN720" s="253">
        <v>632</v>
      </c>
      <c r="AO720" s="253">
        <v>0</v>
      </c>
    </row>
    <row r="721" spans="1:41">
      <c r="A721" s="129">
        <v>497117635</v>
      </c>
      <c r="B721" s="130" t="s">
        <v>83</v>
      </c>
      <c r="C721" s="141">
        <f t="shared" si="172"/>
        <v>0</v>
      </c>
      <c r="D721" s="141">
        <f t="shared" si="173"/>
        <v>0</v>
      </c>
      <c r="E721" s="141">
        <f t="shared" si="174"/>
        <v>1</v>
      </c>
      <c r="F721" s="141">
        <f t="shared" si="175"/>
        <v>0</v>
      </c>
      <c r="G721" s="141">
        <f t="shared" si="176"/>
        <v>1</v>
      </c>
      <c r="H721" s="141">
        <f t="shared" si="177"/>
        <v>1</v>
      </c>
      <c r="I721" s="141">
        <f t="shared" si="178"/>
        <v>0.1125</v>
      </c>
      <c r="J721" s="141"/>
      <c r="K721" s="141">
        <f t="shared" si="179"/>
        <v>0</v>
      </c>
      <c r="L721" s="141">
        <f t="shared" si="180"/>
        <v>0</v>
      </c>
      <c r="M721" s="141">
        <f t="shared" si="181"/>
        <v>0</v>
      </c>
      <c r="N721" s="141">
        <f t="shared" si="182"/>
        <v>0</v>
      </c>
      <c r="O721" s="141">
        <f t="shared" si="183"/>
        <v>1</v>
      </c>
      <c r="P721" s="141">
        <f t="shared" si="170"/>
        <v>33.333333333333329</v>
      </c>
      <c r="Q721" s="141">
        <f t="shared" ref="Q721:Q784" si="184">IF(P721&lt;7,1,
   IF(P721&lt;11,2,
   IF(P721&lt;15,3,
   IF(P721&lt;18,4,
   IF(P721&lt;23,5,
   IF(P721&lt;26,6,
   IF(P721&lt;30,7,
   IF(P721&lt;35,8,
   IF(P721&lt;46,9,10)))))))))</f>
        <v>8</v>
      </c>
      <c r="R721" s="141">
        <f t="shared" si="171"/>
        <v>3</v>
      </c>
      <c r="S721" s="144"/>
      <c r="T721" s="253">
        <v>497117635</v>
      </c>
      <c r="U721" s="383" t="s">
        <v>83</v>
      </c>
      <c r="V721" s="253">
        <v>0</v>
      </c>
      <c r="W721" s="253">
        <v>0</v>
      </c>
      <c r="X721" s="253">
        <v>1</v>
      </c>
      <c r="Y721" s="253">
        <v>0</v>
      </c>
      <c r="Z721" s="253">
        <v>1</v>
      </c>
      <c r="AA721" s="253">
        <v>1</v>
      </c>
      <c r="AB721" s="253">
        <v>0</v>
      </c>
      <c r="AC721" s="253">
        <v>0</v>
      </c>
      <c r="AD721" s="253">
        <v>0</v>
      </c>
      <c r="AE721" s="253">
        <v>0</v>
      </c>
      <c r="AF721" s="253">
        <v>1</v>
      </c>
      <c r="AG721" s="253">
        <v>0</v>
      </c>
      <c r="AH721" s="253">
        <v>0</v>
      </c>
      <c r="AI721" s="253">
        <v>0</v>
      </c>
      <c r="AJ721" s="253">
        <v>0</v>
      </c>
      <c r="AK721" s="126"/>
      <c r="AL721" s="253">
        <v>497</v>
      </c>
      <c r="AM721" s="253">
        <v>117</v>
      </c>
      <c r="AN721" s="253">
        <v>635</v>
      </c>
      <c r="AO721" s="253">
        <v>0</v>
      </c>
    </row>
    <row r="722" spans="1:41">
      <c r="A722" s="129">
        <v>497117670</v>
      </c>
      <c r="B722" s="130" t="s">
        <v>83</v>
      </c>
      <c r="C722" s="141">
        <f t="shared" si="172"/>
        <v>0</v>
      </c>
      <c r="D722" s="141">
        <f t="shared" si="173"/>
        <v>0</v>
      </c>
      <c r="E722" s="141">
        <f t="shared" si="174"/>
        <v>0</v>
      </c>
      <c r="F722" s="141">
        <f t="shared" si="175"/>
        <v>0</v>
      </c>
      <c r="G722" s="141">
        <f t="shared" si="176"/>
        <v>2</v>
      </c>
      <c r="H722" s="141">
        <f t="shared" si="177"/>
        <v>2</v>
      </c>
      <c r="I722" s="141">
        <f t="shared" si="178"/>
        <v>0.15</v>
      </c>
      <c r="J722" s="141"/>
      <c r="K722" s="141">
        <f t="shared" si="179"/>
        <v>0</v>
      </c>
      <c r="L722" s="141">
        <f t="shared" si="180"/>
        <v>0</v>
      </c>
      <c r="M722" s="141">
        <f t="shared" si="181"/>
        <v>0</v>
      </c>
      <c r="N722" s="141">
        <f t="shared" si="182"/>
        <v>0</v>
      </c>
      <c r="O722" s="141">
        <f t="shared" si="183"/>
        <v>2</v>
      </c>
      <c r="P722" s="141">
        <f t="shared" si="170"/>
        <v>50</v>
      </c>
      <c r="Q722" s="141">
        <f t="shared" si="184"/>
        <v>10</v>
      </c>
      <c r="R722" s="141">
        <f t="shared" si="171"/>
        <v>4</v>
      </c>
      <c r="S722" s="144"/>
      <c r="T722" s="253">
        <v>497117670</v>
      </c>
      <c r="U722" s="383" t="s">
        <v>83</v>
      </c>
      <c r="V722" s="253">
        <v>0</v>
      </c>
      <c r="W722" s="253">
        <v>0</v>
      </c>
      <c r="X722" s="253">
        <v>0</v>
      </c>
      <c r="Y722" s="253">
        <v>0</v>
      </c>
      <c r="Z722" s="253">
        <v>2</v>
      </c>
      <c r="AA722" s="253">
        <v>2</v>
      </c>
      <c r="AB722" s="253">
        <v>0</v>
      </c>
      <c r="AC722" s="253">
        <v>0</v>
      </c>
      <c r="AD722" s="253">
        <v>0</v>
      </c>
      <c r="AE722" s="253">
        <v>0</v>
      </c>
      <c r="AF722" s="253">
        <v>1</v>
      </c>
      <c r="AG722" s="253">
        <v>0</v>
      </c>
      <c r="AH722" s="253">
        <v>0</v>
      </c>
      <c r="AI722" s="253">
        <v>0</v>
      </c>
      <c r="AJ722" s="253">
        <v>1</v>
      </c>
      <c r="AK722" s="126"/>
      <c r="AL722" s="253">
        <v>497</v>
      </c>
      <c r="AM722" s="253">
        <v>117</v>
      </c>
      <c r="AN722" s="253">
        <v>670</v>
      </c>
      <c r="AO722" s="253">
        <v>0</v>
      </c>
    </row>
    <row r="723" spans="1:41">
      <c r="A723" s="129">
        <v>497117674</v>
      </c>
      <c r="B723" s="130" t="s">
        <v>83</v>
      </c>
      <c r="C723" s="141">
        <f t="shared" si="172"/>
        <v>0</v>
      </c>
      <c r="D723" s="141">
        <f t="shared" si="173"/>
        <v>0</v>
      </c>
      <c r="E723" s="141">
        <f t="shared" si="174"/>
        <v>4</v>
      </c>
      <c r="F723" s="141">
        <f t="shared" si="175"/>
        <v>9</v>
      </c>
      <c r="G723" s="141">
        <f t="shared" si="176"/>
        <v>7</v>
      </c>
      <c r="H723" s="141">
        <f t="shared" si="177"/>
        <v>3</v>
      </c>
      <c r="I723" s="141">
        <f t="shared" si="178"/>
        <v>0.86250000000000004</v>
      </c>
      <c r="J723" s="141"/>
      <c r="K723" s="141">
        <f t="shared" si="179"/>
        <v>0</v>
      </c>
      <c r="L723" s="141">
        <f t="shared" si="180"/>
        <v>0</v>
      </c>
      <c r="M723" s="141">
        <f t="shared" si="181"/>
        <v>0</v>
      </c>
      <c r="N723" s="141">
        <f t="shared" si="182"/>
        <v>0</v>
      </c>
      <c r="O723" s="141">
        <f t="shared" si="183"/>
        <v>3</v>
      </c>
      <c r="P723" s="141">
        <f t="shared" si="170"/>
        <v>13.043478260869565</v>
      </c>
      <c r="Q723" s="141">
        <f t="shared" si="184"/>
        <v>3</v>
      </c>
      <c r="R723" s="141">
        <f t="shared" si="171"/>
        <v>23</v>
      </c>
      <c r="S723" s="144"/>
      <c r="T723" s="253">
        <v>497117674</v>
      </c>
      <c r="U723" s="383" t="s">
        <v>83</v>
      </c>
      <c r="V723" s="253">
        <v>0</v>
      </c>
      <c r="W723" s="253">
        <v>0</v>
      </c>
      <c r="X723" s="253">
        <v>4</v>
      </c>
      <c r="Y723" s="253">
        <v>9</v>
      </c>
      <c r="Z723" s="253">
        <v>7</v>
      </c>
      <c r="AA723" s="253">
        <v>3</v>
      </c>
      <c r="AB723" s="253">
        <v>0</v>
      </c>
      <c r="AC723" s="253">
        <v>0</v>
      </c>
      <c r="AD723" s="253">
        <v>0</v>
      </c>
      <c r="AE723" s="253">
        <v>0</v>
      </c>
      <c r="AF723" s="253">
        <v>2</v>
      </c>
      <c r="AG723" s="253">
        <v>0</v>
      </c>
      <c r="AH723" s="253">
        <v>0</v>
      </c>
      <c r="AI723" s="253">
        <v>1</v>
      </c>
      <c r="AJ723" s="253">
        <v>0</v>
      </c>
      <c r="AK723" s="126"/>
      <c r="AL723" s="253">
        <v>497</v>
      </c>
      <c r="AM723" s="253">
        <v>117</v>
      </c>
      <c r="AN723" s="253">
        <v>674</v>
      </c>
      <c r="AO723" s="253">
        <v>0</v>
      </c>
    </row>
    <row r="724" spans="1:41">
      <c r="A724" s="129">
        <v>497117755</v>
      </c>
      <c r="B724" s="130" t="s">
        <v>83</v>
      </c>
      <c r="C724" s="141">
        <f t="shared" si="172"/>
        <v>0</v>
      </c>
      <c r="D724" s="141">
        <f t="shared" si="173"/>
        <v>0</v>
      </c>
      <c r="E724" s="141">
        <f t="shared" si="174"/>
        <v>0</v>
      </c>
      <c r="F724" s="141">
        <f t="shared" si="175"/>
        <v>0</v>
      </c>
      <c r="G724" s="141">
        <f t="shared" si="176"/>
        <v>1</v>
      </c>
      <c r="H724" s="141">
        <f t="shared" si="177"/>
        <v>0</v>
      </c>
      <c r="I724" s="141">
        <f t="shared" si="178"/>
        <v>3.7499999999999999E-2</v>
      </c>
      <c r="J724" s="141"/>
      <c r="K724" s="141">
        <f t="shared" si="179"/>
        <v>0</v>
      </c>
      <c r="L724" s="141">
        <f t="shared" si="180"/>
        <v>0</v>
      </c>
      <c r="M724" s="141">
        <f t="shared" si="181"/>
        <v>0</v>
      </c>
      <c r="N724" s="141">
        <f t="shared" si="182"/>
        <v>0</v>
      </c>
      <c r="O724" s="141">
        <f t="shared" si="183"/>
        <v>0</v>
      </c>
      <c r="P724" s="141">
        <f t="shared" si="170"/>
        <v>0</v>
      </c>
      <c r="Q724" s="141">
        <f t="shared" si="184"/>
        <v>1</v>
      </c>
      <c r="R724" s="141">
        <f t="shared" si="171"/>
        <v>1</v>
      </c>
      <c r="S724" s="144"/>
      <c r="T724" s="253">
        <v>497117755</v>
      </c>
      <c r="U724" s="383" t="s">
        <v>83</v>
      </c>
      <c r="V724" s="253">
        <v>0</v>
      </c>
      <c r="W724" s="253">
        <v>0</v>
      </c>
      <c r="X724" s="253">
        <v>0</v>
      </c>
      <c r="Y724" s="253">
        <v>0</v>
      </c>
      <c r="Z724" s="253">
        <v>1</v>
      </c>
      <c r="AA724" s="253">
        <v>0</v>
      </c>
      <c r="AB724" s="253">
        <v>0</v>
      </c>
      <c r="AC724" s="253">
        <v>0</v>
      </c>
      <c r="AD724" s="253">
        <v>0</v>
      </c>
      <c r="AE724" s="253">
        <v>0</v>
      </c>
      <c r="AF724" s="253">
        <v>0</v>
      </c>
      <c r="AG724" s="253">
        <v>0</v>
      </c>
      <c r="AH724" s="253">
        <v>0</v>
      </c>
      <c r="AI724" s="253">
        <v>0</v>
      </c>
      <c r="AJ724" s="253">
        <v>0</v>
      </c>
      <c r="AK724" s="126"/>
      <c r="AL724" s="253">
        <v>497</v>
      </c>
      <c r="AM724" s="253">
        <v>117</v>
      </c>
      <c r="AN724" s="253">
        <v>755</v>
      </c>
      <c r="AO724" s="253">
        <v>0</v>
      </c>
    </row>
    <row r="725" spans="1:41">
      <c r="A725" s="129">
        <v>498281281</v>
      </c>
      <c r="B725" s="130" t="s">
        <v>665</v>
      </c>
      <c r="C725" s="141">
        <f t="shared" si="172"/>
        <v>0</v>
      </c>
      <c r="D725" s="141">
        <f t="shared" si="173"/>
        <v>0</v>
      </c>
      <c r="E725" s="141">
        <f t="shared" si="174"/>
        <v>0</v>
      </c>
      <c r="F725" s="141">
        <f t="shared" si="175"/>
        <v>70</v>
      </c>
      <c r="G725" s="141">
        <f t="shared" si="176"/>
        <v>206</v>
      </c>
      <c r="H725" s="141">
        <f t="shared" si="177"/>
        <v>0</v>
      </c>
      <c r="I725" s="141">
        <f t="shared" si="178"/>
        <v>11.737500000000001</v>
      </c>
      <c r="J725" s="141"/>
      <c r="K725" s="141">
        <f t="shared" si="179"/>
        <v>0</v>
      </c>
      <c r="L725" s="141">
        <f t="shared" si="180"/>
        <v>0</v>
      </c>
      <c r="M725" s="141">
        <f t="shared" si="181"/>
        <v>37</v>
      </c>
      <c r="N725" s="141">
        <f t="shared" si="182"/>
        <v>0</v>
      </c>
      <c r="O725" s="141">
        <f t="shared" si="183"/>
        <v>229</v>
      </c>
      <c r="P725" s="141">
        <f t="shared" si="170"/>
        <v>73.162939297124595</v>
      </c>
      <c r="Q725" s="141">
        <f t="shared" si="184"/>
        <v>10</v>
      </c>
      <c r="R725" s="141">
        <f t="shared" si="171"/>
        <v>313</v>
      </c>
      <c r="S725" s="144"/>
      <c r="T725" s="253">
        <v>498281281</v>
      </c>
      <c r="U725" s="383" t="s">
        <v>665</v>
      </c>
      <c r="V725" s="253">
        <v>0</v>
      </c>
      <c r="W725" s="253">
        <v>0</v>
      </c>
      <c r="X725" s="253">
        <v>0</v>
      </c>
      <c r="Y725" s="253">
        <v>70</v>
      </c>
      <c r="Z725" s="253">
        <v>206</v>
      </c>
      <c r="AA725" s="253">
        <v>0</v>
      </c>
      <c r="AB725" s="253">
        <v>0</v>
      </c>
      <c r="AC725" s="253">
        <v>0</v>
      </c>
      <c r="AD725" s="253">
        <v>37</v>
      </c>
      <c r="AE725" s="253">
        <v>0</v>
      </c>
      <c r="AF725" s="253">
        <v>229</v>
      </c>
      <c r="AG725" s="253">
        <v>0</v>
      </c>
      <c r="AH725" s="253">
        <v>0</v>
      </c>
      <c r="AI725" s="253">
        <v>0</v>
      </c>
      <c r="AJ725" s="253">
        <v>0</v>
      </c>
      <c r="AK725" s="126"/>
      <c r="AL725" s="253">
        <v>498</v>
      </c>
      <c r="AM725" s="253">
        <v>281</v>
      </c>
      <c r="AN725" s="253">
        <v>281</v>
      </c>
      <c r="AO725" s="253">
        <v>0</v>
      </c>
    </row>
    <row r="726" spans="1:41">
      <c r="A726" s="129">
        <v>499061061</v>
      </c>
      <c r="B726" s="130" t="s">
        <v>699</v>
      </c>
      <c r="C726" s="141">
        <f t="shared" si="172"/>
        <v>0</v>
      </c>
      <c r="D726" s="141">
        <f t="shared" si="173"/>
        <v>0</v>
      </c>
      <c r="E726" s="141">
        <f t="shared" si="174"/>
        <v>0</v>
      </c>
      <c r="F726" s="141">
        <f t="shared" si="175"/>
        <v>0</v>
      </c>
      <c r="G726" s="141">
        <f t="shared" si="176"/>
        <v>71</v>
      </c>
      <c r="H726" s="141">
        <f t="shared" si="177"/>
        <v>42</v>
      </c>
      <c r="I726" s="141">
        <f t="shared" si="178"/>
        <v>4.5374999999999996</v>
      </c>
      <c r="J726" s="141"/>
      <c r="K726" s="141">
        <f t="shared" si="179"/>
        <v>0</v>
      </c>
      <c r="L726" s="141">
        <f t="shared" si="180"/>
        <v>0</v>
      </c>
      <c r="M726" s="141">
        <f t="shared" si="181"/>
        <v>8</v>
      </c>
      <c r="N726" s="141">
        <f t="shared" si="182"/>
        <v>0</v>
      </c>
      <c r="O726" s="141">
        <f t="shared" si="183"/>
        <v>53</v>
      </c>
      <c r="P726" s="141">
        <f t="shared" si="170"/>
        <v>43.801652892561982</v>
      </c>
      <c r="Q726" s="141">
        <f t="shared" si="184"/>
        <v>9</v>
      </c>
      <c r="R726" s="141">
        <f t="shared" si="171"/>
        <v>121</v>
      </c>
      <c r="S726" s="144"/>
      <c r="T726" s="253">
        <v>499061061</v>
      </c>
      <c r="U726" s="383" t="s">
        <v>699</v>
      </c>
      <c r="V726" s="253">
        <v>0</v>
      </c>
      <c r="W726" s="253">
        <v>0</v>
      </c>
      <c r="X726" s="253">
        <v>0</v>
      </c>
      <c r="Y726" s="253">
        <v>0</v>
      </c>
      <c r="Z726" s="253">
        <v>71</v>
      </c>
      <c r="AA726" s="253">
        <v>42</v>
      </c>
      <c r="AB726" s="253">
        <v>0</v>
      </c>
      <c r="AC726" s="253">
        <v>0</v>
      </c>
      <c r="AD726" s="253">
        <v>8</v>
      </c>
      <c r="AE726" s="253">
        <v>0</v>
      </c>
      <c r="AF726" s="253">
        <v>36</v>
      </c>
      <c r="AG726" s="253">
        <v>0</v>
      </c>
      <c r="AH726" s="253">
        <v>0</v>
      </c>
      <c r="AI726" s="253">
        <v>0</v>
      </c>
      <c r="AJ726" s="253">
        <v>17</v>
      </c>
      <c r="AK726" s="126"/>
      <c r="AL726" s="253">
        <v>499</v>
      </c>
      <c r="AM726" s="253">
        <v>61</v>
      </c>
      <c r="AN726" s="253">
        <v>61</v>
      </c>
      <c r="AO726" s="253">
        <v>0</v>
      </c>
    </row>
    <row r="727" spans="1:41">
      <c r="A727" s="129">
        <v>499061161</v>
      </c>
      <c r="B727" s="130" t="s">
        <v>699</v>
      </c>
      <c r="C727" s="141">
        <f t="shared" si="172"/>
        <v>0</v>
      </c>
      <c r="D727" s="141">
        <f t="shared" si="173"/>
        <v>0</v>
      </c>
      <c r="E727" s="141">
        <f t="shared" si="174"/>
        <v>0</v>
      </c>
      <c r="F727" s="141">
        <f t="shared" si="175"/>
        <v>0</v>
      </c>
      <c r="G727" s="141">
        <f t="shared" si="176"/>
        <v>5</v>
      </c>
      <c r="H727" s="141">
        <f t="shared" si="177"/>
        <v>6</v>
      </c>
      <c r="I727" s="141">
        <f t="shared" si="178"/>
        <v>0.48749999999999999</v>
      </c>
      <c r="J727" s="141"/>
      <c r="K727" s="141">
        <f t="shared" si="179"/>
        <v>0</v>
      </c>
      <c r="L727" s="141">
        <f t="shared" si="180"/>
        <v>0</v>
      </c>
      <c r="M727" s="141">
        <f t="shared" si="181"/>
        <v>2</v>
      </c>
      <c r="N727" s="141">
        <f t="shared" si="182"/>
        <v>0</v>
      </c>
      <c r="O727" s="141">
        <f t="shared" si="183"/>
        <v>8</v>
      </c>
      <c r="P727" s="141">
        <f t="shared" si="170"/>
        <v>61.53846153846154</v>
      </c>
      <c r="Q727" s="141">
        <f t="shared" si="184"/>
        <v>10</v>
      </c>
      <c r="R727" s="141">
        <f t="shared" si="171"/>
        <v>13</v>
      </c>
      <c r="S727" s="144"/>
      <c r="T727" s="253">
        <v>499061161</v>
      </c>
      <c r="U727" s="383" t="s">
        <v>699</v>
      </c>
      <c r="V727" s="253">
        <v>0</v>
      </c>
      <c r="W727" s="253">
        <v>0</v>
      </c>
      <c r="X727" s="253">
        <v>0</v>
      </c>
      <c r="Y727" s="253">
        <v>0</v>
      </c>
      <c r="Z727" s="253">
        <v>5</v>
      </c>
      <c r="AA727" s="253">
        <v>6</v>
      </c>
      <c r="AB727" s="253">
        <v>0</v>
      </c>
      <c r="AC727" s="253">
        <v>0</v>
      </c>
      <c r="AD727" s="253">
        <v>2</v>
      </c>
      <c r="AE727" s="253">
        <v>0</v>
      </c>
      <c r="AF727" s="253">
        <v>3</v>
      </c>
      <c r="AG727" s="253">
        <v>0</v>
      </c>
      <c r="AH727" s="253">
        <v>0</v>
      </c>
      <c r="AI727" s="253">
        <v>0</v>
      </c>
      <c r="AJ727" s="253">
        <v>5</v>
      </c>
      <c r="AK727" s="126"/>
      <c r="AL727" s="253">
        <v>499</v>
      </c>
      <c r="AM727" s="253">
        <v>61</v>
      </c>
      <c r="AN727" s="253">
        <v>161</v>
      </c>
      <c r="AO727" s="253">
        <v>0</v>
      </c>
    </row>
    <row r="728" spans="1:41">
      <c r="A728" s="129">
        <v>499061281</v>
      </c>
      <c r="B728" s="130" t="s">
        <v>699</v>
      </c>
      <c r="C728" s="141">
        <f t="shared" si="172"/>
        <v>0</v>
      </c>
      <c r="D728" s="141">
        <f t="shared" si="173"/>
        <v>0</v>
      </c>
      <c r="E728" s="141">
        <f t="shared" si="174"/>
        <v>0</v>
      </c>
      <c r="F728" s="141">
        <f t="shared" si="175"/>
        <v>0</v>
      </c>
      <c r="G728" s="141">
        <f t="shared" si="176"/>
        <v>164</v>
      </c>
      <c r="H728" s="141">
        <f t="shared" si="177"/>
        <v>134</v>
      </c>
      <c r="I728" s="141">
        <f t="shared" si="178"/>
        <v>11.475</v>
      </c>
      <c r="J728" s="141"/>
      <c r="K728" s="141">
        <f t="shared" si="179"/>
        <v>0</v>
      </c>
      <c r="L728" s="141">
        <f t="shared" si="180"/>
        <v>0</v>
      </c>
      <c r="M728" s="141">
        <f t="shared" si="181"/>
        <v>8</v>
      </c>
      <c r="N728" s="141">
        <f t="shared" si="182"/>
        <v>0</v>
      </c>
      <c r="O728" s="141">
        <f t="shared" si="183"/>
        <v>152</v>
      </c>
      <c r="P728" s="141">
        <f t="shared" si="170"/>
        <v>49.673202614379086</v>
      </c>
      <c r="Q728" s="141">
        <f t="shared" si="184"/>
        <v>10</v>
      </c>
      <c r="R728" s="141">
        <f t="shared" si="171"/>
        <v>306</v>
      </c>
      <c r="S728" s="144"/>
      <c r="T728" s="253">
        <v>499061281</v>
      </c>
      <c r="U728" s="383" t="s">
        <v>699</v>
      </c>
      <c r="V728" s="253">
        <v>0</v>
      </c>
      <c r="W728" s="253">
        <v>0</v>
      </c>
      <c r="X728" s="253">
        <v>0</v>
      </c>
      <c r="Y728" s="253">
        <v>0</v>
      </c>
      <c r="Z728" s="253">
        <v>164</v>
      </c>
      <c r="AA728" s="253">
        <v>134</v>
      </c>
      <c r="AB728" s="253">
        <v>0</v>
      </c>
      <c r="AC728" s="253">
        <v>0</v>
      </c>
      <c r="AD728" s="253">
        <v>8</v>
      </c>
      <c r="AE728" s="253">
        <v>0</v>
      </c>
      <c r="AF728" s="253">
        <v>99</v>
      </c>
      <c r="AG728" s="253">
        <v>0</v>
      </c>
      <c r="AH728" s="253">
        <v>0</v>
      </c>
      <c r="AI728" s="253">
        <v>0</v>
      </c>
      <c r="AJ728" s="253">
        <v>53</v>
      </c>
      <c r="AK728" s="126"/>
      <c r="AL728" s="253">
        <v>499</v>
      </c>
      <c r="AM728" s="253">
        <v>61</v>
      </c>
      <c r="AN728" s="253">
        <v>281</v>
      </c>
      <c r="AO728" s="253">
        <v>0</v>
      </c>
    </row>
    <row r="729" spans="1:41">
      <c r="A729" s="129">
        <v>499061332</v>
      </c>
      <c r="B729" s="130" t="s">
        <v>699</v>
      </c>
      <c r="C729" s="141">
        <f t="shared" si="172"/>
        <v>0</v>
      </c>
      <c r="D729" s="141">
        <f t="shared" si="173"/>
        <v>0</v>
      </c>
      <c r="E729" s="141">
        <f t="shared" si="174"/>
        <v>0</v>
      </c>
      <c r="F729" s="141">
        <f t="shared" si="175"/>
        <v>0</v>
      </c>
      <c r="G729" s="141">
        <f t="shared" si="176"/>
        <v>19</v>
      </c>
      <c r="H729" s="141">
        <f t="shared" si="177"/>
        <v>15</v>
      </c>
      <c r="I729" s="141">
        <f t="shared" si="178"/>
        <v>1.425</v>
      </c>
      <c r="J729" s="141"/>
      <c r="K729" s="141">
        <f t="shared" si="179"/>
        <v>0</v>
      </c>
      <c r="L729" s="141">
        <f t="shared" si="180"/>
        <v>0</v>
      </c>
      <c r="M729" s="141">
        <f t="shared" si="181"/>
        <v>4</v>
      </c>
      <c r="N729" s="141">
        <f t="shared" si="182"/>
        <v>0</v>
      </c>
      <c r="O729" s="141">
        <f t="shared" si="183"/>
        <v>24</v>
      </c>
      <c r="P729" s="141">
        <f t="shared" si="170"/>
        <v>63.157894736842103</v>
      </c>
      <c r="Q729" s="141">
        <f t="shared" si="184"/>
        <v>10</v>
      </c>
      <c r="R729" s="141">
        <f t="shared" si="171"/>
        <v>38</v>
      </c>
      <c r="S729" s="144"/>
      <c r="T729" s="253">
        <v>499061332</v>
      </c>
      <c r="U729" s="383" t="s">
        <v>699</v>
      </c>
      <c r="V729" s="253">
        <v>0</v>
      </c>
      <c r="W729" s="253">
        <v>0</v>
      </c>
      <c r="X729" s="253">
        <v>0</v>
      </c>
      <c r="Y729" s="253">
        <v>0</v>
      </c>
      <c r="Z729" s="253">
        <v>19</v>
      </c>
      <c r="AA729" s="253">
        <v>15</v>
      </c>
      <c r="AB729" s="253">
        <v>0</v>
      </c>
      <c r="AC729" s="253">
        <v>0</v>
      </c>
      <c r="AD729" s="253">
        <v>4</v>
      </c>
      <c r="AE729" s="253">
        <v>0</v>
      </c>
      <c r="AF729" s="253">
        <v>18</v>
      </c>
      <c r="AG729" s="253">
        <v>0</v>
      </c>
      <c r="AH729" s="253">
        <v>0</v>
      </c>
      <c r="AI729" s="253">
        <v>0</v>
      </c>
      <c r="AJ729" s="253">
        <v>6</v>
      </c>
      <c r="AK729" s="126"/>
      <c r="AL729" s="253">
        <v>499</v>
      </c>
      <c r="AM729" s="253">
        <v>61</v>
      </c>
      <c r="AN729" s="253">
        <v>332</v>
      </c>
      <c r="AO729" s="253">
        <v>0</v>
      </c>
    </row>
    <row r="730" spans="1:41">
      <c r="A730" s="129">
        <v>3501137061</v>
      </c>
      <c r="B730" s="130" t="s">
        <v>710</v>
      </c>
      <c r="C730" s="141">
        <f t="shared" si="172"/>
        <v>0</v>
      </c>
      <c r="D730" s="141">
        <f t="shared" si="173"/>
        <v>0</v>
      </c>
      <c r="E730" s="141">
        <f t="shared" si="174"/>
        <v>0</v>
      </c>
      <c r="F730" s="141">
        <f t="shared" si="175"/>
        <v>0</v>
      </c>
      <c r="G730" s="141">
        <f t="shared" si="176"/>
        <v>0</v>
      </c>
      <c r="H730" s="141">
        <f t="shared" si="177"/>
        <v>14</v>
      </c>
      <c r="I730" s="141">
        <f t="shared" si="178"/>
        <v>0.6</v>
      </c>
      <c r="J730" s="141"/>
      <c r="K730" s="141">
        <f t="shared" si="179"/>
        <v>0</v>
      </c>
      <c r="L730" s="141">
        <f t="shared" si="180"/>
        <v>0</v>
      </c>
      <c r="M730" s="141">
        <f t="shared" si="181"/>
        <v>2</v>
      </c>
      <c r="N730" s="141">
        <f t="shared" si="182"/>
        <v>0</v>
      </c>
      <c r="O730" s="141">
        <f t="shared" si="183"/>
        <v>9</v>
      </c>
      <c r="P730" s="141">
        <f t="shared" si="170"/>
        <v>56.25</v>
      </c>
      <c r="Q730" s="141">
        <f t="shared" si="184"/>
        <v>10</v>
      </c>
      <c r="R730" s="141">
        <f t="shared" si="171"/>
        <v>16</v>
      </c>
      <c r="S730" s="144"/>
      <c r="T730" s="253">
        <v>3501137061</v>
      </c>
      <c r="U730" s="383" t="s">
        <v>710</v>
      </c>
      <c r="V730" s="253">
        <v>0</v>
      </c>
      <c r="W730" s="253">
        <v>0</v>
      </c>
      <c r="X730" s="253">
        <v>0</v>
      </c>
      <c r="Y730" s="253">
        <v>0</v>
      </c>
      <c r="Z730" s="253">
        <v>0</v>
      </c>
      <c r="AA730" s="253">
        <v>14</v>
      </c>
      <c r="AB730" s="253">
        <v>0</v>
      </c>
      <c r="AC730" s="253">
        <v>0</v>
      </c>
      <c r="AD730" s="253">
        <v>2</v>
      </c>
      <c r="AE730" s="253">
        <v>0</v>
      </c>
      <c r="AF730" s="253">
        <v>0</v>
      </c>
      <c r="AG730" s="253">
        <v>0</v>
      </c>
      <c r="AH730" s="253">
        <v>0</v>
      </c>
      <c r="AI730" s="253">
        <v>0</v>
      </c>
      <c r="AJ730" s="253">
        <v>9</v>
      </c>
      <c r="AK730" s="126"/>
      <c r="AL730" s="253">
        <v>3501</v>
      </c>
      <c r="AM730" s="253">
        <v>137</v>
      </c>
      <c r="AN730" s="253">
        <v>61</v>
      </c>
      <c r="AO730" s="253">
        <v>0</v>
      </c>
    </row>
    <row r="731" spans="1:41">
      <c r="A731" s="129">
        <v>3501137086</v>
      </c>
      <c r="B731" s="130" t="s">
        <v>710</v>
      </c>
      <c r="C731" s="141">
        <f t="shared" si="172"/>
        <v>0</v>
      </c>
      <c r="D731" s="141">
        <f t="shared" si="173"/>
        <v>0</v>
      </c>
      <c r="E731" s="141">
        <f t="shared" si="174"/>
        <v>0</v>
      </c>
      <c r="F731" s="141">
        <f t="shared" si="175"/>
        <v>0</v>
      </c>
      <c r="G731" s="141">
        <f t="shared" si="176"/>
        <v>0</v>
      </c>
      <c r="H731" s="141">
        <f t="shared" si="177"/>
        <v>1</v>
      </c>
      <c r="I731" s="141">
        <f t="shared" si="178"/>
        <v>3.7499999999999999E-2</v>
      </c>
      <c r="J731" s="141"/>
      <c r="K731" s="141">
        <f t="shared" si="179"/>
        <v>0</v>
      </c>
      <c r="L731" s="141">
        <f t="shared" si="180"/>
        <v>0</v>
      </c>
      <c r="M731" s="141">
        <f t="shared" si="181"/>
        <v>0</v>
      </c>
      <c r="N731" s="141">
        <f t="shared" si="182"/>
        <v>0</v>
      </c>
      <c r="O731" s="141">
        <f t="shared" si="183"/>
        <v>0</v>
      </c>
      <c r="P731" s="141">
        <f t="shared" si="170"/>
        <v>0</v>
      </c>
      <c r="Q731" s="141">
        <f t="shared" si="184"/>
        <v>1</v>
      </c>
      <c r="R731" s="141">
        <f t="shared" si="171"/>
        <v>1</v>
      </c>
      <c r="S731" s="144"/>
      <c r="T731" s="253">
        <v>3501137086</v>
      </c>
      <c r="U731" s="383" t="s">
        <v>710</v>
      </c>
      <c r="V731" s="253">
        <v>0</v>
      </c>
      <c r="W731" s="253">
        <v>0</v>
      </c>
      <c r="X731" s="253">
        <v>0</v>
      </c>
      <c r="Y731" s="253">
        <v>0</v>
      </c>
      <c r="Z731" s="253">
        <v>0</v>
      </c>
      <c r="AA731" s="253">
        <v>1</v>
      </c>
      <c r="AB731" s="253">
        <v>0</v>
      </c>
      <c r="AC731" s="253">
        <v>0</v>
      </c>
      <c r="AD731" s="253">
        <v>0</v>
      </c>
      <c r="AE731" s="253">
        <v>0</v>
      </c>
      <c r="AF731" s="253">
        <v>0</v>
      </c>
      <c r="AG731" s="253">
        <v>0</v>
      </c>
      <c r="AH731" s="253">
        <v>0</v>
      </c>
      <c r="AI731" s="253">
        <v>0</v>
      </c>
      <c r="AJ731" s="253">
        <v>0</v>
      </c>
      <c r="AK731" s="126"/>
      <c r="AL731" s="253">
        <v>3501</v>
      </c>
      <c r="AM731" s="253">
        <v>137</v>
      </c>
      <c r="AN731" s="253">
        <v>86</v>
      </c>
      <c r="AO731" s="253">
        <v>0</v>
      </c>
    </row>
    <row r="732" spans="1:41">
      <c r="A732" s="129">
        <v>3501137127</v>
      </c>
      <c r="B732" s="130" t="s">
        <v>710</v>
      </c>
      <c r="C732" s="141">
        <f t="shared" si="172"/>
        <v>0</v>
      </c>
      <c r="D732" s="141">
        <f t="shared" si="173"/>
        <v>0</v>
      </c>
      <c r="E732" s="141">
        <f t="shared" si="174"/>
        <v>0</v>
      </c>
      <c r="F732" s="141">
        <f t="shared" si="175"/>
        <v>0</v>
      </c>
      <c r="G732" s="141">
        <f t="shared" si="176"/>
        <v>0</v>
      </c>
      <c r="H732" s="141">
        <f t="shared" si="177"/>
        <v>1</v>
      </c>
      <c r="I732" s="141">
        <f t="shared" si="178"/>
        <v>3.7499999999999999E-2</v>
      </c>
      <c r="J732" s="141"/>
      <c r="K732" s="141">
        <f t="shared" si="179"/>
        <v>0</v>
      </c>
      <c r="L732" s="141">
        <f t="shared" si="180"/>
        <v>0</v>
      </c>
      <c r="M732" s="141">
        <f t="shared" si="181"/>
        <v>0</v>
      </c>
      <c r="N732" s="141">
        <f t="shared" si="182"/>
        <v>0</v>
      </c>
      <c r="O732" s="141">
        <f t="shared" si="183"/>
        <v>0</v>
      </c>
      <c r="P732" s="141">
        <f t="shared" si="170"/>
        <v>0</v>
      </c>
      <c r="Q732" s="141">
        <f t="shared" si="184"/>
        <v>1</v>
      </c>
      <c r="R732" s="141">
        <f t="shared" si="171"/>
        <v>1</v>
      </c>
      <c r="S732" s="144"/>
      <c r="T732" s="253">
        <v>3501137127</v>
      </c>
      <c r="U732" s="383" t="s">
        <v>710</v>
      </c>
      <c r="V732" s="253">
        <v>0</v>
      </c>
      <c r="W732" s="253">
        <v>0</v>
      </c>
      <c r="X732" s="253">
        <v>0</v>
      </c>
      <c r="Y732" s="253">
        <v>0</v>
      </c>
      <c r="Z732" s="253">
        <v>0</v>
      </c>
      <c r="AA732" s="253">
        <v>1</v>
      </c>
      <c r="AB732" s="253">
        <v>0</v>
      </c>
      <c r="AC732" s="253">
        <v>0</v>
      </c>
      <c r="AD732" s="253">
        <v>0</v>
      </c>
      <c r="AE732" s="253">
        <v>0</v>
      </c>
      <c r="AF732" s="253">
        <v>0</v>
      </c>
      <c r="AG732" s="253">
        <v>0</v>
      </c>
      <c r="AH732" s="253">
        <v>0</v>
      </c>
      <c r="AI732" s="253">
        <v>0</v>
      </c>
      <c r="AJ732" s="253">
        <v>0</v>
      </c>
      <c r="AK732" s="126"/>
      <c r="AL732" s="253">
        <v>3501</v>
      </c>
      <c r="AM732" s="253">
        <v>137</v>
      </c>
      <c r="AN732" s="253">
        <v>127</v>
      </c>
      <c r="AO732" s="253">
        <v>0</v>
      </c>
    </row>
    <row r="733" spans="1:41">
      <c r="A733" s="129">
        <v>3501137137</v>
      </c>
      <c r="B733" s="130" t="s">
        <v>710</v>
      </c>
      <c r="C733" s="141">
        <f t="shared" si="172"/>
        <v>0</v>
      </c>
      <c r="D733" s="141">
        <f t="shared" si="173"/>
        <v>0</v>
      </c>
      <c r="E733" s="141">
        <f t="shared" si="174"/>
        <v>0</v>
      </c>
      <c r="F733" s="141">
        <f t="shared" si="175"/>
        <v>0</v>
      </c>
      <c r="G733" s="141">
        <f t="shared" si="176"/>
        <v>0</v>
      </c>
      <c r="H733" s="141">
        <f t="shared" si="177"/>
        <v>217</v>
      </c>
      <c r="I733" s="141">
        <f t="shared" si="178"/>
        <v>9.3000000000000007</v>
      </c>
      <c r="J733" s="141"/>
      <c r="K733" s="141">
        <f t="shared" si="179"/>
        <v>0</v>
      </c>
      <c r="L733" s="141">
        <f t="shared" si="180"/>
        <v>0</v>
      </c>
      <c r="M733" s="141">
        <f t="shared" si="181"/>
        <v>31</v>
      </c>
      <c r="N733" s="141">
        <f t="shared" si="182"/>
        <v>0</v>
      </c>
      <c r="O733" s="141">
        <f t="shared" si="183"/>
        <v>186</v>
      </c>
      <c r="P733" s="141">
        <f t="shared" si="170"/>
        <v>75</v>
      </c>
      <c r="Q733" s="141">
        <f t="shared" si="184"/>
        <v>10</v>
      </c>
      <c r="R733" s="141">
        <f t="shared" si="171"/>
        <v>248</v>
      </c>
      <c r="S733" s="144"/>
      <c r="T733" s="253">
        <v>3501137137</v>
      </c>
      <c r="U733" s="383" t="s">
        <v>710</v>
      </c>
      <c r="V733" s="253">
        <v>0</v>
      </c>
      <c r="W733" s="253">
        <v>0</v>
      </c>
      <c r="X733" s="253">
        <v>0</v>
      </c>
      <c r="Y733" s="253">
        <v>0</v>
      </c>
      <c r="Z733" s="253">
        <v>0</v>
      </c>
      <c r="AA733" s="253">
        <v>217</v>
      </c>
      <c r="AB733" s="253">
        <v>0</v>
      </c>
      <c r="AC733" s="253">
        <v>0</v>
      </c>
      <c r="AD733" s="253">
        <v>31</v>
      </c>
      <c r="AE733" s="253">
        <v>0</v>
      </c>
      <c r="AF733" s="253">
        <v>0</v>
      </c>
      <c r="AG733" s="253">
        <v>0</v>
      </c>
      <c r="AH733" s="253">
        <v>0</v>
      </c>
      <c r="AI733" s="253">
        <v>0</v>
      </c>
      <c r="AJ733" s="253">
        <v>186</v>
      </c>
      <c r="AK733" s="126"/>
      <c r="AL733" s="253">
        <v>3501</v>
      </c>
      <c r="AM733" s="253">
        <v>137</v>
      </c>
      <c r="AN733" s="253">
        <v>137</v>
      </c>
      <c r="AO733" s="253">
        <v>0</v>
      </c>
    </row>
    <row r="734" spans="1:41">
      <c r="A734" s="129">
        <v>3501137210</v>
      </c>
      <c r="B734" s="130" t="s">
        <v>710</v>
      </c>
      <c r="C734" s="141">
        <f t="shared" si="172"/>
        <v>0</v>
      </c>
      <c r="D734" s="141">
        <f t="shared" si="173"/>
        <v>0</v>
      </c>
      <c r="E734" s="141">
        <f t="shared" si="174"/>
        <v>0</v>
      </c>
      <c r="F734" s="141">
        <f t="shared" si="175"/>
        <v>0</v>
      </c>
      <c r="G734" s="141">
        <f t="shared" si="176"/>
        <v>0</v>
      </c>
      <c r="H734" s="141">
        <f t="shared" si="177"/>
        <v>4</v>
      </c>
      <c r="I734" s="141">
        <f t="shared" si="178"/>
        <v>0.15</v>
      </c>
      <c r="J734" s="141"/>
      <c r="K734" s="141">
        <f t="shared" si="179"/>
        <v>0</v>
      </c>
      <c r="L734" s="141">
        <f t="shared" si="180"/>
        <v>0</v>
      </c>
      <c r="M734" s="141">
        <f t="shared" si="181"/>
        <v>0</v>
      </c>
      <c r="N734" s="141">
        <f t="shared" si="182"/>
        <v>0</v>
      </c>
      <c r="O734" s="141">
        <f t="shared" si="183"/>
        <v>4</v>
      </c>
      <c r="P734" s="141">
        <f t="shared" si="170"/>
        <v>100</v>
      </c>
      <c r="Q734" s="141">
        <f t="shared" si="184"/>
        <v>10</v>
      </c>
      <c r="R734" s="141">
        <f t="shared" si="171"/>
        <v>4</v>
      </c>
      <c r="S734" s="144"/>
      <c r="T734" s="253">
        <v>3501137210</v>
      </c>
      <c r="U734" s="383" t="s">
        <v>710</v>
      </c>
      <c r="V734" s="253">
        <v>0</v>
      </c>
      <c r="W734" s="253">
        <v>0</v>
      </c>
      <c r="X734" s="253">
        <v>0</v>
      </c>
      <c r="Y734" s="253">
        <v>0</v>
      </c>
      <c r="Z734" s="253">
        <v>0</v>
      </c>
      <c r="AA734" s="253">
        <v>4</v>
      </c>
      <c r="AB734" s="253">
        <v>0</v>
      </c>
      <c r="AC734" s="253">
        <v>0</v>
      </c>
      <c r="AD734" s="253">
        <v>0</v>
      </c>
      <c r="AE734" s="253">
        <v>0</v>
      </c>
      <c r="AF734" s="253">
        <v>0</v>
      </c>
      <c r="AG734" s="253">
        <v>0</v>
      </c>
      <c r="AH734" s="253">
        <v>0</v>
      </c>
      <c r="AI734" s="253">
        <v>0</v>
      </c>
      <c r="AJ734" s="253">
        <v>4</v>
      </c>
      <c r="AK734" s="126"/>
      <c r="AL734" s="253">
        <v>3501</v>
      </c>
      <c r="AM734" s="253">
        <v>137</v>
      </c>
      <c r="AN734" s="253">
        <v>210</v>
      </c>
      <c r="AO734" s="253">
        <v>0</v>
      </c>
    </row>
    <row r="735" spans="1:41">
      <c r="A735" s="129">
        <v>3501137278</v>
      </c>
      <c r="B735" s="130" t="s">
        <v>710</v>
      </c>
      <c r="C735" s="141">
        <f t="shared" si="172"/>
        <v>0</v>
      </c>
      <c r="D735" s="141">
        <f t="shared" si="173"/>
        <v>0</v>
      </c>
      <c r="E735" s="141">
        <f t="shared" si="174"/>
        <v>0</v>
      </c>
      <c r="F735" s="141">
        <f t="shared" si="175"/>
        <v>0</v>
      </c>
      <c r="G735" s="141">
        <f t="shared" si="176"/>
        <v>0</v>
      </c>
      <c r="H735" s="141">
        <f t="shared" si="177"/>
        <v>1</v>
      </c>
      <c r="I735" s="141">
        <f t="shared" si="178"/>
        <v>3.7499999999999999E-2</v>
      </c>
      <c r="J735" s="141"/>
      <c r="K735" s="141">
        <f t="shared" si="179"/>
        <v>0</v>
      </c>
      <c r="L735" s="141">
        <f t="shared" si="180"/>
        <v>0</v>
      </c>
      <c r="M735" s="141">
        <f t="shared" si="181"/>
        <v>0</v>
      </c>
      <c r="N735" s="141">
        <f t="shared" si="182"/>
        <v>0</v>
      </c>
      <c r="O735" s="141">
        <f t="shared" si="183"/>
        <v>0</v>
      </c>
      <c r="P735" s="141">
        <f t="shared" si="170"/>
        <v>0</v>
      </c>
      <c r="Q735" s="141">
        <f t="shared" si="184"/>
        <v>1</v>
      </c>
      <c r="R735" s="141">
        <f t="shared" si="171"/>
        <v>1</v>
      </c>
      <c r="S735" s="144"/>
      <c r="T735" s="253">
        <v>3501137278</v>
      </c>
      <c r="U735" s="383" t="s">
        <v>710</v>
      </c>
      <c r="V735" s="253">
        <v>0</v>
      </c>
      <c r="W735" s="253">
        <v>0</v>
      </c>
      <c r="X735" s="253">
        <v>0</v>
      </c>
      <c r="Y735" s="253">
        <v>0</v>
      </c>
      <c r="Z735" s="253">
        <v>0</v>
      </c>
      <c r="AA735" s="253">
        <v>1</v>
      </c>
      <c r="AB735" s="253">
        <v>0</v>
      </c>
      <c r="AC735" s="253">
        <v>0</v>
      </c>
      <c r="AD735" s="253">
        <v>0</v>
      </c>
      <c r="AE735" s="253">
        <v>0</v>
      </c>
      <c r="AF735" s="253">
        <v>0</v>
      </c>
      <c r="AG735" s="253">
        <v>0</v>
      </c>
      <c r="AH735" s="253">
        <v>0</v>
      </c>
      <c r="AI735" s="253">
        <v>0</v>
      </c>
      <c r="AJ735" s="253">
        <v>0</v>
      </c>
      <c r="AK735" s="126"/>
      <c r="AL735" s="253">
        <v>3501</v>
      </c>
      <c r="AM735" s="253">
        <v>137</v>
      </c>
      <c r="AN735" s="253">
        <v>278</v>
      </c>
      <c r="AO735" s="253">
        <v>0</v>
      </c>
    </row>
    <row r="736" spans="1:41">
      <c r="A736" s="129">
        <v>3501137281</v>
      </c>
      <c r="B736" s="130" t="s">
        <v>710</v>
      </c>
      <c r="C736" s="141">
        <f t="shared" si="172"/>
        <v>0</v>
      </c>
      <c r="D736" s="141">
        <f t="shared" si="173"/>
        <v>0</v>
      </c>
      <c r="E736" s="141">
        <f t="shared" si="174"/>
        <v>0</v>
      </c>
      <c r="F736" s="141">
        <f t="shared" si="175"/>
        <v>0</v>
      </c>
      <c r="G736" s="141">
        <f t="shared" si="176"/>
        <v>0</v>
      </c>
      <c r="H736" s="141">
        <f t="shared" si="177"/>
        <v>51</v>
      </c>
      <c r="I736" s="141">
        <f t="shared" si="178"/>
        <v>1.95</v>
      </c>
      <c r="J736" s="141"/>
      <c r="K736" s="141">
        <f t="shared" si="179"/>
        <v>0</v>
      </c>
      <c r="L736" s="141">
        <f t="shared" si="180"/>
        <v>0</v>
      </c>
      <c r="M736" s="141">
        <f t="shared" si="181"/>
        <v>1</v>
      </c>
      <c r="N736" s="141">
        <f t="shared" si="182"/>
        <v>0</v>
      </c>
      <c r="O736" s="141">
        <f t="shared" si="183"/>
        <v>39</v>
      </c>
      <c r="P736" s="141">
        <f t="shared" si="170"/>
        <v>75</v>
      </c>
      <c r="Q736" s="141">
        <f t="shared" si="184"/>
        <v>10</v>
      </c>
      <c r="R736" s="141">
        <f t="shared" si="171"/>
        <v>52</v>
      </c>
      <c r="S736" s="144"/>
      <c r="T736" s="253">
        <v>3501137281</v>
      </c>
      <c r="U736" s="383" t="s">
        <v>710</v>
      </c>
      <c r="V736" s="253">
        <v>0</v>
      </c>
      <c r="W736" s="253">
        <v>0</v>
      </c>
      <c r="X736" s="253">
        <v>0</v>
      </c>
      <c r="Y736" s="253">
        <v>0</v>
      </c>
      <c r="Z736" s="253">
        <v>0</v>
      </c>
      <c r="AA736" s="253">
        <v>51</v>
      </c>
      <c r="AB736" s="253">
        <v>0</v>
      </c>
      <c r="AC736" s="253">
        <v>0</v>
      </c>
      <c r="AD736" s="253">
        <v>1</v>
      </c>
      <c r="AE736" s="253">
        <v>0</v>
      </c>
      <c r="AF736" s="253">
        <v>0</v>
      </c>
      <c r="AG736" s="253">
        <v>0</v>
      </c>
      <c r="AH736" s="253">
        <v>0</v>
      </c>
      <c r="AI736" s="253">
        <v>0</v>
      </c>
      <c r="AJ736" s="253">
        <v>39</v>
      </c>
      <c r="AK736" s="126"/>
      <c r="AL736" s="253">
        <v>3501</v>
      </c>
      <c r="AM736" s="253">
        <v>137</v>
      </c>
      <c r="AN736" s="253">
        <v>281</v>
      </c>
      <c r="AO736" s="253">
        <v>0</v>
      </c>
    </row>
    <row r="737" spans="1:41">
      <c r="A737" s="129">
        <v>3501137325</v>
      </c>
      <c r="B737" s="130" t="s">
        <v>710</v>
      </c>
      <c r="C737" s="141">
        <f t="shared" si="172"/>
        <v>0</v>
      </c>
      <c r="D737" s="141">
        <f t="shared" si="173"/>
        <v>0</v>
      </c>
      <c r="E737" s="141">
        <f t="shared" si="174"/>
        <v>0</v>
      </c>
      <c r="F737" s="141">
        <f t="shared" si="175"/>
        <v>0</v>
      </c>
      <c r="G737" s="141">
        <f t="shared" si="176"/>
        <v>0</v>
      </c>
      <c r="H737" s="141">
        <f t="shared" si="177"/>
        <v>2</v>
      </c>
      <c r="I737" s="141">
        <f t="shared" si="178"/>
        <v>7.4999999999999997E-2</v>
      </c>
      <c r="J737" s="141"/>
      <c r="K737" s="141">
        <f t="shared" si="179"/>
        <v>0</v>
      </c>
      <c r="L737" s="141">
        <f t="shared" si="180"/>
        <v>0</v>
      </c>
      <c r="M737" s="141">
        <f t="shared" si="181"/>
        <v>0</v>
      </c>
      <c r="N737" s="141">
        <f t="shared" si="182"/>
        <v>0</v>
      </c>
      <c r="O737" s="141">
        <f t="shared" si="183"/>
        <v>2</v>
      </c>
      <c r="P737" s="141">
        <f t="shared" si="170"/>
        <v>100</v>
      </c>
      <c r="Q737" s="141">
        <f t="shared" si="184"/>
        <v>10</v>
      </c>
      <c r="R737" s="141">
        <f t="shared" si="171"/>
        <v>2</v>
      </c>
      <c r="S737" s="144"/>
      <c r="T737" s="253">
        <v>3501137325</v>
      </c>
      <c r="U737" s="383" t="s">
        <v>710</v>
      </c>
      <c r="V737" s="253">
        <v>0</v>
      </c>
      <c r="W737" s="253">
        <v>0</v>
      </c>
      <c r="X737" s="253">
        <v>0</v>
      </c>
      <c r="Y737" s="253">
        <v>0</v>
      </c>
      <c r="Z737" s="253">
        <v>0</v>
      </c>
      <c r="AA737" s="253">
        <v>2</v>
      </c>
      <c r="AB737" s="253">
        <v>0</v>
      </c>
      <c r="AC737" s="253">
        <v>0</v>
      </c>
      <c r="AD737" s="253">
        <v>0</v>
      </c>
      <c r="AE737" s="253">
        <v>0</v>
      </c>
      <c r="AF737" s="253">
        <v>0</v>
      </c>
      <c r="AG737" s="253">
        <v>0</v>
      </c>
      <c r="AH737" s="253">
        <v>0</v>
      </c>
      <c r="AI737" s="253">
        <v>0</v>
      </c>
      <c r="AJ737" s="253">
        <v>2</v>
      </c>
      <c r="AK737" s="126"/>
      <c r="AL737" s="253">
        <v>3501</v>
      </c>
      <c r="AM737" s="253">
        <v>137</v>
      </c>
      <c r="AN737" s="253">
        <v>325</v>
      </c>
      <c r="AO737" s="253">
        <v>0</v>
      </c>
    </row>
    <row r="738" spans="1:41">
      <c r="A738" s="129">
        <v>3501137332</v>
      </c>
      <c r="B738" s="130" t="s">
        <v>710</v>
      </c>
      <c r="C738" s="141">
        <f t="shared" si="172"/>
        <v>0</v>
      </c>
      <c r="D738" s="141">
        <f t="shared" si="173"/>
        <v>0</v>
      </c>
      <c r="E738" s="141">
        <f t="shared" si="174"/>
        <v>0</v>
      </c>
      <c r="F738" s="141">
        <f t="shared" si="175"/>
        <v>0</v>
      </c>
      <c r="G738" s="141">
        <f t="shared" si="176"/>
        <v>0</v>
      </c>
      <c r="H738" s="141">
        <f t="shared" si="177"/>
        <v>2</v>
      </c>
      <c r="I738" s="141">
        <f t="shared" si="178"/>
        <v>7.4999999999999997E-2</v>
      </c>
      <c r="J738" s="141"/>
      <c r="K738" s="141">
        <f t="shared" si="179"/>
        <v>0</v>
      </c>
      <c r="L738" s="141">
        <f t="shared" si="180"/>
        <v>0</v>
      </c>
      <c r="M738" s="141">
        <f t="shared" si="181"/>
        <v>0</v>
      </c>
      <c r="N738" s="141">
        <f t="shared" si="182"/>
        <v>0</v>
      </c>
      <c r="O738" s="141">
        <f t="shared" si="183"/>
        <v>0</v>
      </c>
      <c r="P738" s="141">
        <f t="shared" si="170"/>
        <v>0</v>
      </c>
      <c r="Q738" s="141">
        <f t="shared" si="184"/>
        <v>1</v>
      </c>
      <c r="R738" s="141">
        <f t="shared" si="171"/>
        <v>2</v>
      </c>
      <c r="S738" s="144"/>
      <c r="T738" s="253">
        <v>3501137332</v>
      </c>
      <c r="U738" s="383" t="s">
        <v>710</v>
      </c>
      <c r="V738" s="253">
        <v>0</v>
      </c>
      <c r="W738" s="253">
        <v>0</v>
      </c>
      <c r="X738" s="253">
        <v>0</v>
      </c>
      <c r="Y738" s="253">
        <v>0</v>
      </c>
      <c r="Z738" s="253">
        <v>0</v>
      </c>
      <c r="AA738" s="253">
        <v>2</v>
      </c>
      <c r="AB738" s="253">
        <v>0</v>
      </c>
      <c r="AC738" s="253">
        <v>0</v>
      </c>
      <c r="AD738" s="253">
        <v>0</v>
      </c>
      <c r="AE738" s="253">
        <v>0</v>
      </c>
      <c r="AF738" s="253">
        <v>0</v>
      </c>
      <c r="AG738" s="253">
        <v>0</v>
      </c>
      <c r="AH738" s="253">
        <v>0</v>
      </c>
      <c r="AI738" s="253">
        <v>0</v>
      </c>
      <c r="AJ738" s="253">
        <v>0</v>
      </c>
      <c r="AK738" s="126"/>
      <c r="AL738" s="253">
        <v>3501</v>
      </c>
      <c r="AM738" s="253">
        <v>137</v>
      </c>
      <c r="AN738" s="253">
        <v>332</v>
      </c>
      <c r="AO738" s="253">
        <v>0</v>
      </c>
    </row>
    <row r="739" spans="1:41">
      <c r="A739" s="129">
        <v>3501137672</v>
      </c>
      <c r="B739" s="130" t="s">
        <v>710</v>
      </c>
      <c r="C739" s="141">
        <f t="shared" si="172"/>
        <v>0</v>
      </c>
      <c r="D739" s="141">
        <f t="shared" si="173"/>
        <v>0</v>
      </c>
      <c r="E739" s="141">
        <f t="shared" si="174"/>
        <v>0</v>
      </c>
      <c r="F739" s="141">
        <f t="shared" si="175"/>
        <v>0</v>
      </c>
      <c r="G739" s="141">
        <f t="shared" si="176"/>
        <v>0</v>
      </c>
      <c r="H739" s="141">
        <f t="shared" si="177"/>
        <v>1</v>
      </c>
      <c r="I739" s="141">
        <f t="shared" si="178"/>
        <v>3.7499999999999999E-2</v>
      </c>
      <c r="J739" s="141"/>
      <c r="K739" s="141">
        <f t="shared" si="179"/>
        <v>0</v>
      </c>
      <c r="L739" s="141">
        <f t="shared" si="180"/>
        <v>0</v>
      </c>
      <c r="M739" s="141">
        <f t="shared" si="181"/>
        <v>0</v>
      </c>
      <c r="N739" s="141">
        <f t="shared" si="182"/>
        <v>0</v>
      </c>
      <c r="O739" s="141">
        <f t="shared" si="183"/>
        <v>0</v>
      </c>
      <c r="P739" s="141">
        <f t="shared" si="170"/>
        <v>0</v>
      </c>
      <c r="Q739" s="141">
        <f t="shared" si="184"/>
        <v>1</v>
      </c>
      <c r="R739" s="141">
        <f t="shared" si="171"/>
        <v>1</v>
      </c>
      <c r="S739" s="144"/>
      <c r="T739" s="253">
        <v>3501137672</v>
      </c>
      <c r="U739" s="383" t="s">
        <v>710</v>
      </c>
      <c r="V739" s="253">
        <v>0</v>
      </c>
      <c r="W739" s="253">
        <v>0</v>
      </c>
      <c r="X739" s="253">
        <v>0</v>
      </c>
      <c r="Y739" s="253">
        <v>0</v>
      </c>
      <c r="Z739" s="253">
        <v>0</v>
      </c>
      <c r="AA739" s="253">
        <v>1</v>
      </c>
      <c r="AB739" s="253">
        <v>0</v>
      </c>
      <c r="AC739" s="253">
        <v>0</v>
      </c>
      <c r="AD739" s="253">
        <v>0</v>
      </c>
      <c r="AE739" s="253">
        <v>0</v>
      </c>
      <c r="AF739" s="253">
        <v>0</v>
      </c>
      <c r="AG739" s="253">
        <v>0</v>
      </c>
      <c r="AH739" s="253">
        <v>0</v>
      </c>
      <c r="AI739" s="253">
        <v>0</v>
      </c>
      <c r="AJ739" s="253">
        <v>0</v>
      </c>
      <c r="AK739" s="126"/>
      <c r="AL739" s="253">
        <v>3501</v>
      </c>
      <c r="AM739" s="253">
        <v>137</v>
      </c>
      <c r="AN739" s="253">
        <v>672</v>
      </c>
      <c r="AO739" s="253">
        <v>0</v>
      </c>
    </row>
    <row r="740" spans="1:41">
      <c r="A740" s="129">
        <v>3502281061</v>
      </c>
      <c r="B740" s="130" t="s">
        <v>711</v>
      </c>
      <c r="C740" s="141">
        <f t="shared" si="172"/>
        <v>0</v>
      </c>
      <c r="D740" s="141">
        <f t="shared" si="173"/>
        <v>0</v>
      </c>
      <c r="E740" s="141">
        <f t="shared" si="174"/>
        <v>0</v>
      </c>
      <c r="F740" s="141">
        <f t="shared" si="175"/>
        <v>0</v>
      </c>
      <c r="G740" s="141">
        <f t="shared" si="176"/>
        <v>1</v>
      </c>
      <c r="H740" s="141">
        <f t="shared" si="177"/>
        <v>0</v>
      </c>
      <c r="I740" s="141">
        <f t="shared" si="178"/>
        <v>3.7499999999999999E-2</v>
      </c>
      <c r="J740" s="141"/>
      <c r="K740" s="141">
        <f t="shared" si="179"/>
        <v>0</v>
      </c>
      <c r="L740" s="141">
        <f t="shared" si="180"/>
        <v>0</v>
      </c>
      <c r="M740" s="141">
        <f t="shared" si="181"/>
        <v>0</v>
      </c>
      <c r="N740" s="141">
        <f t="shared" si="182"/>
        <v>0</v>
      </c>
      <c r="O740" s="141">
        <f t="shared" si="183"/>
        <v>1</v>
      </c>
      <c r="P740" s="141">
        <f t="shared" si="170"/>
        <v>100</v>
      </c>
      <c r="Q740" s="141">
        <f t="shared" si="184"/>
        <v>10</v>
      </c>
      <c r="R740" s="141">
        <f t="shared" si="171"/>
        <v>1</v>
      </c>
      <c r="S740" s="144"/>
      <c r="T740" s="253">
        <v>3502281061</v>
      </c>
      <c r="U740" s="383" t="s">
        <v>711</v>
      </c>
      <c r="V740" s="253">
        <v>0</v>
      </c>
      <c r="W740" s="253">
        <v>0</v>
      </c>
      <c r="X740" s="253">
        <v>0</v>
      </c>
      <c r="Y740" s="253">
        <v>0</v>
      </c>
      <c r="Z740" s="253">
        <v>1</v>
      </c>
      <c r="AA740" s="253">
        <v>0</v>
      </c>
      <c r="AB740" s="253">
        <v>0</v>
      </c>
      <c r="AC740" s="253">
        <v>0</v>
      </c>
      <c r="AD740" s="253">
        <v>0</v>
      </c>
      <c r="AE740" s="253">
        <v>0</v>
      </c>
      <c r="AF740" s="253">
        <v>1</v>
      </c>
      <c r="AG740" s="253">
        <v>0</v>
      </c>
      <c r="AH740" s="253">
        <v>0</v>
      </c>
      <c r="AI740" s="253">
        <v>0</v>
      </c>
      <c r="AJ740" s="253">
        <v>0</v>
      </c>
      <c r="AK740" s="126"/>
      <c r="AL740" s="253">
        <v>3502</v>
      </c>
      <c r="AM740" s="253">
        <v>281</v>
      </c>
      <c r="AN740" s="253">
        <v>61</v>
      </c>
      <c r="AO740" s="253">
        <v>0</v>
      </c>
    </row>
    <row r="741" spans="1:41">
      <c r="A741" s="129">
        <v>3502281137</v>
      </c>
      <c r="B741" s="130" t="s">
        <v>711</v>
      </c>
      <c r="C741" s="141">
        <f t="shared" si="172"/>
        <v>0</v>
      </c>
      <c r="D741" s="141">
        <f t="shared" si="173"/>
        <v>0</v>
      </c>
      <c r="E741" s="141">
        <f t="shared" si="174"/>
        <v>0</v>
      </c>
      <c r="F741" s="141">
        <f t="shared" si="175"/>
        <v>0</v>
      </c>
      <c r="G741" s="141">
        <f t="shared" si="176"/>
        <v>0</v>
      </c>
      <c r="H741" s="141">
        <f t="shared" si="177"/>
        <v>0</v>
      </c>
      <c r="I741" s="141">
        <f t="shared" si="178"/>
        <v>3.7499999999999999E-2</v>
      </c>
      <c r="J741" s="141"/>
      <c r="K741" s="141">
        <f t="shared" si="179"/>
        <v>0</v>
      </c>
      <c r="L741" s="141">
        <f t="shared" si="180"/>
        <v>0</v>
      </c>
      <c r="M741" s="141">
        <f t="shared" si="181"/>
        <v>1</v>
      </c>
      <c r="N741" s="141">
        <f t="shared" si="182"/>
        <v>0</v>
      </c>
      <c r="O741" s="141">
        <f t="shared" si="183"/>
        <v>0</v>
      </c>
      <c r="P741" s="141">
        <f t="shared" si="170"/>
        <v>0</v>
      </c>
      <c r="Q741" s="141">
        <f t="shared" si="184"/>
        <v>1</v>
      </c>
      <c r="R741" s="141">
        <f t="shared" si="171"/>
        <v>1</v>
      </c>
      <c r="S741" s="144"/>
      <c r="T741" s="253">
        <v>3502281137</v>
      </c>
      <c r="U741" s="383" t="s">
        <v>711</v>
      </c>
      <c r="V741" s="253">
        <v>0</v>
      </c>
      <c r="W741" s="253">
        <v>0</v>
      </c>
      <c r="X741" s="253">
        <v>0</v>
      </c>
      <c r="Y741" s="253">
        <v>0</v>
      </c>
      <c r="Z741" s="253">
        <v>0</v>
      </c>
      <c r="AA741" s="253">
        <v>0</v>
      </c>
      <c r="AB741" s="253">
        <v>0</v>
      </c>
      <c r="AC741" s="253">
        <v>0</v>
      </c>
      <c r="AD741" s="253">
        <v>1</v>
      </c>
      <c r="AE741" s="253">
        <v>0</v>
      </c>
      <c r="AF741" s="253">
        <v>0</v>
      </c>
      <c r="AG741" s="253">
        <v>0</v>
      </c>
      <c r="AH741" s="253">
        <v>0</v>
      </c>
      <c r="AI741" s="253">
        <v>0</v>
      </c>
      <c r="AJ741" s="253">
        <v>0</v>
      </c>
      <c r="AK741" s="126"/>
      <c r="AL741" s="253">
        <v>3502</v>
      </c>
      <c r="AM741" s="253">
        <v>281</v>
      </c>
      <c r="AN741" s="253">
        <v>137</v>
      </c>
      <c r="AO741" s="253">
        <v>0</v>
      </c>
    </row>
    <row r="742" spans="1:41">
      <c r="A742" s="129">
        <v>3502281281</v>
      </c>
      <c r="B742" s="130" t="s">
        <v>711</v>
      </c>
      <c r="C742" s="141">
        <f t="shared" si="172"/>
        <v>0</v>
      </c>
      <c r="D742" s="141">
        <f t="shared" si="173"/>
        <v>0</v>
      </c>
      <c r="E742" s="141">
        <f t="shared" si="174"/>
        <v>0</v>
      </c>
      <c r="F742" s="141">
        <f t="shared" si="175"/>
        <v>0</v>
      </c>
      <c r="G742" s="141">
        <f t="shared" si="176"/>
        <v>215</v>
      </c>
      <c r="H742" s="141">
        <f t="shared" si="177"/>
        <v>128</v>
      </c>
      <c r="I742" s="141">
        <f t="shared" si="178"/>
        <v>14.625</v>
      </c>
      <c r="J742" s="141"/>
      <c r="K742" s="141">
        <f t="shared" si="179"/>
        <v>0</v>
      </c>
      <c r="L742" s="141">
        <f t="shared" si="180"/>
        <v>0</v>
      </c>
      <c r="M742" s="141">
        <f t="shared" si="181"/>
        <v>47</v>
      </c>
      <c r="N742" s="141">
        <f t="shared" si="182"/>
        <v>0</v>
      </c>
      <c r="O742" s="141">
        <f t="shared" si="183"/>
        <v>288</v>
      </c>
      <c r="P742" s="141">
        <f t="shared" si="170"/>
        <v>73.846153846153854</v>
      </c>
      <c r="Q742" s="141">
        <f t="shared" si="184"/>
        <v>10</v>
      </c>
      <c r="R742" s="141">
        <f t="shared" si="171"/>
        <v>390</v>
      </c>
      <c r="S742" s="144"/>
      <c r="T742" s="253">
        <v>3502281281</v>
      </c>
      <c r="U742" s="383" t="s">
        <v>711</v>
      </c>
      <c r="V742" s="253">
        <v>0</v>
      </c>
      <c r="W742" s="253">
        <v>0</v>
      </c>
      <c r="X742" s="253">
        <v>0</v>
      </c>
      <c r="Y742" s="253">
        <v>0</v>
      </c>
      <c r="Z742" s="253">
        <v>215</v>
      </c>
      <c r="AA742" s="253">
        <v>128</v>
      </c>
      <c r="AB742" s="253">
        <v>0</v>
      </c>
      <c r="AC742" s="253">
        <v>0</v>
      </c>
      <c r="AD742" s="253">
        <v>47</v>
      </c>
      <c r="AE742" s="253">
        <v>0</v>
      </c>
      <c r="AF742" s="253">
        <v>179</v>
      </c>
      <c r="AG742" s="253">
        <v>0</v>
      </c>
      <c r="AH742" s="253">
        <v>0</v>
      </c>
      <c r="AI742" s="253">
        <v>0</v>
      </c>
      <c r="AJ742" s="253">
        <v>109</v>
      </c>
      <c r="AK742" s="126"/>
      <c r="AL742" s="253">
        <v>3502</v>
      </c>
      <c r="AM742" s="253">
        <v>281</v>
      </c>
      <c r="AN742" s="253">
        <v>281</v>
      </c>
      <c r="AO742" s="253">
        <v>0</v>
      </c>
    </row>
    <row r="743" spans="1:41">
      <c r="A743" s="129">
        <v>3503160031</v>
      </c>
      <c r="B743" s="130" t="s">
        <v>1581</v>
      </c>
      <c r="C743" s="141">
        <f t="shared" si="172"/>
        <v>0</v>
      </c>
      <c r="D743" s="141">
        <f t="shared" si="173"/>
        <v>0</v>
      </c>
      <c r="E743" s="141">
        <f t="shared" si="174"/>
        <v>1</v>
      </c>
      <c r="F743" s="141">
        <f t="shared" si="175"/>
        <v>6</v>
      </c>
      <c r="G743" s="141">
        <f t="shared" si="176"/>
        <v>1</v>
      </c>
      <c r="H743" s="141">
        <f t="shared" si="177"/>
        <v>0</v>
      </c>
      <c r="I743" s="141">
        <f t="shared" si="178"/>
        <v>0.3</v>
      </c>
      <c r="J743" s="141"/>
      <c r="K743" s="141">
        <f t="shared" si="179"/>
        <v>0</v>
      </c>
      <c r="L743" s="141">
        <f t="shared" si="180"/>
        <v>0</v>
      </c>
      <c r="M743" s="141">
        <f t="shared" si="181"/>
        <v>0</v>
      </c>
      <c r="N743" s="141">
        <f t="shared" si="182"/>
        <v>0</v>
      </c>
      <c r="O743" s="141">
        <f t="shared" si="183"/>
        <v>3</v>
      </c>
      <c r="P743" s="141">
        <f t="shared" si="170"/>
        <v>37.5</v>
      </c>
      <c r="Q743" s="141">
        <f t="shared" si="184"/>
        <v>9</v>
      </c>
      <c r="R743" s="141">
        <f t="shared" si="171"/>
        <v>8</v>
      </c>
      <c r="S743" s="144"/>
      <c r="T743" s="253">
        <v>3503160031</v>
      </c>
      <c r="U743" s="383" t="s">
        <v>1581</v>
      </c>
      <c r="V743" s="253">
        <v>0</v>
      </c>
      <c r="W743" s="253">
        <v>0</v>
      </c>
      <c r="X743" s="253">
        <v>1</v>
      </c>
      <c r="Y743" s="253">
        <v>6</v>
      </c>
      <c r="Z743" s="253">
        <v>1</v>
      </c>
      <c r="AA743" s="253">
        <v>0</v>
      </c>
      <c r="AB743" s="253">
        <v>0</v>
      </c>
      <c r="AC743" s="253">
        <v>0</v>
      </c>
      <c r="AD743" s="253">
        <v>0</v>
      </c>
      <c r="AE743" s="253">
        <v>0</v>
      </c>
      <c r="AF743" s="253">
        <v>3</v>
      </c>
      <c r="AG743" s="253">
        <v>0</v>
      </c>
      <c r="AH743" s="253">
        <v>0</v>
      </c>
      <c r="AI743" s="253">
        <v>0</v>
      </c>
      <c r="AJ743" s="253">
        <v>0</v>
      </c>
      <c r="AK743" s="126"/>
      <c r="AL743" s="253">
        <v>3503</v>
      </c>
      <c r="AM743" s="253">
        <v>160</v>
      </c>
      <c r="AN743" s="253">
        <v>31</v>
      </c>
      <c r="AO743" s="253">
        <v>0</v>
      </c>
    </row>
    <row r="744" spans="1:41">
      <c r="A744" s="129">
        <v>3503160044</v>
      </c>
      <c r="B744" s="130" t="s">
        <v>1581</v>
      </c>
      <c r="C744" s="141">
        <f t="shared" si="172"/>
        <v>0</v>
      </c>
      <c r="D744" s="141">
        <f t="shared" si="173"/>
        <v>0</v>
      </c>
      <c r="E744" s="141">
        <f t="shared" si="174"/>
        <v>1</v>
      </c>
      <c r="F744" s="141">
        <f t="shared" si="175"/>
        <v>0</v>
      </c>
      <c r="G744" s="141">
        <f t="shared" si="176"/>
        <v>0</v>
      </c>
      <c r="H744" s="141">
        <f t="shared" si="177"/>
        <v>0</v>
      </c>
      <c r="I744" s="141">
        <f t="shared" si="178"/>
        <v>3.7499999999999999E-2</v>
      </c>
      <c r="J744" s="141"/>
      <c r="K744" s="141">
        <f t="shared" si="179"/>
        <v>0</v>
      </c>
      <c r="L744" s="141">
        <f t="shared" si="180"/>
        <v>0</v>
      </c>
      <c r="M744" s="141">
        <f t="shared" si="181"/>
        <v>0</v>
      </c>
      <c r="N744" s="141">
        <f t="shared" si="182"/>
        <v>0</v>
      </c>
      <c r="O744" s="141">
        <f t="shared" si="183"/>
        <v>0</v>
      </c>
      <c r="P744" s="141">
        <f t="shared" si="170"/>
        <v>0</v>
      </c>
      <c r="Q744" s="141">
        <f t="shared" si="184"/>
        <v>1</v>
      </c>
      <c r="R744" s="141">
        <f t="shared" si="171"/>
        <v>1</v>
      </c>
      <c r="S744" s="144"/>
      <c r="T744" s="253">
        <v>3503160044</v>
      </c>
      <c r="U744" s="383" t="s">
        <v>1581</v>
      </c>
      <c r="V744" s="253">
        <v>0</v>
      </c>
      <c r="W744" s="253">
        <v>0</v>
      </c>
      <c r="X744" s="253">
        <v>1</v>
      </c>
      <c r="Y744" s="253">
        <v>0</v>
      </c>
      <c r="Z744" s="253">
        <v>0</v>
      </c>
      <c r="AA744" s="253">
        <v>0</v>
      </c>
      <c r="AB744" s="253">
        <v>0</v>
      </c>
      <c r="AC744" s="253">
        <v>0</v>
      </c>
      <c r="AD744" s="253">
        <v>0</v>
      </c>
      <c r="AE744" s="253">
        <v>0</v>
      </c>
      <c r="AF744" s="253">
        <v>0</v>
      </c>
      <c r="AG744" s="253">
        <v>0</v>
      </c>
      <c r="AH744" s="253">
        <v>0</v>
      </c>
      <c r="AI744" s="253">
        <v>0</v>
      </c>
      <c r="AJ744" s="253">
        <v>0</v>
      </c>
      <c r="AK744" s="126"/>
      <c r="AL744" s="253">
        <v>3503</v>
      </c>
      <c r="AM744" s="253">
        <v>160</v>
      </c>
      <c r="AN744" s="253">
        <v>44</v>
      </c>
      <c r="AO744" s="253">
        <v>0</v>
      </c>
    </row>
    <row r="745" spans="1:41">
      <c r="A745" s="129">
        <v>3503160048</v>
      </c>
      <c r="B745" s="130" t="s">
        <v>1581</v>
      </c>
      <c r="C745" s="141">
        <f t="shared" si="172"/>
        <v>0</v>
      </c>
      <c r="D745" s="141">
        <f t="shared" si="173"/>
        <v>0</v>
      </c>
      <c r="E745" s="141">
        <f t="shared" si="174"/>
        <v>0</v>
      </c>
      <c r="F745" s="141">
        <f t="shared" si="175"/>
        <v>1</v>
      </c>
      <c r="G745" s="141">
        <f t="shared" si="176"/>
        <v>0</v>
      </c>
      <c r="H745" s="141">
        <f t="shared" si="177"/>
        <v>0</v>
      </c>
      <c r="I745" s="141">
        <f t="shared" si="178"/>
        <v>3.7499999999999999E-2</v>
      </c>
      <c r="J745" s="141"/>
      <c r="K745" s="141">
        <f t="shared" si="179"/>
        <v>0</v>
      </c>
      <c r="L745" s="141">
        <f t="shared" si="180"/>
        <v>0</v>
      </c>
      <c r="M745" s="141">
        <f t="shared" si="181"/>
        <v>0</v>
      </c>
      <c r="N745" s="141">
        <f t="shared" si="182"/>
        <v>0</v>
      </c>
      <c r="O745" s="141">
        <f t="shared" si="183"/>
        <v>0</v>
      </c>
      <c r="P745" s="141">
        <f t="shared" si="170"/>
        <v>0</v>
      </c>
      <c r="Q745" s="141">
        <f t="shared" si="184"/>
        <v>1</v>
      </c>
      <c r="R745" s="141">
        <f t="shared" si="171"/>
        <v>1</v>
      </c>
      <c r="S745" s="144"/>
      <c r="T745" s="253">
        <v>3503160048</v>
      </c>
      <c r="U745" s="383" t="s">
        <v>1581</v>
      </c>
      <c r="V745" s="253">
        <v>0</v>
      </c>
      <c r="W745" s="253">
        <v>0</v>
      </c>
      <c r="X745" s="253">
        <v>0</v>
      </c>
      <c r="Y745" s="253">
        <v>1</v>
      </c>
      <c r="Z745" s="253">
        <v>0</v>
      </c>
      <c r="AA745" s="253">
        <v>0</v>
      </c>
      <c r="AB745" s="253">
        <v>0</v>
      </c>
      <c r="AC745" s="253">
        <v>0</v>
      </c>
      <c r="AD745" s="253">
        <v>0</v>
      </c>
      <c r="AE745" s="253">
        <v>0</v>
      </c>
      <c r="AF745" s="253">
        <v>0</v>
      </c>
      <c r="AG745" s="253">
        <v>0</v>
      </c>
      <c r="AH745" s="253">
        <v>0</v>
      </c>
      <c r="AI745" s="253">
        <v>0</v>
      </c>
      <c r="AJ745" s="253">
        <v>0</v>
      </c>
      <c r="AK745" s="126"/>
      <c r="AL745" s="253">
        <v>3503</v>
      </c>
      <c r="AM745" s="253">
        <v>160</v>
      </c>
      <c r="AN745" s="253">
        <v>48</v>
      </c>
      <c r="AO745" s="253">
        <v>0</v>
      </c>
    </row>
    <row r="746" spans="1:41">
      <c r="A746" s="129">
        <v>3503160056</v>
      </c>
      <c r="B746" s="130" t="s">
        <v>1581</v>
      </c>
      <c r="C746" s="141">
        <f t="shared" si="172"/>
        <v>0</v>
      </c>
      <c r="D746" s="141">
        <f t="shared" si="173"/>
        <v>0</v>
      </c>
      <c r="E746" s="141">
        <f t="shared" si="174"/>
        <v>1</v>
      </c>
      <c r="F746" s="141">
        <f t="shared" si="175"/>
        <v>0</v>
      </c>
      <c r="G746" s="141">
        <f t="shared" si="176"/>
        <v>0</v>
      </c>
      <c r="H746" s="141">
        <f t="shared" si="177"/>
        <v>0</v>
      </c>
      <c r="I746" s="141">
        <f t="shared" si="178"/>
        <v>3.7499999999999999E-2</v>
      </c>
      <c r="J746" s="141"/>
      <c r="K746" s="141">
        <f t="shared" si="179"/>
        <v>0</v>
      </c>
      <c r="L746" s="141">
        <f t="shared" si="180"/>
        <v>0</v>
      </c>
      <c r="M746" s="141">
        <f t="shared" si="181"/>
        <v>0</v>
      </c>
      <c r="N746" s="141">
        <f t="shared" si="182"/>
        <v>0</v>
      </c>
      <c r="O746" s="141">
        <f t="shared" si="183"/>
        <v>0</v>
      </c>
      <c r="P746" s="141">
        <f t="shared" si="170"/>
        <v>0</v>
      </c>
      <c r="Q746" s="141">
        <f t="shared" si="184"/>
        <v>1</v>
      </c>
      <c r="R746" s="141">
        <f t="shared" si="171"/>
        <v>1</v>
      </c>
      <c r="S746" s="144"/>
      <c r="T746" s="253">
        <v>3503160056</v>
      </c>
      <c r="U746" s="383" t="s">
        <v>1581</v>
      </c>
      <c r="V746" s="253">
        <v>0</v>
      </c>
      <c r="W746" s="253">
        <v>0</v>
      </c>
      <c r="X746" s="253">
        <v>1</v>
      </c>
      <c r="Y746" s="253">
        <v>0</v>
      </c>
      <c r="Z746" s="253">
        <v>0</v>
      </c>
      <c r="AA746" s="253">
        <v>0</v>
      </c>
      <c r="AB746" s="253">
        <v>0</v>
      </c>
      <c r="AC746" s="253">
        <v>0</v>
      </c>
      <c r="AD746" s="253">
        <v>0</v>
      </c>
      <c r="AE746" s="253">
        <v>0</v>
      </c>
      <c r="AF746" s="253">
        <v>0</v>
      </c>
      <c r="AG746" s="253">
        <v>0</v>
      </c>
      <c r="AH746" s="253">
        <v>0</v>
      </c>
      <c r="AI746" s="253">
        <v>0</v>
      </c>
      <c r="AJ746" s="253">
        <v>0</v>
      </c>
      <c r="AK746" s="126"/>
      <c r="AL746" s="253">
        <v>3503</v>
      </c>
      <c r="AM746" s="253">
        <v>160</v>
      </c>
      <c r="AN746" s="253">
        <v>56</v>
      </c>
      <c r="AO746" s="253">
        <v>0</v>
      </c>
    </row>
    <row r="747" spans="1:41">
      <c r="A747" s="129">
        <v>3503160079</v>
      </c>
      <c r="B747" s="130" t="s">
        <v>1581</v>
      </c>
      <c r="C747" s="141">
        <f t="shared" si="172"/>
        <v>0</v>
      </c>
      <c r="D747" s="141">
        <f t="shared" si="173"/>
        <v>0</v>
      </c>
      <c r="E747" s="141">
        <f t="shared" si="174"/>
        <v>8</v>
      </c>
      <c r="F747" s="141">
        <f t="shared" si="175"/>
        <v>28</v>
      </c>
      <c r="G747" s="141">
        <f t="shared" si="176"/>
        <v>3</v>
      </c>
      <c r="H747" s="141">
        <f t="shared" si="177"/>
        <v>0</v>
      </c>
      <c r="I747" s="141">
        <f t="shared" si="178"/>
        <v>1.4624999999999999</v>
      </c>
      <c r="J747" s="141"/>
      <c r="K747" s="141">
        <f t="shared" si="179"/>
        <v>0</v>
      </c>
      <c r="L747" s="141">
        <f t="shared" si="180"/>
        <v>0</v>
      </c>
      <c r="M747" s="141">
        <f t="shared" si="181"/>
        <v>0</v>
      </c>
      <c r="N747" s="141">
        <f t="shared" si="182"/>
        <v>0</v>
      </c>
      <c r="O747" s="141">
        <f t="shared" si="183"/>
        <v>12</v>
      </c>
      <c r="P747" s="141">
        <f t="shared" si="170"/>
        <v>30.76923076923077</v>
      </c>
      <c r="Q747" s="141">
        <f t="shared" si="184"/>
        <v>8</v>
      </c>
      <c r="R747" s="141">
        <f t="shared" si="171"/>
        <v>39</v>
      </c>
      <c r="S747" s="144"/>
      <c r="T747" s="253">
        <v>3503160079</v>
      </c>
      <c r="U747" s="383" t="s">
        <v>1581</v>
      </c>
      <c r="V747" s="253">
        <v>0</v>
      </c>
      <c r="W747" s="253">
        <v>0</v>
      </c>
      <c r="X747" s="253">
        <v>8</v>
      </c>
      <c r="Y747" s="253">
        <v>28</v>
      </c>
      <c r="Z747" s="253">
        <v>3</v>
      </c>
      <c r="AA747" s="253">
        <v>0</v>
      </c>
      <c r="AB747" s="253">
        <v>0</v>
      </c>
      <c r="AC747" s="253">
        <v>0</v>
      </c>
      <c r="AD747" s="253">
        <v>0</v>
      </c>
      <c r="AE747" s="253">
        <v>0</v>
      </c>
      <c r="AF747" s="253">
        <v>8</v>
      </c>
      <c r="AG747" s="253">
        <v>0</v>
      </c>
      <c r="AH747" s="253">
        <v>0</v>
      </c>
      <c r="AI747" s="253">
        <v>4</v>
      </c>
      <c r="AJ747" s="253">
        <v>0</v>
      </c>
      <c r="AK747" s="126"/>
      <c r="AL747" s="253">
        <v>3503</v>
      </c>
      <c r="AM747" s="253">
        <v>160</v>
      </c>
      <c r="AN747" s="253">
        <v>79</v>
      </c>
      <c r="AO747" s="253">
        <v>0</v>
      </c>
    </row>
    <row r="748" spans="1:41">
      <c r="A748" s="129">
        <v>3503160149</v>
      </c>
      <c r="B748" s="130" t="s">
        <v>1581</v>
      </c>
      <c r="C748" s="141">
        <f t="shared" si="172"/>
        <v>0</v>
      </c>
      <c r="D748" s="141">
        <f t="shared" si="173"/>
        <v>0</v>
      </c>
      <c r="E748" s="141">
        <f t="shared" si="174"/>
        <v>0</v>
      </c>
      <c r="F748" s="141">
        <f t="shared" si="175"/>
        <v>1</v>
      </c>
      <c r="G748" s="141">
        <f t="shared" si="176"/>
        <v>0</v>
      </c>
      <c r="H748" s="141">
        <f t="shared" si="177"/>
        <v>0</v>
      </c>
      <c r="I748" s="141">
        <f t="shared" si="178"/>
        <v>3.7499999999999999E-2</v>
      </c>
      <c r="J748" s="141"/>
      <c r="K748" s="141">
        <f t="shared" si="179"/>
        <v>0</v>
      </c>
      <c r="L748" s="141">
        <f t="shared" si="180"/>
        <v>0</v>
      </c>
      <c r="M748" s="141">
        <f t="shared" si="181"/>
        <v>0</v>
      </c>
      <c r="N748" s="141">
        <f t="shared" si="182"/>
        <v>0</v>
      </c>
      <c r="O748" s="141">
        <f t="shared" si="183"/>
        <v>1</v>
      </c>
      <c r="P748" s="141">
        <f t="shared" si="170"/>
        <v>100</v>
      </c>
      <c r="Q748" s="141">
        <f t="shared" si="184"/>
        <v>10</v>
      </c>
      <c r="R748" s="141">
        <f t="shared" si="171"/>
        <v>1</v>
      </c>
      <c r="S748" s="144"/>
      <c r="T748" s="253">
        <v>3503160149</v>
      </c>
      <c r="U748" s="383" t="s">
        <v>1581</v>
      </c>
      <c r="V748" s="253">
        <v>0</v>
      </c>
      <c r="W748" s="253">
        <v>0</v>
      </c>
      <c r="X748" s="253">
        <v>0</v>
      </c>
      <c r="Y748" s="253">
        <v>1</v>
      </c>
      <c r="Z748" s="253">
        <v>0</v>
      </c>
      <c r="AA748" s="253">
        <v>0</v>
      </c>
      <c r="AB748" s="253">
        <v>0</v>
      </c>
      <c r="AC748" s="253">
        <v>0</v>
      </c>
      <c r="AD748" s="253">
        <v>0</v>
      </c>
      <c r="AE748" s="253">
        <v>0</v>
      </c>
      <c r="AF748" s="253">
        <v>1</v>
      </c>
      <c r="AG748" s="253">
        <v>0</v>
      </c>
      <c r="AH748" s="253">
        <v>0</v>
      </c>
      <c r="AI748" s="253">
        <v>0</v>
      </c>
      <c r="AJ748" s="253">
        <v>0</v>
      </c>
      <c r="AK748" s="126"/>
      <c r="AL748" s="253">
        <v>3503</v>
      </c>
      <c r="AM748" s="253">
        <v>160</v>
      </c>
      <c r="AN748" s="253">
        <v>149</v>
      </c>
      <c r="AO748" s="253">
        <v>0</v>
      </c>
    </row>
    <row r="749" spans="1:41">
      <c r="A749" s="129">
        <v>3503160160</v>
      </c>
      <c r="B749" s="130" t="s">
        <v>1581</v>
      </c>
      <c r="C749" s="141">
        <f t="shared" si="172"/>
        <v>0</v>
      </c>
      <c r="D749" s="141">
        <f t="shared" si="173"/>
        <v>0</v>
      </c>
      <c r="E749" s="141">
        <f t="shared" si="174"/>
        <v>69</v>
      </c>
      <c r="F749" s="141">
        <f t="shared" si="175"/>
        <v>347</v>
      </c>
      <c r="G749" s="141">
        <f t="shared" si="176"/>
        <v>51</v>
      </c>
      <c r="H749" s="141">
        <f t="shared" si="177"/>
        <v>0</v>
      </c>
      <c r="I749" s="141">
        <f t="shared" si="178"/>
        <v>21.975000000000001</v>
      </c>
      <c r="J749" s="141"/>
      <c r="K749" s="141">
        <f t="shared" si="179"/>
        <v>0</v>
      </c>
      <c r="L749" s="141">
        <f t="shared" si="180"/>
        <v>0</v>
      </c>
      <c r="M749" s="141">
        <f t="shared" si="181"/>
        <v>119</v>
      </c>
      <c r="N749" s="141">
        <f t="shared" si="182"/>
        <v>0</v>
      </c>
      <c r="O749" s="141">
        <f t="shared" si="183"/>
        <v>285</v>
      </c>
      <c r="P749" s="141">
        <f t="shared" si="170"/>
        <v>48.634812286689424</v>
      </c>
      <c r="Q749" s="141">
        <f t="shared" si="184"/>
        <v>10</v>
      </c>
      <c r="R749" s="141">
        <f t="shared" si="171"/>
        <v>586</v>
      </c>
      <c r="S749" s="144"/>
      <c r="T749" s="253">
        <v>3503160160</v>
      </c>
      <c r="U749" s="383" t="s">
        <v>1581</v>
      </c>
      <c r="V749" s="253">
        <v>0</v>
      </c>
      <c r="W749" s="253">
        <v>0</v>
      </c>
      <c r="X749" s="253">
        <v>69</v>
      </c>
      <c r="Y749" s="253">
        <v>347</v>
      </c>
      <c r="Z749" s="253">
        <v>51</v>
      </c>
      <c r="AA749" s="253">
        <v>0</v>
      </c>
      <c r="AB749" s="253">
        <v>0</v>
      </c>
      <c r="AC749" s="253">
        <v>0</v>
      </c>
      <c r="AD749" s="253">
        <v>119</v>
      </c>
      <c r="AE749" s="253">
        <v>0</v>
      </c>
      <c r="AF749" s="253">
        <v>248</v>
      </c>
      <c r="AG749" s="253">
        <v>0</v>
      </c>
      <c r="AH749" s="253">
        <v>0</v>
      </c>
      <c r="AI749" s="253">
        <v>37</v>
      </c>
      <c r="AJ749" s="253">
        <v>0</v>
      </c>
      <c r="AK749" s="126"/>
      <c r="AL749" s="253">
        <v>3503</v>
      </c>
      <c r="AM749" s="253">
        <v>160</v>
      </c>
      <c r="AN749" s="253">
        <v>160</v>
      </c>
      <c r="AO749" s="253">
        <v>0</v>
      </c>
    </row>
    <row r="750" spans="1:41">
      <c r="A750" s="129">
        <v>3503160295</v>
      </c>
      <c r="B750" s="130" t="s">
        <v>1581</v>
      </c>
      <c r="C750" s="141">
        <f t="shared" si="172"/>
        <v>0</v>
      </c>
      <c r="D750" s="141">
        <f t="shared" si="173"/>
        <v>0</v>
      </c>
      <c r="E750" s="141">
        <f t="shared" si="174"/>
        <v>1</v>
      </c>
      <c r="F750" s="141">
        <f t="shared" si="175"/>
        <v>4</v>
      </c>
      <c r="G750" s="141">
        <f t="shared" si="176"/>
        <v>0</v>
      </c>
      <c r="H750" s="141">
        <f t="shared" si="177"/>
        <v>0</v>
      </c>
      <c r="I750" s="141">
        <f t="shared" si="178"/>
        <v>0.1875</v>
      </c>
      <c r="J750" s="141"/>
      <c r="K750" s="141">
        <f t="shared" si="179"/>
        <v>0</v>
      </c>
      <c r="L750" s="141">
        <f t="shared" si="180"/>
        <v>0</v>
      </c>
      <c r="M750" s="141">
        <f t="shared" si="181"/>
        <v>0</v>
      </c>
      <c r="N750" s="141">
        <f t="shared" si="182"/>
        <v>0</v>
      </c>
      <c r="O750" s="141">
        <f t="shared" si="183"/>
        <v>0</v>
      </c>
      <c r="P750" s="141">
        <f t="shared" si="170"/>
        <v>0</v>
      </c>
      <c r="Q750" s="141">
        <f t="shared" si="184"/>
        <v>1</v>
      </c>
      <c r="R750" s="141">
        <f t="shared" si="171"/>
        <v>5</v>
      </c>
      <c r="S750" s="144"/>
      <c r="T750" s="253">
        <v>3503160295</v>
      </c>
      <c r="U750" s="383" t="s">
        <v>1581</v>
      </c>
      <c r="V750" s="253">
        <v>0</v>
      </c>
      <c r="W750" s="253">
        <v>0</v>
      </c>
      <c r="X750" s="253">
        <v>1</v>
      </c>
      <c r="Y750" s="253">
        <v>4</v>
      </c>
      <c r="Z750" s="253">
        <v>0</v>
      </c>
      <c r="AA750" s="253">
        <v>0</v>
      </c>
      <c r="AB750" s="253">
        <v>0</v>
      </c>
      <c r="AC750" s="253">
        <v>0</v>
      </c>
      <c r="AD750" s="253">
        <v>0</v>
      </c>
      <c r="AE750" s="253">
        <v>0</v>
      </c>
      <c r="AF750" s="253">
        <v>0</v>
      </c>
      <c r="AG750" s="253">
        <v>0</v>
      </c>
      <c r="AH750" s="253">
        <v>0</v>
      </c>
      <c r="AI750" s="253">
        <v>0</v>
      </c>
      <c r="AJ750" s="253">
        <v>0</v>
      </c>
      <c r="AK750" s="126"/>
      <c r="AL750" s="253">
        <v>3503</v>
      </c>
      <c r="AM750" s="253">
        <v>160</v>
      </c>
      <c r="AN750" s="253">
        <v>295</v>
      </c>
      <c r="AO750" s="253">
        <v>0</v>
      </c>
    </row>
    <row r="751" spans="1:41">
      <c r="A751" s="129">
        <v>3503160301</v>
      </c>
      <c r="B751" s="130" t="s">
        <v>1581</v>
      </c>
      <c r="C751" s="141">
        <f t="shared" si="172"/>
        <v>0</v>
      </c>
      <c r="D751" s="141">
        <f t="shared" si="173"/>
        <v>0</v>
      </c>
      <c r="E751" s="141">
        <f t="shared" si="174"/>
        <v>1</v>
      </c>
      <c r="F751" s="141">
        <f t="shared" si="175"/>
        <v>0</v>
      </c>
      <c r="G751" s="141">
        <f t="shared" si="176"/>
        <v>0</v>
      </c>
      <c r="H751" s="141">
        <f t="shared" si="177"/>
        <v>0</v>
      </c>
      <c r="I751" s="141">
        <f t="shared" si="178"/>
        <v>3.7499999999999999E-2</v>
      </c>
      <c r="J751" s="141"/>
      <c r="K751" s="141">
        <f t="shared" si="179"/>
        <v>0</v>
      </c>
      <c r="L751" s="141">
        <f t="shared" si="180"/>
        <v>0</v>
      </c>
      <c r="M751" s="141">
        <f t="shared" si="181"/>
        <v>0</v>
      </c>
      <c r="N751" s="141">
        <f t="shared" si="182"/>
        <v>0</v>
      </c>
      <c r="O751" s="141">
        <f t="shared" si="183"/>
        <v>1</v>
      </c>
      <c r="P751" s="141">
        <f t="shared" si="170"/>
        <v>100</v>
      </c>
      <c r="Q751" s="141">
        <f t="shared" si="184"/>
        <v>10</v>
      </c>
      <c r="R751" s="141">
        <f t="shared" si="171"/>
        <v>1</v>
      </c>
      <c r="S751" s="144"/>
      <c r="T751" s="253">
        <v>3503160301</v>
      </c>
      <c r="U751" s="383" t="s">
        <v>1581</v>
      </c>
      <c r="V751" s="253">
        <v>0</v>
      </c>
      <c r="W751" s="253">
        <v>0</v>
      </c>
      <c r="X751" s="253">
        <v>1</v>
      </c>
      <c r="Y751" s="253">
        <v>0</v>
      </c>
      <c r="Z751" s="253">
        <v>0</v>
      </c>
      <c r="AA751" s="253">
        <v>0</v>
      </c>
      <c r="AB751" s="253">
        <v>0</v>
      </c>
      <c r="AC751" s="253">
        <v>0</v>
      </c>
      <c r="AD751" s="253">
        <v>0</v>
      </c>
      <c r="AE751" s="253">
        <v>0</v>
      </c>
      <c r="AF751" s="253">
        <v>0</v>
      </c>
      <c r="AG751" s="253">
        <v>0</v>
      </c>
      <c r="AH751" s="253">
        <v>0</v>
      </c>
      <c r="AI751" s="253">
        <v>1</v>
      </c>
      <c r="AJ751" s="253">
        <v>0</v>
      </c>
      <c r="AK751" s="126"/>
      <c r="AL751" s="253">
        <v>3503</v>
      </c>
      <c r="AM751" s="253">
        <v>160</v>
      </c>
      <c r="AN751" s="253">
        <v>301</v>
      </c>
      <c r="AO751" s="253">
        <v>0</v>
      </c>
    </row>
    <row r="752" spans="1:41">
      <c r="A752" s="129">
        <v>3503160342</v>
      </c>
      <c r="B752" s="130" t="s">
        <v>1581</v>
      </c>
      <c r="C752" s="141">
        <f t="shared" si="172"/>
        <v>0</v>
      </c>
      <c r="D752" s="141">
        <f t="shared" si="173"/>
        <v>0</v>
      </c>
      <c r="E752" s="141">
        <f t="shared" si="174"/>
        <v>0</v>
      </c>
      <c r="F752" s="141">
        <f t="shared" si="175"/>
        <v>1</v>
      </c>
      <c r="G752" s="141">
        <f t="shared" si="176"/>
        <v>0</v>
      </c>
      <c r="H752" s="141">
        <f t="shared" si="177"/>
        <v>0</v>
      </c>
      <c r="I752" s="141">
        <f t="shared" si="178"/>
        <v>3.7499999999999999E-2</v>
      </c>
      <c r="J752" s="141"/>
      <c r="K752" s="141">
        <f t="shared" si="179"/>
        <v>0</v>
      </c>
      <c r="L752" s="141">
        <f t="shared" si="180"/>
        <v>0</v>
      </c>
      <c r="M752" s="141">
        <f t="shared" si="181"/>
        <v>0</v>
      </c>
      <c r="N752" s="141">
        <f t="shared" si="182"/>
        <v>0</v>
      </c>
      <c r="O752" s="141">
        <f t="shared" si="183"/>
        <v>0</v>
      </c>
      <c r="P752" s="141">
        <f t="shared" si="170"/>
        <v>0</v>
      </c>
      <c r="Q752" s="141">
        <f t="shared" si="184"/>
        <v>1</v>
      </c>
      <c r="R752" s="141">
        <f t="shared" si="171"/>
        <v>1</v>
      </c>
      <c r="S752" s="144"/>
      <c r="T752" s="253">
        <v>3503160342</v>
      </c>
      <c r="U752" s="383" t="s">
        <v>1581</v>
      </c>
      <c r="V752" s="253">
        <v>0</v>
      </c>
      <c r="W752" s="253">
        <v>0</v>
      </c>
      <c r="X752" s="253">
        <v>0</v>
      </c>
      <c r="Y752" s="253">
        <v>1</v>
      </c>
      <c r="Z752" s="253">
        <v>0</v>
      </c>
      <c r="AA752" s="253">
        <v>0</v>
      </c>
      <c r="AB752" s="253">
        <v>0</v>
      </c>
      <c r="AC752" s="253">
        <v>0</v>
      </c>
      <c r="AD752" s="253">
        <v>0</v>
      </c>
      <c r="AE752" s="253">
        <v>0</v>
      </c>
      <c r="AF752" s="253">
        <v>0</v>
      </c>
      <c r="AG752" s="253">
        <v>0</v>
      </c>
      <c r="AH752" s="253">
        <v>0</v>
      </c>
      <c r="AI752" s="253">
        <v>0</v>
      </c>
      <c r="AJ752" s="253">
        <v>0</v>
      </c>
      <c r="AK752" s="126"/>
      <c r="AL752" s="253">
        <v>3503</v>
      </c>
      <c r="AM752" s="253">
        <v>160</v>
      </c>
      <c r="AN752" s="253">
        <v>342</v>
      </c>
      <c r="AO752" s="253">
        <v>0</v>
      </c>
    </row>
    <row r="753" spans="1:41">
      <c r="A753" s="129">
        <v>3503160735</v>
      </c>
      <c r="B753" s="130" t="s">
        <v>1581</v>
      </c>
      <c r="C753" s="141">
        <f t="shared" si="172"/>
        <v>0</v>
      </c>
      <c r="D753" s="141">
        <f t="shared" si="173"/>
        <v>0</v>
      </c>
      <c r="E753" s="141">
        <f t="shared" si="174"/>
        <v>1</v>
      </c>
      <c r="F753" s="141">
        <f t="shared" si="175"/>
        <v>1</v>
      </c>
      <c r="G753" s="141">
        <f t="shared" si="176"/>
        <v>0</v>
      </c>
      <c r="H753" s="141">
        <f t="shared" si="177"/>
        <v>0</v>
      </c>
      <c r="I753" s="141">
        <f t="shared" si="178"/>
        <v>7.4999999999999997E-2</v>
      </c>
      <c r="J753" s="141"/>
      <c r="K753" s="141">
        <f t="shared" si="179"/>
        <v>0</v>
      </c>
      <c r="L753" s="141">
        <f t="shared" si="180"/>
        <v>0</v>
      </c>
      <c r="M753" s="141">
        <f t="shared" si="181"/>
        <v>0</v>
      </c>
      <c r="N753" s="141">
        <f t="shared" si="182"/>
        <v>0</v>
      </c>
      <c r="O753" s="141">
        <f t="shared" si="183"/>
        <v>2</v>
      </c>
      <c r="P753" s="141">
        <f t="shared" si="170"/>
        <v>100</v>
      </c>
      <c r="Q753" s="141">
        <f t="shared" si="184"/>
        <v>10</v>
      </c>
      <c r="R753" s="141">
        <f t="shared" si="171"/>
        <v>2</v>
      </c>
      <c r="S753" s="144"/>
      <c r="T753" s="253">
        <v>3503160735</v>
      </c>
      <c r="U753" s="383" t="s">
        <v>1581</v>
      </c>
      <c r="V753" s="253">
        <v>0</v>
      </c>
      <c r="W753" s="253">
        <v>0</v>
      </c>
      <c r="X753" s="253">
        <v>1</v>
      </c>
      <c r="Y753" s="253">
        <v>1</v>
      </c>
      <c r="Z753" s="253">
        <v>0</v>
      </c>
      <c r="AA753" s="253">
        <v>0</v>
      </c>
      <c r="AB753" s="253">
        <v>0</v>
      </c>
      <c r="AC753" s="253">
        <v>0</v>
      </c>
      <c r="AD753" s="253">
        <v>0</v>
      </c>
      <c r="AE753" s="253">
        <v>0</v>
      </c>
      <c r="AF753" s="253">
        <v>1</v>
      </c>
      <c r="AG753" s="253">
        <v>0</v>
      </c>
      <c r="AH753" s="253">
        <v>0</v>
      </c>
      <c r="AI753" s="253">
        <v>1</v>
      </c>
      <c r="AJ753" s="253">
        <v>0</v>
      </c>
      <c r="AK753" s="126"/>
      <c r="AL753" s="253">
        <v>3503</v>
      </c>
      <c r="AM753" s="253">
        <v>160</v>
      </c>
      <c r="AN753" s="253">
        <v>735</v>
      </c>
      <c r="AO753" s="253">
        <v>0</v>
      </c>
    </row>
    <row r="754" spans="1:41">
      <c r="A754" s="129">
        <v>3504035016</v>
      </c>
      <c r="B754" s="130" t="s">
        <v>718</v>
      </c>
      <c r="C754" s="141">
        <f t="shared" si="172"/>
        <v>0</v>
      </c>
      <c r="D754" s="141">
        <f t="shared" si="173"/>
        <v>0</v>
      </c>
      <c r="E754" s="141">
        <f t="shared" si="174"/>
        <v>0</v>
      </c>
      <c r="F754" s="141">
        <f t="shared" si="175"/>
        <v>0</v>
      </c>
      <c r="G754" s="141">
        <f t="shared" si="176"/>
        <v>0</v>
      </c>
      <c r="H754" s="141">
        <f t="shared" si="177"/>
        <v>1</v>
      </c>
      <c r="I754" s="141">
        <f t="shared" si="178"/>
        <v>3.7499999999999999E-2</v>
      </c>
      <c r="J754" s="141"/>
      <c r="K754" s="141">
        <f t="shared" si="179"/>
        <v>0</v>
      </c>
      <c r="L754" s="141">
        <f t="shared" si="180"/>
        <v>0</v>
      </c>
      <c r="M754" s="141">
        <f t="shared" si="181"/>
        <v>0</v>
      </c>
      <c r="N754" s="141">
        <f t="shared" si="182"/>
        <v>0</v>
      </c>
      <c r="O754" s="141">
        <f t="shared" si="183"/>
        <v>0</v>
      </c>
      <c r="P754" s="141">
        <f t="shared" si="170"/>
        <v>0</v>
      </c>
      <c r="Q754" s="141">
        <f t="shared" si="184"/>
        <v>1</v>
      </c>
      <c r="R754" s="141">
        <f t="shared" si="171"/>
        <v>1</v>
      </c>
      <c r="S754" s="144"/>
      <c r="T754" s="253">
        <v>3504035016</v>
      </c>
      <c r="U754" s="383" t="s">
        <v>718</v>
      </c>
      <c r="V754" s="253">
        <v>0</v>
      </c>
      <c r="W754" s="253">
        <v>0</v>
      </c>
      <c r="X754" s="253">
        <v>0</v>
      </c>
      <c r="Y754" s="253">
        <v>0</v>
      </c>
      <c r="Z754" s="253">
        <v>0</v>
      </c>
      <c r="AA754" s="253">
        <v>1</v>
      </c>
      <c r="AB754" s="253">
        <v>0</v>
      </c>
      <c r="AC754" s="253">
        <v>0</v>
      </c>
      <c r="AD754" s="253">
        <v>0</v>
      </c>
      <c r="AE754" s="253">
        <v>0</v>
      </c>
      <c r="AF754" s="253">
        <v>0</v>
      </c>
      <c r="AG754" s="253">
        <v>0</v>
      </c>
      <c r="AH754" s="253">
        <v>0</v>
      </c>
      <c r="AI754" s="253">
        <v>0</v>
      </c>
      <c r="AJ754" s="253">
        <v>0</v>
      </c>
      <c r="AK754" s="126"/>
      <c r="AL754" s="253">
        <v>3504</v>
      </c>
      <c r="AM754" s="253">
        <v>35</v>
      </c>
      <c r="AN754" s="253">
        <v>16</v>
      </c>
      <c r="AO754" s="253">
        <v>0</v>
      </c>
    </row>
    <row r="755" spans="1:41">
      <c r="A755" s="129">
        <v>3504035035</v>
      </c>
      <c r="B755" s="130" t="s">
        <v>718</v>
      </c>
      <c r="C755" s="141">
        <f t="shared" si="172"/>
        <v>0</v>
      </c>
      <c r="D755" s="141">
        <f t="shared" si="173"/>
        <v>0</v>
      </c>
      <c r="E755" s="141">
        <f t="shared" si="174"/>
        <v>0</v>
      </c>
      <c r="F755" s="141">
        <f t="shared" si="175"/>
        <v>0</v>
      </c>
      <c r="G755" s="141">
        <f t="shared" si="176"/>
        <v>0</v>
      </c>
      <c r="H755" s="141">
        <f t="shared" si="177"/>
        <v>242</v>
      </c>
      <c r="I755" s="141">
        <f t="shared" si="178"/>
        <v>10.237500000000001</v>
      </c>
      <c r="J755" s="141"/>
      <c r="K755" s="141">
        <f t="shared" si="179"/>
        <v>0</v>
      </c>
      <c r="L755" s="141">
        <f t="shared" si="180"/>
        <v>0</v>
      </c>
      <c r="M755" s="141">
        <f t="shared" si="181"/>
        <v>31</v>
      </c>
      <c r="N755" s="141">
        <f t="shared" si="182"/>
        <v>0</v>
      </c>
      <c r="O755" s="141">
        <f t="shared" si="183"/>
        <v>168</v>
      </c>
      <c r="P755" s="141">
        <f t="shared" si="170"/>
        <v>61.53846153846154</v>
      </c>
      <c r="Q755" s="141">
        <f t="shared" si="184"/>
        <v>10</v>
      </c>
      <c r="R755" s="141">
        <f t="shared" si="171"/>
        <v>273</v>
      </c>
      <c r="S755" s="144"/>
      <c r="T755" s="253">
        <v>3504035035</v>
      </c>
      <c r="U755" s="383" t="s">
        <v>718</v>
      </c>
      <c r="V755" s="253">
        <v>0</v>
      </c>
      <c r="W755" s="253">
        <v>0</v>
      </c>
      <c r="X755" s="253">
        <v>0</v>
      </c>
      <c r="Y755" s="253">
        <v>0</v>
      </c>
      <c r="Z755" s="253">
        <v>0</v>
      </c>
      <c r="AA755" s="253">
        <v>242</v>
      </c>
      <c r="AB755" s="253">
        <v>0</v>
      </c>
      <c r="AC755" s="253">
        <v>0</v>
      </c>
      <c r="AD755" s="253">
        <v>31</v>
      </c>
      <c r="AE755" s="253">
        <v>0</v>
      </c>
      <c r="AF755" s="253">
        <v>0</v>
      </c>
      <c r="AG755" s="253">
        <v>0</v>
      </c>
      <c r="AH755" s="253">
        <v>0</v>
      </c>
      <c r="AI755" s="253">
        <v>0</v>
      </c>
      <c r="AJ755" s="253">
        <v>168</v>
      </c>
      <c r="AK755" s="126"/>
      <c r="AL755" s="253">
        <v>3504</v>
      </c>
      <c r="AM755" s="253">
        <v>35</v>
      </c>
      <c r="AN755" s="253">
        <v>35</v>
      </c>
      <c r="AO755" s="253">
        <v>0</v>
      </c>
    </row>
    <row r="756" spans="1:41">
      <c r="A756" s="129">
        <v>3504035044</v>
      </c>
      <c r="B756" s="130" t="s">
        <v>718</v>
      </c>
      <c r="C756" s="141">
        <f t="shared" si="172"/>
        <v>0</v>
      </c>
      <c r="D756" s="141">
        <f t="shared" si="173"/>
        <v>0</v>
      </c>
      <c r="E756" s="141">
        <f t="shared" si="174"/>
        <v>0</v>
      </c>
      <c r="F756" s="141">
        <f t="shared" si="175"/>
        <v>0</v>
      </c>
      <c r="G756" s="141">
        <f t="shared" si="176"/>
        <v>0</v>
      </c>
      <c r="H756" s="141">
        <f t="shared" si="177"/>
        <v>2</v>
      </c>
      <c r="I756" s="141">
        <f t="shared" si="178"/>
        <v>7.4999999999999997E-2</v>
      </c>
      <c r="J756" s="141"/>
      <c r="K756" s="141">
        <f t="shared" si="179"/>
        <v>0</v>
      </c>
      <c r="L756" s="141">
        <f t="shared" si="180"/>
        <v>0</v>
      </c>
      <c r="M756" s="141">
        <f t="shared" si="181"/>
        <v>0</v>
      </c>
      <c r="N756" s="141">
        <f t="shared" si="182"/>
        <v>0</v>
      </c>
      <c r="O756" s="141">
        <f t="shared" si="183"/>
        <v>2</v>
      </c>
      <c r="P756" s="141">
        <f t="shared" si="170"/>
        <v>100</v>
      </c>
      <c r="Q756" s="141">
        <f t="shared" si="184"/>
        <v>10</v>
      </c>
      <c r="R756" s="141">
        <f t="shared" si="171"/>
        <v>2</v>
      </c>
      <c r="S756" s="144"/>
      <c r="T756" s="253">
        <v>3504035044</v>
      </c>
      <c r="U756" s="383" t="s">
        <v>718</v>
      </c>
      <c r="V756" s="253">
        <v>0</v>
      </c>
      <c r="W756" s="253">
        <v>0</v>
      </c>
      <c r="X756" s="253">
        <v>0</v>
      </c>
      <c r="Y756" s="253">
        <v>0</v>
      </c>
      <c r="Z756" s="253">
        <v>0</v>
      </c>
      <c r="AA756" s="253">
        <v>2</v>
      </c>
      <c r="AB756" s="253">
        <v>0</v>
      </c>
      <c r="AC756" s="253">
        <v>0</v>
      </c>
      <c r="AD756" s="253">
        <v>0</v>
      </c>
      <c r="AE756" s="253">
        <v>0</v>
      </c>
      <c r="AF756" s="253">
        <v>0</v>
      </c>
      <c r="AG756" s="253">
        <v>0</v>
      </c>
      <c r="AH756" s="253">
        <v>0</v>
      </c>
      <c r="AI756" s="253">
        <v>0</v>
      </c>
      <c r="AJ756" s="253">
        <v>2</v>
      </c>
      <c r="AK756" s="126"/>
      <c r="AL756" s="253">
        <v>3504</v>
      </c>
      <c r="AM756" s="253">
        <v>35</v>
      </c>
      <c r="AN756" s="253">
        <v>44</v>
      </c>
      <c r="AO756" s="253">
        <v>0</v>
      </c>
    </row>
    <row r="757" spans="1:41">
      <c r="A757" s="129">
        <v>3504035057</v>
      </c>
      <c r="B757" s="130" t="s">
        <v>718</v>
      </c>
      <c r="C757" s="141">
        <f t="shared" si="172"/>
        <v>0</v>
      </c>
      <c r="D757" s="141">
        <f t="shared" si="173"/>
        <v>0</v>
      </c>
      <c r="E757" s="141">
        <f t="shared" si="174"/>
        <v>0</v>
      </c>
      <c r="F757" s="141">
        <f t="shared" si="175"/>
        <v>0</v>
      </c>
      <c r="G757" s="141">
        <f t="shared" si="176"/>
        <v>0</v>
      </c>
      <c r="H757" s="141">
        <f t="shared" si="177"/>
        <v>1</v>
      </c>
      <c r="I757" s="141">
        <f t="shared" si="178"/>
        <v>3.7499999999999999E-2</v>
      </c>
      <c r="J757" s="141"/>
      <c r="K757" s="141">
        <f t="shared" si="179"/>
        <v>0</v>
      </c>
      <c r="L757" s="141">
        <f t="shared" si="180"/>
        <v>0</v>
      </c>
      <c r="M757" s="141">
        <f t="shared" si="181"/>
        <v>0</v>
      </c>
      <c r="N757" s="141">
        <f t="shared" si="182"/>
        <v>0</v>
      </c>
      <c r="O757" s="141">
        <f t="shared" si="183"/>
        <v>0</v>
      </c>
      <c r="P757" s="141">
        <f t="shared" si="170"/>
        <v>0</v>
      </c>
      <c r="Q757" s="141">
        <f t="shared" si="184"/>
        <v>1</v>
      </c>
      <c r="R757" s="141">
        <f t="shared" si="171"/>
        <v>1</v>
      </c>
      <c r="S757" s="144"/>
      <c r="T757" s="253">
        <v>3504035057</v>
      </c>
      <c r="U757" s="383" t="s">
        <v>718</v>
      </c>
      <c r="V757" s="253">
        <v>0</v>
      </c>
      <c r="W757" s="253">
        <v>0</v>
      </c>
      <c r="X757" s="253">
        <v>0</v>
      </c>
      <c r="Y757" s="253">
        <v>0</v>
      </c>
      <c r="Z757" s="253">
        <v>0</v>
      </c>
      <c r="AA757" s="253">
        <v>1</v>
      </c>
      <c r="AB757" s="253">
        <v>0</v>
      </c>
      <c r="AC757" s="253">
        <v>0</v>
      </c>
      <c r="AD757" s="253">
        <v>0</v>
      </c>
      <c r="AE757" s="253">
        <v>0</v>
      </c>
      <c r="AF757" s="253">
        <v>0</v>
      </c>
      <c r="AG757" s="253">
        <v>0</v>
      </c>
      <c r="AH757" s="253">
        <v>0</v>
      </c>
      <c r="AI757" s="253">
        <v>0</v>
      </c>
      <c r="AJ757" s="253">
        <v>0</v>
      </c>
      <c r="AK757" s="126"/>
      <c r="AL757" s="253">
        <v>3504</v>
      </c>
      <c r="AM757" s="253">
        <v>35</v>
      </c>
      <c r="AN757" s="253">
        <v>57</v>
      </c>
      <c r="AO757" s="253">
        <v>0</v>
      </c>
    </row>
    <row r="758" spans="1:41">
      <c r="A758" s="129">
        <v>3504035160</v>
      </c>
      <c r="B758" s="130" t="s">
        <v>718</v>
      </c>
      <c r="C758" s="141">
        <f t="shared" si="172"/>
        <v>0</v>
      </c>
      <c r="D758" s="141">
        <f t="shared" si="173"/>
        <v>0</v>
      </c>
      <c r="E758" s="141">
        <f t="shared" si="174"/>
        <v>0</v>
      </c>
      <c r="F758" s="141">
        <f t="shared" si="175"/>
        <v>0</v>
      </c>
      <c r="G758" s="141">
        <f t="shared" si="176"/>
        <v>0</v>
      </c>
      <c r="H758" s="141">
        <f t="shared" si="177"/>
        <v>1</v>
      </c>
      <c r="I758" s="141">
        <f t="shared" si="178"/>
        <v>3.7499999999999999E-2</v>
      </c>
      <c r="J758" s="141"/>
      <c r="K758" s="141">
        <f t="shared" si="179"/>
        <v>0</v>
      </c>
      <c r="L758" s="141">
        <f t="shared" si="180"/>
        <v>0</v>
      </c>
      <c r="M758" s="141">
        <f t="shared" si="181"/>
        <v>0</v>
      </c>
      <c r="N758" s="141">
        <f t="shared" si="182"/>
        <v>0</v>
      </c>
      <c r="O758" s="141">
        <f t="shared" si="183"/>
        <v>1</v>
      </c>
      <c r="P758" s="141">
        <f t="shared" si="170"/>
        <v>100</v>
      </c>
      <c r="Q758" s="141">
        <f t="shared" si="184"/>
        <v>10</v>
      </c>
      <c r="R758" s="141">
        <f t="shared" si="171"/>
        <v>1</v>
      </c>
      <c r="S758" s="144"/>
      <c r="T758" s="253">
        <v>3504035160</v>
      </c>
      <c r="U758" s="383" t="s">
        <v>718</v>
      </c>
      <c r="V758" s="253">
        <v>0</v>
      </c>
      <c r="W758" s="253">
        <v>0</v>
      </c>
      <c r="X758" s="253">
        <v>0</v>
      </c>
      <c r="Y758" s="253">
        <v>0</v>
      </c>
      <c r="Z758" s="253">
        <v>0</v>
      </c>
      <c r="AA758" s="253">
        <v>1</v>
      </c>
      <c r="AB758" s="253">
        <v>0</v>
      </c>
      <c r="AC758" s="253">
        <v>0</v>
      </c>
      <c r="AD758" s="253">
        <v>0</v>
      </c>
      <c r="AE758" s="253">
        <v>0</v>
      </c>
      <c r="AF758" s="253">
        <v>0</v>
      </c>
      <c r="AG758" s="253">
        <v>0</v>
      </c>
      <c r="AH758" s="253">
        <v>0</v>
      </c>
      <c r="AI758" s="253">
        <v>0</v>
      </c>
      <c r="AJ758" s="253">
        <v>1</v>
      </c>
      <c r="AK758" s="126"/>
      <c r="AL758" s="253">
        <v>3504</v>
      </c>
      <c r="AM758" s="253">
        <v>35</v>
      </c>
      <c r="AN758" s="253">
        <v>160</v>
      </c>
      <c r="AO758" s="253">
        <v>0</v>
      </c>
    </row>
    <row r="759" spans="1:41">
      <c r="A759" s="129">
        <v>3504035220</v>
      </c>
      <c r="B759" s="130" t="s">
        <v>718</v>
      </c>
      <c r="C759" s="141">
        <f t="shared" si="172"/>
        <v>0</v>
      </c>
      <c r="D759" s="141">
        <f t="shared" si="173"/>
        <v>0</v>
      </c>
      <c r="E759" s="141">
        <f t="shared" si="174"/>
        <v>0</v>
      </c>
      <c r="F759" s="141">
        <f t="shared" si="175"/>
        <v>0</v>
      </c>
      <c r="G759" s="141">
        <f t="shared" si="176"/>
        <v>0</v>
      </c>
      <c r="H759" s="141">
        <f t="shared" si="177"/>
        <v>2</v>
      </c>
      <c r="I759" s="141">
        <f t="shared" si="178"/>
        <v>7.4999999999999997E-2</v>
      </c>
      <c r="J759" s="141"/>
      <c r="K759" s="141">
        <f t="shared" si="179"/>
        <v>0</v>
      </c>
      <c r="L759" s="141">
        <f t="shared" si="180"/>
        <v>0</v>
      </c>
      <c r="M759" s="141">
        <f t="shared" si="181"/>
        <v>0</v>
      </c>
      <c r="N759" s="141">
        <f t="shared" si="182"/>
        <v>0</v>
      </c>
      <c r="O759" s="141">
        <f t="shared" si="183"/>
        <v>1</v>
      </c>
      <c r="P759" s="141">
        <f t="shared" si="170"/>
        <v>50</v>
      </c>
      <c r="Q759" s="141">
        <f t="shared" si="184"/>
        <v>10</v>
      </c>
      <c r="R759" s="141">
        <f t="shared" si="171"/>
        <v>2</v>
      </c>
      <c r="S759" s="144"/>
      <c r="T759" s="253">
        <v>3504035220</v>
      </c>
      <c r="U759" s="383" t="s">
        <v>718</v>
      </c>
      <c r="V759" s="253">
        <v>0</v>
      </c>
      <c r="W759" s="253">
        <v>0</v>
      </c>
      <c r="X759" s="253">
        <v>0</v>
      </c>
      <c r="Y759" s="253">
        <v>0</v>
      </c>
      <c r="Z759" s="253">
        <v>0</v>
      </c>
      <c r="AA759" s="253">
        <v>2</v>
      </c>
      <c r="AB759" s="253">
        <v>0</v>
      </c>
      <c r="AC759" s="253">
        <v>0</v>
      </c>
      <c r="AD759" s="253">
        <v>0</v>
      </c>
      <c r="AE759" s="253">
        <v>0</v>
      </c>
      <c r="AF759" s="253">
        <v>0</v>
      </c>
      <c r="AG759" s="253">
        <v>0</v>
      </c>
      <c r="AH759" s="253">
        <v>0</v>
      </c>
      <c r="AI759" s="253">
        <v>0</v>
      </c>
      <c r="AJ759" s="253">
        <v>1</v>
      </c>
      <c r="AK759" s="126"/>
      <c r="AL759" s="253">
        <v>3504</v>
      </c>
      <c r="AM759" s="253">
        <v>35</v>
      </c>
      <c r="AN759" s="253">
        <v>220</v>
      </c>
      <c r="AO759" s="253">
        <v>0</v>
      </c>
    </row>
    <row r="760" spans="1:41">
      <c r="A760" s="129">
        <v>3504035244</v>
      </c>
      <c r="B760" s="130" t="s">
        <v>718</v>
      </c>
      <c r="C760" s="141">
        <f t="shared" si="172"/>
        <v>0</v>
      </c>
      <c r="D760" s="141">
        <f t="shared" si="173"/>
        <v>0</v>
      </c>
      <c r="E760" s="141">
        <f t="shared" si="174"/>
        <v>0</v>
      </c>
      <c r="F760" s="141">
        <f t="shared" si="175"/>
        <v>0</v>
      </c>
      <c r="G760" s="141">
        <f t="shared" si="176"/>
        <v>0</v>
      </c>
      <c r="H760" s="141">
        <f t="shared" si="177"/>
        <v>1</v>
      </c>
      <c r="I760" s="141">
        <f t="shared" si="178"/>
        <v>3.7499999999999999E-2</v>
      </c>
      <c r="J760" s="141"/>
      <c r="K760" s="141">
        <f t="shared" si="179"/>
        <v>0</v>
      </c>
      <c r="L760" s="141">
        <f t="shared" si="180"/>
        <v>0</v>
      </c>
      <c r="M760" s="141">
        <f t="shared" si="181"/>
        <v>0</v>
      </c>
      <c r="N760" s="141">
        <f t="shared" si="182"/>
        <v>0</v>
      </c>
      <c r="O760" s="141">
        <f t="shared" si="183"/>
        <v>1</v>
      </c>
      <c r="P760" s="141">
        <f t="shared" si="170"/>
        <v>100</v>
      </c>
      <c r="Q760" s="141">
        <f t="shared" si="184"/>
        <v>10</v>
      </c>
      <c r="R760" s="141">
        <f t="shared" si="171"/>
        <v>1</v>
      </c>
      <c r="S760" s="144"/>
      <c r="T760" s="253">
        <v>3504035244</v>
      </c>
      <c r="U760" s="383" t="s">
        <v>718</v>
      </c>
      <c r="V760" s="253">
        <v>0</v>
      </c>
      <c r="W760" s="253">
        <v>0</v>
      </c>
      <c r="X760" s="253">
        <v>0</v>
      </c>
      <c r="Y760" s="253">
        <v>0</v>
      </c>
      <c r="Z760" s="253">
        <v>0</v>
      </c>
      <c r="AA760" s="253">
        <v>1</v>
      </c>
      <c r="AB760" s="253">
        <v>0</v>
      </c>
      <c r="AC760" s="253">
        <v>0</v>
      </c>
      <c r="AD760" s="253">
        <v>0</v>
      </c>
      <c r="AE760" s="253">
        <v>0</v>
      </c>
      <c r="AF760" s="253">
        <v>0</v>
      </c>
      <c r="AG760" s="253">
        <v>0</v>
      </c>
      <c r="AH760" s="253">
        <v>0</v>
      </c>
      <c r="AI760" s="253">
        <v>0</v>
      </c>
      <c r="AJ760" s="253">
        <v>1</v>
      </c>
      <c r="AK760" s="126"/>
      <c r="AL760" s="253">
        <v>3504</v>
      </c>
      <c r="AM760" s="253">
        <v>35</v>
      </c>
      <c r="AN760" s="253">
        <v>244</v>
      </c>
      <c r="AO760" s="253">
        <v>0</v>
      </c>
    </row>
    <row r="761" spans="1:41">
      <c r="A761" s="129">
        <v>3506262035</v>
      </c>
      <c r="B761" s="130" t="s">
        <v>700</v>
      </c>
      <c r="C761" s="141">
        <f t="shared" si="172"/>
        <v>0</v>
      </c>
      <c r="D761" s="141">
        <f t="shared" si="173"/>
        <v>0</v>
      </c>
      <c r="E761" s="141">
        <f t="shared" si="174"/>
        <v>0</v>
      </c>
      <c r="F761" s="141">
        <f t="shared" si="175"/>
        <v>0</v>
      </c>
      <c r="G761" s="141">
        <f t="shared" si="176"/>
        <v>0</v>
      </c>
      <c r="H761" s="141">
        <f t="shared" si="177"/>
        <v>1</v>
      </c>
      <c r="I761" s="141">
        <f t="shared" si="178"/>
        <v>7.4999999999999997E-2</v>
      </c>
      <c r="J761" s="141"/>
      <c r="K761" s="141">
        <f t="shared" si="179"/>
        <v>0</v>
      </c>
      <c r="L761" s="141">
        <f t="shared" si="180"/>
        <v>0</v>
      </c>
      <c r="M761" s="141">
        <f t="shared" si="181"/>
        <v>1</v>
      </c>
      <c r="N761" s="141">
        <f t="shared" si="182"/>
        <v>0</v>
      </c>
      <c r="O761" s="141">
        <f t="shared" si="183"/>
        <v>0</v>
      </c>
      <c r="P761" s="141">
        <f t="shared" si="170"/>
        <v>0</v>
      </c>
      <c r="Q761" s="141">
        <f t="shared" si="184"/>
        <v>1</v>
      </c>
      <c r="R761" s="141">
        <f t="shared" si="171"/>
        <v>2</v>
      </c>
      <c r="S761" s="144"/>
      <c r="T761" s="253">
        <v>3506262035</v>
      </c>
      <c r="U761" s="383" t="s">
        <v>700</v>
      </c>
      <c r="V761" s="253">
        <v>0</v>
      </c>
      <c r="W761" s="253">
        <v>0</v>
      </c>
      <c r="X761" s="253">
        <v>0</v>
      </c>
      <c r="Y761" s="253">
        <v>0</v>
      </c>
      <c r="Z761" s="253">
        <v>0</v>
      </c>
      <c r="AA761" s="253">
        <v>1</v>
      </c>
      <c r="AB761" s="253">
        <v>0</v>
      </c>
      <c r="AC761" s="253">
        <v>0</v>
      </c>
      <c r="AD761" s="253">
        <v>1</v>
      </c>
      <c r="AE761" s="253">
        <v>0</v>
      </c>
      <c r="AF761" s="253">
        <v>0</v>
      </c>
      <c r="AG761" s="253">
        <v>0</v>
      </c>
      <c r="AH761" s="253">
        <v>0</v>
      </c>
      <c r="AI761" s="253">
        <v>0</v>
      </c>
      <c r="AJ761" s="253">
        <v>0</v>
      </c>
      <c r="AK761" s="126"/>
      <c r="AL761" s="253">
        <v>3506</v>
      </c>
      <c r="AM761" s="253">
        <v>262</v>
      </c>
      <c r="AN761" s="253">
        <v>35</v>
      </c>
      <c r="AO761" s="253">
        <v>0</v>
      </c>
    </row>
    <row r="762" spans="1:41">
      <c r="A762" s="129">
        <v>3506262049</v>
      </c>
      <c r="B762" s="130" t="s">
        <v>700</v>
      </c>
      <c r="C762" s="141">
        <f t="shared" si="172"/>
        <v>0</v>
      </c>
      <c r="D762" s="141">
        <f t="shared" si="173"/>
        <v>0</v>
      </c>
      <c r="E762" s="141">
        <f t="shared" si="174"/>
        <v>0</v>
      </c>
      <c r="F762" s="141">
        <f t="shared" si="175"/>
        <v>0</v>
      </c>
      <c r="G762" s="141">
        <f t="shared" si="176"/>
        <v>1</v>
      </c>
      <c r="H762" s="141">
        <f t="shared" si="177"/>
        <v>0</v>
      </c>
      <c r="I762" s="141">
        <f t="shared" si="178"/>
        <v>3.7499999999999999E-2</v>
      </c>
      <c r="J762" s="141"/>
      <c r="K762" s="141">
        <f t="shared" si="179"/>
        <v>0</v>
      </c>
      <c r="L762" s="141">
        <f t="shared" si="180"/>
        <v>0</v>
      </c>
      <c r="M762" s="141">
        <f t="shared" si="181"/>
        <v>0</v>
      </c>
      <c r="N762" s="141">
        <f t="shared" si="182"/>
        <v>0</v>
      </c>
      <c r="O762" s="141">
        <f t="shared" si="183"/>
        <v>1</v>
      </c>
      <c r="P762" s="141">
        <f t="shared" si="170"/>
        <v>100</v>
      </c>
      <c r="Q762" s="141">
        <f t="shared" si="184"/>
        <v>10</v>
      </c>
      <c r="R762" s="141">
        <f t="shared" si="171"/>
        <v>1</v>
      </c>
      <c r="S762" s="144"/>
      <c r="T762" s="253">
        <v>3506262049</v>
      </c>
      <c r="U762" s="383" t="s">
        <v>700</v>
      </c>
      <c r="V762" s="253">
        <v>0</v>
      </c>
      <c r="W762" s="253">
        <v>0</v>
      </c>
      <c r="X762" s="253">
        <v>0</v>
      </c>
      <c r="Y762" s="253">
        <v>0</v>
      </c>
      <c r="Z762" s="253">
        <v>1</v>
      </c>
      <c r="AA762" s="253">
        <v>0</v>
      </c>
      <c r="AB762" s="253">
        <v>0</v>
      </c>
      <c r="AC762" s="253">
        <v>0</v>
      </c>
      <c r="AD762" s="253">
        <v>0</v>
      </c>
      <c r="AE762" s="253">
        <v>0</v>
      </c>
      <c r="AF762" s="253">
        <v>1</v>
      </c>
      <c r="AG762" s="253">
        <v>0</v>
      </c>
      <c r="AH762" s="253">
        <v>0</v>
      </c>
      <c r="AI762" s="253">
        <v>0</v>
      </c>
      <c r="AJ762" s="253">
        <v>0</v>
      </c>
      <c r="AK762" s="126"/>
      <c r="AL762" s="253">
        <v>3506</v>
      </c>
      <c r="AM762" s="253">
        <v>262</v>
      </c>
      <c r="AN762" s="253">
        <v>49</v>
      </c>
      <c r="AO762" s="253">
        <v>0</v>
      </c>
    </row>
    <row r="763" spans="1:41">
      <c r="A763" s="129">
        <v>3506262057</v>
      </c>
      <c r="B763" s="130" t="s">
        <v>700</v>
      </c>
      <c r="C763" s="141">
        <f t="shared" si="172"/>
        <v>0</v>
      </c>
      <c r="D763" s="141">
        <f t="shared" si="173"/>
        <v>0</v>
      </c>
      <c r="E763" s="141">
        <f t="shared" si="174"/>
        <v>0</v>
      </c>
      <c r="F763" s="141">
        <f t="shared" si="175"/>
        <v>0</v>
      </c>
      <c r="G763" s="141">
        <f t="shared" si="176"/>
        <v>0</v>
      </c>
      <c r="H763" s="141">
        <f t="shared" si="177"/>
        <v>2</v>
      </c>
      <c r="I763" s="141">
        <f t="shared" si="178"/>
        <v>7.4999999999999997E-2</v>
      </c>
      <c r="J763" s="141"/>
      <c r="K763" s="141">
        <f t="shared" si="179"/>
        <v>0</v>
      </c>
      <c r="L763" s="141">
        <f t="shared" si="180"/>
        <v>0</v>
      </c>
      <c r="M763" s="141">
        <f t="shared" si="181"/>
        <v>0</v>
      </c>
      <c r="N763" s="141">
        <f t="shared" si="182"/>
        <v>0</v>
      </c>
      <c r="O763" s="141">
        <f t="shared" si="183"/>
        <v>1</v>
      </c>
      <c r="P763" s="141">
        <f t="shared" si="170"/>
        <v>50</v>
      </c>
      <c r="Q763" s="141">
        <f t="shared" si="184"/>
        <v>10</v>
      </c>
      <c r="R763" s="141">
        <f t="shared" si="171"/>
        <v>2</v>
      </c>
      <c r="S763" s="144"/>
      <c r="T763" s="253">
        <v>3506262057</v>
      </c>
      <c r="U763" s="383" t="s">
        <v>700</v>
      </c>
      <c r="V763" s="253">
        <v>0</v>
      </c>
      <c r="W763" s="253">
        <v>0</v>
      </c>
      <c r="X763" s="253">
        <v>0</v>
      </c>
      <c r="Y763" s="253">
        <v>0</v>
      </c>
      <c r="Z763" s="253">
        <v>0</v>
      </c>
      <c r="AA763" s="253">
        <v>2</v>
      </c>
      <c r="AB763" s="253">
        <v>0</v>
      </c>
      <c r="AC763" s="253">
        <v>0</v>
      </c>
      <c r="AD763" s="253">
        <v>0</v>
      </c>
      <c r="AE763" s="253">
        <v>0</v>
      </c>
      <c r="AF763" s="253">
        <v>0</v>
      </c>
      <c r="AG763" s="253">
        <v>0</v>
      </c>
      <c r="AH763" s="253">
        <v>0</v>
      </c>
      <c r="AI763" s="253">
        <v>0</v>
      </c>
      <c r="AJ763" s="253">
        <v>1</v>
      </c>
      <c r="AK763" s="126"/>
      <c r="AL763" s="253">
        <v>3506</v>
      </c>
      <c r="AM763" s="253">
        <v>262</v>
      </c>
      <c r="AN763" s="253">
        <v>57</v>
      </c>
      <c r="AO763" s="253">
        <v>0</v>
      </c>
    </row>
    <row r="764" spans="1:41">
      <c r="A764" s="129">
        <v>3506262071</v>
      </c>
      <c r="B764" s="130" t="s">
        <v>700</v>
      </c>
      <c r="C764" s="141">
        <f t="shared" si="172"/>
        <v>0</v>
      </c>
      <c r="D764" s="141">
        <f t="shared" si="173"/>
        <v>0</v>
      </c>
      <c r="E764" s="141">
        <f t="shared" si="174"/>
        <v>0</v>
      </c>
      <c r="F764" s="141">
        <f t="shared" si="175"/>
        <v>0</v>
      </c>
      <c r="G764" s="141">
        <f t="shared" si="176"/>
        <v>0</v>
      </c>
      <c r="H764" s="141">
        <f t="shared" si="177"/>
        <v>2</v>
      </c>
      <c r="I764" s="141">
        <f t="shared" si="178"/>
        <v>7.4999999999999997E-2</v>
      </c>
      <c r="J764" s="141"/>
      <c r="K764" s="141">
        <f t="shared" si="179"/>
        <v>0</v>
      </c>
      <c r="L764" s="141">
        <f t="shared" si="180"/>
        <v>0</v>
      </c>
      <c r="M764" s="141">
        <f t="shared" si="181"/>
        <v>0</v>
      </c>
      <c r="N764" s="141">
        <f t="shared" si="182"/>
        <v>0</v>
      </c>
      <c r="O764" s="141">
        <f t="shared" si="183"/>
        <v>2</v>
      </c>
      <c r="P764" s="141">
        <f t="shared" si="170"/>
        <v>100</v>
      </c>
      <c r="Q764" s="141">
        <f t="shared" si="184"/>
        <v>10</v>
      </c>
      <c r="R764" s="141">
        <f t="shared" si="171"/>
        <v>2</v>
      </c>
      <c r="S764" s="144"/>
      <c r="T764" s="253">
        <v>3506262071</v>
      </c>
      <c r="U764" s="383" t="s">
        <v>700</v>
      </c>
      <c r="V764" s="253">
        <v>0</v>
      </c>
      <c r="W764" s="253">
        <v>0</v>
      </c>
      <c r="X764" s="253">
        <v>0</v>
      </c>
      <c r="Y764" s="253">
        <v>0</v>
      </c>
      <c r="Z764" s="253">
        <v>0</v>
      </c>
      <c r="AA764" s="253">
        <v>2</v>
      </c>
      <c r="AB764" s="253">
        <v>0</v>
      </c>
      <c r="AC764" s="253">
        <v>0</v>
      </c>
      <c r="AD764" s="253">
        <v>0</v>
      </c>
      <c r="AE764" s="253">
        <v>0</v>
      </c>
      <c r="AF764" s="253">
        <v>0</v>
      </c>
      <c r="AG764" s="253">
        <v>0</v>
      </c>
      <c r="AH764" s="253">
        <v>0</v>
      </c>
      <c r="AI764" s="253">
        <v>0</v>
      </c>
      <c r="AJ764" s="253">
        <v>2</v>
      </c>
      <c r="AK764" s="126"/>
      <c r="AL764" s="253">
        <v>3506</v>
      </c>
      <c r="AM764" s="253">
        <v>262</v>
      </c>
      <c r="AN764" s="253">
        <v>71</v>
      </c>
      <c r="AO764" s="253">
        <v>0</v>
      </c>
    </row>
    <row r="765" spans="1:41">
      <c r="A765" s="129">
        <v>3506262093</v>
      </c>
      <c r="B765" s="130" t="s">
        <v>700</v>
      </c>
      <c r="C765" s="141">
        <f t="shared" si="172"/>
        <v>0</v>
      </c>
      <c r="D765" s="141">
        <f t="shared" si="173"/>
        <v>0</v>
      </c>
      <c r="E765" s="141">
        <f t="shared" si="174"/>
        <v>0</v>
      </c>
      <c r="F765" s="141">
        <f t="shared" si="175"/>
        <v>0</v>
      </c>
      <c r="G765" s="141">
        <f t="shared" si="176"/>
        <v>2</v>
      </c>
      <c r="H765" s="141">
        <f t="shared" si="177"/>
        <v>6</v>
      </c>
      <c r="I765" s="141">
        <f t="shared" si="178"/>
        <v>0.45</v>
      </c>
      <c r="J765" s="141"/>
      <c r="K765" s="141">
        <f t="shared" si="179"/>
        <v>0</v>
      </c>
      <c r="L765" s="141">
        <f t="shared" si="180"/>
        <v>0</v>
      </c>
      <c r="M765" s="141">
        <f t="shared" si="181"/>
        <v>4</v>
      </c>
      <c r="N765" s="141">
        <f t="shared" si="182"/>
        <v>0</v>
      </c>
      <c r="O765" s="141">
        <f t="shared" si="183"/>
        <v>5</v>
      </c>
      <c r="P765" s="141">
        <f t="shared" si="170"/>
        <v>41.666666666666671</v>
      </c>
      <c r="Q765" s="141">
        <f t="shared" si="184"/>
        <v>9</v>
      </c>
      <c r="R765" s="141">
        <f t="shared" si="171"/>
        <v>12</v>
      </c>
      <c r="S765" s="144"/>
      <c r="T765" s="253">
        <v>3506262093</v>
      </c>
      <c r="U765" s="383" t="s">
        <v>700</v>
      </c>
      <c r="V765" s="253">
        <v>0</v>
      </c>
      <c r="W765" s="253">
        <v>0</v>
      </c>
      <c r="X765" s="253">
        <v>0</v>
      </c>
      <c r="Y765" s="253">
        <v>0</v>
      </c>
      <c r="Z765" s="253">
        <v>2</v>
      </c>
      <c r="AA765" s="253">
        <v>6</v>
      </c>
      <c r="AB765" s="253">
        <v>0</v>
      </c>
      <c r="AC765" s="253">
        <v>0</v>
      </c>
      <c r="AD765" s="253">
        <v>4</v>
      </c>
      <c r="AE765" s="253">
        <v>0</v>
      </c>
      <c r="AF765" s="253">
        <v>2</v>
      </c>
      <c r="AG765" s="253">
        <v>0</v>
      </c>
      <c r="AH765" s="253">
        <v>0</v>
      </c>
      <c r="AI765" s="253">
        <v>0</v>
      </c>
      <c r="AJ765" s="253">
        <v>3</v>
      </c>
      <c r="AK765" s="126"/>
      <c r="AL765" s="253">
        <v>3506</v>
      </c>
      <c r="AM765" s="253">
        <v>262</v>
      </c>
      <c r="AN765" s="253">
        <v>93</v>
      </c>
      <c r="AO765" s="253">
        <v>0</v>
      </c>
    </row>
    <row r="766" spans="1:41">
      <c r="A766" s="129">
        <v>3506262149</v>
      </c>
      <c r="B766" s="130" t="s">
        <v>700</v>
      </c>
      <c r="C766" s="141">
        <f t="shared" si="172"/>
        <v>0</v>
      </c>
      <c r="D766" s="141">
        <f t="shared" si="173"/>
        <v>0</v>
      </c>
      <c r="E766" s="141">
        <f t="shared" si="174"/>
        <v>0</v>
      </c>
      <c r="F766" s="141">
        <f t="shared" si="175"/>
        <v>0</v>
      </c>
      <c r="G766" s="141">
        <f t="shared" si="176"/>
        <v>2</v>
      </c>
      <c r="H766" s="141">
        <f t="shared" si="177"/>
        <v>1</v>
      </c>
      <c r="I766" s="141">
        <f t="shared" si="178"/>
        <v>0.15</v>
      </c>
      <c r="J766" s="141"/>
      <c r="K766" s="141">
        <f t="shared" si="179"/>
        <v>0</v>
      </c>
      <c r="L766" s="141">
        <f t="shared" si="180"/>
        <v>0</v>
      </c>
      <c r="M766" s="141">
        <f t="shared" si="181"/>
        <v>1</v>
      </c>
      <c r="N766" s="141">
        <f t="shared" si="182"/>
        <v>0</v>
      </c>
      <c r="O766" s="141">
        <f t="shared" si="183"/>
        <v>3</v>
      </c>
      <c r="P766" s="141">
        <f t="shared" si="170"/>
        <v>75</v>
      </c>
      <c r="Q766" s="141">
        <f t="shared" si="184"/>
        <v>10</v>
      </c>
      <c r="R766" s="141">
        <f t="shared" si="171"/>
        <v>4</v>
      </c>
      <c r="S766" s="144"/>
      <c r="T766" s="253">
        <v>3506262149</v>
      </c>
      <c r="U766" s="383" t="s">
        <v>700</v>
      </c>
      <c r="V766" s="253">
        <v>0</v>
      </c>
      <c r="W766" s="253">
        <v>0</v>
      </c>
      <c r="X766" s="253">
        <v>0</v>
      </c>
      <c r="Y766" s="253">
        <v>0</v>
      </c>
      <c r="Z766" s="253">
        <v>2</v>
      </c>
      <c r="AA766" s="253">
        <v>1</v>
      </c>
      <c r="AB766" s="253">
        <v>0</v>
      </c>
      <c r="AC766" s="253">
        <v>0</v>
      </c>
      <c r="AD766" s="253">
        <v>1</v>
      </c>
      <c r="AE766" s="253">
        <v>0</v>
      </c>
      <c r="AF766" s="253">
        <v>2</v>
      </c>
      <c r="AG766" s="253">
        <v>0</v>
      </c>
      <c r="AH766" s="253">
        <v>0</v>
      </c>
      <c r="AI766" s="253">
        <v>0</v>
      </c>
      <c r="AJ766" s="253">
        <v>1</v>
      </c>
      <c r="AK766" s="126"/>
      <c r="AL766" s="253">
        <v>3506</v>
      </c>
      <c r="AM766" s="253">
        <v>262</v>
      </c>
      <c r="AN766" s="253">
        <v>149</v>
      </c>
      <c r="AO766" s="253">
        <v>0</v>
      </c>
    </row>
    <row r="767" spans="1:41">
      <c r="A767" s="129">
        <v>3506262163</v>
      </c>
      <c r="B767" s="130" t="s">
        <v>700</v>
      </c>
      <c r="C767" s="141">
        <f t="shared" si="172"/>
        <v>0</v>
      </c>
      <c r="D767" s="141">
        <f t="shared" si="173"/>
        <v>0</v>
      </c>
      <c r="E767" s="141">
        <f t="shared" si="174"/>
        <v>0</v>
      </c>
      <c r="F767" s="141">
        <f t="shared" si="175"/>
        <v>0</v>
      </c>
      <c r="G767" s="141">
        <f t="shared" si="176"/>
        <v>40</v>
      </c>
      <c r="H767" s="141">
        <f t="shared" si="177"/>
        <v>54</v>
      </c>
      <c r="I767" s="141">
        <f t="shared" si="178"/>
        <v>5.0625</v>
      </c>
      <c r="J767" s="141"/>
      <c r="K767" s="141">
        <f t="shared" si="179"/>
        <v>0</v>
      </c>
      <c r="L767" s="141">
        <f t="shared" si="180"/>
        <v>0</v>
      </c>
      <c r="M767" s="141">
        <f t="shared" si="181"/>
        <v>41</v>
      </c>
      <c r="N767" s="141">
        <f t="shared" si="182"/>
        <v>0</v>
      </c>
      <c r="O767" s="141">
        <f t="shared" si="183"/>
        <v>61</v>
      </c>
      <c r="P767" s="141">
        <f t="shared" si="170"/>
        <v>45.185185185185183</v>
      </c>
      <c r="Q767" s="141">
        <f t="shared" si="184"/>
        <v>9</v>
      </c>
      <c r="R767" s="141">
        <f t="shared" si="171"/>
        <v>135</v>
      </c>
      <c r="S767" s="144"/>
      <c r="T767" s="253">
        <v>3506262163</v>
      </c>
      <c r="U767" s="383" t="s">
        <v>700</v>
      </c>
      <c r="V767" s="253">
        <v>0</v>
      </c>
      <c r="W767" s="253">
        <v>0</v>
      </c>
      <c r="X767" s="253">
        <v>0</v>
      </c>
      <c r="Y767" s="253">
        <v>0</v>
      </c>
      <c r="Z767" s="253">
        <v>40</v>
      </c>
      <c r="AA767" s="253">
        <v>54</v>
      </c>
      <c r="AB767" s="253">
        <v>0</v>
      </c>
      <c r="AC767" s="253">
        <v>0</v>
      </c>
      <c r="AD767" s="253">
        <v>41</v>
      </c>
      <c r="AE767" s="253">
        <v>0</v>
      </c>
      <c r="AF767" s="253">
        <v>29</v>
      </c>
      <c r="AG767" s="253">
        <v>0</v>
      </c>
      <c r="AH767" s="253">
        <v>0</v>
      </c>
      <c r="AI767" s="253">
        <v>0</v>
      </c>
      <c r="AJ767" s="253">
        <v>32</v>
      </c>
      <c r="AK767" s="126"/>
      <c r="AL767" s="253">
        <v>3506</v>
      </c>
      <c r="AM767" s="253">
        <v>262</v>
      </c>
      <c r="AN767" s="253">
        <v>163</v>
      </c>
      <c r="AO767" s="253">
        <v>0</v>
      </c>
    </row>
    <row r="768" spans="1:41">
      <c r="A768" s="129">
        <v>3506262165</v>
      </c>
      <c r="B768" s="130" t="s">
        <v>700</v>
      </c>
      <c r="C768" s="141">
        <f t="shared" si="172"/>
        <v>0</v>
      </c>
      <c r="D768" s="141">
        <f t="shared" si="173"/>
        <v>0</v>
      </c>
      <c r="E768" s="141">
        <f t="shared" si="174"/>
        <v>0</v>
      </c>
      <c r="F768" s="141">
        <f t="shared" si="175"/>
        <v>0</v>
      </c>
      <c r="G768" s="141">
        <f t="shared" si="176"/>
        <v>12</v>
      </c>
      <c r="H768" s="141">
        <f t="shared" si="177"/>
        <v>29</v>
      </c>
      <c r="I768" s="141">
        <f t="shared" si="178"/>
        <v>1.95</v>
      </c>
      <c r="J768" s="141"/>
      <c r="K768" s="141">
        <f t="shared" si="179"/>
        <v>0</v>
      </c>
      <c r="L768" s="141">
        <f t="shared" si="180"/>
        <v>0</v>
      </c>
      <c r="M768" s="141">
        <f t="shared" si="181"/>
        <v>11</v>
      </c>
      <c r="N768" s="141">
        <f t="shared" si="182"/>
        <v>0</v>
      </c>
      <c r="O768" s="141">
        <f t="shared" si="183"/>
        <v>17</v>
      </c>
      <c r="P768" s="141">
        <f t="shared" si="170"/>
        <v>32.692307692307693</v>
      </c>
      <c r="Q768" s="141">
        <f t="shared" si="184"/>
        <v>8</v>
      </c>
      <c r="R768" s="141">
        <f t="shared" si="171"/>
        <v>52</v>
      </c>
      <c r="S768" s="144"/>
      <c r="T768" s="253">
        <v>3506262165</v>
      </c>
      <c r="U768" s="383" t="s">
        <v>700</v>
      </c>
      <c r="V768" s="253">
        <v>0</v>
      </c>
      <c r="W768" s="253">
        <v>0</v>
      </c>
      <c r="X768" s="253">
        <v>0</v>
      </c>
      <c r="Y768" s="253">
        <v>0</v>
      </c>
      <c r="Z768" s="253">
        <v>12</v>
      </c>
      <c r="AA768" s="253">
        <v>29</v>
      </c>
      <c r="AB768" s="253">
        <v>0</v>
      </c>
      <c r="AC768" s="253">
        <v>0</v>
      </c>
      <c r="AD768" s="253">
        <v>11</v>
      </c>
      <c r="AE768" s="253">
        <v>0</v>
      </c>
      <c r="AF768" s="253">
        <v>9</v>
      </c>
      <c r="AG768" s="253">
        <v>0</v>
      </c>
      <c r="AH768" s="253">
        <v>0</v>
      </c>
      <c r="AI768" s="253">
        <v>0</v>
      </c>
      <c r="AJ768" s="253">
        <v>8</v>
      </c>
      <c r="AK768" s="126"/>
      <c r="AL768" s="253">
        <v>3506</v>
      </c>
      <c r="AM768" s="253">
        <v>262</v>
      </c>
      <c r="AN768" s="253">
        <v>165</v>
      </c>
      <c r="AO768" s="253">
        <v>0</v>
      </c>
    </row>
    <row r="769" spans="1:41">
      <c r="A769" s="129">
        <v>3506262175</v>
      </c>
      <c r="B769" s="130" t="s">
        <v>700</v>
      </c>
      <c r="C769" s="141">
        <f t="shared" si="172"/>
        <v>0</v>
      </c>
      <c r="D769" s="141">
        <f t="shared" si="173"/>
        <v>0</v>
      </c>
      <c r="E769" s="141">
        <f t="shared" si="174"/>
        <v>0</v>
      </c>
      <c r="F769" s="141">
        <f t="shared" si="175"/>
        <v>0</v>
      </c>
      <c r="G769" s="141">
        <f t="shared" si="176"/>
        <v>1</v>
      </c>
      <c r="H769" s="141">
        <f t="shared" si="177"/>
        <v>0</v>
      </c>
      <c r="I769" s="141">
        <f t="shared" si="178"/>
        <v>3.7499999999999999E-2</v>
      </c>
      <c r="J769" s="141"/>
      <c r="K769" s="141">
        <f t="shared" si="179"/>
        <v>0</v>
      </c>
      <c r="L769" s="141">
        <f t="shared" si="180"/>
        <v>0</v>
      </c>
      <c r="M769" s="141">
        <f t="shared" si="181"/>
        <v>0</v>
      </c>
      <c r="N769" s="141">
        <f t="shared" si="182"/>
        <v>0</v>
      </c>
      <c r="O769" s="141">
        <f t="shared" si="183"/>
        <v>0</v>
      </c>
      <c r="P769" s="141">
        <f t="shared" si="170"/>
        <v>0</v>
      </c>
      <c r="Q769" s="141">
        <f t="shared" si="184"/>
        <v>1</v>
      </c>
      <c r="R769" s="141">
        <f t="shared" si="171"/>
        <v>1</v>
      </c>
      <c r="S769" s="144"/>
      <c r="T769" s="253">
        <v>3506262175</v>
      </c>
      <c r="U769" s="383" t="s">
        <v>700</v>
      </c>
      <c r="V769" s="253">
        <v>0</v>
      </c>
      <c r="W769" s="253">
        <v>0</v>
      </c>
      <c r="X769" s="253">
        <v>0</v>
      </c>
      <c r="Y769" s="253">
        <v>0</v>
      </c>
      <c r="Z769" s="253">
        <v>1</v>
      </c>
      <c r="AA769" s="253">
        <v>0</v>
      </c>
      <c r="AB769" s="253">
        <v>0</v>
      </c>
      <c r="AC769" s="253">
        <v>0</v>
      </c>
      <c r="AD769" s="253">
        <v>0</v>
      </c>
      <c r="AE769" s="253">
        <v>0</v>
      </c>
      <c r="AF769" s="253">
        <v>0</v>
      </c>
      <c r="AG769" s="253">
        <v>0</v>
      </c>
      <c r="AH769" s="253">
        <v>0</v>
      </c>
      <c r="AI769" s="253">
        <v>0</v>
      </c>
      <c r="AJ769" s="253">
        <v>0</v>
      </c>
      <c r="AK769" s="126"/>
      <c r="AL769" s="253">
        <v>3506</v>
      </c>
      <c r="AM769" s="253">
        <v>262</v>
      </c>
      <c r="AN769" s="253">
        <v>175</v>
      </c>
      <c r="AO769" s="253">
        <v>0</v>
      </c>
    </row>
    <row r="770" spans="1:41">
      <c r="A770" s="129">
        <v>3506262176</v>
      </c>
      <c r="B770" s="130" t="s">
        <v>700</v>
      </c>
      <c r="C770" s="141">
        <f t="shared" si="172"/>
        <v>0</v>
      </c>
      <c r="D770" s="141">
        <f t="shared" si="173"/>
        <v>0</v>
      </c>
      <c r="E770" s="141">
        <f t="shared" si="174"/>
        <v>0</v>
      </c>
      <c r="F770" s="141">
        <f t="shared" si="175"/>
        <v>0</v>
      </c>
      <c r="G770" s="141">
        <f t="shared" si="176"/>
        <v>2</v>
      </c>
      <c r="H770" s="141">
        <f t="shared" si="177"/>
        <v>6</v>
      </c>
      <c r="I770" s="141">
        <f t="shared" si="178"/>
        <v>0.48749999999999999</v>
      </c>
      <c r="J770" s="141"/>
      <c r="K770" s="141">
        <f t="shared" si="179"/>
        <v>0</v>
      </c>
      <c r="L770" s="141">
        <f t="shared" si="180"/>
        <v>0</v>
      </c>
      <c r="M770" s="141">
        <f t="shared" si="181"/>
        <v>5</v>
      </c>
      <c r="N770" s="141">
        <f t="shared" si="182"/>
        <v>0</v>
      </c>
      <c r="O770" s="141">
        <f t="shared" si="183"/>
        <v>3</v>
      </c>
      <c r="P770" s="141">
        <f t="shared" si="170"/>
        <v>23.076923076923077</v>
      </c>
      <c r="Q770" s="141">
        <f t="shared" si="184"/>
        <v>6</v>
      </c>
      <c r="R770" s="141">
        <f t="shared" si="171"/>
        <v>13</v>
      </c>
      <c r="S770" s="144"/>
      <c r="T770" s="253">
        <v>3506262176</v>
      </c>
      <c r="U770" s="383" t="s">
        <v>700</v>
      </c>
      <c r="V770" s="253">
        <v>0</v>
      </c>
      <c r="W770" s="253">
        <v>0</v>
      </c>
      <c r="X770" s="253">
        <v>0</v>
      </c>
      <c r="Y770" s="253">
        <v>0</v>
      </c>
      <c r="Z770" s="253">
        <v>2</v>
      </c>
      <c r="AA770" s="253">
        <v>6</v>
      </c>
      <c r="AB770" s="253">
        <v>0</v>
      </c>
      <c r="AC770" s="253">
        <v>0</v>
      </c>
      <c r="AD770" s="253">
        <v>5</v>
      </c>
      <c r="AE770" s="253">
        <v>0</v>
      </c>
      <c r="AF770" s="253">
        <v>3</v>
      </c>
      <c r="AG770" s="253">
        <v>0</v>
      </c>
      <c r="AH770" s="253">
        <v>0</v>
      </c>
      <c r="AI770" s="253">
        <v>0</v>
      </c>
      <c r="AJ770" s="253">
        <v>0</v>
      </c>
      <c r="AK770" s="126"/>
      <c r="AL770" s="253">
        <v>3506</v>
      </c>
      <c r="AM770" s="253">
        <v>262</v>
      </c>
      <c r="AN770" s="253">
        <v>176</v>
      </c>
      <c r="AO770" s="253">
        <v>0</v>
      </c>
    </row>
    <row r="771" spans="1:41">
      <c r="A771" s="129">
        <v>3506262178</v>
      </c>
      <c r="B771" s="130" t="s">
        <v>700</v>
      </c>
      <c r="C771" s="141">
        <f t="shared" si="172"/>
        <v>0</v>
      </c>
      <c r="D771" s="141">
        <f t="shared" si="173"/>
        <v>0</v>
      </c>
      <c r="E771" s="141">
        <f t="shared" si="174"/>
        <v>0</v>
      </c>
      <c r="F771" s="141">
        <f t="shared" si="175"/>
        <v>0</v>
      </c>
      <c r="G771" s="141">
        <f t="shared" si="176"/>
        <v>2</v>
      </c>
      <c r="H771" s="141">
        <f t="shared" si="177"/>
        <v>2</v>
      </c>
      <c r="I771" s="141">
        <f t="shared" si="178"/>
        <v>0.15</v>
      </c>
      <c r="J771" s="141"/>
      <c r="K771" s="141">
        <f t="shared" si="179"/>
        <v>0</v>
      </c>
      <c r="L771" s="141">
        <f t="shared" si="180"/>
        <v>0</v>
      </c>
      <c r="M771" s="141">
        <f t="shared" si="181"/>
        <v>0</v>
      </c>
      <c r="N771" s="141">
        <f t="shared" si="182"/>
        <v>0</v>
      </c>
      <c r="O771" s="141">
        <f t="shared" si="183"/>
        <v>3</v>
      </c>
      <c r="P771" s="141">
        <f t="shared" si="170"/>
        <v>75</v>
      </c>
      <c r="Q771" s="141">
        <f t="shared" si="184"/>
        <v>10</v>
      </c>
      <c r="R771" s="141">
        <f t="shared" si="171"/>
        <v>4</v>
      </c>
      <c r="S771" s="144"/>
      <c r="T771" s="253">
        <v>3506262178</v>
      </c>
      <c r="U771" s="383" t="s">
        <v>700</v>
      </c>
      <c r="V771" s="253">
        <v>0</v>
      </c>
      <c r="W771" s="253">
        <v>0</v>
      </c>
      <c r="X771" s="253">
        <v>0</v>
      </c>
      <c r="Y771" s="253">
        <v>0</v>
      </c>
      <c r="Z771" s="253">
        <v>2</v>
      </c>
      <c r="AA771" s="253">
        <v>2</v>
      </c>
      <c r="AB771" s="253">
        <v>0</v>
      </c>
      <c r="AC771" s="253">
        <v>0</v>
      </c>
      <c r="AD771" s="253">
        <v>0</v>
      </c>
      <c r="AE771" s="253">
        <v>0</v>
      </c>
      <c r="AF771" s="253">
        <v>1</v>
      </c>
      <c r="AG771" s="253">
        <v>0</v>
      </c>
      <c r="AH771" s="253">
        <v>0</v>
      </c>
      <c r="AI771" s="253">
        <v>0</v>
      </c>
      <c r="AJ771" s="253">
        <v>2</v>
      </c>
      <c r="AK771" s="126"/>
      <c r="AL771" s="253">
        <v>3506</v>
      </c>
      <c r="AM771" s="253">
        <v>262</v>
      </c>
      <c r="AN771" s="253">
        <v>178</v>
      </c>
      <c r="AO771" s="253">
        <v>0</v>
      </c>
    </row>
    <row r="772" spans="1:41">
      <c r="A772" s="129">
        <v>3506262229</v>
      </c>
      <c r="B772" s="130" t="s">
        <v>700</v>
      </c>
      <c r="C772" s="141">
        <f t="shared" si="172"/>
        <v>0</v>
      </c>
      <c r="D772" s="141">
        <f t="shared" si="173"/>
        <v>0</v>
      </c>
      <c r="E772" s="141">
        <f t="shared" si="174"/>
        <v>0</v>
      </c>
      <c r="F772" s="141">
        <f t="shared" si="175"/>
        <v>0</v>
      </c>
      <c r="G772" s="141">
        <f t="shared" si="176"/>
        <v>3</v>
      </c>
      <c r="H772" s="141">
        <f t="shared" si="177"/>
        <v>6</v>
      </c>
      <c r="I772" s="141">
        <f t="shared" si="178"/>
        <v>0.45</v>
      </c>
      <c r="J772" s="141"/>
      <c r="K772" s="141">
        <f t="shared" si="179"/>
        <v>0</v>
      </c>
      <c r="L772" s="141">
        <f t="shared" si="180"/>
        <v>0</v>
      </c>
      <c r="M772" s="141">
        <f t="shared" si="181"/>
        <v>3</v>
      </c>
      <c r="N772" s="141">
        <f t="shared" si="182"/>
        <v>0</v>
      </c>
      <c r="O772" s="141">
        <f t="shared" si="183"/>
        <v>2</v>
      </c>
      <c r="P772" s="141">
        <f t="shared" si="170"/>
        <v>16.666666666666664</v>
      </c>
      <c r="Q772" s="141">
        <f t="shared" si="184"/>
        <v>4</v>
      </c>
      <c r="R772" s="141">
        <f t="shared" si="171"/>
        <v>12</v>
      </c>
      <c r="S772" s="144"/>
      <c r="T772" s="253">
        <v>3506262229</v>
      </c>
      <c r="U772" s="383" t="s">
        <v>700</v>
      </c>
      <c r="V772" s="253">
        <v>0</v>
      </c>
      <c r="W772" s="253">
        <v>0</v>
      </c>
      <c r="X772" s="253">
        <v>0</v>
      </c>
      <c r="Y772" s="253">
        <v>0</v>
      </c>
      <c r="Z772" s="253">
        <v>3</v>
      </c>
      <c r="AA772" s="253">
        <v>6</v>
      </c>
      <c r="AB772" s="253">
        <v>0</v>
      </c>
      <c r="AC772" s="253">
        <v>0</v>
      </c>
      <c r="AD772" s="253">
        <v>3</v>
      </c>
      <c r="AE772" s="253">
        <v>0</v>
      </c>
      <c r="AF772" s="253">
        <v>1</v>
      </c>
      <c r="AG772" s="253">
        <v>0</v>
      </c>
      <c r="AH772" s="253">
        <v>0</v>
      </c>
      <c r="AI772" s="253">
        <v>0</v>
      </c>
      <c r="AJ772" s="253">
        <v>1</v>
      </c>
      <c r="AK772" s="126"/>
      <c r="AL772" s="253">
        <v>3506</v>
      </c>
      <c r="AM772" s="253">
        <v>262</v>
      </c>
      <c r="AN772" s="253">
        <v>229</v>
      </c>
      <c r="AO772" s="253">
        <v>0</v>
      </c>
    </row>
    <row r="773" spans="1:41">
      <c r="A773" s="129">
        <v>3506262248</v>
      </c>
      <c r="B773" s="130" t="s">
        <v>700</v>
      </c>
      <c r="C773" s="141">
        <f t="shared" si="172"/>
        <v>0</v>
      </c>
      <c r="D773" s="141">
        <f t="shared" si="173"/>
        <v>0</v>
      </c>
      <c r="E773" s="141">
        <f t="shared" si="174"/>
        <v>0</v>
      </c>
      <c r="F773" s="141">
        <f t="shared" si="175"/>
        <v>0</v>
      </c>
      <c r="G773" s="141">
        <f t="shared" si="176"/>
        <v>2</v>
      </c>
      <c r="H773" s="141">
        <f t="shared" si="177"/>
        <v>8</v>
      </c>
      <c r="I773" s="141">
        <f t="shared" si="178"/>
        <v>0.41249999999999998</v>
      </c>
      <c r="J773" s="141"/>
      <c r="K773" s="141">
        <f t="shared" si="179"/>
        <v>0</v>
      </c>
      <c r="L773" s="141">
        <f t="shared" si="180"/>
        <v>0</v>
      </c>
      <c r="M773" s="141">
        <f t="shared" si="181"/>
        <v>1</v>
      </c>
      <c r="N773" s="141">
        <f t="shared" si="182"/>
        <v>0</v>
      </c>
      <c r="O773" s="141">
        <f t="shared" si="183"/>
        <v>3</v>
      </c>
      <c r="P773" s="141">
        <f t="shared" si="170"/>
        <v>27.27272727272727</v>
      </c>
      <c r="Q773" s="141">
        <f t="shared" si="184"/>
        <v>7</v>
      </c>
      <c r="R773" s="141">
        <f t="shared" si="171"/>
        <v>11</v>
      </c>
      <c r="S773" s="144"/>
      <c r="T773" s="253">
        <v>3506262248</v>
      </c>
      <c r="U773" s="383" t="s">
        <v>700</v>
      </c>
      <c r="V773" s="253">
        <v>0</v>
      </c>
      <c r="W773" s="253">
        <v>0</v>
      </c>
      <c r="X773" s="253">
        <v>0</v>
      </c>
      <c r="Y773" s="253">
        <v>0</v>
      </c>
      <c r="Z773" s="253">
        <v>2</v>
      </c>
      <c r="AA773" s="253">
        <v>8</v>
      </c>
      <c r="AB773" s="253">
        <v>0</v>
      </c>
      <c r="AC773" s="253">
        <v>0</v>
      </c>
      <c r="AD773" s="253">
        <v>1</v>
      </c>
      <c r="AE773" s="253">
        <v>0</v>
      </c>
      <c r="AF773" s="253">
        <v>2</v>
      </c>
      <c r="AG773" s="253">
        <v>0</v>
      </c>
      <c r="AH773" s="253">
        <v>0</v>
      </c>
      <c r="AI773" s="253">
        <v>0</v>
      </c>
      <c r="AJ773" s="253">
        <v>1</v>
      </c>
      <c r="AK773" s="126"/>
      <c r="AL773" s="253">
        <v>3506</v>
      </c>
      <c r="AM773" s="253">
        <v>262</v>
      </c>
      <c r="AN773" s="253">
        <v>248</v>
      </c>
      <c r="AO773" s="253">
        <v>0</v>
      </c>
    </row>
    <row r="774" spans="1:41">
      <c r="A774" s="129">
        <v>3506262258</v>
      </c>
      <c r="B774" s="130" t="s">
        <v>700</v>
      </c>
      <c r="C774" s="141">
        <f t="shared" si="172"/>
        <v>0</v>
      </c>
      <c r="D774" s="141">
        <f t="shared" si="173"/>
        <v>0</v>
      </c>
      <c r="E774" s="141">
        <f t="shared" si="174"/>
        <v>0</v>
      </c>
      <c r="F774" s="141">
        <f t="shared" si="175"/>
        <v>0</v>
      </c>
      <c r="G774" s="141">
        <f t="shared" si="176"/>
        <v>5</v>
      </c>
      <c r="H774" s="141">
        <f t="shared" si="177"/>
        <v>2</v>
      </c>
      <c r="I774" s="141">
        <f t="shared" si="178"/>
        <v>0.26250000000000001</v>
      </c>
      <c r="J774" s="141"/>
      <c r="K774" s="141">
        <f t="shared" si="179"/>
        <v>0</v>
      </c>
      <c r="L774" s="141">
        <f t="shared" si="180"/>
        <v>0</v>
      </c>
      <c r="M774" s="141">
        <f t="shared" si="181"/>
        <v>0</v>
      </c>
      <c r="N774" s="141">
        <f t="shared" si="182"/>
        <v>0</v>
      </c>
      <c r="O774" s="141">
        <f t="shared" si="183"/>
        <v>2</v>
      </c>
      <c r="P774" s="141">
        <f t="shared" si="170"/>
        <v>28.571428571428569</v>
      </c>
      <c r="Q774" s="141">
        <f t="shared" si="184"/>
        <v>7</v>
      </c>
      <c r="R774" s="141">
        <f t="shared" si="171"/>
        <v>7</v>
      </c>
      <c r="S774" s="144"/>
      <c r="T774" s="253">
        <v>3506262258</v>
      </c>
      <c r="U774" s="383" t="s">
        <v>700</v>
      </c>
      <c r="V774" s="253">
        <v>0</v>
      </c>
      <c r="W774" s="253">
        <v>0</v>
      </c>
      <c r="X774" s="253">
        <v>0</v>
      </c>
      <c r="Y774" s="253">
        <v>0</v>
      </c>
      <c r="Z774" s="253">
        <v>5</v>
      </c>
      <c r="AA774" s="253">
        <v>2</v>
      </c>
      <c r="AB774" s="253">
        <v>0</v>
      </c>
      <c r="AC774" s="253">
        <v>0</v>
      </c>
      <c r="AD774" s="253">
        <v>0</v>
      </c>
      <c r="AE774" s="253">
        <v>0</v>
      </c>
      <c r="AF774" s="253">
        <v>1</v>
      </c>
      <c r="AG774" s="253">
        <v>0</v>
      </c>
      <c r="AH774" s="253">
        <v>0</v>
      </c>
      <c r="AI774" s="253">
        <v>0</v>
      </c>
      <c r="AJ774" s="253">
        <v>1</v>
      </c>
      <c r="AK774" s="126"/>
      <c r="AL774" s="253">
        <v>3506</v>
      </c>
      <c r="AM774" s="253">
        <v>262</v>
      </c>
      <c r="AN774" s="253">
        <v>258</v>
      </c>
      <c r="AO774" s="253">
        <v>0</v>
      </c>
    </row>
    <row r="775" spans="1:41">
      <c r="A775" s="129">
        <v>3506262262</v>
      </c>
      <c r="B775" s="130" t="s">
        <v>700</v>
      </c>
      <c r="C775" s="141">
        <f t="shared" si="172"/>
        <v>0</v>
      </c>
      <c r="D775" s="141">
        <f t="shared" si="173"/>
        <v>0</v>
      </c>
      <c r="E775" s="141">
        <f t="shared" si="174"/>
        <v>0</v>
      </c>
      <c r="F775" s="141">
        <f t="shared" si="175"/>
        <v>0</v>
      </c>
      <c r="G775" s="141">
        <f t="shared" si="176"/>
        <v>13</v>
      </c>
      <c r="H775" s="141">
        <f t="shared" si="177"/>
        <v>26</v>
      </c>
      <c r="I775" s="141">
        <f t="shared" si="178"/>
        <v>1.9125000000000001</v>
      </c>
      <c r="J775" s="141"/>
      <c r="K775" s="141">
        <f t="shared" si="179"/>
        <v>0</v>
      </c>
      <c r="L775" s="141">
        <f t="shared" si="180"/>
        <v>0</v>
      </c>
      <c r="M775" s="141">
        <f t="shared" si="181"/>
        <v>12</v>
      </c>
      <c r="N775" s="141">
        <f t="shared" si="182"/>
        <v>0</v>
      </c>
      <c r="O775" s="141">
        <f t="shared" si="183"/>
        <v>8</v>
      </c>
      <c r="P775" s="141">
        <f t="shared" si="170"/>
        <v>15.686274509803921</v>
      </c>
      <c r="Q775" s="141">
        <f t="shared" si="184"/>
        <v>4</v>
      </c>
      <c r="R775" s="141">
        <f t="shared" si="171"/>
        <v>51</v>
      </c>
      <c r="S775" s="144"/>
      <c r="T775" s="253">
        <v>3506262262</v>
      </c>
      <c r="U775" s="383" t="s">
        <v>700</v>
      </c>
      <c r="V775" s="253">
        <v>0</v>
      </c>
      <c r="W775" s="253">
        <v>0</v>
      </c>
      <c r="X775" s="253">
        <v>0</v>
      </c>
      <c r="Y775" s="253">
        <v>0</v>
      </c>
      <c r="Z775" s="253">
        <v>13</v>
      </c>
      <c r="AA775" s="253">
        <v>26</v>
      </c>
      <c r="AB775" s="253">
        <v>0</v>
      </c>
      <c r="AC775" s="253">
        <v>0</v>
      </c>
      <c r="AD775" s="253">
        <v>12</v>
      </c>
      <c r="AE775" s="253">
        <v>0</v>
      </c>
      <c r="AF775" s="253">
        <v>6</v>
      </c>
      <c r="AG775" s="253">
        <v>0</v>
      </c>
      <c r="AH775" s="253">
        <v>0</v>
      </c>
      <c r="AI775" s="253">
        <v>0</v>
      </c>
      <c r="AJ775" s="253">
        <v>2</v>
      </c>
      <c r="AK775" s="126"/>
      <c r="AL775" s="253">
        <v>3506</v>
      </c>
      <c r="AM775" s="253">
        <v>262</v>
      </c>
      <c r="AN775" s="253">
        <v>262</v>
      </c>
      <c r="AO775" s="253">
        <v>0</v>
      </c>
    </row>
    <row r="776" spans="1:41">
      <c r="A776" s="129">
        <v>3506262274</v>
      </c>
      <c r="B776" s="130" t="s">
        <v>700</v>
      </c>
      <c r="C776" s="141">
        <f t="shared" si="172"/>
        <v>0</v>
      </c>
      <c r="D776" s="141">
        <f t="shared" si="173"/>
        <v>0</v>
      </c>
      <c r="E776" s="141">
        <f t="shared" si="174"/>
        <v>0</v>
      </c>
      <c r="F776" s="141">
        <f t="shared" si="175"/>
        <v>0</v>
      </c>
      <c r="G776" s="141">
        <f t="shared" si="176"/>
        <v>0</v>
      </c>
      <c r="H776" s="141">
        <f t="shared" si="177"/>
        <v>1</v>
      </c>
      <c r="I776" s="141">
        <f t="shared" si="178"/>
        <v>7.4999999999999997E-2</v>
      </c>
      <c r="J776" s="141"/>
      <c r="K776" s="141">
        <f t="shared" si="179"/>
        <v>0</v>
      </c>
      <c r="L776" s="141">
        <f t="shared" si="180"/>
        <v>0</v>
      </c>
      <c r="M776" s="141">
        <f t="shared" si="181"/>
        <v>1</v>
      </c>
      <c r="N776" s="141">
        <f t="shared" si="182"/>
        <v>0</v>
      </c>
      <c r="O776" s="141">
        <f t="shared" si="183"/>
        <v>0</v>
      </c>
      <c r="P776" s="141">
        <f t="shared" si="170"/>
        <v>0</v>
      </c>
      <c r="Q776" s="141">
        <f t="shared" si="184"/>
        <v>1</v>
      </c>
      <c r="R776" s="141">
        <f t="shared" si="171"/>
        <v>2</v>
      </c>
      <c r="S776" s="144"/>
      <c r="T776" s="253">
        <v>3506262274</v>
      </c>
      <c r="U776" s="383" t="s">
        <v>700</v>
      </c>
      <c r="V776" s="253">
        <v>0</v>
      </c>
      <c r="W776" s="253">
        <v>0</v>
      </c>
      <c r="X776" s="253">
        <v>0</v>
      </c>
      <c r="Y776" s="253">
        <v>0</v>
      </c>
      <c r="Z776" s="253">
        <v>0</v>
      </c>
      <c r="AA776" s="253">
        <v>1</v>
      </c>
      <c r="AB776" s="253">
        <v>0</v>
      </c>
      <c r="AC776" s="253">
        <v>0</v>
      </c>
      <c r="AD776" s="253">
        <v>1</v>
      </c>
      <c r="AE776" s="253">
        <v>0</v>
      </c>
      <c r="AF776" s="253">
        <v>0</v>
      </c>
      <c r="AG776" s="253">
        <v>0</v>
      </c>
      <c r="AH776" s="253">
        <v>0</v>
      </c>
      <c r="AI776" s="253">
        <v>0</v>
      </c>
      <c r="AJ776" s="253">
        <v>0</v>
      </c>
      <c r="AK776" s="126"/>
      <c r="AL776" s="253">
        <v>3506</v>
      </c>
      <c r="AM776" s="253">
        <v>262</v>
      </c>
      <c r="AN776" s="253">
        <v>274</v>
      </c>
      <c r="AO776" s="253">
        <v>0</v>
      </c>
    </row>
    <row r="777" spans="1:41">
      <c r="A777" s="129">
        <v>3506262284</v>
      </c>
      <c r="B777" s="130" t="s">
        <v>700</v>
      </c>
      <c r="C777" s="141">
        <f t="shared" si="172"/>
        <v>0</v>
      </c>
      <c r="D777" s="141">
        <f t="shared" si="173"/>
        <v>0</v>
      </c>
      <c r="E777" s="141">
        <f t="shared" si="174"/>
        <v>0</v>
      </c>
      <c r="F777" s="141">
        <f t="shared" si="175"/>
        <v>0</v>
      </c>
      <c r="G777" s="141">
        <f t="shared" si="176"/>
        <v>1</v>
      </c>
      <c r="H777" s="141">
        <f t="shared" si="177"/>
        <v>0</v>
      </c>
      <c r="I777" s="141">
        <f t="shared" si="178"/>
        <v>7.4999999999999997E-2</v>
      </c>
      <c r="J777" s="141"/>
      <c r="K777" s="141">
        <f t="shared" si="179"/>
        <v>0</v>
      </c>
      <c r="L777" s="141">
        <f t="shared" si="180"/>
        <v>0</v>
      </c>
      <c r="M777" s="141">
        <f t="shared" si="181"/>
        <v>1</v>
      </c>
      <c r="N777" s="141">
        <f t="shared" si="182"/>
        <v>0</v>
      </c>
      <c r="O777" s="141">
        <f t="shared" si="183"/>
        <v>0</v>
      </c>
      <c r="P777" s="141">
        <f t="shared" si="170"/>
        <v>0</v>
      </c>
      <c r="Q777" s="141">
        <f t="shared" si="184"/>
        <v>1</v>
      </c>
      <c r="R777" s="141">
        <f t="shared" si="171"/>
        <v>2</v>
      </c>
      <c r="S777" s="144"/>
      <c r="T777" s="253">
        <v>3506262284</v>
      </c>
      <c r="U777" s="383" t="s">
        <v>700</v>
      </c>
      <c r="V777" s="253">
        <v>0</v>
      </c>
      <c r="W777" s="253">
        <v>0</v>
      </c>
      <c r="X777" s="253">
        <v>0</v>
      </c>
      <c r="Y777" s="253">
        <v>0</v>
      </c>
      <c r="Z777" s="253">
        <v>1</v>
      </c>
      <c r="AA777" s="253">
        <v>0</v>
      </c>
      <c r="AB777" s="253">
        <v>0</v>
      </c>
      <c r="AC777" s="253">
        <v>0</v>
      </c>
      <c r="AD777" s="253">
        <v>1</v>
      </c>
      <c r="AE777" s="253">
        <v>0</v>
      </c>
      <c r="AF777" s="253">
        <v>0</v>
      </c>
      <c r="AG777" s="253">
        <v>0</v>
      </c>
      <c r="AH777" s="253">
        <v>0</v>
      </c>
      <c r="AI777" s="253">
        <v>0</v>
      </c>
      <c r="AJ777" s="253">
        <v>0</v>
      </c>
      <c r="AK777" s="126"/>
      <c r="AL777" s="253">
        <v>3506</v>
      </c>
      <c r="AM777" s="253">
        <v>262</v>
      </c>
      <c r="AN777" s="253">
        <v>284</v>
      </c>
      <c r="AO777" s="253">
        <v>0</v>
      </c>
    </row>
    <row r="778" spans="1:41">
      <c r="A778" s="129">
        <v>3506262305</v>
      </c>
      <c r="B778" s="130" t="s">
        <v>700</v>
      </c>
      <c r="C778" s="141">
        <f t="shared" si="172"/>
        <v>0</v>
      </c>
      <c r="D778" s="141">
        <f t="shared" si="173"/>
        <v>0</v>
      </c>
      <c r="E778" s="141">
        <f t="shared" si="174"/>
        <v>0</v>
      </c>
      <c r="F778" s="141">
        <f t="shared" si="175"/>
        <v>0</v>
      </c>
      <c r="G778" s="141">
        <f t="shared" si="176"/>
        <v>1</v>
      </c>
      <c r="H778" s="141">
        <f t="shared" si="177"/>
        <v>1</v>
      </c>
      <c r="I778" s="141">
        <f t="shared" si="178"/>
        <v>7.4999999999999997E-2</v>
      </c>
      <c r="J778" s="141"/>
      <c r="K778" s="141">
        <f t="shared" si="179"/>
        <v>0</v>
      </c>
      <c r="L778" s="141">
        <f t="shared" si="180"/>
        <v>0</v>
      </c>
      <c r="M778" s="141">
        <f t="shared" si="181"/>
        <v>0</v>
      </c>
      <c r="N778" s="141">
        <f t="shared" si="182"/>
        <v>0</v>
      </c>
      <c r="O778" s="141">
        <f t="shared" si="183"/>
        <v>0</v>
      </c>
      <c r="P778" s="141">
        <f t="shared" si="170"/>
        <v>0</v>
      </c>
      <c r="Q778" s="141">
        <f t="shared" si="184"/>
        <v>1</v>
      </c>
      <c r="R778" s="141">
        <f t="shared" si="171"/>
        <v>2</v>
      </c>
      <c r="S778" s="144"/>
      <c r="T778" s="253">
        <v>3506262305</v>
      </c>
      <c r="U778" s="383" t="s">
        <v>700</v>
      </c>
      <c r="V778" s="253">
        <v>0</v>
      </c>
      <c r="W778" s="253">
        <v>0</v>
      </c>
      <c r="X778" s="253">
        <v>0</v>
      </c>
      <c r="Y778" s="253">
        <v>0</v>
      </c>
      <c r="Z778" s="253">
        <v>1</v>
      </c>
      <c r="AA778" s="253">
        <v>1</v>
      </c>
      <c r="AB778" s="253">
        <v>0</v>
      </c>
      <c r="AC778" s="253">
        <v>0</v>
      </c>
      <c r="AD778" s="253">
        <v>0</v>
      </c>
      <c r="AE778" s="253">
        <v>0</v>
      </c>
      <c r="AF778" s="253">
        <v>0</v>
      </c>
      <c r="AG778" s="253">
        <v>0</v>
      </c>
      <c r="AH778" s="253">
        <v>0</v>
      </c>
      <c r="AI778" s="253">
        <v>0</v>
      </c>
      <c r="AJ778" s="253">
        <v>0</v>
      </c>
      <c r="AK778" s="126"/>
      <c r="AL778" s="253">
        <v>3506</v>
      </c>
      <c r="AM778" s="253">
        <v>262</v>
      </c>
      <c r="AN778" s="253">
        <v>305</v>
      </c>
      <c r="AO778" s="253">
        <v>0</v>
      </c>
    </row>
    <row r="779" spans="1:41">
      <c r="A779" s="129">
        <v>3506262346</v>
      </c>
      <c r="B779" s="130" t="s">
        <v>700</v>
      </c>
      <c r="C779" s="141">
        <f t="shared" si="172"/>
        <v>0</v>
      </c>
      <c r="D779" s="141">
        <f t="shared" si="173"/>
        <v>0</v>
      </c>
      <c r="E779" s="141">
        <f t="shared" si="174"/>
        <v>0</v>
      </c>
      <c r="F779" s="141">
        <f t="shared" si="175"/>
        <v>0</v>
      </c>
      <c r="G779" s="141">
        <f t="shared" si="176"/>
        <v>2</v>
      </c>
      <c r="H779" s="141">
        <f t="shared" si="177"/>
        <v>1</v>
      </c>
      <c r="I779" s="141">
        <f t="shared" si="178"/>
        <v>0.1125</v>
      </c>
      <c r="J779" s="141"/>
      <c r="K779" s="141">
        <f t="shared" si="179"/>
        <v>0</v>
      </c>
      <c r="L779" s="141">
        <f t="shared" si="180"/>
        <v>0</v>
      </c>
      <c r="M779" s="141">
        <f t="shared" si="181"/>
        <v>0</v>
      </c>
      <c r="N779" s="141">
        <f t="shared" si="182"/>
        <v>0</v>
      </c>
      <c r="O779" s="141">
        <f t="shared" si="183"/>
        <v>3</v>
      </c>
      <c r="P779" s="141">
        <f t="shared" ref="P779:P802" si="185">O779/R779*100</f>
        <v>100</v>
      </c>
      <c r="Q779" s="141">
        <f t="shared" si="184"/>
        <v>10</v>
      </c>
      <c r="R779" s="141">
        <f t="shared" ref="R779:R802" si="186">SUM(E779:H779)+M779+N779+ROUND(C779*0.5,0)+ROUND(D779*0.5,0)+ROUND(K779*0.5,0)+ROUND(L779*0.5,0)</f>
        <v>3</v>
      </c>
      <c r="S779" s="144"/>
      <c r="T779" s="253">
        <v>3506262346</v>
      </c>
      <c r="U779" s="383" t="s">
        <v>700</v>
      </c>
      <c r="V779" s="253">
        <v>0</v>
      </c>
      <c r="W779" s="253">
        <v>0</v>
      </c>
      <c r="X779" s="253">
        <v>0</v>
      </c>
      <c r="Y779" s="253">
        <v>0</v>
      </c>
      <c r="Z779" s="253">
        <v>2</v>
      </c>
      <c r="AA779" s="253">
        <v>1</v>
      </c>
      <c r="AB779" s="253">
        <v>0</v>
      </c>
      <c r="AC779" s="253">
        <v>0</v>
      </c>
      <c r="AD779" s="253">
        <v>0</v>
      </c>
      <c r="AE779" s="253">
        <v>0</v>
      </c>
      <c r="AF779" s="253">
        <v>2</v>
      </c>
      <c r="AG779" s="253">
        <v>0</v>
      </c>
      <c r="AH779" s="253">
        <v>0</v>
      </c>
      <c r="AI779" s="253">
        <v>0</v>
      </c>
      <c r="AJ779" s="253">
        <v>1</v>
      </c>
      <c r="AK779" s="126"/>
      <c r="AL779" s="253">
        <v>3506</v>
      </c>
      <c r="AM779" s="253">
        <v>262</v>
      </c>
      <c r="AN779" s="253">
        <v>346</v>
      </c>
      <c r="AO779" s="253">
        <v>0</v>
      </c>
    </row>
    <row r="780" spans="1:41">
      <c r="A780" s="129">
        <v>3506262347</v>
      </c>
      <c r="B780" s="130" t="s">
        <v>700</v>
      </c>
      <c r="C780" s="141">
        <f t="shared" ref="C780:C802" si="187">ROUND(V780,0)</f>
        <v>0</v>
      </c>
      <c r="D780" s="141">
        <f t="shared" ref="D780:D802" si="188">ROUND(W780,0)</f>
        <v>0</v>
      </c>
      <c r="E780" s="141">
        <f t="shared" ref="E780:E802" si="189">ROUND(X780,0)</f>
        <v>0</v>
      </c>
      <c r="F780" s="141">
        <f t="shared" ref="F780:F802" si="190">ROUND(Y780,0)</f>
        <v>0</v>
      </c>
      <c r="G780" s="141">
        <f t="shared" ref="G780:G802" si="191">ROUND(Z780,0)</f>
        <v>1</v>
      </c>
      <c r="H780" s="141">
        <f t="shared" ref="H780:H802" si="192">ROUND(AA780,0)</f>
        <v>2</v>
      </c>
      <c r="I780" s="141">
        <f t="shared" ref="I780:I802" si="193">ROUND(0.0375*(SUM(E780:H780)+ROUND(D780*0.5,4)+ROUND(L780*0.5,4)+M780),4)+ROUND((0.0475)*N780,4)</f>
        <v>0.15</v>
      </c>
      <c r="J780" s="141"/>
      <c r="K780" s="141">
        <f t="shared" ref="K780:K802" si="194">ROUND(AB780,0)</f>
        <v>0</v>
      </c>
      <c r="L780" s="141">
        <f t="shared" ref="L780:L802" si="195">ROUND(AC780,0)</f>
        <v>0</v>
      </c>
      <c r="M780" s="141">
        <f t="shared" ref="M780:M802" si="196">ROUND(AD780,0)</f>
        <v>1</v>
      </c>
      <c r="N780" s="141">
        <f t="shared" ref="N780:N802" si="197">ROUND(AE780,0)</f>
        <v>0</v>
      </c>
      <c r="O780" s="141">
        <f t="shared" ref="O780:O802" si="198">ROUND((AG780+AH780)/2,0)+ROUND(AF780+AI780+AJ780,0)</f>
        <v>0</v>
      </c>
      <c r="P780" s="141">
        <f t="shared" si="185"/>
        <v>0</v>
      </c>
      <c r="Q780" s="141">
        <f t="shared" si="184"/>
        <v>1</v>
      </c>
      <c r="R780" s="141">
        <f t="shared" si="186"/>
        <v>4</v>
      </c>
      <c r="S780" s="144"/>
      <c r="T780" s="253">
        <v>3506262347</v>
      </c>
      <c r="U780" s="383" t="s">
        <v>700</v>
      </c>
      <c r="V780" s="253">
        <v>0</v>
      </c>
      <c r="W780" s="253">
        <v>0</v>
      </c>
      <c r="X780" s="253">
        <v>0</v>
      </c>
      <c r="Y780" s="253">
        <v>0</v>
      </c>
      <c r="Z780" s="253">
        <v>1</v>
      </c>
      <c r="AA780" s="253">
        <v>2</v>
      </c>
      <c r="AB780" s="253">
        <v>0</v>
      </c>
      <c r="AC780" s="253">
        <v>0</v>
      </c>
      <c r="AD780" s="253">
        <v>1</v>
      </c>
      <c r="AE780" s="253">
        <v>0</v>
      </c>
      <c r="AF780" s="253">
        <v>0</v>
      </c>
      <c r="AG780" s="253">
        <v>0</v>
      </c>
      <c r="AH780" s="253">
        <v>0</v>
      </c>
      <c r="AI780" s="253">
        <v>0</v>
      </c>
      <c r="AJ780" s="253">
        <v>0</v>
      </c>
      <c r="AK780" s="126"/>
      <c r="AL780" s="253">
        <v>3506</v>
      </c>
      <c r="AM780" s="253">
        <v>262</v>
      </c>
      <c r="AN780" s="253">
        <v>347</v>
      </c>
      <c r="AO780" s="253">
        <v>0</v>
      </c>
    </row>
    <row r="781" spans="1:41">
      <c r="A781" s="129">
        <v>3507201003</v>
      </c>
      <c r="B781" s="130" t="s">
        <v>712</v>
      </c>
      <c r="C781" s="141">
        <f t="shared" si="187"/>
        <v>0</v>
      </c>
      <c r="D781" s="141">
        <f t="shared" si="188"/>
        <v>0</v>
      </c>
      <c r="E781" s="141">
        <f t="shared" si="189"/>
        <v>0</v>
      </c>
      <c r="F781" s="141">
        <f t="shared" si="190"/>
        <v>0</v>
      </c>
      <c r="G781" s="141">
        <f t="shared" si="191"/>
        <v>0</v>
      </c>
      <c r="H781" s="141">
        <f t="shared" si="192"/>
        <v>2</v>
      </c>
      <c r="I781" s="141">
        <f t="shared" si="193"/>
        <v>7.4999999999999997E-2</v>
      </c>
      <c r="J781" s="141"/>
      <c r="K781" s="141">
        <f t="shared" si="194"/>
        <v>0</v>
      </c>
      <c r="L781" s="141">
        <f t="shared" si="195"/>
        <v>0</v>
      </c>
      <c r="M781" s="141">
        <f t="shared" si="196"/>
        <v>0</v>
      </c>
      <c r="N781" s="141">
        <f t="shared" si="197"/>
        <v>0</v>
      </c>
      <c r="O781" s="141">
        <f t="shared" si="198"/>
        <v>1</v>
      </c>
      <c r="P781" s="141">
        <f t="shared" si="185"/>
        <v>50</v>
      </c>
      <c r="Q781" s="141">
        <f t="shared" si="184"/>
        <v>10</v>
      </c>
      <c r="R781" s="141">
        <f t="shared" si="186"/>
        <v>2</v>
      </c>
      <c r="S781" s="144"/>
      <c r="T781" s="253">
        <v>3507201003</v>
      </c>
      <c r="U781" s="383" t="s">
        <v>712</v>
      </c>
      <c r="V781" s="253">
        <v>0</v>
      </c>
      <c r="W781" s="253">
        <v>0</v>
      </c>
      <c r="X781" s="253">
        <v>0</v>
      </c>
      <c r="Y781" s="253">
        <v>0</v>
      </c>
      <c r="Z781" s="253">
        <v>0</v>
      </c>
      <c r="AA781" s="253">
        <v>2</v>
      </c>
      <c r="AB781" s="253">
        <v>0</v>
      </c>
      <c r="AC781" s="253">
        <v>0</v>
      </c>
      <c r="AD781" s="253">
        <v>0</v>
      </c>
      <c r="AE781" s="253">
        <v>0</v>
      </c>
      <c r="AF781" s="253">
        <v>0</v>
      </c>
      <c r="AG781" s="253">
        <v>0</v>
      </c>
      <c r="AH781" s="253">
        <v>0</v>
      </c>
      <c r="AI781" s="253">
        <v>0</v>
      </c>
      <c r="AJ781" s="253">
        <v>1</v>
      </c>
      <c r="AK781" s="126"/>
      <c r="AL781" s="253">
        <v>3507</v>
      </c>
      <c r="AM781" s="253">
        <v>201</v>
      </c>
      <c r="AN781" s="253">
        <v>3</v>
      </c>
      <c r="AO781" s="253">
        <v>0</v>
      </c>
    </row>
    <row r="782" spans="1:41">
      <c r="A782" s="129">
        <v>3507201072</v>
      </c>
      <c r="B782" s="130" t="s">
        <v>712</v>
      </c>
      <c r="C782" s="141">
        <f t="shared" si="187"/>
        <v>0</v>
      </c>
      <c r="D782" s="141">
        <f t="shared" si="188"/>
        <v>0</v>
      </c>
      <c r="E782" s="141">
        <f t="shared" si="189"/>
        <v>0</v>
      </c>
      <c r="F782" s="141">
        <f t="shared" si="190"/>
        <v>0</v>
      </c>
      <c r="G782" s="141">
        <f t="shared" si="191"/>
        <v>0</v>
      </c>
      <c r="H782" s="141">
        <f t="shared" si="192"/>
        <v>2</v>
      </c>
      <c r="I782" s="141">
        <f t="shared" si="193"/>
        <v>7.4999999999999997E-2</v>
      </c>
      <c r="J782" s="141"/>
      <c r="K782" s="141">
        <f t="shared" si="194"/>
        <v>0</v>
      </c>
      <c r="L782" s="141">
        <f t="shared" si="195"/>
        <v>0</v>
      </c>
      <c r="M782" s="141">
        <f t="shared" si="196"/>
        <v>0</v>
      </c>
      <c r="N782" s="141">
        <f t="shared" si="197"/>
        <v>0</v>
      </c>
      <c r="O782" s="141">
        <f t="shared" si="198"/>
        <v>0</v>
      </c>
      <c r="P782" s="141">
        <f t="shared" si="185"/>
        <v>0</v>
      </c>
      <c r="Q782" s="141">
        <f t="shared" si="184"/>
        <v>1</v>
      </c>
      <c r="R782" s="141">
        <f t="shared" si="186"/>
        <v>2</v>
      </c>
      <c r="S782" s="144"/>
      <c r="T782" s="253">
        <v>3507201072</v>
      </c>
      <c r="U782" s="383" t="s">
        <v>712</v>
      </c>
      <c r="V782" s="253">
        <v>0</v>
      </c>
      <c r="W782" s="253">
        <v>0</v>
      </c>
      <c r="X782" s="253">
        <v>0</v>
      </c>
      <c r="Y782" s="253">
        <v>0</v>
      </c>
      <c r="Z782" s="253">
        <v>0</v>
      </c>
      <c r="AA782" s="253">
        <v>2</v>
      </c>
      <c r="AB782" s="253">
        <v>0</v>
      </c>
      <c r="AC782" s="253">
        <v>0</v>
      </c>
      <c r="AD782" s="253">
        <v>0</v>
      </c>
      <c r="AE782" s="253">
        <v>0</v>
      </c>
      <c r="AF782" s="253">
        <v>0</v>
      </c>
      <c r="AG782" s="253">
        <v>0</v>
      </c>
      <c r="AH782" s="253">
        <v>0</v>
      </c>
      <c r="AI782" s="253">
        <v>0</v>
      </c>
      <c r="AJ782" s="253">
        <v>0</v>
      </c>
      <c r="AK782" s="126"/>
      <c r="AL782" s="253">
        <v>3507</v>
      </c>
      <c r="AM782" s="253">
        <v>201</v>
      </c>
      <c r="AN782" s="253">
        <v>72</v>
      </c>
      <c r="AO782" s="253">
        <v>0</v>
      </c>
    </row>
    <row r="783" spans="1:41">
      <c r="A783" s="129">
        <v>3507201094</v>
      </c>
      <c r="B783" s="130" t="s">
        <v>712</v>
      </c>
      <c r="C783" s="141">
        <f t="shared" si="187"/>
        <v>0</v>
      </c>
      <c r="D783" s="141">
        <f t="shared" si="188"/>
        <v>0</v>
      </c>
      <c r="E783" s="141">
        <f t="shared" si="189"/>
        <v>0</v>
      </c>
      <c r="F783" s="141">
        <f t="shared" si="190"/>
        <v>0</v>
      </c>
      <c r="G783" s="141">
        <f t="shared" si="191"/>
        <v>0</v>
      </c>
      <c r="H783" s="141">
        <f t="shared" si="192"/>
        <v>1</v>
      </c>
      <c r="I783" s="141">
        <f t="shared" si="193"/>
        <v>3.7499999999999999E-2</v>
      </c>
      <c r="J783" s="141"/>
      <c r="K783" s="141">
        <f t="shared" si="194"/>
        <v>0</v>
      </c>
      <c r="L783" s="141">
        <f t="shared" si="195"/>
        <v>0</v>
      </c>
      <c r="M783" s="141">
        <f t="shared" si="196"/>
        <v>0</v>
      </c>
      <c r="N783" s="141">
        <f t="shared" si="197"/>
        <v>0</v>
      </c>
      <c r="O783" s="141">
        <f t="shared" si="198"/>
        <v>0</v>
      </c>
      <c r="P783" s="141">
        <f t="shared" si="185"/>
        <v>0</v>
      </c>
      <c r="Q783" s="141">
        <f t="shared" si="184"/>
        <v>1</v>
      </c>
      <c r="R783" s="141">
        <f t="shared" si="186"/>
        <v>1</v>
      </c>
      <c r="T783" s="253">
        <v>3507201094</v>
      </c>
      <c r="U783" s="383" t="s">
        <v>712</v>
      </c>
      <c r="V783" s="253">
        <v>0</v>
      </c>
      <c r="W783" s="253">
        <v>0</v>
      </c>
      <c r="X783" s="253">
        <v>0</v>
      </c>
      <c r="Y783" s="253">
        <v>0</v>
      </c>
      <c r="Z783" s="253">
        <v>0</v>
      </c>
      <c r="AA783" s="253">
        <v>1</v>
      </c>
      <c r="AB783" s="253">
        <v>0</v>
      </c>
      <c r="AC783" s="253">
        <v>0</v>
      </c>
      <c r="AD783" s="253">
        <v>0</v>
      </c>
      <c r="AE783" s="253">
        <v>0</v>
      </c>
      <c r="AF783" s="253">
        <v>0</v>
      </c>
      <c r="AG783" s="253">
        <v>0</v>
      </c>
      <c r="AH783" s="253">
        <v>0</v>
      </c>
      <c r="AI783" s="253">
        <v>0</v>
      </c>
      <c r="AJ783" s="253">
        <v>0</v>
      </c>
      <c r="AK783" s="126"/>
      <c r="AL783" s="253">
        <v>3507</v>
      </c>
      <c r="AM783" s="253">
        <v>201</v>
      </c>
      <c r="AN783" s="253">
        <v>94</v>
      </c>
      <c r="AO783" s="253">
        <v>0</v>
      </c>
    </row>
    <row r="784" spans="1:41">
      <c r="A784" s="129">
        <v>3507201095</v>
      </c>
      <c r="B784" s="130" t="s">
        <v>712</v>
      </c>
      <c r="C784" s="141">
        <f t="shared" si="187"/>
        <v>0</v>
      </c>
      <c r="D784" s="141">
        <f t="shared" si="188"/>
        <v>0</v>
      </c>
      <c r="E784" s="141">
        <f t="shared" si="189"/>
        <v>0</v>
      </c>
      <c r="F784" s="141">
        <f t="shared" si="190"/>
        <v>0</v>
      </c>
      <c r="G784" s="141">
        <f t="shared" si="191"/>
        <v>0</v>
      </c>
      <c r="H784" s="141">
        <f t="shared" si="192"/>
        <v>2</v>
      </c>
      <c r="I784" s="141">
        <f t="shared" si="193"/>
        <v>7.4999999999999997E-2</v>
      </c>
      <c r="J784" s="141"/>
      <c r="K784" s="141">
        <f t="shared" si="194"/>
        <v>0</v>
      </c>
      <c r="L784" s="141">
        <f t="shared" si="195"/>
        <v>0</v>
      </c>
      <c r="M784" s="141">
        <f t="shared" si="196"/>
        <v>0</v>
      </c>
      <c r="N784" s="141">
        <f t="shared" si="197"/>
        <v>0</v>
      </c>
      <c r="O784" s="141">
        <f t="shared" si="198"/>
        <v>1</v>
      </c>
      <c r="P784" s="141">
        <f t="shared" si="185"/>
        <v>50</v>
      </c>
      <c r="Q784" s="141">
        <f t="shared" si="184"/>
        <v>10</v>
      </c>
      <c r="R784" s="141">
        <f t="shared" si="186"/>
        <v>2</v>
      </c>
      <c r="T784" s="253">
        <v>3507201095</v>
      </c>
      <c r="U784" s="383" t="s">
        <v>712</v>
      </c>
      <c r="V784" s="253">
        <v>0</v>
      </c>
      <c r="W784" s="253">
        <v>0</v>
      </c>
      <c r="X784" s="253">
        <v>0</v>
      </c>
      <c r="Y784" s="253">
        <v>0</v>
      </c>
      <c r="Z784" s="253">
        <v>0</v>
      </c>
      <c r="AA784" s="253">
        <v>2</v>
      </c>
      <c r="AB784" s="253">
        <v>0</v>
      </c>
      <c r="AC784" s="253">
        <v>0</v>
      </c>
      <c r="AD784" s="253">
        <v>0</v>
      </c>
      <c r="AE784" s="253">
        <v>0</v>
      </c>
      <c r="AF784" s="253">
        <v>0</v>
      </c>
      <c r="AG784" s="253">
        <v>0</v>
      </c>
      <c r="AH784" s="253">
        <v>0</v>
      </c>
      <c r="AI784" s="253">
        <v>0</v>
      </c>
      <c r="AJ784" s="253">
        <v>1</v>
      </c>
      <c r="AK784" s="126"/>
      <c r="AL784" s="253">
        <v>3507</v>
      </c>
      <c r="AM784" s="253">
        <v>201</v>
      </c>
      <c r="AN784" s="253">
        <v>95</v>
      </c>
      <c r="AO784" s="253">
        <v>0</v>
      </c>
    </row>
    <row r="785" spans="1:41">
      <c r="A785" s="129">
        <v>3507201201</v>
      </c>
      <c r="B785" s="130" t="s">
        <v>712</v>
      </c>
      <c r="C785" s="141">
        <f t="shared" si="187"/>
        <v>0</v>
      </c>
      <c r="D785" s="141">
        <f t="shared" si="188"/>
        <v>0</v>
      </c>
      <c r="E785" s="141">
        <f t="shared" si="189"/>
        <v>0</v>
      </c>
      <c r="F785" s="141">
        <f t="shared" si="190"/>
        <v>0</v>
      </c>
      <c r="G785" s="141">
        <f t="shared" si="191"/>
        <v>0</v>
      </c>
      <c r="H785" s="141">
        <f t="shared" si="192"/>
        <v>149</v>
      </c>
      <c r="I785" s="141">
        <f t="shared" si="193"/>
        <v>6.3375000000000004</v>
      </c>
      <c r="J785" s="141"/>
      <c r="K785" s="141">
        <f t="shared" si="194"/>
        <v>0</v>
      </c>
      <c r="L785" s="141">
        <f t="shared" si="195"/>
        <v>0</v>
      </c>
      <c r="M785" s="141">
        <f t="shared" si="196"/>
        <v>20</v>
      </c>
      <c r="N785" s="141">
        <f t="shared" si="197"/>
        <v>0</v>
      </c>
      <c r="O785" s="141">
        <f t="shared" si="198"/>
        <v>128</v>
      </c>
      <c r="P785" s="141">
        <f t="shared" si="185"/>
        <v>75.739644970414204</v>
      </c>
      <c r="Q785" s="141">
        <f t="shared" ref="Q785:Q802" si="199">IF(P785&lt;7,1,
   IF(P785&lt;11,2,
   IF(P785&lt;15,3,
   IF(P785&lt;18,4,
   IF(P785&lt;23,5,
   IF(P785&lt;26,6,
   IF(P785&lt;30,7,
   IF(P785&lt;35,8,
   IF(P785&lt;46,9,10)))))))))</f>
        <v>10</v>
      </c>
      <c r="R785" s="141">
        <f t="shared" si="186"/>
        <v>169</v>
      </c>
      <c r="T785" s="253">
        <v>3507201201</v>
      </c>
      <c r="U785" s="383" t="s">
        <v>712</v>
      </c>
      <c r="V785" s="253">
        <v>0</v>
      </c>
      <c r="W785" s="253">
        <v>0</v>
      </c>
      <c r="X785" s="253">
        <v>0</v>
      </c>
      <c r="Y785" s="253">
        <v>0</v>
      </c>
      <c r="Z785" s="253">
        <v>0</v>
      </c>
      <c r="AA785" s="253">
        <v>149</v>
      </c>
      <c r="AB785" s="253">
        <v>0</v>
      </c>
      <c r="AC785" s="253">
        <v>0</v>
      </c>
      <c r="AD785" s="253">
        <v>20</v>
      </c>
      <c r="AE785" s="253">
        <v>0</v>
      </c>
      <c r="AF785" s="253">
        <v>0</v>
      </c>
      <c r="AG785" s="253">
        <v>0</v>
      </c>
      <c r="AH785" s="253">
        <v>0</v>
      </c>
      <c r="AI785" s="253">
        <v>0</v>
      </c>
      <c r="AJ785" s="253">
        <v>128</v>
      </c>
      <c r="AK785" s="126"/>
      <c r="AL785" s="253">
        <v>3507</v>
      </c>
      <c r="AM785" s="253">
        <v>201</v>
      </c>
      <c r="AN785" s="253">
        <v>201</v>
      </c>
      <c r="AO785" s="253">
        <v>0</v>
      </c>
    </row>
    <row r="786" spans="1:41">
      <c r="A786" s="129">
        <v>3507201740</v>
      </c>
      <c r="B786" s="130" t="s">
        <v>712</v>
      </c>
      <c r="C786" s="141">
        <f t="shared" si="187"/>
        <v>0</v>
      </c>
      <c r="D786" s="141">
        <f t="shared" si="188"/>
        <v>0</v>
      </c>
      <c r="E786" s="141">
        <f t="shared" si="189"/>
        <v>0</v>
      </c>
      <c r="F786" s="141">
        <f t="shared" si="190"/>
        <v>0</v>
      </c>
      <c r="G786" s="141">
        <f t="shared" si="191"/>
        <v>0</v>
      </c>
      <c r="H786" s="141">
        <f t="shared" si="192"/>
        <v>1</v>
      </c>
      <c r="I786" s="141">
        <f t="shared" si="193"/>
        <v>3.7499999999999999E-2</v>
      </c>
      <c r="J786" s="141"/>
      <c r="K786" s="141">
        <f t="shared" si="194"/>
        <v>0</v>
      </c>
      <c r="L786" s="141">
        <f t="shared" si="195"/>
        <v>0</v>
      </c>
      <c r="M786" s="141">
        <f t="shared" si="196"/>
        <v>0</v>
      </c>
      <c r="N786" s="141">
        <f t="shared" si="197"/>
        <v>0</v>
      </c>
      <c r="O786" s="141">
        <f t="shared" si="198"/>
        <v>0</v>
      </c>
      <c r="P786" s="141">
        <f t="shared" si="185"/>
        <v>0</v>
      </c>
      <c r="Q786" s="141">
        <f t="shared" si="199"/>
        <v>1</v>
      </c>
      <c r="R786" s="141">
        <f t="shared" si="186"/>
        <v>1</v>
      </c>
      <c r="S786" s="129"/>
      <c r="T786" s="253">
        <v>3507201740</v>
      </c>
      <c r="U786" s="383" t="s">
        <v>712</v>
      </c>
      <c r="V786" s="253">
        <v>0</v>
      </c>
      <c r="W786" s="253">
        <v>0</v>
      </c>
      <c r="X786" s="253">
        <v>0</v>
      </c>
      <c r="Y786" s="253">
        <v>0</v>
      </c>
      <c r="Z786" s="253">
        <v>0</v>
      </c>
      <c r="AA786" s="253">
        <v>1</v>
      </c>
      <c r="AB786" s="253">
        <v>0</v>
      </c>
      <c r="AC786" s="253">
        <v>0</v>
      </c>
      <c r="AD786" s="253">
        <v>0</v>
      </c>
      <c r="AE786" s="253">
        <v>0</v>
      </c>
      <c r="AF786" s="253">
        <v>0</v>
      </c>
      <c r="AG786" s="253">
        <v>0</v>
      </c>
      <c r="AH786" s="253">
        <v>0</v>
      </c>
      <c r="AI786" s="253">
        <v>0</v>
      </c>
      <c r="AJ786" s="253">
        <v>0</v>
      </c>
      <c r="AK786" s="126"/>
      <c r="AL786" s="253">
        <v>3507</v>
      </c>
      <c r="AM786" s="253">
        <v>201</v>
      </c>
      <c r="AN786" s="253">
        <v>740</v>
      </c>
      <c r="AO786" s="253">
        <v>0</v>
      </c>
    </row>
    <row r="787" spans="1:41">
      <c r="A787" s="129">
        <v>3508281061</v>
      </c>
      <c r="B787" s="130" t="s">
        <v>701</v>
      </c>
      <c r="C787" s="141">
        <f t="shared" si="187"/>
        <v>0</v>
      </c>
      <c r="D787" s="141">
        <f t="shared" si="188"/>
        <v>0</v>
      </c>
      <c r="E787" s="141">
        <f t="shared" si="189"/>
        <v>0</v>
      </c>
      <c r="F787" s="141">
        <f t="shared" si="190"/>
        <v>0</v>
      </c>
      <c r="G787" s="141">
        <f t="shared" si="191"/>
        <v>0</v>
      </c>
      <c r="H787" s="141">
        <f t="shared" si="192"/>
        <v>2</v>
      </c>
      <c r="I787" s="141">
        <f t="shared" si="193"/>
        <v>7.4999999999999997E-2</v>
      </c>
      <c r="J787" s="141"/>
      <c r="K787" s="141">
        <f t="shared" si="194"/>
        <v>0</v>
      </c>
      <c r="L787" s="141">
        <f t="shared" si="195"/>
        <v>0</v>
      </c>
      <c r="M787" s="141">
        <f t="shared" si="196"/>
        <v>0</v>
      </c>
      <c r="N787" s="141">
        <f t="shared" si="197"/>
        <v>0</v>
      </c>
      <c r="O787" s="141">
        <f t="shared" si="198"/>
        <v>1</v>
      </c>
      <c r="P787" s="141">
        <f t="shared" si="185"/>
        <v>50</v>
      </c>
      <c r="Q787" s="141">
        <f t="shared" si="199"/>
        <v>10</v>
      </c>
      <c r="R787" s="141">
        <f t="shared" si="186"/>
        <v>2</v>
      </c>
      <c r="S787" s="142"/>
      <c r="T787" s="253">
        <v>3508281061</v>
      </c>
      <c r="U787" s="383" t="s">
        <v>701</v>
      </c>
      <c r="V787" s="253">
        <v>0</v>
      </c>
      <c r="W787" s="253">
        <v>0</v>
      </c>
      <c r="X787" s="253">
        <v>0</v>
      </c>
      <c r="Y787" s="253">
        <v>0</v>
      </c>
      <c r="Z787" s="253">
        <v>0</v>
      </c>
      <c r="AA787" s="253">
        <v>2</v>
      </c>
      <c r="AB787" s="253">
        <v>0</v>
      </c>
      <c r="AC787" s="253">
        <v>0</v>
      </c>
      <c r="AD787" s="253">
        <v>0</v>
      </c>
      <c r="AE787" s="253">
        <v>0</v>
      </c>
      <c r="AF787" s="253">
        <v>0</v>
      </c>
      <c r="AG787" s="253">
        <v>0</v>
      </c>
      <c r="AH787" s="253">
        <v>0</v>
      </c>
      <c r="AI787" s="253">
        <v>0</v>
      </c>
      <c r="AJ787" s="253">
        <v>1</v>
      </c>
      <c r="AK787" s="126"/>
      <c r="AL787" s="253">
        <v>3508</v>
      </c>
      <c r="AM787" s="253">
        <v>281</v>
      </c>
      <c r="AN787" s="253">
        <v>61</v>
      </c>
      <c r="AO787" s="253">
        <v>0</v>
      </c>
    </row>
    <row r="788" spans="1:41">
      <c r="A788" s="129">
        <v>3508281137</v>
      </c>
      <c r="B788" s="130" t="s">
        <v>701</v>
      </c>
      <c r="C788" s="141">
        <f t="shared" si="187"/>
        <v>0</v>
      </c>
      <c r="D788" s="141">
        <f t="shared" si="188"/>
        <v>0</v>
      </c>
      <c r="E788" s="141">
        <f t="shared" si="189"/>
        <v>0</v>
      </c>
      <c r="F788" s="141">
        <f t="shared" si="190"/>
        <v>0</v>
      </c>
      <c r="G788" s="141">
        <f t="shared" si="191"/>
        <v>0</v>
      </c>
      <c r="H788" s="141">
        <f t="shared" si="192"/>
        <v>1</v>
      </c>
      <c r="I788" s="141">
        <f t="shared" si="193"/>
        <v>7.4999999999999997E-2</v>
      </c>
      <c r="J788" s="141"/>
      <c r="K788" s="141">
        <f t="shared" si="194"/>
        <v>0</v>
      </c>
      <c r="L788" s="141">
        <f t="shared" si="195"/>
        <v>0</v>
      </c>
      <c r="M788" s="141">
        <f t="shared" si="196"/>
        <v>1</v>
      </c>
      <c r="N788" s="141">
        <f t="shared" si="197"/>
        <v>0</v>
      </c>
      <c r="O788" s="141">
        <f t="shared" si="198"/>
        <v>1</v>
      </c>
      <c r="P788" s="141">
        <f t="shared" si="185"/>
        <v>50</v>
      </c>
      <c r="Q788" s="141">
        <f t="shared" si="199"/>
        <v>10</v>
      </c>
      <c r="R788" s="141">
        <f t="shared" si="186"/>
        <v>2</v>
      </c>
      <c r="T788" s="253">
        <v>3508281137</v>
      </c>
      <c r="U788" s="383" t="s">
        <v>701</v>
      </c>
      <c r="V788" s="253">
        <v>0</v>
      </c>
      <c r="W788" s="253">
        <v>0</v>
      </c>
      <c r="X788" s="253">
        <v>0</v>
      </c>
      <c r="Y788" s="253">
        <v>0</v>
      </c>
      <c r="Z788" s="253">
        <v>0</v>
      </c>
      <c r="AA788" s="253">
        <v>1</v>
      </c>
      <c r="AB788" s="253">
        <v>0</v>
      </c>
      <c r="AC788" s="253">
        <v>0</v>
      </c>
      <c r="AD788" s="253">
        <v>1</v>
      </c>
      <c r="AE788" s="253">
        <v>0</v>
      </c>
      <c r="AF788" s="253">
        <v>0</v>
      </c>
      <c r="AG788" s="253">
        <v>0</v>
      </c>
      <c r="AH788" s="253">
        <v>0</v>
      </c>
      <c r="AI788" s="253">
        <v>0</v>
      </c>
      <c r="AJ788" s="253">
        <v>1</v>
      </c>
      <c r="AK788" s="126"/>
      <c r="AL788" s="253">
        <v>3508</v>
      </c>
      <c r="AM788" s="253">
        <v>281</v>
      </c>
      <c r="AN788" s="253">
        <v>137</v>
      </c>
      <c r="AO788" s="253">
        <v>0</v>
      </c>
    </row>
    <row r="789" spans="1:41">
      <c r="A789" s="129">
        <v>3508281281</v>
      </c>
      <c r="B789" s="130" t="s">
        <v>701</v>
      </c>
      <c r="C789" s="141">
        <f t="shared" si="187"/>
        <v>0</v>
      </c>
      <c r="D789" s="141">
        <f t="shared" si="188"/>
        <v>0</v>
      </c>
      <c r="E789" s="141">
        <f t="shared" si="189"/>
        <v>0</v>
      </c>
      <c r="F789" s="141">
        <f t="shared" si="190"/>
        <v>0</v>
      </c>
      <c r="G789" s="141">
        <f t="shared" si="191"/>
        <v>0</v>
      </c>
      <c r="H789" s="141">
        <f t="shared" si="192"/>
        <v>161</v>
      </c>
      <c r="I789" s="141">
        <f t="shared" si="193"/>
        <v>7.05</v>
      </c>
      <c r="J789" s="141"/>
      <c r="K789" s="141">
        <f t="shared" si="194"/>
        <v>0</v>
      </c>
      <c r="L789" s="141">
        <f t="shared" si="195"/>
        <v>0</v>
      </c>
      <c r="M789" s="141">
        <f t="shared" si="196"/>
        <v>27</v>
      </c>
      <c r="N789" s="141">
        <f t="shared" si="197"/>
        <v>0</v>
      </c>
      <c r="O789" s="141">
        <f t="shared" si="198"/>
        <v>162</v>
      </c>
      <c r="P789" s="141">
        <f t="shared" si="185"/>
        <v>86.170212765957444</v>
      </c>
      <c r="Q789" s="141">
        <f t="shared" si="199"/>
        <v>10</v>
      </c>
      <c r="R789" s="141">
        <f t="shared" si="186"/>
        <v>188</v>
      </c>
      <c r="T789" s="253">
        <v>3508281281</v>
      </c>
      <c r="U789" s="383" t="s">
        <v>701</v>
      </c>
      <c r="V789" s="253">
        <v>0</v>
      </c>
      <c r="W789" s="253">
        <v>0</v>
      </c>
      <c r="X789" s="253">
        <v>0</v>
      </c>
      <c r="Y789" s="253">
        <v>0</v>
      </c>
      <c r="Z789" s="253">
        <v>0</v>
      </c>
      <c r="AA789" s="253">
        <v>161</v>
      </c>
      <c r="AB789" s="253">
        <v>0</v>
      </c>
      <c r="AC789" s="253">
        <v>0</v>
      </c>
      <c r="AD789" s="253">
        <v>27</v>
      </c>
      <c r="AE789" s="253">
        <v>0</v>
      </c>
      <c r="AF789" s="253">
        <v>0</v>
      </c>
      <c r="AG789" s="253">
        <v>0</v>
      </c>
      <c r="AH789" s="253">
        <v>0</v>
      </c>
      <c r="AI789" s="253">
        <v>0</v>
      </c>
      <c r="AJ789" s="253">
        <v>162</v>
      </c>
      <c r="AK789" s="126"/>
      <c r="AL789" s="253">
        <v>3508</v>
      </c>
      <c r="AM789" s="253">
        <v>281</v>
      </c>
      <c r="AN789" s="253">
        <v>281</v>
      </c>
      <c r="AO789" s="253">
        <v>0</v>
      </c>
    </row>
    <row r="790" spans="1:41">
      <c r="A790" s="129">
        <v>3508281332</v>
      </c>
      <c r="B790" s="130" t="s">
        <v>701</v>
      </c>
      <c r="C790" s="141">
        <f t="shared" si="187"/>
        <v>0</v>
      </c>
      <c r="D790" s="141">
        <f t="shared" si="188"/>
        <v>0</v>
      </c>
      <c r="E790" s="141">
        <f t="shared" si="189"/>
        <v>0</v>
      </c>
      <c r="F790" s="141">
        <f t="shared" si="190"/>
        <v>0</v>
      </c>
      <c r="G790" s="141">
        <f t="shared" si="191"/>
        <v>0</v>
      </c>
      <c r="H790" s="141">
        <f t="shared" si="192"/>
        <v>0</v>
      </c>
      <c r="I790" s="141">
        <f t="shared" si="193"/>
        <v>3.7499999999999999E-2</v>
      </c>
      <c r="J790" s="141"/>
      <c r="K790" s="141">
        <f t="shared" si="194"/>
        <v>0</v>
      </c>
      <c r="L790" s="141">
        <f t="shared" si="195"/>
        <v>0</v>
      </c>
      <c r="M790" s="141">
        <f t="shared" si="196"/>
        <v>1</v>
      </c>
      <c r="N790" s="141">
        <f t="shared" si="197"/>
        <v>0</v>
      </c>
      <c r="O790" s="141">
        <f t="shared" si="198"/>
        <v>1</v>
      </c>
      <c r="P790" s="141">
        <f t="shared" si="185"/>
        <v>100</v>
      </c>
      <c r="Q790" s="141">
        <f t="shared" si="199"/>
        <v>10</v>
      </c>
      <c r="R790" s="141">
        <f t="shared" si="186"/>
        <v>1</v>
      </c>
      <c r="T790" s="253">
        <v>3508281332</v>
      </c>
      <c r="U790" s="383" t="s">
        <v>701</v>
      </c>
      <c r="V790" s="253">
        <v>0</v>
      </c>
      <c r="W790" s="253">
        <v>0</v>
      </c>
      <c r="X790" s="253">
        <v>0</v>
      </c>
      <c r="Y790" s="253">
        <v>0</v>
      </c>
      <c r="Z790" s="253">
        <v>0</v>
      </c>
      <c r="AA790" s="253">
        <v>0</v>
      </c>
      <c r="AB790" s="253">
        <v>0</v>
      </c>
      <c r="AC790" s="253">
        <v>0</v>
      </c>
      <c r="AD790" s="253">
        <v>1</v>
      </c>
      <c r="AE790" s="253">
        <v>0</v>
      </c>
      <c r="AF790" s="253">
        <v>0</v>
      </c>
      <c r="AG790" s="253">
        <v>0</v>
      </c>
      <c r="AH790" s="253">
        <v>0</v>
      </c>
      <c r="AI790" s="253">
        <v>0</v>
      </c>
      <c r="AJ790" s="253">
        <v>1</v>
      </c>
      <c r="AK790" s="126"/>
      <c r="AL790" s="253">
        <v>3508</v>
      </c>
      <c r="AM790" s="253">
        <v>281</v>
      </c>
      <c r="AN790" s="253">
        <v>332</v>
      </c>
      <c r="AO790" s="253">
        <v>0</v>
      </c>
    </row>
    <row r="791" spans="1:41">
      <c r="A791" s="129">
        <v>3509095095</v>
      </c>
      <c r="B791" s="130" t="s">
        <v>702</v>
      </c>
      <c r="C791" s="141">
        <f t="shared" si="187"/>
        <v>0</v>
      </c>
      <c r="D791" s="141">
        <f t="shared" si="188"/>
        <v>0</v>
      </c>
      <c r="E791" s="141">
        <f t="shared" si="189"/>
        <v>0</v>
      </c>
      <c r="F791" s="141">
        <f t="shared" si="190"/>
        <v>0</v>
      </c>
      <c r="G791" s="141">
        <f t="shared" si="191"/>
        <v>256</v>
      </c>
      <c r="H791" s="141">
        <f t="shared" si="192"/>
        <v>0</v>
      </c>
      <c r="I791" s="141">
        <f t="shared" si="193"/>
        <v>11.324999999999999</v>
      </c>
      <c r="J791" s="141"/>
      <c r="K791" s="141">
        <f t="shared" si="194"/>
        <v>0</v>
      </c>
      <c r="L791" s="141">
        <f t="shared" si="195"/>
        <v>0</v>
      </c>
      <c r="M791" s="141">
        <f t="shared" si="196"/>
        <v>46</v>
      </c>
      <c r="N791" s="141">
        <f t="shared" si="197"/>
        <v>0</v>
      </c>
      <c r="O791" s="141">
        <f t="shared" si="198"/>
        <v>158</v>
      </c>
      <c r="P791" s="141">
        <f t="shared" si="185"/>
        <v>52.317880794701985</v>
      </c>
      <c r="Q791" s="141">
        <f t="shared" si="199"/>
        <v>10</v>
      </c>
      <c r="R791" s="141">
        <f t="shared" si="186"/>
        <v>302</v>
      </c>
      <c r="T791" s="253">
        <v>3509095095</v>
      </c>
      <c r="U791" s="383" t="s">
        <v>702</v>
      </c>
      <c r="V791" s="253">
        <v>0</v>
      </c>
      <c r="W791" s="253">
        <v>0</v>
      </c>
      <c r="X791" s="253">
        <v>0</v>
      </c>
      <c r="Y791" s="253">
        <v>0</v>
      </c>
      <c r="Z791" s="253">
        <v>256</v>
      </c>
      <c r="AA791" s="253">
        <v>0</v>
      </c>
      <c r="AB791" s="253">
        <v>0</v>
      </c>
      <c r="AC791" s="253">
        <v>0</v>
      </c>
      <c r="AD791" s="253">
        <v>46</v>
      </c>
      <c r="AE791" s="253">
        <v>0</v>
      </c>
      <c r="AF791" s="253">
        <v>158</v>
      </c>
      <c r="AG791" s="253">
        <v>0</v>
      </c>
      <c r="AH791" s="253">
        <v>0</v>
      </c>
      <c r="AI791" s="253">
        <v>0</v>
      </c>
      <c r="AJ791" s="253">
        <v>0</v>
      </c>
      <c r="AK791" s="126"/>
      <c r="AL791" s="253">
        <v>3509</v>
      </c>
      <c r="AM791" s="253">
        <v>95</v>
      </c>
      <c r="AN791" s="253">
        <v>95</v>
      </c>
      <c r="AO791" s="253">
        <v>0</v>
      </c>
    </row>
    <row r="792" spans="1:41">
      <c r="A792" s="129">
        <v>3509095265</v>
      </c>
      <c r="B792" s="130" t="s">
        <v>702</v>
      </c>
      <c r="C792" s="141">
        <f t="shared" si="187"/>
        <v>0</v>
      </c>
      <c r="D792" s="141">
        <f t="shared" si="188"/>
        <v>0</v>
      </c>
      <c r="E792" s="141">
        <f t="shared" si="189"/>
        <v>0</v>
      </c>
      <c r="F792" s="141">
        <f t="shared" si="190"/>
        <v>0</v>
      </c>
      <c r="G792" s="141">
        <f t="shared" si="191"/>
        <v>1</v>
      </c>
      <c r="H792" s="141">
        <f t="shared" si="192"/>
        <v>0</v>
      </c>
      <c r="I792" s="141">
        <f t="shared" si="193"/>
        <v>3.7499999999999999E-2</v>
      </c>
      <c r="J792" s="141"/>
      <c r="K792" s="141">
        <f t="shared" si="194"/>
        <v>0</v>
      </c>
      <c r="L792" s="141">
        <f t="shared" si="195"/>
        <v>0</v>
      </c>
      <c r="M792" s="141">
        <f t="shared" si="196"/>
        <v>0</v>
      </c>
      <c r="N792" s="141">
        <f t="shared" si="197"/>
        <v>0</v>
      </c>
      <c r="O792" s="141">
        <f t="shared" si="198"/>
        <v>0</v>
      </c>
      <c r="P792" s="141">
        <f t="shared" si="185"/>
        <v>0</v>
      </c>
      <c r="Q792" s="141">
        <f t="shared" si="199"/>
        <v>1</v>
      </c>
      <c r="R792" s="141">
        <f t="shared" si="186"/>
        <v>1</v>
      </c>
      <c r="T792" s="253">
        <v>3509095265</v>
      </c>
      <c r="U792" s="383" t="s">
        <v>702</v>
      </c>
      <c r="V792" s="253">
        <v>0</v>
      </c>
      <c r="W792" s="253">
        <v>0</v>
      </c>
      <c r="X792" s="253">
        <v>0</v>
      </c>
      <c r="Y792" s="253">
        <v>0</v>
      </c>
      <c r="Z792" s="253">
        <v>1</v>
      </c>
      <c r="AA792" s="253">
        <v>0</v>
      </c>
      <c r="AB792" s="253">
        <v>0</v>
      </c>
      <c r="AC792" s="253">
        <v>0</v>
      </c>
      <c r="AD792" s="253">
        <v>0</v>
      </c>
      <c r="AE792" s="253">
        <v>0</v>
      </c>
      <c r="AF792" s="253">
        <v>0</v>
      </c>
      <c r="AG792" s="253">
        <v>0</v>
      </c>
      <c r="AH792" s="253">
        <v>0</v>
      </c>
      <c r="AI792" s="253">
        <v>0</v>
      </c>
      <c r="AJ792" s="253">
        <v>0</v>
      </c>
      <c r="AK792" s="126"/>
      <c r="AL792" s="253">
        <v>3509</v>
      </c>
      <c r="AM792" s="253">
        <v>95</v>
      </c>
      <c r="AN792" s="253">
        <v>265</v>
      </c>
      <c r="AO792" s="253">
        <v>0</v>
      </c>
    </row>
    <row r="793" spans="1:41">
      <c r="A793" s="129">
        <v>3509095293</v>
      </c>
      <c r="B793" s="130" t="s">
        <v>702</v>
      </c>
      <c r="C793" s="141">
        <f t="shared" si="187"/>
        <v>0</v>
      </c>
      <c r="D793" s="141">
        <f t="shared" si="188"/>
        <v>0</v>
      </c>
      <c r="E793" s="141">
        <f t="shared" si="189"/>
        <v>0</v>
      </c>
      <c r="F793" s="141">
        <f t="shared" si="190"/>
        <v>0</v>
      </c>
      <c r="G793" s="141">
        <f t="shared" si="191"/>
        <v>3</v>
      </c>
      <c r="H793" s="141">
        <f t="shared" si="192"/>
        <v>0</v>
      </c>
      <c r="I793" s="141">
        <f t="shared" si="193"/>
        <v>0.1125</v>
      </c>
      <c r="J793" s="141"/>
      <c r="K793" s="141">
        <f t="shared" si="194"/>
        <v>0</v>
      </c>
      <c r="L793" s="141">
        <f t="shared" si="195"/>
        <v>0</v>
      </c>
      <c r="M793" s="141">
        <f t="shared" si="196"/>
        <v>0</v>
      </c>
      <c r="N793" s="141">
        <f t="shared" si="197"/>
        <v>0</v>
      </c>
      <c r="O793" s="141">
        <f t="shared" si="198"/>
        <v>1</v>
      </c>
      <c r="P793" s="141">
        <f t="shared" si="185"/>
        <v>33.333333333333329</v>
      </c>
      <c r="Q793" s="141">
        <f t="shared" si="199"/>
        <v>8</v>
      </c>
      <c r="R793" s="141">
        <f t="shared" si="186"/>
        <v>3</v>
      </c>
      <c r="T793" s="253">
        <v>3509095293</v>
      </c>
      <c r="U793" s="383" t="s">
        <v>702</v>
      </c>
      <c r="V793" s="253">
        <v>0</v>
      </c>
      <c r="W793" s="253">
        <v>0</v>
      </c>
      <c r="X793" s="253">
        <v>0</v>
      </c>
      <c r="Y793" s="253">
        <v>0</v>
      </c>
      <c r="Z793" s="253">
        <v>3</v>
      </c>
      <c r="AA793" s="253">
        <v>0</v>
      </c>
      <c r="AB793" s="253">
        <v>0</v>
      </c>
      <c r="AC793" s="253">
        <v>0</v>
      </c>
      <c r="AD793" s="253">
        <v>0</v>
      </c>
      <c r="AE793" s="253">
        <v>0</v>
      </c>
      <c r="AF793" s="253">
        <v>1</v>
      </c>
      <c r="AG793" s="253">
        <v>0</v>
      </c>
      <c r="AH793" s="253">
        <v>0</v>
      </c>
      <c r="AI793" s="253">
        <v>0</v>
      </c>
      <c r="AJ793" s="253">
        <v>0</v>
      </c>
      <c r="AK793" s="126"/>
      <c r="AL793" s="253">
        <v>3509</v>
      </c>
      <c r="AM793" s="253">
        <v>95</v>
      </c>
      <c r="AN793" s="253">
        <v>293</v>
      </c>
      <c r="AO793" s="253">
        <v>0</v>
      </c>
    </row>
    <row r="794" spans="1:41">
      <c r="A794" s="129">
        <v>3509095331</v>
      </c>
      <c r="B794" s="130" t="s">
        <v>702</v>
      </c>
      <c r="C794" s="141">
        <f t="shared" si="187"/>
        <v>0</v>
      </c>
      <c r="D794" s="141">
        <f t="shared" si="188"/>
        <v>0</v>
      </c>
      <c r="E794" s="141">
        <f t="shared" si="189"/>
        <v>0</v>
      </c>
      <c r="F794" s="141">
        <f t="shared" si="190"/>
        <v>0</v>
      </c>
      <c r="G794" s="141">
        <f t="shared" si="191"/>
        <v>1</v>
      </c>
      <c r="H794" s="141">
        <f t="shared" si="192"/>
        <v>0</v>
      </c>
      <c r="I794" s="141">
        <f t="shared" si="193"/>
        <v>3.7499999999999999E-2</v>
      </c>
      <c r="J794" s="141"/>
      <c r="K794" s="141">
        <f t="shared" si="194"/>
        <v>0</v>
      </c>
      <c r="L794" s="141">
        <f t="shared" si="195"/>
        <v>0</v>
      </c>
      <c r="M794" s="141">
        <f t="shared" si="196"/>
        <v>0</v>
      </c>
      <c r="N794" s="141">
        <f t="shared" si="197"/>
        <v>0</v>
      </c>
      <c r="O794" s="141">
        <f t="shared" si="198"/>
        <v>0</v>
      </c>
      <c r="P794" s="141">
        <f t="shared" si="185"/>
        <v>0</v>
      </c>
      <c r="Q794" s="141">
        <f t="shared" si="199"/>
        <v>1</v>
      </c>
      <c r="R794" s="141">
        <f t="shared" si="186"/>
        <v>1</v>
      </c>
      <c r="T794" s="253">
        <v>3509095331</v>
      </c>
      <c r="U794" s="383" t="s">
        <v>702</v>
      </c>
      <c r="V794" s="253">
        <v>0</v>
      </c>
      <c r="W794" s="253">
        <v>0</v>
      </c>
      <c r="X794" s="253">
        <v>0</v>
      </c>
      <c r="Y794" s="253">
        <v>0</v>
      </c>
      <c r="Z794" s="253">
        <v>1</v>
      </c>
      <c r="AA794" s="253">
        <v>0</v>
      </c>
      <c r="AB794" s="253">
        <v>0</v>
      </c>
      <c r="AC794" s="253">
        <v>0</v>
      </c>
      <c r="AD794" s="253">
        <v>0</v>
      </c>
      <c r="AE794" s="253">
        <v>0</v>
      </c>
      <c r="AF794" s="253">
        <v>0</v>
      </c>
      <c r="AG794" s="253">
        <v>0</v>
      </c>
      <c r="AH794" s="253">
        <v>0</v>
      </c>
      <c r="AI794" s="253">
        <v>0</v>
      </c>
      <c r="AJ794" s="253">
        <v>0</v>
      </c>
      <c r="AK794" s="126"/>
      <c r="AL794" s="253">
        <v>3509</v>
      </c>
      <c r="AM794" s="253">
        <v>95</v>
      </c>
      <c r="AN794" s="253">
        <v>331</v>
      </c>
      <c r="AO794" s="253">
        <v>0</v>
      </c>
    </row>
    <row r="795" spans="1:41">
      <c r="A795" s="129">
        <v>3510281005</v>
      </c>
      <c r="B795" s="130" t="s">
        <v>720</v>
      </c>
      <c r="C795" s="141">
        <f t="shared" si="187"/>
        <v>0</v>
      </c>
      <c r="D795" s="141">
        <f t="shared" si="188"/>
        <v>0</v>
      </c>
      <c r="E795" s="141">
        <f t="shared" si="189"/>
        <v>0</v>
      </c>
      <c r="F795" s="141">
        <f t="shared" si="190"/>
        <v>1</v>
      </c>
      <c r="G795" s="141">
        <f t="shared" si="191"/>
        <v>0</v>
      </c>
      <c r="H795" s="141">
        <f t="shared" si="192"/>
        <v>0</v>
      </c>
      <c r="I795" s="141">
        <f t="shared" si="193"/>
        <v>3.7499999999999999E-2</v>
      </c>
      <c r="J795" s="141"/>
      <c r="K795" s="141">
        <f t="shared" si="194"/>
        <v>0</v>
      </c>
      <c r="L795" s="141">
        <f t="shared" si="195"/>
        <v>0</v>
      </c>
      <c r="M795" s="141">
        <f t="shared" si="196"/>
        <v>0</v>
      </c>
      <c r="N795" s="141">
        <f t="shared" si="197"/>
        <v>0</v>
      </c>
      <c r="O795" s="141">
        <f t="shared" si="198"/>
        <v>1</v>
      </c>
      <c r="P795" s="141">
        <f t="shared" si="185"/>
        <v>100</v>
      </c>
      <c r="Q795" s="141">
        <f t="shared" si="199"/>
        <v>10</v>
      </c>
      <c r="R795" s="141">
        <f t="shared" si="186"/>
        <v>1</v>
      </c>
      <c r="T795" s="253">
        <v>3510281005</v>
      </c>
      <c r="U795" s="383" t="s">
        <v>720</v>
      </c>
      <c r="V795" s="253">
        <v>0</v>
      </c>
      <c r="W795" s="253">
        <v>0</v>
      </c>
      <c r="X795" s="253">
        <v>0</v>
      </c>
      <c r="Y795" s="253">
        <v>1</v>
      </c>
      <c r="Z795" s="253">
        <v>0</v>
      </c>
      <c r="AA795" s="253">
        <v>0</v>
      </c>
      <c r="AB795" s="253">
        <v>0</v>
      </c>
      <c r="AC795" s="253">
        <v>0</v>
      </c>
      <c r="AD795" s="253">
        <v>0</v>
      </c>
      <c r="AE795" s="253">
        <v>0</v>
      </c>
      <c r="AF795" s="253">
        <v>1</v>
      </c>
      <c r="AG795" s="253">
        <v>0</v>
      </c>
      <c r="AH795" s="253">
        <v>0</v>
      </c>
      <c r="AI795" s="253">
        <v>0</v>
      </c>
      <c r="AJ795" s="253">
        <v>0</v>
      </c>
      <c r="AK795" s="126"/>
      <c r="AL795" s="253">
        <v>3510</v>
      </c>
      <c r="AM795" s="253">
        <v>281</v>
      </c>
      <c r="AN795" s="253">
        <v>5</v>
      </c>
      <c r="AO795" s="253">
        <v>0</v>
      </c>
    </row>
    <row r="796" spans="1:41">
      <c r="A796" s="129">
        <v>3510281061</v>
      </c>
      <c r="B796" s="130" t="s">
        <v>720</v>
      </c>
      <c r="C796" s="141">
        <f t="shared" si="187"/>
        <v>0</v>
      </c>
      <c r="D796" s="141">
        <f t="shared" si="188"/>
        <v>0</v>
      </c>
      <c r="E796" s="141">
        <f t="shared" si="189"/>
        <v>0</v>
      </c>
      <c r="F796" s="141">
        <f t="shared" si="190"/>
        <v>0</v>
      </c>
      <c r="G796" s="141">
        <f t="shared" si="191"/>
        <v>0</v>
      </c>
      <c r="H796" s="141">
        <f t="shared" si="192"/>
        <v>0</v>
      </c>
      <c r="I796" s="141">
        <f t="shared" si="193"/>
        <v>3.7499999999999999E-2</v>
      </c>
      <c r="J796" s="141"/>
      <c r="K796" s="141">
        <f t="shared" si="194"/>
        <v>0</v>
      </c>
      <c r="L796" s="141">
        <f t="shared" si="195"/>
        <v>0</v>
      </c>
      <c r="M796" s="141">
        <f t="shared" si="196"/>
        <v>1</v>
      </c>
      <c r="N796" s="141">
        <f t="shared" si="197"/>
        <v>0</v>
      </c>
      <c r="O796" s="141">
        <f t="shared" si="198"/>
        <v>0</v>
      </c>
      <c r="P796" s="141">
        <f t="shared" si="185"/>
        <v>0</v>
      </c>
      <c r="Q796" s="141">
        <f t="shared" si="199"/>
        <v>1</v>
      </c>
      <c r="R796" s="141">
        <f t="shared" si="186"/>
        <v>1</v>
      </c>
      <c r="T796" s="253">
        <v>3510281061</v>
      </c>
      <c r="U796" s="383" t="s">
        <v>720</v>
      </c>
      <c r="V796" s="253">
        <v>0</v>
      </c>
      <c r="W796" s="253">
        <v>0</v>
      </c>
      <c r="X796" s="253">
        <v>0</v>
      </c>
      <c r="Y796" s="253">
        <v>0</v>
      </c>
      <c r="Z796" s="253">
        <v>0</v>
      </c>
      <c r="AA796" s="253">
        <v>0</v>
      </c>
      <c r="AB796" s="253">
        <v>0</v>
      </c>
      <c r="AC796" s="253">
        <v>0</v>
      </c>
      <c r="AD796" s="253">
        <v>1</v>
      </c>
      <c r="AE796" s="253">
        <v>0</v>
      </c>
      <c r="AF796" s="253">
        <v>0</v>
      </c>
      <c r="AG796" s="253">
        <v>0</v>
      </c>
      <c r="AH796" s="253">
        <v>0</v>
      </c>
      <c r="AI796" s="253">
        <v>0</v>
      </c>
      <c r="AJ796" s="253">
        <v>0</v>
      </c>
      <c r="AK796" s="126"/>
      <c r="AL796" s="253">
        <v>3510</v>
      </c>
      <c r="AM796" s="253">
        <v>281</v>
      </c>
      <c r="AN796" s="253">
        <v>61</v>
      </c>
      <c r="AO796" s="253">
        <v>0</v>
      </c>
    </row>
    <row r="797" spans="1:41">
      <c r="A797" s="129">
        <v>3510281281</v>
      </c>
      <c r="B797" s="130" t="s">
        <v>720</v>
      </c>
      <c r="C797" s="141">
        <f t="shared" si="187"/>
        <v>0</v>
      </c>
      <c r="D797" s="141">
        <f t="shared" si="188"/>
        <v>0</v>
      </c>
      <c r="E797" s="141">
        <f t="shared" si="189"/>
        <v>39</v>
      </c>
      <c r="F797" s="141">
        <f t="shared" si="190"/>
        <v>80</v>
      </c>
      <c r="G797" s="141">
        <f t="shared" si="191"/>
        <v>0</v>
      </c>
      <c r="H797" s="141">
        <f t="shared" si="192"/>
        <v>0</v>
      </c>
      <c r="I797" s="141">
        <f t="shared" si="193"/>
        <v>5.9625000000000004</v>
      </c>
      <c r="J797" s="141"/>
      <c r="K797" s="141">
        <f t="shared" si="194"/>
        <v>0</v>
      </c>
      <c r="L797" s="141">
        <f t="shared" si="195"/>
        <v>0</v>
      </c>
      <c r="M797" s="141">
        <f t="shared" si="196"/>
        <v>40</v>
      </c>
      <c r="N797" s="141">
        <f t="shared" si="197"/>
        <v>0</v>
      </c>
      <c r="O797" s="141">
        <f t="shared" si="198"/>
        <v>117</v>
      </c>
      <c r="P797" s="141">
        <f t="shared" si="185"/>
        <v>73.584905660377359</v>
      </c>
      <c r="Q797" s="141">
        <f t="shared" si="199"/>
        <v>10</v>
      </c>
      <c r="R797" s="141">
        <f t="shared" si="186"/>
        <v>159</v>
      </c>
      <c r="T797" s="253">
        <v>3510281281</v>
      </c>
      <c r="U797" s="383" t="s">
        <v>720</v>
      </c>
      <c r="V797" s="253">
        <v>0</v>
      </c>
      <c r="W797" s="253">
        <v>0</v>
      </c>
      <c r="X797" s="253">
        <v>39</v>
      </c>
      <c r="Y797" s="253">
        <v>80</v>
      </c>
      <c r="Z797" s="253">
        <v>0</v>
      </c>
      <c r="AA797" s="253">
        <v>0</v>
      </c>
      <c r="AB797" s="253">
        <v>0</v>
      </c>
      <c r="AC797" s="253">
        <v>0</v>
      </c>
      <c r="AD797" s="253">
        <v>40</v>
      </c>
      <c r="AE797" s="253">
        <v>0</v>
      </c>
      <c r="AF797" s="253">
        <v>78</v>
      </c>
      <c r="AG797" s="253">
        <v>0</v>
      </c>
      <c r="AH797" s="253">
        <v>0</v>
      </c>
      <c r="AI797" s="253">
        <v>39</v>
      </c>
      <c r="AJ797" s="253">
        <v>0</v>
      </c>
      <c r="AK797" s="126"/>
      <c r="AL797" s="253">
        <v>3510</v>
      </c>
      <c r="AM797" s="253">
        <v>281</v>
      </c>
      <c r="AN797" s="253">
        <v>281</v>
      </c>
      <c r="AO797" s="253">
        <v>0</v>
      </c>
    </row>
    <row r="798" spans="1:41">
      <c r="A798" s="129">
        <v>3510281332</v>
      </c>
      <c r="B798" s="130" t="s">
        <v>720</v>
      </c>
      <c r="C798" s="141">
        <f t="shared" si="187"/>
        <v>0</v>
      </c>
      <c r="D798" s="141">
        <f t="shared" si="188"/>
        <v>0</v>
      </c>
      <c r="E798" s="141">
        <f t="shared" si="189"/>
        <v>0</v>
      </c>
      <c r="F798" s="141">
        <f t="shared" si="190"/>
        <v>1</v>
      </c>
      <c r="G798" s="141">
        <f t="shared" si="191"/>
        <v>0</v>
      </c>
      <c r="H798" s="141">
        <f t="shared" si="192"/>
        <v>0</v>
      </c>
      <c r="I798" s="141">
        <f t="shared" si="193"/>
        <v>7.4999999999999997E-2</v>
      </c>
      <c r="J798" s="141"/>
      <c r="K798" s="141">
        <f t="shared" si="194"/>
        <v>0</v>
      </c>
      <c r="L798" s="141">
        <f t="shared" si="195"/>
        <v>0</v>
      </c>
      <c r="M798" s="141">
        <f t="shared" si="196"/>
        <v>1</v>
      </c>
      <c r="N798" s="141">
        <f t="shared" si="197"/>
        <v>0</v>
      </c>
      <c r="O798" s="141">
        <f t="shared" si="198"/>
        <v>1</v>
      </c>
      <c r="P798" s="141">
        <f t="shared" si="185"/>
        <v>50</v>
      </c>
      <c r="Q798" s="141">
        <f t="shared" si="199"/>
        <v>10</v>
      </c>
      <c r="R798" s="141">
        <f t="shared" si="186"/>
        <v>2</v>
      </c>
      <c r="T798" s="253">
        <v>3510281332</v>
      </c>
      <c r="U798" s="383" t="s">
        <v>720</v>
      </c>
      <c r="V798" s="253">
        <v>0</v>
      </c>
      <c r="W798" s="253">
        <v>0</v>
      </c>
      <c r="X798" s="253">
        <v>0</v>
      </c>
      <c r="Y798" s="253">
        <v>1</v>
      </c>
      <c r="Z798" s="253">
        <v>0</v>
      </c>
      <c r="AA798" s="253">
        <v>0</v>
      </c>
      <c r="AB798" s="253">
        <v>0</v>
      </c>
      <c r="AC798" s="253">
        <v>0</v>
      </c>
      <c r="AD798" s="253">
        <v>1</v>
      </c>
      <c r="AE798" s="253">
        <v>0</v>
      </c>
      <c r="AF798" s="253">
        <v>1</v>
      </c>
      <c r="AG798" s="253">
        <v>0</v>
      </c>
      <c r="AH798" s="253">
        <v>0</v>
      </c>
      <c r="AI798" s="253">
        <v>0</v>
      </c>
      <c r="AJ798" s="253">
        <v>0</v>
      </c>
      <c r="AK798" s="126"/>
      <c r="AL798" s="253">
        <v>3510</v>
      </c>
      <c r="AM798" s="253">
        <v>281</v>
      </c>
      <c r="AN798" s="253">
        <v>332</v>
      </c>
      <c r="AO798" s="253">
        <v>0</v>
      </c>
    </row>
    <row r="799" spans="1:41">
      <c r="A799" s="129">
        <v>3513044044</v>
      </c>
      <c r="B799" s="130" t="s">
        <v>743</v>
      </c>
      <c r="C799" s="141">
        <f t="shared" si="187"/>
        <v>0</v>
      </c>
      <c r="D799" s="141">
        <f t="shared" si="188"/>
        <v>0</v>
      </c>
      <c r="E799" s="141">
        <f t="shared" si="189"/>
        <v>0</v>
      </c>
      <c r="F799" s="141">
        <f t="shared" si="190"/>
        <v>0</v>
      </c>
      <c r="G799" s="141">
        <f t="shared" si="191"/>
        <v>248</v>
      </c>
      <c r="H799" s="141">
        <f t="shared" si="192"/>
        <v>0</v>
      </c>
      <c r="I799" s="141">
        <f t="shared" si="193"/>
        <v>9.8249999999999993</v>
      </c>
      <c r="J799" s="141"/>
      <c r="K799" s="141">
        <f t="shared" si="194"/>
        <v>0</v>
      </c>
      <c r="L799" s="141">
        <f t="shared" si="195"/>
        <v>0</v>
      </c>
      <c r="M799" s="141">
        <f t="shared" si="196"/>
        <v>14</v>
      </c>
      <c r="N799" s="141">
        <f t="shared" si="197"/>
        <v>0</v>
      </c>
      <c r="O799" s="141">
        <f t="shared" si="198"/>
        <v>150</v>
      </c>
      <c r="P799" s="141">
        <f t="shared" si="185"/>
        <v>57.251908396946561</v>
      </c>
      <c r="Q799" s="141">
        <f t="shared" si="199"/>
        <v>10</v>
      </c>
      <c r="R799" s="141">
        <f t="shared" si="186"/>
        <v>262</v>
      </c>
      <c r="T799" s="253">
        <v>3513044044</v>
      </c>
      <c r="U799" s="383" t="s">
        <v>743</v>
      </c>
      <c r="V799" s="253">
        <v>0</v>
      </c>
      <c r="W799" s="253">
        <v>0</v>
      </c>
      <c r="X799" s="253">
        <v>0</v>
      </c>
      <c r="Y799" s="253">
        <v>0</v>
      </c>
      <c r="Z799" s="253">
        <v>248</v>
      </c>
      <c r="AA799" s="253">
        <v>0</v>
      </c>
      <c r="AB799" s="253">
        <v>0</v>
      </c>
      <c r="AC799" s="253">
        <v>0</v>
      </c>
      <c r="AD799" s="253">
        <v>14</v>
      </c>
      <c r="AE799" s="253">
        <v>0</v>
      </c>
      <c r="AF799" s="253">
        <v>150</v>
      </c>
      <c r="AG799" s="253">
        <v>0</v>
      </c>
      <c r="AH799" s="253">
        <v>0</v>
      </c>
      <c r="AI799" s="253">
        <v>0</v>
      </c>
      <c r="AJ799" s="253">
        <v>0</v>
      </c>
      <c r="AK799" s="126"/>
      <c r="AL799" s="253">
        <v>3513</v>
      </c>
      <c r="AM799" s="253">
        <v>44</v>
      </c>
      <c r="AN799" s="253">
        <v>44</v>
      </c>
      <c r="AO799" s="253">
        <v>0</v>
      </c>
    </row>
    <row r="800" spans="1:41">
      <c r="A800" s="129">
        <v>3513044133</v>
      </c>
      <c r="B800" s="130" t="s">
        <v>743</v>
      </c>
      <c r="C800" s="141">
        <f t="shared" si="187"/>
        <v>0</v>
      </c>
      <c r="D800" s="141">
        <f t="shared" si="188"/>
        <v>0</v>
      </c>
      <c r="E800" s="141">
        <f t="shared" si="189"/>
        <v>0</v>
      </c>
      <c r="F800" s="141">
        <f t="shared" si="190"/>
        <v>0</v>
      </c>
      <c r="G800" s="141">
        <f t="shared" si="191"/>
        <v>1</v>
      </c>
      <c r="H800" s="141">
        <f t="shared" si="192"/>
        <v>0</v>
      </c>
      <c r="I800" s="141">
        <f t="shared" si="193"/>
        <v>3.7499999999999999E-2</v>
      </c>
      <c r="J800" s="141"/>
      <c r="K800" s="141">
        <f t="shared" si="194"/>
        <v>0</v>
      </c>
      <c r="L800" s="141">
        <f t="shared" si="195"/>
        <v>0</v>
      </c>
      <c r="M800" s="141">
        <f t="shared" si="196"/>
        <v>0</v>
      </c>
      <c r="N800" s="141">
        <f t="shared" si="197"/>
        <v>0</v>
      </c>
      <c r="O800" s="141">
        <f t="shared" si="198"/>
        <v>1</v>
      </c>
      <c r="P800" s="141">
        <f t="shared" si="185"/>
        <v>100</v>
      </c>
      <c r="Q800" s="141">
        <f t="shared" si="199"/>
        <v>10</v>
      </c>
      <c r="R800" s="141">
        <f t="shared" si="186"/>
        <v>1</v>
      </c>
      <c r="T800" s="253">
        <v>3513044133</v>
      </c>
      <c r="U800" s="383" t="s">
        <v>743</v>
      </c>
      <c r="V800" s="253">
        <v>0</v>
      </c>
      <c r="W800" s="253">
        <v>0</v>
      </c>
      <c r="X800" s="253">
        <v>0</v>
      </c>
      <c r="Y800" s="253">
        <v>0</v>
      </c>
      <c r="Z800" s="253">
        <v>1</v>
      </c>
      <c r="AA800" s="253">
        <v>0</v>
      </c>
      <c r="AB800" s="253">
        <v>0</v>
      </c>
      <c r="AC800" s="253">
        <v>0</v>
      </c>
      <c r="AD800" s="253">
        <v>0</v>
      </c>
      <c r="AE800" s="253">
        <v>0</v>
      </c>
      <c r="AF800" s="253">
        <v>1</v>
      </c>
      <c r="AG800" s="253">
        <v>0</v>
      </c>
      <c r="AH800" s="253">
        <v>0</v>
      </c>
      <c r="AI800" s="253">
        <v>0</v>
      </c>
      <c r="AJ800" s="253">
        <v>0</v>
      </c>
      <c r="AK800" s="126"/>
      <c r="AL800" s="253">
        <v>3513</v>
      </c>
      <c r="AM800" s="253">
        <v>44</v>
      </c>
      <c r="AN800" s="253">
        <v>133</v>
      </c>
      <c r="AO800" s="253">
        <v>0</v>
      </c>
    </row>
    <row r="801" spans="1:41">
      <c r="A801" s="129">
        <v>3513044244</v>
      </c>
      <c r="B801" s="130" t="s">
        <v>743</v>
      </c>
      <c r="C801" s="141">
        <f t="shared" si="187"/>
        <v>0</v>
      </c>
      <c r="D801" s="141">
        <f t="shared" si="188"/>
        <v>0</v>
      </c>
      <c r="E801" s="141">
        <f t="shared" si="189"/>
        <v>0</v>
      </c>
      <c r="F801" s="141">
        <f t="shared" si="190"/>
        <v>0</v>
      </c>
      <c r="G801" s="141">
        <f t="shared" si="191"/>
        <v>44</v>
      </c>
      <c r="H801" s="141">
        <f t="shared" si="192"/>
        <v>0</v>
      </c>
      <c r="I801" s="141">
        <f t="shared" si="193"/>
        <v>1.65</v>
      </c>
      <c r="J801" s="141"/>
      <c r="K801" s="141">
        <f t="shared" si="194"/>
        <v>0</v>
      </c>
      <c r="L801" s="141">
        <f t="shared" si="195"/>
        <v>0</v>
      </c>
      <c r="M801" s="141">
        <f t="shared" si="196"/>
        <v>0</v>
      </c>
      <c r="N801" s="141">
        <f t="shared" si="197"/>
        <v>0</v>
      </c>
      <c r="O801" s="141">
        <f t="shared" si="198"/>
        <v>12</v>
      </c>
      <c r="P801" s="141">
        <f t="shared" si="185"/>
        <v>27.27272727272727</v>
      </c>
      <c r="Q801" s="141">
        <f t="shared" si="199"/>
        <v>7</v>
      </c>
      <c r="R801" s="141">
        <f t="shared" si="186"/>
        <v>44</v>
      </c>
      <c r="T801" s="253">
        <v>3513044244</v>
      </c>
      <c r="U801" s="383" t="s">
        <v>743</v>
      </c>
      <c r="V801" s="253">
        <v>0</v>
      </c>
      <c r="W801" s="253">
        <v>0</v>
      </c>
      <c r="X801" s="253">
        <v>0</v>
      </c>
      <c r="Y801" s="253">
        <v>0</v>
      </c>
      <c r="Z801" s="253">
        <v>44</v>
      </c>
      <c r="AA801" s="253">
        <v>0</v>
      </c>
      <c r="AB801" s="253">
        <v>0</v>
      </c>
      <c r="AC801" s="253">
        <v>0</v>
      </c>
      <c r="AD801" s="253">
        <v>0</v>
      </c>
      <c r="AE801" s="253">
        <v>0</v>
      </c>
      <c r="AF801" s="253">
        <v>12</v>
      </c>
      <c r="AG801" s="253">
        <v>0</v>
      </c>
      <c r="AH801" s="253">
        <v>0</v>
      </c>
      <c r="AI801" s="253">
        <v>0</v>
      </c>
      <c r="AJ801" s="253">
        <v>0</v>
      </c>
      <c r="AK801" s="126"/>
      <c r="AL801" s="253">
        <v>3513</v>
      </c>
      <c r="AM801" s="253">
        <v>44</v>
      </c>
      <c r="AN801" s="253">
        <v>244</v>
      </c>
      <c r="AO801" s="253">
        <v>0</v>
      </c>
    </row>
    <row r="802" spans="1:41">
      <c r="A802" s="129">
        <v>3513044293</v>
      </c>
      <c r="B802" s="130" t="s">
        <v>743</v>
      </c>
      <c r="C802" s="141">
        <f t="shared" si="187"/>
        <v>0</v>
      </c>
      <c r="D802" s="141">
        <f t="shared" si="188"/>
        <v>0</v>
      </c>
      <c r="E802" s="141">
        <f t="shared" si="189"/>
        <v>0</v>
      </c>
      <c r="F802" s="141">
        <f t="shared" si="190"/>
        <v>0</v>
      </c>
      <c r="G802" s="141">
        <f t="shared" si="191"/>
        <v>6</v>
      </c>
      <c r="H802" s="141">
        <f t="shared" si="192"/>
        <v>0</v>
      </c>
      <c r="I802" s="141">
        <f t="shared" si="193"/>
        <v>0.22500000000000001</v>
      </c>
      <c r="J802" s="141"/>
      <c r="K802" s="141">
        <f t="shared" si="194"/>
        <v>0</v>
      </c>
      <c r="L802" s="141">
        <f t="shared" si="195"/>
        <v>0</v>
      </c>
      <c r="M802" s="141">
        <f t="shared" si="196"/>
        <v>0</v>
      </c>
      <c r="N802" s="141">
        <f t="shared" si="197"/>
        <v>0</v>
      </c>
      <c r="O802" s="141">
        <f t="shared" si="198"/>
        <v>3</v>
      </c>
      <c r="P802" s="141">
        <f t="shared" si="185"/>
        <v>50</v>
      </c>
      <c r="Q802" s="141">
        <f t="shared" si="199"/>
        <v>10</v>
      </c>
      <c r="R802" s="141">
        <f t="shared" si="186"/>
        <v>6</v>
      </c>
      <c r="T802" s="253">
        <v>3513044293</v>
      </c>
      <c r="U802" s="383" t="s">
        <v>743</v>
      </c>
      <c r="V802" s="253">
        <v>0</v>
      </c>
      <c r="W802" s="253">
        <v>0</v>
      </c>
      <c r="X802" s="253">
        <v>0</v>
      </c>
      <c r="Y802" s="253">
        <v>0</v>
      </c>
      <c r="Z802" s="253">
        <v>6</v>
      </c>
      <c r="AA802" s="253">
        <v>0</v>
      </c>
      <c r="AB802" s="253">
        <v>0</v>
      </c>
      <c r="AC802" s="253">
        <v>0</v>
      </c>
      <c r="AD802" s="253">
        <v>0</v>
      </c>
      <c r="AE802" s="253">
        <v>0</v>
      </c>
      <c r="AF802" s="253">
        <v>3</v>
      </c>
      <c r="AG802" s="253">
        <v>0</v>
      </c>
      <c r="AH802" s="253">
        <v>0</v>
      </c>
      <c r="AI802" s="253">
        <v>0</v>
      </c>
      <c r="AJ802" s="253">
        <v>0</v>
      </c>
      <c r="AK802" s="126"/>
      <c r="AL802" s="253">
        <v>3513</v>
      </c>
      <c r="AM802" s="253">
        <v>44</v>
      </c>
      <c r="AN802" s="253">
        <v>293</v>
      </c>
      <c r="AO802" s="253">
        <v>0</v>
      </c>
    </row>
    <row r="803" spans="1:41">
      <c r="A803" s="317">
        <v>999999999</v>
      </c>
      <c r="B803" s="318" t="s">
        <v>602</v>
      </c>
      <c r="C803" s="143">
        <f t="shared" ref="C803:O803" si="200">SUM(C10:C802)</f>
        <v>430</v>
      </c>
      <c r="D803" s="143">
        <f t="shared" si="200"/>
        <v>0</v>
      </c>
      <c r="E803" s="143">
        <f t="shared" si="200"/>
        <v>1841</v>
      </c>
      <c r="F803" s="143">
        <f t="shared" si="200"/>
        <v>10259</v>
      </c>
      <c r="G803" s="143">
        <f t="shared" si="200"/>
        <v>11268</v>
      </c>
      <c r="H803" s="143">
        <f t="shared" si="200"/>
        <v>10008</v>
      </c>
      <c r="I803" s="143">
        <f t="shared" si="200"/>
        <v>1429.837499999999</v>
      </c>
      <c r="J803" s="143">
        <f t="shared" si="200"/>
        <v>0</v>
      </c>
      <c r="K803" s="143">
        <f t="shared" si="200"/>
        <v>182</v>
      </c>
      <c r="L803" s="143">
        <f t="shared" si="200"/>
        <v>0</v>
      </c>
      <c r="M803" s="143">
        <f t="shared" si="200"/>
        <v>4753</v>
      </c>
      <c r="N803" s="143">
        <f t="shared" si="200"/>
        <v>0</v>
      </c>
      <c r="O803" s="143">
        <f t="shared" si="200"/>
        <v>16608</v>
      </c>
      <c r="P803" s="278" t="s">
        <v>657</v>
      </c>
      <c r="Q803" s="278" t="s">
        <v>657</v>
      </c>
      <c r="R803" s="143">
        <f>SUM(R10:R802)</f>
        <v>38447</v>
      </c>
      <c r="T803" s="319">
        <v>999999999</v>
      </c>
      <c r="U803" s="320" t="s">
        <v>602</v>
      </c>
      <c r="V803" s="254">
        <f t="shared" ref="V803:AJ803" si="201">SUM(V10:V802)</f>
        <v>430</v>
      </c>
      <c r="W803" s="254">
        <f t="shared" si="201"/>
        <v>0</v>
      </c>
      <c r="X803" s="254">
        <f t="shared" si="201"/>
        <v>1841</v>
      </c>
      <c r="Y803" s="254">
        <f t="shared" si="201"/>
        <v>10259</v>
      </c>
      <c r="Z803" s="254">
        <f t="shared" si="201"/>
        <v>11268</v>
      </c>
      <c r="AA803" s="254">
        <f t="shared" si="201"/>
        <v>10008</v>
      </c>
      <c r="AB803" s="254">
        <f t="shared" si="201"/>
        <v>182</v>
      </c>
      <c r="AC803" s="254">
        <f t="shared" si="201"/>
        <v>0</v>
      </c>
      <c r="AD803" s="254">
        <f t="shared" si="201"/>
        <v>4753</v>
      </c>
      <c r="AE803" s="254">
        <f t="shared" si="201"/>
        <v>0</v>
      </c>
      <c r="AF803" s="254">
        <f t="shared" si="201"/>
        <v>11302</v>
      </c>
      <c r="AG803" s="254">
        <f t="shared" si="201"/>
        <v>312</v>
      </c>
      <c r="AH803" s="254">
        <f t="shared" si="201"/>
        <v>0</v>
      </c>
      <c r="AI803" s="254">
        <f t="shared" si="201"/>
        <v>1191</v>
      </c>
      <c r="AJ803" s="254">
        <f t="shared" si="201"/>
        <v>3950</v>
      </c>
      <c r="AL803" s="325" t="s">
        <v>657</v>
      </c>
      <c r="AM803" s="325" t="s">
        <v>657</v>
      </c>
      <c r="AN803" s="325" t="s">
        <v>657</v>
      </c>
      <c r="AO803" s="325" t="s">
        <v>657</v>
      </c>
    </row>
    <row r="805" spans="1:41">
      <c r="A805" s="317">
        <v>999999999</v>
      </c>
      <c r="B805" s="318" t="s">
        <v>783</v>
      </c>
      <c r="C805" s="143">
        <v>488</v>
      </c>
      <c r="D805" s="143">
        <v>0</v>
      </c>
      <c r="E805" s="143">
        <v>1847</v>
      </c>
      <c r="F805" s="143">
        <v>10033</v>
      </c>
      <c r="G805" s="143">
        <v>10826</v>
      </c>
      <c r="H805" s="143">
        <v>9368</v>
      </c>
      <c r="I805" s="143">
        <v>0</v>
      </c>
      <c r="J805" s="143">
        <v>0</v>
      </c>
      <c r="K805" s="143">
        <v>144</v>
      </c>
      <c r="L805" s="143">
        <v>0</v>
      </c>
      <c r="M805" s="143">
        <v>3764</v>
      </c>
      <c r="N805" s="143">
        <v>0</v>
      </c>
      <c r="O805" s="143">
        <v>15362</v>
      </c>
      <c r="P805" s="143" t="s">
        <v>657</v>
      </c>
      <c r="Q805" s="143" t="s">
        <v>657</v>
      </c>
      <c r="R805" s="278">
        <v>36166</v>
      </c>
    </row>
    <row r="807" spans="1:41">
      <c r="E807" s="144"/>
      <c r="F807" s="144"/>
      <c r="G807" s="144"/>
      <c r="H807" s="144"/>
      <c r="K807" s="144"/>
      <c r="L807" s="144"/>
      <c r="M807" s="144"/>
      <c r="O807" s="144"/>
      <c r="P807" s="144"/>
      <c r="Q807" s="144"/>
      <c r="R807" s="144"/>
    </row>
    <row r="808" spans="1:41">
      <c r="R808" s="144"/>
    </row>
    <row r="809" spans="1:41">
      <c r="M809" s="144"/>
    </row>
    <row r="810" spans="1:41">
      <c r="C810" s="144"/>
    </row>
  </sheetData>
  <autoFilter ref="A9:AT774"/>
  <sortState ref="T10:AK686">
    <sortCondition ref="T10"/>
  </sortState>
  <mergeCells count="1">
    <mergeCell ref="P5:Q5"/>
  </mergeCells>
  <phoneticPr fontId="0" type="noConversion"/>
  <pageMargins left="0.75" right="0.75" top="1" bottom="1" header="0.5" footer="0.5"/>
  <pageSetup paperSize="5" orientation="landscape" r:id="rId1"/>
  <headerFooter alignWithMargins="0">
    <oddHeader>&amp;A</oddHeader>
    <oddFooter>Page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autoPageBreaks="0"/>
  </sheetPr>
  <dimension ref="A1:N31"/>
  <sheetViews>
    <sheetView showGridLines="0" zoomScale="90" zoomScaleNormal="90" workbookViewId="0">
      <selection activeCell="C9" sqref="C9"/>
    </sheetView>
  </sheetViews>
  <sheetFormatPr defaultColWidth="9.33203125" defaultRowHeight="15.75"/>
  <cols>
    <col min="1" max="1" width="13.5" style="228" customWidth="1"/>
    <col min="2" max="2" width="13" style="228" customWidth="1"/>
    <col min="3" max="3" width="7.1640625" style="228" customWidth="1"/>
    <col min="4" max="12" width="9.33203125" style="228"/>
    <col min="13" max="13" width="24" style="228" customWidth="1"/>
    <col min="14" max="16384" width="9.33203125" style="228"/>
  </cols>
  <sheetData>
    <row r="1" spans="1:14" ht="36">
      <c r="A1" s="272" t="s">
        <v>653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</row>
    <row r="2" spans="1:14" ht="23.25">
      <c r="A2" s="274" t="s">
        <v>654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</row>
    <row r="3" spans="1:14">
      <c r="A3" s="275" t="s">
        <v>580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6">
        <v>42917</v>
      </c>
      <c r="N3" s="273"/>
    </row>
    <row r="5" spans="1:14" s="321" customFormat="1">
      <c r="A5" s="228" t="s">
        <v>723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14" s="321" customFormat="1">
      <c r="A6" s="228" t="s">
        <v>724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</row>
    <row r="7" spans="1:14">
      <c r="A7" s="228" t="s">
        <v>726</v>
      </c>
    </row>
    <row r="8" spans="1:14">
      <c r="A8" s="228" t="s">
        <v>725</v>
      </c>
    </row>
    <row r="10" spans="1:14">
      <c r="A10" s="228" t="s">
        <v>731</v>
      </c>
    </row>
    <row r="11" spans="1:14">
      <c r="A11" s="228" t="s">
        <v>732</v>
      </c>
    </row>
    <row r="12" spans="1:14">
      <c r="A12" s="228" t="s">
        <v>727</v>
      </c>
    </row>
    <row r="14" spans="1:14">
      <c r="A14" s="228" t="s">
        <v>730</v>
      </c>
    </row>
    <row r="15" spans="1:14">
      <c r="A15" s="228" t="s">
        <v>729</v>
      </c>
    </row>
    <row r="17" spans="1:1">
      <c r="A17" s="228" t="s">
        <v>728</v>
      </c>
    </row>
    <row r="18" spans="1:1">
      <c r="A18" s="228" t="s">
        <v>1578</v>
      </c>
    </row>
    <row r="19" spans="1:1">
      <c r="A19" s="228" t="s">
        <v>1579</v>
      </c>
    </row>
    <row r="21" spans="1:1">
      <c r="A21" s="228" t="s">
        <v>746</v>
      </c>
    </row>
    <row r="22" spans="1:1">
      <c r="A22" s="228" t="s">
        <v>747</v>
      </c>
    </row>
    <row r="23" spans="1:1">
      <c r="A23" s="228" t="s">
        <v>748</v>
      </c>
    </row>
    <row r="24" spans="1:1">
      <c r="A24" s="228" t="s">
        <v>749</v>
      </c>
    </row>
    <row r="26" spans="1:1">
      <c r="A26" s="228" t="s">
        <v>750</v>
      </c>
    </row>
    <row r="27" spans="1:1">
      <c r="A27" s="228" t="s">
        <v>751</v>
      </c>
    </row>
    <row r="28" spans="1:1">
      <c r="A28" s="228" t="s">
        <v>752</v>
      </c>
    </row>
    <row r="29" spans="1:1">
      <c r="A29" s="228" t="s">
        <v>753</v>
      </c>
    </row>
    <row r="30" spans="1:1">
      <c r="A30" s="228" t="s">
        <v>755</v>
      </c>
    </row>
    <row r="31" spans="1:1">
      <c r="A31" s="228" t="s">
        <v>754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Q802"/>
  <sheetViews>
    <sheetView showGridLines="0" zoomScale="70" zoomScaleNormal="70" workbookViewId="0">
      <pane ySplit="9" topLeftCell="A10" activePane="bottomLeft" state="frozen"/>
      <selection activeCell="C9" sqref="C9"/>
      <selection pane="bottomLeft" activeCell="C9" sqref="C9"/>
    </sheetView>
  </sheetViews>
  <sheetFormatPr defaultColWidth="9.33203125" defaultRowHeight="15"/>
  <cols>
    <col min="1" max="1" width="6.1640625" style="33" customWidth="1"/>
    <col min="2" max="2" width="82.5" style="34" customWidth="1"/>
    <col min="3" max="3" width="15" style="32" customWidth="1"/>
    <col min="4" max="4" width="6.83203125" style="33" customWidth="1"/>
    <col min="5" max="5" width="8.6640625" style="33" customWidth="1"/>
    <col min="6" max="6" width="6.83203125" style="33" customWidth="1"/>
    <col min="7" max="7" width="12.33203125" style="32" customWidth="1"/>
    <col min="8" max="8" width="10.5" style="32" customWidth="1"/>
    <col min="9" max="9" width="9.6640625" style="32" customWidth="1"/>
    <col min="10" max="10" width="9.1640625" style="35" customWidth="1"/>
    <col min="11" max="11" width="13.5" style="35" customWidth="1"/>
    <col min="12" max="12" width="12" style="35" customWidth="1"/>
    <col min="13" max="13" width="9.1640625" style="35" customWidth="1"/>
    <col min="14" max="14" width="5" style="32" customWidth="1"/>
    <col min="15" max="15" width="15.5" style="32" bestFit="1" customWidth="1"/>
    <col min="16" max="16" width="11" style="32" bestFit="1" customWidth="1"/>
    <col min="17" max="16384" width="9.33203125" style="32"/>
  </cols>
  <sheetData>
    <row r="1" spans="1:14" ht="45">
      <c r="A1" s="28" t="s">
        <v>784</v>
      </c>
      <c r="B1" s="88"/>
      <c r="C1" s="109" t="s">
        <v>178</v>
      </c>
      <c r="D1" s="29"/>
      <c r="E1" s="29"/>
      <c r="F1" s="29"/>
      <c r="G1" s="29"/>
      <c r="H1" s="30"/>
      <c r="I1" s="30"/>
      <c r="J1" s="113">
        <v>1</v>
      </c>
      <c r="K1" s="31"/>
      <c r="L1" s="31"/>
      <c r="M1" s="31"/>
    </row>
    <row r="2" spans="1:14" hidden="1">
      <c r="C2" s="110"/>
      <c r="G2" s="33"/>
    </row>
    <row r="3" spans="1:14" hidden="1">
      <c r="C3" s="110"/>
      <c r="G3" s="33"/>
    </row>
    <row r="4" spans="1:14" hidden="1">
      <c r="C4" s="110"/>
      <c r="G4" s="33"/>
    </row>
    <row r="5" spans="1:14" hidden="1">
      <c r="C5" s="110"/>
      <c r="G5" s="33"/>
    </row>
    <row r="6" spans="1:14">
      <c r="C6" s="111"/>
      <c r="G6" s="33"/>
      <c r="I6" s="295" t="s">
        <v>734</v>
      </c>
    </row>
    <row r="7" spans="1:14" ht="31.35" customHeight="1">
      <c r="A7" s="291" t="s">
        <v>517</v>
      </c>
      <c r="B7" s="106"/>
      <c r="C7" s="291"/>
      <c r="D7" s="291" t="s">
        <v>518</v>
      </c>
      <c r="E7" s="291" t="s">
        <v>519</v>
      </c>
      <c r="F7" s="291" t="s">
        <v>520</v>
      </c>
      <c r="G7" s="292" t="s">
        <v>521</v>
      </c>
      <c r="H7" s="291" t="s">
        <v>522</v>
      </c>
      <c r="I7" s="293"/>
      <c r="J7" s="291" t="s">
        <v>523</v>
      </c>
      <c r="K7" s="291" t="s">
        <v>524</v>
      </c>
      <c r="L7" s="291" t="s">
        <v>523</v>
      </c>
      <c r="M7" s="291" t="s">
        <v>525</v>
      </c>
    </row>
    <row r="8" spans="1:14" ht="31.35" customHeight="1">
      <c r="A8" s="107" t="s">
        <v>526</v>
      </c>
      <c r="B8" s="108" t="s">
        <v>527</v>
      </c>
      <c r="C8" s="107" t="s">
        <v>528</v>
      </c>
      <c r="D8" s="107" t="s">
        <v>59</v>
      </c>
      <c r="E8" s="107" t="s">
        <v>59</v>
      </c>
      <c r="F8" s="107" t="s">
        <v>59</v>
      </c>
      <c r="G8" s="290" t="s">
        <v>529</v>
      </c>
      <c r="H8" s="290" t="s">
        <v>530</v>
      </c>
      <c r="I8" s="294" t="s">
        <v>722</v>
      </c>
      <c r="J8" s="107" t="s">
        <v>531</v>
      </c>
      <c r="K8" s="107" t="s">
        <v>532</v>
      </c>
      <c r="L8" s="107" t="s">
        <v>533</v>
      </c>
      <c r="M8" s="107" t="s">
        <v>532</v>
      </c>
    </row>
    <row r="9" spans="1:14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</row>
    <row r="10" spans="1:14">
      <c r="A10" s="36">
        <v>1</v>
      </c>
      <c r="B10" s="37" t="s">
        <v>795</v>
      </c>
      <c r="C10" s="38">
        <v>409201201</v>
      </c>
      <c r="D10" s="36">
        <v>409</v>
      </c>
      <c r="E10" s="33">
        <v>201</v>
      </c>
      <c r="F10" s="33">
        <v>201</v>
      </c>
      <c r="G10" s="33">
        <v>1</v>
      </c>
      <c r="H10" s="39">
        <v>1</v>
      </c>
      <c r="I10" s="36">
        <v>10</v>
      </c>
      <c r="J10" s="40"/>
      <c r="K10" s="41">
        <v>11113</v>
      </c>
      <c r="L10" s="41"/>
      <c r="M10" s="41"/>
      <c r="N10" s="42"/>
    </row>
    <row r="11" spans="1:14">
      <c r="A11" s="36">
        <v>2</v>
      </c>
      <c r="B11" s="37" t="s">
        <v>796</v>
      </c>
      <c r="C11" s="38">
        <v>409201331</v>
      </c>
      <c r="D11" s="36">
        <v>409</v>
      </c>
      <c r="E11" s="33">
        <v>201</v>
      </c>
      <c r="F11" s="33">
        <v>331</v>
      </c>
      <c r="G11" s="33">
        <v>1</v>
      </c>
      <c r="H11" s="39">
        <v>1</v>
      </c>
      <c r="I11" s="36">
        <v>1</v>
      </c>
      <c r="J11" s="40"/>
      <c r="K11" s="41">
        <v>8450</v>
      </c>
      <c r="L11" s="41"/>
      <c r="M11" s="41"/>
      <c r="N11" s="42"/>
    </row>
    <row r="12" spans="1:14">
      <c r="A12" s="36">
        <v>3</v>
      </c>
      <c r="B12" s="37" t="s">
        <v>797</v>
      </c>
      <c r="C12" s="38">
        <v>410035035</v>
      </c>
      <c r="D12" s="36">
        <v>410</v>
      </c>
      <c r="E12" s="33">
        <v>35</v>
      </c>
      <c r="F12" s="33">
        <v>35</v>
      </c>
      <c r="G12" s="33">
        <v>2</v>
      </c>
      <c r="H12" s="39">
        <v>1.079</v>
      </c>
      <c r="I12" s="36">
        <v>9</v>
      </c>
      <c r="J12" s="40"/>
      <c r="K12" s="41">
        <v>11613</v>
      </c>
      <c r="L12" s="41"/>
      <c r="M12" s="41"/>
      <c r="N12" s="42"/>
    </row>
    <row r="13" spans="1:14">
      <c r="A13" s="36">
        <v>4</v>
      </c>
      <c r="B13" s="37" t="s">
        <v>798</v>
      </c>
      <c r="C13" s="38">
        <v>410035057</v>
      </c>
      <c r="D13" s="36">
        <v>410</v>
      </c>
      <c r="E13" s="33">
        <v>35</v>
      </c>
      <c r="F13" s="33">
        <v>57</v>
      </c>
      <c r="G13" s="33">
        <v>2</v>
      </c>
      <c r="H13" s="39">
        <v>1.079</v>
      </c>
      <c r="I13" s="36">
        <v>10</v>
      </c>
      <c r="J13" s="40"/>
      <c r="K13" s="41">
        <v>11907</v>
      </c>
      <c r="L13" s="41"/>
      <c r="M13" s="41"/>
      <c r="N13" s="42"/>
    </row>
    <row r="14" spans="1:14">
      <c r="A14" s="36">
        <v>5</v>
      </c>
      <c r="B14" s="37" t="s">
        <v>799</v>
      </c>
      <c r="C14" s="38">
        <v>410035093</v>
      </c>
      <c r="D14" s="36">
        <v>410</v>
      </c>
      <c r="E14" s="33">
        <v>35</v>
      </c>
      <c r="F14" s="33">
        <v>93</v>
      </c>
      <c r="G14" s="33">
        <v>2</v>
      </c>
      <c r="H14" s="39">
        <v>1.079</v>
      </c>
      <c r="I14" s="36">
        <v>8</v>
      </c>
      <c r="J14" s="40"/>
      <c r="K14" s="41">
        <v>10969</v>
      </c>
      <c r="L14" s="41"/>
      <c r="M14" s="41"/>
      <c r="N14" s="42"/>
    </row>
    <row r="15" spans="1:14">
      <c r="A15" s="36">
        <v>6</v>
      </c>
      <c r="B15" s="37" t="s">
        <v>800</v>
      </c>
      <c r="C15" s="38">
        <v>410035155</v>
      </c>
      <c r="D15" s="36">
        <v>410</v>
      </c>
      <c r="E15" s="33">
        <v>35</v>
      </c>
      <c r="F15" s="33">
        <v>155</v>
      </c>
      <c r="G15" s="33">
        <v>2</v>
      </c>
      <c r="H15" s="39">
        <v>1.079</v>
      </c>
      <c r="I15" s="36">
        <v>1</v>
      </c>
      <c r="J15" s="40"/>
      <c r="K15" s="41">
        <v>10438</v>
      </c>
      <c r="L15" s="41"/>
      <c r="M15" s="41"/>
      <c r="N15" s="42"/>
    </row>
    <row r="16" spans="1:14">
      <c r="A16" s="36">
        <v>7</v>
      </c>
      <c r="B16" s="37" t="s">
        <v>801</v>
      </c>
      <c r="C16" s="38">
        <v>410035163</v>
      </c>
      <c r="D16" s="36">
        <v>410</v>
      </c>
      <c r="E16" s="33">
        <v>35</v>
      </c>
      <c r="F16" s="33">
        <v>163</v>
      </c>
      <c r="G16" s="33">
        <v>2</v>
      </c>
      <c r="H16" s="39">
        <v>1.079</v>
      </c>
      <c r="I16" s="36">
        <v>6</v>
      </c>
      <c r="J16" s="40"/>
      <c r="K16" s="41">
        <v>10671</v>
      </c>
      <c r="L16" s="41"/>
      <c r="M16" s="41"/>
      <c r="N16" s="42"/>
    </row>
    <row r="17" spans="1:14">
      <c r="A17" s="36">
        <v>8</v>
      </c>
      <c r="B17" s="37" t="s">
        <v>802</v>
      </c>
      <c r="C17" s="38">
        <v>410035165</v>
      </c>
      <c r="D17" s="36">
        <v>410</v>
      </c>
      <c r="E17" s="33">
        <v>35</v>
      </c>
      <c r="F17" s="33">
        <v>165</v>
      </c>
      <c r="G17" s="33">
        <v>2</v>
      </c>
      <c r="H17" s="39">
        <v>1.079</v>
      </c>
      <c r="I17" s="36">
        <v>1</v>
      </c>
      <c r="J17" s="40"/>
      <c r="K17" s="41">
        <v>9529</v>
      </c>
      <c r="L17" s="41"/>
      <c r="M17" s="41"/>
      <c r="N17" s="42"/>
    </row>
    <row r="18" spans="1:14">
      <c r="A18" s="36">
        <v>9</v>
      </c>
      <c r="B18" s="37" t="s">
        <v>803</v>
      </c>
      <c r="C18" s="38">
        <v>410035248</v>
      </c>
      <c r="D18" s="36">
        <v>410</v>
      </c>
      <c r="E18" s="33">
        <v>35</v>
      </c>
      <c r="F18" s="33">
        <v>248</v>
      </c>
      <c r="G18" s="33">
        <v>2</v>
      </c>
      <c r="H18" s="39">
        <v>1.079</v>
      </c>
      <c r="I18" s="36">
        <v>4</v>
      </c>
      <c r="J18" s="40"/>
      <c r="K18" s="41">
        <v>10628</v>
      </c>
      <c r="L18" s="41"/>
      <c r="M18" s="41"/>
      <c r="N18" s="42"/>
    </row>
    <row r="19" spans="1:14">
      <c r="A19" s="36">
        <v>10</v>
      </c>
      <c r="B19" s="37" t="s">
        <v>804</v>
      </c>
      <c r="C19" s="38">
        <v>410035258</v>
      </c>
      <c r="D19" s="36">
        <v>410</v>
      </c>
      <c r="E19" s="33">
        <v>35</v>
      </c>
      <c r="F19" s="33">
        <v>258</v>
      </c>
      <c r="G19" s="33">
        <v>2</v>
      </c>
      <c r="H19" s="39">
        <v>1.079</v>
      </c>
      <c r="I19" s="36">
        <v>10</v>
      </c>
      <c r="J19" s="40"/>
      <c r="K19" s="41">
        <v>13106</v>
      </c>
      <c r="L19" s="41"/>
      <c r="M19" s="41"/>
      <c r="N19" s="42"/>
    </row>
    <row r="20" spans="1:14">
      <c r="A20" s="36">
        <v>11</v>
      </c>
      <c r="B20" s="37" t="s">
        <v>805</v>
      </c>
      <c r="C20" s="38">
        <v>410035262</v>
      </c>
      <c r="D20" s="36">
        <v>410</v>
      </c>
      <c r="E20" s="33">
        <v>35</v>
      </c>
      <c r="F20" s="33">
        <v>262</v>
      </c>
      <c r="G20" s="33">
        <v>2</v>
      </c>
      <c r="H20" s="39">
        <v>1.079</v>
      </c>
      <c r="I20" s="36">
        <v>1</v>
      </c>
      <c r="J20" s="40"/>
      <c r="K20" s="41">
        <v>9721</v>
      </c>
      <c r="L20" s="41"/>
      <c r="M20" s="41"/>
      <c r="N20" s="42"/>
    </row>
    <row r="21" spans="1:14">
      <c r="A21" s="36">
        <v>12</v>
      </c>
      <c r="B21" s="37" t="s">
        <v>806</v>
      </c>
      <c r="C21" s="38">
        <v>410035308</v>
      </c>
      <c r="D21" s="36">
        <v>410</v>
      </c>
      <c r="E21" s="33">
        <v>35</v>
      </c>
      <c r="F21" s="33">
        <v>308</v>
      </c>
      <c r="G21" s="33">
        <v>2</v>
      </c>
      <c r="H21" s="39">
        <v>1.079</v>
      </c>
      <c r="I21" s="36">
        <v>10</v>
      </c>
      <c r="J21" s="40"/>
      <c r="K21" s="41">
        <v>14923</v>
      </c>
      <c r="L21" s="41"/>
      <c r="M21" s="41"/>
      <c r="N21" s="42"/>
    </row>
    <row r="22" spans="1:14">
      <c r="A22" s="36">
        <v>13</v>
      </c>
      <c r="B22" s="37" t="s">
        <v>807</v>
      </c>
      <c r="C22" s="38">
        <v>410035346</v>
      </c>
      <c r="D22" s="36">
        <v>410</v>
      </c>
      <c r="E22" s="33">
        <v>35</v>
      </c>
      <c r="F22" s="33">
        <v>346</v>
      </c>
      <c r="G22" s="33">
        <v>2</v>
      </c>
      <c r="H22" s="39">
        <v>1.079</v>
      </c>
      <c r="I22" s="36">
        <v>10</v>
      </c>
      <c r="J22" s="40"/>
      <c r="K22" s="41">
        <v>12519</v>
      </c>
      <c r="L22" s="41"/>
      <c r="M22" s="41"/>
      <c r="N22" s="42"/>
    </row>
    <row r="23" spans="1:14">
      <c r="A23" s="36">
        <v>14</v>
      </c>
      <c r="B23" s="37" t="s">
        <v>808</v>
      </c>
      <c r="C23" s="38">
        <v>410057035</v>
      </c>
      <c r="D23" s="36">
        <v>410</v>
      </c>
      <c r="E23" s="33">
        <v>57</v>
      </c>
      <c r="F23" s="33">
        <v>35</v>
      </c>
      <c r="G23" s="33">
        <v>2</v>
      </c>
      <c r="H23" s="39">
        <v>1.036</v>
      </c>
      <c r="I23" s="36">
        <v>10</v>
      </c>
      <c r="J23" s="40"/>
      <c r="K23" s="41">
        <v>11884</v>
      </c>
      <c r="L23" s="41"/>
      <c r="M23" s="41"/>
      <c r="N23" s="42"/>
    </row>
    <row r="24" spans="1:14">
      <c r="A24" s="36">
        <v>15</v>
      </c>
      <c r="B24" s="37" t="s">
        <v>809</v>
      </c>
      <c r="C24" s="38">
        <v>410057057</v>
      </c>
      <c r="D24" s="36">
        <v>410</v>
      </c>
      <c r="E24" s="33">
        <v>57</v>
      </c>
      <c r="F24" s="33">
        <v>57</v>
      </c>
      <c r="G24" s="33">
        <v>2</v>
      </c>
      <c r="H24" s="39">
        <v>1.036</v>
      </c>
      <c r="I24" s="36">
        <v>10</v>
      </c>
      <c r="J24" s="40"/>
      <c r="K24" s="41">
        <v>11145</v>
      </c>
      <c r="L24" s="41"/>
      <c r="M24" s="41"/>
      <c r="N24" s="42"/>
    </row>
    <row r="25" spans="1:14">
      <c r="A25" s="36">
        <v>16</v>
      </c>
      <c r="B25" s="37" t="s">
        <v>810</v>
      </c>
      <c r="C25" s="38">
        <v>410057093</v>
      </c>
      <c r="D25" s="36">
        <v>410</v>
      </c>
      <c r="E25" s="33">
        <v>57</v>
      </c>
      <c r="F25" s="33">
        <v>93</v>
      </c>
      <c r="G25" s="33">
        <v>2</v>
      </c>
      <c r="H25" s="39">
        <v>1.036</v>
      </c>
      <c r="I25" s="36">
        <v>10</v>
      </c>
      <c r="J25" s="40"/>
      <c r="K25" s="41">
        <v>12173</v>
      </c>
      <c r="L25" s="41"/>
      <c r="M25" s="41"/>
      <c r="N25" s="42"/>
    </row>
    <row r="26" spans="1:14">
      <c r="A26" s="36">
        <v>17</v>
      </c>
      <c r="B26" s="37" t="s">
        <v>811</v>
      </c>
      <c r="C26" s="38">
        <v>410057163</v>
      </c>
      <c r="D26" s="36">
        <v>410</v>
      </c>
      <c r="E26" s="33">
        <v>57</v>
      </c>
      <c r="F26" s="33">
        <v>163</v>
      </c>
      <c r="G26" s="33">
        <v>2</v>
      </c>
      <c r="H26" s="39">
        <v>1.036</v>
      </c>
      <c r="I26" s="36">
        <v>10</v>
      </c>
      <c r="J26" s="40"/>
      <c r="K26" s="41">
        <v>10494</v>
      </c>
      <c r="L26" s="41"/>
      <c r="M26" s="41"/>
      <c r="N26" s="42"/>
    </row>
    <row r="27" spans="1:14">
      <c r="A27" s="36">
        <v>18</v>
      </c>
      <c r="B27" s="37" t="s">
        <v>812</v>
      </c>
      <c r="C27" s="38">
        <v>410057248</v>
      </c>
      <c r="D27" s="36">
        <v>410</v>
      </c>
      <c r="E27" s="33">
        <v>57</v>
      </c>
      <c r="F27" s="33">
        <v>248</v>
      </c>
      <c r="G27" s="33">
        <v>2</v>
      </c>
      <c r="H27" s="39">
        <v>1.036</v>
      </c>
      <c r="I27" s="36">
        <v>9</v>
      </c>
      <c r="J27" s="40"/>
      <c r="K27" s="41">
        <v>10317</v>
      </c>
      <c r="L27" s="41"/>
      <c r="M27" s="41"/>
      <c r="N27" s="42"/>
    </row>
    <row r="28" spans="1:14">
      <c r="A28" s="36">
        <v>19</v>
      </c>
      <c r="B28" s="37" t="s">
        <v>813</v>
      </c>
      <c r="C28" s="38">
        <v>410057262</v>
      </c>
      <c r="D28" s="36">
        <v>410</v>
      </c>
      <c r="E28" s="33">
        <v>57</v>
      </c>
      <c r="F28" s="33">
        <v>262</v>
      </c>
      <c r="G28" s="33">
        <v>2</v>
      </c>
      <c r="H28" s="39">
        <v>1.036</v>
      </c>
      <c r="I28" s="36">
        <v>1</v>
      </c>
      <c r="J28" s="40"/>
      <c r="K28" s="41">
        <v>8703</v>
      </c>
      <c r="L28" s="41"/>
      <c r="M28" s="41"/>
      <c r="N28" s="42"/>
    </row>
    <row r="29" spans="1:14">
      <c r="A29" s="36">
        <v>20</v>
      </c>
      <c r="B29" s="37" t="s">
        <v>814</v>
      </c>
      <c r="C29" s="38">
        <v>410057308</v>
      </c>
      <c r="D29" s="36">
        <v>410</v>
      </c>
      <c r="E29" s="33">
        <v>57</v>
      </c>
      <c r="F29" s="33">
        <v>308</v>
      </c>
      <c r="G29" s="33">
        <v>2</v>
      </c>
      <c r="H29" s="39">
        <v>1.036</v>
      </c>
      <c r="I29" s="36">
        <v>10</v>
      </c>
      <c r="J29" s="40"/>
      <c r="K29" s="41">
        <v>12654</v>
      </c>
      <c r="L29" s="41"/>
      <c r="M29" s="41"/>
      <c r="N29" s="42"/>
    </row>
    <row r="30" spans="1:14">
      <c r="A30" s="36">
        <v>21</v>
      </c>
      <c r="B30" s="37" t="s">
        <v>815</v>
      </c>
      <c r="C30" s="38">
        <v>412035035</v>
      </c>
      <c r="D30" s="36">
        <v>412</v>
      </c>
      <c r="E30" s="33">
        <v>35</v>
      </c>
      <c r="F30" s="33">
        <v>35</v>
      </c>
      <c r="G30" s="33">
        <v>1</v>
      </c>
      <c r="H30" s="39">
        <v>1.079</v>
      </c>
      <c r="I30" s="36">
        <v>9</v>
      </c>
      <c r="J30" s="40"/>
      <c r="K30" s="41">
        <v>11529</v>
      </c>
      <c r="L30" s="41"/>
      <c r="M30" s="41"/>
      <c r="N30" s="42"/>
    </row>
    <row r="31" spans="1:14">
      <c r="A31" s="36">
        <v>22</v>
      </c>
      <c r="B31" s="37" t="s">
        <v>816</v>
      </c>
      <c r="C31" s="38">
        <v>412035044</v>
      </c>
      <c r="D31" s="36">
        <v>412</v>
      </c>
      <c r="E31" s="33">
        <v>35</v>
      </c>
      <c r="F31" s="33">
        <v>44</v>
      </c>
      <c r="G31" s="33">
        <v>1</v>
      </c>
      <c r="H31" s="39">
        <v>1.079</v>
      </c>
      <c r="I31" s="36">
        <v>1</v>
      </c>
      <c r="J31" s="40"/>
      <c r="K31" s="41">
        <v>8621</v>
      </c>
      <c r="L31" s="41"/>
      <c r="M31" s="41"/>
      <c r="N31" s="42"/>
    </row>
    <row r="32" spans="1:14">
      <c r="A32" s="36">
        <v>23</v>
      </c>
      <c r="B32" s="37" t="s">
        <v>817</v>
      </c>
      <c r="C32" s="38">
        <v>412035189</v>
      </c>
      <c r="D32" s="36">
        <v>412</v>
      </c>
      <c r="E32" s="33">
        <v>35</v>
      </c>
      <c r="F32" s="33">
        <v>189</v>
      </c>
      <c r="G32" s="33">
        <v>1</v>
      </c>
      <c r="H32" s="39">
        <v>1.079</v>
      </c>
      <c r="I32" s="36">
        <v>1</v>
      </c>
      <c r="J32" s="40"/>
      <c r="K32" s="41">
        <v>9832</v>
      </c>
      <c r="L32" s="41"/>
      <c r="M32" s="41"/>
      <c r="N32" s="42"/>
    </row>
    <row r="33" spans="1:14">
      <c r="A33" s="36">
        <v>24</v>
      </c>
      <c r="B33" s="37" t="s">
        <v>818</v>
      </c>
      <c r="C33" s="38">
        <v>412035207</v>
      </c>
      <c r="D33" s="36">
        <v>412</v>
      </c>
      <c r="E33" s="33">
        <v>35</v>
      </c>
      <c r="F33" s="33">
        <v>207</v>
      </c>
      <c r="G33" s="33">
        <v>1</v>
      </c>
      <c r="H33" s="39">
        <v>1.079</v>
      </c>
      <c r="I33" s="36">
        <v>10</v>
      </c>
      <c r="J33" s="40"/>
      <c r="K33" s="41">
        <v>14923</v>
      </c>
      <c r="L33" s="41"/>
      <c r="M33" s="41"/>
      <c r="N33" s="42"/>
    </row>
    <row r="34" spans="1:14">
      <c r="A34" s="36">
        <v>25</v>
      </c>
      <c r="B34" s="37" t="s">
        <v>819</v>
      </c>
      <c r="C34" s="38">
        <v>412035220</v>
      </c>
      <c r="D34" s="36">
        <v>412</v>
      </c>
      <c r="E34" s="33">
        <v>35</v>
      </c>
      <c r="F34" s="33">
        <v>220</v>
      </c>
      <c r="G34" s="33">
        <v>1</v>
      </c>
      <c r="H34" s="39">
        <v>1.079</v>
      </c>
      <c r="I34" s="36">
        <v>8</v>
      </c>
      <c r="J34" s="40"/>
      <c r="K34" s="41">
        <v>11904</v>
      </c>
      <c r="L34" s="41"/>
      <c r="M34" s="41"/>
      <c r="N34" s="42"/>
    </row>
    <row r="35" spans="1:14">
      <c r="A35" s="36">
        <v>26</v>
      </c>
      <c r="B35" s="37" t="s">
        <v>820</v>
      </c>
      <c r="C35" s="38">
        <v>412035244</v>
      </c>
      <c r="D35" s="36">
        <v>412</v>
      </c>
      <c r="E35" s="33">
        <v>35</v>
      </c>
      <c r="F35" s="33">
        <v>244</v>
      </c>
      <c r="G35" s="33">
        <v>1</v>
      </c>
      <c r="H35" s="39">
        <v>1.079</v>
      </c>
      <c r="I35" s="36">
        <v>9</v>
      </c>
      <c r="J35" s="40"/>
      <c r="K35" s="41">
        <v>11622</v>
      </c>
      <c r="L35" s="41"/>
      <c r="M35" s="41"/>
      <c r="N35" s="42"/>
    </row>
    <row r="36" spans="1:14">
      <c r="A36" s="36">
        <v>27</v>
      </c>
      <c r="B36" s="37" t="s">
        <v>821</v>
      </c>
      <c r="C36" s="38">
        <v>412035285</v>
      </c>
      <c r="D36" s="36">
        <v>412</v>
      </c>
      <c r="E36" s="33">
        <v>35</v>
      </c>
      <c r="F36" s="33">
        <v>285</v>
      </c>
      <c r="G36" s="33">
        <v>1</v>
      </c>
      <c r="H36" s="39">
        <v>1.079</v>
      </c>
      <c r="I36" s="36">
        <v>1</v>
      </c>
      <c r="J36" s="40"/>
      <c r="K36" s="41">
        <v>9625</v>
      </c>
      <c r="L36" s="41"/>
      <c r="M36" s="41"/>
      <c r="N36" s="42"/>
    </row>
    <row r="37" spans="1:14">
      <c r="A37" s="36">
        <v>28</v>
      </c>
      <c r="B37" s="37" t="s">
        <v>822</v>
      </c>
      <c r="C37" s="38">
        <v>412035314</v>
      </c>
      <c r="D37" s="36">
        <v>412</v>
      </c>
      <c r="E37" s="33">
        <v>35</v>
      </c>
      <c r="F37" s="33">
        <v>314</v>
      </c>
      <c r="G37" s="33">
        <v>1</v>
      </c>
      <c r="H37" s="39">
        <v>1.079</v>
      </c>
      <c r="I37" s="36">
        <v>10</v>
      </c>
      <c r="J37" s="40"/>
      <c r="K37" s="41">
        <v>13106</v>
      </c>
      <c r="L37" s="41"/>
      <c r="M37" s="41"/>
      <c r="N37" s="42"/>
    </row>
    <row r="38" spans="1:14">
      <c r="A38" s="36">
        <v>29</v>
      </c>
      <c r="B38" s="37" t="s">
        <v>823</v>
      </c>
      <c r="C38" s="38">
        <v>413114091</v>
      </c>
      <c r="D38" s="36">
        <v>413</v>
      </c>
      <c r="E38" s="33">
        <v>114</v>
      </c>
      <c r="F38" s="33">
        <v>91</v>
      </c>
      <c r="G38" s="33">
        <v>1</v>
      </c>
      <c r="H38" s="39">
        <v>1</v>
      </c>
      <c r="I38" s="36">
        <v>9</v>
      </c>
      <c r="J38" s="40"/>
      <c r="K38" s="41">
        <v>11346</v>
      </c>
      <c r="L38" s="41"/>
      <c r="M38" s="41"/>
      <c r="N38" s="42"/>
    </row>
    <row r="39" spans="1:14">
      <c r="A39" s="36">
        <v>30</v>
      </c>
      <c r="B39" s="37" t="s">
        <v>824</v>
      </c>
      <c r="C39" s="38">
        <v>413114114</v>
      </c>
      <c r="D39" s="36">
        <v>413</v>
      </c>
      <c r="E39" s="33">
        <v>114</v>
      </c>
      <c r="F39" s="33">
        <v>114</v>
      </c>
      <c r="G39" s="33">
        <v>1</v>
      </c>
      <c r="H39" s="39">
        <v>1</v>
      </c>
      <c r="I39" s="36">
        <v>8</v>
      </c>
      <c r="J39" s="40"/>
      <c r="K39" s="41">
        <v>10523</v>
      </c>
      <c r="L39" s="41"/>
      <c r="M39" s="41"/>
      <c r="N39" s="42"/>
    </row>
    <row r="40" spans="1:14">
      <c r="A40" s="36">
        <v>31</v>
      </c>
      <c r="B40" s="37" t="s">
        <v>825</v>
      </c>
      <c r="C40" s="38">
        <v>413114117</v>
      </c>
      <c r="D40" s="36">
        <v>413</v>
      </c>
      <c r="E40" s="33">
        <v>114</v>
      </c>
      <c r="F40" s="33">
        <v>117</v>
      </c>
      <c r="G40" s="33">
        <v>1</v>
      </c>
      <c r="H40" s="39">
        <v>1</v>
      </c>
      <c r="I40" s="36">
        <v>10</v>
      </c>
      <c r="J40" s="40"/>
      <c r="K40" s="41">
        <v>13975</v>
      </c>
      <c r="L40" s="41"/>
      <c r="M40" s="41"/>
      <c r="N40" s="42"/>
    </row>
    <row r="41" spans="1:14">
      <c r="A41" s="36">
        <v>32</v>
      </c>
      <c r="B41" s="37" t="s">
        <v>826</v>
      </c>
      <c r="C41" s="38">
        <v>413114210</v>
      </c>
      <c r="D41" s="36">
        <v>413</v>
      </c>
      <c r="E41" s="33">
        <v>114</v>
      </c>
      <c r="F41" s="33">
        <v>210</v>
      </c>
      <c r="G41" s="33">
        <v>1</v>
      </c>
      <c r="H41" s="39">
        <v>1</v>
      </c>
      <c r="I41" s="36">
        <v>1</v>
      </c>
      <c r="J41" s="40"/>
      <c r="K41" s="41">
        <v>9794</v>
      </c>
      <c r="L41" s="41"/>
      <c r="M41" s="41"/>
      <c r="N41" s="42"/>
    </row>
    <row r="42" spans="1:14">
      <c r="A42" s="36">
        <v>33</v>
      </c>
      <c r="B42" s="37" t="s">
        <v>827</v>
      </c>
      <c r="C42" s="38">
        <v>413114253</v>
      </c>
      <c r="D42" s="36">
        <v>413</v>
      </c>
      <c r="E42" s="33">
        <v>114</v>
      </c>
      <c r="F42" s="33">
        <v>253</v>
      </c>
      <c r="G42" s="33">
        <v>1</v>
      </c>
      <c r="H42" s="39">
        <v>1</v>
      </c>
      <c r="I42" s="36">
        <v>8</v>
      </c>
      <c r="J42" s="40"/>
      <c r="K42" s="41">
        <v>10028</v>
      </c>
      <c r="L42" s="41"/>
      <c r="M42" s="41"/>
      <c r="N42" s="42"/>
    </row>
    <row r="43" spans="1:14">
      <c r="A43" s="36">
        <v>34</v>
      </c>
      <c r="B43" s="37" t="s">
        <v>828</v>
      </c>
      <c r="C43" s="38">
        <v>413114615</v>
      </c>
      <c r="D43" s="36">
        <v>413</v>
      </c>
      <c r="E43" s="33">
        <v>114</v>
      </c>
      <c r="F43" s="33">
        <v>615</v>
      </c>
      <c r="G43" s="33">
        <v>1</v>
      </c>
      <c r="H43" s="39">
        <v>1</v>
      </c>
      <c r="I43" s="36">
        <v>1</v>
      </c>
      <c r="J43" s="40"/>
      <c r="K43" s="41">
        <v>9794</v>
      </c>
      <c r="L43" s="41"/>
      <c r="M43" s="41"/>
      <c r="N43" s="42"/>
    </row>
    <row r="44" spans="1:14">
      <c r="A44" s="36">
        <v>35</v>
      </c>
      <c r="B44" s="37" t="s">
        <v>829</v>
      </c>
      <c r="C44" s="38">
        <v>413114670</v>
      </c>
      <c r="D44" s="36">
        <v>413</v>
      </c>
      <c r="E44" s="33">
        <v>114</v>
      </c>
      <c r="F44" s="33">
        <v>670</v>
      </c>
      <c r="G44" s="33">
        <v>1</v>
      </c>
      <c r="H44" s="39">
        <v>1</v>
      </c>
      <c r="I44" s="36">
        <v>2</v>
      </c>
      <c r="J44" s="40"/>
      <c r="K44" s="41">
        <v>9217</v>
      </c>
      <c r="L44" s="41"/>
      <c r="M44" s="41"/>
      <c r="N44" s="42"/>
    </row>
    <row r="45" spans="1:14">
      <c r="A45" s="36">
        <v>36</v>
      </c>
      <c r="B45" s="37" t="s">
        <v>830</v>
      </c>
      <c r="C45" s="38">
        <v>413114674</v>
      </c>
      <c r="D45" s="36">
        <v>413</v>
      </c>
      <c r="E45" s="33">
        <v>114</v>
      </c>
      <c r="F45" s="33">
        <v>674</v>
      </c>
      <c r="G45" s="33">
        <v>1</v>
      </c>
      <c r="H45" s="39">
        <v>1</v>
      </c>
      <c r="I45" s="36">
        <v>9</v>
      </c>
      <c r="J45" s="40"/>
      <c r="K45" s="41">
        <v>10949</v>
      </c>
      <c r="L45" s="41"/>
      <c r="M45" s="41"/>
      <c r="N45" s="42"/>
    </row>
    <row r="46" spans="1:14">
      <c r="A46" s="36">
        <v>37</v>
      </c>
      <c r="B46" s="37" t="s">
        <v>831</v>
      </c>
      <c r="C46" s="38">
        <v>413114683</v>
      </c>
      <c r="D46" s="36">
        <v>413</v>
      </c>
      <c r="E46" s="33">
        <v>114</v>
      </c>
      <c r="F46" s="33">
        <v>683</v>
      </c>
      <c r="G46" s="33">
        <v>1</v>
      </c>
      <c r="H46" s="39">
        <v>1</v>
      </c>
      <c r="I46" s="36">
        <v>1</v>
      </c>
      <c r="J46" s="40"/>
      <c r="K46" s="41">
        <v>9794</v>
      </c>
      <c r="L46" s="41"/>
      <c r="M46" s="41"/>
      <c r="N46" s="42"/>
    </row>
    <row r="47" spans="1:14">
      <c r="A47" s="36">
        <v>38</v>
      </c>
      <c r="B47" s="37" t="s">
        <v>832</v>
      </c>
      <c r="C47" s="38">
        <v>413114717</v>
      </c>
      <c r="D47" s="36">
        <v>413</v>
      </c>
      <c r="E47" s="33">
        <v>114</v>
      </c>
      <c r="F47" s="33">
        <v>717</v>
      </c>
      <c r="G47" s="33">
        <v>1</v>
      </c>
      <c r="H47" s="39">
        <v>1</v>
      </c>
      <c r="I47" s="36">
        <v>8</v>
      </c>
      <c r="J47" s="40"/>
      <c r="K47" s="41">
        <v>10438</v>
      </c>
      <c r="L47" s="41"/>
      <c r="M47" s="41"/>
      <c r="N47" s="42"/>
    </row>
    <row r="48" spans="1:14">
      <c r="A48" s="36">
        <v>39</v>
      </c>
      <c r="B48" s="37" t="s">
        <v>833</v>
      </c>
      <c r="C48" s="38">
        <v>413114720</v>
      </c>
      <c r="D48" s="36">
        <v>413</v>
      </c>
      <c r="E48" s="33">
        <v>114</v>
      </c>
      <c r="F48" s="33">
        <v>720</v>
      </c>
      <c r="G48" s="33">
        <v>1</v>
      </c>
      <c r="H48" s="39">
        <v>1</v>
      </c>
      <c r="I48" s="36">
        <v>1</v>
      </c>
      <c r="J48" s="40"/>
      <c r="K48" s="41">
        <v>9794</v>
      </c>
      <c r="L48" s="41"/>
      <c r="M48" s="41"/>
      <c r="N48" s="42"/>
    </row>
    <row r="49" spans="1:14">
      <c r="A49" s="36">
        <v>40</v>
      </c>
      <c r="B49" s="37" t="s">
        <v>834</v>
      </c>
      <c r="C49" s="38">
        <v>413114750</v>
      </c>
      <c r="D49" s="36">
        <v>413</v>
      </c>
      <c r="E49" s="33">
        <v>114</v>
      </c>
      <c r="F49" s="33">
        <v>750</v>
      </c>
      <c r="G49" s="33">
        <v>1</v>
      </c>
      <c r="H49" s="39">
        <v>1</v>
      </c>
      <c r="I49" s="36">
        <v>9</v>
      </c>
      <c r="J49" s="40"/>
      <c r="K49" s="41">
        <v>10973</v>
      </c>
      <c r="L49" s="41"/>
      <c r="M49" s="41"/>
      <c r="N49" s="42"/>
    </row>
    <row r="50" spans="1:14">
      <c r="A50" s="36">
        <v>41</v>
      </c>
      <c r="B50" s="37" t="s">
        <v>835</v>
      </c>
      <c r="C50" s="38">
        <v>413114755</v>
      </c>
      <c r="D50" s="36">
        <v>413</v>
      </c>
      <c r="E50" s="33">
        <v>114</v>
      </c>
      <c r="F50" s="33">
        <v>755</v>
      </c>
      <c r="G50" s="33">
        <v>1</v>
      </c>
      <c r="H50" s="39">
        <v>1</v>
      </c>
      <c r="I50" s="36">
        <v>8</v>
      </c>
      <c r="J50" s="40"/>
      <c r="K50" s="41">
        <v>10344</v>
      </c>
      <c r="L50" s="41"/>
      <c r="M50" s="41"/>
      <c r="N50" s="42"/>
    </row>
    <row r="51" spans="1:14">
      <c r="A51" s="36">
        <v>42</v>
      </c>
      <c r="B51" s="37" t="s">
        <v>836</v>
      </c>
      <c r="C51" s="38">
        <v>414603063</v>
      </c>
      <c r="D51" s="36">
        <v>414</v>
      </c>
      <c r="E51" s="33">
        <v>603</v>
      </c>
      <c r="F51" s="33">
        <v>63</v>
      </c>
      <c r="G51" s="33">
        <v>1</v>
      </c>
      <c r="H51" s="39">
        <v>1</v>
      </c>
      <c r="I51" s="36">
        <v>1</v>
      </c>
      <c r="J51" s="40"/>
      <c r="K51" s="41">
        <v>8944</v>
      </c>
      <c r="L51" s="41"/>
      <c r="M51" s="41"/>
      <c r="N51" s="42"/>
    </row>
    <row r="52" spans="1:14">
      <c r="A52" s="36">
        <v>43</v>
      </c>
      <c r="B52" s="37" t="s">
        <v>837</v>
      </c>
      <c r="C52" s="38">
        <v>414603098</v>
      </c>
      <c r="D52" s="36">
        <v>414</v>
      </c>
      <c r="E52" s="33">
        <v>603</v>
      </c>
      <c r="F52" s="33">
        <v>98</v>
      </c>
      <c r="G52" s="33">
        <v>1</v>
      </c>
      <c r="H52" s="39">
        <v>1</v>
      </c>
      <c r="I52" s="36">
        <v>5</v>
      </c>
      <c r="J52" s="40"/>
      <c r="K52" s="41">
        <v>9570</v>
      </c>
      <c r="L52" s="41"/>
      <c r="M52" s="41"/>
      <c r="N52" s="42"/>
    </row>
    <row r="53" spans="1:14">
      <c r="A53" s="36">
        <v>44</v>
      </c>
      <c r="B53" s="37" t="s">
        <v>838</v>
      </c>
      <c r="C53" s="38">
        <v>414603148</v>
      </c>
      <c r="D53" s="36">
        <v>414</v>
      </c>
      <c r="E53" s="33">
        <v>603</v>
      </c>
      <c r="F53" s="33">
        <v>148</v>
      </c>
      <c r="G53" s="33">
        <v>1</v>
      </c>
      <c r="H53" s="39">
        <v>1</v>
      </c>
      <c r="I53" s="36">
        <v>10</v>
      </c>
      <c r="J53" s="40"/>
      <c r="K53" s="41">
        <v>10185</v>
      </c>
      <c r="L53" s="41"/>
      <c r="M53" s="41"/>
      <c r="N53" s="42"/>
    </row>
    <row r="54" spans="1:14">
      <c r="A54" s="36">
        <v>45</v>
      </c>
      <c r="B54" s="37" t="s">
        <v>839</v>
      </c>
      <c r="C54" s="38">
        <v>414603209</v>
      </c>
      <c r="D54" s="36">
        <v>414</v>
      </c>
      <c r="E54" s="33">
        <v>603</v>
      </c>
      <c r="F54" s="33">
        <v>209</v>
      </c>
      <c r="G54" s="33">
        <v>1</v>
      </c>
      <c r="H54" s="39">
        <v>1</v>
      </c>
      <c r="I54" s="36">
        <v>10</v>
      </c>
      <c r="J54" s="40"/>
      <c r="K54" s="41">
        <v>11069</v>
      </c>
      <c r="L54" s="41"/>
      <c r="M54" s="41"/>
      <c r="N54" s="42"/>
    </row>
    <row r="55" spans="1:14">
      <c r="A55" s="36">
        <v>46</v>
      </c>
      <c r="B55" s="37" t="s">
        <v>840</v>
      </c>
      <c r="C55" s="38">
        <v>414603236</v>
      </c>
      <c r="D55" s="36">
        <v>414</v>
      </c>
      <c r="E55" s="33">
        <v>603</v>
      </c>
      <c r="F55" s="33">
        <v>236</v>
      </c>
      <c r="G55" s="33">
        <v>1</v>
      </c>
      <c r="H55" s="39">
        <v>1</v>
      </c>
      <c r="I55" s="36">
        <v>9</v>
      </c>
      <c r="J55" s="40"/>
      <c r="K55" s="41">
        <v>10670</v>
      </c>
      <c r="L55" s="41"/>
      <c r="M55" s="41"/>
      <c r="N55" s="42"/>
    </row>
    <row r="56" spans="1:14">
      <c r="A56" s="36">
        <v>47</v>
      </c>
      <c r="B56" s="37" t="s">
        <v>841</v>
      </c>
      <c r="C56" s="38">
        <v>414603263</v>
      </c>
      <c r="D56" s="36">
        <v>414</v>
      </c>
      <c r="E56" s="33">
        <v>603</v>
      </c>
      <c r="F56" s="33">
        <v>263</v>
      </c>
      <c r="G56" s="33">
        <v>1</v>
      </c>
      <c r="H56" s="39">
        <v>1</v>
      </c>
      <c r="I56" s="36">
        <v>5</v>
      </c>
      <c r="J56" s="40"/>
      <c r="K56" s="41">
        <v>9570</v>
      </c>
      <c r="L56" s="41"/>
      <c r="M56" s="41"/>
      <c r="N56" s="42"/>
    </row>
    <row r="57" spans="1:14">
      <c r="A57" s="36">
        <v>48</v>
      </c>
      <c r="B57" s="37" t="s">
        <v>842</v>
      </c>
      <c r="C57" s="38">
        <v>414603341</v>
      </c>
      <c r="D57" s="36">
        <v>414</v>
      </c>
      <c r="E57" s="33">
        <v>603</v>
      </c>
      <c r="F57" s="33">
        <v>341</v>
      </c>
      <c r="G57" s="33">
        <v>1</v>
      </c>
      <c r="H57" s="39">
        <v>1</v>
      </c>
      <c r="I57" s="36">
        <v>1</v>
      </c>
      <c r="J57" s="40"/>
      <c r="K57" s="41">
        <v>8094</v>
      </c>
      <c r="L57" s="41"/>
      <c r="M57" s="41"/>
      <c r="N57" s="42"/>
    </row>
    <row r="58" spans="1:14">
      <c r="A58" s="36">
        <v>49</v>
      </c>
      <c r="B58" s="37" t="s">
        <v>843</v>
      </c>
      <c r="C58" s="38">
        <v>414603349</v>
      </c>
      <c r="D58" s="36">
        <v>414</v>
      </c>
      <c r="E58" s="33">
        <v>603</v>
      </c>
      <c r="F58" s="33">
        <v>349</v>
      </c>
      <c r="G58" s="33">
        <v>1</v>
      </c>
      <c r="H58" s="39">
        <v>1</v>
      </c>
      <c r="I58" s="36">
        <v>1</v>
      </c>
      <c r="J58" s="40"/>
      <c r="K58" s="41">
        <v>9794</v>
      </c>
      <c r="L58" s="41"/>
      <c r="M58" s="41"/>
      <c r="N58" s="42"/>
    </row>
    <row r="59" spans="1:14">
      <c r="A59" s="36">
        <v>50</v>
      </c>
      <c r="B59" s="37" t="s">
        <v>844</v>
      </c>
      <c r="C59" s="38">
        <v>414603603</v>
      </c>
      <c r="D59" s="36">
        <v>414</v>
      </c>
      <c r="E59" s="33">
        <v>603</v>
      </c>
      <c r="F59" s="33">
        <v>603</v>
      </c>
      <c r="G59" s="33">
        <v>1</v>
      </c>
      <c r="H59" s="39">
        <v>1</v>
      </c>
      <c r="I59" s="36">
        <v>9</v>
      </c>
      <c r="J59" s="40"/>
      <c r="K59" s="41">
        <v>10774</v>
      </c>
      <c r="L59" s="41"/>
      <c r="M59" s="41"/>
      <c r="N59" s="42"/>
    </row>
    <row r="60" spans="1:14">
      <c r="A60" s="36">
        <v>51</v>
      </c>
      <c r="B60" s="37" t="s">
        <v>845</v>
      </c>
      <c r="C60" s="38">
        <v>414603635</v>
      </c>
      <c r="D60" s="36">
        <v>414</v>
      </c>
      <c r="E60" s="33">
        <v>603</v>
      </c>
      <c r="F60" s="33">
        <v>635</v>
      </c>
      <c r="G60" s="33">
        <v>1</v>
      </c>
      <c r="H60" s="39">
        <v>1</v>
      </c>
      <c r="I60" s="36">
        <v>9</v>
      </c>
      <c r="J60" s="40"/>
      <c r="K60" s="41">
        <v>10056</v>
      </c>
      <c r="L60" s="41"/>
      <c r="M60" s="41"/>
      <c r="N60" s="42"/>
    </row>
    <row r="61" spans="1:14">
      <c r="A61" s="36">
        <v>52</v>
      </c>
      <c r="B61" s="37" t="s">
        <v>846</v>
      </c>
      <c r="C61" s="38">
        <v>414603715</v>
      </c>
      <c r="D61" s="36">
        <v>414</v>
      </c>
      <c r="E61" s="33">
        <v>603</v>
      </c>
      <c r="F61" s="33">
        <v>715</v>
      </c>
      <c r="G61" s="33">
        <v>1</v>
      </c>
      <c r="H61" s="39">
        <v>1</v>
      </c>
      <c r="I61" s="36">
        <v>7</v>
      </c>
      <c r="J61" s="40"/>
      <c r="K61" s="41">
        <v>10188</v>
      </c>
      <c r="L61" s="41"/>
      <c r="M61" s="41"/>
      <c r="N61" s="42"/>
    </row>
    <row r="62" spans="1:14">
      <c r="A62" s="36">
        <v>53</v>
      </c>
      <c r="B62" s="37" t="s">
        <v>847</v>
      </c>
      <c r="C62" s="38">
        <v>416035035</v>
      </c>
      <c r="D62" s="36">
        <v>416</v>
      </c>
      <c r="E62" s="33">
        <v>35</v>
      </c>
      <c r="F62" s="33">
        <v>35</v>
      </c>
      <c r="G62" s="33">
        <v>1</v>
      </c>
      <c r="H62" s="39">
        <v>1.079</v>
      </c>
      <c r="I62" s="36">
        <v>10</v>
      </c>
      <c r="J62" s="40"/>
      <c r="K62" s="41">
        <v>12065</v>
      </c>
      <c r="L62" s="41"/>
      <c r="M62" s="41"/>
      <c r="N62" s="42"/>
    </row>
    <row r="63" spans="1:14">
      <c r="A63" s="36">
        <v>54</v>
      </c>
      <c r="B63" s="37" t="s">
        <v>848</v>
      </c>
      <c r="C63" s="38">
        <v>416035073</v>
      </c>
      <c r="D63" s="36">
        <v>416</v>
      </c>
      <c r="E63" s="33">
        <v>35</v>
      </c>
      <c r="F63" s="33">
        <v>73</v>
      </c>
      <c r="G63" s="33">
        <v>1</v>
      </c>
      <c r="H63" s="39">
        <v>1.079</v>
      </c>
      <c r="I63" s="36">
        <v>1</v>
      </c>
      <c r="J63" s="40"/>
      <c r="K63" s="41">
        <v>9529</v>
      </c>
      <c r="L63" s="41"/>
      <c r="M63" s="41"/>
      <c r="N63" s="42"/>
    </row>
    <row r="64" spans="1:14">
      <c r="A64" s="36">
        <v>55</v>
      </c>
      <c r="B64" s="37" t="s">
        <v>849</v>
      </c>
      <c r="C64" s="38">
        <v>416035244</v>
      </c>
      <c r="D64" s="36">
        <v>416</v>
      </c>
      <c r="E64" s="33">
        <v>35</v>
      </c>
      <c r="F64" s="33">
        <v>244</v>
      </c>
      <c r="G64" s="33">
        <v>1</v>
      </c>
      <c r="H64" s="39">
        <v>1.079</v>
      </c>
      <c r="I64" s="36">
        <v>7</v>
      </c>
      <c r="J64" s="40"/>
      <c r="K64" s="41">
        <v>11163</v>
      </c>
      <c r="L64" s="41"/>
      <c r="M64" s="41"/>
      <c r="N64" s="42"/>
    </row>
    <row r="65" spans="1:14">
      <c r="A65" s="36">
        <v>56</v>
      </c>
      <c r="B65" s="37" t="s">
        <v>850</v>
      </c>
      <c r="C65" s="38">
        <v>416035285</v>
      </c>
      <c r="D65" s="36">
        <v>416</v>
      </c>
      <c r="E65" s="33">
        <v>35</v>
      </c>
      <c r="F65" s="33">
        <v>285</v>
      </c>
      <c r="G65" s="33">
        <v>1</v>
      </c>
      <c r="H65" s="39">
        <v>1.079</v>
      </c>
      <c r="I65" s="36">
        <v>1</v>
      </c>
      <c r="J65" s="40"/>
      <c r="K65" s="41">
        <v>9529</v>
      </c>
      <c r="L65" s="41"/>
      <c r="M65" s="41"/>
      <c r="N65" s="42"/>
    </row>
    <row r="66" spans="1:14">
      <c r="A66" s="36">
        <v>57</v>
      </c>
      <c r="B66" s="37" t="s">
        <v>851</v>
      </c>
      <c r="C66" s="38">
        <v>416035305</v>
      </c>
      <c r="D66" s="36">
        <v>416</v>
      </c>
      <c r="E66" s="33">
        <v>35</v>
      </c>
      <c r="F66" s="33">
        <v>305</v>
      </c>
      <c r="G66" s="33">
        <v>1</v>
      </c>
      <c r="H66" s="39">
        <v>1.079</v>
      </c>
      <c r="I66" s="36">
        <v>10</v>
      </c>
      <c r="J66" s="40"/>
      <c r="K66" s="41">
        <v>14014</v>
      </c>
      <c r="L66" s="41"/>
      <c r="M66" s="41"/>
      <c r="N66" s="42"/>
    </row>
    <row r="67" spans="1:14">
      <c r="A67" s="36">
        <v>58</v>
      </c>
      <c r="B67" s="37" t="s">
        <v>852</v>
      </c>
      <c r="C67" s="38">
        <v>416035307</v>
      </c>
      <c r="D67" s="36">
        <v>416</v>
      </c>
      <c r="E67" s="33">
        <v>35</v>
      </c>
      <c r="F67" s="33">
        <v>307</v>
      </c>
      <c r="G67" s="33">
        <v>1</v>
      </c>
      <c r="H67" s="39">
        <v>1.079</v>
      </c>
      <c r="I67" s="36">
        <v>1</v>
      </c>
      <c r="J67" s="40"/>
      <c r="K67" s="41">
        <v>10438</v>
      </c>
      <c r="L67" s="41"/>
      <c r="M67" s="41"/>
      <c r="N67" s="42"/>
    </row>
    <row r="68" spans="1:14">
      <c r="A68" s="36">
        <v>59</v>
      </c>
      <c r="B68" s="37" t="s">
        <v>853</v>
      </c>
      <c r="C68" s="38">
        <v>417035035</v>
      </c>
      <c r="D68" s="36">
        <v>417</v>
      </c>
      <c r="E68" s="33">
        <v>35</v>
      </c>
      <c r="F68" s="33">
        <v>35</v>
      </c>
      <c r="G68" s="33">
        <v>1</v>
      </c>
      <c r="H68" s="39">
        <v>1.079</v>
      </c>
      <c r="I68" s="36">
        <v>10</v>
      </c>
      <c r="J68" s="40"/>
      <c r="K68" s="41">
        <v>12343</v>
      </c>
      <c r="L68" s="41"/>
      <c r="M68" s="41"/>
      <c r="N68" s="42"/>
    </row>
    <row r="69" spans="1:14">
      <c r="A69" s="36">
        <v>60</v>
      </c>
      <c r="B69" s="37" t="s">
        <v>854</v>
      </c>
      <c r="C69" s="38">
        <v>417035100</v>
      </c>
      <c r="D69" s="36">
        <v>417</v>
      </c>
      <c r="E69" s="33">
        <v>35</v>
      </c>
      <c r="F69" s="33">
        <v>100</v>
      </c>
      <c r="G69" s="33">
        <v>1</v>
      </c>
      <c r="H69" s="39">
        <v>1.079</v>
      </c>
      <c r="I69" s="36">
        <v>10</v>
      </c>
      <c r="J69" s="40"/>
      <c r="K69" s="41">
        <v>11809</v>
      </c>
      <c r="L69" s="41"/>
      <c r="M69" s="41"/>
      <c r="N69" s="42"/>
    </row>
    <row r="70" spans="1:14">
      <c r="A70" s="36">
        <v>61</v>
      </c>
      <c r="B70" s="37" t="s">
        <v>855</v>
      </c>
      <c r="C70" s="38">
        <v>417035133</v>
      </c>
      <c r="D70" s="36">
        <v>417</v>
      </c>
      <c r="E70" s="33">
        <v>35</v>
      </c>
      <c r="F70" s="33">
        <v>133</v>
      </c>
      <c r="G70" s="33">
        <v>1</v>
      </c>
      <c r="H70" s="39">
        <v>1.079</v>
      </c>
      <c r="I70" s="36">
        <v>1</v>
      </c>
      <c r="J70" s="40"/>
      <c r="K70" s="41">
        <v>9004</v>
      </c>
      <c r="L70" s="41"/>
      <c r="M70" s="41"/>
      <c r="N70" s="42"/>
    </row>
    <row r="71" spans="1:14">
      <c r="A71" s="36">
        <v>62</v>
      </c>
      <c r="B71" s="37" t="s">
        <v>856</v>
      </c>
      <c r="C71" s="38">
        <v>417035244</v>
      </c>
      <c r="D71" s="36">
        <v>417</v>
      </c>
      <c r="E71" s="33">
        <v>35</v>
      </c>
      <c r="F71" s="33">
        <v>244</v>
      </c>
      <c r="G71" s="33">
        <v>1</v>
      </c>
      <c r="H71" s="39">
        <v>1.079</v>
      </c>
      <c r="I71" s="36">
        <v>1</v>
      </c>
      <c r="J71" s="40"/>
      <c r="K71" s="41">
        <v>11109</v>
      </c>
      <c r="L71" s="41"/>
      <c r="M71" s="41"/>
      <c r="N71" s="42"/>
    </row>
    <row r="72" spans="1:14">
      <c r="A72" s="36">
        <v>63</v>
      </c>
      <c r="B72" s="37" t="s">
        <v>857</v>
      </c>
      <c r="C72" s="38">
        <v>417035274</v>
      </c>
      <c r="D72" s="36">
        <v>417</v>
      </c>
      <c r="E72" s="33">
        <v>35</v>
      </c>
      <c r="F72" s="33">
        <v>274</v>
      </c>
      <c r="G72" s="33">
        <v>1</v>
      </c>
      <c r="H72" s="39">
        <v>1.079</v>
      </c>
      <c r="I72" s="36">
        <v>1</v>
      </c>
      <c r="J72" s="40"/>
      <c r="K72" s="41">
        <v>8980</v>
      </c>
      <c r="L72" s="41"/>
      <c r="M72" s="41"/>
      <c r="N72" s="42"/>
    </row>
    <row r="73" spans="1:14">
      <c r="A73" s="36">
        <v>64</v>
      </c>
      <c r="B73" s="37" t="s">
        <v>858</v>
      </c>
      <c r="C73" s="38">
        <v>418100014</v>
      </c>
      <c r="D73" s="36">
        <v>418</v>
      </c>
      <c r="E73" s="33">
        <v>100</v>
      </c>
      <c r="F73" s="33">
        <v>14</v>
      </c>
      <c r="G73" s="33">
        <v>1</v>
      </c>
      <c r="H73" s="39">
        <v>1.0409999999999999</v>
      </c>
      <c r="I73" s="36">
        <v>2</v>
      </c>
      <c r="J73" s="40"/>
      <c r="K73" s="41">
        <v>8688</v>
      </c>
      <c r="L73" s="41"/>
      <c r="M73" s="41"/>
      <c r="N73" s="42"/>
    </row>
    <row r="74" spans="1:14">
      <c r="A74" s="36">
        <v>65</v>
      </c>
      <c r="B74" s="37" t="s">
        <v>859</v>
      </c>
      <c r="C74" s="38">
        <v>418100035</v>
      </c>
      <c r="D74" s="36">
        <v>418</v>
      </c>
      <c r="E74" s="33">
        <v>100</v>
      </c>
      <c r="F74" s="33">
        <v>35</v>
      </c>
      <c r="G74" s="33">
        <v>1</v>
      </c>
      <c r="H74" s="39">
        <v>1.0409999999999999</v>
      </c>
      <c r="I74" s="36">
        <v>1</v>
      </c>
      <c r="J74" s="40"/>
      <c r="K74" s="41">
        <v>8368</v>
      </c>
      <c r="L74" s="41"/>
      <c r="M74" s="41"/>
      <c r="N74" s="42"/>
    </row>
    <row r="75" spans="1:14">
      <c r="A75" s="36">
        <v>66</v>
      </c>
      <c r="B75" s="37" t="s">
        <v>860</v>
      </c>
      <c r="C75" s="38">
        <v>418100100</v>
      </c>
      <c r="D75" s="36">
        <v>418</v>
      </c>
      <c r="E75" s="33">
        <v>100</v>
      </c>
      <c r="F75" s="33">
        <v>100</v>
      </c>
      <c r="G75" s="33">
        <v>1</v>
      </c>
      <c r="H75" s="39">
        <v>1.0409999999999999</v>
      </c>
      <c r="I75" s="36">
        <v>6</v>
      </c>
      <c r="J75" s="40"/>
      <c r="K75" s="41">
        <v>9524</v>
      </c>
      <c r="L75" s="41"/>
      <c r="M75" s="41"/>
      <c r="N75" s="42"/>
    </row>
    <row r="76" spans="1:14">
      <c r="A76" s="36">
        <v>67</v>
      </c>
      <c r="B76" s="37" t="s">
        <v>861</v>
      </c>
      <c r="C76" s="38">
        <v>418100101</v>
      </c>
      <c r="D76" s="36">
        <v>418</v>
      </c>
      <c r="E76" s="33">
        <v>100</v>
      </c>
      <c r="F76" s="33">
        <v>101</v>
      </c>
      <c r="G76" s="33">
        <v>1</v>
      </c>
      <c r="H76" s="39">
        <v>1.0409999999999999</v>
      </c>
      <c r="I76" s="36">
        <v>1</v>
      </c>
      <c r="J76" s="40"/>
      <c r="K76" s="41">
        <v>8368</v>
      </c>
      <c r="L76" s="41"/>
      <c r="M76" s="41"/>
      <c r="N76" s="42"/>
    </row>
    <row r="77" spans="1:14">
      <c r="A77" s="36">
        <v>68</v>
      </c>
      <c r="B77" s="37" t="s">
        <v>862</v>
      </c>
      <c r="C77" s="38">
        <v>418100110</v>
      </c>
      <c r="D77" s="36">
        <v>418</v>
      </c>
      <c r="E77" s="33">
        <v>100</v>
      </c>
      <c r="F77" s="33">
        <v>110</v>
      </c>
      <c r="G77" s="33">
        <v>1</v>
      </c>
      <c r="H77" s="39">
        <v>1.0409999999999999</v>
      </c>
      <c r="I77" s="36">
        <v>1</v>
      </c>
      <c r="J77" s="40"/>
      <c r="K77" s="41">
        <v>8368</v>
      </c>
      <c r="L77" s="41"/>
      <c r="M77" s="41"/>
      <c r="N77" s="42"/>
    </row>
    <row r="78" spans="1:14">
      <c r="A78" s="36">
        <v>69</v>
      </c>
      <c r="B78" s="37" t="s">
        <v>863</v>
      </c>
      <c r="C78" s="38">
        <v>418100136</v>
      </c>
      <c r="D78" s="36">
        <v>418</v>
      </c>
      <c r="E78" s="33">
        <v>100</v>
      </c>
      <c r="F78" s="33">
        <v>136</v>
      </c>
      <c r="G78" s="33">
        <v>1</v>
      </c>
      <c r="H78" s="39">
        <v>1.0409999999999999</v>
      </c>
      <c r="I78" s="36">
        <v>3</v>
      </c>
      <c r="J78" s="40"/>
      <c r="K78" s="41">
        <v>8945</v>
      </c>
      <c r="L78" s="41"/>
      <c r="M78" s="41"/>
      <c r="N78" s="42"/>
    </row>
    <row r="79" spans="1:14">
      <c r="A79" s="36">
        <v>70</v>
      </c>
      <c r="B79" s="37" t="s">
        <v>864</v>
      </c>
      <c r="C79" s="38">
        <v>418100139</v>
      </c>
      <c r="D79" s="36">
        <v>418</v>
      </c>
      <c r="E79" s="33">
        <v>100</v>
      </c>
      <c r="F79" s="33">
        <v>139</v>
      </c>
      <c r="G79" s="33">
        <v>1</v>
      </c>
      <c r="H79" s="39">
        <v>1.0409999999999999</v>
      </c>
      <c r="I79" s="36">
        <v>1</v>
      </c>
      <c r="J79" s="40"/>
      <c r="K79" s="41">
        <v>8368</v>
      </c>
      <c r="L79" s="41"/>
      <c r="M79" s="41"/>
      <c r="N79" s="42"/>
    </row>
    <row r="80" spans="1:14">
      <c r="A80" s="36">
        <v>71</v>
      </c>
      <c r="B80" s="37" t="s">
        <v>865</v>
      </c>
      <c r="C80" s="38">
        <v>418100170</v>
      </c>
      <c r="D80" s="36">
        <v>418</v>
      </c>
      <c r="E80" s="33">
        <v>100</v>
      </c>
      <c r="F80" s="33">
        <v>170</v>
      </c>
      <c r="G80" s="33">
        <v>1</v>
      </c>
      <c r="H80" s="39">
        <v>1.0409999999999999</v>
      </c>
      <c r="I80" s="36">
        <v>1</v>
      </c>
      <c r="J80" s="40"/>
      <c r="K80" s="41">
        <v>8368</v>
      </c>
      <c r="L80" s="41"/>
      <c r="M80" s="41"/>
      <c r="N80" s="42"/>
    </row>
    <row r="81" spans="1:14">
      <c r="A81" s="36">
        <v>72</v>
      </c>
      <c r="B81" s="37" t="s">
        <v>866</v>
      </c>
      <c r="C81" s="38">
        <v>418100185</v>
      </c>
      <c r="D81" s="36">
        <v>418</v>
      </c>
      <c r="E81" s="33">
        <v>100</v>
      </c>
      <c r="F81" s="33">
        <v>185</v>
      </c>
      <c r="G81" s="33">
        <v>1</v>
      </c>
      <c r="H81" s="39">
        <v>1.0409999999999999</v>
      </c>
      <c r="I81" s="36">
        <v>1</v>
      </c>
      <c r="J81" s="40"/>
      <c r="K81" s="41">
        <v>8368</v>
      </c>
      <c r="L81" s="41"/>
      <c r="M81" s="41"/>
      <c r="N81" s="42"/>
    </row>
    <row r="82" spans="1:14">
      <c r="A82" s="36">
        <v>73</v>
      </c>
      <c r="B82" s="37" t="s">
        <v>867</v>
      </c>
      <c r="C82" s="38">
        <v>418100198</v>
      </c>
      <c r="D82" s="36">
        <v>418</v>
      </c>
      <c r="E82" s="33">
        <v>100</v>
      </c>
      <c r="F82" s="33">
        <v>198</v>
      </c>
      <c r="G82" s="33">
        <v>1</v>
      </c>
      <c r="H82" s="39">
        <v>1.0409999999999999</v>
      </c>
      <c r="I82" s="36">
        <v>1</v>
      </c>
      <c r="J82" s="40"/>
      <c r="K82" s="41">
        <v>8580</v>
      </c>
      <c r="L82" s="41"/>
      <c r="M82" s="41"/>
      <c r="N82" s="42"/>
    </row>
    <row r="83" spans="1:14">
      <c r="A83" s="36">
        <v>74</v>
      </c>
      <c r="B83" s="37" t="s">
        <v>868</v>
      </c>
      <c r="C83" s="38">
        <v>418100276</v>
      </c>
      <c r="D83" s="36">
        <v>418</v>
      </c>
      <c r="E83" s="33">
        <v>100</v>
      </c>
      <c r="F83" s="33">
        <v>276</v>
      </c>
      <c r="G83" s="33">
        <v>1</v>
      </c>
      <c r="H83" s="39">
        <v>1.0409999999999999</v>
      </c>
      <c r="I83" s="36">
        <v>1</v>
      </c>
      <c r="J83" s="40"/>
      <c r="K83" s="41">
        <v>8368</v>
      </c>
      <c r="L83" s="41"/>
      <c r="M83" s="41"/>
      <c r="N83" s="42"/>
    </row>
    <row r="84" spans="1:14">
      <c r="A84" s="36">
        <v>75</v>
      </c>
      <c r="B84" s="37" t="s">
        <v>869</v>
      </c>
      <c r="C84" s="38">
        <v>418100288</v>
      </c>
      <c r="D84" s="36">
        <v>418</v>
      </c>
      <c r="E84" s="33">
        <v>100</v>
      </c>
      <c r="F84" s="33">
        <v>288</v>
      </c>
      <c r="G84" s="33">
        <v>1</v>
      </c>
      <c r="H84" s="39">
        <v>1.0409999999999999</v>
      </c>
      <c r="I84" s="36">
        <v>1</v>
      </c>
      <c r="J84" s="40"/>
      <c r="K84" s="41">
        <v>8368</v>
      </c>
      <c r="L84" s="41"/>
      <c r="M84" s="41"/>
      <c r="N84" s="42"/>
    </row>
    <row r="85" spans="1:14">
      <c r="A85" s="36">
        <v>76</v>
      </c>
      <c r="B85" s="37" t="s">
        <v>870</v>
      </c>
      <c r="C85" s="38">
        <v>418100304</v>
      </c>
      <c r="D85" s="36">
        <v>418</v>
      </c>
      <c r="E85" s="33">
        <v>100</v>
      </c>
      <c r="F85" s="33">
        <v>304</v>
      </c>
      <c r="G85" s="33">
        <v>1</v>
      </c>
      <c r="H85" s="39">
        <v>1.0409999999999999</v>
      </c>
      <c r="I85" s="36">
        <v>10</v>
      </c>
      <c r="J85" s="40"/>
      <c r="K85" s="41">
        <v>12706</v>
      </c>
      <c r="L85" s="41"/>
      <c r="M85" s="41"/>
      <c r="N85" s="42"/>
    </row>
    <row r="86" spans="1:14">
      <c r="A86" s="36">
        <v>77</v>
      </c>
      <c r="B86" s="37" t="s">
        <v>871</v>
      </c>
      <c r="C86" s="38">
        <v>418100710</v>
      </c>
      <c r="D86" s="36">
        <v>418</v>
      </c>
      <c r="E86" s="33">
        <v>100</v>
      </c>
      <c r="F86" s="33">
        <v>710</v>
      </c>
      <c r="G86" s="33">
        <v>1</v>
      </c>
      <c r="H86" s="39">
        <v>1.0409999999999999</v>
      </c>
      <c r="I86" s="36">
        <v>1</v>
      </c>
      <c r="J86" s="40"/>
      <c r="K86" s="41">
        <v>8368</v>
      </c>
      <c r="L86" s="41"/>
      <c r="M86" s="41"/>
      <c r="N86" s="42"/>
    </row>
    <row r="87" spans="1:14">
      <c r="A87" s="36">
        <v>78</v>
      </c>
      <c r="B87" s="37" t="s">
        <v>872</v>
      </c>
      <c r="C87" s="38">
        <v>419035030</v>
      </c>
      <c r="D87" s="36">
        <v>419</v>
      </c>
      <c r="E87" s="33">
        <v>35</v>
      </c>
      <c r="F87" s="33">
        <v>30</v>
      </c>
      <c r="G87" s="33">
        <v>1</v>
      </c>
      <c r="H87" s="39">
        <v>1.079</v>
      </c>
      <c r="I87" s="36">
        <v>1</v>
      </c>
      <c r="J87" s="40"/>
      <c r="K87" s="41">
        <v>8621</v>
      </c>
      <c r="L87" s="41"/>
      <c r="M87" s="41"/>
      <c r="N87" s="42"/>
    </row>
    <row r="88" spans="1:14">
      <c r="A88" s="36">
        <v>79</v>
      </c>
      <c r="B88" s="37" t="s">
        <v>873</v>
      </c>
      <c r="C88" s="38">
        <v>419035035</v>
      </c>
      <c r="D88" s="36">
        <v>419</v>
      </c>
      <c r="E88" s="33">
        <v>35</v>
      </c>
      <c r="F88" s="33">
        <v>35</v>
      </c>
      <c r="G88" s="33">
        <v>1</v>
      </c>
      <c r="H88" s="39">
        <v>1.079</v>
      </c>
      <c r="I88" s="36">
        <v>10</v>
      </c>
      <c r="J88" s="40"/>
      <c r="K88" s="41">
        <v>11673</v>
      </c>
      <c r="L88" s="41"/>
      <c r="M88" s="41"/>
      <c r="N88" s="42"/>
    </row>
    <row r="89" spans="1:14">
      <c r="A89" s="36">
        <v>80</v>
      </c>
      <c r="B89" s="37" t="s">
        <v>874</v>
      </c>
      <c r="C89" s="38">
        <v>419035044</v>
      </c>
      <c r="D89" s="36">
        <v>419</v>
      </c>
      <c r="E89" s="33">
        <v>35</v>
      </c>
      <c r="F89" s="33">
        <v>44</v>
      </c>
      <c r="G89" s="33">
        <v>1</v>
      </c>
      <c r="H89" s="39">
        <v>1.079</v>
      </c>
      <c r="I89" s="36">
        <v>8</v>
      </c>
      <c r="J89" s="40"/>
      <c r="K89" s="41">
        <v>10087</v>
      </c>
      <c r="L89" s="41"/>
      <c r="M89" s="41"/>
      <c r="N89" s="42"/>
    </row>
    <row r="90" spans="1:14">
      <c r="A90" s="36">
        <v>81</v>
      </c>
      <c r="B90" s="37" t="s">
        <v>875</v>
      </c>
      <c r="C90" s="38">
        <v>419035049</v>
      </c>
      <c r="D90" s="36">
        <v>419</v>
      </c>
      <c r="E90" s="33">
        <v>35</v>
      </c>
      <c r="F90" s="33">
        <v>49</v>
      </c>
      <c r="G90" s="33">
        <v>1</v>
      </c>
      <c r="H90" s="39">
        <v>1.079</v>
      </c>
      <c r="I90" s="36">
        <v>9</v>
      </c>
      <c r="J90" s="40"/>
      <c r="K90" s="41">
        <v>10397</v>
      </c>
      <c r="L90" s="41"/>
      <c r="M90" s="41"/>
      <c r="N90" s="42"/>
    </row>
    <row r="91" spans="1:14">
      <c r="A91" s="36">
        <v>82</v>
      </c>
      <c r="B91" s="37" t="s">
        <v>876</v>
      </c>
      <c r="C91" s="38">
        <v>419035093</v>
      </c>
      <c r="D91" s="36">
        <v>419</v>
      </c>
      <c r="E91" s="33">
        <v>35</v>
      </c>
      <c r="F91" s="33">
        <v>93</v>
      </c>
      <c r="G91" s="33">
        <v>1</v>
      </c>
      <c r="H91" s="39">
        <v>1.079</v>
      </c>
      <c r="I91" s="36">
        <v>10</v>
      </c>
      <c r="J91" s="40"/>
      <c r="K91" s="41">
        <v>12107</v>
      </c>
      <c r="L91" s="41"/>
      <c r="M91" s="41"/>
      <c r="N91" s="42"/>
    </row>
    <row r="92" spans="1:14">
      <c r="A92" s="36">
        <v>83</v>
      </c>
      <c r="B92" s="37" t="s">
        <v>877</v>
      </c>
      <c r="C92" s="38">
        <v>419035165</v>
      </c>
      <c r="D92" s="36">
        <v>419</v>
      </c>
      <c r="E92" s="33">
        <v>35</v>
      </c>
      <c r="F92" s="33">
        <v>165</v>
      </c>
      <c r="G92" s="33">
        <v>1</v>
      </c>
      <c r="H92" s="39">
        <v>1.079</v>
      </c>
      <c r="I92" s="36">
        <v>10</v>
      </c>
      <c r="J92" s="40"/>
      <c r="K92" s="41">
        <v>13106</v>
      </c>
      <c r="L92" s="41"/>
      <c r="M92" s="41"/>
      <c r="N92" s="42"/>
    </row>
    <row r="93" spans="1:14">
      <c r="A93" s="36">
        <v>84</v>
      </c>
      <c r="B93" s="37" t="s">
        <v>878</v>
      </c>
      <c r="C93" s="38">
        <v>419035243</v>
      </c>
      <c r="D93" s="36">
        <v>419</v>
      </c>
      <c r="E93" s="33">
        <v>35</v>
      </c>
      <c r="F93" s="33">
        <v>243</v>
      </c>
      <c r="G93" s="33">
        <v>1</v>
      </c>
      <c r="H93" s="39">
        <v>1.079</v>
      </c>
      <c r="I93" s="36">
        <v>10</v>
      </c>
      <c r="J93" s="40"/>
      <c r="K93" s="41">
        <v>12706</v>
      </c>
      <c r="L93" s="41"/>
      <c r="M93" s="41"/>
      <c r="N93" s="42"/>
    </row>
    <row r="94" spans="1:14">
      <c r="A94" s="36">
        <v>85</v>
      </c>
      <c r="B94" s="37" t="s">
        <v>879</v>
      </c>
      <c r="C94" s="38">
        <v>419035244</v>
      </c>
      <c r="D94" s="36">
        <v>419</v>
      </c>
      <c r="E94" s="33">
        <v>35</v>
      </c>
      <c r="F94" s="33">
        <v>244</v>
      </c>
      <c r="G94" s="33">
        <v>1</v>
      </c>
      <c r="H94" s="39">
        <v>1.079</v>
      </c>
      <c r="I94" s="36">
        <v>1</v>
      </c>
      <c r="J94" s="40"/>
      <c r="K94" s="41">
        <v>9243</v>
      </c>
      <c r="L94" s="41"/>
      <c r="M94" s="41"/>
      <c r="N94" s="42"/>
    </row>
    <row r="95" spans="1:14">
      <c r="A95" s="36">
        <v>86</v>
      </c>
      <c r="B95" s="37" t="s">
        <v>880</v>
      </c>
      <c r="C95" s="38">
        <v>419035248</v>
      </c>
      <c r="D95" s="36">
        <v>419</v>
      </c>
      <c r="E95" s="33">
        <v>35</v>
      </c>
      <c r="F95" s="33">
        <v>248</v>
      </c>
      <c r="G95" s="33">
        <v>1</v>
      </c>
      <c r="H95" s="39">
        <v>1.079</v>
      </c>
      <c r="I95" s="36">
        <v>10</v>
      </c>
      <c r="J95" s="40"/>
      <c r="K95" s="41">
        <v>13106</v>
      </c>
      <c r="L95" s="41"/>
      <c r="M95" s="41"/>
      <c r="N95" s="42"/>
    </row>
    <row r="96" spans="1:14">
      <c r="A96" s="36">
        <v>87</v>
      </c>
      <c r="B96" s="37" t="s">
        <v>881</v>
      </c>
      <c r="C96" s="38">
        <v>419035258</v>
      </c>
      <c r="D96" s="36">
        <v>419</v>
      </c>
      <c r="E96" s="33">
        <v>35</v>
      </c>
      <c r="F96" s="33">
        <v>258</v>
      </c>
      <c r="G96" s="33">
        <v>1</v>
      </c>
      <c r="H96" s="39">
        <v>1.079</v>
      </c>
      <c r="I96" s="36">
        <v>1</v>
      </c>
      <c r="J96" s="40"/>
      <c r="K96" s="41">
        <v>8621</v>
      </c>
      <c r="L96" s="41"/>
      <c r="M96" s="41"/>
      <c r="N96" s="42"/>
    </row>
    <row r="97" spans="1:14">
      <c r="A97" s="36">
        <v>88</v>
      </c>
      <c r="B97" s="37" t="s">
        <v>882</v>
      </c>
      <c r="C97" s="38">
        <v>419035285</v>
      </c>
      <c r="D97" s="36">
        <v>419</v>
      </c>
      <c r="E97" s="33">
        <v>35</v>
      </c>
      <c r="F97" s="33">
        <v>285</v>
      </c>
      <c r="G97" s="33">
        <v>1</v>
      </c>
      <c r="H97" s="39">
        <v>1.079</v>
      </c>
      <c r="I97" s="36">
        <v>10</v>
      </c>
      <c r="J97" s="40"/>
      <c r="K97" s="41">
        <v>13106</v>
      </c>
      <c r="L97" s="41"/>
      <c r="M97" s="41"/>
      <c r="N97" s="42"/>
    </row>
    <row r="98" spans="1:14">
      <c r="A98" s="36">
        <v>89</v>
      </c>
      <c r="B98" s="37" t="s">
        <v>883</v>
      </c>
      <c r="C98" s="38">
        <v>420049010</v>
      </c>
      <c r="D98" s="36">
        <v>420</v>
      </c>
      <c r="E98" s="33">
        <v>49</v>
      </c>
      <c r="F98" s="33">
        <v>10</v>
      </c>
      <c r="G98" s="33">
        <v>1</v>
      </c>
      <c r="H98" s="39">
        <v>1.0980000000000001</v>
      </c>
      <c r="I98" s="36">
        <v>9</v>
      </c>
      <c r="J98" s="40"/>
      <c r="K98" s="41">
        <v>10855</v>
      </c>
      <c r="L98" s="41"/>
      <c r="M98" s="41"/>
      <c r="N98" s="42"/>
    </row>
    <row r="99" spans="1:14">
      <c r="A99" s="36">
        <v>90</v>
      </c>
      <c r="B99" s="37" t="s">
        <v>884</v>
      </c>
      <c r="C99" s="38">
        <v>420049026</v>
      </c>
      <c r="D99" s="36">
        <v>420</v>
      </c>
      <c r="E99" s="33">
        <v>49</v>
      </c>
      <c r="F99" s="33">
        <v>26</v>
      </c>
      <c r="G99" s="33">
        <v>1</v>
      </c>
      <c r="H99" s="39">
        <v>1.0980000000000001</v>
      </c>
      <c r="I99" s="36">
        <v>10</v>
      </c>
      <c r="J99" s="40"/>
      <c r="K99" s="41">
        <v>13695</v>
      </c>
      <c r="L99" s="41"/>
      <c r="M99" s="41"/>
      <c r="N99" s="42"/>
    </row>
    <row r="100" spans="1:14">
      <c r="A100" s="36">
        <v>91</v>
      </c>
      <c r="B100" s="37" t="s">
        <v>885</v>
      </c>
      <c r="C100" s="38">
        <v>420049031</v>
      </c>
      <c r="D100" s="36">
        <v>420</v>
      </c>
      <c r="E100" s="33">
        <v>49</v>
      </c>
      <c r="F100" s="33">
        <v>31</v>
      </c>
      <c r="G100" s="33">
        <v>1</v>
      </c>
      <c r="H100" s="39">
        <v>1.0980000000000001</v>
      </c>
      <c r="I100" s="36">
        <v>1</v>
      </c>
      <c r="J100" s="40"/>
      <c r="K100" s="41">
        <v>9137</v>
      </c>
      <c r="L100" s="41"/>
      <c r="M100" s="41"/>
      <c r="N100" s="42"/>
    </row>
    <row r="101" spans="1:14">
      <c r="A101" s="36">
        <v>92</v>
      </c>
      <c r="B101" s="37" t="s">
        <v>886</v>
      </c>
      <c r="C101" s="38">
        <v>420049035</v>
      </c>
      <c r="D101" s="36">
        <v>420</v>
      </c>
      <c r="E101" s="33">
        <v>49</v>
      </c>
      <c r="F101" s="33">
        <v>35</v>
      </c>
      <c r="G101" s="33">
        <v>1</v>
      </c>
      <c r="H101" s="39">
        <v>1.0980000000000001</v>
      </c>
      <c r="I101" s="36">
        <v>10</v>
      </c>
      <c r="J101" s="40"/>
      <c r="K101" s="41">
        <v>11685</v>
      </c>
      <c r="L101" s="41"/>
      <c r="M101" s="41"/>
      <c r="N101" s="42"/>
    </row>
    <row r="102" spans="1:14">
      <c r="A102" s="36">
        <v>93</v>
      </c>
      <c r="B102" s="37" t="s">
        <v>887</v>
      </c>
      <c r="C102" s="38">
        <v>420049044</v>
      </c>
      <c r="D102" s="36">
        <v>420</v>
      </c>
      <c r="E102" s="33">
        <v>49</v>
      </c>
      <c r="F102" s="33">
        <v>44</v>
      </c>
      <c r="G102" s="33">
        <v>1</v>
      </c>
      <c r="H102" s="39">
        <v>1.0980000000000001</v>
      </c>
      <c r="I102" s="36">
        <v>10</v>
      </c>
      <c r="J102" s="40"/>
      <c r="K102" s="41">
        <v>11221</v>
      </c>
      <c r="L102" s="41"/>
      <c r="M102" s="41"/>
      <c r="N102" s="42"/>
    </row>
    <row r="103" spans="1:14">
      <c r="A103" s="36">
        <v>94</v>
      </c>
      <c r="B103" s="37" t="s">
        <v>888</v>
      </c>
      <c r="C103" s="38">
        <v>420049049</v>
      </c>
      <c r="D103" s="36">
        <v>420</v>
      </c>
      <c r="E103" s="33">
        <v>49</v>
      </c>
      <c r="F103" s="33">
        <v>49</v>
      </c>
      <c r="G103" s="33">
        <v>1</v>
      </c>
      <c r="H103" s="39">
        <v>1.0980000000000001</v>
      </c>
      <c r="I103" s="36">
        <v>10</v>
      </c>
      <c r="J103" s="40"/>
      <c r="K103" s="41">
        <v>12346</v>
      </c>
      <c r="L103" s="41"/>
      <c r="M103" s="41"/>
      <c r="N103" s="42"/>
    </row>
    <row r="104" spans="1:14">
      <c r="A104" s="36">
        <v>95</v>
      </c>
      <c r="B104" s="37" t="s">
        <v>889</v>
      </c>
      <c r="C104" s="38">
        <v>420049057</v>
      </c>
      <c r="D104" s="36">
        <v>420</v>
      </c>
      <c r="E104" s="33">
        <v>49</v>
      </c>
      <c r="F104" s="33">
        <v>57</v>
      </c>
      <c r="G104" s="33">
        <v>1</v>
      </c>
      <c r="H104" s="39">
        <v>1.0980000000000001</v>
      </c>
      <c r="I104" s="36">
        <v>10</v>
      </c>
      <c r="J104" s="40"/>
      <c r="K104" s="41">
        <v>11575</v>
      </c>
      <c r="L104" s="41"/>
      <c r="M104" s="41"/>
      <c r="N104" s="42"/>
    </row>
    <row r="105" spans="1:14">
      <c r="A105" s="36">
        <v>96</v>
      </c>
      <c r="B105" s="37" t="s">
        <v>890</v>
      </c>
      <c r="C105" s="38">
        <v>420049093</v>
      </c>
      <c r="D105" s="36">
        <v>420</v>
      </c>
      <c r="E105" s="33">
        <v>49</v>
      </c>
      <c r="F105" s="33">
        <v>93</v>
      </c>
      <c r="G105" s="33">
        <v>1</v>
      </c>
      <c r="H105" s="39">
        <v>1.0980000000000001</v>
      </c>
      <c r="I105" s="36">
        <v>10</v>
      </c>
      <c r="J105" s="40"/>
      <c r="K105" s="41">
        <v>11646</v>
      </c>
      <c r="L105" s="41"/>
      <c r="M105" s="41"/>
      <c r="N105" s="42"/>
    </row>
    <row r="106" spans="1:14">
      <c r="A106" s="36">
        <v>97</v>
      </c>
      <c r="B106" s="37" t="s">
        <v>891</v>
      </c>
      <c r="C106" s="38">
        <v>420049149</v>
      </c>
      <c r="D106" s="36">
        <v>420</v>
      </c>
      <c r="E106" s="33">
        <v>49</v>
      </c>
      <c r="F106" s="33">
        <v>149</v>
      </c>
      <c r="G106" s="33">
        <v>1</v>
      </c>
      <c r="H106" s="39">
        <v>1.0980000000000001</v>
      </c>
      <c r="I106" s="36">
        <v>1</v>
      </c>
      <c r="J106" s="40"/>
      <c r="K106" s="41">
        <v>9137</v>
      </c>
      <c r="L106" s="41"/>
      <c r="M106" s="41"/>
      <c r="N106" s="42"/>
    </row>
    <row r="107" spans="1:14">
      <c r="A107" s="36">
        <v>98</v>
      </c>
      <c r="B107" s="37" t="s">
        <v>892</v>
      </c>
      <c r="C107" s="38">
        <v>420049160</v>
      </c>
      <c r="D107" s="36">
        <v>420</v>
      </c>
      <c r="E107" s="33">
        <v>49</v>
      </c>
      <c r="F107" s="33">
        <v>160</v>
      </c>
      <c r="G107" s="33">
        <v>1</v>
      </c>
      <c r="H107" s="39">
        <v>1.0980000000000001</v>
      </c>
      <c r="I107" s="36">
        <v>1</v>
      </c>
      <c r="J107" s="40"/>
      <c r="K107" s="41">
        <v>9137</v>
      </c>
      <c r="L107" s="41"/>
      <c r="M107" s="41"/>
      <c r="N107" s="42"/>
    </row>
    <row r="108" spans="1:14">
      <c r="A108" s="36">
        <v>99</v>
      </c>
      <c r="B108" s="37" t="s">
        <v>893</v>
      </c>
      <c r="C108" s="38">
        <v>420049163</v>
      </c>
      <c r="D108" s="36">
        <v>420</v>
      </c>
      <c r="E108" s="33">
        <v>49</v>
      </c>
      <c r="F108" s="33">
        <v>163</v>
      </c>
      <c r="G108" s="33">
        <v>1</v>
      </c>
      <c r="H108" s="39">
        <v>1.0980000000000001</v>
      </c>
      <c r="I108" s="36">
        <v>1</v>
      </c>
      <c r="J108" s="40"/>
      <c r="K108" s="41">
        <v>8877</v>
      </c>
      <c r="L108" s="41"/>
      <c r="M108" s="41"/>
      <c r="N108" s="42"/>
    </row>
    <row r="109" spans="1:14">
      <c r="A109" s="36">
        <v>100</v>
      </c>
      <c r="B109" s="37" t="s">
        <v>894</v>
      </c>
      <c r="C109" s="38">
        <v>420049165</v>
      </c>
      <c r="D109" s="36">
        <v>420</v>
      </c>
      <c r="E109" s="33">
        <v>49</v>
      </c>
      <c r="F109" s="33">
        <v>165</v>
      </c>
      <c r="G109" s="33">
        <v>1</v>
      </c>
      <c r="H109" s="39">
        <v>1.0980000000000001</v>
      </c>
      <c r="I109" s="36">
        <v>10</v>
      </c>
      <c r="J109" s="40"/>
      <c r="K109" s="41">
        <v>13467</v>
      </c>
      <c r="L109" s="41"/>
      <c r="M109" s="41"/>
      <c r="N109" s="42"/>
    </row>
    <row r="110" spans="1:14">
      <c r="A110" s="36">
        <v>101</v>
      </c>
      <c r="B110" s="37" t="s">
        <v>895</v>
      </c>
      <c r="C110" s="38">
        <v>420049176</v>
      </c>
      <c r="D110" s="36">
        <v>420</v>
      </c>
      <c r="E110" s="33">
        <v>49</v>
      </c>
      <c r="F110" s="33">
        <v>176</v>
      </c>
      <c r="G110" s="33">
        <v>1</v>
      </c>
      <c r="H110" s="39">
        <v>1.0980000000000001</v>
      </c>
      <c r="I110" s="36">
        <v>8</v>
      </c>
      <c r="J110" s="40"/>
      <c r="K110" s="41">
        <v>10425</v>
      </c>
      <c r="L110" s="41"/>
      <c r="M110" s="41"/>
      <c r="N110" s="42"/>
    </row>
    <row r="111" spans="1:14">
      <c r="A111" s="36">
        <v>102</v>
      </c>
      <c r="B111" s="37" t="s">
        <v>896</v>
      </c>
      <c r="C111" s="38">
        <v>420049181</v>
      </c>
      <c r="D111" s="36">
        <v>420</v>
      </c>
      <c r="E111" s="33">
        <v>49</v>
      </c>
      <c r="F111" s="33">
        <v>181</v>
      </c>
      <c r="G111" s="33">
        <v>1</v>
      </c>
      <c r="H111" s="39">
        <v>1.0980000000000001</v>
      </c>
      <c r="I111" s="36">
        <v>1</v>
      </c>
      <c r="J111" s="40"/>
      <c r="K111" s="41">
        <v>9113</v>
      </c>
      <c r="L111" s="41"/>
      <c r="M111" s="41"/>
      <c r="N111" s="42"/>
    </row>
    <row r="112" spans="1:14">
      <c r="A112" s="36">
        <v>103</v>
      </c>
      <c r="B112" s="37" t="s">
        <v>897</v>
      </c>
      <c r="C112" s="38">
        <v>420049207</v>
      </c>
      <c r="D112" s="36">
        <v>420</v>
      </c>
      <c r="E112" s="33">
        <v>49</v>
      </c>
      <c r="F112" s="33">
        <v>207</v>
      </c>
      <c r="G112" s="33">
        <v>1</v>
      </c>
      <c r="H112" s="39">
        <v>1.0980000000000001</v>
      </c>
      <c r="I112" s="36">
        <v>10</v>
      </c>
      <c r="J112" s="40"/>
      <c r="K112" s="41">
        <v>11404</v>
      </c>
      <c r="L112" s="41"/>
      <c r="M112" s="41"/>
      <c r="N112" s="42"/>
    </row>
    <row r="113" spans="1:14">
      <c r="A113" s="36">
        <v>104</v>
      </c>
      <c r="B113" s="37" t="s">
        <v>898</v>
      </c>
      <c r="C113" s="38">
        <v>420049243</v>
      </c>
      <c r="D113" s="36">
        <v>420</v>
      </c>
      <c r="E113" s="33">
        <v>49</v>
      </c>
      <c r="F113" s="33">
        <v>243</v>
      </c>
      <c r="G113" s="33">
        <v>1</v>
      </c>
      <c r="H113" s="39">
        <v>1.0980000000000001</v>
      </c>
      <c r="I113" s="36">
        <v>10</v>
      </c>
      <c r="J113" s="40"/>
      <c r="K113" s="41">
        <v>13411</v>
      </c>
      <c r="L113" s="41"/>
      <c r="M113" s="41"/>
      <c r="N113" s="42"/>
    </row>
    <row r="114" spans="1:14">
      <c r="A114" s="36">
        <v>105</v>
      </c>
      <c r="B114" s="37" t="s">
        <v>899</v>
      </c>
      <c r="C114" s="38">
        <v>420049244</v>
      </c>
      <c r="D114" s="36">
        <v>420</v>
      </c>
      <c r="E114" s="33">
        <v>49</v>
      </c>
      <c r="F114" s="33">
        <v>244</v>
      </c>
      <c r="G114" s="33">
        <v>1</v>
      </c>
      <c r="H114" s="39">
        <v>1.0980000000000001</v>
      </c>
      <c r="I114" s="36">
        <v>4</v>
      </c>
      <c r="J114" s="40"/>
      <c r="K114" s="41">
        <v>8984</v>
      </c>
      <c r="L114" s="41"/>
      <c r="M114" s="41"/>
      <c r="N114" s="42"/>
    </row>
    <row r="115" spans="1:14">
      <c r="A115" s="36">
        <v>106</v>
      </c>
      <c r="B115" s="37" t="s">
        <v>900</v>
      </c>
      <c r="C115" s="38">
        <v>420049248</v>
      </c>
      <c r="D115" s="36">
        <v>420</v>
      </c>
      <c r="E115" s="33">
        <v>49</v>
      </c>
      <c r="F115" s="33">
        <v>248</v>
      </c>
      <c r="G115" s="33">
        <v>1</v>
      </c>
      <c r="H115" s="39">
        <v>1.0980000000000001</v>
      </c>
      <c r="I115" s="36">
        <v>8</v>
      </c>
      <c r="J115" s="40"/>
      <c r="K115" s="41">
        <v>10627</v>
      </c>
      <c r="L115" s="41"/>
      <c r="M115" s="41"/>
      <c r="N115" s="42"/>
    </row>
    <row r="116" spans="1:14">
      <c r="A116" s="36">
        <v>107</v>
      </c>
      <c r="B116" s="37" t="s">
        <v>901</v>
      </c>
      <c r="C116" s="38">
        <v>420049262</v>
      </c>
      <c r="D116" s="36">
        <v>420</v>
      </c>
      <c r="E116" s="33">
        <v>49</v>
      </c>
      <c r="F116" s="33">
        <v>262</v>
      </c>
      <c r="G116" s="33">
        <v>1</v>
      </c>
      <c r="H116" s="39">
        <v>1.0980000000000001</v>
      </c>
      <c r="I116" s="36">
        <v>10</v>
      </c>
      <c r="J116" s="40"/>
      <c r="K116" s="41">
        <v>13305</v>
      </c>
      <c r="L116" s="41"/>
      <c r="M116" s="41"/>
      <c r="N116" s="42"/>
    </row>
    <row r="117" spans="1:14">
      <c r="A117" s="36">
        <v>108</v>
      </c>
      <c r="B117" s="37" t="s">
        <v>902</v>
      </c>
      <c r="C117" s="38">
        <v>420049274</v>
      </c>
      <c r="D117" s="36">
        <v>420</v>
      </c>
      <c r="E117" s="33">
        <v>49</v>
      </c>
      <c r="F117" s="33">
        <v>274</v>
      </c>
      <c r="G117" s="33">
        <v>1</v>
      </c>
      <c r="H117" s="39">
        <v>1.0980000000000001</v>
      </c>
      <c r="I117" s="36">
        <v>6</v>
      </c>
      <c r="J117" s="40"/>
      <c r="K117" s="41">
        <v>8942</v>
      </c>
      <c r="L117" s="41"/>
      <c r="M117" s="41"/>
      <c r="N117" s="42"/>
    </row>
    <row r="118" spans="1:14">
      <c r="A118" s="36">
        <v>109</v>
      </c>
      <c r="B118" s="37" t="s">
        <v>903</v>
      </c>
      <c r="C118" s="38">
        <v>420049308</v>
      </c>
      <c r="D118" s="36">
        <v>420</v>
      </c>
      <c r="E118" s="33">
        <v>49</v>
      </c>
      <c r="F118" s="33">
        <v>308</v>
      </c>
      <c r="G118" s="33">
        <v>1</v>
      </c>
      <c r="H118" s="39">
        <v>1.0980000000000001</v>
      </c>
      <c r="I118" s="36">
        <v>1</v>
      </c>
      <c r="J118" s="40"/>
      <c r="K118" s="41">
        <v>9137</v>
      </c>
      <c r="L118" s="41"/>
      <c r="M118" s="41"/>
      <c r="N118" s="42"/>
    </row>
    <row r="119" spans="1:14">
      <c r="A119" s="36">
        <v>110</v>
      </c>
      <c r="B119" s="37" t="s">
        <v>904</v>
      </c>
      <c r="C119" s="38">
        <v>420049314</v>
      </c>
      <c r="D119" s="36">
        <v>420</v>
      </c>
      <c r="E119" s="33">
        <v>49</v>
      </c>
      <c r="F119" s="33">
        <v>314</v>
      </c>
      <c r="G119" s="33">
        <v>1</v>
      </c>
      <c r="H119" s="39">
        <v>1.0980000000000001</v>
      </c>
      <c r="I119" s="36">
        <v>10</v>
      </c>
      <c r="J119" s="40"/>
      <c r="K119" s="41">
        <v>12605</v>
      </c>
      <c r="L119" s="41"/>
      <c r="M119" s="41"/>
      <c r="N119" s="42"/>
    </row>
    <row r="120" spans="1:14">
      <c r="A120" s="36">
        <v>111</v>
      </c>
      <c r="B120" s="37" t="s">
        <v>905</v>
      </c>
      <c r="C120" s="38">
        <v>420049347</v>
      </c>
      <c r="D120" s="36">
        <v>420</v>
      </c>
      <c r="E120" s="33">
        <v>49</v>
      </c>
      <c r="F120" s="33">
        <v>347</v>
      </c>
      <c r="G120" s="33">
        <v>1</v>
      </c>
      <c r="H120" s="39">
        <v>1.0980000000000001</v>
      </c>
      <c r="I120" s="36">
        <v>10</v>
      </c>
      <c r="J120" s="40"/>
      <c r="K120" s="41">
        <v>11277</v>
      </c>
      <c r="L120" s="41"/>
      <c r="M120" s="41"/>
      <c r="N120" s="42"/>
    </row>
    <row r="121" spans="1:14">
      <c r="A121" s="36">
        <v>112</v>
      </c>
      <c r="B121" s="37" t="s">
        <v>906</v>
      </c>
      <c r="C121" s="38">
        <v>426149009</v>
      </c>
      <c r="D121" s="36">
        <v>426</v>
      </c>
      <c r="E121" s="33">
        <v>149</v>
      </c>
      <c r="F121" s="33">
        <v>9</v>
      </c>
      <c r="G121" s="33">
        <v>1</v>
      </c>
      <c r="H121" s="39">
        <v>1</v>
      </c>
      <c r="I121" s="36">
        <v>10</v>
      </c>
      <c r="J121" s="40"/>
      <c r="K121" s="41">
        <v>12587</v>
      </c>
      <c r="L121" s="41"/>
      <c r="M121" s="41"/>
      <c r="N121" s="42"/>
    </row>
    <row r="122" spans="1:14">
      <c r="A122" s="36">
        <v>113</v>
      </c>
      <c r="B122" s="37" t="s">
        <v>907</v>
      </c>
      <c r="C122" s="38">
        <v>426149079</v>
      </c>
      <c r="D122" s="36">
        <v>426</v>
      </c>
      <c r="E122" s="33">
        <v>149</v>
      </c>
      <c r="F122" s="33">
        <v>79</v>
      </c>
      <c r="G122" s="33">
        <v>1</v>
      </c>
      <c r="H122" s="39">
        <v>1</v>
      </c>
      <c r="I122" s="36">
        <v>1</v>
      </c>
      <c r="J122" s="40"/>
      <c r="K122" s="41">
        <v>8450</v>
      </c>
      <c r="L122" s="41"/>
      <c r="M122" s="41"/>
      <c r="N122" s="42"/>
    </row>
    <row r="123" spans="1:14">
      <c r="A123" s="36">
        <v>114</v>
      </c>
      <c r="B123" s="37" t="s">
        <v>908</v>
      </c>
      <c r="C123" s="38">
        <v>426149128</v>
      </c>
      <c r="D123" s="36">
        <v>426</v>
      </c>
      <c r="E123" s="33">
        <v>149</v>
      </c>
      <c r="F123" s="33">
        <v>128</v>
      </c>
      <c r="G123" s="33">
        <v>1</v>
      </c>
      <c r="H123" s="39">
        <v>1</v>
      </c>
      <c r="I123" s="36">
        <v>10</v>
      </c>
      <c r="J123" s="40"/>
      <c r="K123" s="41">
        <v>12587</v>
      </c>
      <c r="L123" s="41"/>
      <c r="M123" s="41"/>
      <c r="N123" s="42"/>
    </row>
    <row r="124" spans="1:14">
      <c r="A124" s="36">
        <v>115</v>
      </c>
      <c r="B124" s="37" t="s">
        <v>909</v>
      </c>
      <c r="C124" s="38">
        <v>426149149</v>
      </c>
      <c r="D124" s="36">
        <v>426</v>
      </c>
      <c r="E124" s="33">
        <v>149</v>
      </c>
      <c r="F124" s="33">
        <v>149</v>
      </c>
      <c r="G124" s="33">
        <v>1</v>
      </c>
      <c r="H124" s="39">
        <v>1</v>
      </c>
      <c r="I124" s="36">
        <v>10</v>
      </c>
      <c r="J124" s="40"/>
      <c r="K124" s="41">
        <v>11929</v>
      </c>
      <c r="L124" s="41"/>
      <c r="M124" s="41"/>
      <c r="N124" s="42"/>
    </row>
    <row r="125" spans="1:14">
      <c r="A125" s="36">
        <v>116</v>
      </c>
      <c r="B125" s="37" t="s">
        <v>910</v>
      </c>
      <c r="C125" s="38">
        <v>426149181</v>
      </c>
      <c r="D125" s="36">
        <v>426</v>
      </c>
      <c r="E125" s="33">
        <v>149</v>
      </c>
      <c r="F125" s="33">
        <v>181</v>
      </c>
      <c r="G125" s="33">
        <v>1</v>
      </c>
      <c r="H125" s="39">
        <v>1</v>
      </c>
      <c r="I125" s="36">
        <v>10</v>
      </c>
      <c r="J125" s="40"/>
      <c r="K125" s="41">
        <v>10989</v>
      </c>
      <c r="L125" s="41"/>
      <c r="M125" s="41"/>
      <c r="N125" s="42"/>
    </row>
    <row r="126" spans="1:14">
      <c r="A126" s="36">
        <v>117</v>
      </c>
      <c r="B126" s="37" t="s">
        <v>911</v>
      </c>
      <c r="C126" s="38">
        <v>426149211</v>
      </c>
      <c r="D126" s="36">
        <v>426</v>
      </c>
      <c r="E126" s="33">
        <v>149</v>
      </c>
      <c r="F126" s="33">
        <v>211</v>
      </c>
      <c r="G126" s="33">
        <v>1</v>
      </c>
      <c r="H126" s="39">
        <v>1</v>
      </c>
      <c r="I126" s="36">
        <v>10</v>
      </c>
      <c r="J126" s="40"/>
      <c r="K126" s="41">
        <v>14594</v>
      </c>
      <c r="L126" s="41"/>
      <c r="M126" s="41"/>
      <c r="N126" s="42"/>
    </row>
    <row r="127" spans="1:14">
      <c r="A127" s="36">
        <v>118</v>
      </c>
      <c r="B127" s="37" t="s">
        <v>912</v>
      </c>
      <c r="C127" s="38">
        <v>428035035</v>
      </c>
      <c r="D127" s="36">
        <v>428</v>
      </c>
      <c r="E127" s="33">
        <v>35</v>
      </c>
      <c r="F127" s="33">
        <v>35</v>
      </c>
      <c r="G127" s="33">
        <v>1</v>
      </c>
      <c r="H127" s="39">
        <v>1.079</v>
      </c>
      <c r="I127" s="36">
        <v>10</v>
      </c>
      <c r="J127" s="40"/>
      <c r="K127" s="41">
        <v>11455</v>
      </c>
      <c r="L127" s="41"/>
      <c r="M127" s="41"/>
      <c r="N127" s="42"/>
    </row>
    <row r="128" spans="1:14">
      <c r="A128" s="36">
        <v>119</v>
      </c>
      <c r="B128" s="37" t="s">
        <v>913</v>
      </c>
      <c r="C128" s="38">
        <v>428035040</v>
      </c>
      <c r="D128" s="36">
        <v>428</v>
      </c>
      <c r="E128" s="33">
        <v>35</v>
      </c>
      <c r="F128" s="33">
        <v>40</v>
      </c>
      <c r="G128" s="33">
        <v>1</v>
      </c>
      <c r="H128" s="39">
        <v>1.079</v>
      </c>
      <c r="I128" s="36">
        <v>10</v>
      </c>
      <c r="J128" s="40"/>
      <c r="K128" s="41">
        <v>13106</v>
      </c>
      <c r="L128" s="41"/>
      <c r="M128" s="41"/>
      <c r="N128" s="42"/>
    </row>
    <row r="129" spans="1:14">
      <c r="A129" s="36">
        <v>120</v>
      </c>
      <c r="B129" s="37" t="s">
        <v>914</v>
      </c>
      <c r="C129" s="38">
        <v>428035044</v>
      </c>
      <c r="D129" s="36">
        <v>428</v>
      </c>
      <c r="E129" s="33">
        <v>35</v>
      </c>
      <c r="F129" s="33">
        <v>44</v>
      </c>
      <c r="G129" s="33">
        <v>1</v>
      </c>
      <c r="H129" s="39">
        <v>1.079</v>
      </c>
      <c r="I129" s="36">
        <v>3</v>
      </c>
      <c r="J129" s="40"/>
      <c r="K129" s="41">
        <v>9298</v>
      </c>
      <c r="L129" s="41"/>
      <c r="M129" s="41"/>
      <c r="N129" s="42"/>
    </row>
    <row r="130" spans="1:14">
      <c r="A130" s="36">
        <v>121</v>
      </c>
      <c r="B130" s="37" t="s">
        <v>915</v>
      </c>
      <c r="C130" s="38">
        <v>428035050</v>
      </c>
      <c r="D130" s="36">
        <v>428</v>
      </c>
      <c r="E130" s="33">
        <v>35</v>
      </c>
      <c r="F130" s="33">
        <v>50</v>
      </c>
      <c r="G130" s="33">
        <v>1</v>
      </c>
      <c r="H130" s="39">
        <v>1.079</v>
      </c>
      <c r="I130" s="36">
        <v>10</v>
      </c>
      <c r="J130" s="40"/>
      <c r="K130" s="41">
        <v>13489</v>
      </c>
      <c r="L130" s="41"/>
      <c r="M130" s="41"/>
      <c r="N130" s="42"/>
    </row>
    <row r="131" spans="1:14">
      <c r="A131" s="36">
        <v>122</v>
      </c>
      <c r="B131" s="37" t="s">
        <v>916</v>
      </c>
      <c r="C131" s="38">
        <v>428035057</v>
      </c>
      <c r="D131" s="36">
        <v>428</v>
      </c>
      <c r="E131" s="33">
        <v>35</v>
      </c>
      <c r="F131" s="33">
        <v>57</v>
      </c>
      <c r="G131" s="33">
        <v>1</v>
      </c>
      <c r="H131" s="39">
        <v>1.079</v>
      </c>
      <c r="I131" s="36">
        <v>10</v>
      </c>
      <c r="J131" s="40"/>
      <c r="K131" s="41">
        <v>11671</v>
      </c>
      <c r="L131" s="41"/>
      <c r="M131" s="41"/>
      <c r="N131" s="42"/>
    </row>
    <row r="132" spans="1:14">
      <c r="A132" s="36">
        <v>123</v>
      </c>
      <c r="B132" s="37" t="s">
        <v>917</v>
      </c>
      <c r="C132" s="38">
        <v>428035073</v>
      </c>
      <c r="D132" s="36">
        <v>428</v>
      </c>
      <c r="E132" s="33">
        <v>35</v>
      </c>
      <c r="F132" s="33">
        <v>73</v>
      </c>
      <c r="G132" s="33">
        <v>1</v>
      </c>
      <c r="H132" s="39">
        <v>1.079</v>
      </c>
      <c r="I132" s="36">
        <v>3</v>
      </c>
      <c r="J132" s="40"/>
      <c r="K132" s="41">
        <v>9485</v>
      </c>
      <c r="L132" s="41"/>
      <c r="M132" s="41"/>
      <c r="N132" s="42"/>
    </row>
    <row r="133" spans="1:14">
      <c r="A133" s="36">
        <v>124</v>
      </c>
      <c r="B133" s="37" t="s">
        <v>918</v>
      </c>
      <c r="C133" s="38">
        <v>428035093</v>
      </c>
      <c r="D133" s="36">
        <v>428</v>
      </c>
      <c r="E133" s="33">
        <v>35</v>
      </c>
      <c r="F133" s="33">
        <v>93</v>
      </c>
      <c r="G133" s="33">
        <v>1</v>
      </c>
      <c r="H133" s="39">
        <v>1.079</v>
      </c>
      <c r="I133" s="36">
        <v>10</v>
      </c>
      <c r="J133" s="40"/>
      <c r="K133" s="41">
        <v>12439</v>
      </c>
      <c r="L133" s="41"/>
      <c r="M133" s="41"/>
      <c r="N133" s="42"/>
    </row>
    <row r="134" spans="1:14">
      <c r="A134" s="36">
        <v>125</v>
      </c>
      <c r="B134" s="37" t="s">
        <v>919</v>
      </c>
      <c r="C134" s="38">
        <v>428035163</v>
      </c>
      <c r="D134" s="36">
        <v>428</v>
      </c>
      <c r="E134" s="33">
        <v>35</v>
      </c>
      <c r="F134" s="33">
        <v>163</v>
      </c>
      <c r="G134" s="33">
        <v>1</v>
      </c>
      <c r="H134" s="39">
        <v>1.079</v>
      </c>
      <c r="I134" s="36">
        <v>3</v>
      </c>
      <c r="J134" s="40"/>
      <c r="K134" s="41">
        <v>9738</v>
      </c>
      <c r="L134" s="41"/>
      <c r="M134" s="41"/>
      <c r="N134" s="42"/>
    </row>
    <row r="135" spans="1:14">
      <c r="A135" s="36">
        <v>126</v>
      </c>
      <c r="B135" s="37" t="s">
        <v>920</v>
      </c>
      <c r="C135" s="38">
        <v>428035165</v>
      </c>
      <c r="D135" s="36">
        <v>428</v>
      </c>
      <c r="E135" s="33">
        <v>35</v>
      </c>
      <c r="F135" s="33">
        <v>165</v>
      </c>
      <c r="G135" s="33">
        <v>1</v>
      </c>
      <c r="H135" s="39">
        <v>1.079</v>
      </c>
      <c r="I135" s="36">
        <v>10</v>
      </c>
      <c r="J135" s="40"/>
      <c r="K135" s="41">
        <v>11739</v>
      </c>
      <c r="L135" s="41"/>
      <c r="M135" s="41"/>
      <c r="N135" s="42"/>
    </row>
    <row r="136" spans="1:14">
      <c r="A136" s="36">
        <v>127</v>
      </c>
      <c r="B136" s="37" t="s">
        <v>921</v>
      </c>
      <c r="C136" s="38">
        <v>428035176</v>
      </c>
      <c r="D136" s="36">
        <v>428</v>
      </c>
      <c r="E136" s="33">
        <v>35</v>
      </c>
      <c r="F136" s="33">
        <v>176</v>
      </c>
      <c r="G136" s="33">
        <v>1</v>
      </c>
      <c r="H136" s="39">
        <v>1.079</v>
      </c>
      <c r="I136" s="36">
        <v>1</v>
      </c>
      <c r="J136" s="40"/>
      <c r="K136" s="41">
        <v>11109</v>
      </c>
      <c r="L136" s="41"/>
      <c r="M136" s="41"/>
      <c r="N136" s="42"/>
    </row>
    <row r="137" spans="1:14">
      <c r="A137" s="36">
        <v>128</v>
      </c>
      <c r="B137" s="37" t="s">
        <v>922</v>
      </c>
      <c r="C137" s="38">
        <v>428035189</v>
      </c>
      <c r="D137" s="36">
        <v>428</v>
      </c>
      <c r="E137" s="33">
        <v>35</v>
      </c>
      <c r="F137" s="33">
        <v>189</v>
      </c>
      <c r="G137" s="33">
        <v>1</v>
      </c>
      <c r="H137" s="39">
        <v>1.079</v>
      </c>
      <c r="I137" s="36">
        <v>8</v>
      </c>
      <c r="J137" s="40"/>
      <c r="K137" s="41">
        <v>10470</v>
      </c>
      <c r="L137" s="41"/>
      <c r="M137" s="41"/>
      <c r="N137" s="42"/>
    </row>
    <row r="138" spans="1:14">
      <c r="A138" s="36">
        <v>129</v>
      </c>
      <c r="B138" s="37" t="s">
        <v>923</v>
      </c>
      <c r="C138" s="38">
        <v>428035220</v>
      </c>
      <c r="D138" s="36">
        <v>428</v>
      </c>
      <c r="E138" s="33">
        <v>35</v>
      </c>
      <c r="F138" s="33">
        <v>220</v>
      </c>
      <c r="G138" s="33">
        <v>1</v>
      </c>
      <c r="H138" s="39">
        <v>1.079</v>
      </c>
      <c r="I138" s="36">
        <v>10</v>
      </c>
      <c r="J138" s="40"/>
      <c r="K138" s="41">
        <v>12080</v>
      </c>
      <c r="L138" s="41"/>
      <c r="M138" s="41"/>
      <c r="N138" s="42"/>
    </row>
    <row r="139" spans="1:14">
      <c r="A139" s="36">
        <v>130</v>
      </c>
      <c r="B139" s="37" t="s">
        <v>924</v>
      </c>
      <c r="C139" s="38">
        <v>428035243</v>
      </c>
      <c r="D139" s="36">
        <v>428</v>
      </c>
      <c r="E139" s="33">
        <v>35</v>
      </c>
      <c r="F139" s="33">
        <v>243</v>
      </c>
      <c r="G139" s="33">
        <v>1</v>
      </c>
      <c r="H139" s="39">
        <v>1.079</v>
      </c>
      <c r="I139" s="36">
        <v>9</v>
      </c>
      <c r="J139" s="40"/>
      <c r="K139" s="41">
        <v>10694</v>
      </c>
      <c r="L139" s="41"/>
      <c r="M139" s="41"/>
      <c r="N139" s="42"/>
    </row>
    <row r="140" spans="1:14">
      <c r="A140" s="36">
        <v>131</v>
      </c>
      <c r="B140" s="37" t="s">
        <v>925</v>
      </c>
      <c r="C140" s="38">
        <v>428035244</v>
      </c>
      <c r="D140" s="36">
        <v>428</v>
      </c>
      <c r="E140" s="33">
        <v>35</v>
      </c>
      <c r="F140" s="33">
        <v>244</v>
      </c>
      <c r="G140" s="33">
        <v>1</v>
      </c>
      <c r="H140" s="39">
        <v>1.079</v>
      </c>
      <c r="I140" s="36">
        <v>10</v>
      </c>
      <c r="J140" s="40"/>
      <c r="K140" s="41">
        <v>11170</v>
      </c>
      <c r="L140" s="41"/>
      <c r="M140" s="41"/>
      <c r="N140" s="42"/>
    </row>
    <row r="141" spans="1:14">
      <c r="A141" s="36">
        <v>132</v>
      </c>
      <c r="B141" s="37" t="s">
        <v>926</v>
      </c>
      <c r="C141" s="38">
        <v>428035248</v>
      </c>
      <c r="D141" s="36">
        <v>428</v>
      </c>
      <c r="E141" s="33">
        <v>35</v>
      </c>
      <c r="F141" s="33">
        <v>248</v>
      </c>
      <c r="G141" s="33">
        <v>1</v>
      </c>
      <c r="H141" s="39">
        <v>1.079</v>
      </c>
      <c r="I141" s="36">
        <v>10</v>
      </c>
      <c r="J141" s="40"/>
      <c r="K141" s="41">
        <v>11924</v>
      </c>
      <c r="L141" s="41"/>
      <c r="M141" s="41"/>
      <c r="N141" s="42"/>
    </row>
    <row r="142" spans="1:14">
      <c r="A142" s="36">
        <v>133</v>
      </c>
      <c r="B142" s="37" t="s">
        <v>927</v>
      </c>
      <c r="C142" s="38">
        <v>428035285</v>
      </c>
      <c r="D142" s="36">
        <v>428</v>
      </c>
      <c r="E142" s="33">
        <v>35</v>
      </c>
      <c r="F142" s="33">
        <v>285</v>
      </c>
      <c r="G142" s="33">
        <v>1</v>
      </c>
      <c r="H142" s="39">
        <v>1.079</v>
      </c>
      <c r="I142" s="36">
        <v>10</v>
      </c>
      <c r="J142" s="40"/>
      <c r="K142" s="41">
        <v>13297</v>
      </c>
      <c r="L142" s="41"/>
      <c r="M142" s="41"/>
      <c r="N142" s="42"/>
    </row>
    <row r="143" spans="1:14">
      <c r="A143" s="36">
        <v>134</v>
      </c>
      <c r="B143" s="37" t="s">
        <v>928</v>
      </c>
      <c r="C143" s="38">
        <v>428035308</v>
      </c>
      <c r="D143" s="36">
        <v>428</v>
      </c>
      <c r="E143" s="33">
        <v>35</v>
      </c>
      <c r="F143" s="33">
        <v>308</v>
      </c>
      <c r="G143" s="33">
        <v>1</v>
      </c>
      <c r="H143" s="39">
        <v>1.079</v>
      </c>
      <c r="I143" s="36">
        <v>10</v>
      </c>
      <c r="J143" s="40"/>
      <c r="K143" s="41">
        <v>15594</v>
      </c>
      <c r="L143" s="41"/>
      <c r="M143" s="41"/>
      <c r="N143" s="42"/>
    </row>
    <row r="144" spans="1:14">
      <c r="A144" s="36">
        <v>135</v>
      </c>
      <c r="B144" s="37" t="s">
        <v>929</v>
      </c>
      <c r="C144" s="38">
        <v>428035346</v>
      </c>
      <c r="D144" s="36">
        <v>428</v>
      </c>
      <c r="E144" s="33">
        <v>35</v>
      </c>
      <c r="F144" s="33">
        <v>346</v>
      </c>
      <c r="G144" s="33">
        <v>1</v>
      </c>
      <c r="H144" s="39">
        <v>1.079</v>
      </c>
      <c r="I144" s="36">
        <v>8</v>
      </c>
      <c r="J144" s="40"/>
      <c r="K144" s="41">
        <v>10215</v>
      </c>
      <c r="L144" s="41"/>
      <c r="M144" s="41"/>
      <c r="N144" s="42"/>
    </row>
    <row r="145" spans="1:14">
      <c r="A145" s="36">
        <v>136</v>
      </c>
      <c r="B145" s="37" t="s">
        <v>930</v>
      </c>
      <c r="C145" s="38">
        <v>429163030</v>
      </c>
      <c r="D145" s="36">
        <v>429</v>
      </c>
      <c r="E145" s="33">
        <v>163</v>
      </c>
      <c r="F145" s="33">
        <v>30</v>
      </c>
      <c r="G145" s="33">
        <v>1</v>
      </c>
      <c r="H145" s="39">
        <v>1</v>
      </c>
      <c r="I145" s="36">
        <v>10</v>
      </c>
      <c r="J145" s="40"/>
      <c r="K145" s="41">
        <v>13295</v>
      </c>
      <c r="L145" s="41"/>
      <c r="M145" s="41"/>
      <c r="N145" s="42"/>
    </row>
    <row r="146" spans="1:14">
      <c r="A146" s="36">
        <v>137</v>
      </c>
      <c r="B146" s="37" t="s">
        <v>931</v>
      </c>
      <c r="C146" s="38">
        <v>429163035</v>
      </c>
      <c r="D146" s="36">
        <v>429</v>
      </c>
      <c r="E146" s="33">
        <v>163</v>
      </c>
      <c r="F146" s="33">
        <v>35</v>
      </c>
      <c r="G146" s="33">
        <v>1</v>
      </c>
      <c r="H146" s="39">
        <v>1</v>
      </c>
      <c r="I146" s="36">
        <v>10</v>
      </c>
      <c r="J146" s="40"/>
      <c r="K146" s="41">
        <v>14284</v>
      </c>
      <c r="L146" s="41"/>
      <c r="M146" s="41"/>
      <c r="N146" s="42"/>
    </row>
    <row r="147" spans="1:14">
      <c r="A147" s="36">
        <v>138</v>
      </c>
      <c r="B147" s="37" t="s">
        <v>932</v>
      </c>
      <c r="C147" s="38">
        <v>429163057</v>
      </c>
      <c r="D147" s="36">
        <v>429</v>
      </c>
      <c r="E147" s="33">
        <v>163</v>
      </c>
      <c r="F147" s="33">
        <v>57</v>
      </c>
      <c r="G147" s="33">
        <v>1</v>
      </c>
      <c r="H147" s="39">
        <v>1</v>
      </c>
      <c r="I147" s="36">
        <v>10</v>
      </c>
      <c r="J147" s="40"/>
      <c r="K147" s="41">
        <v>14594</v>
      </c>
      <c r="L147" s="41"/>
      <c r="M147" s="41"/>
      <c r="N147" s="42"/>
    </row>
    <row r="148" spans="1:14">
      <c r="A148" s="36">
        <v>139</v>
      </c>
      <c r="B148" s="37" t="s">
        <v>933</v>
      </c>
      <c r="C148" s="38">
        <v>429163163</v>
      </c>
      <c r="D148" s="36">
        <v>429</v>
      </c>
      <c r="E148" s="33">
        <v>163</v>
      </c>
      <c r="F148" s="33">
        <v>163</v>
      </c>
      <c r="G148" s="33">
        <v>1</v>
      </c>
      <c r="H148" s="39">
        <v>1</v>
      </c>
      <c r="I148" s="36">
        <v>10</v>
      </c>
      <c r="J148" s="40"/>
      <c r="K148" s="41">
        <v>11625</v>
      </c>
      <c r="L148" s="41"/>
      <c r="M148" s="41"/>
      <c r="N148" s="42"/>
    </row>
    <row r="149" spans="1:14">
      <c r="A149" s="36">
        <v>140</v>
      </c>
      <c r="B149" s="37" t="s">
        <v>934</v>
      </c>
      <c r="C149" s="38">
        <v>429163164</v>
      </c>
      <c r="D149" s="36">
        <v>429</v>
      </c>
      <c r="E149" s="33">
        <v>163</v>
      </c>
      <c r="F149" s="33">
        <v>164</v>
      </c>
      <c r="G149" s="33">
        <v>1</v>
      </c>
      <c r="H149" s="39">
        <v>1</v>
      </c>
      <c r="I149" s="36">
        <v>10</v>
      </c>
      <c r="J149" s="40"/>
      <c r="K149" s="41">
        <v>12194</v>
      </c>
      <c r="L149" s="41"/>
      <c r="M149" s="41"/>
      <c r="N149" s="42"/>
    </row>
    <row r="150" spans="1:14">
      <c r="A150" s="36">
        <v>141</v>
      </c>
      <c r="B150" s="37" t="s">
        <v>935</v>
      </c>
      <c r="C150" s="38">
        <v>429163168</v>
      </c>
      <c r="D150" s="36">
        <v>429</v>
      </c>
      <c r="E150" s="33">
        <v>163</v>
      </c>
      <c r="F150" s="33">
        <v>168</v>
      </c>
      <c r="G150" s="33">
        <v>1</v>
      </c>
      <c r="H150" s="39">
        <v>1</v>
      </c>
      <c r="I150" s="36">
        <v>1</v>
      </c>
      <c r="J150" s="40"/>
      <c r="K150" s="41">
        <v>8944</v>
      </c>
      <c r="L150" s="41"/>
      <c r="M150" s="41"/>
      <c r="N150" s="42"/>
    </row>
    <row r="151" spans="1:14">
      <c r="A151" s="36">
        <v>142</v>
      </c>
      <c r="B151" s="37" t="s">
        <v>936</v>
      </c>
      <c r="C151" s="38">
        <v>429163176</v>
      </c>
      <c r="D151" s="36">
        <v>429</v>
      </c>
      <c r="E151" s="33">
        <v>163</v>
      </c>
      <c r="F151" s="33">
        <v>176</v>
      </c>
      <c r="G151" s="33">
        <v>1</v>
      </c>
      <c r="H151" s="39">
        <v>1</v>
      </c>
      <c r="I151" s="36">
        <v>1</v>
      </c>
      <c r="J151" s="40"/>
      <c r="K151" s="41">
        <v>9794</v>
      </c>
      <c r="L151" s="41"/>
      <c r="M151" s="41"/>
      <c r="N151" s="42"/>
    </row>
    <row r="152" spans="1:14">
      <c r="A152" s="36">
        <v>143</v>
      </c>
      <c r="B152" s="37" t="s">
        <v>937</v>
      </c>
      <c r="C152" s="38">
        <v>429163229</v>
      </c>
      <c r="D152" s="36">
        <v>429</v>
      </c>
      <c r="E152" s="33">
        <v>163</v>
      </c>
      <c r="F152" s="33">
        <v>229</v>
      </c>
      <c r="G152" s="33">
        <v>1</v>
      </c>
      <c r="H152" s="39">
        <v>1</v>
      </c>
      <c r="I152" s="36">
        <v>10</v>
      </c>
      <c r="J152" s="40"/>
      <c r="K152" s="41">
        <v>13268</v>
      </c>
      <c r="L152" s="41"/>
      <c r="M152" s="41"/>
      <c r="N152" s="42"/>
    </row>
    <row r="153" spans="1:14">
      <c r="A153" s="36">
        <v>144</v>
      </c>
      <c r="B153" s="37" t="s">
        <v>938</v>
      </c>
      <c r="C153" s="38">
        <v>429163248</v>
      </c>
      <c r="D153" s="36">
        <v>429</v>
      </c>
      <c r="E153" s="33">
        <v>163</v>
      </c>
      <c r="F153" s="33">
        <v>248</v>
      </c>
      <c r="G153" s="33">
        <v>1</v>
      </c>
      <c r="H153" s="39">
        <v>1</v>
      </c>
      <c r="I153" s="36">
        <v>1</v>
      </c>
      <c r="J153" s="40"/>
      <c r="K153" s="41">
        <v>10413</v>
      </c>
      <c r="L153" s="41"/>
      <c r="M153" s="41"/>
      <c r="N153" s="42"/>
    </row>
    <row r="154" spans="1:14">
      <c r="A154" s="36">
        <v>145</v>
      </c>
      <c r="B154" s="37" t="s">
        <v>939</v>
      </c>
      <c r="C154" s="38">
        <v>429163258</v>
      </c>
      <c r="D154" s="36">
        <v>429</v>
      </c>
      <c r="E154" s="33">
        <v>163</v>
      </c>
      <c r="F154" s="33">
        <v>258</v>
      </c>
      <c r="G154" s="33">
        <v>1</v>
      </c>
      <c r="H154" s="39">
        <v>1</v>
      </c>
      <c r="I154" s="36">
        <v>10</v>
      </c>
      <c r="J154" s="40"/>
      <c r="K154" s="41">
        <v>12787</v>
      </c>
      <c r="L154" s="41"/>
      <c r="M154" s="41"/>
      <c r="N154" s="42"/>
    </row>
    <row r="155" spans="1:14">
      <c r="A155" s="36">
        <v>146</v>
      </c>
      <c r="B155" s="37" t="s">
        <v>940</v>
      </c>
      <c r="C155" s="38">
        <v>429163262</v>
      </c>
      <c r="D155" s="36">
        <v>429</v>
      </c>
      <c r="E155" s="33">
        <v>163</v>
      </c>
      <c r="F155" s="33">
        <v>262</v>
      </c>
      <c r="G155" s="33">
        <v>1</v>
      </c>
      <c r="H155" s="39">
        <v>1</v>
      </c>
      <c r="I155" s="36">
        <v>10</v>
      </c>
      <c r="J155" s="40"/>
      <c r="K155" s="41">
        <v>11746</v>
      </c>
      <c r="L155" s="41"/>
      <c r="M155" s="41"/>
      <c r="N155" s="42"/>
    </row>
    <row r="156" spans="1:14">
      <c r="A156" s="36">
        <v>147</v>
      </c>
      <c r="B156" s="37" t="s">
        <v>941</v>
      </c>
      <c r="C156" s="38">
        <v>429163291</v>
      </c>
      <c r="D156" s="36">
        <v>429</v>
      </c>
      <c r="E156" s="33">
        <v>163</v>
      </c>
      <c r="F156" s="33">
        <v>291</v>
      </c>
      <c r="G156" s="33">
        <v>1</v>
      </c>
      <c r="H156" s="39">
        <v>1</v>
      </c>
      <c r="I156" s="36">
        <v>10</v>
      </c>
      <c r="J156" s="40"/>
      <c r="K156" s="41">
        <v>12771</v>
      </c>
      <c r="L156" s="41"/>
      <c r="M156" s="41"/>
      <c r="N156" s="42"/>
    </row>
    <row r="157" spans="1:14">
      <c r="A157" s="36">
        <v>148</v>
      </c>
      <c r="B157" s="37" t="s">
        <v>942</v>
      </c>
      <c r="C157" s="38">
        <v>430170009</v>
      </c>
      <c r="D157" s="36">
        <v>430</v>
      </c>
      <c r="E157" s="33">
        <v>170</v>
      </c>
      <c r="F157" s="33">
        <v>9</v>
      </c>
      <c r="G157" s="33">
        <v>1</v>
      </c>
      <c r="H157" s="39">
        <v>1.0529999999999999</v>
      </c>
      <c r="I157" s="36">
        <v>1</v>
      </c>
      <c r="J157" s="40"/>
      <c r="K157" s="41">
        <v>8448</v>
      </c>
      <c r="L157" s="41"/>
      <c r="M157" s="41"/>
      <c r="N157" s="42"/>
    </row>
    <row r="158" spans="1:14">
      <c r="A158" s="36">
        <v>149</v>
      </c>
      <c r="B158" s="37" t="s">
        <v>943</v>
      </c>
      <c r="C158" s="38">
        <v>430170014</v>
      </c>
      <c r="D158" s="36">
        <v>430</v>
      </c>
      <c r="E158" s="33">
        <v>170</v>
      </c>
      <c r="F158" s="33">
        <v>14</v>
      </c>
      <c r="G158" s="33">
        <v>1</v>
      </c>
      <c r="H158" s="39">
        <v>1.0529999999999999</v>
      </c>
      <c r="I158" s="36">
        <v>2</v>
      </c>
      <c r="J158" s="40"/>
      <c r="K158" s="41">
        <v>10191</v>
      </c>
      <c r="L158" s="41"/>
      <c r="M158" s="41"/>
      <c r="N158" s="42"/>
    </row>
    <row r="159" spans="1:14">
      <c r="A159" s="36">
        <v>150</v>
      </c>
      <c r="B159" s="37" t="s">
        <v>944</v>
      </c>
      <c r="C159" s="38">
        <v>430170031</v>
      </c>
      <c r="D159" s="36">
        <v>430</v>
      </c>
      <c r="E159" s="33">
        <v>170</v>
      </c>
      <c r="F159" s="33">
        <v>31</v>
      </c>
      <c r="G159" s="33">
        <v>1</v>
      </c>
      <c r="H159" s="39">
        <v>1.0529999999999999</v>
      </c>
      <c r="I159" s="36">
        <v>1</v>
      </c>
      <c r="J159" s="40"/>
      <c r="K159" s="41">
        <v>10226</v>
      </c>
      <c r="L159" s="41"/>
      <c r="M159" s="41"/>
      <c r="N159" s="42"/>
    </row>
    <row r="160" spans="1:14">
      <c r="A160" s="36">
        <v>151</v>
      </c>
      <c r="B160" s="37" t="s">
        <v>945</v>
      </c>
      <c r="C160" s="38">
        <v>430170064</v>
      </c>
      <c r="D160" s="36">
        <v>430</v>
      </c>
      <c r="E160" s="33">
        <v>170</v>
      </c>
      <c r="F160" s="33">
        <v>64</v>
      </c>
      <c r="G160" s="33">
        <v>1</v>
      </c>
      <c r="H160" s="39">
        <v>1.0529999999999999</v>
      </c>
      <c r="I160" s="36">
        <v>1</v>
      </c>
      <c r="J160" s="40"/>
      <c r="K160" s="41">
        <v>9519</v>
      </c>
      <c r="L160" s="41"/>
      <c r="M160" s="41"/>
      <c r="N160" s="42"/>
    </row>
    <row r="161" spans="1:14">
      <c r="A161" s="36">
        <v>152</v>
      </c>
      <c r="B161" s="37" t="s">
        <v>946</v>
      </c>
      <c r="C161" s="38">
        <v>430170100</v>
      </c>
      <c r="D161" s="36">
        <v>430</v>
      </c>
      <c r="E161" s="33">
        <v>170</v>
      </c>
      <c r="F161" s="33">
        <v>100</v>
      </c>
      <c r="G161" s="33">
        <v>1</v>
      </c>
      <c r="H161" s="39">
        <v>1.0529999999999999</v>
      </c>
      <c r="I161" s="36">
        <v>1</v>
      </c>
      <c r="J161" s="40"/>
      <c r="K161" s="41">
        <v>9884</v>
      </c>
      <c r="L161" s="41"/>
      <c r="M161" s="41"/>
      <c r="N161" s="42"/>
    </row>
    <row r="162" spans="1:14">
      <c r="A162" s="36">
        <v>153</v>
      </c>
      <c r="B162" s="37" t="s">
        <v>947</v>
      </c>
      <c r="C162" s="38">
        <v>430170101</v>
      </c>
      <c r="D162" s="36">
        <v>430</v>
      </c>
      <c r="E162" s="33">
        <v>170</v>
      </c>
      <c r="F162" s="33">
        <v>101</v>
      </c>
      <c r="G162" s="33">
        <v>1</v>
      </c>
      <c r="H162" s="39">
        <v>1.0529999999999999</v>
      </c>
      <c r="I162" s="36">
        <v>1</v>
      </c>
      <c r="J162" s="40"/>
      <c r="K162" s="41">
        <v>8448</v>
      </c>
      <c r="L162" s="41"/>
      <c r="M162" s="41"/>
      <c r="N162" s="42"/>
    </row>
    <row r="163" spans="1:14">
      <c r="A163" s="36">
        <v>154</v>
      </c>
      <c r="B163" s="37" t="s">
        <v>948</v>
      </c>
      <c r="C163" s="38">
        <v>430170110</v>
      </c>
      <c r="D163" s="36">
        <v>430</v>
      </c>
      <c r="E163" s="33">
        <v>170</v>
      </c>
      <c r="F163" s="33">
        <v>110</v>
      </c>
      <c r="G163" s="33">
        <v>1</v>
      </c>
      <c r="H163" s="39">
        <v>1.0529999999999999</v>
      </c>
      <c r="I163" s="36">
        <v>2</v>
      </c>
      <c r="J163" s="40"/>
      <c r="K163" s="41">
        <v>9929</v>
      </c>
      <c r="L163" s="41"/>
      <c r="M163" s="41"/>
      <c r="N163" s="42"/>
    </row>
    <row r="164" spans="1:14">
      <c r="A164" s="36">
        <v>155</v>
      </c>
      <c r="B164" s="37" t="s">
        <v>949</v>
      </c>
      <c r="C164" s="38">
        <v>430170125</v>
      </c>
      <c r="D164" s="36">
        <v>430</v>
      </c>
      <c r="E164" s="33">
        <v>170</v>
      </c>
      <c r="F164" s="33">
        <v>125</v>
      </c>
      <c r="G164" s="33">
        <v>1</v>
      </c>
      <c r="H164" s="39">
        <v>1.0529999999999999</v>
      </c>
      <c r="I164" s="36">
        <v>1</v>
      </c>
      <c r="J164" s="40"/>
      <c r="K164" s="41">
        <v>10226</v>
      </c>
      <c r="L164" s="41"/>
      <c r="M164" s="41"/>
      <c r="N164" s="42"/>
    </row>
    <row r="165" spans="1:14">
      <c r="A165" s="36">
        <v>156</v>
      </c>
      <c r="B165" s="37" t="s">
        <v>950</v>
      </c>
      <c r="C165" s="38">
        <v>430170136</v>
      </c>
      <c r="D165" s="36">
        <v>430</v>
      </c>
      <c r="E165" s="33">
        <v>170</v>
      </c>
      <c r="F165" s="33">
        <v>136</v>
      </c>
      <c r="G165" s="33">
        <v>1</v>
      </c>
      <c r="H165" s="39">
        <v>1.0529999999999999</v>
      </c>
      <c r="I165" s="36">
        <v>1</v>
      </c>
      <c r="J165" s="40"/>
      <c r="K165" s="41">
        <v>10226</v>
      </c>
      <c r="L165" s="41"/>
      <c r="M165" s="41"/>
      <c r="N165" s="42"/>
    </row>
    <row r="166" spans="1:14">
      <c r="A166" s="36">
        <v>157</v>
      </c>
      <c r="B166" s="37" t="s">
        <v>951</v>
      </c>
      <c r="C166" s="38">
        <v>430170139</v>
      </c>
      <c r="D166" s="36">
        <v>430</v>
      </c>
      <c r="E166" s="33">
        <v>170</v>
      </c>
      <c r="F166" s="33">
        <v>139</v>
      </c>
      <c r="G166" s="33">
        <v>1</v>
      </c>
      <c r="H166" s="39">
        <v>1.0529999999999999</v>
      </c>
      <c r="I166" s="36">
        <v>1</v>
      </c>
      <c r="J166" s="40"/>
      <c r="K166" s="41">
        <v>9972</v>
      </c>
      <c r="L166" s="41"/>
      <c r="M166" s="41"/>
      <c r="N166" s="42"/>
    </row>
    <row r="167" spans="1:14">
      <c r="A167" s="36">
        <v>158</v>
      </c>
      <c r="B167" s="37" t="s">
        <v>952</v>
      </c>
      <c r="C167" s="38">
        <v>430170141</v>
      </c>
      <c r="D167" s="36">
        <v>430</v>
      </c>
      <c r="E167" s="33">
        <v>170</v>
      </c>
      <c r="F167" s="33">
        <v>141</v>
      </c>
      <c r="G167" s="33">
        <v>1</v>
      </c>
      <c r="H167" s="39">
        <v>1.0529999999999999</v>
      </c>
      <c r="I167" s="36">
        <v>2</v>
      </c>
      <c r="J167" s="40"/>
      <c r="K167" s="41">
        <v>9629</v>
      </c>
      <c r="L167" s="41"/>
      <c r="M167" s="41"/>
      <c r="N167" s="42"/>
    </row>
    <row r="168" spans="1:14">
      <c r="A168" s="36">
        <v>159</v>
      </c>
      <c r="B168" s="37" t="s">
        <v>953</v>
      </c>
      <c r="C168" s="38">
        <v>430170153</v>
      </c>
      <c r="D168" s="36">
        <v>430</v>
      </c>
      <c r="E168" s="33">
        <v>170</v>
      </c>
      <c r="F168" s="33">
        <v>153</v>
      </c>
      <c r="G168" s="33">
        <v>1</v>
      </c>
      <c r="H168" s="39">
        <v>1.0529999999999999</v>
      </c>
      <c r="I168" s="36">
        <v>8</v>
      </c>
      <c r="J168" s="40"/>
      <c r="K168" s="41">
        <v>11066</v>
      </c>
      <c r="L168" s="41"/>
      <c r="M168" s="41"/>
      <c r="N168" s="42"/>
    </row>
    <row r="169" spans="1:14">
      <c r="A169" s="36">
        <v>160</v>
      </c>
      <c r="B169" s="37" t="s">
        <v>954</v>
      </c>
      <c r="C169" s="38">
        <v>430170158</v>
      </c>
      <c r="D169" s="36">
        <v>430</v>
      </c>
      <c r="E169" s="33">
        <v>170</v>
      </c>
      <c r="F169" s="33">
        <v>158</v>
      </c>
      <c r="G169" s="33">
        <v>1</v>
      </c>
      <c r="H169" s="39">
        <v>1.0529999999999999</v>
      </c>
      <c r="I169" s="36">
        <v>1</v>
      </c>
      <c r="J169" s="40"/>
      <c r="K169" s="41">
        <v>9337</v>
      </c>
      <c r="L169" s="41"/>
      <c r="M169" s="41"/>
      <c r="N169" s="42"/>
    </row>
    <row r="170" spans="1:14">
      <c r="A170" s="36">
        <v>161</v>
      </c>
      <c r="B170" s="37" t="s">
        <v>955</v>
      </c>
      <c r="C170" s="38">
        <v>430170170</v>
      </c>
      <c r="D170" s="36">
        <v>430</v>
      </c>
      <c r="E170" s="33">
        <v>170</v>
      </c>
      <c r="F170" s="33">
        <v>170</v>
      </c>
      <c r="G170" s="33">
        <v>1</v>
      </c>
      <c r="H170" s="39">
        <v>1.0529999999999999</v>
      </c>
      <c r="I170" s="36">
        <v>2</v>
      </c>
      <c r="J170" s="40"/>
      <c r="K170" s="41">
        <v>9677</v>
      </c>
      <c r="L170" s="41"/>
      <c r="M170" s="41"/>
      <c r="N170" s="42"/>
    </row>
    <row r="171" spans="1:14">
      <c r="A171" s="36">
        <v>162</v>
      </c>
      <c r="B171" s="37" t="s">
        <v>956</v>
      </c>
      <c r="C171" s="38">
        <v>430170174</v>
      </c>
      <c r="D171" s="36">
        <v>430</v>
      </c>
      <c r="E171" s="33">
        <v>170</v>
      </c>
      <c r="F171" s="33">
        <v>174</v>
      </c>
      <c r="G171" s="33">
        <v>1</v>
      </c>
      <c r="H171" s="39">
        <v>1.0529999999999999</v>
      </c>
      <c r="I171" s="36">
        <v>2</v>
      </c>
      <c r="J171" s="40"/>
      <c r="K171" s="41">
        <v>9208</v>
      </c>
      <c r="L171" s="41"/>
      <c r="M171" s="41"/>
      <c r="N171" s="42"/>
    </row>
    <row r="172" spans="1:14">
      <c r="A172" s="36">
        <v>163</v>
      </c>
      <c r="B172" s="37" t="s">
        <v>957</v>
      </c>
      <c r="C172" s="38">
        <v>430170177</v>
      </c>
      <c r="D172" s="36">
        <v>430</v>
      </c>
      <c r="E172" s="33">
        <v>170</v>
      </c>
      <c r="F172" s="33">
        <v>177</v>
      </c>
      <c r="G172" s="33">
        <v>1</v>
      </c>
      <c r="H172" s="39">
        <v>1.0529999999999999</v>
      </c>
      <c r="I172" s="36">
        <v>1</v>
      </c>
      <c r="J172" s="40"/>
      <c r="K172" s="41">
        <v>10226</v>
      </c>
      <c r="L172" s="41"/>
      <c r="M172" s="41"/>
      <c r="N172" s="42"/>
    </row>
    <row r="173" spans="1:14">
      <c r="A173" s="36">
        <v>164</v>
      </c>
      <c r="B173" s="37" t="s">
        <v>958</v>
      </c>
      <c r="C173" s="38">
        <v>430170198</v>
      </c>
      <c r="D173" s="36">
        <v>430</v>
      </c>
      <c r="E173" s="33">
        <v>170</v>
      </c>
      <c r="F173" s="33">
        <v>198</v>
      </c>
      <c r="G173" s="33">
        <v>1</v>
      </c>
      <c r="H173" s="39">
        <v>1.0529999999999999</v>
      </c>
      <c r="I173" s="36">
        <v>1</v>
      </c>
      <c r="J173" s="40"/>
      <c r="K173" s="41">
        <v>9781</v>
      </c>
      <c r="L173" s="41"/>
      <c r="M173" s="41"/>
      <c r="N173" s="42"/>
    </row>
    <row r="174" spans="1:14">
      <c r="A174" s="36">
        <v>165</v>
      </c>
      <c r="B174" s="37" t="s">
        <v>959</v>
      </c>
      <c r="C174" s="38">
        <v>430170271</v>
      </c>
      <c r="D174" s="36">
        <v>430</v>
      </c>
      <c r="E174" s="33">
        <v>170</v>
      </c>
      <c r="F174" s="33">
        <v>271</v>
      </c>
      <c r="G174" s="33">
        <v>1</v>
      </c>
      <c r="H174" s="39">
        <v>1.0529999999999999</v>
      </c>
      <c r="I174" s="36">
        <v>1</v>
      </c>
      <c r="J174" s="40"/>
      <c r="K174" s="41">
        <v>9965</v>
      </c>
      <c r="L174" s="41"/>
      <c r="M174" s="41"/>
      <c r="N174" s="42"/>
    </row>
    <row r="175" spans="1:14">
      <c r="A175" s="36">
        <v>166</v>
      </c>
      <c r="B175" s="37" t="s">
        <v>960</v>
      </c>
      <c r="C175" s="38">
        <v>430170276</v>
      </c>
      <c r="D175" s="36">
        <v>430</v>
      </c>
      <c r="E175" s="33">
        <v>170</v>
      </c>
      <c r="F175" s="33">
        <v>276</v>
      </c>
      <c r="G175" s="33">
        <v>1</v>
      </c>
      <c r="H175" s="39">
        <v>1.0529999999999999</v>
      </c>
      <c r="I175" s="36">
        <v>1</v>
      </c>
      <c r="J175" s="40"/>
      <c r="K175" s="41">
        <v>8448</v>
      </c>
      <c r="L175" s="41"/>
      <c r="M175" s="41"/>
      <c r="N175" s="42"/>
    </row>
    <row r="176" spans="1:14">
      <c r="A176" s="36">
        <v>167</v>
      </c>
      <c r="B176" s="37" t="s">
        <v>961</v>
      </c>
      <c r="C176" s="38">
        <v>430170304</v>
      </c>
      <c r="D176" s="36">
        <v>430</v>
      </c>
      <c r="E176" s="33">
        <v>170</v>
      </c>
      <c r="F176" s="33">
        <v>304</v>
      </c>
      <c r="G176" s="33">
        <v>1</v>
      </c>
      <c r="H176" s="39">
        <v>1.0529999999999999</v>
      </c>
      <c r="I176" s="36">
        <v>1</v>
      </c>
      <c r="J176" s="40"/>
      <c r="K176" s="41">
        <v>10226</v>
      </c>
      <c r="L176" s="41"/>
      <c r="M176" s="41"/>
      <c r="N176" s="42"/>
    </row>
    <row r="177" spans="1:14">
      <c r="A177" s="36">
        <v>168</v>
      </c>
      <c r="B177" s="37" t="s">
        <v>962</v>
      </c>
      <c r="C177" s="38">
        <v>430170308</v>
      </c>
      <c r="D177" s="36">
        <v>430</v>
      </c>
      <c r="E177" s="33">
        <v>170</v>
      </c>
      <c r="F177" s="33">
        <v>308</v>
      </c>
      <c r="G177" s="33">
        <v>1</v>
      </c>
      <c r="H177" s="39">
        <v>1.0529999999999999</v>
      </c>
      <c r="I177" s="36">
        <v>1</v>
      </c>
      <c r="J177" s="40"/>
      <c r="K177" s="41">
        <v>10226</v>
      </c>
      <c r="L177" s="41"/>
      <c r="M177" s="41"/>
      <c r="N177" s="42"/>
    </row>
    <row r="178" spans="1:14">
      <c r="A178" s="36">
        <v>169</v>
      </c>
      <c r="B178" s="37" t="s">
        <v>963</v>
      </c>
      <c r="C178" s="38">
        <v>430170314</v>
      </c>
      <c r="D178" s="36">
        <v>430</v>
      </c>
      <c r="E178" s="33">
        <v>170</v>
      </c>
      <c r="F178" s="33">
        <v>314</v>
      </c>
      <c r="G178" s="33">
        <v>1</v>
      </c>
      <c r="H178" s="39">
        <v>1.0529999999999999</v>
      </c>
      <c r="I178" s="36">
        <v>1</v>
      </c>
      <c r="J178" s="40"/>
      <c r="K178" s="41">
        <v>10226</v>
      </c>
      <c r="L178" s="41"/>
      <c r="M178" s="41"/>
      <c r="N178" s="42"/>
    </row>
    <row r="179" spans="1:14">
      <c r="A179" s="36">
        <v>170</v>
      </c>
      <c r="B179" s="37" t="s">
        <v>964</v>
      </c>
      <c r="C179" s="38">
        <v>430170321</v>
      </c>
      <c r="D179" s="36">
        <v>430</v>
      </c>
      <c r="E179" s="33">
        <v>170</v>
      </c>
      <c r="F179" s="33">
        <v>321</v>
      </c>
      <c r="G179" s="33">
        <v>1</v>
      </c>
      <c r="H179" s="39">
        <v>1.0529999999999999</v>
      </c>
      <c r="I179" s="36">
        <v>1</v>
      </c>
      <c r="J179" s="40"/>
      <c r="K179" s="41">
        <v>9337</v>
      </c>
      <c r="L179" s="41"/>
      <c r="M179" s="41"/>
      <c r="N179" s="42"/>
    </row>
    <row r="180" spans="1:14">
      <c r="A180" s="36">
        <v>171</v>
      </c>
      <c r="B180" s="37" t="s">
        <v>965</v>
      </c>
      <c r="C180" s="38">
        <v>430170322</v>
      </c>
      <c r="D180" s="36">
        <v>430</v>
      </c>
      <c r="E180" s="33">
        <v>170</v>
      </c>
      <c r="F180" s="33">
        <v>322</v>
      </c>
      <c r="G180" s="33">
        <v>1</v>
      </c>
      <c r="H180" s="39">
        <v>1.0529999999999999</v>
      </c>
      <c r="I180" s="36">
        <v>1</v>
      </c>
      <c r="J180" s="40"/>
      <c r="K180" s="41">
        <v>9903</v>
      </c>
      <c r="L180" s="41"/>
      <c r="M180" s="41"/>
      <c r="N180" s="42"/>
    </row>
    <row r="181" spans="1:14">
      <c r="A181" s="36">
        <v>172</v>
      </c>
      <c r="B181" s="37" t="s">
        <v>966</v>
      </c>
      <c r="C181" s="38">
        <v>430170326</v>
      </c>
      <c r="D181" s="36">
        <v>430</v>
      </c>
      <c r="E181" s="33">
        <v>170</v>
      </c>
      <c r="F181" s="33">
        <v>326</v>
      </c>
      <c r="G181" s="33">
        <v>1</v>
      </c>
      <c r="H181" s="39">
        <v>1.0529999999999999</v>
      </c>
      <c r="I181" s="36">
        <v>1</v>
      </c>
      <c r="J181" s="40"/>
      <c r="K181" s="41">
        <v>10226</v>
      </c>
      <c r="L181" s="41"/>
      <c r="M181" s="41"/>
      <c r="N181" s="42"/>
    </row>
    <row r="182" spans="1:14">
      <c r="A182" s="36">
        <v>173</v>
      </c>
      <c r="B182" s="37" t="s">
        <v>967</v>
      </c>
      <c r="C182" s="38">
        <v>430170348</v>
      </c>
      <c r="D182" s="36">
        <v>430</v>
      </c>
      <c r="E182" s="33">
        <v>170</v>
      </c>
      <c r="F182" s="33">
        <v>348</v>
      </c>
      <c r="G182" s="33">
        <v>1</v>
      </c>
      <c r="H182" s="39">
        <v>1.0529999999999999</v>
      </c>
      <c r="I182" s="36">
        <v>3</v>
      </c>
      <c r="J182" s="40"/>
      <c r="K182" s="41">
        <v>10541</v>
      </c>
      <c r="L182" s="41"/>
      <c r="M182" s="41"/>
      <c r="N182" s="42"/>
    </row>
    <row r="183" spans="1:14">
      <c r="A183" s="36">
        <v>174</v>
      </c>
      <c r="B183" s="37" t="s">
        <v>968</v>
      </c>
      <c r="C183" s="38">
        <v>430170616</v>
      </c>
      <c r="D183" s="36">
        <v>430</v>
      </c>
      <c r="E183" s="33">
        <v>170</v>
      </c>
      <c r="F183" s="33">
        <v>616</v>
      </c>
      <c r="G183" s="33">
        <v>1</v>
      </c>
      <c r="H183" s="39">
        <v>1.0529999999999999</v>
      </c>
      <c r="I183" s="36">
        <v>1</v>
      </c>
      <c r="J183" s="40"/>
      <c r="K183" s="41">
        <v>10226</v>
      </c>
      <c r="L183" s="41"/>
      <c r="M183" s="41"/>
      <c r="N183" s="42"/>
    </row>
    <row r="184" spans="1:14">
      <c r="A184" s="36">
        <v>175</v>
      </c>
      <c r="B184" s="37" t="s">
        <v>969</v>
      </c>
      <c r="C184" s="38">
        <v>430170620</v>
      </c>
      <c r="D184" s="36">
        <v>430</v>
      </c>
      <c r="E184" s="33">
        <v>170</v>
      </c>
      <c r="F184" s="33">
        <v>620</v>
      </c>
      <c r="G184" s="33">
        <v>1</v>
      </c>
      <c r="H184" s="39">
        <v>1.0529999999999999</v>
      </c>
      <c r="I184" s="36">
        <v>4</v>
      </c>
      <c r="J184" s="40"/>
      <c r="K184" s="41">
        <v>10766</v>
      </c>
      <c r="L184" s="41"/>
      <c r="M184" s="41"/>
      <c r="N184" s="42"/>
    </row>
    <row r="185" spans="1:14">
      <c r="A185" s="36">
        <v>176</v>
      </c>
      <c r="B185" s="37" t="s">
        <v>970</v>
      </c>
      <c r="C185" s="38">
        <v>430170695</v>
      </c>
      <c r="D185" s="36">
        <v>430</v>
      </c>
      <c r="E185" s="33">
        <v>170</v>
      </c>
      <c r="F185" s="33">
        <v>695</v>
      </c>
      <c r="G185" s="33">
        <v>1</v>
      </c>
      <c r="H185" s="39">
        <v>1.0529999999999999</v>
      </c>
      <c r="I185" s="36">
        <v>1</v>
      </c>
      <c r="J185" s="40"/>
      <c r="K185" s="41">
        <v>10226</v>
      </c>
      <c r="L185" s="41"/>
      <c r="M185" s="41"/>
      <c r="N185" s="42"/>
    </row>
    <row r="186" spans="1:14">
      <c r="A186" s="36">
        <v>177</v>
      </c>
      <c r="B186" s="37" t="s">
        <v>971</v>
      </c>
      <c r="C186" s="38">
        <v>430170710</v>
      </c>
      <c r="D186" s="36">
        <v>430</v>
      </c>
      <c r="E186" s="33">
        <v>170</v>
      </c>
      <c r="F186" s="33">
        <v>710</v>
      </c>
      <c r="G186" s="33">
        <v>1</v>
      </c>
      <c r="H186" s="39">
        <v>1.0529999999999999</v>
      </c>
      <c r="I186" s="36">
        <v>1</v>
      </c>
      <c r="J186" s="40"/>
      <c r="K186" s="41">
        <v>9515</v>
      </c>
      <c r="L186" s="41"/>
      <c r="M186" s="41"/>
      <c r="N186" s="42"/>
    </row>
    <row r="187" spans="1:14">
      <c r="A187" s="36">
        <v>178</v>
      </c>
      <c r="B187" s="37" t="s">
        <v>972</v>
      </c>
      <c r="C187" s="38">
        <v>430170725</v>
      </c>
      <c r="D187" s="36">
        <v>430</v>
      </c>
      <c r="E187" s="33">
        <v>170</v>
      </c>
      <c r="F187" s="33">
        <v>725</v>
      </c>
      <c r="G187" s="33">
        <v>1</v>
      </c>
      <c r="H187" s="39">
        <v>1.0529999999999999</v>
      </c>
      <c r="I187" s="36">
        <v>1</v>
      </c>
      <c r="J187" s="40"/>
      <c r="K187" s="41">
        <v>10226</v>
      </c>
      <c r="L187" s="41"/>
      <c r="M187" s="41"/>
      <c r="N187" s="42"/>
    </row>
    <row r="188" spans="1:14">
      <c r="A188" s="36">
        <v>179</v>
      </c>
      <c r="B188" s="37" t="s">
        <v>973</v>
      </c>
      <c r="C188" s="38">
        <v>430170730</v>
      </c>
      <c r="D188" s="36">
        <v>430</v>
      </c>
      <c r="E188" s="33">
        <v>170</v>
      </c>
      <c r="F188" s="33">
        <v>730</v>
      </c>
      <c r="G188" s="33">
        <v>1</v>
      </c>
      <c r="H188" s="39">
        <v>1.0529999999999999</v>
      </c>
      <c r="I188" s="36">
        <v>1</v>
      </c>
      <c r="J188" s="40"/>
      <c r="K188" s="41">
        <v>10226</v>
      </c>
      <c r="L188" s="41"/>
      <c r="M188" s="41"/>
      <c r="N188" s="42"/>
    </row>
    <row r="189" spans="1:14">
      <c r="A189" s="36">
        <v>180</v>
      </c>
      <c r="B189" s="37" t="s">
        <v>974</v>
      </c>
      <c r="C189" s="38">
        <v>430170735</v>
      </c>
      <c r="D189" s="36">
        <v>430</v>
      </c>
      <c r="E189" s="33">
        <v>170</v>
      </c>
      <c r="F189" s="33">
        <v>735</v>
      </c>
      <c r="G189" s="33">
        <v>1</v>
      </c>
      <c r="H189" s="39">
        <v>1.0529999999999999</v>
      </c>
      <c r="I189" s="36">
        <v>1</v>
      </c>
      <c r="J189" s="40"/>
      <c r="K189" s="41">
        <v>9337</v>
      </c>
      <c r="L189" s="41"/>
      <c r="M189" s="41"/>
      <c r="N189" s="42"/>
    </row>
    <row r="190" spans="1:14">
      <c r="A190" s="36">
        <v>181</v>
      </c>
      <c r="B190" s="37" t="s">
        <v>975</v>
      </c>
      <c r="C190" s="38">
        <v>430170775</v>
      </c>
      <c r="D190" s="36">
        <v>430</v>
      </c>
      <c r="E190" s="33">
        <v>170</v>
      </c>
      <c r="F190" s="33">
        <v>775</v>
      </c>
      <c r="G190" s="33">
        <v>1</v>
      </c>
      <c r="H190" s="39">
        <v>1.0529999999999999</v>
      </c>
      <c r="I190" s="36">
        <v>1</v>
      </c>
      <c r="J190" s="40"/>
      <c r="K190" s="41">
        <v>10226</v>
      </c>
      <c r="L190" s="41"/>
      <c r="M190" s="41"/>
      <c r="N190" s="42"/>
    </row>
    <row r="191" spans="1:14">
      <c r="A191" s="36">
        <v>182</v>
      </c>
      <c r="B191" s="37" t="s">
        <v>976</v>
      </c>
      <c r="C191" s="38">
        <v>431149128</v>
      </c>
      <c r="D191" s="36">
        <v>431</v>
      </c>
      <c r="E191" s="33">
        <v>149</v>
      </c>
      <c r="F191" s="33">
        <v>128</v>
      </c>
      <c r="G191" s="33">
        <v>1</v>
      </c>
      <c r="H191" s="39">
        <v>1</v>
      </c>
      <c r="I191" s="36">
        <v>1</v>
      </c>
      <c r="J191" s="40"/>
      <c r="K191" s="41">
        <v>8450</v>
      </c>
      <c r="L191" s="41"/>
      <c r="M191" s="41"/>
      <c r="N191" s="42"/>
    </row>
    <row r="192" spans="1:14">
      <c r="A192" s="36">
        <v>183</v>
      </c>
      <c r="B192" s="37" t="s">
        <v>977</v>
      </c>
      <c r="C192" s="38">
        <v>431149149</v>
      </c>
      <c r="D192" s="36">
        <v>431</v>
      </c>
      <c r="E192" s="33">
        <v>149</v>
      </c>
      <c r="F192" s="33">
        <v>149</v>
      </c>
      <c r="G192" s="33">
        <v>1</v>
      </c>
      <c r="H192" s="39">
        <v>1</v>
      </c>
      <c r="I192" s="36">
        <v>10</v>
      </c>
      <c r="J192" s="40"/>
      <c r="K192" s="41">
        <v>11657</v>
      </c>
      <c r="L192" s="41"/>
      <c r="M192" s="41"/>
      <c r="N192" s="42"/>
    </row>
    <row r="193" spans="1:14">
      <c r="A193" s="36">
        <v>184</v>
      </c>
      <c r="B193" s="37" t="s">
        <v>978</v>
      </c>
      <c r="C193" s="38">
        <v>431149181</v>
      </c>
      <c r="D193" s="36">
        <v>431</v>
      </c>
      <c r="E193" s="33">
        <v>149</v>
      </c>
      <c r="F193" s="33">
        <v>181</v>
      </c>
      <c r="G193" s="33">
        <v>1</v>
      </c>
      <c r="H193" s="39">
        <v>1</v>
      </c>
      <c r="I193" s="36">
        <v>8</v>
      </c>
      <c r="J193" s="40"/>
      <c r="K193" s="41">
        <v>9876</v>
      </c>
      <c r="L193" s="41"/>
      <c r="M193" s="41"/>
      <c r="N193" s="42"/>
    </row>
    <row r="194" spans="1:14">
      <c r="A194" s="36">
        <v>185</v>
      </c>
      <c r="B194" s="37" t="s">
        <v>979</v>
      </c>
      <c r="C194" s="38">
        <v>432712020</v>
      </c>
      <c r="D194" s="36">
        <v>432</v>
      </c>
      <c r="E194" s="33">
        <v>712</v>
      </c>
      <c r="F194" s="33">
        <v>20</v>
      </c>
      <c r="G194" s="33">
        <v>1</v>
      </c>
      <c r="H194" s="39">
        <v>1</v>
      </c>
      <c r="I194" s="36">
        <v>2</v>
      </c>
      <c r="J194" s="40"/>
      <c r="K194" s="41">
        <v>8427</v>
      </c>
      <c r="L194" s="41"/>
      <c r="M194" s="41"/>
      <c r="N194" s="42"/>
    </row>
    <row r="195" spans="1:14">
      <c r="A195" s="36">
        <v>186</v>
      </c>
      <c r="B195" s="37" t="s">
        <v>980</v>
      </c>
      <c r="C195" s="38">
        <v>432712036</v>
      </c>
      <c r="D195" s="36">
        <v>432</v>
      </c>
      <c r="E195" s="33">
        <v>712</v>
      </c>
      <c r="F195" s="33">
        <v>36</v>
      </c>
      <c r="G195" s="33">
        <v>1</v>
      </c>
      <c r="H195" s="39">
        <v>1</v>
      </c>
      <c r="I195" s="36">
        <v>1</v>
      </c>
      <c r="J195" s="40"/>
      <c r="K195" s="41">
        <v>8094</v>
      </c>
      <c r="L195" s="41"/>
      <c r="M195" s="41"/>
      <c r="N195" s="42"/>
    </row>
    <row r="196" spans="1:14">
      <c r="A196" s="36">
        <v>187</v>
      </c>
      <c r="B196" s="37" t="s">
        <v>981</v>
      </c>
      <c r="C196" s="38">
        <v>432712261</v>
      </c>
      <c r="D196" s="36">
        <v>432</v>
      </c>
      <c r="E196" s="33">
        <v>712</v>
      </c>
      <c r="F196" s="33">
        <v>261</v>
      </c>
      <c r="G196" s="33">
        <v>1</v>
      </c>
      <c r="H196" s="39">
        <v>1</v>
      </c>
      <c r="I196" s="36">
        <v>2</v>
      </c>
      <c r="J196" s="40"/>
      <c r="K196" s="41">
        <v>8480</v>
      </c>
      <c r="L196" s="41"/>
      <c r="M196" s="41"/>
      <c r="N196" s="42"/>
    </row>
    <row r="197" spans="1:14">
      <c r="A197" s="36">
        <v>188</v>
      </c>
      <c r="B197" s="37" t="s">
        <v>982</v>
      </c>
      <c r="C197" s="38">
        <v>432712300</v>
      </c>
      <c r="D197" s="36">
        <v>432</v>
      </c>
      <c r="E197" s="33">
        <v>712</v>
      </c>
      <c r="F197" s="33">
        <v>300</v>
      </c>
      <c r="G197" s="33">
        <v>1</v>
      </c>
      <c r="H197" s="39">
        <v>1</v>
      </c>
      <c r="I197" s="36">
        <v>6</v>
      </c>
      <c r="J197" s="40"/>
      <c r="K197" s="41">
        <v>9099</v>
      </c>
      <c r="L197" s="41"/>
      <c r="M197" s="41"/>
      <c r="N197" s="42"/>
    </row>
    <row r="198" spans="1:14">
      <c r="A198" s="36">
        <v>189</v>
      </c>
      <c r="B198" s="37" t="s">
        <v>983</v>
      </c>
      <c r="C198" s="38">
        <v>432712645</v>
      </c>
      <c r="D198" s="36">
        <v>432</v>
      </c>
      <c r="E198" s="33">
        <v>712</v>
      </c>
      <c r="F198" s="33">
        <v>645</v>
      </c>
      <c r="G198" s="33">
        <v>1</v>
      </c>
      <c r="H198" s="39">
        <v>1</v>
      </c>
      <c r="I198" s="36">
        <v>7</v>
      </c>
      <c r="J198" s="40"/>
      <c r="K198" s="41">
        <v>9202</v>
      </c>
      <c r="L198" s="41"/>
      <c r="M198" s="41"/>
      <c r="N198" s="42"/>
    </row>
    <row r="199" spans="1:14">
      <c r="A199" s="36">
        <v>190</v>
      </c>
      <c r="B199" s="37" t="s">
        <v>984</v>
      </c>
      <c r="C199" s="38">
        <v>432712660</v>
      </c>
      <c r="D199" s="36">
        <v>432</v>
      </c>
      <c r="E199" s="33">
        <v>712</v>
      </c>
      <c r="F199" s="33">
        <v>660</v>
      </c>
      <c r="G199" s="33">
        <v>1</v>
      </c>
      <c r="H199" s="39">
        <v>1</v>
      </c>
      <c r="I199" s="36">
        <v>1</v>
      </c>
      <c r="J199" s="40"/>
      <c r="K199" s="41">
        <v>8335</v>
      </c>
      <c r="L199" s="41"/>
      <c r="M199" s="41"/>
      <c r="N199" s="42"/>
    </row>
    <row r="200" spans="1:14">
      <c r="A200" s="36">
        <v>191</v>
      </c>
      <c r="B200" s="37" t="s">
        <v>985</v>
      </c>
      <c r="C200" s="38">
        <v>432712712</v>
      </c>
      <c r="D200" s="36">
        <v>432</v>
      </c>
      <c r="E200" s="33">
        <v>712</v>
      </c>
      <c r="F200" s="33">
        <v>712</v>
      </c>
      <c r="G200" s="33">
        <v>1</v>
      </c>
      <c r="H200" s="39">
        <v>1</v>
      </c>
      <c r="I200" s="36">
        <v>7</v>
      </c>
      <c r="J200" s="40"/>
      <c r="K200" s="41">
        <v>9194</v>
      </c>
      <c r="L200" s="41"/>
      <c r="M200" s="41"/>
      <c r="N200" s="42"/>
    </row>
    <row r="201" spans="1:14">
      <c r="A201" s="36">
        <v>192</v>
      </c>
      <c r="B201" s="37" t="s">
        <v>986</v>
      </c>
      <c r="C201" s="38">
        <v>435301009</v>
      </c>
      <c r="D201" s="36">
        <v>435</v>
      </c>
      <c r="E201" s="33">
        <v>301</v>
      </c>
      <c r="F201" s="33">
        <v>9</v>
      </c>
      <c r="G201" s="33">
        <v>1</v>
      </c>
      <c r="H201" s="39">
        <v>1</v>
      </c>
      <c r="I201" s="36">
        <v>1</v>
      </c>
      <c r="J201" s="40"/>
      <c r="K201" s="41">
        <v>9794</v>
      </c>
      <c r="L201" s="41"/>
      <c r="M201" s="41"/>
      <c r="N201" s="42"/>
    </row>
    <row r="202" spans="1:14">
      <c r="A202" s="36">
        <v>193</v>
      </c>
      <c r="B202" s="37" t="s">
        <v>987</v>
      </c>
      <c r="C202" s="38">
        <v>435301031</v>
      </c>
      <c r="D202" s="36">
        <v>435</v>
      </c>
      <c r="E202" s="33">
        <v>301</v>
      </c>
      <c r="F202" s="33">
        <v>31</v>
      </c>
      <c r="G202" s="33">
        <v>1</v>
      </c>
      <c r="H202" s="39">
        <v>1</v>
      </c>
      <c r="I202" s="36">
        <v>2</v>
      </c>
      <c r="J202" s="40"/>
      <c r="K202" s="41">
        <v>9466</v>
      </c>
      <c r="L202" s="41"/>
      <c r="M202" s="41"/>
      <c r="N202" s="42"/>
    </row>
    <row r="203" spans="1:14">
      <c r="A203" s="36">
        <v>194</v>
      </c>
      <c r="B203" s="37" t="s">
        <v>988</v>
      </c>
      <c r="C203" s="38">
        <v>435301048</v>
      </c>
      <c r="D203" s="36">
        <v>435</v>
      </c>
      <c r="E203" s="33">
        <v>301</v>
      </c>
      <c r="F203" s="33">
        <v>48</v>
      </c>
      <c r="G203" s="33">
        <v>1</v>
      </c>
      <c r="H203" s="39">
        <v>1</v>
      </c>
      <c r="I203" s="36">
        <v>1</v>
      </c>
      <c r="J203" s="40"/>
      <c r="K203" s="41">
        <v>9794</v>
      </c>
      <c r="L203" s="41"/>
      <c r="M203" s="41"/>
      <c r="N203" s="42"/>
    </row>
    <row r="204" spans="1:14">
      <c r="A204" s="36">
        <v>195</v>
      </c>
      <c r="B204" s="37" t="s">
        <v>989</v>
      </c>
      <c r="C204" s="38">
        <v>435301056</v>
      </c>
      <c r="D204" s="36">
        <v>435</v>
      </c>
      <c r="E204" s="33">
        <v>301</v>
      </c>
      <c r="F204" s="33">
        <v>56</v>
      </c>
      <c r="G204" s="33">
        <v>1</v>
      </c>
      <c r="H204" s="39">
        <v>1</v>
      </c>
      <c r="I204" s="36">
        <v>1</v>
      </c>
      <c r="J204" s="40"/>
      <c r="K204" s="41">
        <v>9158</v>
      </c>
      <c r="L204" s="41"/>
      <c r="M204" s="41"/>
      <c r="N204" s="42"/>
    </row>
    <row r="205" spans="1:14">
      <c r="A205" s="36">
        <v>196</v>
      </c>
      <c r="B205" s="37" t="s">
        <v>990</v>
      </c>
      <c r="C205" s="38">
        <v>435301079</v>
      </c>
      <c r="D205" s="36">
        <v>435</v>
      </c>
      <c r="E205" s="33">
        <v>301</v>
      </c>
      <c r="F205" s="33">
        <v>79</v>
      </c>
      <c r="G205" s="33">
        <v>1</v>
      </c>
      <c r="H205" s="39">
        <v>1</v>
      </c>
      <c r="I205" s="36">
        <v>2</v>
      </c>
      <c r="J205" s="40"/>
      <c r="K205" s="41">
        <v>9182</v>
      </c>
      <c r="L205" s="41"/>
      <c r="M205" s="41"/>
      <c r="N205" s="42"/>
    </row>
    <row r="206" spans="1:14">
      <c r="A206" s="36">
        <v>197</v>
      </c>
      <c r="B206" s="37" t="s">
        <v>991</v>
      </c>
      <c r="C206" s="38">
        <v>435301125</v>
      </c>
      <c r="D206" s="36">
        <v>435</v>
      </c>
      <c r="E206" s="33">
        <v>301</v>
      </c>
      <c r="F206" s="33">
        <v>125</v>
      </c>
      <c r="G206" s="33">
        <v>1</v>
      </c>
      <c r="H206" s="39">
        <v>1</v>
      </c>
      <c r="I206" s="36">
        <v>1</v>
      </c>
      <c r="J206" s="40"/>
      <c r="K206" s="41">
        <v>9794</v>
      </c>
      <c r="L206" s="41"/>
      <c r="M206" s="41"/>
      <c r="N206" s="42"/>
    </row>
    <row r="207" spans="1:14">
      <c r="A207" s="36">
        <v>198</v>
      </c>
      <c r="B207" s="37" t="s">
        <v>992</v>
      </c>
      <c r="C207" s="38">
        <v>435301160</v>
      </c>
      <c r="D207" s="36">
        <v>435</v>
      </c>
      <c r="E207" s="33">
        <v>301</v>
      </c>
      <c r="F207" s="33">
        <v>160</v>
      </c>
      <c r="G207" s="33">
        <v>1</v>
      </c>
      <c r="H207" s="39">
        <v>1</v>
      </c>
      <c r="I207" s="36">
        <v>5</v>
      </c>
      <c r="J207" s="40"/>
      <c r="K207" s="41">
        <v>9865</v>
      </c>
      <c r="L207" s="41"/>
      <c r="M207" s="41"/>
      <c r="N207" s="42"/>
    </row>
    <row r="208" spans="1:14">
      <c r="A208" s="36">
        <v>199</v>
      </c>
      <c r="B208" s="37" t="s">
        <v>993</v>
      </c>
      <c r="C208" s="38">
        <v>435301181</v>
      </c>
      <c r="D208" s="36">
        <v>435</v>
      </c>
      <c r="E208" s="33">
        <v>301</v>
      </c>
      <c r="F208" s="33">
        <v>181</v>
      </c>
      <c r="G208" s="33">
        <v>1</v>
      </c>
      <c r="H208" s="39">
        <v>1</v>
      </c>
      <c r="I208" s="36">
        <v>1</v>
      </c>
      <c r="J208" s="40"/>
      <c r="K208" s="41">
        <v>9794</v>
      </c>
      <c r="L208" s="41"/>
      <c r="M208" s="41"/>
      <c r="N208" s="42"/>
    </row>
    <row r="209" spans="1:14">
      <c r="A209" s="36">
        <v>200</v>
      </c>
      <c r="B209" s="37" t="s">
        <v>994</v>
      </c>
      <c r="C209" s="38">
        <v>435301211</v>
      </c>
      <c r="D209" s="36">
        <v>435</v>
      </c>
      <c r="E209" s="33">
        <v>301</v>
      </c>
      <c r="F209" s="33">
        <v>211</v>
      </c>
      <c r="G209" s="33">
        <v>1</v>
      </c>
      <c r="H209" s="39">
        <v>1</v>
      </c>
      <c r="I209" s="36">
        <v>1</v>
      </c>
      <c r="J209" s="40"/>
      <c r="K209" s="41">
        <v>8094</v>
      </c>
      <c r="L209" s="41"/>
      <c r="M209" s="41"/>
      <c r="N209" s="42"/>
    </row>
    <row r="210" spans="1:14">
      <c r="A210" s="36">
        <v>201</v>
      </c>
      <c r="B210" s="37" t="s">
        <v>995</v>
      </c>
      <c r="C210" s="38">
        <v>435301295</v>
      </c>
      <c r="D210" s="36">
        <v>435</v>
      </c>
      <c r="E210" s="33">
        <v>301</v>
      </c>
      <c r="F210" s="33">
        <v>295</v>
      </c>
      <c r="G210" s="33">
        <v>1</v>
      </c>
      <c r="H210" s="39">
        <v>1</v>
      </c>
      <c r="I210" s="36">
        <v>2</v>
      </c>
      <c r="J210" s="40"/>
      <c r="K210" s="41">
        <v>9203</v>
      </c>
      <c r="L210" s="41"/>
      <c r="M210" s="41"/>
      <c r="N210" s="42"/>
    </row>
    <row r="211" spans="1:14">
      <c r="A211" s="36">
        <v>202</v>
      </c>
      <c r="B211" s="37" t="s">
        <v>996</v>
      </c>
      <c r="C211" s="38">
        <v>435301301</v>
      </c>
      <c r="D211" s="36">
        <v>435</v>
      </c>
      <c r="E211" s="33">
        <v>301</v>
      </c>
      <c r="F211" s="33">
        <v>301</v>
      </c>
      <c r="G211" s="33">
        <v>1</v>
      </c>
      <c r="H211" s="39">
        <v>1</v>
      </c>
      <c r="I211" s="36">
        <v>3</v>
      </c>
      <c r="J211" s="40"/>
      <c r="K211" s="41">
        <v>9691</v>
      </c>
      <c r="L211" s="41"/>
      <c r="M211" s="41"/>
      <c r="N211" s="42"/>
    </row>
    <row r="212" spans="1:14">
      <c r="A212" s="36">
        <v>203</v>
      </c>
      <c r="B212" s="37" t="s">
        <v>997</v>
      </c>
      <c r="C212" s="38">
        <v>435301326</v>
      </c>
      <c r="D212" s="36">
        <v>435</v>
      </c>
      <c r="E212" s="33">
        <v>301</v>
      </c>
      <c r="F212" s="33">
        <v>326</v>
      </c>
      <c r="G212" s="33">
        <v>1</v>
      </c>
      <c r="H212" s="39">
        <v>1</v>
      </c>
      <c r="I212" s="36">
        <v>5</v>
      </c>
      <c r="J212" s="40"/>
      <c r="K212" s="41">
        <v>10105</v>
      </c>
      <c r="L212" s="41"/>
      <c r="M212" s="41"/>
      <c r="N212" s="42"/>
    </row>
    <row r="213" spans="1:14">
      <c r="A213" s="36">
        <v>204</v>
      </c>
      <c r="B213" s="37" t="s">
        <v>998</v>
      </c>
      <c r="C213" s="38">
        <v>435301600</v>
      </c>
      <c r="D213" s="36">
        <v>435</v>
      </c>
      <c r="E213" s="33">
        <v>301</v>
      </c>
      <c r="F213" s="33">
        <v>600</v>
      </c>
      <c r="G213" s="33">
        <v>1</v>
      </c>
      <c r="H213" s="39">
        <v>1</v>
      </c>
      <c r="I213" s="36">
        <v>1</v>
      </c>
      <c r="J213" s="40"/>
      <c r="K213" s="41">
        <v>8944</v>
      </c>
      <c r="L213" s="41"/>
      <c r="M213" s="41"/>
      <c r="N213" s="42"/>
    </row>
    <row r="214" spans="1:14">
      <c r="A214" s="36">
        <v>205</v>
      </c>
      <c r="B214" s="37" t="s">
        <v>999</v>
      </c>
      <c r="C214" s="38">
        <v>435301673</v>
      </c>
      <c r="D214" s="36">
        <v>435</v>
      </c>
      <c r="E214" s="33">
        <v>301</v>
      </c>
      <c r="F214" s="33">
        <v>673</v>
      </c>
      <c r="G214" s="33">
        <v>1</v>
      </c>
      <c r="H214" s="39">
        <v>1</v>
      </c>
      <c r="I214" s="36">
        <v>1</v>
      </c>
      <c r="J214" s="40"/>
      <c r="K214" s="41">
        <v>8940</v>
      </c>
      <c r="L214" s="41"/>
      <c r="M214" s="41"/>
      <c r="N214" s="42"/>
    </row>
    <row r="215" spans="1:14">
      <c r="A215" s="36">
        <v>206</v>
      </c>
      <c r="B215" s="37" t="s">
        <v>1000</v>
      </c>
      <c r="C215" s="38">
        <v>435301735</v>
      </c>
      <c r="D215" s="36">
        <v>435</v>
      </c>
      <c r="E215" s="33">
        <v>301</v>
      </c>
      <c r="F215" s="33">
        <v>735</v>
      </c>
      <c r="G215" s="33">
        <v>1</v>
      </c>
      <c r="H215" s="39">
        <v>1</v>
      </c>
      <c r="I215" s="36">
        <v>1</v>
      </c>
      <c r="J215" s="40"/>
      <c r="K215" s="41">
        <v>9510</v>
      </c>
      <c r="L215" s="41"/>
      <c r="M215" s="41"/>
      <c r="N215" s="42"/>
    </row>
    <row r="216" spans="1:14">
      <c r="A216" s="36">
        <v>207</v>
      </c>
      <c r="B216" s="37" t="s">
        <v>1001</v>
      </c>
      <c r="C216" s="38">
        <v>436049001</v>
      </c>
      <c r="D216" s="36">
        <v>436</v>
      </c>
      <c r="E216" s="33">
        <v>49</v>
      </c>
      <c r="F216" s="33">
        <v>1</v>
      </c>
      <c r="G216" s="33">
        <v>1</v>
      </c>
      <c r="H216" s="39">
        <v>1.0980000000000001</v>
      </c>
      <c r="I216" s="36">
        <v>1</v>
      </c>
      <c r="J216" s="40"/>
      <c r="K216" s="41">
        <v>10593</v>
      </c>
      <c r="L216" s="41"/>
      <c r="M216" s="41"/>
      <c r="N216" s="42"/>
    </row>
    <row r="217" spans="1:14">
      <c r="A217" s="36">
        <v>208</v>
      </c>
      <c r="B217" s="37" t="s">
        <v>1002</v>
      </c>
      <c r="C217" s="38">
        <v>436049010</v>
      </c>
      <c r="D217" s="36">
        <v>436</v>
      </c>
      <c r="E217" s="33">
        <v>49</v>
      </c>
      <c r="F217" s="33">
        <v>10</v>
      </c>
      <c r="G217" s="33">
        <v>1</v>
      </c>
      <c r="H217" s="39">
        <v>1.0980000000000001</v>
      </c>
      <c r="I217" s="36">
        <v>1</v>
      </c>
      <c r="J217" s="40"/>
      <c r="K217" s="41">
        <v>8747</v>
      </c>
      <c r="L217" s="41"/>
      <c r="M217" s="41"/>
      <c r="N217" s="42"/>
    </row>
    <row r="218" spans="1:14">
      <c r="A218" s="36">
        <v>209</v>
      </c>
      <c r="B218" s="37" t="s">
        <v>1003</v>
      </c>
      <c r="C218" s="38">
        <v>436049026</v>
      </c>
      <c r="D218" s="36">
        <v>436</v>
      </c>
      <c r="E218" s="33">
        <v>49</v>
      </c>
      <c r="F218" s="33">
        <v>26</v>
      </c>
      <c r="G218" s="33">
        <v>1</v>
      </c>
      <c r="H218" s="39">
        <v>1.0980000000000001</v>
      </c>
      <c r="I218" s="36">
        <v>10</v>
      </c>
      <c r="J218" s="40"/>
      <c r="K218" s="41">
        <v>15151</v>
      </c>
      <c r="L218" s="41"/>
      <c r="M218" s="41"/>
      <c r="N218" s="42"/>
    </row>
    <row r="219" spans="1:14">
      <c r="A219" s="36">
        <v>210</v>
      </c>
      <c r="B219" s="37" t="s">
        <v>1004</v>
      </c>
      <c r="C219" s="38">
        <v>436049035</v>
      </c>
      <c r="D219" s="36">
        <v>436</v>
      </c>
      <c r="E219" s="33">
        <v>49</v>
      </c>
      <c r="F219" s="33">
        <v>35</v>
      </c>
      <c r="G219" s="33">
        <v>1</v>
      </c>
      <c r="H219" s="39">
        <v>1.0980000000000001</v>
      </c>
      <c r="I219" s="36">
        <v>9</v>
      </c>
      <c r="J219" s="40"/>
      <c r="K219" s="41">
        <v>11948</v>
      </c>
      <c r="L219" s="41"/>
      <c r="M219" s="41"/>
      <c r="N219" s="42"/>
    </row>
    <row r="220" spans="1:14">
      <c r="A220" s="36">
        <v>211</v>
      </c>
      <c r="B220" s="37" t="s">
        <v>1005</v>
      </c>
      <c r="C220" s="38">
        <v>436049044</v>
      </c>
      <c r="D220" s="36">
        <v>436</v>
      </c>
      <c r="E220" s="33">
        <v>49</v>
      </c>
      <c r="F220" s="33">
        <v>44</v>
      </c>
      <c r="G220" s="33">
        <v>1</v>
      </c>
      <c r="H220" s="39">
        <v>1.0980000000000001</v>
      </c>
      <c r="I220" s="36">
        <v>1</v>
      </c>
      <c r="J220" s="40"/>
      <c r="K220" s="41">
        <v>10593</v>
      </c>
      <c r="L220" s="41"/>
      <c r="M220" s="41"/>
      <c r="N220" s="42"/>
    </row>
    <row r="221" spans="1:14">
      <c r="A221" s="36">
        <v>212</v>
      </c>
      <c r="B221" s="37" t="s">
        <v>1006</v>
      </c>
      <c r="C221" s="38">
        <v>436049046</v>
      </c>
      <c r="D221" s="36">
        <v>436</v>
      </c>
      <c r="E221" s="33">
        <v>49</v>
      </c>
      <c r="F221" s="33">
        <v>46</v>
      </c>
      <c r="G221" s="33">
        <v>1</v>
      </c>
      <c r="H221" s="39">
        <v>1.0980000000000001</v>
      </c>
      <c r="I221" s="36">
        <v>1</v>
      </c>
      <c r="J221" s="40"/>
      <c r="K221" s="41">
        <v>8747</v>
      </c>
      <c r="L221" s="41"/>
      <c r="M221" s="41"/>
      <c r="N221" s="42"/>
    </row>
    <row r="222" spans="1:14">
      <c r="A222" s="36">
        <v>213</v>
      </c>
      <c r="B222" s="37" t="s">
        <v>1007</v>
      </c>
      <c r="C222" s="38">
        <v>436049049</v>
      </c>
      <c r="D222" s="36">
        <v>436</v>
      </c>
      <c r="E222" s="33">
        <v>49</v>
      </c>
      <c r="F222" s="33">
        <v>49</v>
      </c>
      <c r="G222" s="33">
        <v>1</v>
      </c>
      <c r="H222" s="39">
        <v>1.0980000000000001</v>
      </c>
      <c r="I222" s="36">
        <v>10</v>
      </c>
      <c r="J222" s="40"/>
      <c r="K222" s="41">
        <v>12352</v>
      </c>
      <c r="L222" s="41"/>
      <c r="M222" s="41"/>
      <c r="N222" s="42"/>
    </row>
    <row r="223" spans="1:14">
      <c r="A223" s="36">
        <v>214</v>
      </c>
      <c r="B223" s="37" t="s">
        <v>1008</v>
      </c>
      <c r="C223" s="38">
        <v>436049057</v>
      </c>
      <c r="D223" s="36">
        <v>436</v>
      </c>
      <c r="E223" s="33">
        <v>49</v>
      </c>
      <c r="F223" s="33">
        <v>57</v>
      </c>
      <c r="G223" s="33">
        <v>1</v>
      </c>
      <c r="H223" s="39">
        <v>1.0980000000000001</v>
      </c>
      <c r="I223" s="36">
        <v>10</v>
      </c>
      <c r="J223" s="40"/>
      <c r="K223" s="41">
        <v>13870</v>
      </c>
      <c r="L223" s="41"/>
      <c r="M223" s="41"/>
      <c r="N223" s="42"/>
    </row>
    <row r="224" spans="1:14">
      <c r="A224" s="36">
        <v>215</v>
      </c>
      <c r="B224" s="37" t="s">
        <v>1009</v>
      </c>
      <c r="C224" s="38">
        <v>436049093</v>
      </c>
      <c r="D224" s="36">
        <v>436</v>
      </c>
      <c r="E224" s="33">
        <v>49</v>
      </c>
      <c r="F224" s="33">
        <v>93</v>
      </c>
      <c r="G224" s="33">
        <v>1</v>
      </c>
      <c r="H224" s="39">
        <v>1.0980000000000001</v>
      </c>
      <c r="I224" s="36">
        <v>8</v>
      </c>
      <c r="J224" s="40"/>
      <c r="K224" s="41">
        <v>10545</v>
      </c>
      <c r="L224" s="41"/>
      <c r="M224" s="41"/>
      <c r="N224" s="42"/>
    </row>
    <row r="225" spans="1:14">
      <c r="A225" s="36">
        <v>216</v>
      </c>
      <c r="B225" s="37" t="s">
        <v>1010</v>
      </c>
      <c r="C225" s="38">
        <v>436049133</v>
      </c>
      <c r="D225" s="36">
        <v>436</v>
      </c>
      <c r="E225" s="33">
        <v>49</v>
      </c>
      <c r="F225" s="33">
        <v>133</v>
      </c>
      <c r="G225" s="33">
        <v>1</v>
      </c>
      <c r="H225" s="39">
        <v>1.0980000000000001</v>
      </c>
      <c r="I225" s="36">
        <v>1</v>
      </c>
      <c r="J225" s="40"/>
      <c r="K225" s="41">
        <v>8747</v>
      </c>
      <c r="L225" s="41"/>
      <c r="M225" s="41"/>
      <c r="N225" s="42"/>
    </row>
    <row r="226" spans="1:14">
      <c r="A226" s="36">
        <v>217</v>
      </c>
      <c r="B226" s="37" t="s">
        <v>1011</v>
      </c>
      <c r="C226" s="38">
        <v>436049149</v>
      </c>
      <c r="D226" s="36">
        <v>436</v>
      </c>
      <c r="E226" s="33">
        <v>49</v>
      </c>
      <c r="F226" s="33">
        <v>149</v>
      </c>
      <c r="G226" s="33">
        <v>1</v>
      </c>
      <c r="H226" s="39">
        <v>1.0980000000000001</v>
      </c>
      <c r="I226" s="36">
        <v>1</v>
      </c>
      <c r="J226" s="40"/>
      <c r="K226" s="41">
        <v>9670</v>
      </c>
      <c r="L226" s="41"/>
      <c r="M226" s="41"/>
      <c r="N226" s="42"/>
    </row>
    <row r="227" spans="1:14">
      <c r="A227" s="36">
        <v>218</v>
      </c>
      <c r="B227" s="37" t="s">
        <v>1012</v>
      </c>
      <c r="C227" s="38">
        <v>436049165</v>
      </c>
      <c r="D227" s="36">
        <v>436</v>
      </c>
      <c r="E227" s="33">
        <v>49</v>
      </c>
      <c r="F227" s="33">
        <v>165</v>
      </c>
      <c r="G227" s="33">
        <v>1</v>
      </c>
      <c r="H227" s="39">
        <v>1.0980000000000001</v>
      </c>
      <c r="I227" s="36">
        <v>8</v>
      </c>
      <c r="J227" s="40"/>
      <c r="K227" s="41">
        <v>11045</v>
      </c>
      <c r="L227" s="41"/>
      <c r="M227" s="41"/>
      <c r="N227" s="42"/>
    </row>
    <row r="228" spans="1:14">
      <c r="A228" s="36">
        <v>219</v>
      </c>
      <c r="B228" s="37" t="s">
        <v>1013</v>
      </c>
      <c r="C228" s="38">
        <v>436049176</v>
      </c>
      <c r="D228" s="36">
        <v>436</v>
      </c>
      <c r="E228" s="33">
        <v>49</v>
      </c>
      <c r="F228" s="33">
        <v>176</v>
      </c>
      <c r="G228" s="33">
        <v>1</v>
      </c>
      <c r="H228" s="39">
        <v>1.0980000000000001</v>
      </c>
      <c r="I228" s="36">
        <v>5</v>
      </c>
      <c r="J228" s="40"/>
      <c r="K228" s="41">
        <v>10891</v>
      </c>
      <c r="L228" s="41"/>
      <c r="M228" s="41"/>
      <c r="N228" s="42"/>
    </row>
    <row r="229" spans="1:14">
      <c r="A229" s="36">
        <v>220</v>
      </c>
      <c r="B229" s="37" t="s">
        <v>1014</v>
      </c>
      <c r="C229" s="38">
        <v>436049201</v>
      </c>
      <c r="D229" s="36">
        <v>436</v>
      </c>
      <c r="E229" s="33">
        <v>49</v>
      </c>
      <c r="F229" s="33">
        <v>201</v>
      </c>
      <c r="G229" s="33">
        <v>1</v>
      </c>
      <c r="H229" s="39">
        <v>1.0980000000000001</v>
      </c>
      <c r="I229" s="36">
        <v>10</v>
      </c>
      <c r="J229" s="40"/>
      <c r="K229" s="41">
        <v>15151</v>
      </c>
      <c r="L229" s="41"/>
      <c r="M229" s="41"/>
      <c r="N229" s="42"/>
    </row>
    <row r="230" spans="1:14">
      <c r="A230" s="36">
        <v>221</v>
      </c>
      <c r="B230" s="37" t="s">
        <v>1015</v>
      </c>
      <c r="C230" s="38">
        <v>436049229</v>
      </c>
      <c r="D230" s="36">
        <v>436</v>
      </c>
      <c r="E230" s="33">
        <v>49</v>
      </c>
      <c r="F230" s="33">
        <v>229</v>
      </c>
      <c r="G230" s="33">
        <v>1</v>
      </c>
      <c r="H230" s="39">
        <v>1.0980000000000001</v>
      </c>
      <c r="I230" s="36">
        <v>1</v>
      </c>
      <c r="J230" s="40"/>
      <c r="K230" s="41">
        <v>10593</v>
      </c>
      <c r="L230" s="41"/>
      <c r="M230" s="41"/>
      <c r="N230" s="42"/>
    </row>
    <row r="231" spans="1:14">
      <c r="A231" s="36">
        <v>222</v>
      </c>
      <c r="B231" s="37" t="s">
        <v>1016</v>
      </c>
      <c r="C231" s="38">
        <v>436049244</v>
      </c>
      <c r="D231" s="36">
        <v>436</v>
      </c>
      <c r="E231" s="33">
        <v>49</v>
      </c>
      <c r="F231" s="33">
        <v>244</v>
      </c>
      <c r="G231" s="33">
        <v>1</v>
      </c>
      <c r="H231" s="39">
        <v>1.0980000000000001</v>
      </c>
      <c r="I231" s="36">
        <v>9</v>
      </c>
      <c r="J231" s="40"/>
      <c r="K231" s="41">
        <v>11594</v>
      </c>
      <c r="L231" s="41"/>
      <c r="M231" s="41"/>
      <c r="N231" s="42"/>
    </row>
    <row r="232" spans="1:14">
      <c r="A232" s="36">
        <v>223</v>
      </c>
      <c r="B232" s="37" t="s">
        <v>1017</v>
      </c>
      <c r="C232" s="38">
        <v>436049248</v>
      </c>
      <c r="D232" s="36">
        <v>436</v>
      </c>
      <c r="E232" s="33">
        <v>49</v>
      </c>
      <c r="F232" s="33">
        <v>248</v>
      </c>
      <c r="G232" s="33">
        <v>1</v>
      </c>
      <c r="H232" s="39">
        <v>1.0980000000000001</v>
      </c>
      <c r="I232" s="36">
        <v>5</v>
      </c>
      <c r="J232" s="40"/>
      <c r="K232" s="41">
        <v>11091</v>
      </c>
      <c r="L232" s="41"/>
      <c r="M232" s="41"/>
      <c r="N232" s="42"/>
    </row>
    <row r="233" spans="1:14">
      <c r="A233" s="36">
        <v>224</v>
      </c>
      <c r="B233" s="37" t="s">
        <v>1018</v>
      </c>
      <c r="C233" s="38">
        <v>436049258</v>
      </c>
      <c r="D233" s="36">
        <v>436</v>
      </c>
      <c r="E233" s="33">
        <v>49</v>
      </c>
      <c r="F233" s="33">
        <v>258</v>
      </c>
      <c r="G233" s="33">
        <v>1</v>
      </c>
      <c r="H233" s="39">
        <v>1.0980000000000001</v>
      </c>
      <c r="I233" s="36">
        <v>1</v>
      </c>
      <c r="J233" s="40"/>
      <c r="K233" s="41">
        <v>10593</v>
      </c>
      <c r="L233" s="41"/>
      <c r="M233" s="41"/>
      <c r="N233" s="42"/>
    </row>
    <row r="234" spans="1:14">
      <c r="A234" s="36">
        <v>225</v>
      </c>
      <c r="B234" s="37" t="s">
        <v>1019</v>
      </c>
      <c r="C234" s="38">
        <v>436049262</v>
      </c>
      <c r="D234" s="36">
        <v>436</v>
      </c>
      <c r="E234" s="33">
        <v>49</v>
      </c>
      <c r="F234" s="33">
        <v>262</v>
      </c>
      <c r="G234" s="33">
        <v>1</v>
      </c>
      <c r="H234" s="39">
        <v>1.0980000000000001</v>
      </c>
      <c r="I234" s="36">
        <v>10</v>
      </c>
      <c r="J234" s="40"/>
      <c r="K234" s="41">
        <v>11949</v>
      </c>
      <c r="L234" s="41"/>
      <c r="M234" s="41"/>
      <c r="N234" s="42"/>
    </row>
    <row r="235" spans="1:14">
      <c r="A235" s="36">
        <v>226</v>
      </c>
      <c r="B235" s="37" t="s">
        <v>1020</v>
      </c>
      <c r="C235" s="38">
        <v>436049274</v>
      </c>
      <c r="D235" s="36">
        <v>436</v>
      </c>
      <c r="E235" s="33">
        <v>49</v>
      </c>
      <c r="F235" s="33">
        <v>274</v>
      </c>
      <c r="G235" s="33">
        <v>1</v>
      </c>
      <c r="H235" s="39">
        <v>1.0980000000000001</v>
      </c>
      <c r="I235" s="36">
        <v>1</v>
      </c>
      <c r="J235" s="40"/>
      <c r="K235" s="41">
        <v>9209</v>
      </c>
      <c r="L235" s="41"/>
      <c r="M235" s="41"/>
      <c r="N235" s="42"/>
    </row>
    <row r="236" spans="1:14">
      <c r="A236" s="36">
        <v>227</v>
      </c>
      <c r="B236" s="37" t="s">
        <v>1021</v>
      </c>
      <c r="C236" s="38">
        <v>436049284</v>
      </c>
      <c r="D236" s="36">
        <v>436</v>
      </c>
      <c r="E236" s="33">
        <v>49</v>
      </c>
      <c r="F236" s="33">
        <v>284</v>
      </c>
      <c r="G236" s="33">
        <v>1</v>
      </c>
      <c r="H236" s="39">
        <v>1.0980000000000001</v>
      </c>
      <c r="I236" s="36">
        <v>1</v>
      </c>
      <c r="J236" s="40"/>
      <c r="K236" s="41">
        <v>10593</v>
      </c>
      <c r="L236" s="41"/>
      <c r="M236" s="41"/>
      <c r="N236" s="42"/>
    </row>
    <row r="237" spans="1:14">
      <c r="A237" s="36">
        <v>228</v>
      </c>
      <c r="B237" s="37" t="s">
        <v>1022</v>
      </c>
      <c r="C237" s="38">
        <v>436049285</v>
      </c>
      <c r="D237" s="36">
        <v>436</v>
      </c>
      <c r="E237" s="33">
        <v>49</v>
      </c>
      <c r="F237" s="33">
        <v>285</v>
      </c>
      <c r="G237" s="33">
        <v>1</v>
      </c>
      <c r="H237" s="39">
        <v>1.0980000000000001</v>
      </c>
      <c r="I237" s="36">
        <v>1</v>
      </c>
      <c r="J237" s="40"/>
      <c r="K237" s="41">
        <v>10593</v>
      </c>
      <c r="L237" s="41"/>
      <c r="M237" s="41"/>
      <c r="N237" s="42"/>
    </row>
    <row r="238" spans="1:14">
      <c r="A238" s="36">
        <v>229</v>
      </c>
      <c r="B238" s="37" t="s">
        <v>1023</v>
      </c>
      <c r="C238" s="38">
        <v>436049308</v>
      </c>
      <c r="D238" s="36">
        <v>436</v>
      </c>
      <c r="E238" s="33">
        <v>49</v>
      </c>
      <c r="F238" s="33">
        <v>308</v>
      </c>
      <c r="G238" s="33">
        <v>1</v>
      </c>
      <c r="H238" s="39">
        <v>1.0980000000000001</v>
      </c>
      <c r="I238" s="36">
        <v>6</v>
      </c>
      <c r="J238" s="40"/>
      <c r="K238" s="41">
        <v>11227</v>
      </c>
      <c r="L238" s="41"/>
      <c r="M238" s="41"/>
      <c r="N238" s="42"/>
    </row>
    <row r="239" spans="1:14">
      <c r="A239" s="36">
        <v>230</v>
      </c>
      <c r="B239" s="37" t="s">
        <v>1024</v>
      </c>
      <c r="C239" s="38">
        <v>436049336</v>
      </c>
      <c r="D239" s="36">
        <v>436</v>
      </c>
      <c r="E239" s="33">
        <v>49</v>
      </c>
      <c r="F239" s="33">
        <v>336</v>
      </c>
      <c r="G239" s="33">
        <v>1</v>
      </c>
      <c r="H239" s="39">
        <v>1.0980000000000001</v>
      </c>
      <c r="I239" s="36">
        <v>1</v>
      </c>
      <c r="J239" s="40"/>
      <c r="K239" s="41">
        <v>10593</v>
      </c>
      <c r="L239" s="41"/>
      <c r="M239" s="41"/>
      <c r="N239" s="42"/>
    </row>
    <row r="240" spans="1:14">
      <c r="A240" s="36">
        <v>231</v>
      </c>
      <c r="B240" s="37" t="s">
        <v>1025</v>
      </c>
      <c r="C240" s="38">
        <v>436049346</v>
      </c>
      <c r="D240" s="36">
        <v>436</v>
      </c>
      <c r="E240" s="33">
        <v>49</v>
      </c>
      <c r="F240" s="33">
        <v>346</v>
      </c>
      <c r="G240" s="33">
        <v>1</v>
      </c>
      <c r="H240" s="39">
        <v>1.0980000000000001</v>
      </c>
      <c r="I240" s="36">
        <v>1</v>
      </c>
      <c r="J240" s="40"/>
      <c r="K240" s="41">
        <v>10593</v>
      </c>
      <c r="L240" s="41"/>
      <c r="M240" s="41"/>
      <c r="N240" s="42"/>
    </row>
    <row r="241" spans="1:14">
      <c r="A241" s="36">
        <v>232</v>
      </c>
      <c r="B241" s="37" t="s">
        <v>1026</v>
      </c>
      <c r="C241" s="38">
        <v>436049730</v>
      </c>
      <c r="D241" s="36">
        <v>436</v>
      </c>
      <c r="E241" s="33">
        <v>49</v>
      </c>
      <c r="F241" s="33">
        <v>730</v>
      </c>
      <c r="G241" s="33">
        <v>1</v>
      </c>
      <c r="H241" s="39">
        <v>1.0980000000000001</v>
      </c>
      <c r="I241" s="36">
        <v>1</v>
      </c>
      <c r="J241" s="40"/>
      <c r="K241" s="41">
        <v>10593</v>
      </c>
      <c r="L241" s="41"/>
      <c r="M241" s="41"/>
      <c r="N241" s="42"/>
    </row>
    <row r="242" spans="1:14">
      <c r="A242" s="36">
        <v>233</v>
      </c>
      <c r="B242" s="37" t="s">
        <v>1027</v>
      </c>
      <c r="C242" s="38">
        <v>437035035</v>
      </c>
      <c r="D242" s="36">
        <v>437</v>
      </c>
      <c r="E242" s="33">
        <v>35</v>
      </c>
      <c r="F242" s="33">
        <v>35</v>
      </c>
      <c r="G242" s="33">
        <v>1</v>
      </c>
      <c r="H242" s="39">
        <v>1.079</v>
      </c>
      <c r="I242" s="36">
        <v>10</v>
      </c>
      <c r="J242" s="40"/>
      <c r="K242" s="41">
        <v>13263</v>
      </c>
      <c r="L242" s="41"/>
      <c r="M242" s="41"/>
      <c r="N242" s="42"/>
    </row>
    <row r="243" spans="1:14">
      <c r="A243" s="36">
        <v>234</v>
      </c>
      <c r="B243" s="37" t="s">
        <v>1028</v>
      </c>
      <c r="C243" s="38">
        <v>437035044</v>
      </c>
      <c r="D243" s="36">
        <v>437</v>
      </c>
      <c r="E243" s="33">
        <v>35</v>
      </c>
      <c r="F243" s="33">
        <v>44</v>
      </c>
      <c r="G243" s="33">
        <v>1</v>
      </c>
      <c r="H243" s="39">
        <v>1.079</v>
      </c>
      <c r="I243" s="36">
        <v>10</v>
      </c>
      <c r="J243" s="40"/>
      <c r="K243" s="41">
        <v>13428</v>
      </c>
      <c r="L243" s="41"/>
      <c r="M243" s="41"/>
      <c r="N243" s="42"/>
    </row>
    <row r="244" spans="1:14">
      <c r="A244" s="36">
        <v>235</v>
      </c>
      <c r="B244" s="37" t="s">
        <v>1029</v>
      </c>
      <c r="C244" s="38">
        <v>437035100</v>
      </c>
      <c r="D244" s="36">
        <v>437</v>
      </c>
      <c r="E244" s="33">
        <v>35</v>
      </c>
      <c r="F244" s="33">
        <v>100</v>
      </c>
      <c r="G244" s="33">
        <v>1</v>
      </c>
      <c r="H244" s="39">
        <v>1.079</v>
      </c>
      <c r="I244" s="36">
        <v>10</v>
      </c>
      <c r="J244" s="40"/>
      <c r="K244" s="41">
        <v>14923</v>
      </c>
      <c r="L244" s="41"/>
      <c r="M244" s="41"/>
      <c r="N244" s="42"/>
    </row>
    <row r="245" spans="1:14">
      <c r="A245" s="36">
        <v>236</v>
      </c>
      <c r="B245" s="37" t="s">
        <v>1030</v>
      </c>
      <c r="C245" s="38">
        <v>437035163</v>
      </c>
      <c r="D245" s="36">
        <v>437</v>
      </c>
      <c r="E245" s="33">
        <v>35</v>
      </c>
      <c r="F245" s="33">
        <v>163</v>
      </c>
      <c r="G245" s="33">
        <v>1</v>
      </c>
      <c r="H245" s="39">
        <v>1.079</v>
      </c>
      <c r="I245" s="36">
        <v>1</v>
      </c>
      <c r="J245" s="40"/>
      <c r="K245" s="41">
        <v>10438</v>
      </c>
      <c r="L245" s="41"/>
      <c r="M245" s="41"/>
      <c r="N245" s="42"/>
    </row>
    <row r="246" spans="1:14">
      <c r="A246" s="36">
        <v>237</v>
      </c>
      <c r="B246" s="37" t="s">
        <v>1031</v>
      </c>
      <c r="C246" s="38">
        <v>437035244</v>
      </c>
      <c r="D246" s="36">
        <v>437</v>
      </c>
      <c r="E246" s="33">
        <v>35</v>
      </c>
      <c r="F246" s="33">
        <v>244</v>
      </c>
      <c r="G246" s="33">
        <v>1</v>
      </c>
      <c r="H246" s="39">
        <v>1.079</v>
      </c>
      <c r="I246" s="36">
        <v>10</v>
      </c>
      <c r="J246" s="40"/>
      <c r="K246" s="41">
        <v>14923</v>
      </c>
      <c r="L246" s="41"/>
      <c r="M246" s="41"/>
      <c r="N246" s="42"/>
    </row>
    <row r="247" spans="1:14">
      <c r="A247" s="36">
        <v>238</v>
      </c>
      <c r="B247" s="37" t="s">
        <v>1032</v>
      </c>
      <c r="C247" s="38">
        <v>438035035</v>
      </c>
      <c r="D247" s="36">
        <v>438</v>
      </c>
      <c r="E247" s="33">
        <v>35</v>
      </c>
      <c r="F247" s="33">
        <v>35</v>
      </c>
      <c r="G247" s="33">
        <v>1</v>
      </c>
      <c r="H247" s="39">
        <v>1.079</v>
      </c>
      <c r="I247" s="36">
        <v>10</v>
      </c>
      <c r="J247" s="40"/>
      <c r="K247" s="41">
        <v>12236</v>
      </c>
      <c r="L247" s="41"/>
      <c r="M247" s="41"/>
      <c r="N247" s="42"/>
    </row>
    <row r="248" spans="1:14">
      <c r="A248" s="36">
        <v>239</v>
      </c>
      <c r="B248" s="37" t="s">
        <v>1033</v>
      </c>
      <c r="C248" s="38">
        <v>438035057</v>
      </c>
      <c r="D248" s="36">
        <v>438</v>
      </c>
      <c r="E248" s="33">
        <v>35</v>
      </c>
      <c r="F248" s="33">
        <v>57</v>
      </c>
      <c r="G248" s="33">
        <v>1</v>
      </c>
      <c r="H248" s="39">
        <v>1.079</v>
      </c>
      <c r="I248" s="36">
        <v>1</v>
      </c>
      <c r="J248" s="40"/>
      <c r="K248" s="41">
        <v>3965</v>
      </c>
      <c r="L248" s="41"/>
      <c r="M248" s="41"/>
      <c r="N248" s="42"/>
    </row>
    <row r="249" spans="1:14">
      <c r="A249" s="36">
        <v>240</v>
      </c>
      <c r="B249" s="37" t="s">
        <v>1034</v>
      </c>
      <c r="C249" s="38">
        <v>438035220</v>
      </c>
      <c r="D249" s="36">
        <v>438</v>
      </c>
      <c r="E249" s="33">
        <v>35</v>
      </c>
      <c r="F249" s="33">
        <v>220</v>
      </c>
      <c r="G249" s="33">
        <v>1</v>
      </c>
      <c r="H249" s="39">
        <v>1.079</v>
      </c>
      <c r="I249" s="36">
        <v>10</v>
      </c>
      <c r="J249" s="40"/>
      <c r="K249" s="41">
        <v>13489</v>
      </c>
      <c r="L249" s="41"/>
      <c r="M249" s="41"/>
      <c r="N249" s="42"/>
    </row>
    <row r="250" spans="1:14">
      <c r="A250" s="36">
        <v>241</v>
      </c>
      <c r="B250" s="37" t="s">
        <v>1035</v>
      </c>
      <c r="C250" s="38">
        <v>438035244</v>
      </c>
      <c r="D250" s="36">
        <v>438</v>
      </c>
      <c r="E250" s="33">
        <v>35</v>
      </c>
      <c r="F250" s="33">
        <v>244</v>
      </c>
      <c r="G250" s="33">
        <v>1</v>
      </c>
      <c r="H250" s="39">
        <v>1.079</v>
      </c>
      <c r="I250" s="36">
        <v>10</v>
      </c>
      <c r="J250" s="40"/>
      <c r="K250" s="41">
        <v>11662</v>
      </c>
      <c r="L250" s="41"/>
      <c r="M250" s="41"/>
      <c r="N250" s="42"/>
    </row>
    <row r="251" spans="1:14">
      <c r="A251" s="36">
        <v>242</v>
      </c>
      <c r="B251" s="37" t="s">
        <v>1036</v>
      </c>
      <c r="C251" s="38">
        <v>438035248</v>
      </c>
      <c r="D251" s="36">
        <v>438</v>
      </c>
      <c r="E251" s="33">
        <v>35</v>
      </c>
      <c r="F251" s="33">
        <v>248</v>
      </c>
      <c r="G251" s="33">
        <v>1</v>
      </c>
      <c r="H251" s="39">
        <v>1.079</v>
      </c>
      <c r="I251" s="36">
        <v>1</v>
      </c>
      <c r="J251" s="40"/>
      <c r="K251" s="41">
        <v>9004</v>
      </c>
      <c r="L251" s="41"/>
      <c r="M251" s="41"/>
      <c r="N251" s="42"/>
    </row>
    <row r="252" spans="1:14">
      <c r="A252" s="36">
        <v>243</v>
      </c>
      <c r="B252" s="37" t="s">
        <v>1037</v>
      </c>
      <c r="C252" s="38">
        <v>438035336</v>
      </c>
      <c r="D252" s="36">
        <v>438</v>
      </c>
      <c r="E252" s="33">
        <v>35</v>
      </c>
      <c r="F252" s="33">
        <v>336</v>
      </c>
      <c r="G252" s="33">
        <v>1</v>
      </c>
      <c r="H252" s="39">
        <v>1.079</v>
      </c>
      <c r="I252" s="36">
        <v>1</v>
      </c>
      <c r="J252" s="40"/>
      <c r="K252" s="41">
        <v>9004</v>
      </c>
      <c r="L252" s="41"/>
      <c r="M252" s="41"/>
      <c r="N252" s="42"/>
    </row>
    <row r="253" spans="1:14">
      <c r="A253" s="36">
        <v>244</v>
      </c>
      <c r="B253" s="37" t="s">
        <v>1038</v>
      </c>
      <c r="C253" s="38">
        <v>439035035</v>
      </c>
      <c r="D253" s="36">
        <v>439</v>
      </c>
      <c r="E253" s="33">
        <v>35</v>
      </c>
      <c r="F253" s="33">
        <v>35</v>
      </c>
      <c r="G253" s="33">
        <v>1</v>
      </c>
      <c r="H253" s="39">
        <v>1.079</v>
      </c>
      <c r="I253" s="36">
        <v>10</v>
      </c>
      <c r="J253" s="40"/>
      <c r="K253" s="41">
        <v>11279</v>
      </c>
      <c r="L253" s="41"/>
      <c r="M253" s="41"/>
      <c r="N253" s="42"/>
    </row>
    <row r="254" spans="1:14">
      <c r="A254" s="36">
        <v>245</v>
      </c>
      <c r="B254" s="37" t="s">
        <v>1039</v>
      </c>
      <c r="C254" s="38">
        <v>439035046</v>
      </c>
      <c r="D254" s="36">
        <v>439</v>
      </c>
      <c r="E254" s="33">
        <v>35</v>
      </c>
      <c r="F254" s="33">
        <v>46</v>
      </c>
      <c r="G254" s="33">
        <v>1</v>
      </c>
      <c r="H254" s="39">
        <v>1.079</v>
      </c>
      <c r="I254" s="36">
        <v>1</v>
      </c>
      <c r="J254" s="40"/>
      <c r="K254" s="41">
        <v>9004</v>
      </c>
      <c r="L254" s="41"/>
      <c r="M254" s="41"/>
      <c r="N254" s="42"/>
    </row>
    <row r="255" spans="1:14">
      <c r="A255" s="36">
        <v>246</v>
      </c>
      <c r="B255" s="37" t="s">
        <v>1040</v>
      </c>
      <c r="C255" s="38">
        <v>439035133</v>
      </c>
      <c r="D255" s="36">
        <v>439</v>
      </c>
      <c r="E255" s="33">
        <v>35</v>
      </c>
      <c r="F255" s="33">
        <v>133</v>
      </c>
      <c r="G255" s="33">
        <v>1</v>
      </c>
      <c r="H255" s="39">
        <v>1.079</v>
      </c>
      <c r="I255" s="36">
        <v>10</v>
      </c>
      <c r="J255" s="40"/>
      <c r="K255" s="41">
        <v>13297</v>
      </c>
      <c r="L255" s="41"/>
      <c r="M255" s="41"/>
      <c r="N255" s="42"/>
    </row>
    <row r="256" spans="1:14">
      <c r="A256" s="36">
        <v>247</v>
      </c>
      <c r="B256" s="37" t="s">
        <v>1041</v>
      </c>
      <c r="C256" s="38">
        <v>439035176</v>
      </c>
      <c r="D256" s="36">
        <v>439</v>
      </c>
      <c r="E256" s="33">
        <v>35</v>
      </c>
      <c r="F256" s="33">
        <v>176</v>
      </c>
      <c r="G256" s="33">
        <v>1</v>
      </c>
      <c r="H256" s="39">
        <v>1.079</v>
      </c>
      <c r="I256" s="36">
        <v>1</v>
      </c>
      <c r="J256" s="40"/>
      <c r="K256" s="41">
        <v>9004</v>
      </c>
      <c r="L256" s="41"/>
      <c r="M256" s="41"/>
      <c r="N256" s="42"/>
    </row>
    <row r="257" spans="1:14">
      <c r="A257" s="36">
        <v>248</v>
      </c>
      <c r="B257" s="37" t="s">
        <v>1042</v>
      </c>
      <c r="C257" s="38">
        <v>439035199</v>
      </c>
      <c r="D257" s="36">
        <v>439</v>
      </c>
      <c r="E257" s="33">
        <v>35</v>
      </c>
      <c r="F257" s="33">
        <v>199</v>
      </c>
      <c r="G257" s="33">
        <v>1</v>
      </c>
      <c r="H257" s="39">
        <v>1.079</v>
      </c>
      <c r="I257" s="36">
        <v>1</v>
      </c>
      <c r="J257" s="40"/>
      <c r="K257" s="41">
        <v>9004</v>
      </c>
      <c r="L257" s="41"/>
      <c r="M257" s="41"/>
      <c r="N257" s="42"/>
    </row>
    <row r="258" spans="1:14">
      <c r="A258" s="36">
        <v>249</v>
      </c>
      <c r="B258" s="37" t="s">
        <v>1043</v>
      </c>
      <c r="C258" s="38">
        <v>439035243</v>
      </c>
      <c r="D258" s="36">
        <v>439</v>
      </c>
      <c r="E258" s="33">
        <v>35</v>
      </c>
      <c r="F258" s="33">
        <v>243</v>
      </c>
      <c r="G258" s="33">
        <v>1</v>
      </c>
      <c r="H258" s="39">
        <v>1.079</v>
      </c>
      <c r="I258" s="36">
        <v>1</v>
      </c>
      <c r="J258" s="40"/>
      <c r="K258" s="41">
        <v>8621</v>
      </c>
      <c r="L258" s="41"/>
      <c r="M258" s="41"/>
      <c r="N258" s="42"/>
    </row>
    <row r="259" spans="1:14">
      <c r="A259" s="36">
        <v>250</v>
      </c>
      <c r="B259" s="37" t="s">
        <v>1044</v>
      </c>
      <c r="C259" s="38">
        <v>439035244</v>
      </c>
      <c r="D259" s="36">
        <v>439</v>
      </c>
      <c r="E259" s="33">
        <v>35</v>
      </c>
      <c r="F259" s="33">
        <v>244</v>
      </c>
      <c r="G259" s="33">
        <v>1</v>
      </c>
      <c r="H259" s="39">
        <v>1.079</v>
      </c>
      <c r="I259" s="36">
        <v>1</v>
      </c>
      <c r="J259" s="40"/>
      <c r="K259" s="41">
        <v>11109</v>
      </c>
      <c r="L259" s="41"/>
      <c r="M259" s="41"/>
      <c r="N259" s="42"/>
    </row>
    <row r="260" spans="1:14">
      <c r="A260" s="36">
        <v>251</v>
      </c>
      <c r="B260" s="37" t="s">
        <v>1045</v>
      </c>
      <c r="C260" s="38">
        <v>440149128</v>
      </c>
      <c r="D260" s="36">
        <v>440</v>
      </c>
      <c r="E260" s="33">
        <v>149</v>
      </c>
      <c r="F260" s="33">
        <v>128</v>
      </c>
      <c r="G260" s="33">
        <v>1</v>
      </c>
      <c r="H260" s="39">
        <v>1</v>
      </c>
      <c r="I260" s="36">
        <v>10</v>
      </c>
      <c r="J260" s="40"/>
      <c r="K260" s="41">
        <v>12275</v>
      </c>
      <c r="L260" s="41"/>
      <c r="M260" s="41"/>
      <c r="N260" s="42"/>
    </row>
    <row r="261" spans="1:14">
      <c r="A261" s="36">
        <v>252</v>
      </c>
      <c r="B261" s="37" t="s">
        <v>1046</v>
      </c>
      <c r="C261" s="38">
        <v>440149149</v>
      </c>
      <c r="D261" s="36">
        <v>440</v>
      </c>
      <c r="E261" s="33">
        <v>149</v>
      </c>
      <c r="F261" s="33">
        <v>149</v>
      </c>
      <c r="G261" s="33">
        <v>1</v>
      </c>
      <c r="H261" s="39">
        <v>1</v>
      </c>
      <c r="I261" s="36">
        <v>10</v>
      </c>
      <c r="J261" s="40"/>
      <c r="K261" s="41">
        <v>11534</v>
      </c>
      <c r="L261" s="41"/>
      <c r="M261" s="41"/>
      <c r="N261" s="42"/>
    </row>
    <row r="262" spans="1:14">
      <c r="A262" s="36">
        <v>253</v>
      </c>
      <c r="B262" s="37" t="s">
        <v>1047</v>
      </c>
      <c r="C262" s="38">
        <v>440149181</v>
      </c>
      <c r="D262" s="36">
        <v>440</v>
      </c>
      <c r="E262" s="33">
        <v>149</v>
      </c>
      <c r="F262" s="33">
        <v>181</v>
      </c>
      <c r="G262" s="33">
        <v>1</v>
      </c>
      <c r="H262" s="39">
        <v>1</v>
      </c>
      <c r="I262" s="36">
        <v>8</v>
      </c>
      <c r="J262" s="40"/>
      <c r="K262" s="41">
        <v>10058</v>
      </c>
      <c r="L262" s="41"/>
      <c r="M262" s="41"/>
      <c r="N262" s="42"/>
    </row>
    <row r="263" spans="1:14">
      <c r="A263" s="36">
        <v>254</v>
      </c>
      <c r="B263" s="37" t="s">
        <v>1048</v>
      </c>
      <c r="C263" s="38">
        <v>440149211</v>
      </c>
      <c r="D263" s="36">
        <v>440</v>
      </c>
      <c r="E263" s="33">
        <v>149</v>
      </c>
      <c r="F263" s="33">
        <v>211</v>
      </c>
      <c r="G263" s="33">
        <v>1</v>
      </c>
      <c r="H263" s="39">
        <v>1</v>
      </c>
      <c r="I263" s="36">
        <v>1</v>
      </c>
      <c r="J263" s="40"/>
      <c r="K263" s="41">
        <v>3723</v>
      </c>
      <c r="L263" s="41"/>
      <c r="M263" s="41"/>
      <c r="N263" s="42"/>
    </row>
    <row r="264" spans="1:14">
      <c r="A264" s="36">
        <v>255</v>
      </c>
      <c r="B264" s="37" t="s">
        <v>1049</v>
      </c>
      <c r="C264" s="38">
        <v>441281005</v>
      </c>
      <c r="D264" s="36">
        <v>441</v>
      </c>
      <c r="E264" s="33">
        <v>281</v>
      </c>
      <c r="F264" s="33">
        <v>5</v>
      </c>
      <c r="G264" s="33">
        <v>1</v>
      </c>
      <c r="H264" s="39">
        <v>1</v>
      </c>
      <c r="I264" s="36">
        <v>1</v>
      </c>
      <c r="J264" s="40"/>
      <c r="K264" s="41">
        <v>9794</v>
      </c>
      <c r="L264" s="41"/>
      <c r="M264" s="41"/>
      <c r="N264" s="42"/>
    </row>
    <row r="265" spans="1:14">
      <c r="A265" s="36">
        <v>256</v>
      </c>
      <c r="B265" s="37" t="s">
        <v>1050</v>
      </c>
      <c r="C265" s="38">
        <v>441281061</v>
      </c>
      <c r="D265" s="36">
        <v>441</v>
      </c>
      <c r="E265" s="33">
        <v>281</v>
      </c>
      <c r="F265" s="33">
        <v>61</v>
      </c>
      <c r="G265" s="33">
        <v>1</v>
      </c>
      <c r="H265" s="39">
        <v>1</v>
      </c>
      <c r="I265" s="36">
        <v>8</v>
      </c>
      <c r="J265" s="40"/>
      <c r="K265" s="41">
        <v>9817</v>
      </c>
      <c r="L265" s="41"/>
      <c r="M265" s="41"/>
      <c r="N265" s="42"/>
    </row>
    <row r="266" spans="1:14">
      <c r="A266" s="36">
        <v>257</v>
      </c>
      <c r="B266" s="37" t="s">
        <v>1051</v>
      </c>
      <c r="C266" s="38">
        <v>441281087</v>
      </c>
      <c r="D266" s="36">
        <v>441</v>
      </c>
      <c r="E266" s="33">
        <v>281</v>
      </c>
      <c r="F266" s="33">
        <v>87</v>
      </c>
      <c r="G266" s="33">
        <v>1</v>
      </c>
      <c r="H266" s="39">
        <v>1</v>
      </c>
      <c r="I266" s="36">
        <v>1</v>
      </c>
      <c r="J266" s="40"/>
      <c r="K266" s="41">
        <v>9346</v>
      </c>
      <c r="L266" s="41"/>
      <c r="M266" s="41"/>
      <c r="N266" s="42"/>
    </row>
    <row r="267" spans="1:14">
      <c r="A267" s="36">
        <v>258</v>
      </c>
      <c r="B267" s="37" t="s">
        <v>1052</v>
      </c>
      <c r="C267" s="38">
        <v>441281159</v>
      </c>
      <c r="D267" s="36">
        <v>441</v>
      </c>
      <c r="E267" s="33">
        <v>281</v>
      </c>
      <c r="F267" s="33">
        <v>159</v>
      </c>
      <c r="G267" s="33">
        <v>1</v>
      </c>
      <c r="H267" s="39">
        <v>1</v>
      </c>
      <c r="I267" s="36">
        <v>10</v>
      </c>
      <c r="J267" s="40"/>
      <c r="K267" s="41">
        <v>12631</v>
      </c>
      <c r="L267" s="41"/>
      <c r="M267" s="41"/>
      <c r="N267" s="42"/>
    </row>
    <row r="268" spans="1:14">
      <c r="A268" s="36">
        <v>259</v>
      </c>
      <c r="B268" s="37" t="s">
        <v>1053</v>
      </c>
      <c r="C268" s="38">
        <v>441281161</v>
      </c>
      <c r="D268" s="36">
        <v>441</v>
      </c>
      <c r="E268" s="33">
        <v>281</v>
      </c>
      <c r="F268" s="33">
        <v>161</v>
      </c>
      <c r="G268" s="33">
        <v>1</v>
      </c>
      <c r="H268" s="39">
        <v>1</v>
      </c>
      <c r="I268" s="36">
        <v>10</v>
      </c>
      <c r="J268" s="40"/>
      <c r="K268" s="41">
        <v>12631</v>
      </c>
      <c r="L268" s="41"/>
      <c r="M268" s="41"/>
      <c r="N268" s="42"/>
    </row>
    <row r="269" spans="1:14">
      <c r="A269" s="36">
        <v>260</v>
      </c>
      <c r="B269" s="37" t="s">
        <v>1054</v>
      </c>
      <c r="C269" s="38">
        <v>441281281</v>
      </c>
      <c r="D269" s="36">
        <v>441</v>
      </c>
      <c r="E269" s="33">
        <v>281</v>
      </c>
      <c r="F269" s="33">
        <v>281</v>
      </c>
      <c r="G269" s="33">
        <v>1</v>
      </c>
      <c r="H269" s="39">
        <v>1</v>
      </c>
      <c r="I269" s="36">
        <v>9</v>
      </c>
      <c r="J269" s="40"/>
      <c r="K269" s="41">
        <v>10602</v>
      </c>
      <c r="L269" s="41"/>
      <c r="M269" s="41"/>
      <c r="N269" s="42"/>
    </row>
    <row r="270" spans="1:14">
      <c r="A270" s="36">
        <v>261</v>
      </c>
      <c r="B270" s="37" t="s">
        <v>1055</v>
      </c>
      <c r="C270" s="38">
        <v>441281332</v>
      </c>
      <c r="D270" s="36">
        <v>441</v>
      </c>
      <c r="E270" s="33">
        <v>281</v>
      </c>
      <c r="F270" s="33">
        <v>332</v>
      </c>
      <c r="G270" s="33">
        <v>1</v>
      </c>
      <c r="H270" s="39">
        <v>1</v>
      </c>
      <c r="I270" s="36">
        <v>1</v>
      </c>
      <c r="J270" s="40"/>
      <c r="K270" s="41">
        <v>8094</v>
      </c>
      <c r="L270" s="41"/>
      <c r="M270" s="41"/>
      <c r="N270" s="42"/>
    </row>
    <row r="271" spans="1:14">
      <c r="A271" s="36">
        <v>262</v>
      </c>
      <c r="B271" s="37" t="s">
        <v>1056</v>
      </c>
      <c r="C271" s="38">
        <v>441281680</v>
      </c>
      <c r="D271" s="36">
        <v>441</v>
      </c>
      <c r="E271" s="33">
        <v>281</v>
      </c>
      <c r="F271" s="33">
        <v>680</v>
      </c>
      <c r="G271" s="33">
        <v>1</v>
      </c>
      <c r="H271" s="39">
        <v>1</v>
      </c>
      <c r="I271" s="36">
        <v>10</v>
      </c>
      <c r="J271" s="40"/>
      <c r="K271" s="41">
        <v>12631</v>
      </c>
      <c r="L271" s="41"/>
      <c r="M271" s="41"/>
      <c r="N271" s="42"/>
    </row>
    <row r="272" spans="1:14">
      <c r="A272" s="36">
        <v>263</v>
      </c>
      <c r="B272" s="37" t="s">
        <v>1057</v>
      </c>
      <c r="C272" s="38">
        <v>444035001</v>
      </c>
      <c r="D272" s="36">
        <v>444</v>
      </c>
      <c r="E272" s="33">
        <v>35</v>
      </c>
      <c r="F272" s="33">
        <v>1</v>
      </c>
      <c r="G272" s="33">
        <v>1</v>
      </c>
      <c r="H272" s="39">
        <v>1.079</v>
      </c>
      <c r="I272" s="36">
        <v>1</v>
      </c>
      <c r="J272" s="40"/>
      <c r="K272" s="41">
        <v>9004</v>
      </c>
      <c r="L272" s="41"/>
      <c r="M272" s="41"/>
      <c r="N272" s="42"/>
    </row>
    <row r="273" spans="1:14">
      <c r="A273" s="36">
        <v>264</v>
      </c>
      <c r="B273" s="37" t="s">
        <v>1058</v>
      </c>
      <c r="C273" s="38">
        <v>444035035</v>
      </c>
      <c r="D273" s="36">
        <v>444</v>
      </c>
      <c r="E273" s="33">
        <v>35</v>
      </c>
      <c r="F273" s="33">
        <v>35</v>
      </c>
      <c r="G273" s="33">
        <v>1</v>
      </c>
      <c r="H273" s="39">
        <v>1.079</v>
      </c>
      <c r="I273" s="36">
        <v>9</v>
      </c>
      <c r="J273" s="40"/>
      <c r="K273" s="41">
        <v>10741</v>
      </c>
      <c r="L273" s="41"/>
      <c r="M273" s="41"/>
      <c r="N273" s="42"/>
    </row>
    <row r="274" spans="1:14">
      <c r="A274" s="36">
        <v>265</v>
      </c>
      <c r="B274" s="37" t="s">
        <v>1059</v>
      </c>
      <c r="C274" s="38">
        <v>444035040</v>
      </c>
      <c r="D274" s="36">
        <v>444</v>
      </c>
      <c r="E274" s="33">
        <v>35</v>
      </c>
      <c r="F274" s="33">
        <v>40</v>
      </c>
      <c r="G274" s="33">
        <v>1</v>
      </c>
      <c r="H274" s="39">
        <v>1.079</v>
      </c>
      <c r="I274" s="36">
        <v>1</v>
      </c>
      <c r="J274" s="40"/>
      <c r="K274" s="41">
        <v>9865</v>
      </c>
      <c r="L274" s="41"/>
      <c r="M274" s="41"/>
      <c r="N274" s="42"/>
    </row>
    <row r="275" spans="1:14">
      <c r="A275" s="36">
        <v>266</v>
      </c>
      <c r="B275" s="37" t="s">
        <v>1060</v>
      </c>
      <c r="C275" s="38">
        <v>444035044</v>
      </c>
      <c r="D275" s="36">
        <v>444</v>
      </c>
      <c r="E275" s="33">
        <v>35</v>
      </c>
      <c r="F275" s="33">
        <v>44</v>
      </c>
      <c r="G275" s="33">
        <v>1</v>
      </c>
      <c r="H275" s="39">
        <v>1.079</v>
      </c>
      <c r="I275" s="36">
        <v>8</v>
      </c>
      <c r="J275" s="40"/>
      <c r="K275" s="41">
        <v>11172</v>
      </c>
      <c r="L275" s="41"/>
      <c r="M275" s="41"/>
      <c r="N275" s="42"/>
    </row>
    <row r="276" spans="1:14">
      <c r="A276" s="36">
        <v>267</v>
      </c>
      <c r="B276" s="37" t="s">
        <v>1061</v>
      </c>
      <c r="C276" s="38">
        <v>444035057</v>
      </c>
      <c r="D276" s="36">
        <v>444</v>
      </c>
      <c r="E276" s="33">
        <v>35</v>
      </c>
      <c r="F276" s="33">
        <v>57</v>
      </c>
      <c r="G276" s="33">
        <v>1</v>
      </c>
      <c r="H276" s="39">
        <v>1.079</v>
      </c>
      <c r="I276" s="36">
        <v>10</v>
      </c>
      <c r="J276" s="40"/>
      <c r="K276" s="41">
        <v>13297</v>
      </c>
      <c r="L276" s="41"/>
      <c r="M276" s="41"/>
      <c r="N276" s="42"/>
    </row>
    <row r="277" spans="1:14">
      <c r="A277" s="36">
        <v>268</v>
      </c>
      <c r="B277" s="37" t="s">
        <v>1062</v>
      </c>
      <c r="C277" s="38">
        <v>444035220</v>
      </c>
      <c r="D277" s="36">
        <v>444</v>
      </c>
      <c r="E277" s="33">
        <v>35</v>
      </c>
      <c r="F277" s="33">
        <v>220</v>
      </c>
      <c r="G277" s="33">
        <v>1</v>
      </c>
      <c r="H277" s="39">
        <v>1.079</v>
      </c>
      <c r="I277" s="36">
        <v>10</v>
      </c>
      <c r="J277" s="40"/>
      <c r="K277" s="41">
        <v>13489</v>
      </c>
      <c r="L277" s="41"/>
      <c r="M277" s="41"/>
      <c r="N277" s="42"/>
    </row>
    <row r="278" spans="1:14">
      <c r="A278" s="36">
        <v>269</v>
      </c>
      <c r="B278" s="37" t="s">
        <v>1063</v>
      </c>
      <c r="C278" s="38">
        <v>444035243</v>
      </c>
      <c r="D278" s="36">
        <v>444</v>
      </c>
      <c r="E278" s="33">
        <v>35</v>
      </c>
      <c r="F278" s="33">
        <v>243</v>
      </c>
      <c r="G278" s="33">
        <v>1</v>
      </c>
      <c r="H278" s="39">
        <v>1.079</v>
      </c>
      <c r="I278" s="36">
        <v>10</v>
      </c>
      <c r="J278" s="40"/>
      <c r="K278" s="41">
        <v>13489</v>
      </c>
      <c r="L278" s="41"/>
      <c r="M278" s="41"/>
      <c r="N278" s="42"/>
    </row>
    <row r="279" spans="1:14">
      <c r="A279" s="36">
        <v>270</v>
      </c>
      <c r="B279" s="37" t="s">
        <v>1064</v>
      </c>
      <c r="C279" s="38">
        <v>444035244</v>
      </c>
      <c r="D279" s="36">
        <v>444</v>
      </c>
      <c r="E279" s="33">
        <v>35</v>
      </c>
      <c r="F279" s="33">
        <v>244</v>
      </c>
      <c r="G279" s="33">
        <v>1</v>
      </c>
      <c r="H279" s="39">
        <v>1.079</v>
      </c>
      <c r="I279" s="36">
        <v>1</v>
      </c>
      <c r="J279" s="40"/>
      <c r="K279" s="41">
        <v>9004</v>
      </c>
      <c r="L279" s="41"/>
      <c r="M279" s="41"/>
      <c r="N279" s="42"/>
    </row>
    <row r="280" spans="1:14">
      <c r="A280" s="36">
        <v>271</v>
      </c>
      <c r="B280" s="37" t="s">
        <v>1065</v>
      </c>
      <c r="C280" s="38">
        <v>444035336</v>
      </c>
      <c r="D280" s="36">
        <v>444</v>
      </c>
      <c r="E280" s="33">
        <v>35</v>
      </c>
      <c r="F280" s="33">
        <v>336</v>
      </c>
      <c r="G280" s="33">
        <v>1</v>
      </c>
      <c r="H280" s="39">
        <v>1.079</v>
      </c>
      <c r="I280" s="36">
        <v>1</v>
      </c>
      <c r="J280" s="40"/>
      <c r="K280" s="41">
        <v>10056</v>
      </c>
      <c r="L280" s="41"/>
      <c r="M280" s="41"/>
      <c r="N280" s="42"/>
    </row>
    <row r="281" spans="1:14">
      <c r="A281" s="36">
        <v>272</v>
      </c>
      <c r="B281" s="37" t="s">
        <v>1066</v>
      </c>
      <c r="C281" s="38">
        <v>445348017</v>
      </c>
      <c r="D281" s="36">
        <v>445</v>
      </c>
      <c r="E281" s="33">
        <v>348</v>
      </c>
      <c r="F281" s="33">
        <v>17</v>
      </c>
      <c r="G281" s="33">
        <v>1</v>
      </c>
      <c r="H281" s="39">
        <v>1</v>
      </c>
      <c r="I281" s="36">
        <v>9</v>
      </c>
      <c r="J281" s="40"/>
      <c r="K281" s="41">
        <v>10749</v>
      </c>
      <c r="L281" s="41"/>
      <c r="M281" s="41"/>
      <c r="N281" s="42"/>
    </row>
    <row r="282" spans="1:14">
      <c r="A282" s="36">
        <v>273</v>
      </c>
      <c r="B282" s="37" t="s">
        <v>1067</v>
      </c>
      <c r="C282" s="38">
        <v>445348064</v>
      </c>
      <c r="D282" s="36">
        <v>445</v>
      </c>
      <c r="E282" s="33">
        <v>348</v>
      </c>
      <c r="F282" s="33">
        <v>64</v>
      </c>
      <c r="G282" s="33">
        <v>1</v>
      </c>
      <c r="H282" s="39">
        <v>1</v>
      </c>
      <c r="I282" s="36">
        <v>1</v>
      </c>
      <c r="J282" s="40"/>
      <c r="K282" s="41">
        <v>8944</v>
      </c>
      <c r="L282" s="41"/>
      <c r="M282" s="41"/>
      <c r="N282" s="42"/>
    </row>
    <row r="283" spans="1:14">
      <c r="A283" s="36">
        <v>274</v>
      </c>
      <c r="B283" s="37" t="s">
        <v>1068</v>
      </c>
      <c r="C283" s="38">
        <v>445348151</v>
      </c>
      <c r="D283" s="36">
        <v>445</v>
      </c>
      <c r="E283" s="33">
        <v>348</v>
      </c>
      <c r="F283" s="33">
        <v>151</v>
      </c>
      <c r="G283" s="33">
        <v>1</v>
      </c>
      <c r="H283" s="39">
        <v>1</v>
      </c>
      <c r="I283" s="36">
        <v>5</v>
      </c>
      <c r="J283" s="40"/>
      <c r="K283" s="41">
        <v>9813</v>
      </c>
      <c r="L283" s="41"/>
      <c r="M283" s="41"/>
      <c r="N283" s="42"/>
    </row>
    <row r="284" spans="1:14">
      <c r="A284" s="36">
        <v>275</v>
      </c>
      <c r="B284" s="37" t="s">
        <v>1069</v>
      </c>
      <c r="C284" s="38">
        <v>445348153</v>
      </c>
      <c r="D284" s="36">
        <v>445</v>
      </c>
      <c r="E284" s="33">
        <v>348</v>
      </c>
      <c r="F284" s="33">
        <v>153</v>
      </c>
      <c r="G284" s="33">
        <v>1</v>
      </c>
      <c r="H284" s="39">
        <v>1</v>
      </c>
      <c r="I284" s="36">
        <v>1</v>
      </c>
      <c r="J284" s="40"/>
      <c r="K284" s="41">
        <v>8944</v>
      </c>
      <c r="L284" s="41"/>
      <c r="M284" s="41"/>
      <c r="N284" s="42"/>
    </row>
    <row r="285" spans="1:14">
      <c r="A285" s="36">
        <v>276</v>
      </c>
      <c r="B285" s="37" t="s">
        <v>1070</v>
      </c>
      <c r="C285" s="38">
        <v>445348162</v>
      </c>
      <c r="D285" s="36">
        <v>445</v>
      </c>
      <c r="E285" s="33">
        <v>348</v>
      </c>
      <c r="F285" s="33">
        <v>162</v>
      </c>
      <c r="G285" s="33">
        <v>1</v>
      </c>
      <c r="H285" s="39">
        <v>1</v>
      </c>
      <c r="I285" s="36">
        <v>1</v>
      </c>
      <c r="J285" s="40"/>
      <c r="K285" s="41">
        <v>9122</v>
      </c>
      <c r="L285" s="41"/>
      <c r="M285" s="41"/>
      <c r="N285" s="42"/>
    </row>
    <row r="286" spans="1:14">
      <c r="A286" s="36">
        <v>277</v>
      </c>
      <c r="B286" s="37" t="s">
        <v>1071</v>
      </c>
      <c r="C286" s="38">
        <v>445348186</v>
      </c>
      <c r="D286" s="36">
        <v>445</v>
      </c>
      <c r="E286" s="33">
        <v>348</v>
      </c>
      <c r="F286" s="33">
        <v>186</v>
      </c>
      <c r="G286" s="33">
        <v>1</v>
      </c>
      <c r="H286" s="39">
        <v>1</v>
      </c>
      <c r="I286" s="36">
        <v>1</v>
      </c>
      <c r="J286" s="40"/>
      <c r="K286" s="41">
        <v>9794</v>
      </c>
      <c r="L286" s="41"/>
      <c r="M286" s="41"/>
      <c r="N286" s="42"/>
    </row>
    <row r="287" spans="1:14">
      <c r="A287" s="36">
        <v>278</v>
      </c>
      <c r="B287" s="37" t="s">
        <v>1072</v>
      </c>
      <c r="C287" s="38">
        <v>445348226</v>
      </c>
      <c r="D287" s="36">
        <v>445</v>
      </c>
      <c r="E287" s="33">
        <v>348</v>
      </c>
      <c r="F287" s="33">
        <v>226</v>
      </c>
      <c r="G287" s="33">
        <v>1</v>
      </c>
      <c r="H287" s="39">
        <v>1</v>
      </c>
      <c r="I287" s="36">
        <v>9</v>
      </c>
      <c r="J287" s="40"/>
      <c r="K287" s="41">
        <v>10536</v>
      </c>
      <c r="L287" s="41"/>
      <c r="M287" s="41"/>
      <c r="N287" s="42"/>
    </row>
    <row r="288" spans="1:14">
      <c r="A288" s="36">
        <v>279</v>
      </c>
      <c r="B288" s="37" t="s">
        <v>1073</v>
      </c>
      <c r="C288" s="38">
        <v>445348271</v>
      </c>
      <c r="D288" s="36">
        <v>445</v>
      </c>
      <c r="E288" s="33">
        <v>348</v>
      </c>
      <c r="F288" s="33">
        <v>271</v>
      </c>
      <c r="G288" s="33">
        <v>1</v>
      </c>
      <c r="H288" s="39">
        <v>1</v>
      </c>
      <c r="I288" s="36">
        <v>1</v>
      </c>
      <c r="J288" s="40"/>
      <c r="K288" s="41">
        <v>8910</v>
      </c>
      <c r="L288" s="41"/>
      <c r="M288" s="41"/>
      <c r="N288" s="42"/>
    </row>
    <row r="289" spans="1:14">
      <c r="A289" s="36">
        <v>280</v>
      </c>
      <c r="B289" s="37" t="s">
        <v>1074</v>
      </c>
      <c r="C289" s="38">
        <v>445348316</v>
      </c>
      <c r="D289" s="36">
        <v>445</v>
      </c>
      <c r="E289" s="33">
        <v>348</v>
      </c>
      <c r="F289" s="33">
        <v>316</v>
      </c>
      <c r="G289" s="33">
        <v>1</v>
      </c>
      <c r="H289" s="39">
        <v>1</v>
      </c>
      <c r="I289" s="36">
        <v>4</v>
      </c>
      <c r="J289" s="40"/>
      <c r="K289" s="41">
        <v>10167</v>
      </c>
      <c r="L289" s="41"/>
      <c r="M289" s="41"/>
      <c r="N289" s="42"/>
    </row>
    <row r="290" spans="1:14">
      <c r="A290" s="36">
        <v>281</v>
      </c>
      <c r="B290" s="37" t="s">
        <v>1075</v>
      </c>
      <c r="C290" s="38">
        <v>445348322</v>
      </c>
      <c r="D290" s="36">
        <v>445</v>
      </c>
      <c r="E290" s="33">
        <v>348</v>
      </c>
      <c r="F290" s="33">
        <v>322</v>
      </c>
      <c r="G290" s="33">
        <v>1</v>
      </c>
      <c r="H290" s="39">
        <v>1</v>
      </c>
      <c r="I290" s="36">
        <v>1</v>
      </c>
      <c r="J290" s="40"/>
      <c r="K290" s="41">
        <v>9248</v>
      </c>
      <c r="L290" s="41"/>
      <c r="M290" s="41"/>
      <c r="N290" s="42"/>
    </row>
    <row r="291" spans="1:14">
      <c r="A291" s="36">
        <v>282</v>
      </c>
      <c r="B291" s="37" t="s">
        <v>1076</v>
      </c>
      <c r="C291" s="38">
        <v>445348348</v>
      </c>
      <c r="D291" s="36">
        <v>445</v>
      </c>
      <c r="E291" s="33">
        <v>348</v>
      </c>
      <c r="F291" s="33">
        <v>348</v>
      </c>
      <c r="G291" s="33">
        <v>1</v>
      </c>
      <c r="H291" s="39">
        <v>1</v>
      </c>
      <c r="I291" s="36">
        <v>10</v>
      </c>
      <c r="J291" s="40"/>
      <c r="K291" s="41">
        <v>10754</v>
      </c>
      <c r="L291" s="41"/>
      <c r="M291" s="41"/>
      <c r="N291" s="42"/>
    </row>
    <row r="292" spans="1:14">
      <c r="A292" s="36">
        <v>283</v>
      </c>
      <c r="B292" s="37" t="s">
        <v>1077</v>
      </c>
      <c r="C292" s="38">
        <v>445348767</v>
      </c>
      <c r="D292" s="36">
        <v>445</v>
      </c>
      <c r="E292" s="33">
        <v>348</v>
      </c>
      <c r="F292" s="33">
        <v>767</v>
      </c>
      <c r="G292" s="33">
        <v>1</v>
      </c>
      <c r="H292" s="39">
        <v>1</v>
      </c>
      <c r="I292" s="36">
        <v>1</v>
      </c>
      <c r="J292" s="40"/>
      <c r="K292" s="41">
        <v>8883</v>
      </c>
      <c r="L292" s="41"/>
      <c r="M292" s="41"/>
      <c r="N292" s="42"/>
    </row>
    <row r="293" spans="1:14">
      <c r="A293" s="36">
        <v>284</v>
      </c>
      <c r="B293" s="37" t="s">
        <v>1078</v>
      </c>
      <c r="C293" s="38">
        <v>445348775</v>
      </c>
      <c r="D293" s="36">
        <v>445</v>
      </c>
      <c r="E293" s="33">
        <v>348</v>
      </c>
      <c r="F293" s="33">
        <v>775</v>
      </c>
      <c r="G293" s="33">
        <v>1</v>
      </c>
      <c r="H293" s="39">
        <v>1</v>
      </c>
      <c r="I293" s="36">
        <v>3</v>
      </c>
      <c r="J293" s="40"/>
      <c r="K293" s="41">
        <v>9839</v>
      </c>
      <c r="L293" s="41"/>
      <c r="M293" s="41"/>
      <c r="N293" s="42"/>
    </row>
    <row r="294" spans="1:14">
      <c r="A294" s="36">
        <v>285</v>
      </c>
      <c r="B294" s="37" t="s">
        <v>1079</v>
      </c>
      <c r="C294" s="38">
        <v>446099016</v>
      </c>
      <c r="D294" s="36">
        <v>446</v>
      </c>
      <c r="E294" s="33">
        <v>99</v>
      </c>
      <c r="F294" s="33">
        <v>16</v>
      </c>
      <c r="G294" s="33">
        <v>1</v>
      </c>
      <c r="H294" s="39">
        <v>1.054</v>
      </c>
      <c r="I294" s="36">
        <v>3</v>
      </c>
      <c r="J294" s="40"/>
      <c r="K294" s="41">
        <v>9602</v>
      </c>
      <c r="L294" s="41"/>
      <c r="M294" s="41"/>
      <c r="N294" s="42"/>
    </row>
    <row r="295" spans="1:14">
      <c r="A295" s="36">
        <v>286</v>
      </c>
      <c r="B295" s="37" t="s">
        <v>1080</v>
      </c>
      <c r="C295" s="38">
        <v>446099018</v>
      </c>
      <c r="D295" s="36">
        <v>446</v>
      </c>
      <c r="E295" s="33">
        <v>99</v>
      </c>
      <c r="F295" s="33">
        <v>18</v>
      </c>
      <c r="G295" s="33">
        <v>1</v>
      </c>
      <c r="H295" s="39">
        <v>1.054</v>
      </c>
      <c r="I295" s="36">
        <v>9</v>
      </c>
      <c r="J295" s="40"/>
      <c r="K295" s="41">
        <v>11045</v>
      </c>
      <c r="L295" s="41"/>
      <c r="M295" s="41"/>
      <c r="N295" s="42"/>
    </row>
    <row r="296" spans="1:14">
      <c r="A296" s="36">
        <v>287</v>
      </c>
      <c r="B296" s="37" t="s">
        <v>1081</v>
      </c>
      <c r="C296" s="38">
        <v>446099035</v>
      </c>
      <c r="D296" s="36">
        <v>446</v>
      </c>
      <c r="E296" s="33">
        <v>99</v>
      </c>
      <c r="F296" s="33">
        <v>35</v>
      </c>
      <c r="G296" s="33">
        <v>1</v>
      </c>
      <c r="H296" s="39">
        <v>1.054</v>
      </c>
      <c r="I296" s="36">
        <v>10</v>
      </c>
      <c r="J296" s="40"/>
      <c r="K296" s="41">
        <v>15277</v>
      </c>
      <c r="L296" s="41"/>
      <c r="M296" s="41"/>
      <c r="N296" s="42"/>
    </row>
    <row r="297" spans="1:14">
      <c r="A297" s="36">
        <v>288</v>
      </c>
      <c r="B297" s="37" t="s">
        <v>1082</v>
      </c>
      <c r="C297" s="38">
        <v>446099044</v>
      </c>
      <c r="D297" s="36">
        <v>446</v>
      </c>
      <c r="E297" s="33">
        <v>99</v>
      </c>
      <c r="F297" s="33">
        <v>44</v>
      </c>
      <c r="G297" s="33">
        <v>1</v>
      </c>
      <c r="H297" s="39">
        <v>1.054</v>
      </c>
      <c r="I297" s="36">
        <v>8</v>
      </c>
      <c r="J297" s="40"/>
      <c r="K297" s="41">
        <v>11012</v>
      </c>
      <c r="L297" s="41"/>
      <c r="M297" s="41"/>
      <c r="N297" s="42"/>
    </row>
    <row r="298" spans="1:14">
      <c r="A298" s="36">
        <v>289</v>
      </c>
      <c r="B298" s="37" t="s">
        <v>1083</v>
      </c>
      <c r="C298" s="38">
        <v>446099050</v>
      </c>
      <c r="D298" s="36">
        <v>446</v>
      </c>
      <c r="E298" s="33">
        <v>99</v>
      </c>
      <c r="F298" s="33">
        <v>50</v>
      </c>
      <c r="G298" s="33">
        <v>1</v>
      </c>
      <c r="H298" s="39">
        <v>1.054</v>
      </c>
      <c r="I298" s="36">
        <v>5</v>
      </c>
      <c r="J298" s="40"/>
      <c r="K298" s="41">
        <v>9655</v>
      </c>
      <c r="L298" s="41"/>
      <c r="M298" s="41"/>
      <c r="N298" s="42"/>
    </row>
    <row r="299" spans="1:14">
      <c r="A299" s="36">
        <v>290</v>
      </c>
      <c r="B299" s="37" t="s">
        <v>1084</v>
      </c>
      <c r="C299" s="38">
        <v>446099088</v>
      </c>
      <c r="D299" s="36">
        <v>446</v>
      </c>
      <c r="E299" s="33">
        <v>99</v>
      </c>
      <c r="F299" s="33">
        <v>88</v>
      </c>
      <c r="G299" s="33">
        <v>1</v>
      </c>
      <c r="H299" s="39">
        <v>1.054</v>
      </c>
      <c r="I299" s="36">
        <v>2</v>
      </c>
      <c r="J299" s="40"/>
      <c r="K299" s="41">
        <v>9969</v>
      </c>
      <c r="L299" s="41"/>
      <c r="M299" s="41"/>
      <c r="N299" s="42"/>
    </row>
    <row r="300" spans="1:14">
      <c r="A300" s="36">
        <v>291</v>
      </c>
      <c r="B300" s="37" t="s">
        <v>1085</v>
      </c>
      <c r="C300" s="38">
        <v>446099099</v>
      </c>
      <c r="D300" s="36">
        <v>446</v>
      </c>
      <c r="E300" s="33">
        <v>99</v>
      </c>
      <c r="F300" s="33">
        <v>99</v>
      </c>
      <c r="G300" s="33">
        <v>1</v>
      </c>
      <c r="H300" s="39">
        <v>1.054</v>
      </c>
      <c r="I300" s="36">
        <v>3</v>
      </c>
      <c r="J300" s="40"/>
      <c r="K300" s="41">
        <v>9745</v>
      </c>
      <c r="L300" s="41"/>
      <c r="M300" s="41"/>
      <c r="N300" s="42"/>
    </row>
    <row r="301" spans="1:14">
      <c r="A301" s="36">
        <v>292</v>
      </c>
      <c r="B301" s="37" t="s">
        <v>1086</v>
      </c>
      <c r="C301" s="38">
        <v>446099101</v>
      </c>
      <c r="D301" s="36">
        <v>446</v>
      </c>
      <c r="E301" s="33">
        <v>99</v>
      </c>
      <c r="F301" s="33">
        <v>101</v>
      </c>
      <c r="G301" s="33">
        <v>1</v>
      </c>
      <c r="H301" s="39">
        <v>1.054</v>
      </c>
      <c r="I301" s="36">
        <v>1</v>
      </c>
      <c r="J301" s="40"/>
      <c r="K301" s="41">
        <v>8829</v>
      </c>
      <c r="L301" s="41"/>
      <c r="M301" s="41"/>
      <c r="N301" s="42"/>
    </row>
    <row r="302" spans="1:14">
      <c r="A302" s="36">
        <v>293</v>
      </c>
      <c r="B302" s="37" t="s">
        <v>1087</v>
      </c>
      <c r="C302" s="38">
        <v>446099133</v>
      </c>
      <c r="D302" s="36">
        <v>446</v>
      </c>
      <c r="E302" s="33">
        <v>99</v>
      </c>
      <c r="F302" s="33">
        <v>133</v>
      </c>
      <c r="G302" s="33">
        <v>1</v>
      </c>
      <c r="H302" s="39">
        <v>1.054</v>
      </c>
      <c r="I302" s="36">
        <v>1</v>
      </c>
      <c r="J302" s="40"/>
      <c r="K302" s="41">
        <v>8454</v>
      </c>
      <c r="L302" s="41"/>
      <c r="M302" s="41"/>
      <c r="N302" s="42"/>
    </row>
    <row r="303" spans="1:14">
      <c r="A303" s="36">
        <v>294</v>
      </c>
      <c r="B303" s="37" t="s">
        <v>1088</v>
      </c>
      <c r="C303" s="38">
        <v>446099167</v>
      </c>
      <c r="D303" s="36">
        <v>446</v>
      </c>
      <c r="E303" s="33">
        <v>99</v>
      </c>
      <c r="F303" s="33">
        <v>167</v>
      </c>
      <c r="G303" s="33">
        <v>1</v>
      </c>
      <c r="H303" s="39">
        <v>1.054</v>
      </c>
      <c r="I303" s="36">
        <v>5</v>
      </c>
      <c r="J303" s="40"/>
      <c r="K303" s="41">
        <v>9950</v>
      </c>
      <c r="L303" s="41"/>
      <c r="M303" s="41"/>
      <c r="N303" s="42"/>
    </row>
    <row r="304" spans="1:14">
      <c r="A304" s="36">
        <v>295</v>
      </c>
      <c r="B304" s="37" t="s">
        <v>1089</v>
      </c>
      <c r="C304" s="38">
        <v>446099175</v>
      </c>
      <c r="D304" s="36">
        <v>446</v>
      </c>
      <c r="E304" s="33">
        <v>99</v>
      </c>
      <c r="F304" s="33">
        <v>175</v>
      </c>
      <c r="G304" s="33">
        <v>1</v>
      </c>
      <c r="H304" s="39">
        <v>1.054</v>
      </c>
      <c r="I304" s="36">
        <v>10</v>
      </c>
      <c r="J304" s="40"/>
      <c r="K304" s="41">
        <v>15277</v>
      </c>
      <c r="L304" s="41"/>
      <c r="M304" s="41"/>
      <c r="N304" s="42"/>
    </row>
    <row r="305" spans="1:14">
      <c r="A305" s="36">
        <v>296</v>
      </c>
      <c r="B305" s="37" t="s">
        <v>1090</v>
      </c>
      <c r="C305" s="38">
        <v>446099177</v>
      </c>
      <c r="D305" s="36">
        <v>446</v>
      </c>
      <c r="E305" s="33">
        <v>99</v>
      </c>
      <c r="F305" s="33">
        <v>177</v>
      </c>
      <c r="G305" s="33">
        <v>1</v>
      </c>
      <c r="H305" s="39">
        <v>1.054</v>
      </c>
      <c r="I305" s="36">
        <v>1</v>
      </c>
      <c r="J305" s="40"/>
      <c r="K305" s="41">
        <v>9166</v>
      </c>
      <c r="L305" s="41"/>
      <c r="M305" s="41"/>
      <c r="N305" s="42"/>
    </row>
    <row r="306" spans="1:14">
      <c r="A306" s="36">
        <v>297</v>
      </c>
      <c r="B306" s="37" t="s">
        <v>1091</v>
      </c>
      <c r="C306" s="38">
        <v>446099208</v>
      </c>
      <c r="D306" s="36">
        <v>446</v>
      </c>
      <c r="E306" s="33">
        <v>99</v>
      </c>
      <c r="F306" s="33">
        <v>208</v>
      </c>
      <c r="G306" s="33">
        <v>1</v>
      </c>
      <c r="H306" s="39">
        <v>1.054</v>
      </c>
      <c r="I306" s="36">
        <v>1</v>
      </c>
      <c r="J306" s="40"/>
      <c r="K306" s="41">
        <v>8454</v>
      </c>
      <c r="L306" s="41"/>
      <c r="M306" s="41"/>
      <c r="N306" s="42"/>
    </row>
    <row r="307" spans="1:14">
      <c r="A307" s="36">
        <v>298</v>
      </c>
      <c r="B307" s="37" t="s">
        <v>1092</v>
      </c>
      <c r="C307" s="38">
        <v>446099212</v>
      </c>
      <c r="D307" s="36">
        <v>446</v>
      </c>
      <c r="E307" s="33">
        <v>99</v>
      </c>
      <c r="F307" s="33">
        <v>212</v>
      </c>
      <c r="G307" s="33">
        <v>1</v>
      </c>
      <c r="H307" s="39">
        <v>1.054</v>
      </c>
      <c r="I307" s="36">
        <v>3</v>
      </c>
      <c r="J307" s="40"/>
      <c r="K307" s="41">
        <v>9616</v>
      </c>
      <c r="L307" s="41"/>
      <c r="M307" s="41"/>
      <c r="N307" s="42"/>
    </row>
    <row r="308" spans="1:14">
      <c r="A308" s="36">
        <v>299</v>
      </c>
      <c r="B308" s="37" t="s">
        <v>1093</v>
      </c>
      <c r="C308" s="38">
        <v>446099218</v>
      </c>
      <c r="D308" s="36">
        <v>446</v>
      </c>
      <c r="E308" s="33">
        <v>99</v>
      </c>
      <c r="F308" s="33">
        <v>218</v>
      </c>
      <c r="G308" s="33">
        <v>1</v>
      </c>
      <c r="H308" s="39">
        <v>1.054</v>
      </c>
      <c r="I308" s="36">
        <v>1</v>
      </c>
      <c r="J308" s="40"/>
      <c r="K308" s="41">
        <v>9347</v>
      </c>
      <c r="L308" s="41"/>
      <c r="M308" s="41"/>
      <c r="N308" s="42"/>
    </row>
    <row r="309" spans="1:14">
      <c r="A309" s="36">
        <v>300</v>
      </c>
      <c r="B309" s="37" t="s">
        <v>1094</v>
      </c>
      <c r="C309" s="38">
        <v>446099220</v>
      </c>
      <c r="D309" s="36">
        <v>446</v>
      </c>
      <c r="E309" s="33">
        <v>99</v>
      </c>
      <c r="F309" s="33">
        <v>220</v>
      </c>
      <c r="G309" s="33">
        <v>1</v>
      </c>
      <c r="H309" s="39">
        <v>1.054</v>
      </c>
      <c r="I309" s="36">
        <v>10</v>
      </c>
      <c r="J309" s="40"/>
      <c r="K309" s="41">
        <v>11730</v>
      </c>
      <c r="L309" s="41"/>
      <c r="M309" s="41"/>
      <c r="N309" s="42"/>
    </row>
    <row r="310" spans="1:14">
      <c r="A310" s="36">
        <v>301</v>
      </c>
      <c r="B310" s="37" t="s">
        <v>1095</v>
      </c>
      <c r="C310" s="38">
        <v>446099238</v>
      </c>
      <c r="D310" s="36">
        <v>446</v>
      </c>
      <c r="E310" s="33">
        <v>99</v>
      </c>
      <c r="F310" s="33">
        <v>238</v>
      </c>
      <c r="G310" s="33">
        <v>1</v>
      </c>
      <c r="H310" s="39">
        <v>1.054</v>
      </c>
      <c r="I310" s="36">
        <v>9</v>
      </c>
      <c r="J310" s="40"/>
      <c r="K310" s="41">
        <v>10737</v>
      </c>
      <c r="L310" s="41"/>
      <c r="M310" s="41"/>
      <c r="N310" s="42"/>
    </row>
    <row r="311" spans="1:14">
      <c r="A311" s="36">
        <v>302</v>
      </c>
      <c r="B311" s="37" t="s">
        <v>1096</v>
      </c>
      <c r="C311" s="38">
        <v>446099244</v>
      </c>
      <c r="D311" s="36">
        <v>446</v>
      </c>
      <c r="E311" s="33">
        <v>99</v>
      </c>
      <c r="F311" s="33">
        <v>244</v>
      </c>
      <c r="G311" s="33">
        <v>1</v>
      </c>
      <c r="H311" s="39">
        <v>1.054</v>
      </c>
      <c r="I311" s="36">
        <v>10</v>
      </c>
      <c r="J311" s="40"/>
      <c r="K311" s="41">
        <v>11710</v>
      </c>
      <c r="L311" s="41"/>
      <c r="M311" s="41"/>
      <c r="N311" s="42"/>
    </row>
    <row r="312" spans="1:14">
      <c r="A312" s="36">
        <v>303</v>
      </c>
      <c r="B312" s="37" t="s">
        <v>1097</v>
      </c>
      <c r="C312" s="38">
        <v>446099266</v>
      </c>
      <c r="D312" s="36">
        <v>446</v>
      </c>
      <c r="E312" s="33">
        <v>99</v>
      </c>
      <c r="F312" s="33">
        <v>266</v>
      </c>
      <c r="G312" s="33">
        <v>1</v>
      </c>
      <c r="H312" s="39">
        <v>1.054</v>
      </c>
      <c r="I312" s="36">
        <v>3</v>
      </c>
      <c r="J312" s="40"/>
      <c r="K312" s="41">
        <v>9194</v>
      </c>
      <c r="L312" s="41"/>
      <c r="M312" s="41"/>
      <c r="N312" s="42"/>
    </row>
    <row r="313" spans="1:14">
      <c r="A313" s="36">
        <v>304</v>
      </c>
      <c r="B313" s="37" t="s">
        <v>1098</v>
      </c>
      <c r="C313" s="38">
        <v>446099285</v>
      </c>
      <c r="D313" s="36">
        <v>446</v>
      </c>
      <c r="E313" s="33">
        <v>99</v>
      </c>
      <c r="F313" s="33">
        <v>285</v>
      </c>
      <c r="G313" s="33">
        <v>1</v>
      </c>
      <c r="H313" s="39">
        <v>1.054</v>
      </c>
      <c r="I313" s="36">
        <v>4</v>
      </c>
      <c r="J313" s="40"/>
      <c r="K313" s="41">
        <v>9953</v>
      </c>
      <c r="L313" s="41"/>
      <c r="M313" s="41"/>
      <c r="N313" s="42"/>
    </row>
    <row r="314" spans="1:14">
      <c r="A314" s="36">
        <v>305</v>
      </c>
      <c r="B314" s="37" t="s">
        <v>1099</v>
      </c>
      <c r="C314" s="38">
        <v>446099293</v>
      </c>
      <c r="D314" s="36">
        <v>446</v>
      </c>
      <c r="E314" s="33">
        <v>99</v>
      </c>
      <c r="F314" s="33">
        <v>293</v>
      </c>
      <c r="G314" s="33">
        <v>1</v>
      </c>
      <c r="H314" s="39">
        <v>1.054</v>
      </c>
      <c r="I314" s="36">
        <v>6</v>
      </c>
      <c r="J314" s="40"/>
      <c r="K314" s="41">
        <v>10317</v>
      </c>
      <c r="L314" s="41"/>
      <c r="M314" s="41"/>
      <c r="N314" s="42"/>
    </row>
    <row r="315" spans="1:14">
      <c r="A315" s="36">
        <v>306</v>
      </c>
      <c r="B315" s="37" t="s">
        <v>1100</v>
      </c>
      <c r="C315" s="38">
        <v>446099307</v>
      </c>
      <c r="D315" s="36">
        <v>446</v>
      </c>
      <c r="E315" s="33">
        <v>99</v>
      </c>
      <c r="F315" s="33">
        <v>307</v>
      </c>
      <c r="G315" s="33">
        <v>1</v>
      </c>
      <c r="H315" s="39">
        <v>1.054</v>
      </c>
      <c r="I315" s="36">
        <v>7</v>
      </c>
      <c r="J315" s="40"/>
      <c r="K315" s="41">
        <v>10311</v>
      </c>
      <c r="L315" s="41"/>
      <c r="M315" s="41"/>
      <c r="N315" s="42"/>
    </row>
    <row r="316" spans="1:14">
      <c r="A316" s="36">
        <v>307</v>
      </c>
      <c r="B316" s="37" t="s">
        <v>1101</v>
      </c>
      <c r="C316" s="38">
        <v>446099323</v>
      </c>
      <c r="D316" s="36">
        <v>446</v>
      </c>
      <c r="E316" s="33">
        <v>99</v>
      </c>
      <c r="F316" s="33">
        <v>323</v>
      </c>
      <c r="G316" s="33">
        <v>1</v>
      </c>
      <c r="H316" s="39">
        <v>1.054</v>
      </c>
      <c r="I316" s="36">
        <v>10</v>
      </c>
      <c r="J316" s="40"/>
      <c r="K316" s="41">
        <v>12301</v>
      </c>
      <c r="L316" s="41"/>
      <c r="M316" s="41"/>
      <c r="N316" s="42"/>
    </row>
    <row r="317" spans="1:14">
      <c r="A317" s="36">
        <v>308</v>
      </c>
      <c r="B317" s="37" t="s">
        <v>1102</v>
      </c>
      <c r="C317" s="38">
        <v>446099350</v>
      </c>
      <c r="D317" s="36">
        <v>446</v>
      </c>
      <c r="E317" s="33">
        <v>99</v>
      </c>
      <c r="F317" s="33">
        <v>350</v>
      </c>
      <c r="G317" s="33">
        <v>1</v>
      </c>
      <c r="H317" s="39">
        <v>1.054</v>
      </c>
      <c r="I317" s="36">
        <v>10</v>
      </c>
      <c r="J317" s="40"/>
      <c r="K317" s="41">
        <v>12097</v>
      </c>
      <c r="L317" s="41"/>
      <c r="M317" s="41"/>
      <c r="N317" s="42"/>
    </row>
    <row r="318" spans="1:14">
      <c r="A318" s="36">
        <v>309</v>
      </c>
      <c r="B318" s="37" t="s">
        <v>1103</v>
      </c>
      <c r="C318" s="38">
        <v>446099625</v>
      </c>
      <c r="D318" s="36">
        <v>446</v>
      </c>
      <c r="E318" s="33">
        <v>99</v>
      </c>
      <c r="F318" s="33">
        <v>625</v>
      </c>
      <c r="G318" s="33">
        <v>1</v>
      </c>
      <c r="H318" s="39">
        <v>1.054</v>
      </c>
      <c r="I318" s="36">
        <v>9</v>
      </c>
      <c r="J318" s="40"/>
      <c r="K318" s="41">
        <v>11387</v>
      </c>
      <c r="L318" s="41"/>
      <c r="M318" s="41"/>
      <c r="N318" s="42"/>
    </row>
    <row r="319" spans="1:14">
      <c r="A319" s="36">
        <v>310</v>
      </c>
      <c r="B319" s="37" t="s">
        <v>1104</v>
      </c>
      <c r="C319" s="38">
        <v>446099690</v>
      </c>
      <c r="D319" s="36">
        <v>446</v>
      </c>
      <c r="E319" s="33">
        <v>99</v>
      </c>
      <c r="F319" s="33">
        <v>690</v>
      </c>
      <c r="G319" s="33">
        <v>1</v>
      </c>
      <c r="H319" s="39">
        <v>1.054</v>
      </c>
      <c r="I319" s="36">
        <v>9</v>
      </c>
      <c r="J319" s="40"/>
      <c r="K319" s="41">
        <v>11439</v>
      </c>
      <c r="L319" s="41"/>
      <c r="M319" s="41"/>
      <c r="N319" s="42"/>
    </row>
    <row r="320" spans="1:14">
      <c r="A320" s="36">
        <v>311</v>
      </c>
      <c r="B320" s="37" t="s">
        <v>1105</v>
      </c>
      <c r="C320" s="38">
        <v>447101014</v>
      </c>
      <c r="D320" s="36">
        <v>447</v>
      </c>
      <c r="E320" s="33">
        <v>101</v>
      </c>
      <c r="F320" s="33">
        <v>14</v>
      </c>
      <c r="G320" s="33">
        <v>1</v>
      </c>
      <c r="H320" s="39">
        <v>1.0549999999999999</v>
      </c>
      <c r="I320" s="36">
        <v>1</v>
      </c>
      <c r="J320" s="40"/>
      <c r="K320" s="41">
        <v>8836</v>
      </c>
      <c r="L320" s="41"/>
      <c r="M320" s="41"/>
      <c r="N320" s="42"/>
    </row>
    <row r="321" spans="1:14">
      <c r="A321" s="36">
        <v>312</v>
      </c>
      <c r="B321" s="37" t="s">
        <v>1106</v>
      </c>
      <c r="C321" s="38">
        <v>447101025</v>
      </c>
      <c r="D321" s="36">
        <v>447</v>
      </c>
      <c r="E321" s="33">
        <v>101</v>
      </c>
      <c r="F321" s="33">
        <v>25</v>
      </c>
      <c r="G321" s="33">
        <v>1</v>
      </c>
      <c r="H321" s="39">
        <v>1.0549999999999999</v>
      </c>
      <c r="I321" s="36">
        <v>5</v>
      </c>
      <c r="J321" s="40"/>
      <c r="K321" s="41">
        <v>9673</v>
      </c>
      <c r="L321" s="41"/>
      <c r="M321" s="41"/>
      <c r="N321" s="42"/>
    </row>
    <row r="322" spans="1:14">
      <c r="A322" s="36">
        <v>313</v>
      </c>
      <c r="B322" s="37" t="s">
        <v>1107</v>
      </c>
      <c r="C322" s="38">
        <v>447101101</v>
      </c>
      <c r="D322" s="36">
        <v>447</v>
      </c>
      <c r="E322" s="33">
        <v>101</v>
      </c>
      <c r="F322" s="33">
        <v>101</v>
      </c>
      <c r="G322" s="33">
        <v>1</v>
      </c>
      <c r="H322" s="39">
        <v>1.0549999999999999</v>
      </c>
      <c r="I322" s="36">
        <v>1</v>
      </c>
      <c r="J322" s="40"/>
      <c r="K322" s="41">
        <v>8926</v>
      </c>
      <c r="L322" s="41"/>
      <c r="M322" s="41"/>
      <c r="N322" s="42"/>
    </row>
    <row r="323" spans="1:14">
      <c r="A323" s="36">
        <v>314</v>
      </c>
      <c r="B323" s="37" t="s">
        <v>1108</v>
      </c>
      <c r="C323" s="38">
        <v>447101138</v>
      </c>
      <c r="D323" s="36">
        <v>447</v>
      </c>
      <c r="E323" s="33">
        <v>101</v>
      </c>
      <c r="F323" s="33">
        <v>138</v>
      </c>
      <c r="G323" s="33">
        <v>1</v>
      </c>
      <c r="H323" s="39">
        <v>1.0549999999999999</v>
      </c>
      <c r="I323" s="36">
        <v>1</v>
      </c>
      <c r="J323" s="40"/>
      <c r="K323" s="41">
        <v>8836</v>
      </c>
      <c r="L323" s="41"/>
      <c r="M323" s="41"/>
      <c r="N323" s="42"/>
    </row>
    <row r="324" spans="1:14">
      <c r="A324" s="36">
        <v>315</v>
      </c>
      <c r="B324" s="37" t="s">
        <v>1109</v>
      </c>
      <c r="C324" s="38">
        <v>447101167</v>
      </c>
      <c r="D324" s="36">
        <v>447</v>
      </c>
      <c r="E324" s="33">
        <v>101</v>
      </c>
      <c r="F324" s="33">
        <v>167</v>
      </c>
      <c r="G324" s="33">
        <v>1</v>
      </c>
      <c r="H324" s="39">
        <v>1.0549999999999999</v>
      </c>
      <c r="I324" s="36">
        <v>1</v>
      </c>
      <c r="J324" s="40"/>
      <c r="K324" s="41">
        <v>8461</v>
      </c>
      <c r="L324" s="41"/>
      <c r="M324" s="41"/>
      <c r="N324" s="42"/>
    </row>
    <row r="325" spans="1:14">
      <c r="A325" s="36">
        <v>316</v>
      </c>
      <c r="B325" s="37" t="s">
        <v>1110</v>
      </c>
      <c r="C325" s="38">
        <v>447101177</v>
      </c>
      <c r="D325" s="36">
        <v>447</v>
      </c>
      <c r="E325" s="33">
        <v>101</v>
      </c>
      <c r="F325" s="33">
        <v>177</v>
      </c>
      <c r="G325" s="33">
        <v>1</v>
      </c>
      <c r="H325" s="39">
        <v>1.0549999999999999</v>
      </c>
      <c r="I325" s="36">
        <v>4</v>
      </c>
      <c r="J325" s="40"/>
      <c r="K325" s="41">
        <v>9338</v>
      </c>
      <c r="L325" s="41"/>
      <c r="M325" s="41"/>
      <c r="N325" s="42"/>
    </row>
    <row r="326" spans="1:14">
      <c r="A326" s="36">
        <v>317</v>
      </c>
      <c r="B326" s="37" t="s">
        <v>1111</v>
      </c>
      <c r="C326" s="38">
        <v>447101185</v>
      </c>
      <c r="D326" s="36">
        <v>447</v>
      </c>
      <c r="E326" s="33">
        <v>101</v>
      </c>
      <c r="F326" s="33">
        <v>185</v>
      </c>
      <c r="G326" s="33">
        <v>1</v>
      </c>
      <c r="H326" s="39">
        <v>1.0549999999999999</v>
      </c>
      <c r="I326" s="36">
        <v>3</v>
      </c>
      <c r="J326" s="40"/>
      <c r="K326" s="41">
        <v>9351</v>
      </c>
      <c r="L326" s="41"/>
      <c r="M326" s="41"/>
      <c r="N326" s="42"/>
    </row>
    <row r="327" spans="1:14">
      <c r="A327" s="36">
        <v>318</v>
      </c>
      <c r="B327" s="37" t="s">
        <v>1112</v>
      </c>
      <c r="C327" s="38">
        <v>447101187</v>
      </c>
      <c r="D327" s="36">
        <v>447</v>
      </c>
      <c r="E327" s="33">
        <v>101</v>
      </c>
      <c r="F327" s="33">
        <v>187</v>
      </c>
      <c r="G327" s="33">
        <v>1</v>
      </c>
      <c r="H327" s="39">
        <v>1.0549999999999999</v>
      </c>
      <c r="I327" s="36">
        <v>6</v>
      </c>
      <c r="J327" s="40"/>
      <c r="K327" s="41">
        <v>9610</v>
      </c>
      <c r="L327" s="41"/>
      <c r="M327" s="41"/>
      <c r="N327" s="42"/>
    </row>
    <row r="328" spans="1:14">
      <c r="A328" s="36">
        <v>319</v>
      </c>
      <c r="B328" s="37" t="s">
        <v>1113</v>
      </c>
      <c r="C328" s="38">
        <v>447101208</v>
      </c>
      <c r="D328" s="36">
        <v>447</v>
      </c>
      <c r="E328" s="33">
        <v>101</v>
      </c>
      <c r="F328" s="33">
        <v>208</v>
      </c>
      <c r="G328" s="33">
        <v>1</v>
      </c>
      <c r="H328" s="39">
        <v>1.0549999999999999</v>
      </c>
      <c r="I328" s="36">
        <v>1</v>
      </c>
      <c r="J328" s="40"/>
      <c r="K328" s="41">
        <v>8461</v>
      </c>
      <c r="L328" s="41"/>
      <c r="M328" s="41"/>
      <c r="N328" s="42"/>
    </row>
    <row r="329" spans="1:14">
      <c r="A329" s="36">
        <v>320</v>
      </c>
      <c r="B329" s="37" t="s">
        <v>1114</v>
      </c>
      <c r="C329" s="38">
        <v>447101212</v>
      </c>
      <c r="D329" s="36">
        <v>447</v>
      </c>
      <c r="E329" s="33">
        <v>101</v>
      </c>
      <c r="F329" s="33">
        <v>212</v>
      </c>
      <c r="G329" s="33">
        <v>1</v>
      </c>
      <c r="H329" s="39">
        <v>1.0549999999999999</v>
      </c>
      <c r="I329" s="36">
        <v>1</v>
      </c>
      <c r="J329" s="40"/>
      <c r="K329" s="41">
        <v>8461</v>
      </c>
      <c r="L329" s="41"/>
      <c r="M329" s="41"/>
      <c r="N329" s="42"/>
    </row>
    <row r="330" spans="1:14">
      <c r="A330" s="36">
        <v>321</v>
      </c>
      <c r="B330" s="37" t="s">
        <v>1115</v>
      </c>
      <c r="C330" s="38">
        <v>447101214</v>
      </c>
      <c r="D330" s="36">
        <v>447</v>
      </c>
      <c r="E330" s="33">
        <v>101</v>
      </c>
      <c r="F330" s="33">
        <v>214</v>
      </c>
      <c r="G330" s="33">
        <v>1</v>
      </c>
      <c r="H330" s="39">
        <v>1.0549999999999999</v>
      </c>
      <c r="I330" s="36">
        <v>1</v>
      </c>
      <c r="J330" s="40"/>
      <c r="K330" s="41">
        <v>8461</v>
      </c>
      <c r="L330" s="41"/>
      <c r="M330" s="41"/>
      <c r="N330" s="42"/>
    </row>
    <row r="331" spans="1:14">
      <c r="A331" s="36">
        <v>322</v>
      </c>
      <c r="B331" s="37" t="s">
        <v>1116</v>
      </c>
      <c r="C331" s="38">
        <v>447101218</v>
      </c>
      <c r="D331" s="36">
        <v>447</v>
      </c>
      <c r="E331" s="33">
        <v>101</v>
      </c>
      <c r="F331" s="33">
        <v>218</v>
      </c>
      <c r="G331" s="33">
        <v>1</v>
      </c>
      <c r="H331" s="39">
        <v>1.0549999999999999</v>
      </c>
      <c r="I331" s="36">
        <v>10</v>
      </c>
      <c r="J331" s="40"/>
      <c r="K331" s="41">
        <v>12853</v>
      </c>
      <c r="L331" s="41"/>
      <c r="M331" s="41"/>
      <c r="N331" s="42"/>
    </row>
    <row r="332" spans="1:14">
      <c r="A332" s="36">
        <v>323</v>
      </c>
      <c r="B332" s="37" t="s">
        <v>1117</v>
      </c>
      <c r="C332" s="38">
        <v>447101238</v>
      </c>
      <c r="D332" s="36">
        <v>447</v>
      </c>
      <c r="E332" s="33">
        <v>101</v>
      </c>
      <c r="F332" s="33">
        <v>238</v>
      </c>
      <c r="G332" s="33">
        <v>1</v>
      </c>
      <c r="H332" s="39">
        <v>1.0549999999999999</v>
      </c>
      <c r="I332" s="36">
        <v>5</v>
      </c>
      <c r="J332" s="40"/>
      <c r="K332" s="41">
        <v>9569</v>
      </c>
      <c r="L332" s="41"/>
      <c r="M332" s="41"/>
      <c r="N332" s="42"/>
    </row>
    <row r="333" spans="1:14">
      <c r="A333" s="36">
        <v>324</v>
      </c>
      <c r="B333" s="37" t="s">
        <v>1118</v>
      </c>
      <c r="C333" s="38">
        <v>447101307</v>
      </c>
      <c r="D333" s="36">
        <v>447</v>
      </c>
      <c r="E333" s="33">
        <v>101</v>
      </c>
      <c r="F333" s="33">
        <v>307</v>
      </c>
      <c r="G333" s="33">
        <v>1</v>
      </c>
      <c r="H333" s="39">
        <v>1.0549999999999999</v>
      </c>
      <c r="I333" s="36">
        <v>1</v>
      </c>
      <c r="J333" s="40"/>
      <c r="K333" s="41">
        <v>8578</v>
      </c>
      <c r="L333" s="41"/>
      <c r="M333" s="41"/>
      <c r="N333" s="42"/>
    </row>
    <row r="334" spans="1:14">
      <c r="A334" s="36">
        <v>325</v>
      </c>
      <c r="B334" s="37" t="s">
        <v>1119</v>
      </c>
      <c r="C334" s="38">
        <v>447101335</v>
      </c>
      <c r="D334" s="36">
        <v>447</v>
      </c>
      <c r="E334" s="33">
        <v>101</v>
      </c>
      <c r="F334" s="33">
        <v>335</v>
      </c>
      <c r="G334" s="33">
        <v>1</v>
      </c>
      <c r="H334" s="39">
        <v>1.0549999999999999</v>
      </c>
      <c r="I334" s="36">
        <v>10</v>
      </c>
      <c r="J334" s="40"/>
      <c r="K334" s="41">
        <v>13228</v>
      </c>
      <c r="L334" s="41"/>
      <c r="M334" s="41"/>
      <c r="N334" s="42"/>
    </row>
    <row r="335" spans="1:14">
      <c r="A335" s="36">
        <v>326</v>
      </c>
      <c r="B335" s="37" t="s">
        <v>1120</v>
      </c>
      <c r="C335" s="38">
        <v>447101350</v>
      </c>
      <c r="D335" s="36">
        <v>447</v>
      </c>
      <c r="E335" s="33">
        <v>101</v>
      </c>
      <c r="F335" s="33">
        <v>350</v>
      </c>
      <c r="G335" s="33">
        <v>1</v>
      </c>
      <c r="H335" s="39">
        <v>1.0549999999999999</v>
      </c>
      <c r="I335" s="36">
        <v>1</v>
      </c>
      <c r="J335" s="40"/>
      <c r="K335" s="41">
        <v>8971</v>
      </c>
      <c r="L335" s="41"/>
      <c r="M335" s="41"/>
      <c r="N335" s="42"/>
    </row>
    <row r="336" spans="1:14">
      <c r="A336" s="36">
        <v>327</v>
      </c>
      <c r="B336" s="37" t="s">
        <v>1121</v>
      </c>
      <c r="C336" s="38">
        <v>447101622</v>
      </c>
      <c r="D336" s="36">
        <v>447</v>
      </c>
      <c r="E336" s="33">
        <v>101</v>
      </c>
      <c r="F336" s="33">
        <v>622</v>
      </c>
      <c r="G336" s="33">
        <v>1</v>
      </c>
      <c r="H336" s="39">
        <v>1.0549999999999999</v>
      </c>
      <c r="I336" s="36">
        <v>1</v>
      </c>
      <c r="J336" s="40"/>
      <c r="K336" s="41">
        <v>8789</v>
      </c>
      <c r="L336" s="41"/>
      <c r="M336" s="41"/>
      <c r="N336" s="42"/>
    </row>
    <row r="337" spans="1:14">
      <c r="A337" s="36">
        <v>328</v>
      </c>
      <c r="B337" s="37" t="s">
        <v>1122</v>
      </c>
      <c r="C337" s="38">
        <v>447101650</v>
      </c>
      <c r="D337" s="36">
        <v>447</v>
      </c>
      <c r="E337" s="33">
        <v>101</v>
      </c>
      <c r="F337" s="33">
        <v>650</v>
      </c>
      <c r="G337" s="33">
        <v>1</v>
      </c>
      <c r="H337" s="39">
        <v>1.0549999999999999</v>
      </c>
      <c r="I337" s="36">
        <v>1</v>
      </c>
      <c r="J337" s="40"/>
      <c r="K337" s="41">
        <v>8461</v>
      </c>
      <c r="L337" s="41"/>
      <c r="M337" s="41"/>
      <c r="N337" s="42"/>
    </row>
    <row r="338" spans="1:14">
      <c r="A338" s="36">
        <v>329</v>
      </c>
      <c r="B338" s="37" t="s">
        <v>1123</v>
      </c>
      <c r="C338" s="38">
        <v>447101690</v>
      </c>
      <c r="D338" s="36">
        <v>447</v>
      </c>
      <c r="E338" s="33">
        <v>101</v>
      </c>
      <c r="F338" s="33">
        <v>690</v>
      </c>
      <c r="G338" s="33">
        <v>1</v>
      </c>
      <c r="H338" s="39">
        <v>1.0549999999999999</v>
      </c>
      <c r="I338" s="36">
        <v>1</v>
      </c>
      <c r="J338" s="40"/>
      <c r="K338" s="41">
        <v>8461</v>
      </c>
      <c r="L338" s="41"/>
      <c r="M338" s="41"/>
      <c r="N338" s="42"/>
    </row>
    <row r="339" spans="1:14">
      <c r="A339" s="36">
        <v>330</v>
      </c>
      <c r="B339" s="37" t="s">
        <v>1124</v>
      </c>
      <c r="C339" s="38">
        <v>449035035</v>
      </c>
      <c r="D339" s="36">
        <v>449</v>
      </c>
      <c r="E339" s="33">
        <v>35</v>
      </c>
      <c r="F339" s="33">
        <v>35</v>
      </c>
      <c r="G339" s="33">
        <v>1</v>
      </c>
      <c r="H339" s="39">
        <v>1.079</v>
      </c>
      <c r="I339" s="36">
        <v>8</v>
      </c>
      <c r="J339" s="40"/>
      <c r="K339" s="41">
        <v>10944</v>
      </c>
      <c r="L339" s="41"/>
      <c r="M339" s="41"/>
      <c r="N339" s="42"/>
    </row>
    <row r="340" spans="1:14">
      <c r="A340" s="36">
        <v>331</v>
      </c>
      <c r="B340" s="37" t="s">
        <v>1125</v>
      </c>
      <c r="C340" s="38">
        <v>449035044</v>
      </c>
      <c r="D340" s="36">
        <v>449</v>
      </c>
      <c r="E340" s="33">
        <v>35</v>
      </c>
      <c r="F340" s="33">
        <v>44</v>
      </c>
      <c r="G340" s="33">
        <v>1</v>
      </c>
      <c r="H340" s="39">
        <v>1.079</v>
      </c>
      <c r="I340" s="36">
        <v>10</v>
      </c>
      <c r="J340" s="40"/>
      <c r="K340" s="41">
        <v>15594</v>
      </c>
      <c r="L340" s="41"/>
      <c r="M340" s="41"/>
      <c r="N340" s="42"/>
    </row>
    <row r="341" spans="1:14">
      <c r="A341" s="36">
        <v>332</v>
      </c>
      <c r="B341" s="37" t="s">
        <v>1126</v>
      </c>
      <c r="C341" s="38">
        <v>449035049</v>
      </c>
      <c r="D341" s="36">
        <v>449</v>
      </c>
      <c r="E341" s="33">
        <v>35</v>
      </c>
      <c r="F341" s="33">
        <v>49</v>
      </c>
      <c r="G341" s="33">
        <v>1</v>
      </c>
      <c r="H341" s="39">
        <v>1.079</v>
      </c>
      <c r="I341" s="36">
        <v>10</v>
      </c>
      <c r="J341" s="40"/>
      <c r="K341" s="41">
        <v>13106</v>
      </c>
      <c r="L341" s="41"/>
      <c r="M341" s="41"/>
      <c r="N341" s="42"/>
    </row>
    <row r="342" spans="1:14">
      <c r="A342" s="36">
        <v>333</v>
      </c>
      <c r="B342" s="37" t="s">
        <v>1127</v>
      </c>
      <c r="C342" s="38">
        <v>449035057</v>
      </c>
      <c r="D342" s="36">
        <v>449</v>
      </c>
      <c r="E342" s="33">
        <v>35</v>
      </c>
      <c r="F342" s="33">
        <v>57</v>
      </c>
      <c r="G342" s="33">
        <v>1</v>
      </c>
      <c r="H342" s="39">
        <v>1.079</v>
      </c>
      <c r="I342" s="36">
        <v>10</v>
      </c>
      <c r="J342" s="40"/>
      <c r="K342" s="41">
        <v>13106</v>
      </c>
      <c r="L342" s="41"/>
      <c r="M342" s="41"/>
      <c r="N342" s="42"/>
    </row>
    <row r="343" spans="1:14">
      <c r="A343" s="36">
        <v>334</v>
      </c>
      <c r="B343" s="37" t="s">
        <v>1128</v>
      </c>
      <c r="C343" s="38">
        <v>449035165</v>
      </c>
      <c r="D343" s="36">
        <v>449</v>
      </c>
      <c r="E343" s="33">
        <v>35</v>
      </c>
      <c r="F343" s="33">
        <v>165</v>
      </c>
      <c r="G343" s="33">
        <v>1</v>
      </c>
      <c r="H343" s="39">
        <v>1.079</v>
      </c>
      <c r="I343" s="36">
        <v>10</v>
      </c>
      <c r="J343" s="40"/>
      <c r="K343" s="41">
        <v>14923</v>
      </c>
      <c r="L343" s="41"/>
      <c r="M343" s="41"/>
      <c r="N343" s="42"/>
    </row>
    <row r="344" spans="1:14">
      <c r="A344" s="36">
        <v>335</v>
      </c>
      <c r="B344" s="37" t="s">
        <v>1129</v>
      </c>
      <c r="C344" s="38">
        <v>449035170</v>
      </c>
      <c r="D344" s="36">
        <v>449</v>
      </c>
      <c r="E344" s="33">
        <v>35</v>
      </c>
      <c r="F344" s="33">
        <v>170</v>
      </c>
      <c r="G344" s="33">
        <v>1</v>
      </c>
      <c r="H344" s="39">
        <v>1.079</v>
      </c>
      <c r="I344" s="36">
        <v>10</v>
      </c>
      <c r="J344" s="40"/>
      <c r="K344" s="41">
        <v>13106</v>
      </c>
      <c r="L344" s="41"/>
      <c r="M344" s="41"/>
      <c r="N344" s="42"/>
    </row>
    <row r="345" spans="1:14">
      <c r="A345" s="36">
        <v>336</v>
      </c>
      <c r="B345" s="37" t="s">
        <v>1130</v>
      </c>
      <c r="C345" s="38">
        <v>449035243</v>
      </c>
      <c r="D345" s="36">
        <v>449</v>
      </c>
      <c r="E345" s="33">
        <v>35</v>
      </c>
      <c r="F345" s="33">
        <v>243</v>
      </c>
      <c r="G345" s="33">
        <v>1</v>
      </c>
      <c r="H345" s="39">
        <v>1.079</v>
      </c>
      <c r="I345" s="36">
        <v>10</v>
      </c>
      <c r="J345" s="40"/>
      <c r="K345" s="41">
        <v>12139</v>
      </c>
      <c r="L345" s="41"/>
      <c r="M345" s="41"/>
      <c r="N345" s="42"/>
    </row>
    <row r="346" spans="1:14">
      <c r="A346" s="36">
        <v>337</v>
      </c>
      <c r="B346" s="37" t="s">
        <v>1131</v>
      </c>
      <c r="C346" s="38">
        <v>449035244</v>
      </c>
      <c r="D346" s="36">
        <v>449</v>
      </c>
      <c r="E346" s="33">
        <v>35</v>
      </c>
      <c r="F346" s="33">
        <v>244</v>
      </c>
      <c r="G346" s="33">
        <v>1</v>
      </c>
      <c r="H346" s="39">
        <v>1.079</v>
      </c>
      <c r="I346" s="36">
        <v>1</v>
      </c>
      <c r="J346" s="40"/>
      <c r="K346" s="41">
        <v>9354</v>
      </c>
      <c r="L346" s="41"/>
      <c r="M346" s="41"/>
      <c r="N346" s="42"/>
    </row>
    <row r="347" spans="1:14">
      <c r="A347" s="36">
        <v>338</v>
      </c>
      <c r="B347" s="37" t="s">
        <v>1132</v>
      </c>
      <c r="C347" s="38">
        <v>449035285</v>
      </c>
      <c r="D347" s="36">
        <v>449</v>
      </c>
      <c r="E347" s="33">
        <v>35</v>
      </c>
      <c r="F347" s="33">
        <v>285</v>
      </c>
      <c r="G347" s="33">
        <v>1</v>
      </c>
      <c r="H347" s="39">
        <v>1.079</v>
      </c>
      <c r="I347" s="36">
        <v>1</v>
      </c>
      <c r="J347" s="40"/>
      <c r="K347" s="41">
        <v>9960</v>
      </c>
      <c r="L347" s="41"/>
      <c r="M347" s="41"/>
      <c r="N347" s="42"/>
    </row>
    <row r="348" spans="1:14">
      <c r="A348" s="36">
        <v>339</v>
      </c>
      <c r="B348" s="37" t="s">
        <v>1133</v>
      </c>
      <c r="C348" s="38">
        <v>449035336</v>
      </c>
      <c r="D348" s="36">
        <v>449</v>
      </c>
      <c r="E348" s="33">
        <v>35</v>
      </c>
      <c r="F348" s="33">
        <v>336</v>
      </c>
      <c r="G348" s="33">
        <v>1</v>
      </c>
      <c r="H348" s="39">
        <v>1.079</v>
      </c>
      <c r="I348" s="36">
        <v>10</v>
      </c>
      <c r="J348" s="40"/>
      <c r="K348" s="41">
        <v>14923</v>
      </c>
      <c r="L348" s="41"/>
      <c r="M348" s="41"/>
      <c r="N348" s="42"/>
    </row>
    <row r="349" spans="1:14">
      <c r="A349" s="36">
        <v>340</v>
      </c>
      <c r="B349" s="37" t="s">
        <v>1134</v>
      </c>
      <c r="C349" s="38">
        <v>450086008</v>
      </c>
      <c r="D349" s="36">
        <v>450</v>
      </c>
      <c r="E349" s="33">
        <v>86</v>
      </c>
      <c r="F349" s="33">
        <v>8</v>
      </c>
      <c r="G349" s="33">
        <v>1</v>
      </c>
      <c r="H349" s="39">
        <v>1</v>
      </c>
      <c r="I349" s="36">
        <v>1</v>
      </c>
      <c r="J349" s="40"/>
      <c r="K349" s="41">
        <v>8379</v>
      </c>
      <c r="L349" s="41"/>
      <c r="M349" s="41"/>
      <c r="N349" s="42"/>
    </row>
    <row r="350" spans="1:14">
      <c r="A350" s="36">
        <v>341</v>
      </c>
      <c r="B350" s="37" t="s">
        <v>1135</v>
      </c>
      <c r="C350" s="38">
        <v>450086086</v>
      </c>
      <c r="D350" s="36">
        <v>450</v>
      </c>
      <c r="E350" s="33">
        <v>86</v>
      </c>
      <c r="F350" s="33">
        <v>86</v>
      </c>
      <c r="G350" s="33">
        <v>1</v>
      </c>
      <c r="H350" s="39">
        <v>1</v>
      </c>
      <c r="I350" s="36">
        <v>4</v>
      </c>
      <c r="J350" s="40"/>
      <c r="K350" s="41">
        <v>8872</v>
      </c>
      <c r="L350" s="41"/>
      <c r="M350" s="41"/>
      <c r="N350" s="42"/>
    </row>
    <row r="351" spans="1:14">
      <c r="A351" s="36">
        <v>342</v>
      </c>
      <c r="B351" s="37" t="s">
        <v>1136</v>
      </c>
      <c r="C351" s="38">
        <v>450086117</v>
      </c>
      <c r="D351" s="36">
        <v>450</v>
      </c>
      <c r="E351" s="33">
        <v>86</v>
      </c>
      <c r="F351" s="33">
        <v>117</v>
      </c>
      <c r="G351" s="33">
        <v>1</v>
      </c>
      <c r="H351" s="39">
        <v>1</v>
      </c>
      <c r="I351" s="36">
        <v>9</v>
      </c>
      <c r="J351" s="40"/>
      <c r="K351" s="41">
        <v>9964</v>
      </c>
      <c r="L351" s="41"/>
      <c r="M351" s="41"/>
      <c r="N351" s="42"/>
    </row>
    <row r="352" spans="1:14">
      <c r="A352" s="36">
        <v>343</v>
      </c>
      <c r="B352" s="37" t="s">
        <v>1137</v>
      </c>
      <c r="C352" s="38">
        <v>450086127</v>
      </c>
      <c r="D352" s="36">
        <v>450</v>
      </c>
      <c r="E352" s="33">
        <v>86</v>
      </c>
      <c r="F352" s="33">
        <v>127</v>
      </c>
      <c r="G352" s="33">
        <v>1</v>
      </c>
      <c r="H352" s="39">
        <v>1</v>
      </c>
      <c r="I352" s="36">
        <v>1</v>
      </c>
      <c r="J352" s="40"/>
      <c r="K352" s="41">
        <v>8400</v>
      </c>
      <c r="L352" s="41"/>
      <c r="M352" s="41"/>
      <c r="N352" s="42"/>
    </row>
    <row r="353" spans="1:14">
      <c r="A353" s="36">
        <v>344</v>
      </c>
      <c r="B353" s="37" t="s">
        <v>1138</v>
      </c>
      <c r="C353" s="38">
        <v>450086210</v>
      </c>
      <c r="D353" s="36">
        <v>450</v>
      </c>
      <c r="E353" s="33">
        <v>86</v>
      </c>
      <c r="F353" s="33">
        <v>210</v>
      </c>
      <c r="G353" s="33">
        <v>1</v>
      </c>
      <c r="H353" s="39">
        <v>1</v>
      </c>
      <c r="I353" s="36">
        <v>2</v>
      </c>
      <c r="J353" s="40"/>
      <c r="K353" s="41">
        <v>8599</v>
      </c>
      <c r="L353" s="41"/>
      <c r="M353" s="41"/>
      <c r="N353" s="42"/>
    </row>
    <row r="354" spans="1:14">
      <c r="A354" s="36">
        <v>345</v>
      </c>
      <c r="B354" s="37" t="s">
        <v>1139</v>
      </c>
      <c r="C354" s="38">
        <v>450086275</v>
      </c>
      <c r="D354" s="36">
        <v>450</v>
      </c>
      <c r="E354" s="33">
        <v>86</v>
      </c>
      <c r="F354" s="33">
        <v>275</v>
      </c>
      <c r="G354" s="33">
        <v>1</v>
      </c>
      <c r="H354" s="39">
        <v>1</v>
      </c>
      <c r="I354" s="36">
        <v>1</v>
      </c>
      <c r="J354" s="40"/>
      <c r="K354" s="41">
        <v>8213</v>
      </c>
      <c r="L354" s="41"/>
      <c r="M354" s="41"/>
      <c r="N354" s="42"/>
    </row>
    <row r="355" spans="1:14">
      <c r="A355" s="36">
        <v>346</v>
      </c>
      <c r="B355" s="37" t="s">
        <v>1140</v>
      </c>
      <c r="C355" s="38">
        <v>450086278</v>
      </c>
      <c r="D355" s="36">
        <v>450</v>
      </c>
      <c r="E355" s="33">
        <v>86</v>
      </c>
      <c r="F355" s="33">
        <v>278</v>
      </c>
      <c r="G355" s="33">
        <v>1</v>
      </c>
      <c r="H355" s="39">
        <v>1</v>
      </c>
      <c r="I355" s="36">
        <v>5</v>
      </c>
      <c r="J355" s="40"/>
      <c r="K355" s="41">
        <v>9132</v>
      </c>
      <c r="L355" s="41"/>
      <c r="M355" s="41"/>
      <c r="N355" s="42"/>
    </row>
    <row r="356" spans="1:14">
      <c r="A356" s="36">
        <v>347</v>
      </c>
      <c r="B356" s="37" t="s">
        <v>1141</v>
      </c>
      <c r="C356" s="38">
        <v>450086327</v>
      </c>
      <c r="D356" s="36">
        <v>450</v>
      </c>
      <c r="E356" s="33">
        <v>86</v>
      </c>
      <c r="F356" s="33">
        <v>327</v>
      </c>
      <c r="G356" s="33">
        <v>1</v>
      </c>
      <c r="H356" s="39">
        <v>1</v>
      </c>
      <c r="I356" s="36">
        <v>1</v>
      </c>
      <c r="J356" s="40"/>
      <c r="K356" s="41">
        <v>8436</v>
      </c>
      <c r="L356" s="41"/>
      <c r="M356" s="41"/>
      <c r="N356" s="42"/>
    </row>
    <row r="357" spans="1:14">
      <c r="A357" s="36">
        <v>348</v>
      </c>
      <c r="B357" s="37" t="s">
        <v>1142</v>
      </c>
      <c r="C357" s="38">
        <v>450086337</v>
      </c>
      <c r="D357" s="36">
        <v>450</v>
      </c>
      <c r="E357" s="33">
        <v>86</v>
      </c>
      <c r="F357" s="33">
        <v>337</v>
      </c>
      <c r="G357" s="33">
        <v>1</v>
      </c>
      <c r="H357" s="39">
        <v>1</v>
      </c>
      <c r="I357" s="36">
        <v>1</v>
      </c>
      <c r="J357" s="40"/>
      <c r="K357" s="41">
        <v>8406</v>
      </c>
      <c r="L357" s="41"/>
      <c r="M357" s="41"/>
      <c r="N357" s="42"/>
    </row>
    <row r="358" spans="1:14">
      <c r="A358" s="36">
        <v>349</v>
      </c>
      <c r="B358" s="37" t="s">
        <v>1143</v>
      </c>
      <c r="C358" s="38">
        <v>450086340</v>
      </c>
      <c r="D358" s="36">
        <v>450</v>
      </c>
      <c r="E358" s="33">
        <v>86</v>
      </c>
      <c r="F358" s="33">
        <v>340</v>
      </c>
      <c r="G358" s="33">
        <v>1</v>
      </c>
      <c r="H358" s="39">
        <v>1</v>
      </c>
      <c r="I358" s="36">
        <v>1</v>
      </c>
      <c r="J358" s="40"/>
      <c r="K358" s="41">
        <v>8396</v>
      </c>
      <c r="L358" s="41"/>
      <c r="M358" s="41"/>
      <c r="N358" s="42"/>
    </row>
    <row r="359" spans="1:14">
      <c r="A359" s="36">
        <v>350</v>
      </c>
      <c r="B359" s="37" t="s">
        <v>1144</v>
      </c>
      <c r="C359" s="38">
        <v>450086605</v>
      </c>
      <c r="D359" s="36">
        <v>450</v>
      </c>
      <c r="E359" s="33">
        <v>86</v>
      </c>
      <c r="F359" s="33">
        <v>605</v>
      </c>
      <c r="G359" s="33">
        <v>1</v>
      </c>
      <c r="H359" s="39">
        <v>1</v>
      </c>
      <c r="I359" s="36">
        <v>10</v>
      </c>
      <c r="J359" s="40"/>
      <c r="K359" s="41">
        <v>10185</v>
      </c>
      <c r="L359" s="41"/>
      <c r="M359" s="41"/>
      <c r="N359" s="42"/>
    </row>
    <row r="360" spans="1:14">
      <c r="A360" s="36">
        <v>351</v>
      </c>
      <c r="B360" s="37" t="s">
        <v>1145</v>
      </c>
      <c r="C360" s="38">
        <v>450086632</v>
      </c>
      <c r="D360" s="36">
        <v>450</v>
      </c>
      <c r="E360" s="33">
        <v>86</v>
      </c>
      <c r="F360" s="33">
        <v>632</v>
      </c>
      <c r="G360" s="33">
        <v>1</v>
      </c>
      <c r="H360" s="39">
        <v>1</v>
      </c>
      <c r="I360" s="36">
        <v>1</v>
      </c>
      <c r="J360" s="40"/>
      <c r="K360" s="41">
        <v>8332</v>
      </c>
      <c r="L360" s="41"/>
      <c r="M360" s="41"/>
      <c r="N360" s="42"/>
    </row>
    <row r="361" spans="1:14">
      <c r="A361" s="36">
        <v>352</v>
      </c>
      <c r="B361" s="37" t="s">
        <v>1146</v>
      </c>
      <c r="C361" s="38">
        <v>450086635</v>
      </c>
      <c r="D361" s="36">
        <v>450</v>
      </c>
      <c r="E361" s="33">
        <v>86</v>
      </c>
      <c r="F361" s="33">
        <v>635</v>
      </c>
      <c r="G361" s="33">
        <v>1</v>
      </c>
      <c r="H361" s="39">
        <v>1</v>
      </c>
      <c r="I361" s="36">
        <v>1</v>
      </c>
      <c r="J361" s="40"/>
      <c r="K361" s="41">
        <v>8094</v>
      </c>
      <c r="L361" s="41"/>
      <c r="M361" s="41"/>
      <c r="N361" s="42"/>
    </row>
    <row r="362" spans="1:14">
      <c r="A362" s="36">
        <v>353</v>
      </c>
      <c r="B362" s="37" t="s">
        <v>1147</v>
      </c>
      <c r="C362" s="38">
        <v>450086683</v>
      </c>
      <c r="D362" s="36">
        <v>450</v>
      </c>
      <c r="E362" s="33">
        <v>86</v>
      </c>
      <c r="F362" s="33">
        <v>683</v>
      </c>
      <c r="G362" s="33">
        <v>1</v>
      </c>
      <c r="H362" s="39">
        <v>1</v>
      </c>
      <c r="I362" s="36">
        <v>1</v>
      </c>
      <c r="J362" s="40"/>
      <c r="K362" s="41">
        <v>8094</v>
      </c>
      <c r="L362" s="41"/>
      <c r="M362" s="41"/>
      <c r="N362" s="42"/>
    </row>
    <row r="363" spans="1:14">
      <c r="A363" s="36">
        <v>354</v>
      </c>
      <c r="B363" s="37" t="s">
        <v>1148</v>
      </c>
      <c r="C363" s="38">
        <v>453137061</v>
      </c>
      <c r="D363" s="36">
        <v>453</v>
      </c>
      <c r="E363" s="33">
        <v>137</v>
      </c>
      <c r="F363" s="33">
        <v>61</v>
      </c>
      <c r="G363" s="33">
        <v>1</v>
      </c>
      <c r="H363" s="39">
        <v>1</v>
      </c>
      <c r="I363" s="36">
        <v>10</v>
      </c>
      <c r="J363" s="40"/>
      <c r="K363" s="41">
        <v>11825</v>
      </c>
      <c r="L363" s="41"/>
      <c r="M363" s="41"/>
      <c r="N363" s="42"/>
    </row>
    <row r="364" spans="1:14">
      <c r="A364" s="36">
        <v>355</v>
      </c>
      <c r="B364" s="37" t="s">
        <v>1149</v>
      </c>
      <c r="C364" s="38">
        <v>453137087</v>
      </c>
      <c r="D364" s="36">
        <v>453</v>
      </c>
      <c r="E364" s="33">
        <v>137</v>
      </c>
      <c r="F364" s="33">
        <v>87</v>
      </c>
      <c r="G364" s="33">
        <v>1</v>
      </c>
      <c r="H364" s="39">
        <v>1</v>
      </c>
      <c r="I364" s="36">
        <v>10</v>
      </c>
      <c r="J364" s="40"/>
      <c r="K364" s="41">
        <v>13033</v>
      </c>
      <c r="L364" s="41"/>
      <c r="M364" s="41"/>
      <c r="N364" s="42"/>
    </row>
    <row r="365" spans="1:14">
      <c r="A365" s="36">
        <v>356</v>
      </c>
      <c r="B365" s="37" t="s">
        <v>1150</v>
      </c>
      <c r="C365" s="38">
        <v>453137137</v>
      </c>
      <c r="D365" s="36">
        <v>453</v>
      </c>
      <c r="E365" s="33">
        <v>137</v>
      </c>
      <c r="F365" s="33">
        <v>137</v>
      </c>
      <c r="G365" s="33">
        <v>1</v>
      </c>
      <c r="H365" s="39">
        <v>1</v>
      </c>
      <c r="I365" s="36">
        <v>10</v>
      </c>
      <c r="J365" s="40"/>
      <c r="K365" s="41">
        <v>11738</v>
      </c>
      <c r="L365" s="41"/>
      <c r="M365" s="41"/>
      <c r="N365" s="42"/>
    </row>
    <row r="366" spans="1:14">
      <c r="A366" s="36">
        <v>357</v>
      </c>
      <c r="B366" s="37" t="s">
        <v>1151</v>
      </c>
      <c r="C366" s="38">
        <v>453137210</v>
      </c>
      <c r="D366" s="36">
        <v>453</v>
      </c>
      <c r="E366" s="33">
        <v>137</v>
      </c>
      <c r="F366" s="33">
        <v>210</v>
      </c>
      <c r="G366" s="33">
        <v>1</v>
      </c>
      <c r="H366" s="39">
        <v>1</v>
      </c>
      <c r="I366" s="36">
        <v>10</v>
      </c>
      <c r="J366" s="40"/>
      <c r="K366" s="41">
        <v>11223</v>
      </c>
      <c r="L366" s="41"/>
      <c r="M366" s="41"/>
      <c r="N366" s="42"/>
    </row>
    <row r="367" spans="1:14">
      <c r="A367" s="36">
        <v>358</v>
      </c>
      <c r="B367" s="37" t="s">
        <v>1152</v>
      </c>
      <c r="C367" s="38">
        <v>453137278</v>
      </c>
      <c r="D367" s="36">
        <v>453</v>
      </c>
      <c r="E367" s="33">
        <v>137</v>
      </c>
      <c r="F367" s="33">
        <v>278</v>
      </c>
      <c r="G367" s="33">
        <v>1</v>
      </c>
      <c r="H367" s="39">
        <v>1</v>
      </c>
      <c r="I367" s="36">
        <v>6</v>
      </c>
      <c r="J367" s="40"/>
      <c r="K367" s="41">
        <v>9366</v>
      </c>
      <c r="L367" s="41"/>
      <c r="M367" s="41"/>
      <c r="N367" s="42"/>
    </row>
    <row r="368" spans="1:14">
      <c r="A368" s="36">
        <v>359</v>
      </c>
      <c r="B368" s="37" t="s">
        <v>1153</v>
      </c>
      <c r="C368" s="38">
        <v>453137281</v>
      </c>
      <c r="D368" s="36">
        <v>453</v>
      </c>
      <c r="E368" s="33">
        <v>137</v>
      </c>
      <c r="F368" s="33">
        <v>281</v>
      </c>
      <c r="G368" s="33">
        <v>1</v>
      </c>
      <c r="H368" s="39">
        <v>1</v>
      </c>
      <c r="I368" s="36">
        <v>10</v>
      </c>
      <c r="J368" s="40"/>
      <c r="K368" s="41">
        <v>11591</v>
      </c>
      <c r="L368" s="41"/>
      <c r="M368" s="41"/>
      <c r="N368" s="42"/>
    </row>
    <row r="369" spans="1:14">
      <c r="A369" s="36">
        <v>360</v>
      </c>
      <c r="B369" s="37" t="s">
        <v>1154</v>
      </c>
      <c r="C369" s="38">
        <v>453137325</v>
      </c>
      <c r="D369" s="36">
        <v>453</v>
      </c>
      <c r="E369" s="33">
        <v>137</v>
      </c>
      <c r="F369" s="33">
        <v>325</v>
      </c>
      <c r="G369" s="33">
        <v>1</v>
      </c>
      <c r="H369" s="39">
        <v>1</v>
      </c>
      <c r="I369" s="36">
        <v>1</v>
      </c>
      <c r="J369" s="40"/>
      <c r="K369" s="41">
        <v>8406</v>
      </c>
      <c r="L369" s="41"/>
      <c r="M369" s="41"/>
      <c r="N369" s="42"/>
    </row>
    <row r="370" spans="1:14">
      <c r="A370" s="36">
        <v>361</v>
      </c>
      <c r="B370" s="37" t="s">
        <v>1155</v>
      </c>
      <c r="C370" s="38">
        <v>453137332</v>
      </c>
      <c r="D370" s="36">
        <v>453</v>
      </c>
      <c r="E370" s="33">
        <v>137</v>
      </c>
      <c r="F370" s="33">
        <v>332</v>
      </c>
      <c r="G370" s="33">
        <v>1</v>
      </c>
      <c r="H370" s="39">
        <v>1</v>
      </c>
      <c r="I370" s="36">
        <v>9</v>
      </c>
      <c r="J370" s="40"/>
      <c r="K370" s="41">
        <v>10428</v>
      </c>
      <c r="L370" s="41"/>
      <c r="M370" s="41"/>
      <c r="N370" s="42"/>
    </row>
    <row r="371" spans="1:14">
      <c r="A371" s="36">
        <v>362</v>
      </c>
      <c r="B371" s="37" t="s">
        <v>1156</v>
      </c>
      <c r="C371" s="38">
        <v>454149009</v>
      </c>
      <c r="D371" s="36">
        <v>454</v>
      </c>
      <c r="E371" s="33">
        <v>149</v>
      </c>
      <c r="F371" s="33">
        <v>9</v>
      </c>
      <c r="G371" s="33">
        <v>1</v>
      </c>
      <c r="H371" s="39">
        <v>1</v>
      </c>
      <c r="I371" s="36">
        <v>10</v>
      </c>
      <c r="J371" s="40"/>
      <c r="K371" s="41">
        <v>12364</v>
      </c>
      <c r="L371" s="41"/>
      <c r="M371" s="41"/>
      <c r="N371" s="42"/>
    </row>
    <row r="372" spans="1:14">
      <c r="A372" s="36">
        <v>363</v>
      </c>
      <c r="B372" s="37" t="s">
        <v>1157</v>
      </c>
      <c r="C372" s="38">
        <v>454149128</v>
      </c>
      <c r="D372" s="36">
        <v>454</v>
      </c>
      <c r="E372" s="33">
        <v>149</v>
      </c>
      <c r="F372" s="33">
        <v>128</v>
      </c>
      <c r="G372" s="33">
        <v>1</v>
      </c>
      <c r="H372" s="39">
        <v>1</v>
      </c>
      <c r="I372" s="36">
        <v>9</v>
      </c>
      <c r="J372" s="40"/>
      <c r="K372" s="41">
        <v>10117</v>
      </c>
      <c r="L372" s="41"/>
      <c r="M372" s="41"/>
      <c r="N372" s="42"/>
    </row>
    <row r="373" spans="1:14">
      <c r="A373" s="36">
        <v>364</v>
      </c>
      <c r="B373" s="37" t="s">
        <v>1158</v>
      </c>
      <c r="C373" s="38">
        <v>454149149</v>
      </c>
      <c r="D373" s="36">
        <v>454</v>
      </c>
      <c r="E373" s="33">
        <v>149</v>
      </c>
      <c r="F373" s="33">
        <v>149</v>
      </c>
      <c r="G373" s="33">
        <v>1</v>
      </c>
      <c r="H373" s="39">
        <v>1</v>
      </c>
      <c r="I373" s="36">
        <v>10</v>
      </c>
      <c r="J373" s="40"/>
      <c r="K373" s="41">
        <v>11389</v>
      </c>
      <c r="L373" s="41"/>
      <c r="M373" s="41"/>
      <c r="N373" s="42"/>
    </row>
    <row r="374" spans="1:14">
      <c r="A374" s="36">
        <v>365</v>
      </c>
      <c r="B374" s="37" t="s">
        <v>1159</v>
      </c>
      <c r="C374" s="38">
        <v>454149181</v>
      </c>
      <c r="D374" s="36">
        <v>454</v>
      </c>
      <c r="E374" s="33">
        <v>149</v>
      </c>
      <c r="F374" s="33">
        <v>181</v>
      </c>
      <c r="G374" s="33">
        <v>1</v>
      </c>
      <c r="H374" s="39">
        <v>1</v>
      </c>
      <c r="I374" s="36">
        <v>10</v>
      </c>
      <c r="J374" s="40"/>
      <c r="K374" s="41">
        <v>10955</v>
      </c>
      <c r="L374" s="41"/>
      <c r="M374" s="41"/>
      <c r="N374" s="42"/>
    </row>
    <row r="375" spans="1:14">
      <c r="A375" s="36">
        <v>366</v>
      </c>
      <c r="B375" s="37" t="s">
        <v>1160</v>
      </c>
      <c r="C375" s="38">
        <v>455128007</v>
      </c>
      <c r="D375" s="36">
        <v>455</v>
      </c>
      <c r="E375" s="33">
        <v>128</v>
      </c>
      <c r="F375" s="33">
        <v>7</v>
      </c>
      <c r="G375" s="33">
        <v>1</v>
      </c>
      <c r="H375" s="39">
        <v>1</v>
      </c>
      <c r="I375" s="36">
        <v>1</v>
      </c>
      <c r="J375" s="40"/>
      <c r="K375" s="41">
        <v>8332</v>
      </c>
      <c r="L375" s="41"/>
      <c r="M375" s="41"/>
      <c r="N375" s="42"/>
    </row>
    <row r="376" spans="1:14">
      <c r="A376" s="36">
        <v>367</v>
      </c>
      <c r="B376" s="37" t="s">
        <v>1161</v>
      </c>
      <c r="C376" s="38">
        <v>455128128</v>
      </c>
      <c r="D376" s="36">
        <v>455</v>
      </c>
      <c r="E376" s="33">
        <v>128</v>
      </c>
      <c r="F376" s="33">
        <v>128</v>
      </c>
      <c r="G376" s="33">
        <v>1</v>
      </c>
      <c r="H376" s="39">
        <v>1</v>
      </c>
      <c r="I376" s="36">
        <v>5</v>
      </c>
      <c r="J376" s="40"/>
      <c r="K376" s="41">
        <v>9164</v>
      </c>
      <c r="L376" s="41"/>
      <c r="M376" s="41"/>
      <c r="N376" s="42"/>
    </row>
    <row r="377" spans="1:14">
      <c r="A377" s="36">
        <v>368</v>
      </c>
      <c r="B377" s="37" t="s">
        <v>1162</v>
      </c>
      <c r="C377" s="38">
        <v>455128181</v>
      </c>
      <c r="D377" s="36">
        <v>455</v>
      </c>
      <c r="E377" s="33">
        <v>128</v>
      </c>
      <c r="F377" s="33">
        <v>181</v>
      </c>
      <c r="G377" s="33">
        <v>1</v>
      </c>
      <c r="H377" s="39">
        <v>1</v>
      </c>
      <c r="I377" s="36">
        <v>1</v>
      </c>
      <c r="J377" s="40"/>
      <c r="K377" s="41">
        <v>8450</v>
      </c>
      <c r="L377" s="41"/>
      <c r="M377" s="41"/>
      <c r="N377" s="42"/>
    </row>
    <row r="378" spans="1:14">
      <c r="A378" s="36">
        <v>369</v>
      </c>
      <c r="B378" s="37" t="s">
        <v>1163</v>
      </c>
      <c r="C378" s="38">
        <v>455128745</v>
      </c>
      <c r="D378" s="36">
        <v>455</v>
      </c>
      <c r="E378" s="33">
        <v>128</v>
      </c>
      <c r="F378" s="33">
        <v>745</v>
      </c>
      <c r="G378" s="33">
        <v>1</v>
      </c>
      <c r="H378" s="39">
        <v>1</v>
      </c>
      <c r="I378" s="36">
        <v>10</v>
      </c>
      <c r="J378" s="40"/>
      <c r="K378" s="41">
        <v>12631</v>
      </c>
      <c r="L378" s="41"/>
      <c r="M378" s="41"/>
      <c r="N378" s="42"/>
    </row>
    <row r="379" spans="1:14">
      <c r="A379" s="36">
        <v>370</v>
      </c>
      <c r="B379" s="37" t="s">
        <v>1164</v>
      </c>
      <c r="C379" s="38">
        <v>456160009</v>
      </c>
      <c r="D379" s="36">
        <v>456</v>
      </c>
      <c r="E379" s="33">
        <v>160</v>
      </c>
      <c r="F379" s="33">
        <v>9</v>
      </c>
      <c r="G379" s="33">
        <v>1</v>
      </c>
      <c r="H379" s="39">
        <v>1</v>
      </c>
      <c r="I379" s="36">
        <v>1</v>
      </c>
      <c r="J379" s="40"/>
      <c r="K379" s="41">
        <v>8450</v>
      </c>
      <c r="L379" s="41"/>
      <c r="M379" s="41"/>
      <c r="N379" s="42"/>
    </row>
    <row r="380" spans="1:14">
      <c r="A380" s="36">
        <v>371</v>
      </c>
      <c r="B380" s="37" t="s">
        <v>1165</v>
      </c>
      <c r="C380" s="38">
        <v>456160031</v>
      </c>
      <c r="D380" s="36">
        <v>456</v>
      </c>
      <c r="E380" s="33">
        <v>160</v>
      </c>
      <c r="F380" s="33">
        <v>31</v>
      </c>
      <c r="G380" s="33">
        <v>1</v>
      </c>
      <c r="H380" s="39">
        <v>1</v>
      </c>
      <c r="I380" s="36">
        <v>10</v>
      </c>
      <c r="J380" s="40"/>
      <c r="K380" s="41">
        <v>12513</v>
      </c>
      <c r="L380" s="41"/>
      <c r="M380" s="41"/>
      <c r="N380" s="42"/>
    </row>
    <row r="381" spans="1:14">
      <c r="A381" s="36">
        <v>372</v>
      </c>
      <c r="B381" s="37" t="s">
        <v>1166</v>
      </c>
      <c r="C381" s="38">
        <v>456160056</v>
      </c>
      <c r="D381" s="36">
        <v>456</v>
      </c>
      <c r="E381" s="33">
        <v>160</v>
      </c>
      <c r="F381" s="33">
        <v>56</v>
      </c>
      <c r="G381" s="33">
        <v>1</v>
      </c>
      <c r="H381" s="39">
        <v>1</v>
      </c>
      <c r="I381" s="36">
        <v>10</v>
      </c>
      <c r="J381" s="40"/>
      <c r="K381" s="41">
        <v>13058</v>
      </c>
      <c r="L381" s="41"/>
      <c r="M381" s="41"/>
      <c r="N381" s="42"/>
    </row>
    <row r="382" spans="1:14">
      <c r="A382" s="36">
        <v>373</v>
      </c>
      <c r="B382" s="37" t="s">
        <v>1167</v>
      </c>
      <c r="C382" s="38">
        <v>456160079</v>
      </c>
      <c r="D382" s="36">
        <v>456</v>
      </c>
      <c r="E382" s="33">
        <v>160</v>
      </c>
      <c r="F382" s="33">
        <v>79</v>
      </c>
      <c r="G382" s="33">
        <v>1</v>
      </c>
      <c r="H382" s="39">
        <v>1</v>
      </c>
      <c r="I382" s="36">
        <v>7</v>
      </c>
      <c r="J382" s="40"/>
      <c r="K382" s="41">
        <v>10194</v>
      </c>
      <c r="L382" s="41"/>
      <c r="M382" s="41"/>
      <c r="N382" s="42"/>
    </row>
    <row r="383" spans="1:14">
      <c r="A383" s="36">
        <v>374</v>
      </c>
      <c r="B383" s="37" t="s">
        <v>1168</v>
      </c>
      <c r="C383" s="38">
        <v>456160149</v>
      </c>
      <c r="D383" s="36">
        <v>456</v>
      </c>
      <c r="E383" s="33">
        <v>160</v>
      </c>
      <c r="F383" s="33">
        <v>149</v>
      </c>
      <c r="G383" s="33">
        <v>1</v>
      </c>
      <c r="H383" s="39">
        <v>1</v>
      </c>
      <c r="I383" s="36">
        <v>10</v>
      </c>
      <c r="J383" s="40"/>
      <c r="K383" s="41">
        <v>13821</v>
      </c>
      <c r="L383" s="41"/>
      <c r="M383" s="41"/>
      <c r="N383" s="42"/>
    </row>
    <row r="384" spans="1:14">
      <c r="A384" s="36">
        <v>375</v>
      </c>
      <c r="B384" s="37" t="s">
        <v>1169</v>
      </c>
      <c r="C384" s="38">
        <v>456160160</v>
      </c>
      <c r="D384" s="36">
        <v>456</v>
      </c>
      <c r="E384" s="33">
        <v>160</v>
      </c>
      <c r="F384" s="33">
        <v>160</v>
      </c>
      <c r="G384" s="33">
        <v>1</v>
      </c>
      <c r="H384" s="39">
        <v>1</v>
      </c>
      <c r="I384" s="36">
        <v>10</v>
      </c>
      <c r="J384" s="40"/>
      <c r="K384" s="41">
        <v>11702</v>
      </c>
      <c r="L384" s="41"/>
      <c r="M384" s="41"/>
      <c r="N384" s="42"/>
    </row>
    <row r="385" spans="1:14">
      <c r="A385" s="36">
        <v>376</v>
      </c>
      <c r="B385" s="37" t="s">
        <v>1170</v>
      </c>
      <c r="C385" s="38">
        <v>456160170</v>
      </c>
      <c r="D385" s="36">
        <v>456</v>
      </c>
      <c r="E385" s="33">
        <v>160</v>
      </c>
      <c r="F385" s="33">
        <v>170</v>
      </c>
      <c r="G385" s="33">
        <v>1</v>
      </c>
      <c r="H385" s="39">
        <v>1</v>
      </c>
      <c r="I385" s="36">
        <v>1</v>
      </c>
      <c r="J385" s="40"/>
      <c r="K385" s="41">
        <v>10413</v>
      </c>
      <c r="L385" s="41"/>
      <c r="M385" s="41"/>
      <c r="N385" s="42"/>
    </row>
    <row r="386" spans="1:14">
      <c r="A386" s="36">
        <v>377</v>
      </c>
      <c r="B386" s="37" t="s">
        <v>1171</v>
      </c>
      <c r="C386" s="38">
        <v>456160295</v>
      </c>
      <c r="D386" s="36">
        <v>456</v>
      </c>
      <c r="E386" s="33">
        <v>160</v>
      </c>
      <c r="F386" s="33">
        <v>295</v>
      </c>
      <c r="G386" s="33">
        <v>1</v>
      </c>
      <c r="H386" s="39">
        <v>1</v>
      </c>
      <c r="I386" s="36">
        <v>9</v>
      </c>
      <c r="J386" s="40"/>
      <c r="K386" s="41">
        <v>10650</v>
      </c>
      <c r="L386" s="41"/>
      <c r="M386" s="41"/>
      <c r="N386" s="42"/>
    </row>
    <row r="387" spans="1:14">
      <c r="A387" s="36">
        <v>378</v>
      </c>
      <c r="B387" s="37" t="s">
        <v>1172</v>
      </c>
      <c r="C387" s="38">
        <v>456160301</v>
      </c>
      <c r="D387" s="36">
        <v>456</v>
      </c>
      <c r="E387" s="33">
        <v>160</v>
      </c>
      <c r="F387" s="33">
        <v>301</v>
      </c>
      <c r="G387" s="33">
        <v>1</v>
      </c>
      <c r="H387" s="39">
        <v>1</v>
      </c>
      <c r="I387" s="36">
        <v>1</v>
      </c>
      <c r="J387" s="40"/>
      <c r="K387" s="41">
        <v>8094</v>
      </c>
      <c r="L387" s="41"/>
      <c r="M387" s="41"/>
      <c r="N387" s="42"/>
    </row>
    <row r="388" spans="1:14">
      <c r="A388" s="36">
        <v>379</v>
      </c>
      <c r="B388" s="37" t="s">
        <v>1173</v>
      </c>
      <c r="C388" s="38">
        <v>456160616</v>
      </c>
      <c r="D388" s="36">
        <v>456</v>
      </c>
      <c r="E388" s="33">
        <v>160</v>
      </c>
      <c r="F388" s="33">
        <v>616</v>
      </c>
      <c r="G388" s="33">
        <v>1</v>
      </c>
      <c r="H388" s="39">
        <v>1</v>
      </c>
      <c r="I388" s="36">
        <v>1</v>
      </c>
      <c r="J388" s="40"/>
      <c r="K388" s="41">
        <v>10413</v>
      </c>
      <c r="L388" s="41"/>
      <c r="M388" s="41"/>
      <c r="N388" s="42"/>
    </row>
    <row r="389" spans="1:14">
      <c r="A389" s="36">
        <v>380</v>
      </c>
      <c r="B389" s="37" t="s">
        <v>1174</v>
      </c>
      <c r="C389" s="38">
        <v>458160056</v>
      </c>
      <c r="D389" s="36">
        <v>458</v>
      </c>
      <c r="E389" s="33">
        <v>160</v>
      </c>
      <c r="F389" s="33">
        <v>56</v>
      </c>
      <c r="G389" s="33">
        <v>1</v>
      </c>
      <c r="H389" s="39">
        <v>1</v>
      </c>
      <c r="I389" s="36">
        <v>10</v>
      </c>
      <c r="J389" s="40"/>
      <c r="K389" s="41">
        <v>13975</v>
      </c>
      <c r="L389" s="41"/>
      <c r="M389" s="41"/>
      <c r="N389" s="42"/>
    </row>
    <row r="390" spans="1:14">
      <c r="A390" s="36">
        <v>381</v>
      </c>
      <c r="B390" s="37" t="s">
        <v>1175</v>
      </c>
      <c r="C390" s="38">
        <v>458160079</v>
      </c>
      <c r="D390" s="36">
        <v>458</v>
      </c>
      <c r="E390" s="33">
        <v>160</v>
      </c>
      <c r="F390" s="33">
        <v>79</v>
      </c>
      <c r="G390" s="33">
        <v>1</v>
      </c>
      <c r="H390" s="39">
        <v>1</v>
      </c>
      <c r="I390" s="36">
        <v>9</v>
      </c>
      <c r="J390" s="40"/>
      <c r="K390" s="41">
        <v>11255</v>
      </c>
      <c r="L390" s="41"/>
      <c r="M390" s="41"/>
      <c r="N390" s="42"/>
    </row>
    <row r="391" spans="1:14">
      <c r="A391" s="36">
        <v>382</v>
      </c>
      <c r="B391" s="37" t="s">
        <v>1176</v>
      </c>
      <c r="C391" s="38">
        <v>458160160</v>
      </c>
      <c r="D391" s="36">
        <v>458</v>
      </c>
      <c r="E391" s="33">
        <v>160</v>
      </c>
      <c r="F391" s="33">
        <v>160</v>
      </c>
      <c r="G391" s="33">
        <v>1</v>
      </c>
      <c r="H391" s="39">
        <v>1</v>
      </c>
      <c r="I391" s="36">
        <v>10</v>
      </c>
      <c r="J391" s="40"/>
      <c r="K391" s="41">
        <v>13235</v>
      </c>
      <c r="L391" s="41"/>
      <c r="M391" s="41"/>
      <c r="N391" s="42"/>
    </row>
    <row r="392" spans="1:14">
      <c r="A392" s="36">
        <v>383</v>
      </c>
      <c r="B392" s="37" t="s">
        <v>1177</v>
      </c>
      <c r="C392" s="38">
        <v>458160181</v>
      </c>
      <c r="D392" s="36">
        <v>458</v>
      </c>
      <c r="E392" s="33">
        <v>160</v>
      </c>
      <c r="F392" s="33">
        <v>181</v>
      </c>
      <c r="G392" s="33">
        <v>1</v>
      </c>
      <c r="H392" s="39">
        <v>1</v>
      </c>
      <c r="I392" s="36">
        <v>10</v>
      </c>
      <c r="J392" s="40"/>
      <c r="K392" s="41">
        <v>11884</v>
      </c>
      <c r="L392" s="41"/>
      <c r="M392" s="41"/>
      <c r="N392" s="42"/>
    </row>
    <row r="393" spans="1:14">
      <c r="A393" s="36">
        <v>384</v>
      </c>
      <c r="B393" s="37" t="s">
        <v>1178</v>
      </c>
      <c r="C393" s="38">
        <v>458160295</v>
      </c>
      <c r="D393" s="36">
        <v>458</v>
      </c>
      <c r="E393" s="33">
        <v>160</v>
      </c>
      <c r="F393" s="33">
        <v>295</v>
      </c>
      <c r="G393" s="33">
        <v>1</v>
      </c>
      <c r="H393" s="39">
        <v>1</v>
      </c>
      <c r="I393" s="36">
        <v>1</v>
      </c>
      <c r="J393" s="40"/>
      <c r="K393" s="41">
        <v>9794</v>
      </c>
      <c r="L393" s="41"/>
      <c r="M393" s="41"/>
      <c r="N393" s="42"/>
    </row>
    <row r="394" spans="1:14">
      <c r="A394" s="36">
        <v>385</v>
      </c>
      <c r="B394" s="37" t="s">
        <v>1179</v>
      </c>
      <c r="C394" s="38">
        <v>458160301</v>
      </c>
      <c r="D394" s="36">
        <v>458</v>
      </c>
      <c r="E394" s="33">
        <v>160</v>
      </c>
      <c r="F394" s="33">
        <v>301</v>
      </c>
      <c r="G394" s="33">
        <v>1</v>
      </c>
      <c r="H394" s="39">
        <v>1</v>
      </c>
      <c r="I394" s="36">
        <v>10</v>
      </c>
      <c r="J394" s="40"/>
      <c r="K394" s="41">
        <v>11884</v>
      </c>
      <c r="L394" s="41"/>
      <c r="M394" s="41"/>
      <c r="N394" s="42"/>
    </row>
    <row r="395" spans="1:14">
      <c r="A395" s="36">
        <v>386</v>
      </c>
      <c r="B395" s="37" t="s">
        <v>1180</v>
      </c>
      <c r="C395" s="38">
        <v>463035035</v>
      </c>
      <c r="D395" s="36">
        <v>463</v>
      </c>
      <c r="E395" s="33">
        <v>35</v>
      </c>
      <c r="F395" s="33">
        <v>35</v>
      </c>
      <c r="G395" s="33">
        <v>1</v>
      </c>
      <c r="H395" s="39">
        <v>1.079</v>
      </c>
      <c r="I395" s="36">
        <v>10</v>
      </c>
      <c r="J395" s="40"/>
      <c r="K395" s="41">
        <v>12561</v>
      </c>
      <c r="L395" s="41"/>
      <c r="M395" s="41"/>
      <c r="N395" s="42"/>
    </row>
    <row r="396" spans="1:14">
      <c r="A396" s="36">
        <v>387</v>
      </c>
      <c r="B396" s="37" t="s">
        <v>1181</v>
      </c>
      <c r="C396" s="38">
        <v>463035163</v>
      </c>
      <c r="D396" s="36">
        <v>463</v>
      </c>
      <c r="E396" s="33">
        <v>35</v>
      </c>
      <c r="F396" s="33">
        <v>163</v>
      </c>
      <c r="G396" s="33">
        <v>1</v>
      </c>
      <c r="H396" s="39">
        <v>1.079</v>
      </c>
      <c r="I396" s="36">
        <v>10</v>
      </c>
      <c r="J396" s="40"/>
      <c r="K396" s="41">
        <v>13106</v>
      </c>
      <c r="L396" s="41"/>
      <c r="M396" s="41"/>
      <c r="N396" s="42"/>
    </row>
    <row r="397" spans="1:14">
      <c r="A397" s="36">
        <v>388</v>
      </c>
      <c r="B397" s="37" t="s">
        <v>1182</v>
      </c>
      <c r="C397" s="38">
        <v>463035174</v>
      </c>
      <c r="D397" s="36">
        <v>463</v>
      </c>
      <c r="E397" s="33">
        <v>35</v>
      </c>
      <c r="F397" s="33">
        <v>174</v>
      </c>
      <c r="G397" s="33">
        <v>1</v>
      </c>
      <c r="H397" s="39">
        <v>1.079</v>
      </c>
      <c r="I397" s="36">
        <v>10</v>
      </c>
      <c r="J397" s="40"/>
      <c r="K397" s="41">
        <v>13106</v>
      </c>
      <c r="L397" s="41"/>
      <c r="M397" s="41"/>
      <c r="N397" s="42"/>
    </row>
    <row r="398" spans="1:14">
      <c r="A398" s="36">
        <v>389</v>
      </c>
      <c r="B398" s="37" t="s">
        <v>1183</v>
      </c>
      <c r="C398" s="38">
        <v>463035308</v>
      </c>
      <c r="D398" s="36">
        <v>463</v>
      </c>
      <c r="E398" s="33">
        <v>35</v>
      </c>
      <c r="F398" s="33">
        <v>308</v>
      </c>
      <c r="G398" s="33">
        <v>1</v>
      </c>
      <c r="H398" s="39">
        <v>1.079</v>
      </c>
      <c r="I398" s="36">
        <v>10</v>
      </c>
      <c r="J398" s="40"/>
      <c r="K398" s="41">
        <v>15594</v>
      </c>
      <c r="L398" s="41"/>
      <c r="M398" s="41"/>
      <c r="N398" s="42"/>
    </row>
    <row r="399" spans="1:14">
      <c r="A399" s="36">
        <v>390</v>
      </c>
      <c r="B399" s="37" t="s">
        <v>1184</v>
      </c>
      <c r="C399" s="38">
        <v>464168163</v>
      </c>
      <c r="D399" s="36">
        <v>464</v>
      </c>
      <c r="E399" s="33">
        <v>168</v>
      </c>
      <c r="F399" s="33">
        <v>163</v>
      </c>
      <c r="G399" s="33">
        <v>1</v>
      </c>
      <c r="H399" s="39">
        <v>1</v>
      </c>
      <c r="I399" s="36">
        <v>6</v>
      </c>
      <c r="J399" s="40"/>
      <c r="K399" s="41">
        <v>9723</v>
      </c>
      <c r="L399" s="41"/>
      <c r="M399" s="41"/>
      <c r="N399" s="42"/>
    </row>
    <row r="400" spans="1:14">
      <c r="A400" s="36">
        <v>391</v>
      </c>
      <c r="B400" s="37" t="s">
        <v>1185</v>
      </c>
      <c r="C400" s="38">
        <v>464168168</v>
      </c>
      <c r="D400" s="36">
        <v>464</v>
      </c>
      <c r="E400" s="33">
        <v>168</v>
      </c>
      <c r="F400" s="33">
        <v>168</v>
      </c>
      <c r="G400" s="33">
        <v>1</v>
      </c>
      <c r="H400" s="39">
        <v>1</v>
      </c>
      <c r="I400" s="36">
        <v>1</v>
      </c>
      <c r="J400" s="40"/>
      <c r="K400" s="41">
        <v>8433</v>
      </c>
      <c r="L400" s="41"/>
      <c r="M400" s="41"/>
      <c r="N400" s="42"/>
    </row>
    <row r="401" spans="1:14">
      <c r="A401" s="36">
        <v>392</v>
      </c>
      <c r="B401" s="37" t="s">
        <v>1186</v>
      </c>
      <c r="C401" s="38">
        <v>464168196</v>
      </c>
      <c r="D401" s="36">
        <v>464</v>
      </c>
      <c r="E401" s="33">
        <v>168</v>
      </c>
      <c r="F401" s="33">
        <v>196</v>
      </c>
      <c r="G401" s="33">
        <v>1</v>
      </c>
      <c r="H401" s="39">
        <v>1</v>
      </c>
      <c r="I401" s="36">
        <v>1</v>
      </c>
      <c r="J401" s="40"/>
      <c r="K401" s="41">
        <v>8183</v>
      </c>
      <c r="L401" s="41"/>
      <c r="M401" s="41"/>
      <c r="N401" s="42"/>
    </row>
    <row r="402" spans="1:14">
      <c r="A402" s="36">
        <v>393</v>
      </c>
      <c r="B402" s="37" t="s">
        <v>1187</v>
      </c>
      <c r="C402" s="38">
        <v>464168229</v>
      </c>
      <c r="D402" s="36">
        <v>464</v>
      </c>
      <c r="E402" s="33">
        <v>168</v>
      </c>
      <c r="F402" s="33">
        <v>229</v>
      </c>
      <c r="G402" s="33">
        <v>1</v>
      </c>
      <c r="H402" s="39">
        <v>1</v>
      </c>
      <c r="I402" s="36">
        <v>5</v>
      </c>
      <c r="J402" s="40"/>
      <c r="K402" s="41">
        <v>8890</v>
      </c>
      <c r="L402" s="41"/>
      <c r="M402" s="41"/>
      <c r="N402" s="42"/>
    </row>
    <row r="403" spans="1:14">
      <c r="A403" s="36">
        <v>394</v>
      </c>
      <c r="B403" s="37" t="s">
        <v>1188</v>
      </c>
      <c r="C403" s="38">
        <v>464168258</v>
      </c>
      <c r="D403" s="36">
        <v>464</v>
      </c>
      <c r="E403" s="33">
        <v>168</v>
      </c>
      <c r="F403" s="33">
        <v>258</v>
      </c>
      <c r="G403" s="33">
        <v>1</v>
      </c>
      <c r="H403" s="39">
        <v>1</v>
      </c>
      <c r="I403" s="36">
        <v>1</v>
      </c>
      <c r="J403" s="40"/>
      <c r="K403" s="41">
        <v>8649</v>
      </c>
      <c r="L403" s="41"/>
      <c r="M403" s="41"/>
      <c r="N403" s="42"/>
    </row>
    <row r="404" spans="1:14">
      <c r="A404" s="36">
        <v>395</v>
      </c>
      <c r="B404" s="37" t="s">
        <v>1189</v>
      </c>
      <c r="C404" s="38">
        <v>464168291</v>
      </c>
      <c r="D404" s="36">
        <v>464</v>
      </c>
      <c r="E404" s="33">
        <v>168</v>
      </c>
      <c r="F404" s="33">
        <v>291</v>
      </c>
      <c r="G404" s="33">
        <v>1</v>
      </c>
      <c r="H404" s="39">
        <v>1</v>
      </c>
      <c r="I404" s="36">
        <v>1</v>
      </c>
      <c r="J404" s="40"/>
      <c r="K404" s="41">
        <v>8174</v>
      </c>
      <c r="L404" s="41"/>
      <c r="M404" s="41"/>
      <c r="N404" s="42"/>
    </row>
    <row r="405" spans="1:14">
      <c r="A405" s="36">
        <v>396</v>
      </c>
      <c r="B405" s="37" t="s">
        <v>1190</v>
      </c>
      <c r="C405" s="38">
        <v>466700096</v>
      </c>
      <c r="D405" s="36">
        <v>466</v>
      </c>
      <c r="E405" s="33">
        <v>700</v>
      </c>
      <c r="F405" s="33">
        <v>96</v>
      </c>
      <c r="G405" s="33">
        <v>2</v>
      </c>
      <c r="H405" s="39">
        <v>1</v>
      </c>
      <c r="I405" s="36">
        <v>1</v>
      </c>
      <c r="J405" s="40"/>
      <c r="K405" s="41">
        <v>9794</v>
      </c>
      <c r="L405" s="41"/>
      <c r="M405" s="41"/>
      <c r="N405" s="42"/>
    </row>
    <row r="406" spans="1:14">
      <c r="A406" s="36">
        <v>397</v>
      </c>
      <c r="B406" s="37" t="s">
        <v>1191</v>
      </c>
      <c r="C406" s="38">
        <v>466700700</v>
      </c>
      <c r="D406" s="36">
        <v>466</v>
      </c>
      <c r="E406" s="33">
        <v>700</v>
      </c>
      <c r="F406" s="33">
        <v>700</v>
      </c>
      <c r="G406" s="33">
        <v>2</v>
      </c>
      <c r="H406" s="39">
        <v>1</v>
      </c>
      <c r="I406" s="36">
        <v>8</v>
      </c>
      <c r="J406" s="40"/>
      <c r="K406" s="41">
        <v>11242</v>
      </c>
      <c r="L406" s="41"/>
      <c r="M406" s="41"/>
      <c r="N406" s="42"/>
    </row>
    <row r="407" spans="1:14">
      <c r="A407" s="36">
        <v>398</v>
      </c>
      <c r="B407" s="37" t="s">
        <v>1192</v>
      </c>
      <c r="C407" s="38">
        <v>466774089</v>
      </c>
      <c r="D407" s="36">
        <v>466</v>
      </c>
      <c r="E407" s="33">
        <v>774</v>
      </c>
      <c r="F407" s="33">
        <v>89</v>
      </c>
      <c r="G407" s="33">
        <v>2</v>
      </c>
      <c r="H407" s="39">
        <v>1</v>
      </c>
      <c r="I407" s="36">
        <v>8</v>
      </c>
      <c r="J407" s="40"/>
      <c r="K407" s="41">
        <v>9741</v>
      </c>
      <c r="L407" s="41"/>
      <c r="M407" s="41"/>
      <c r="N407" s="42"/>
    </row>
    <row r="408" spans="1:14">
      <c r="A408" s="36">
        <v>399</v>
      </c>
      <c r="B408" s="37" t="s">
        <v>1193</v>
      </c>
      <c r="C408" s="38">
        <v>466774221</v>
      </c>
      <c r="D408" s="36">
        <v>466</v>
      </c>
      <c r="E408" s="33">
        <v>774</v>
      </c>
      <c r="F408" s="33">
        <v>221</v>
      </c>
      <c r="G408" s="33">
        <v>2</v>
      </c>
      <c r="H408" s="39">
        <v>1</v>
      </c>
      <c r="I408" s="36">
        <v>10</v>
      </c>
      <c r="J408" s="40"/>
      <c r="K408" s="41">
        <v>10470</v>
      </c>
      <c r="L408" s="41"/>
      <c r="M408" s="41"/>
      <c r="N408" s="42"/>
    </row>
    <row r="409" spans="1:14">
      <c r="A409" s="36">
        <v>400</v>
      </c>
      <c r="B409" s="37" t="s">
        <v>1194</v>
      </c>
      <c r="C409" s="38">
        <v>466774296</v>
      </c>
      <c r="D409" s="36">
        <v>466</v>
      </c>
      <c r="E409" s="33">
        <v>774</v>
      </c>
      <c r="F409" s="33">
        <v>296</v>
      </c>
      <c r="G409" s="33">
        <v>2</v>
      </c>
      <c r="H409" s="39">
        <v>1</v>
      </c>
      <c r="I409" s="36">
        <v>6</v>
      </c>
      <c r="J409" s="40"/>
      <c r="K409" s="41">
        <v>9372</v>
      </c>
      <c r="L409" s="41"/>
      <c r="M409" s="41"/>
      <c r="N409" s="42"/>
    </row>
    <row r="410" spans="1:14">
      <c r="A410" s="36">
        <v>401</v>
      </c>
      <c r="B410" s="37" t="s">
        <v>1195</v>
      </c>
      <c r="C410" s="38">
        <v>466774774</v>
      </c>
      <c r="D410" s="36">
        <v>466</v>
      </c>
      <c r="E410" s="33">
        <v>774</v>
      </c>
      <c r="F410" s="33">
        <v>774</v>
      </c>
      <c r="G410" s="33">
        <v>2</v>
      </c>
      <c r="H410" s="39">
        <v>1</v>
      </c>
      <c r="I410" s="36">
        <v>7</v>
      </c>
      <c r="J410" s="40"/>
      <c r="K410" s="41">
        <v>9606</v>
      </c>
      <c r="L410" s="41"/>
      <c r="M410" s="41"/>
      <c r="N410" s="42"/>
    </row>
    <row r="411" spans="1:14">
      <c r="A411" s="36">
        <v>402</v>
      </c>
      <c r="B411" s="37" t="s">
        <v>1196</v>
      </c>
      <c r="C411" s="38">
        <v>469035035</v>
      </c>
      <c r="D411" s="36">
        <v>469</v>
      </c>
      <c r="E411" s="33">
        <v>35</v>
      </c>
      <c r="F411" s="33">
        <v>35</v>
      </c>
      <c r="G411" s="33">
        <v>1</v>
      </c>
      <c r="H411" s="39">
        <v>1.079</v>
      </c>
      <c r="I411" s="36">
        <v>10</v>
      </c>
      <c r="J411" s="40"/>
      <c r="K411" s="41">
        <v>12797</v>
      </c>
      <c r="L411" s="41"/>
      <c r="M411" s="41"/>
      <c r="N411" s="42"/>
    </row>
    <row r="412" spans="1:14">
      <c r="A412" s="36">
        <v>403</v>
      </c>
      <c r="B412" s="37" t="s">
        <v>1197</v>
      </c>
      <c r="C412" s="38">
        <v>469035057</v>
      </c>
      <c r="D412" s="36">
        <v>469</v>
      </c>
      <c r="E412" s="33">
        <v>35</v>
      </c>
      <c r="F412" s="33">
        <v>57</v>
      </c>
      <c r="G412" s="33">
        <v>1</v>
      </c>
      <c r="H412" s="39">
        <v>1.079</v>
      </c>
      <c r="I412" s="36">
        <v>10</v>
      </c>
      <c r="J412" s="40"/>
      <c r="K412" s="41">
        <v>13489</v>
      </c>
      <c r="L412" s="41"/>
      <c r="M412" s="41"/>
      <c r="N412" s="42"/>
    </row>
    <row r="413" spans="1:14">
      <c r="A413" s="36">
        <v>404</v>
      </c>
      <c r="B413" s="37" t="s">
        <v>1198</v>
      </c>
      <c r="C413" s="38">
        <v>469035093</v>
      </c>
      <c r="D413" s="36">
        <v>469</v>
      </c>
      <c r="E413" s="33">
        <v>35</v>
      </c>
      <c r="F413" s="33">
        <v>93</v>
      </c>
      <c r="G413" s="33">
        <v>1</v>
      </c>
      <c r="H413" s="39">
        <v>1.079</v>
      </c>
      <c r="I413" s="36">
        <v>10</v>
      </c>
      <c r="J413" s="40"/>
      <c r="K413" s="41">
        <v>15594</v>
      </c>
      <c r="L413" s="41"/>
      <c r="M413" s="41"/>
      <c r="N413" s="42"/>
    </row>
    <row r="414" spans="1:14">
      <c r="A414" s="36">
        <v>405</v>
      </c>
      <c r="B414" s="37" t="s">
        <v>1199</v>
      </c>
      <c r="C414" s="38">
        <v>469035243</v>
      </c>
      <c r="D414" s="36">
        <v>469</v>
      </c>
      <c r="E414" s="33">
        <v>35</v>
      </c>
      <c r="F414" s="33">
        <v>243</v>
      </c>
      <c r="G414" s="33">
        <v>1</v>
      </c>
      <c r="H414" s="39">
        <v>1.079</v>
      </c>
      <c r="I414" s="36">
        <v>10</v>
      </c>
      <c r="J414" s="40"/>
      <c r="K414" s="41">
        <v>14923</v>
      </c>
      <c r="L414" s="41"/>
      <c r="M414" s="41"/>
      <c r="N414" s="42"/>
    </row>
    <row r="415" spans="1:14">
      <c r="A415" s="36">
        <v>406</v>
      </c>
      <c r="B415" s="37" t="s">
        <v>1200</v>
      </c>
      <c r="C415" s="38">
        <v>469035244</v>
      </c>
      <c r="D415" s="36">
        <v>469</v>
      </c>
      <c r="E415" s="33">
        <v>35</v>
      </c>
      <c r="F415" s="33">
        <v>244</v>
      </c>
      <c r="G415" s="33">
        <v>1</v>
      </c>
      <c r="H415" s="39">
        <v>1.079</v>
      </c>
      <c r="I415" s="36">
        <v>1</v>
      </c>
      <c r="J415" s="40"/>
      <c r="K415" s="41">
        <v>8621</v>
      </c>
      <c r="L415" s="41"/>
      <c r="M415" s="41"/>
      <c r="N415" s="42"/>
    </row>
    <row r="416" spans="1:14">
      <c r="A416" s="36">
        <v>407</v>
      </c>
      <c r="B416" s="37" t="s">
        <v>1201</v>
      </c>
      <c r="C416" s="38">
        <v>470165035</v>
      </c>
      <c r="D416" s="36">
        <v>470</v>
      </c>
      <c r="E416" s="33">
        <v>165</v>
      </c>
      <c r="F416" s="33">
        <v>35</v>
      </c>
      <c r="G416" s="33">
        <v>1</v>
      </c>
      <c r="H416" s="39">
        <v>1.036</v>
      </c>
      <c r="I416" s="36">
        <v>1</v>
      </c>
      <c r="J416" s="40"/>
      <c r="K416" s="41">
        <v>8703</v>
      </c>
      <c r="L416" s="41"/>
      <c r="M416" s="41"/>
      <c r="N416" s="42"/>
    </row>
    <row r="417" spans="1:14">
      <c r="A417" s="36">
        <v>408</v>
      </c>
      <c r="B417" s="37" t="s">
        <v>1202</v>
      </c>
      <c r="C417" s="38">
        <v>470165048</v>
      </c>
      <c r="D417" s="36">
        <v>470</v>
      </c>
      <c r="E417" s="33">
        <v>165</v>
      </c>
      <c r="F417" s="33">
        <v>48</v>
      </c>
      <c r="G417" s="33">
        <v>1</v>
      </c>
      <c r="H417" s="39">
        <v>1.036</v>
      </c>
      <c r="I417" s="36">
        <v>1</v>
      </c>
      <c r="J417" s="40"/>
      <c r="K417" s="41">
        <v>8703</v>
      </c>
      <c r="L417" s="41"/>
      <c r="M417" s="41"/>
      <c r="N417" s="42"/>
    </row>
    <row r="418" spans="1:14">
      <c r="A418" s="36">
        <v>409</v>
      </c>
      <c r="B418" s="37" t="s">
        <v>1203</v>
      </c>
      <c r="C418" s="38">
        <v>470165057</v>
      </c>
      <c r="D418" s="36">
        <v>470</v>
      </c>
      <c r="E418" s="33">
        <v>165</v>
      </c>
      <c r="F418" s="33">
        <v>57</v>
      </c>
      <c r="G418" s="33">
        <v>1</v>
      </c>
      <c r="H418" s="39">
        <v>1.036</v>
      </c>
      <c r="I418" s="36">
        <v>10</v>
      </c>
      <c r="J418" s="40"/>
      <c r="K418" s="41">
        <v>11921</v>
      </c>
      <c r="L418" s="41"/>
      <c r="M418" s="41"/>
      <c r="N418" s="42"/>
    </row>
    <row r="419" spans="1:14">
      <c r="A419" s="36">
        <v>410</v>
      </c>
      <c r="B419" s="37" t="s">
        <v>1204</v>
      </c>
      <c r="C419" s="38">
        <v>470165093</v>
      </c>
      <c r="D419" s="36">
        <v>470</v>
      </c>
      <c r="E419" s="33">
        <v>165</v>
      </c>
      <c r="F419" s="33">
        <v>93</v>
      </c>
      <c r="G419" s="33">
        <v>1</v>
      </c>
      <c r="H419" s="39">
        <v>1.036</v>
      </c>
      <c r="I419" s="36">
        <v>8</v>
      </c>
      <c r="J419" s="40"/>
      <c r="K419" s="41">
        <v>10489</v>
      </c>
      <c r="L419" s="41"/>
      <c r="M419" s="41"/>
      <c r="N419" s="42"/>
    </row>
    <row r="420" spans="1:14">
      <c r="A420" s="36">
        <v>411</v>
      </c>
      <c r="B420" s="37" t="s">
        <v>1205</v>
      </c>
      <c r="C420" s="38">
        <v>470165163</v>
      </c>
      <c r="D420" s="36">
        <v>470</v>
      </c>
      <c r="E420" s="33">
        <v>165</v>
      </c>
      <c r="F420" s="33">
        <v>163</v>
      </c>
      <c r="G420" s="33">
        <v>1</v>
      </c>
      <c r="H420" s="39">
        <v>1.036</v>
      </c>
      <c r="I420" s="36">
        <v>10</v>
      </c>
      <c r="J420" s="40"/>
      <c r="K420" s="41">
        <v>11312</v>
      </c>
      <c r="L420" s="41"/>
      <c r="M420" s="41"/>
      <c r="N420" s="42"/>
    </row>
    <row r="421" spans="1:14">
      <c r="A421" s="36">
        <v>412</v>
      </c>
      <c r="B421" s="37" t="s">
        <v>1206</v>
      </c>
      <c r="C421" s="38">
        <v>470165165</v>
      </c>
      <c r="D421" s="36">
        <v>470</v>
      </c>
      <c r="E421" s="33">
        <v>165</v>
      </c>
      <c r="F421" s="33">
        <v>165</v>
      </c>
      <c r="G421" s="33">
        <v>1</v>
      </c>
      <c r="H421" s="39">
        <v>1.036</v>
      </c>
      <c r="I421" s="36">
        <v>6</v>
      </c>
      <c r="J421" s="40"/>
      <c r="K421" s="41">
        <v>10009</v>
      </c>
      <c r="L421" s="41"/>
      <c r="M421" s="41"/>
      <c r="N421" s="42"/>
    </row>
    <row r="422" spans="1:14">
      <c r="A422" s="36">
        <v>413</v>
      </c>
      <c r="B422" s="37" t="s">
        <v>1207</v>
      </c>
      <c r="C422" s="38">
        <v>470165176</v>
      </c>
      <c r="D422" s="36">
        <v>470</v>
      </c>
      <c r="E422" s="33">
        <v>165</v>
      </c>
      <c r="F422" s="33">
        <v>176</v>
      </c>
      <c r="G422" s="33">
        <v>1</v>
      </c>
      <c r="H422" s="39">
        <v>1.036</v>
      </c>
      <c r="I422" s="36">
        <v>4</v>
      </c>
      <c r="J422" s="40"/>
      <c r="K422" s="41">
        <v>9743</v>
      </c>
      <c r="L422" s="41"/>
      <c r="M422" s="41"/>
      <c r="N422" s="42"/>
    </row>
    <row r="423" spans="1:14">
      <c r="A423" s="36">
        <v>414</v>
      </c>
      <c r="B423" s="37" t="s">
        <v>1208</v>
      </c>
      <c r="C423" s="38">
        <v>470165178</v>
      </c>
      <c r="D423" s="36">
        <v>470</v>
      </c>
      <c r="E423" s="33">
        <v>165</v>
      </c>
      <c r="F423" s="33">
        <v>178</v>
      </c>
      <c r="G423" s="33">
        <v>1</v>
      </c>
      <c r="H423" s="39">
        <v>1.036</v>
      </c>
      <c r="I423" s="36">
        <v>2</v>
      </c>
      <c r="J423" s="40"/>
      <c r="K423" s="41">
        <v>9322</v>
      </c>
      <c r="L423" s="41"/>
      <c r="M423" s="41"/>
      <c r="N423" s="42"/>
    </row>
    <row r="424" spans="1:14">
      <c r="A424" s="36">
        <v>415</v>
      </c>
      <c r="B424" s="37" t="s">
        <v>1209</v>
      </c>
      <c r="C424" s="38">
        <v>470165229</v>
      </c>
      <c r="D424" s="36">
        <v>470</v>
      </c>
      <c r="E424" s="33">
        <v>165</v>
      </c>
      <c r="F424" s="33">
        <v>229</v>
      </c>
      <c r="G424" s="33">
        <v>1</v>
      </c>
      <c r="H424" s="39">
        <v>1.036</v>
      </c>
      <c r="I424" s="36">
        <v>9</v>
      </c>
      <c r="J424" s="40"/>
      <c r="K424" s="41">
        <v>11420</v>
      </c>
      <c r="L424" s="41"/>
      <c r="M424" s="41"/>
      <c r="N424" s="42"/>
    </row>
    <row r="425" spans="1:14">
      <c r="A425" s="36">
        <v>416</v>
      </c>
      <c r="B425" s="37" t="s">
        <v>1210</v>
      </c>
      <c r="C425" s="38">
        <v>470165246</v>
      </c>
      <c r="D425" s="36">
        <v>470</v>
      </c>
      <c r="E425" s="33">
        <v>165</v>
      </c>
      <c r="F425" s="33">
        <v>246</v>
      </c>
      <c r="G425" s="33">
        <v>1</v>
      </c>
      <c r="H425" s="39">
        <v>1.036</v>
      </c>
      <c r="I425" s="36">
        <v>1</v>
      </c>
      <c r="J425" s="40"/>
      <c r="K425" s="41">
        <v>10087</v>
      </c>
      <c r="L425" s="41"/>
      <c r="M425" s="41"/>
      <c r="N425" s="42"/>
    </row>
    <row r="426" spans="1:14">
      <c r="A426" s="36">
        <v>417</v>
      </c>
      <c r="B426" s="37" t="s">
        <v>1211</v>
      </c>
      <c r="C426" s="38">
        <v>470165248</v>
      </c>
      <c r="D426" s="36">
        <v>470</v>
      </c>
      <c r="E426" s="33">
        <v>165</v>
      </c>
      <c r="F426" s="33">
        <v>248</v>
      </c>
      <c r="G426" s="33">
        <v>1</v>
      </c>
      <c r="H426" s="39">
        <v>1.036</v>
      </c>
      <c r="I426" s="36">
        <v>6</v>
      </c>
      <c r="J426" s="40"/>
      <c r="K426" s="41">
        <v>10105</v>
      </c>
      <c r="L426" s="41"/>
      <c r="M426" s="41"/>
      <c r="N426" s="42"/>
    </row>
    <row r="427" spans="1:14">
      <c r="A427" s="36">
        <v>418</v>
      </c>
      <c r="B427" s="37" t="s">
        <v>1212</v>
      </c>
      <c r="C427" s="38">
        <v>470165262</v>
      </c>
      <c r="D427" s="36">
        <v>470</v>
      </c>
      <c r="E427" s="33">
        <v>165</v>
      </c>
      <c r="F427" s="33">
        <v>262</v>
      </c>
      <c r="G427" s="33">
        <v>1</v>
      </c>
      <c r="H427" s="39">
        <v>1.036</v>
      </c>
      <c r="I427" s="36">
        <v>4</v>
      </c>
      <c r="J427" s="40"/>
      <c r="K427" s="41">
        <v>10021</v>
      </c>
      <c r="L427" s="41"/>
      <c r="M427" s="41"/>
      <c r="N427" s="42"/>
    </row>
    <row r="428" spans="1:14">
      <c r="A428" s="36">
        <v>419</v>
      </c>
      <c r="B428" s="37" t="s">
        <v>1213</v>
      </c>
      <c r="C428" s="38">
        <v>470165274</v>
      </c>
      <c r="D428" s="36">
        <v>470</v>
      </c>
      <c r="E428" s="33">
        <v>165</v>
      </c>
      <c r="F428" s="33">
        <v>274</v>
      </c>
      <c r="G428" s="33">
        <v>1</v>
      </c>
      <c r="H428" s="39">
        <v>1.036</v>
      </c>
      <c r="I428" s="36">
        <v>1</v>
      </c>
      <c r="J428" s="40"/>
      <c r="K428" s="41">
        <v>8657</v>
      </c>
      <c r="L428" s="41"/>
      <c r="M428" s="41"/>
      <c r="N428" s="42"/>
    </row>
    <row r="429" spans="1:14">
      <c r="A429" s="36">
        <v>420</v>
      </c>
      <c r="B429" s="37" t="s">
        <v>1214</v>
      </c>
      <c r="C429" s="38">
        <v>470165284</v>
      </c>
      <c r="D429" s="36">
        <v>470</v>
      </c>
      <c r="E429" s="33">
        <v>165</v>
      </c>
      <c r="F429" s="33">
        <v>284</v>
      </c>
      <c r="G429" s="33">
        <v>1</v>
      </c>
      <c r="H429" s="39">
        <v>1.036</v>
      </c>
      <c r="I429" s="36">
        <v>1</v>
      </c>
      <c r="J429" s="40"/>
      <c r="K429" s="41">
        <v>9020</v>
      </c>
      <c r="L429" s="41"/>
      <c r="M429" s="41"/>
      <c r="N429" s="42"/>
    </row>
    <row r="430" spans="1:14">
      <c r="A430" s="36">
        <v>421</v>
      </c>
      <c r="B430" s="37" t="s">
        <v>1215</v>
      </c>
      <c r="C430" s="38">
        <v>470165305</v>
      </c>
      <c r="D430" s="36">
        <v>470</v>
      </c>
      <c r="E430" s="33">
        <v>165</v>
      </c>
      <c r="F430" s="33">
        <v>305</v>
      </c>
      <c r="G430" s="33">
        <v>1</v>
      </c>
      <c r="H430" s="39">
        <v>1.036</v>
      </c>
      <c r="I430" s="36">
        <v>2</v>
      </c>
      <c r="J430" s="40"/>
      <c r="K430" s="41">
        <v>9401</v>
      </c>
      <c r="L430" s="41"/>
      <c r="M430" s="41"/>
      <c r="N430" s="42"/>
    </row>
    <row r="431" spans="1:14">
      <c r="A431" s="36">
        <v>422</v>
      </c>
      <c r="B431" s="37" t="s">
        <v>1216</v>
      </c>
      <c r="C431" s="38">
        <v>470165314</v>
      </c>
      <c r="D431" s="36">
        <v>470</v>
      </c>
      <c r="E431" s="33">
        <v>165</v>
      </c>
      <c r="F431" s="33">
        <v>314</v>
      </c>
      <c r="G431" s="33">
        <v>1</v>
      </c>
      <c r="H431" s="39">
        <v>1.036</v>
      </c>
      <c r="I431" s="36">
        <v>10</v>
      </c>
      <c r="J431" s="40"/>
      <c r="K431" s="41">
        <v>14407</v>
      </c>
      <c r="L431" s="41"/>
      <c r="M431" s="41"/>
      <c r="N431" s="42"/>
    </row>
    <row r="432" spans="1:14">
      <c r="A432" s="36">
        <v>423</v>
      </c>
      <c r="B432" s="37" t="s">
        <v>1217</v>
      </c>
      <c r="C432" s="38">
        <v>470165342</v>
      </c>
      <c r="D432" s="36">
        <v>470</v>
      </c>
      <c r="E432" s="33">
        <v>165</v>
      </c>
      <c r="F432" s="33">
        <v>342</v>
      </c>
      <c r="G432" s="33">
        <v>1</v>
      </c>
      <c r="H432" s="39">
        <v>1.036</v>
      </c>
      <c r="I432" s="36">
        <v>1</v>
      </c>
      <c r="J432" s="40"/>
      <c r="K432" s="41">
        <v>9395</v>
      </c>
      <c r="L432" s="41"/>
      <c r="M432" s="41"/>
      <c r="N432" s="42"/>
    </row>
    <row r="433" spans="1:14">
      <c r="A433" s="36">
        <v>424</v>
      </c>
      <c r="B433" s="37" t="s">
        <v>1218</v>
      </c>
      <c r="C433" s="38">
        <v>470165344</v>
      </c>
      <c r="D433" s="36">
        <v>470</v>
      </c>
      <c r="E433" s="33">
        <v>165</v>
      </c>
      <c r="F433" s="33">
        <v>344</v>
      </c>
      <c r="G433" s="33">
        <v>1</v>
      </c>
      <c r="H433" s="39">
        <v>1.036</v>
      </c>
      <c r="I433" s="36">
        <v>1</v>
      </c>
      <c r="J433" s="40"/>
      <c r="K433" s="41">
        <v>8703</v>
      </c>
      <c r="L433" s="41"/>
      <c r="M433" s="41"/>
      <c r="N433" s="42"/>
    </row>
    <row r="434" spans="1:14">
      <c r="A434" s="36">
        <v>425</v>
      </c>
      <c r="B434" s="37" t="s">
        <v>1219</v>
      </c>
      <c r="C434" s="38">
        <v>470165347</v>
      </c>
      <c r="D434" s="36">
        <v>470</v>
      </c>
      <c r="E434" s="33">
        <v>165</v>
      </c>
      <c r="F434" s="33">
        <v>347</v>
      </c>
      <c r="G434" s="33">
        <v>1</v>
      </c>
      <c r="H434" s="39">
        <v>1.036</v>
      </c>
      <c r="I434" s="36">
        <v>9</v>
      </c>
      <c r="J434" s="40"/>
      <c r="K434" s="41">
        <v>11171</v>
      </c>
      <c r="L434" s="41"/>
      <c r="M434" s="41"/>
      <c r="N434" s="42"/>
    </row>
    <row r="435" spans="1:14">
      <c r="A435" s="36">
        <v>426</v>
      </c>
      <c r="B435" s="37" t="s">
        <v>1220</v>
      </c>
      <c r="C435" s="38">
        <v>474097017</v>
      </c>
      <c r="D435" s="36">
        <v>474</v>
      </c>
      <c r="E435" s="33">
        <v>97</v>
      </c>
      <c r="F435" s="33">
        <v>17</v>
      </c>
      <c r="G435" s="33">
        <v>1</v>
      </c>
      <c r="H435" s="39">
        <v>1</v>
      </c>
      <c r="I435" s="36">
        <v>10</v>
      </c>
      <c r="J435" s="40"/>
      <c r="K435" s="41">
        <v>13975</v>
      </c>
      <c r="L435" s="41"/>
      <c r="M435" s="41"/>
      <c r="N435" s="42"/>
    </row>
    <row r="436" spans="1:14">
      <c r="A436" s="36">
        <v>427</v>
      </c>
      <c r="B436" s="37" t="s">
        <v>1221</v>
      </c>
      <c r="C436" s="38">
        <v>474097057</v>
      </c>
      <c r="D436" s="36">
        <v>474</v>
      </c>
      <c r="E436" s="33">
        <v>97</v>
      </c>
      <c r="F436" s="33">
        <v>57</v>
      </c>
      <c r="G436" s="33">
        <v>1</v>
      </c>
      <c r="H436" s="39">
        <v>1</v>
      </c>
      <c r="I436" s="36">
        <v>10</v>
      </c>
      <c r="J436" s="40"/>
      <c r="K436" s="41">
        <v>12275</v>
      </c>
      <c r="L436" s="41"/>
      <c r="M436" s="41"/>
      <c r="N436" s="42"/>
    </row>
    <row r="437" spans="1:14">
      <c r="A437" s="36">
        <v>428</v>
      </c>
      <c r="B437" s="37" t="s">
        <v>1222</v>
      </c>
      <c r="C437" s="38">
        <v>474097064</v>
      </c>
      <c r="D437" s="36">
        <v>474</v>
      </c>
      <c r="E437" s="33">
        <v>97</v>
      </c>
      <c r="F437" s="33">
        <v>64</v>
      </c>
      <c r="G437" s="33">
        <v>1</v>
      </c>
      <c r="H437" s="39">
        <v>1</v>
      </c>
      <c r="I437" s="36">
        <v>1</v>
      </c>
      <c r="J437" s="40"/>
      <c r="K437" s="41">
        <v>8094</v>
      </c>
      <c r="L437" s="41"/>
      <c r="M437" s="41"/>
      <c r="N437" s="42"/>
    </row>
    <row r="438" spans="1:14">
      <c r="A438" s="36">
        <v>429</v>
      </c>
      <c r="B438" s="37" t="s">
        <v>1223</v>
      </c>
      <c r="C438" s="38">
        <v>474097097</v>
      </c>
      <c r="D438" s="36">
        <v>474</v>
      </c>
      <c r="E438" s="33">
        <v>97</v>
      </c>
      <c r="F438" s="33">
        <v>97</v>
      </c>
      <c r="G438" s="33">
        <v>1</v>
      </c>
      <c r="H438" s="39">
        <v>1</v>
      </c>
      <c r="I438" s="36">
        <v>10</v>
      </c>
      <c r="J438" s="40"/>
      <c r="K438" s="41">
        <v>11151</v>
      </c>
      <c r="L438" s="41"/>
      <c r="M438" s="41"/>
      <c r="N438" s="42"/>
    </row>
    <row r="439" spans="1:14">
      <c r="A439" s="36">
        <v>430</v>
      </c>
      <c r="B439" s="37" t="s">
        <v>1224</v>
      </c>
      <c r="C439" s="38">
        <v>474097103</v>
      </c>
      <c r="D439" s="36">
        <v>474</v>
      </c>
      <c r="E439" s="33">
        <v>97</v>
      </c>
      <c r="F439" s="33">
        <v>103</v>
      </c>
      <c r="G439" s="33">
        <v>1</v>
      </c>
      <c r="H439" s="39">
        <v>1</v>
      </c>
      <c r="I439" s="36">
        <v>9</v>
      </c>
      <c r="J439" s="40"/>
      <c r="K439" s="41">
        <v>10699</v>
      </c>
      <c r="L439" s="41"/>
      <c r="M439" s="41"/>
      <c r="N439" s="42"/>
    </row>
    <row r="440" spans="1:14">
      <c r="A440" s="36">
        <v>431</v>
      </c>
      <c r="B440" s="37" t="s">
        <v>1225</v>
      </c>
      <c r="C440" s="38">
        <v>474097153</v>
      </c>
      <c r="D440" s="36">
        <v>474</v>
      </c>
      <c r="E440" s="33">
        <v>97</v>
      </c>
      <c r="F440" s="33">
        <v>153</v>
      </c>
      <c r="G440" s="33">
        <v>1</v>
      </c>
      <c r="H440" s="39">
        <v>1</v>
      </c>
      <c r="I440" s="36">
        <v>8</v>
      </c>
      <c r="J440" s="40"/>
      <c r="K440" s="41">
        <v>10609</v>
      </c>
      <c r="L440" s="41"/>
      <c r="M440" s="41"/>
      <c r="N440" s="42"/>
    </row>
    <row r="441" spans="1:14">
      <c r="A441" s="36">
        <v>432</v>
      </c>
      <c r="B441" s="37" t="s">
        <v>1226</v>
      </c>
      <c r="C441" s="38">
        <v>474097158</v>
      </c>
      <c r="D441" s="36">
        <v>474</v>
      </c>
      <c r="E441" s="33">
        <v>97</v>
      </c>
      <c r="F441" s="33">
        <v>158</v>
      </c>
      <c r="G441" s="33">
        <v>1</v>
      </c>
      <c r="H441" s="39">
        <v>1</v>
      </c>
      <c r="I441" s="36">
        <v>1</v>
      </c>
      <c r="J441" s="40"/>
      <c r="K441" s="41">
        <v>9794</v>
      </c>
      <c r="L441" s="41"/>
      <c r="M441" s="41"/>
      <c r="N441" s="42"/>
    </row>
    <row r="442" spans="1:14">
      <c r="A442" s="36">
        <v>433</v>
      </c>
      <c r="B442" s="37" t="s">
        <v>1227</v>
      </c>
      <c r="C442" s="38">
        <v>474097162</v>
      </c>
      <c r="D442" s="36">
        <v>474</v>
      </c>
      <c r="E442" s="33">
        <v>97</v>
      </c>
      <c r="F442" s="33">
        <v>162</v>
      </c>
      <c r="G442" s="33">
        <v>1</v>
      </c>
      <c r="H442" s="39">
        <v>1</v>
      </c>
      <c r="I442" s="36">
        <v>4</v>
      </c>
      <c r="J442" s="40"/>
      <c r="K442" s="41">
        <v>9978</v>
      </c>
      <c r="L442" s="41"/>
      <c r="M442" s="41"/>
      <c r="N442" s="42"/>
    </row>
    <row r="443" spans="1:14">
      <c r="A443" s="36">
        <v>434</v>
      </c>
      <c r="B443" s="37" t="s">
        <v>1228</v>
      </c>
      <c r="C443" s="38">
        <v>474097343</v>
      </c>
      <c r="D443" s="36">
        <v>474</v>
      </c>
      <c r="E443" s="33">
        <v>97</v>
      </c>
      <c r="F443" s="33">
        <v>343</v>
      </c>
      <c r="G443" s="33">
        <v>1</v>
      </c>
      <c r="H443" s="39">
        <v>1</v>
      </c>
      <c r="I443" s="36">
        <v>7</v>
      </c>
      <c r="J443" s="40"/>
      <c r="K443" s="41">
        <v>10347</v>
      </c>
      <c r="L443" s="41"/>
      <c r="M443" s="41"/>
      <c r="N443" s="42"/>
    </row>
    <row r="444" spans="1:14">
      <c r="A444" s="36">
        <v>435</v>
      </c>
      <c r="B444" s="37" t="s">
        <v>1229</v>
      </c>
      <c r="C444" s="38">
        <v>474097610</v>
      </c>
      <c r="D444" s="36">
        <v>474</v>
      </c>
      <c r="E444" s="33">
        <v>97</v>
      </c>
      <c r="F444" s="33">
        <v>610</v>
      </c>
      <c r="G444" s="33">
        <v>1</v>
      </c>
      <c r="H444" s="39">
        <v>1</v>
      </c>
      <c r="I444" s="36">
        <v>3</v>
      </c>
      <c r="J444" s="40"/>
      <c r="K444" s="41">
        <v>9622</v>
      </c>
      <c r="L444" s="41"/>
      <c r="M444" s="41"/>
      <c r="N444" s="42"/>
    </row>
    <row r="445" spans="1:14">
      <c r="A445" s="36">
        <v>436</v>
      </c>
      <c r="B445" s="37" t="s">
        <v>1230</v>
      </c>
      <c r="C445" s="38">
        <v>474097616</v>
      </c>
      <c r="D445" s="36">
        <v>474</v>
      </c>
      <c r="E445" s="33">
        <v>97</v>
      </c>
      <c r="F445" s="33">
        <v>616</v>
      </c>
      <c r="G445" s="33">
        <v>1</v>
      </c>
      <c r="H445" s="39">
        <v>1</v>
      </c>
      <c r="I445" s="36">
        <v>1</v>
      </c>
      <c r="J445" s="40"/>
      <c r="K445" s="41">
        <v>9794</v>
      </c>
      <c r="L445" s="41"/>
      <c r="M445" s="41"/>
      <c r="N445" s="42"/>
    </row>
    <row r="446" spans="1:14">
      <c r="A446" s="36">
        <v>437</v>
      </c>
      <c r="B446" s="37" t="s">
        <v>1231</v>
      </c>
      <c r="C446" s="38">
        <v>474097720</v>
      </c>
      <c r="D446" s="36">
        <v>474</v>
      </c>
      <c r="E446" s="33">
        <v>97</v>
      </c>
      <c r="F446" s="33">
        <v>720</v>
      </c>
      <c r="G446" s="33">
        <v>1</v>
      </c>
      <c r="H446" s="39">
        <v>1</v>
      </c>
      <c r="I446" s="36">
        <v>9</v>
      </c>
      <c r="J446" s="40"/>
      <c r="K446" s="41">
        <v>10709</v>
      </c>
      <c r="L446" s="41"/>
      <c r="M446" s="41"/>
      <c r="N446" s="42"/>
    </row>
    <row r="447" spans="1:14">
      <c r="A447" s="36">
        <v>438</v>
      </c>
      <c r="B447" s="37" t="s">
        <v>1232</v>
      </c>
      <c r="C447" s="38">
        <v>474097725</v>
      </c>
      <c r="D447" s="36">
        <v>474</v>
      </c>
      <c r="E447" s="33">
        <v>97</v>
      </c>
      <c r="F447" s="33">
        <v>725</v>
      </c>
      <c r="G447" s="33">
        <v>1</v>
      </c>
      <c r="H447" s="39">
        <v>1</v>
      </c>
      <c r="I447" s="36">
        <v>1</v>
      </c>
      <c r="J447" s="40"/>
      <c r="K447" s="41">
        <v>9794</v>
      </c>
      <c r="L447" s="41"/>
      <c r="M447" s="41"/>
      <c r="N447" s="42"/>
    </row>
    <row r="448" spans="1:14">
      <c r="A448" s="36">
        <v>439</v>
      </c>
      <c r="B448" s="37" t="s">
        <v>1233</v>
      </c>
      <c r="C448" s="38">
        <v>474097735</v>
      </c>
      <c r="D448" s="36">
        <v>474</v>
      </c>
      <c r="E448" s="33">
        <v>97</v>
      </c>
      <c r="F448" s="33">
        <v>735</v>
      </c>
      <c r="G448" s="33">
        <v>1</v>
      </c>
      <c r="H448" s="39">
        <v>1</v>
      </c>
      <c r="I448" s="36">
        <v>8</v>
      </c>
      <c r="J448" s="40"/>
      <c r="K448" s="41">
        <v>10426</v>
      </c>
      <c r="L448" s="41"/>
      <c r="M448" s="41"/>
      <c r="N448" s="42"/>
    </row>
    <row r="449" spans="1:14">
      <c r="A449" s="36">
        <v>440</v>
      </c>
      <c r="B449" s="37" t="s">
        <v>1234</v>
      </c>
      <c r="C449" s="38">
        <v>474097753</v>
      </c>
      <c r="D449" s="36">
        <v>474</v>
      </c>
      <c r="E449" s="33">
        <v>97</v>
      </c>
      <c r="F449" s="33">
        <v>753</v>
      </c>
      <c r="G449" s="33">
        <v>1</v>
      </c>
      <c r="H449" s="39">
        <v>1</v>
      </c>
      <c r="I449" s="36">
        <v>1</v>
      </c>
      <c r="J449" s="40"/>
      <c r="K449" s="41">
        <v>9050</v>
      </c>
      <c r="L449" s="41"/>
      <c r="M449" s="41"/>
      <c r="N449" s="42"/>
    </row>
    <row r="450" spans="1:14">
      <c r="A450" s="36">
        <v>441</v>
      </c>
      <c r="B450" s="37" t="s">
        <v>1235</v>
      </c>
      <c r="C450" s="38">
        <v>474097755</v>
      </c>
      <c r="D450" s="36">
        <v>474</v>
      </c>
      <c r="E450" s="33">
        <v>97</v>
      </c>
      <c r="F450" s="33">
        <v>755</v>
      </c>
      <c r="G450" s="33">
        <v>1</v>
      </c>
      <c r="H450" s="39">
        <v>1</v>
      </c>
      <c r="I450" s="36">
        <v>1</v>
      </c>
      <c r="J450" s="40"/>
      <c r="K450" s="41">
        <v>9227</v>
      </c>
      <c r="L450" s="41"/>
      <c r="M450" s="41"/>
      <c r="N450" s="42"/>
    </row>
    <row r="451" spans="1:14">
      <c r="A451" s="36">
        <v>442</v>
      </c>
      <c r="B451" s="37" t="s">
        <v>1236</v>
      </c>
      <c r="C451" s="38">
        <v>474097775</v>
      </c>
      <c r="D451" s="36">
        <v>474</v>
      </c>
      <c r="E451" s="33">
        <v>97</v>
      </c>
      <c r="F451" s="33">
        <v>775</v>
      </c>
      <c r="G451" s="33">
        <v>1</v>
      </c>
      <c r="H451" s="39">
        <v>1</v>
      </c>
      <c r="I451" s="36">
        <v>1</v>
      </c>
      <c r="J451" s="40"/>
      <c r="K451" s="41">
        <v>9794</v>
      </c>
      <c r="L451" s="41"/>
      <c r="M451" s="41"/>
      <c r="N451" s="42"/>
    </row>
    <row r="452" spans="1:14">
      <c r="A452" s="36">
        <v>443</v>
      </c>
      <c r="B452" s="37" t="s">
        <v>1237</v>
      </c>
      <c r="C452" s="38">
        <v>478352051</v>
      </c>
      <c r="D452" s="36">
        <v>478</v>
      </c>
      <c r="E452" s="33">
        <v>352</v>
      </c>
      <c r="F452" s="33">
        <v>51</v>
      </c>
      <c r="G452" s="33">
        <v>1</v>
      </c>
      <c r="H452" s="39">
        <v>1.0023333333333333</v>
      </c>
      <c r="I452" s="36">
        <v>1</v>
      </c>
      <c r="J452" s="40"/>
      <c r="K452" s="41">
        <v>8110</v>
      </c>
      <c r="L452" s="41"/>
      <c r="M452" s="41"/>
      <c r="N452" s="42"/>
    </row>
    <row r="453" spans="1:14">
      <c r="A453" s="36">
        <v>444</v>
      </c>
      <c r="B453" s="37" t="s">
        <v>1238</v>
      </c>
      <c r="C453" s="38">
        <v>478352064</v>
      </c>
      <c r="D453" s="36">
        <v>478</v>
      </c>
      <c r="E453" s="33">
        <v>352</v>
      </c>
      <c r="F453" s="33">
        <v>64</v>
      </c>
      <c r="G453" s="33">
        <v>1</v>
      </c>
      <c r="H453" s="39">
        <v>1.0023333333333333</v>
      </c>
      <c r="I453" s="36">
        <v>1</v>
      </c>
      <c r="J453" s="40"/>
      <c r="K453" s="41">
        <v>9813</v>
      </c>
      <c r="L453" s="41"/>
      <c r="M453" s="41"/>
      <c r="N453" s="42"/>
    </row>
    <row r="454" spans="1:14">
      <c r="A454" s="36">
        <v>445</v>
      </c>
      <c r="B454" s="37" t="s">
        <v>1239</v>
      </c>
      <c r="C454" s="38">
        <v>478352067</v>
      </c>
      <c r="D454" s="36">
        <v>478</v>
      </c>
      <c r="E454" s="33">
        <v>352</v>
      </c>
      <c r="F454" s="33">
        <v>67</v>
      </c>
      <c r="G454" s="33">
        <v>1</v>
      </c>
      <c r="H454" s="39">
        <v>1.0023333333333333</v>
      </c>
      <c r="I454" s="36">
        <v>1</v>
      </c>
      <c r="J454" s="40"/>
      <c r="K454" s="41">
        <v>8110</v>
      </c>
      <c r="L454" s="41"/>
      <c r="M454" s="41"/>
      <c r="N454" s="42"/>
    </row>
    <row r="455" spans="1:14">
      <c r="A455" s="36">
        <v>446</v>
      </c>
      <c r="B455" s="37" t="s">
        <v>1240</v>
      </c>
      <c r="C455" s="38">
        <v>478352097</v>
      </c>
      <c r="D455" s="36">
        <v>478</v>
      </c>
      <c r="E455" s="33">
        <v>352</v>
      </c>
      <c r="F455" s="33">
        <v>97</v>
      </c>
      <c r="G455" s="33">
        <v>1</v>
      </c>
      <c r="H455" s="39">
        <v>1.0023333333333333</v>
      </c>
      <c r="I455" s="36">
        <v>10</v>
      </c>
      <c r="J455" s="40"/>
      <c r="K455" s="41">
        <v>14003</v>
      </c>
      <c r="L455" s="41"/>
      <c r="M455" s="41"/>
      <c r="N455" s="42"/>
    </row>
    <row r="456" spans="1:14">
      <c r="A456" s="36">
        <v>447</v>
      </c>
      <c r="B456" s="37" t="s">
        <v>1241</v>
      </c>
      <c r="C456" s="38">
        <v>478352125</v>
      </c>
      <c r="D456" s="36">
        <v>478</v>
      </c>
      <c r="E456" s="33">
        <v>352</v>
      </c>
      <c r="F456" s="33">
        <v>125</v>
      </c>
      <c r="G456" s="33">
        <v>1</v>
      </c>
      <c r="H456" s="39">
        <v>1.0023333333333333</v>
      </c>
      <c r="I456" s="36">
        <v>1</v>
      </c>
      <c r="J456" s="40"/>
      <c r="K456" s="41">
        <v>9312</v>
      </c>
      <c r="L456" s="41"/>
      <c r="M456" s="41"/>
      <c r="N456" s="42"/>
    </row>
    <row r="457" spans="1:14">
      <c r="A457" s="36">
        <v>448</v>
      </c>
      <c r="B457" s="37" t="s">
        <v>1242</v>
      </c>
      <c r="C457" s="38">
        <v>478352153</v>
      </c>
      <c r="D457" s="36">
        <v>478</v>
      </c>
      <c r="E457" s="33">
        <v>352</v>
      </c>
      <c r="F457" s="33">
        <v>153</v>
      </c>
      <c r="G457" s="33">
        <v>1</v>
      </c>
      <c r="H457" s="39">
        <v>1.0023333333333333</v>
      </c>
      <c r="I457" s="36">
        <v>3</v>
      </c>
      <c r="J457" s="40"/>
      <c r="K457" s="41">
        <v>9670</v>
      </c>
      <c r="L457" s="41"/>
      <c r="M457" s="41"/>
      <c r="N457" s="42"/>
    </row>
    <row r="458" spans="1:14">
      <c r="A458" s="36">
        <v>449</v>
      </c>
      <c r="B458" s="37" t="s">
        <v>1243</v>
      </c>
      <c r="C458" s="38">
        <v>478352158</v>
      </c>
      <c r="D458" s="36">
        <v>478</v>
      </c>
      <c r="E458" s="33">
        <v>352</v>
      </c>
      <c r="F458" s="33">
        <v>158</v>
      </c>
      <c r="G458" s="33">
        <v>1</v>
      </c>
      <c r="H458" s="39">
        <v>1.0023333333333333</v>
      </c>
      <c r="I458" s="36">
        <v>1</v>
      </c>
      <c r="J458" s="40"/>
      <c r="K458" s="41">
        <v>9486</v>
      </c>
      <c r="L458" s="41"/>
      <c r="M458" s="41"/>
      <c r="N458" s="42"/>
    </row>
    <row r="459" spans="1:14">
      <c r="A459" s="36">
        <v>450</v>
      </c>
      <c r="B459" s="37" t="s">
        <v>1244</v>
      </c>
      <c r="C459" s="38">
        <v>478352162</v>
      </c>
      <c r="D459" s="36">
        <v>478</v>
      </c>
      <c r="E459" s="33">
        <v>352</v>
      </c>
      <c r="F459" s="33">
        <v>162</v>
      </c>
      <c r="G459" s="33">
        <v>1</v>
      </c>
      <c r="H459" s="39">
        <v>1.0023333333333333</v>
      </c>
      <c r="I459" s="36">
        <v>1</v>
      </c>
      <c r="J459" s="40"/>
      <c r="K459" s="41">
        <v>9387</v>
      </c>
      <c r="L459" s="41"/>
      <c r="M459" s="41"/>
      <c r="N459" s="42"/>
    </row>
    <row r="460" spans="1:14">
      <c r="A460" s="36">
        <v>451</v>
      </c>
      <c r="B460" s="37" t="s">
        <v>1245</v>
      </c>
      <c r="C460" s="38">
        <v>478352170</v>
      </c>
      <c r="D460" s="36">
        <v>478</v>
      </c>
      <c r="E460" s="33">
        <v>352</v>
      </c>
      <c r="F460" s="33">
        <v>170</v>
      </c>
      <c r="G460" s="33">
        <v>1</v>
      </c>
      <c r="H460" s="39">
        <v>1.0023333333333333</v>
      </c>
      <c r="I460" s="36">
        <v>1</v>
      </c>
      <c r="J460" s="40"/>
      <c r="K460" s="41">
        <v>8110</v>
      </c>
      <c r="L460" s="41"/>
      <c r="M460" s="41"/>
      <c r="N460" s="42"/>
    </row>
    <row r="461" spans="1:14">
      <c r="A461" s="36">
        <v>452</v>
      </c>
      <c r="B461" s="37" t="s">
        <v>1246</v>
      </c>
      <c r="C461" s="38">
        <v>478352174</v>
      </c>
      <c r="D461" s="36">
        <v>478</v>
      </c>
      <c r="E461" s="33">
        <v>352</v>
      </c>
      <c r="F461" s="33">
        <v>174</v>
      </c>
      <c r="G461" s="33">
        <v>1</v>
      </c>
      <c r="H461" s="39">
        <v>1.0023333333333333</v>
      </c>
      <c r="I461" s="36">
        <v>1</v>
      </c>
      <c r="J461" s="40"/>
      <c r="K461" s="41">
        <v>8536</v>
      </c>
      <c r="L461" s="41"/>
      <c r="M461" s="41"/>
      <c r="N461" s="42"/>
    </row>
    <row r="462" spans="1:14">
      <c r="A462" s="36">
        <v>453</v>
      </c>
      <c r="B462" s="37" t="s">
        <v>1247</v>
      </c>
      <c r="C462" s="38">
        <v>478352271</v>
      </c>
      <c r="D462" s="36">
        <v>478</v>
      </c>
      <c r="E462" s="33">
        <v>352</v>
      </c>
      <c r="F462" s="33">
        <v>271</v>
      </c>
      <c r="G462" s="33">
        <v>1</v>
      </c>
      <c r="H462" s="39">
        <v>1.0023333333333333</v>
      </c>
      <c r="I462" s="36">
        <v>1</v>
      </c>
      <c r="J462" s="40"/>
      <c r="K462" s="41">
        <v>9813</v>
      </c>
      <c r="L462" s="41"/>
      <c r="M462" s="41"/>
      <c r="N462" s="42"/>
    </row>
    <row r="463" spans="1:14">
      <c r="A463" s="36">
        <v>454</v>
      </c>
      <c r="B463" s="37" t="s">
        <v>1248</v>
      </c>
      <c r="C463" s="38">
        <v>478352326</v>
      </c>
      <c r="D463" s="36">
        <v>478</v>
      </c>
      <c r="E463" s="33">
        <v>352</v>
      </c>
      <c r="F463" s="33">
        <v>326</v>
      </c>
      <c r="G463" s="33">
        <v>1</v>
      </c>
      <c r="H463" s="39">
        <v>1.0023333333333333</v>
      </c>
      <c r="I463" s="36">
        <v>1</v>
      </c>
      <c r="J463" s="40"/>
      <c r="K463" s="41">
        <v>8678</v>
      </c>
      <c r="L463" s="41"/>
      <c r="M463" s="41"/>
      <c r="N463" s="42"/>
    </row>
    <row r="464" spans="1:14">
      <c r="A464" s="36">
        <v>455</v>
      </c>
      <c r="B464" s="37" t="s">
        <v>1249</v>
      </c>
      <c r="C464" s="38">
        <v>478352348</v>
      </c>
      <c r="D464" s="36">
        <v>478</v>
      </c>
      <c r="E464" s="33">
        <v>352</v>
      </c>
      <c r="F464" s="33">
        <v>348</v>
      </c>
      <c r="G464" s="33">
        <v>1</v>
      </c>
      <c r="H464" s="39">
        <v>1.0023333333333333</v>
      </c>
      <c r="I464" s="36">
        <v>4</v>
      </c>
      <c r="J464" s="40"/>
      <c r="K464" s="41">
        <v>9903</v>
      </c>
      <c r="L464" s="41"/>
      <c r="M464" s="41"/>
      <c r="N464" s="42"/>
    </row>
    <row r="465" spans="1:14">
      <c r="A465" s="36">
        <v>456</v>
      </c>
      <c r="B465" s="37" t="s">
        <v>1250</v>
      </c>
      <c r="C465" s="38">
        <v>478352352</v>
      </c>
      <c r="D465" s="36">
        <v>478</v>
      </c>
      <c r="E465" s="33">
        <v>352</v>
      </c>
      <c r="F465" s="33">
        <v>352</v>
      </c>
      <c r="G465" s="33">
        <v>1</v>
      </c>
      <c r="H465" s="39">
        <v>1.0023333333333333</v>
      </c>
      <c r="I465" s="36">
        <v>1</v>
      </c>
      <c r="J465" s="40"/>
      <c r="K465" s="41">
        <v>9813</v>
      </c>
      <c r="L465" s="41"/>
      <c r="M465" s="41"/>
      <c r="N465" s="42"/>
    </row>
    <row r="466" spans="1:14">
      <c r="A466" s="36">
        <v>457</v>
      </c>
      <c r="B466" s="37" t="s">
        <v>1251</v>
      </c>
      <c r="C466" s="38">
        <v>478352600</v>
      </c>
      <c r="D466" s="36">
        <v>478</v>
      </c>
      <c r="E466" s="33">
        <v>352</v>
      </c>
      <c r="F466" s="33">
        <v>600</v>
      </c>
      <c r="G466" s="33">
        <v>1</v>
      </c>
      <c r="H466" s="39">
        <v>1.0023333333333333</v>
      </c>
      <c r="I466" s="36">
        <v>1</v>
      </c>
      <c r="J466" s="40"/>
      <c r="K466" s="41">
        <v>9461</v>
      </c>
      <c r="L466" s="41"/>
      <c r="M466" s="41"/>
      <c r="N466" s="42"/>
    </row>
    <row r="467" spans="1:14">
      <c r="A467" s="36">
        <v>458</v>
      </c>
      <c r="B467" s="37" t="s">
        <v>1252</v>
      </c>
      <c r="C467" s="38">
        <v>478352610</v>
      </c>
      <c r="D467" s="36">
        <v>478</v>
      </c>
      <c r="E467" s="33">
        <v>352</v>
      </c>
      <c r="F467" s="33">
        <v>610</v>
      </c>
      <c r="G467" s="33">
        <v>1</v>
      </c>
      <c r="H467" s="39">
        <v>1.0023333333333333</v>
      </c>
      <c r="I467" s="36">
        <v>5</v>
      </c>
      <c r="J467" s="40"/>
      <c r="K467" s="41">
        <v>10270</v>
      </c>
      <c r="L467" s="41"/>
      <c r="M467" s="41"/>
      <c r="N467" s="42"/>
    </row>
    <row r="468" spans="1:14">
      <c r="A468" s="36">
        <v>459</v>
      </c>
      <c r="B468" s="37" t="s">
        <v>1253</v>
      </c>
      <c r="C468" s="38">
        <v>478352616</v>
      </c>
      <c r="D468" s="36">
        <v>478</v>
      </c>
      <c r="E468" s="33">
        <v>352</v>
      </c>
      <c r="F468" s="33">
        <v>616</v>
      </c>
      <c r="G468" s="33">
        <v>1</v>
      </c>
      <c r="H468" s="39">
        <v>1.0023333333333333</v>
      </c>
      <c r="I468" s="36">
        <v>2</v>
      </c>
      <c r="J468" s="40"/>
      <c r="K468" s="41">
        <v>9503</v>
      </c>
      <c r="L468" s="41"/>
      <c r="M468" s="41"/>
      <c r="N468" s="42"/>
    </row>
    <row r="469" spans="1:14">
      <c r="A469" s="36">
        <v>460</v>
      </c>
      <c r="B469" s="37" t="s">
        <v>1254</v>
      </c>
      <c r="C469" s="38">
        <v>478352620</v>
      </c>
      <c r="D469" s="36">
        <v>478</v>
      </c>
      <c r="E469" s="33">
        <v>352</v>
      </c>
      <c r="F469" s="33">
        <v>620</v>
      </c>
      <c r="G469" s="33">
        <v>1</v>
      </c>
      <c r="H469" s="39">
        <v>1.0023333333333333</v>
      </c>
      <c r="I469" s="36">
        <v>1</v>
      </c>
      <c r="J469" s="40"/>
      <c r="K469" s="41">
        <v>8961</v>
      </c>
      <c r="L469" s="41"/>
      <c r="M469" s="41"/>
      <c r="N469" s="42"/>
    </row>
    <row r="470" spans="1:14">
      <c r="A470" s="36">
        <v>461</v>
      </c>
      <c r="B470" s="37" t="s">
        <v>1255</v>
      </c>
      <c r="C470" s="38">
        <v>478352640</v>
      </c>
      <c r="D470" s="36">
        <v>478</v>
      </c>
      <c r="E470" s="33">
        <v>352</v>
      </c>
      <c r="F470" s="33">
        <v>640</v>
      </c>
      <c r="G470" s="33">
        <v>1</v>
      </c>
      <c r="H470" s="39">
        <v>1.0023333333333333</v>
      </c>
      <c r="I470" s="36">
        <v>1</v>
      </c>
      <c r="J470" s="40"/>
      <c r="K470" s="41">
        <v>9813</v>
      </c>
      <c r="L470" s="41"/>
      <c r="M470" s="41"/>
      <c r="N470" s="42"/>
    </row>
    <row r="471" spans="1:14">
      <c r="A471" s="36">
        <v>462</v>
      </c>
      <c r="B471" s="37" t="s">
        <v>1256</v>
      </c>
      <c r="C471" s="38">
        <v>478352673</v>
      </c>
      <c r="D471" s="36">
        <v>478</v>
      </c>
      <c r="E471" s="33">
        <v>352</v>
      </c>
      <c r="F471" s="33">
        <v>673</v>
      </c>
      <c r="G471" s="33">
        <v>1</v>
      </c>
      <c r="H471" s="39">
        <v>1.0023333333333333</v>
      </c>
      <c r="I471" s="36">
        <v>1</v>
      </c>
      <c r="J471" s="40"/>
      <c r="K471" s="41">
        <v>9591</v>
      </c>
      <c r="L471" s="41"/>
      <c r="M471" s="41"/>
      <c r="N471" s="42"/>
    </row>
    <row r="472" spans="1:14">
      <c r="A472" s="36">
        <v>463</v>
      </c>
      <c r="B472" s="37" t="s">
        <v>1257</v>
      </c>
      <c r="C472" s="38">
        <v>478352720</v>
      </c>
      <c r="D472" s="36">
        <v>478</v>
      </c>
      <c r="E472" s="33">
        <v>352</v>
      </c>
      <c r="F472" s="33">
        <v>720</v>
      </c>
      <c r="G472" s="33">
        <v>1</v>
      </c>
      <c r="H472" s="39">
        <v>1.0023333333333333</v>
      </c>
      <c r="I472" s="36">
        <v>1</v>
      </c>
      <c r="J472" s="40"/>
      <c r="K472" s="41">
        <v>9472</v>
      </c>
      <c r="L472" s="41"/>
      <c r="M472" s="41"/>
      <c r="N472" s="42"/>
    </row>
    <row r="473" spans="1:14">
      <c r="A473" s="36">
        <v>464</v>
      </c>
      <c r="B473" s="37" t="s">
        <v>1258</v>
      </c>
      <c r="C473" s="38">
        <v>478352725</v>
      </c>
      <c r="D473" s="36">
        <v>478</v>
      </c>
      <c r="E473" s="33">
        <v>352</v>
      </c>
      <c r="F473" s="33">
        <v>725</v>
      </c>
      <c r="G473" s="33">
        <v>1</v>
      </c>
      <c r="H473" s="39">
        <v>1.0023333333333333</v>
      </c>
      <c r="I473" s="36">
        <v>1</v>
      </c>
      <c r="J473" s="40"/>
      <c r="K473" s="41">
        <v>9174</v>
      </c>
      <c r="L473" s="41"/>
      <c r="M473" s="41"/>
      <c r="N473" s="42"/>
    </row>
    <row r="474" spans="1:14">
      <c r="A474" s="36">
        <v>465</v>
      </c>
      <c r="B474" s="37" t="s">
        <v>1259</v>
      </c>
      <c r="C474" s="38">
        <v>478352730</v>
      </c>
      <c r="D474" s="36">
        <v>478</v>
      </c>
      <c r="E474" s="33">
        <v>352</v>
      </c>
      <c r="F474" s="33">
        <v>730</v>
      </c>
      <c r="G474" s="33">
        <v>1</v>
      </c>
      <c r="H474" s="39">
        <v>1.0023333333333333</v>
      </c>
      <c r="I474" s="36">
        <v>1</v>
      </c>
      <c r="J474" s="40"/>
      <c r="K474" s="41">
        <v>9813</v>
      </c>
      <c r="L474" s="41"/>
      <c r="M474" s="41"/>
      <c r="N474" s="42"/>
    </row>
    <row r="475" spans="1:14">
      <c r="A475" s="36">
        <v>466</v>
      </c>
      <c r="B475" s="37" t="s">
        <v>1260</v>
      </c>
      <c r="C475" s="38">
        <v>478352735</v>
      </c>
      <c r="D475" s="36">
        <v>478</v>
      </c>
      <c r="E475" s="33">
        <v>352</v>
      </c>
      <c r="F475" s="33">
        <v>735</v>
      </c>
      <c r="G475" s="33">
        <v>1</v>
      </c>
      <c r="H475" s="39">
        <v>1.0023333333333333</v>
      </c>
      <c r="I475" s="36">
        <v>2</v>
      </c>
      <c r="J475" s="40"/>
      <c r="K475" s="41">
        <v>9499</v>
      </c>
      <c r="L475" s="41"/>
      <c r="M475" s="41"/>
      <c r="N475" s="42"/>
    </row>
    <row r="476" spans="1:14">
      <c r="A476" s="36">
        <v>467</v>
      </c>
      <c r="B476" s="37" t="s">
        <v>1261</v>
      </c>
      <c r="C476" s="38">
        <v>478352753</v>
      </c>
      <c r="D476" s="36">
        <v>478</v>
      </c>
      <c r="E476" s="33">
        <v>352</v>
      </c>
      <c r="F476" s="33">
        <v>753</v>
      </c>
      <c r="G476" s="33">
        <v>1</v>
      </c>
      <c r="H476" s="39">
        <v>1.0023333333333333</v>
      </c>
      <c r="I476" s="36">
        <v>1</v>
      </c>
      <c r="J476" s="40"/>
      <c r="K476" s="41">
        <v>9056</v>
      </c>
      <c r="L476" s="41"/>
      <c r="M476" s="41"/>
      <c r="N476" s="42"/>
    </row>
    <row r="477" spans="1:14">
      <c r="A477" s="36">
        <v>468</v>
      </c>
      <c r="B477" s="37" t="s">
        <v>1262</v>
      </c>
      <c r="C477" s="38">
        <v>478352775</v>
      </c>
      <c r="D477" s="36">
        <v>478</v>
      </c>
      <c r="E477" s="33">
        <v>352</v>
      </c>
      <c r="F477" s="33">
        <v>775</v>
      </c>
      <c r="G477" s="33">
        <v>1</v>
      </c>
      <c r="H477" s="39">
        <v>1.0023333333333333</v>
      </c>
      <c r="I477" s="36">
        <v>1</v>
      </c>
      <c r="J477" s="40"/>
      <c r="K477" s="41">
        <v>9307</v>
      </c>
      <c r="L477" s="41"/>
      <c r="M477" s="41"/>
      <c r="N477" s="42"/>
    </row>
    <row r="478" spans="1:14">
      <c r="A478" s="36">
        <v>469</v>
      </c>
      <c r="B478" s="37" t="s">
        <v>1263</v>
      </c>
      <c r="C478" s="38">
        <v>479278005</v>
      </c>
      <c r="D478" s="36">
        <v>479</v>
      </c>
      <c r="E478" s="33">
        <v>278</v>
      </c>
      <c r="F478" s="33">
        <v>5</v>
      </c>
      <c r="G478" s="33">
        <v>1</v>
      </c>
      <c r="H478" s="39">
        <v>1</v>
      </c>
      <c r="I478" s="36">
        <v>10</v>
      </c>
      <c r="J478" s="40"/>
      <c r="K478" s="41">
        <v>11035</v>
      </c>
      <c r="L478" s="41"/>
      <c r="M478" s="41"/>
      <c r="N478" s="42"/>
    </row>
    <row r="479" spans="1:14">
      <c r="A479" s="36">
        <v>470</v>
      </c>
      <c r="B479" s="37" t="s">
        <v>1264</v>
      </c>
      <c r="C479" s="38">
        <v>479278024</v>
      </c>
      <c r="D479" s="36">
        <v>479</v>
      </c>
      <c r="E479" s="33">
        <v>278</v>
      </c>
      <c r="F479" s="33">
        <v>24</v>
      </c>
      <c r="G479" s="33">
        <v>1</v>
      </c>
      <c r="H479" s="39">
        <v>1</v>
      </c>
      <c r="I479" s="36">
        <v>2</v>
      </c>
      <c r="J479" s="40"/>
      <c r="K479" s="41">
        <v>9684</v>
      </c>
      <c r="L479" s="41"/>
      <c r="M479" s="41"/>
      <c r="N479" s="42"/>
    </row>
    <row r="480" spans="1:14">
      <c r="A480" s="36">
        <v>471</v>
      </c>
      <c r="B480" s="37" t="s">
        <v>1265</v>
      </c>
      <c r="C480" s="38">
        <v>479278061</v>
      </c>
      <c r="D480" s="36">
        <v>479</v>
      </c>
      <c r="E480" s="33">
        <v>278</v>
      </c>
      <c r="F480" s="33">
        <v>61</v>
      </c>
      <c r="G480" s="33">
        <v>1</v>
      </c>
      <c r="H480" s="39">
        <v>1</v>
      </c>
      <c r="I480" s="36">
        <v>8</v>
      </c>
      <c r="J480" s="40"/>
      <c r="K480" s="41">
        <v>10559</v>
      </c>
      <c r="L480" s="41"/>
      <c r="M480" s="41"/>
      <c r="N480" s="42"/>
    </row>
    <row r="481" spans="1:14">
      <c r="A481" s="36">
        <v>472</v>
      </c>
      <c r="B481" s="37" t="s">
        <v>1266</v>
      </c>
      <c r="C481" s="38">
        <v>479278086</v>
      </c>
      <c r="D481" s="36">
        <v>479</v>
      </c>
      <c r="E481" s="33">
        <v>278</v>
      </c>
      <c r="F481" s="33">
        <v>86</v>
      </c>
      <c r="G481" s="33">
        <v>1</v>
      </c>
      <c r="H481" s="39">
        <v>1</v>
      </c>
      <c r="I481" s="36">
        <v>5</v>
      </c>
      <c r="J481" s="40"/>
      <c r="K481" s="41">
        <v>10282</v>
      </c>
      <c r="L481" s="41"/>
      <c r="M481" s="41"/>
      <c r="N481" s="42"/>
    </row>
    <row r="482" spans="1:14">
      <c r="A482" s="36">
        <v>473</v>
      </c>
      <c r="B482" s="37" t="s">
        <v>1267</v>
      </c>
      <c r="C482" s="38">
        <v>479278087</v>
      </c>
      <c r="D482" s="36">
        <v>479</v>
      </c>
      <c r="E482" s="33">
        <v>278</v>
      </c>
      <c r="F482" s="33">
        <v>87</v>
      </c>
      <c r="G482" s="33">
        <v>1</v>
      </c>
      <c r="H482" s="39">
        <v>1</v>
      </c>
      <c r="I482" s="36">
        <v>1</v>
      </c>
      <c r="J482" s="40"/>
      <c r="K482" s="41">
        <v>9794</v>
      </c>
      <c r="L482" s="41"/>
      <c r="M482" s="41"/>
      <c r="N482" s="42"/>
    </row>
    <row r="483" spans="1:14">
      <c r="A483" s="36">
        <v>474</v>
      </c>
      <c r="B483" s="37" t="s">
        <v>1268</v>
      </c>
      <c r="C483" s="38">
        <v>479278111</v>
      </c>
      <c r="D483" s="36">
        <v>479</v>
      </c>
      <c r="E483" s="33">
        <v>278</v>
      </c>
      <c r="F483" s="33">
        <v>111</v>
      </c>
      <c r="G483" s="33">
        <v>1</v>
      </c>
      <c r="H483" s="39">
        <v>1</v>
      </c>
      <c r="I483" s="36">
        <v>10</v>
      </c>
      <c r="J483" s="40"/>
      <c r="K483" s="41">
        <v>12298</v>
      </c>
      <c r="L483" s="41"/>
      <c r="M483" s="41"/>
      <c r="N483" s="42"/>
    </row>
    <row r="484" spans="1:14">
      <c r="A484" s="36">
        <v>475</v>
      </c>
      <c r="B484" s="37" t="s">
        <v>1269</v>
      </c>
      <c r="C484" s="38">
        <v>479278114</v>
      </c>
      <c r="D484" s="36">
        <v>479</v>
      </c>
      <c r="E484" s="33">
        <v>278</v>
      </c>
      <c r="F484" s="33">
        <v>114</v>
      </c>
      <c r="G484" s="33">
        <v>1</v>
      </c>
      <c r="H484" s="39">
        <v>1</v>
      </c>
      <c r="I484" s="36">
        <v>5</v>
      </c>
      <c r="J484" s="40"/>
      <c r="K484" s="41">
        <v>9923</v>
      </c>
      <c r="L484" s="41"/>
      <c r="M484" s="41"/>
      <c r="N484" s="42"/>
    </row>
    <row r="485" spans="1:14">
      <c r="A485" s="36">
        <v>476</v>
      </c>
      <c r="B485" s="37" t="s">
        <v>1270</v>
      </c>
      <c r="C485" s="38">
        <v>479278117</v>
      </c>
      <c r="D485" s="36">
        <v>479</v>
      </c>
      <c r="E485" s="33">
        <v>278</v>
      </c>
      <c r="F485" s="33">
        <v>117</v>
      </c>
      <c r="G485" s="33">
        <v>1</v>
      </c>
      <c r="H485" s="39">
        <v>1</v>
      </c>
      <c r="I485" s="36">
        <v>2</v>
      </c>
      <c r="J485" s="40"/>
      <c r="K485" s="41">
        <v>9330</v>
      </c>
      <c r="L485" s="41"/>
      <c r="M485" s="41"/>
      <c r="N485" s="42"/>
    </row>
    <row r="486" spans="1:14">
      <c r="A486" s="36">
        <v>477</v>
      </c>
      <c r="B486" s="37" t="s">
        <v>1271</v>
      </c>
      <c r="C486" s="38">
        <v>479278137</v>
      </c>
      <c r="D486" s="36">
        <v>479</v>
      </c>
      <c r="E486" s="33">
        <v>278</v>
      </c>
      <c r="F486" s="33">
        <v>137</v>
      </c>
      <c r="G486" s="33">
        <v>1</v>
      </c>
      <c r="H486" s="39">
        <v>1</v>
      </c>
      <c r="I486" s="36">
        <v>9</v>
      </c>
      <c r="J486" s="40"/>
      <c r="K486" s="41">
        <v>11062</v>
      </c>
      <c r="L486" s="41"/>
      <c r="M486" s="41"/>
      <c r="N486" s="42"/>
    </row>
    <row r="487" spans="1:14">
      <c r="A487" s="36">
        <v>478</v>
      </c>
      <c r="B487" s="37" t="s">
        <v>1272</v>
      </c>
      <c r="C487" s="38">
        <v>479278159</v>
      </c>
      <c r="D487" s="36">
        <v>479</v>
      </c>
      <c r="E487" s="33">
        <v>278</v>
      </c>
      <c r="F487" s="33">
        <v>159</v>
      </c>
      <c r="G487" s="33">
        <v>1</v>
      </c>
      <c r="H487" s="39">
        <v>1</v>
      </c>
      <c r="I487" s="36">
        <v>1</v>
      </c>
      <c r="J487" s="40"/>
      <c r="K487" s="41">
        <v>9227</v>
      </c>
      <c r="L487" s="41"/>
      <c r="M487" s="41"/>
      <c r="N487" s="42"/>
    </row>
    <row r="488" spans="1:14">
      <c r="A488" s="36">
        <v>479</v>
      </c>
      <c r="B488" s="37" t="s">
        <v>1273</v>
      </c>
      <c r="C488" s="38">
        <v>479278161</v>
      </c>
      <c r="D488" s="36">
        <v>479</v>
      </c>
      <c r="E488" s="33">
        <v>278</v>
      </c>
      <c r="F488" s="33">
        <v>161</v>
      </c>
      <c r="G488" s="33">
        <v>1</v>
      </c>
      <c r="H488" s="39">
        <v>1</v>
      </c>
      <c r="I488" s="36">
        <v>1</v>
      </c>
      <c r="J488" s="40"/>
      <c r="K488" s="41">
        <v>9454</v>
      </c>
      <c r="L488" s="41"/>
      <c r="M488" s="41"/>
      <c r="N488" s="42"/>
    </row>
    <row r="489" spans="1:14">
      <c r="A489" s="36">
        <v>480</v>
      </c>
      <c r="B489" s="37" t="s">
        <v>1274</v>
      </c>
      <c r="C489" s="38">
        <v>479278191</v>
      </c>
      <c r="D489" s="36">
        <v>479</v>
      </c>
      <c r="E489" s="33">
        <v>278</v>
      </c>
      <c r="F489" s="33">
        <v>191</v>
      </c>
      <c r="G489" s="33">
        <v>1</v>
      </c>
      <c r="H489" s="39">
        <v>1</v>
      </c>
      <c r="I489" s="36">
        <v>10</v>
      </c>
      <c r="J489" s="40"/>
      <c r="K489" s="41">
        <v>11884</v>
      </c>
      <c r="L489" s="41"/>
      <c r="M489" s="41"/>
      <c r="N489" s="42"/>
    </row>
    <row r="490" spans="1:14">
      <c r="A490" s="36">
        <v>481</v>
      </c>
      <c r="B490" s="37" t="s">
        <v>1275</v>
      </c>
      <c r="C490" s="38">
        <v>479278210</v>
      </c>
      <c r="D490" s="36">
        <v>479</v>
      </c>
      <c r="E490" s="33">
        <v>278</v>
      </c>
      <c r="F490" s="33">
        <v>210</v>
      </c>
      <c r="G490" s="33">
        <v>1</v>
      </c>
      <c r="H490" s="39">
        <v>1</v>
      </c>
      <c r="I490" s="36">
        <v>3</v>
      </c>
      <c r="J490" s="40"/>
      <c r="K490" s="41">
        <v>9657</v>
      </c>
      <c r="L490" s="41"/>
      <c r="M490" s="41"/>
      <c r="N490" s="42"/>
    </row>
    <row r="491" spans="1:14">
      <c r="A491" s="36">
        <v>482</v>
      </c>
      <c r="B491" s="37" t="s">
        <v>1276</v>
      </c>
      <c r="C491" s="38">
        <v>479278227</v>
      </c>
      <c r="D491" s="36">
        <v>479</v>
      </c>
      <c r="E491" s="33">
        <v>278</v>
      </c>
      <c r="F491" s="33">
        <v>227</v>
      </c>
      <c r="G491" s="33">
        <v>1</v>
      </c>
      <c r="H491" s="39">
        <v>1</v>
      </c>
      <c r="I491" s="36">
        <v>5</v>
      </c>
      <c r="J491" s="40"/>
      <c r="K491" s="41">
        <v>9910</v>
      </c>
      <c r="L491" s="41"/>
      <c r="M491" s="41"/>
      <c r="N491" s="42"/>
    </row>
    <row r="492" spans="1:14">
      <c r="A492" s="36">
        <v>483</v>
      </c>
      <c r="B492" s="37" t="s">
        <v>1277</v>
      </c>
      <c r="C492" s="38">
        <v>479278278</v>
      </c>
      <c r="D492" s="36">
        <v>479</v>
      </c>
      <c r="E492" s="33">
        <v>278</v>
      </c>
      <c r="F492" s="33">
        <v>278</v>
      </c>
      <c r="G492" s="33">
        <v>1</v>
      </c>
      <c r="H492" s="39">
        <v>1</v>
      </c>
      <c r="I492" s="36">
        <v>3</v>
      </c>
      <c r="J492" s="40"/>
      <c r="K492" s="41">
        <v>9905</v>
      </c>
      <c r="L492" s="41"/>
      <c r="M492" s="41"/>
      <c r="N492" s="42"/>
    </row>
    <row r="493" spans="1:14">
      <c r="A493" s="36">
        <v>484</v>
      </c>
      <c r="B493" s="37" t="s">
        <v>1278</v>
      </c>
      <c r="C493" s="38">
        <v>479278281</v>
      </c>
      <c r="D493" s="36">
        <v>479</v>
      </c>
      <c r="E493" s="33">
        <v>278</v>
      </c>
      <c r="F493" s="33">
        <v>281</v>
      </c>
      <c r="G493" s="33">
        <v>1</v>
      </c>
      <c r="H493" s="39">
        <v>1</v>
      </c>
      <c r="I493" s="36">
        <v>10</v>
      </c>
      <c r="J493" s="40"/>
      <c r="K493" s="41">
        <v>11296</v>
      </c>
      <c r="L493" s="41"/>
      <c r="M493" s="41"/>
      <c r="N493" s="42"/>
    </row>
    <row r="494" spans="1:14">
      <c r="A494" s="36">
        <v>485</v>
      </c>
      <c r="B494" s="37" t="s">
        <v>1279</v>
      </c>
      <c r="C494" s="38">
        <v>479278309</v>
      </c>
      <c r="D494" s="36">
        <v>479</v>
      </c>
      <c r="E494" s="33">
        <v>278</v>
      </c>
      <c r="F494" s="33">
        <v>309</v>
      </c>
      <c r="G494" s="33">
        <v>1</v>
      </c>
      <c r="H494" s="39">
        <v>1</v>
      </c>
      <c r="I494" s="36">
        <v>10</v>
      </c>
      <c r="J494" s="40"/>
      <c r="K494" s="41">
        <v>10751</v>
      </c>
      <c r="L494" s="41"/>
      <c r="M494" s="41"/>
      <c r="N494" s="42"/>
    </row>
    <row r="495" spans="1:14">
      <c r="A495" s="36">
        <v>486</v>
      </c>
      <c r="B495" s="37" t="s">
        <v>1280</v>
      </c>
      <c r="C495" s="38">
        <v>479278325</v>
      </c>
      <c r="D495" s="36">
        <v>479</v>
      </c>
      <c r="E495" s="33">
        <v>278</v>
      </c>
      <c r="F495" s="33">
        <v>325</v>
      </c>
      <c r="G495" s="33">
        <v>1</v>
      </c>
      <c r="H495" s="39">
        <v>1</v>
      </c>
      <c r="I495" s="36">
        <v>1</v>
      </c>
      <c r="J495" s="40"/>
      <c r="K495" s="41">
        <v>9510</v>
      </c>
      <c r="L495" s="41"/>
      <c r="M495" s="41"/>
      <c r="N495" s="42"/>
    </row>
    <row r="496" spans="1:14">
      <c r="A496" s="36">
        <v>487</v>
      </c>
      <c r="B496" s="37" t="s">
        <v>1281</v>
      </c>
      <c r="C496" s="38">
        <v>479278332</v>
      </c>
      <c r="D496" s="36">
        <v>479</v>
      </c>
      <c r="E496" s="33">
        <v>278</v>
      </c>
      <c r="F496" s="33">
        <v>332</v>
      </c>
      <c r="G496" s="33">
        <v>1</v>
      </c>
      <c r="H496" s="39">
        <v>1</v>
      </c>
      <c r="I496" s="36">
        <v>4</v>
      </c>
      <c r="J496" s="40"/>
      <c r="K496" s="41">
        <v>9317</v>
      </c>
      <c r="L496" s="41"/>
      <c r="M496" s="41"/>
      <c r="N496" s="42"/>
    </row>
    <row r="497" spans="1:14">
      <c r="A497" s="36">
        <v>488</v>
      </c>
      <c r="B497" s="37" t="s">
        <v>1282</v>
      </c>
      <c r="C497" s="38">
        <v>479278605</v>
      </c>
      <c r="D497" s="36">
        <v>479</v>
      </c>
      <c r="E497" s="33">
        <v>278</v>
      </c>
      <c r="F497" s="33">
        <v>605</v>
      </c>
      <c r="G497" s="33">
        <v>1</v>
      </c>
      <c r="H497" s="39">
        <v>1</v>
      </c>
      <c r="I497" s="36">
        <v>3</v>
      </c>
      <c r="J497" s="40"/>
      <c r="K497" s="41">
        <v>9683</v>
      </c>
      <c r="L497" s="41"/>
      <c r="M497" s="41"/>
      <c r="N497" s="42"/>
    </row>
    <row r="498" spans="1:14">
      <c r="A498" s="36">
        <v>489</v>
      </c>
      <c r="B498" s="37" t="s">
        <v>1283</v>
      </c>
      <c r="C498" s="38">
        <v>479278615</v>
      </c>
      <c r="D498" s="36">
        <v>479</v>
      </c>
      <c r="E498" s="33">
        <v>278</v>
      </c>
      <c r="F498" s="33">
        <v>615</v>
      </c>
      <c r="G498" s="33">
        <v>1</v>
      </c>
      <c r="H498" s="39">
        <v>1</v>
      </c>
      <c r="I498" s="36">
        <v>1</v>
      </c>
      <c r="J498" s="40"/>
      <c r="K498" s="41">
        <v>9794</v>
      </c>
      <c r="L498" s="41"/>
      <c r="M498" s="41"/>
      <c r="N498" s="42"/>
    </row>
    <row r="499" spans="1:14">
      <c r="A499" s="36">
        <v>490</v>
      </c>
      <c r="B499" s="37" t="s">
        <v>1284</v>
      </c>
      <c r="C499" s="38">
        <v>479278670</v>
      </c>
      <c r="D499" s="36">
        <v>479</v>
      </c>
      <c r="E499" s="33">
        <v>278</v>
      </c>
      <c r="F499" s="33">
        <v>670</v>
      </c>
      <c r="G499" s="33">
        <v>1</v>
      </c>
      <c r="H499" s="39">
        <v>1</v>
      </c>
      <c r="I499" s="36">
        <v>3</v>
      </c>
      <c r="J499" s="40"/>
      <c r="K499" s="41">
        <v>9537</v>
      </c>
      <c r="L499" s="41"/>
      <c r="M499" s="41"/>
      <c r="N499" s="42"/>
    </row>
    <row r="500" spans="1:14">
      <c r="A500" s="36">
        <v>491</v>
      </c>
      <c r="B500" s="37" t="s">
        <v>1285</v>
      </c>
      <c r="C500" s="38">
        <v>479278672</v>
      </c>
      <c r="D500" s="36">
        <v>479</v>
      </c>
      <c r="E500" s="33">
        <v>278</v>
      </c>
      <c r="F500" s="33">
        <v>672</v>
      </c>
      <c r="G500" s="33">
        <v>1</v>
      </c>
      <c r="H500" s="39">
        <v>1</v>
      </c>
      <c r="I500" s="36">
        <v>9</v>
      </c>
      <c r="J500" s="40"/>
      <c r="K500" s="41">
        <v>10090</v>
      </c>
      <c r="L500" s="41"/>
      <c r="M500" s="41"/>
      <c r="N500" s="42"/>
    </row>
    <row r="501" spans="1:14">
      <c r="A501" s="36">
        <v>492</v>
      </c>
      <c r="B501" s="37" t="s">
        <v>1286</v>
      </c>
      <c r="C501" s="38">
        <v>479278674</v>
      </c>
      <c r="D501" s="36">
        <v>479</v>
      </c>
      <c r="E501" s="33">
        <v>278</v>
      </c>
      <c r="F501" s="33">
        <v>674</v>
      </c>
      <c r="G501" s="33">
        <v>1</v>
      </c>
      <c r="H501" s="39">
        <v>1</v>
      </c>
      <c r="I501" s="36">
        <v>10</v>
      </c>
      <c r="J501" s="40"/>
      <c r="K501" s="41">
        <v>11448</v>
      </c>
      <c r="L501" s="41"/>
      <c r="M501" s="41"/>
      <c r="N501" s="42"/>
    </row>
    <row r="502" spans="1:14">
      <c r="A502" s="36">
        <v>493</v>
      </c>
      <c r="B502" s="37" t="s">
        <v>1287</v>
      </c>
      <c r="C502" s="38">
        <v>479278680</v>
      </c>
      <c r="D502" s="36">
        <v>479</v>
      </c>
      <c r="E502" s="33">
        <v>278</v>
      </c>
      <c r="F502" s="33">
        <v>680</v>
      </c>
      <c r="G502" s="33">
        <v>1</v>
      </c>
      <c r="H502" s="39">
        <v>1</v>
      </c>
      <c r="I502" s="36">
        <v>1</v>
      </c>
      <c r="J502" s="40"/>
      <c r="K502" s="41">
        <v>9794</v>
      </c>
      <c r="L502" s="41"/>
      <c r="M502" s="41"/>
      <c r="N502" s="42"/>
    </row>
    <row r="503" spans="1:14">
      <c r="A503" s="36">
        <v>494</v>
      </c>
      <c r="B503" s="37" t="s">
        <v>1288</v>
      </c>
      <c r="C503" s="38">
        <v>479278683</v>
      </c>
      <c r="D503" s="36">
        <v>479</v>
      </c>
      <c r="E503" s="33">
        <v>278</v>
      </c>
      <c r="F503" s="33">
        <v>683</v>
      </c>
      <c r="G503" s="33">
        <v>1</v>
      </c>
      <c r="H503" s="39">
        <v>1</v>
      </c>
      <c r="I503" s="36">
        <v>1</v>
      </c>
      <c r="J503" s="40"/>
      <c r="K503" s="41">
        <v>9369</v>
      </c>
      <c r="L503" s="41"/>
      <c r="M503" s="41"/>
      <c r="N503" s="42"/>
    </row>
    <row r="504" spans="1:14">
      <c r="A504" s="36">
        <v>495</v>
      </c>
      <c r="B504" s="37" t="s">
        <v>1289</v>
      </c>
      <c r="C504" s="38">
        <v>479278717</v>
      </c>
      <c r="D504" s="36">
        <v>479</v>
      </c>
      <c r="E504" s="33">
        <v>278</v>
      </c>
      <c r="F504" s="33">
        <v>717</v>
      </c>
      <c r="G504" s="33">
        <v>1</v>
      </c>
      <c r="H504" s="39">
        <v>1</v>
      </c>
      <c r="I504" s="36">
        <v>10</v>
      </c>
      <c r="J504" s="40"/>
      <c r="K504" s="41">
        <v>10185</v>
      </c>
      <c r="L504" s="41"/>
      <c r="M504" s="41"/>
      <c r="N504" s="42"/>
    </row>
    <row r="505" spans="1:14">
      <c r="A505" s="36">
        <v>496</v>
      </c>
      <c r="B505" s="37" t="s">
        <v>1290</v>
      </c>
      <c r="C505" s="38">
        <v>479278755</v>
      </c>
      <c r="D505" s="36">
        <v>479</v>
      </c>
      <c r="E505" s="33">
        <v>278</v>
      </c>
      <c r="F505" s="33">
        <v>755</v>
      </c>
      <c r="G505" s="33">
        <v>1</v>
      </c>
      <c r="H505" s="39">
        <v>1</v>
      </c>
      <c r="I505" s="36">
        <v>1</v>
      </c>
      <c r="J505" s="40"/>
      <c r="K505" s="41">
        <v>9794</v>
      </c>
      <c r="L505" s="41"/>
      <c r="M505" s="41"/>
      <c r="N505" s="42"/>
    </row>
    <row r="506" spans="1:14">
      <c r="A506" s="36">
        <v>497</v>
      </c>
      <c r="B506" s="37" t="s">
        <v>1291</v>
      </c>
      <c r="C506" s="38">
        <v>479278766</v>
      </c>
      <c r="D506" s="36">
        <v>479</v>
      </c>
      <c r="E506" s="33">
        <v>278</v>
      </c>
      <c r="F506" s="33">
        <v>766</v>
      </c>
      <c r="G506" s="33">
        <v>1</v>
      </c>
      <c r="H506" s="39">
        <v>1</v>
      </c>
      <c r="I506" s="36">
        <v>10</v>
      </c>
      <c r="J506" s="40"/>
      <c r="K506" s="41">
        <v>11884</v>
      </c>
      <c r="L506" s="41"/>
      <c r="M506" s="41"/>
      <c r="N506" s="42"/>
    </row>
    <row r="507" spans="1:14">
      <c r="A507" s="36">
        <v>498</v>
      </c>
      <c r="B507" s="37" t="s">
        <v>1292</v>
      </c>
      <c r="C507" s="38">
        <v>481035035</v>
      </c>
      <c r="D507" s="36">
        <v>481</v>
      </c>
      <c r="E507" s="33">
        <v>35</v>
      </c>
      <c r="F507" s="33">
        <v>35</v>
      </c>
      <c r="G507" s="33">
        <v>1</v>
      </c>
      <c r="H507" s="39">
        <v>1.079</v>
      </c>
      <c r="I507" s="36">
        <v>10</v>
      </c>
      <c r="J507" s="40"/>
      <c r="K507" s="41">
        <v>11513</v>
      </c>
      <c r="L507" s="41"/>
      <c r="M507" s="41"/>
      <c r="N507" s="42"/>
    </row>
    <row r="508" spans="1:14">
      <c r="A508" s="36">
        <v>499</v>
      </c>
      <c r="B508" s="37" t="s">
        <v>1293</v>
      </c>
      <c r="C508" s="38">
        <v>481035040</v>
      </c>
      <c r="D508" s="36">
        <v>481</v>
      </c>
      <c r="E508" s="33">
        <v>35</v>
      </c>
      <c r="F508" s="33">
        <v>40</v>
      </c>
      <c r="G508" s="33">
        <v>1</v>
      </c>
      <c r="H508" s="39">
        <v>1.079</v>
      </c>
      <c r="I508" s="36">
        <v>1</v>
      </c>
      <c r="J508" s="40"/>
      <c r="K508" s="41">
        <v>9004</v>
      </c>
      <c r="L508" s="41"/>
      <c r="M508" s="41"/>
      <c r="N508" s="42"/>
    </row>
    <row r="509" spans="1:14">
      <c r="A509" s="36">
        <v>500</v>
      </c>
      <c r="B509" s="37" t="s">
        <v>1294</v>
      </c>
      <c r="C509" s="38">
        <v>481035044</v>
      </c>
      <c r="D509" s="36">
        <v>481</v>
      </c>
      <c r="E509" s="33">
        <v>35</v>
      </c>
      <c r="F509" s="33">
        <v>44</v>
      </c>
      <c r="G509" s="33">
        <v>1</v>
      </c>
      <c r="H509" s="39">
        <v>1.079</v>
      </c>
      <c r="I509" s="36">
        <v>9</v>
      </c>
      <c r="J509" s="40"/>
      <c r="K509" s="41">
        <v>10939</v>
      </c>
      <c r="L509" s="41"/>
      <c r="M509" s="41"/>
      <c r="N509" s="42"/>
    </row>
    <row r="510" spans="1:14">
      <c r="A510" s="36">
        <v>501</v>
      </c>
      <c r="B510" s="37" t="s">
        <v>1295</v>
      </c>
      <c r="C510" s="38">
        <v>481035046</v>
      </c>
      <c r="D510" s="36">
        <v>481</v>
      </c>
      <c r="E510" s="33">
        <v>35</v>
      </c>
      <c r="F510" s="33">
        <v>46</v>
      </c>
      <c r="G510" s="33">
        <v>1</v>
      </c>
      <c r="H510" s="39">
        <v>1.079</v>
      </c>
      <c r="I510" s="36">
        <v>1</v>
      </c>
      <c r="J510" s="40"/>
      <c r="K510" s="41">
        <v>9004</v>
      </c>
      <c r="L510" s="41"/>
      <c r="M510" s="41"/>
      <c r="N510" s="42"/>
    </row>
    <row r="511" spans="1:14">
      <c r="A511" s="36">
        <v>502</v>
      </c>
      <c r="B511" s="37" t="s">
        <v>1296</v>
      </c>
      <c r="C511" s="38">
        <v>481035050</v>
      </c>
      <c r="D511" s="36">
        <v>481</v>
      </c>
      <c r="E511" s="33">
        <v>35</v>
      </c>
      <c r="F511" s="33">
        <v>50</v>
      </c>
      <c r="G511" s="33">
        <v>1</v>
      </c>
      <c r="H511" s="39">
        <v>1.079</v>
      </c>
      <c r="I511" s="36">
        <v>1</v>
      </c>
      <c r="J511" s="40"/>
      <c r="K511" s="41">
        <v>8956</v>
      </c>
      <c r="L511" s="41"/>
      <c r="M511" s="41"/>
      <c r="N511" s="42"/>
    </row>
    <row r="512" spans="1:14">
      <c r="A512" s="36">
        <v>503</v>
      </c>
      <c r="B512" s="37" t="s">
        <v>1297</v>
      </c>
      <c r="C512" s="38">
        <v>481035073</v>
      </c>
      <c r="D512" s="36">
        <v>481</v>
      </c>
      <c r="E512" s="33">
        <v>35</v>
      </c>
      <c r="F512" s="33">
        <v>73</v>
      </c>
      <c r="G512" s="33">
        <v>1</v>
      </c>
      <c r="H512" s="39">
        <v>1.079</v>
      </c>
      <c r="I512" s="36">
        <v>1</v>
      </c>
      <c r="J512" s="40"/>
      <c r="K512" s="41">
        <v>8980</v>
      </c>
      <c r="L512" s="41"/>
      <c r="M512" s="41"/>
      <c r="N512" s="42"/>
    </row>
    <row r="513" spans="1:14">
      <c r="A513" s="36">
        <v>504</v>
      </c>
      <c r="B513" s="37" t="s">
        <v>1298</v>
      </c>
      <c r="C513" s="38">
        <v>481035160</v>
      </c>
      <c r="D513" s="36">
        <v>481</v>
      </c>
      <c r="E513" s="33">
        <v>35</v>
      </c>
      <c r="F513" s="33">
        <v>160</v>
      </c>
      <c r="G513" s="33">
        <v>1</v>
      </c>
      <c r="H513" s="39">
        <v>1.079</v>
      </c>
      <c r="I513" s="36">
        <v>10</v>
      </c>
      <c r="J513" s="40"/>
      <c r="K513" s="41">
        <v>13489</v>
      </c>
      <c r="L513" s="41"/>
      <c r="M513" s="41"/>
      <c r="N513" s="42"/>
    </row>
    <row r="514" spans="1:14">
      <c r="A514" s="36">
        <v>505</v>
      </c>
      <c r="B514" s="37" t="s">
        <v>1299</v>
      </c>
      <c r="C514" s="38">
        <v>481035165</v>
      </c>
      <c r="D514" s="36">
        <v>481</v>
      </c>
      <c r="E514" s="33">
        <v>35</v>
      </c>
      <c r="F514" s="33">
        <v>165</v>
      </c>
      <c r="G514" s="33">
        <v>1</v>
      </c>
      <c r="H514" s="39">
        <v>1.079</v>
      </c>
      <c r="I514" s="36">
        <v>10</v>
      </c>
      <c r="J514" s="40"/>
      <c r="K514" s="41">
        <v>13106</v>
      </c>
      <c r="L514" s="41"/>
      <c r="M514" s="41"/>
      <c r="N514" s="42"/>
    </row>
    <row r="515" spans="1:14">
      <c r="A515" s="36">
        <v>506</v>
      </c>
      <c r="B515" s="37" t="s">
        <v>1300</v>
      </c>
      <c r="C515" s="38">
        <v>481035212</v>
      </c>
      <c r="D515" s="36">
        <v>481</v>
      </c>
      <c r="E515" s="33">
        <v>35</v>
      </c>
      <c r="F515" s="33">
        <v>212</v>
      </c>
      <c r="G515" s="33">
        <v>1</v>
      </c>
      <c r="H515" s="39">
        <v>1.079</v>
      </c>
      <c r="I515" s="36">
        <v>1</v>
      </c>
      <c r="J515" s="40"/>
      <c r="K515" s="41">
        <v>3965</v>
      </c>
      <c r="L515" s="41"/>
      <c r="M515" s="41"/>
      <c r="N515" s="42"/>
    </row>
    <row r="516" spans="1:14">
      <c r="A516" s="36">
        <v>507</v>
      </c>
      <c r="B516" s="37" t="s">
        <v>1301</v>
      </c>
      <c r="C516" s="38">
        <v>481035220</v>
      </c>
      <c r="D516" s="36">
        <v>481</v>
      </c>
      <c r="E516" s="33">
        <v>35</v>
      </c>
      <c r="F516" s="33">
        <v>220</v>
      </c>
      <c r="G516" s="33">
        <v>1</v>
      </c>
      <c r="H516" s="39">
        <v>1.079</v>
      </c>
      <c r="I516" s="36">
        <v>10</v>
      </c>
      <c r="J516" s="40"/>
      <c r="K516" s="41">
        <v>9891</v>
      </c>
      <c r="L516" s="41"/>
      <c r="M516" s="41"/>
      <c r="N516" s="42"/>
    </row>
    <row r="517" spans="1:14">
      <c r="A517" s="36">
        <v>508</v>
      </c>
      <c r="B517" s="37" t="s">
        <v>1302</v>
      </c>
      <c r="C517" s="38">
        <v>481035243</v>
      </c>
      <c r="D517" s="36">
        <v>481</v>
      </c>
      <c r="E517" s="33">
        <v>35</v>
      </c>
      <c r="F517" s="33">
        <v>243</v>
      </c>
      <c r="G517" s="33">
        <v>1</v>
      </c>
      <c r="H517" s="39">
        <v>1.079</v>
      </c>
      <c r="I517" s="36">
        <v>10</v>
      </c>
      <c r="J517" s="40"/>
      <c r="K517" s="41">
        <v>13489</v>
      </c>
      <c r="L517" s="41"/>
      <c r="M517" s="41"/>
      <c r="N517" s="42"/>
    </row>
    <row r="518" spans="1:14">
      <c r="A518" s="36">
        <v>509</v>
      </c>
      <c r="B518" s="37" t="s">
        <v>1303</v>
      </c>
      <c r="C518" s="38">
        <v>481035244</v>
      </c>
      <c r="D518" s="36">
        <v>481</v>
      </c>
      <c r="E518" s="33">
        <v>35</v>
      </c>
      <c r="F518" s="33">
        <v>244</v>
      </c>
      <c r="G518" s="33">
        <v>1</v>
      </c>
      <c r="H518" s="39">
        <v>1.079</v>
      </c>
      <c r="I518" s="36">
        <v>10</v>
      </c>
      <c r="J518" s="40"/>
      <c r="K518" s="41">
        <v>11268</v>
      </c>
      <c r="L518" s="41"/>
      <c r="M518" s="41"/>
      <c r="N518" s="42"/>
    </row>
    <row r="519" spans="1:14">
      <c r="A519" s="36">
        <v>510</v>
      </c>
      <c r="B519" s="37" t="s">
        <v>1304</v>
      </c>
      <c r="C519" s="38">
        <v>481035262</v>
      </c>
      <c r="D519" s="36">
        <v>481</v>
      </c>
      <c r="E519" s="33">
        <v>35</v>
      </c>
      <c r="F519" s="33">
        <v>262</v>
      </c>
      <c r="G519" s="33">
        <v>1</v>
      </c>
      <c r="H519" s="39">
        <v>1.079</v>
      </c>
      <c r="I519" s="36">
        <v>10</v>
      </c>
      <c r="J519" s="40"/>
      <c r="K519" s="41">
        <v>13297</v>
      </c>
      <c r="L519" s="41"/>
      <c r="M519" s="41"/>
      <c r="N519" s="42"/>
    </row>
    <row r="520" spans="1:14">
      <c r="A520" s="36">
        <v>511</v>
      </c>
      <c r="B520" s="37" t="s">
        <v>1305</v>
      </c>
      <c r="C520" s="38">
        <v>481035307</v>
      </c>
      <c r="D520" s="36">
        <v>481</v>
      </c>
      <c r="E520" s="33">
        <v>35</v>
      </c>
      <c r="F520" s="33">
        <v>307</v>
      </c>
      <c r="G520" s="33">
        <v>1</v>
      </c>
      <c r="H520" s="39">
        <v>1.079</v>
      </c>
      <c r="I520" s="36">
        <v>10</v>
      </c>
      <c r="J520" s="40"/>
      <c r="K520" s="41">
        <v>8727</v>
      </c>
      <c r="L520" s="41"/>
      <c r="M520" s="41"/>
      <c r="N520" s="42"/>
    </row>
    <row r="521" spans="1:14">
      <c r="A521" s="36">
        <v>512</v>
      </c>
      <c r="B521" s="37" t="s">
        <v>1306</v>
      </c>
      <c r="C521" s="38">
        <v>481035780</v>
      </c>
      <c r="D521" s="36">
        <v>481</v>
      </c>
      <c r="E521" s="33">
        <v>35</v>
      </c>
      <c r="F521" s="33">
        <v>780</v>
      </c>
      <c r="G521" s="33">
        <v>1</v>
      </c>
      <c r="H521" s="39">
        <v>1.079</v>
      </c>
      <c r="I521" s="36">
        <v>1</v>
      </c>
      <c r="J521" s="40"/>
      <c r="K521" s="41">
        <v>9004</v>
      </c>
      <c r="L521" s="41"/>
      <c r="M521" s="41"/>
      <c r="N521" s="42"/>
    </row>
    <row r="522" spans="1:14">
      <c r="A522" s="36">
        <v>513</v>
      </c>
      <c r="B522" s="37" t="s">
        <v>1307</v>
      </c>
      <c r="C522" s="38">
        <v>482204007</v>
      </c>
      <c r="D522" s="36">
        <v>482</v>
      </c>
      <c r="E522" s="33">
        <v>204</v>
      </c>
      <c r="F522" s="33">
        <v>7</v>
      </c>
      <c r="G522" s="33">
        <v>1</v>
      </c>
      <c r="H522" s="39">
        <v>1</v>
      </c>
      <c r="I522" s="36">
        <v>1</v>
      </c>
      <c r="J522" s="40"/>
      <c r="K522" s="41">
        <v>8394</v>
      </c>
      <c r="L522" s="41"/>
      <c r="M522" s="41"/>
      <c r="N522" s="42"/>
    </row>
    <row r="523" spans="1:14">
      <c r="A523" s="36">
        <v>514</v>
      </c>
      <c r="B523" s="37" t="s">
        <v>1308</v>
      </c>
      <c r="C523" s="38">
        <v>482204105</v>
      </c>
      <c r="D523" s="36">
        <v>482</v>
      </c>
      <c r="E523" s="33">
        <v>204</v>
      </c>
      <c r="F523" s="33">
        <v>105</v>
      </c>
      <c r="G523" s="33">
        <v>1</v>
      </c>
      <c r="H523" s="39">
        <v>1</v>
      </c>
      <c r="I523" s="36">
        <v>1</v>
      </c>
      <c r="J523" s="40"/>
      <c r="K523" s="41">
        <v>8450</v>
      </c>
      <c r="L523" s="41"/>
      <c r="M523" s="41"/>
      <c r="N523" s="42"/>
    </row>
    <row r="524" spans="1:14">
      <c r="A524" s="36">
        <v>515</v>
      </c>
      <c r="B524" s="37" t="s">
        <v>1309</v>
      </c>
      <c r="C524" s="38">
        <v>482204128</v>
      </c>
      <c r="D524" s="36">
        <v>482</v>
      </c>
      <c r="E524" s="33">
        <v>204</v>
      </c>
      <c r="F524" s="33">
        <v>128</v>
      </c>
      <c r="G524" s="33">
        <v>1</v>
      </c>
      <c r="H524" s="39">
        <v>1</v>
      </c>
      <c r="I524" s="36">
        <v>1</v>
      </c>
      <c r="J524" s="40"/>
      <c r="K524" s="41">
        <v>8450</v>
      </c>
      <c r="L524" s="41"/>
      <c r="M524" s="41"/>
      <c r="N524" s="42"/>
    </row>
    <row r="525" spans="1:14">
      <c r="A525" s="36">
        <v>516</v>
      </c>
      <c r="B525" s="37" t="s">
        <v>1310</v>
      </c>
      <c r="C525" s="38">
        <v>482204204</v>
      </c>
      <c r="D525" s="36">
        <v>482</v>
      </c>
      <c r="E525" s="33">
        <v>204</v>
      </c>
      <c r="F525" s="33">
        <v>204</v>
      </c>
      <c r="G525" s="33">
        <v>1</v>
      </c>
      <c r="H525" s="39">
        <v>1</v>
      </c>
      <c r="I525" s="36">
        <v>1</v>
      </c>
      <c r="J525" s="40"/>
      <c r="K525" s="41">
        <v>8481</v>
      </c>
      <c r="L525" s="41"/>
      <c r="M525" s="41"/>
      <c r="N525" s="42"/>
    </row>
    <row r="526" spans="1:14">
      <c r="A526" s="36">
        <v>517</v>
      </c>
      <c r="B526" s="37" t="s">
        <v>1311</v>
      </c>
      <c r="C526" s="38">
        <v>482204211</v>
      </c>
      <c r="D526" s="36">
        <v>482</v>
      </c>
      <c r="E526" s="33">
        <v>204</v>
      </c>
      <c r="F526" s="33">
        <v>211</v>
      </c>
      <c r="G526" s="33">
        <v>1</v>
      </c>
      <c r="H526" s="39">
        <v>1</v>
      </c>
      <c r="I526" s="36">
        <v>1</v>
      </c>
      <c r="J526" s="40"/>
      <c r="K526" s="41">
        <v>8094</v>
      </c>
      <c r="L526" s="41"/>
      <c r="M526" s="41"/>
      <c r="N526" s="42"/>
    </row>
    <row r="527" spans="1:14">
      <c r="A527" s="36">
        <v>518</v>
      </c>
      <c r="B527" s="37" t="s">
        <v>1312</v>
      </c>
      <c r="C527" s="38">
        <v>482204745</v>
      </c>
      <c r="D527" s="36">
        <v>482</v>
      </c>
      <c r="E527" s="33">
        <v>204</v>
      </c>
      <c r="F527" s="33">
        <v>745</v>
      </c>
      <c r="G527" s="33">
        <v>1</v>
      </c>
      <c r="H527" s="39">
        <v>1</v>
      </c>
      <c r="I527" s="36">
        <v>3</v>
      </c>
      <c r="J527" s="40"/>
      <c r="K527" s="41">
        <v>8732</v>
      </c>
      <c r="L527" s="41"/>
      <c r="M527" s="41"/>
      <c r="N527" s="42"/>
    </row>
    <row r="528" spans="1:14">
      <c r="A528" s="36">
        <v>519</v>
      </c>
      <c r="B528" s="37" t="s">
        <v>1313</v>
      </c>
      <c r="C528" s="38">
        <v>482204773</v>
      </c>
      <c r="D528" s="36">
        <v>482</v>
      </c>
      <c r="E528" s="33">
        <v>204</v>
      </c>
      <c r="F528" s="33">
        <v>773</v>
      </c>
      <c r="G528" s="33">
        <v>1</v>
      </c>
      <c r="H528" s="39">
        <v>1</v>
      </c>
      <c r="I528" s="36">
        <v>5</v>
      </c>
      <c r="J528" s="40"/>
      <c r="K528" s="41">
        <v>9134</v>
      </c>
      <c r="L528" s="41"/>
      <c r="M528" s="41"/>
      <c r="N528" s="42"/>
    </row>
    <row r="529" spans="1:17">
      <c r="A529" s="36">
        <v>520</v>
      </c>
      <c r="B529" s="37" t="s">
        <v>1314</v>
      </c>
      <c r="C529" s="38">
        <v>483239020</v>
      </c>
      <c r="D529" s="36">
        <v>483</v>
      </c>
      <c r="E529" s="33">
        <v>239</v>
      </c>
      <c r="F529" s="33">
        <v>20</v>
      </c>
      <c r="G529" s="33">
        <v>1</v>
      </c>
      <c r="H529" s="39">
        <v>1.0349999999999999</v>
      </c>
      <c r="I529" s="36">
        <v>1</v>
      </c>
      <c r="J529" s="40"/>
      <c r="K529" s="41">
        <v>8696</v>
      </c>
      <c r="L529" s="41"/>
      <c r="M529" s="41"/>
      <c r="N529" s="42"/>
    </row>
    <row r="530" spans="1:17">
      <c r="A530" s="36">
        <v>521</v>
      </c>
      <c r="B530" s="37" t="s">
        <v>1315</v>
      </c>
      <c r="C530" s="38">
        <v>483239036</v>
      </c>
      <c r="D530" s="36">
        <v>483</v>
      </c>
      <c r="E530" s="33">
        <v>239</v>
      </c>
      <c r="F530" s="33">
        <v>36</v>
      </c>
      <c r="G530" s="33">
        <v>1</v>
      </c>
      <c r="H530" s="39">
        <v>1.0349999999999999</v>
      </c>
      <c r="I530" s="36">
        <v>5</v>
      </c>
      <c r="J530" s="40"/>
      <c r="K530" s="41">
        <v>9840</v>
      </c>
      <c r="L530" s="41"/>
      <c r="M530" s="41"/>
      <c r="N530" s="42"/>
    </row>
    <row r="531" spans="1:17">
      <c r="A531" s="36">
        <v>522</v>
      </c>
      <c r="B531" s="37" t="s">
        <v>1316</v>
      </c>
      <c r="C531" s="38">
        <v>483239052</v>
      </c>
      <c r="D531" s="36">
        <v>483</v>
      </c>
      <c r="E531" s="33">
        <v>239</v>
      </c>
      <c r="F531" s="33">
        <v>52</v>
      </c>
      <c r="G531" s="33">
        <v>1</v>
      </c>
      <c r="H531" s="39">
        <v>1.0349999999999999</v>
      </c>
      <c r="I531" s="36">
        <v>5</v>
      </c>
      <c r="J531" s="40"/>
      <c r="K531" s="41">
        <v>10011</v>
      </c>
      <c r="L531" s="41"/>
      <c r="M531" s="41"/>
      <c r="N531" s="42"/>
    </row>
    <row r="532" spans="1:17">
      <c r="A532" s="36">
        <v>523</v>
      </c>
      <c r="B532" s="37" t="s">
        <v>1317</v>
      </c>
      <c r="C532" s="38">
        <v>483239082</v>
      </c>
      <c r="D532" s="36">
        <v>483</v>
      </c>
      <c r="E532" s="33">
        <v>239</v>
      </c>
      <c r="F532" s="33">
        <v>82</v>
      </c>
      <c r="G532" s="33">
        <v>1</v>
      </c>
      <c r="H532" s="39">
        <v>1.0349999999999999</v>
      </c>
      <c r="I532" s="36">
        <v>10</v>
      </c>
      <c r="J532" s="40"/>
      <c r="K532" s="41">
        <v>12956</v>
      </c>
      <c r="L532" s="41"/>
      <c r="M532" s="41"/>
      <c r="N532" s="42"/>
    </row>
    <row r="533" spans="1:17">
      <c r="A533" s="36">
        <v>524</v>
      </c>
      <c r="B533" s="37" t="s">
        <v>1318</v>
      </c>
      <c r="C533" s="38">
        <v>483239083</v>
      </c>
      <c r="D533" s="36">
        <v>483</v>
      </c>
      <c r="E533" s="33">
        <v>239</v>
      </c>
      <c r="F533" s="33">
        <v>83</v>
      </c>
      <c r="G533" s="33">
        <v>1</v>
      </c>
      <c r="H533" s="39">
        <v>1.0349999999999999</v>
      </c>
      <c r="I533" s="36">
        <v>1</v>
      </c>
      <c r="J533" s="40"/>
      <c r="K533" s="41">
        <v>10079</v>
      </c>
      <c r="L533" s="41"/>
      <c r="M533" s="41"/>
      <c r="N533" s="42"/>
    </row>
    <row r="534" spans="1:17">
      <c r="A534" s="36">
        <v>525</v>
      </c>
      <c r="B534" s="37" t="s">
        <v>1319</v>
      </c>
      <c r="C534" s="38">
        <v>483239096</v>
      </c>
      <c r="D534" s="36">
        <v>483</v>
      </c>
      <c r="E534" s="33">
        <v>239</v>
      </c>
      <c r="F534" s="33">
        <v>96</v>
      </c>
      <c r="G534" s="33">
        <v>1</v>
      </c>
      <c r="H534" s="39">
        <v>1.0349999999999999</v>
      </c>
      <c r="I534" s="36">
        <v>1</v>
      </c>
      <c r="J534" s="40"/>
      <c r="K534" s="41">
        <v>10079</v>
      </c>
      <c r="L534" s="41"/>
      <c r="M534" s="41"/>
      <c r="N534" s="42"/>
    </row>
    <row r="535" spans="1:17">
      <c r="A535" s="36">
        <v>526</v>
      </c>
      <c r="B535" s="37" t="s">
        <v>1320</v>
      </c>
      <c r="C535" s="38">
        <v>483239118</v>
      </c>
      <c r="D535" s="36">
        <v>483</v>
      </c>
      <c r="E535" s="33">
        <v>239</v>
      </c>
      <c r="F535" s="33">
        <v>118</v>
      </c>
      <c r="G535" s="33">
        <v>1</v>
      </c>
      <c r="H535" s="39">
        <v>1.0349999999999999</v>
      </c>
      <c r="I535" s="36">
        <v>10</v>
      </c>
      <c r="J535" s="40"/>
      <c r="K535" s="41">
        <v>12643</v>
      </c>
      <c r="L535" s="41"/>
      <c r="M535" s="41"/>
      <c r="N535" s="42"/>
    </row>
    <row r="536" spans="1:17">
      <c r="A536" s="36">
        <v>527</v>
      </c>
      <c r="B536" s="37" t="s">
        <v>1321</v>
      </c>
      <c r="C536" s="38">
        <v>483239145</v>
      </c>
      <c r="D536" s="36">
        <v>483</v>
      </c>
      <c r="E536" s="33">
        <v>239</v>
      </c>
      <c r="F536" s="33">
        <v>145</v>
      </c>
      <c r="G536" s="33">
        <v>1</v>
      </c>
      <c r="H536" s="39">
        <v>1.0349999999999999</v>
      </c>
      <c r="I536" s="36">
        <v>10</v>
      </c>
      <c r="J536" s="40"/>
      <c r="K536" s="41">
        <v>10669</v>
      </c>
      <c r="L536" s="41"/>
      <c r="M536" s="41"/>
      <c r="N536" s="42"/>
    </row>
    <row r="537" spans="1:17">
      <c r="A537" s="36">
        <v>528</v>
      </c>
      <c r="B537" s="37" t="s">
        <v>1322</v>
      </c>
      <c r="C537" s="38">
        <v>483239171</v>
      </c>
      <c r="D537" s="36">
        <v>483</v>
      </c>
      <c r="E537" s="33">
        <v>239</v>
      </c>
      <c r="F537" s="33">
        <v>171</v>
      </c>
      <c r="G537" s="33">
        <v>1</v>
      </c>
      <c r="H537" s="39">
        <v>1.0349999999999999</v>
      </c>
      <c r="I537" s="36">
        <v>6</v>
      </c>
      <c r="J537" s="40"/>
      <c r="K537" s="41">
        <v>11116</v>
      </c>
      <c r="L537" s="41"/>
      <c r="M537" s="41"/>
      <c r="N537" s="42"/>
      <c r="O537" s="260"/>
      <c r="P537" s="260"/>
    </row>
    <row r="538" spans="1:17">
      <c r="A538" s="36">
        <v>529</v>
      </c>
      <c r="B538" s="37" t="s">
        <v>1323</v>
      </c>
      <c r="C538" s="38">
        <v>483239172</v>
      </c>
      <c r="D538" s="36">
        <v>483</v>
      </c>
      <c r="E538" s="33">
        <v>239</v>
      </c>
      <c r="F538" s="33">
        <v>172</v>
      </c>
      <c r="G538" s="33">
        <v>1</v>
      </c>
      <c r="H538" s="39">
        <v>1.0349999999999999</v>
      </c>
      <c r="I538" s="36">
        <v>10</v>
      </c>
      <c r="J538" s="40"/>
      <c r="K538" s="41">
        <v>12237</v>
      </c>
      <c r="L538" s="41"/>
      <c r="M538" s="41"/>
      <c r="N538" s="42"/>
      <c r="Q538" s="261"/>
    </row>
    <row r="539" spans="1:17">
      <c r="A539" s="36">
        <v>530</v>
      </c>
      <c r="B539" s="37" t="s">
        <v>1324</v>
      </c>
      <c r="C539" s="38">
        <v>483239182</v>
      </c>
      <c r="D539" s="36">
        <v>483</v>
      </c>
      <c r="E539" s="33">
        <v>239</v>
      </c>
      <c r="F539" s="33">
        <v>182</v>
      </c>
      <c r="G539" s="33">
        <v>1</v>
      </c>
      <c r="H539" s="39">
        <v>1.0349999999999999</v>
      </c>
      <c r="I539" s="36">
        <v>2</v>
      </c>
      <c r="J539" s="40"/>
      <c r="K539" s="41">
        <v>9721</v>
      </c>
      <c r="L539" s="41"/>
      <c r="M539" s="41"/>
      <c r="N539" s="42"/>
    </row>
    <row r="540" spans="1:17">
      <c r="A540" s="36">
        <v>531</v>
      </c>
      <c r="B540" s="37" t="s">
        <v>1325</v>
      </c>
      <c r="C540" s="38">
        <v>483239231</v>
      </c>
      <c r="D540" s="36">
        <v>483</v>
      </c>
      <c r="E540" s="33">
        <v>239</v>
      </c>
      <c r="F540" s="33">
        <v>231</v>
      </c>
      <c r="G540" s="33">
        <v>1</v>
      </c>
      <c r="H540" s="39">
        <v>1.0349999999999999</v>
      </c>
      <c r="I540" s="36">
        <v>1</v>
      </c>
      <c r="J540" s="40"/>
      <c r="K540" s="41">
        <v>8804</v>
      </c>
      <c r="L540" s="41"/>
      <c r="M540" s="41"/>
      <c r="N540" s="42"/>
    </row>
    <row r="541" spans="1:17">
      <c r="A541" s="36">
        <v>532</v>
      </c>
      <c r="B541" s="37" t="s">
        <v>1326</v>
      </c>
      <c r="C541" s="38">
        <v>483239239</v>
      </c>
      <c r="D541" s="36">
        <v>483</v>
      </c>
      <c r="E541" s="33">
        <v>239</v>
      </c>
      <c r="F541" s="33">
        <v>239</v>
      </c>
      <c r="G541" s="33">
        <v>1</v>
      </c>
      <c r="H541" s="39">
        <v>1.0349999999999999</v>
      </c>
      <c r="I541" s="36">
        <v>2</v>
      </c>
      <c r="J541" s="40"/>
      <c r="K541" s="41">
        <v>9469</v>
      </c>
      <c r="L541" s="41"/>
      <c r="M541" s="41"/>
      <c r="N541" s="42"/>
    </row>
    <row r="542" spans="1:17">
      <c r="A542" s="36">
        <v>533</v>
      </c>
      <c r="B542" s="37" t="s">
        <v>1327</v>
      </c>
      <c r="C542" s="38">
        <v>483239240</v>
      </c>
      <c r="D542" s="36">
        <v>483</v>
      </c>
      <c r="E542" s="33">
        <v>239</v>
      </c>
      <c r="F542" s="33">
        <v>240</v>
      </c>
      <c r="G542" s="33">
        <v>1</v>
      </c>
      <c r="H542" s="39">
        <v>1.0349999999999999</v>
      </c>
      <c r="I542" s="36">
        <v>1</v>
      </c>
      <c r="J542" s="40"/>
      <c r="K542" s="41">
        <v>8512</v>
      </c>
      <c r="L542" s="41"/>
      <c r="M542" s="41"/>
      <c r="N542" s="42"/>
    </row>
    <row r="543" spans="1:17">
      <c r="A543" s="36">
        <v>534</v>
      </c>
      <c r="B543" s="37" t="s">
        <v>1328</v>
      </c>
      <c r="C543" s="38">
        <v>483239261</v>
      </c>
      <c r="D543" s="36">
        <v>483</v>
      </c>
      <c r="E543" s="33">
        <v>239</v>
      </c>
      <c r="F543" s="33">
        <v>261</v>
      </c>
      <c r="G543" s="33">
        <v>1</v>
      </c>
      <c r="H543" s="39">
        <v>1.0349999999999999</v>
      </c>
      <c r="I543" s="36">
        <v>1</v>
      </c>
      <c r="J543" s="40"/>
      <c r="K543" s="41">
        <v>9495</v>
      </c>
      <c r="L543" s="41"/>
      <c r="M543" s="41"/>
      <c r="N543" s="42"/>
    </row>
    <row r="544" spans="1:17">
      <c r="A544" s="36">
        <v>535</v>
      </c>
      <c r="B544" s="37" t="s">
        <v>1329</v>
      </c>
      <c r="C544" s="38">
        <v>483239310</v>
      </c>
      <c r="D544" s="36">
        <v>483</v>
      </c>
      <c r="E544" s="33">
        <v>239</v>
      </c>
      <c r="F544" s="33">
        <v>310</v>
      </c>
      <c r="G544" s="33">
        <v>1</v>
      </c>
      <c r="H544" s="39">
        <v>1.0349999999999999</v>
      </c>
      <c r="I544" s="36">
        <v>8</v>
      </c>
      <c r="J544" s="40"/>
      <c r="K544" s="41">
        <v>10548</v>
      </c>
      <c r="L544" s="41"/>
      <c r="M544" s="41"/>
      <c r="N544" s="42"/>
    </row>
    <row r="545" spans="1:14">
      <c r="A545" s="36">
        <v>536</v>
      </c>
      <c r="B545" s="37" t="s">
        <v>1330</v>
      </c>
      <c r="C545" s="38">
        <v>483239625</v>
      </c>
      <c r="D545" s="36">
        <v>483</v>
      </c>
      <c r="E545" s="33">
        <v>239</v>
      </c>
      <c r="F545" s="33">
        <v>625</v>
      </c>
      <c r="G545" s="33">
        <v>1</v>
      </c>
      <c r="H545" s="39">
        <v>1.0349999999999999</v>
      </c>
      <c r="I545" s="36">
        <v>1</v>
      </c>
      <c r="J545" s="40"/>
      <c r="K545" s="41">
        <v>10079</v>
      </c>
      <c r="L545" s="41"/>
      <c r="M545" s="41"/>
      <c r="N545" s="42"/>
    </row>
    <row r="546" spans="1:14">
      <c r="A546" s="36">
        <v>537</v>
      </c>
      <c r="B546" s="37" t="s">
        <v>1331</v>
      </c>
      <c r="C546" s="38">
        <v>483239665</v>
      </c>
      <c r="D546" s="36">
        <v>483</v>
      </c>
      <c r="E546" s="33">
        <v>239</v>
      </c>
      <c r="F546" s="33">
        <v>665</v>
      </c>
      <c r="G546" s="33">
        <v>1</v>
      </c>
      <c r="H546" s="39">
        <v>1.0349999999999999</v>
      </c>
      <c r="I546" s="36">
        <v>3</v>
      </c>
      <c r="J546" s="40"/>
      <c r="K546" s="41">
        <v>10056</v>
      </c>
      <c r="L546" s="41"/>
      <c r="M546" s="41"/>
      <c r="N546" s="42"/>
    </row>
    <row r="547" spans="1:14">
      <c r="A547" s="36">
        <v>538</v>
      </c>
      <c r="B547" s="37" t="s">
        <v>1332</v>
      </c>
      <c r="C547" s="38">
        <v>483239740</v>
      </c>
      <c r="D547" s="36">
        <v>483</v>
      </c>
      <c r="E547" s="33">
        <v>239</v>
      </c>
      <c r="F547" s="33">
        <v>740</v>
      </c>
      <c r="G547" s="33">
        <v>1</v>
      </c>
      <c r="H547" s="39">
        <v>1.0349999999999999</v>
      </c>
      <c r="I547" s="36">
        <v>1</v>
      </c>
      <c r="J547" s="40"/>
      <c r="K547" s="41">
        <v>10079</v>
      </c>
      <c r="L547" s="41"/>
      <c r="M547" s="41"/>
      <c r="N547" s="42"/>
    </row>
    <row r="548" spans="1:14">
      <c r="A548" s="36">
        <v>539</v>
      </c>
      <c r="B548" s="37" t="s">
        <v>1333</v>
      </c>
      <c r="C548" s="38">
        <v>483239760</v>
      </c>
      <c r="D548" s="36">
        <v>483</v>
      </c>
      <c r="E548" s="33">
        <v>239</v>
      </c>
      <c r="F548" s="33">
        <v>760</v>
      </c>
      <c r="G548" s="33">
        <v>1</v>
      </c>
      <c r="H548" s="39">
        <v>1.0349999999999999</v>
      </c>
      <c r="I548" s="36">
        <v>3</v>
      </c>
      <c r="J548" s="40"/>
      <c r="K548" s="41">
        <v>9864</v>
      </c>
      <c r="L548" s="41"/>
      <c r="M548" s="41"/>
      <c r="N548" s="42"/>
    </row>
    <row r="549" spans="1:14">
      <c r="A549" s="36">
        <v>540</v>
      </c>
      <c r="B549" s="37" t="s">
        <v>1334</v>
      </c>
      <c r="C549" s="38">
        <v>484035035</v>
      </c>
      <c r="D549" s="36">
        <v>484</v>
      </c>
      <c r="E549" s="33">
        <v>35</v>
      </c>
      <c r="F549" s="33">
        <v>35</v>
      </c>
      <c r="G549" s="33">
        <v>1</v>
      </c>
      <c r="H549" s="39">
        <v>1.079</v>
      </c>
      <c r="I549" s="36">
        <v>10</v>
      </c>
      <c r="J549" s="40"/>
      <c r="K549" s="41">
        <v>12442</v>
      </c>
      <c r="L549" s="41"/>
      <c r="M549" s="41"/>
      <c r="N549" s="42"/>
    </row>
    <row r="550" spans="1:14">
      <c r="A550" s="36">
        <v>541</v>
      </c>
      <c r="B550" s="37" t="s">
        <v>1335</v>
      </c>
      <c r="C550" s="38">
        <v>485258030</v>
      </c>
      <c r="D550" s="36">
        <v>485</v>
      </c>
      <c r="E550" s="33">
        <v>258</v>
      </c>
      <c r="F550" s="33">
        <v>30</v>
      </c>
      <c r="G550" s="33">
        <v>1</v>
      </c>
      <c r="H550" s="39">
        <v>1</v>
      </c>
      <c r="I550" s="36">
        <v>1</v>
      </c>
      <c r="J550" s="40"/>
      <c r="K550" s="41">
        <v>9794</v>
      </c>
      <c r="L550" s="41"/>
      <c r="M550" s="41"/>
      <c r="N550" s="42"/>
    </row>
    <row r="551" spans="1:14">
      <c r="A551" s="36">
        <v>542</v>
      </c>
      <c r="B551" s="37" t="s">
        <v>1336</v>
      </c>
      <c r="C551" s="38">
        <v>485258035</v>
      </c>
      <c r="D551" s="36">
        <v>485</v>
      </c>
      <c r="E551" s="33">
        <v>258</v>
      </c>
      <c r="F551" s="33">
        <v>35</v>
      </c>
      <c r="G551" s="33">
        <v>1</v>
      </c>
      <c r="H551" s="39">
        <v>1</v>
      </c>
      <c r="I551" s="36">
        <v>1</v>
      </c>
      <c r="J551" s="40"/>
      <c r="K551" s="41">
        <v>9794</v>
      </c>
      <c r="L551" s="41"/>
      <c r="M551" s="41"/>
      <c r="N551" s="42"/>
    </row>
    <row r="552" spans="1:14">
      <c r="A552" s="36">
        <v>543</v>
      </c>
      <c r="B552" s="37" t="s">
        <v>1337</v>
      </c>
      <c r="C552" s="38">
        <v>485258071</v>
      </c>
      <c r="D552" s="36">
        <v>485</v>
      </c>
      <c r="E552" s="33">
        <v>258</v>
      </c>
      <c r="F552" s="33">
        <v>71</v>
      </c>
      <c r="G552" s="33">
        <v>1</v>
      </c>
      <c r="H552" s="39">
        <v>1</v>
      </c>
      <c r="I552" s="36">
        <v>10</v>
      </c>
      <c r="J552" s="40"/>
      <c r="K552" s="41">
        <v>11035</v>
      </c>
      <c r="L552" s="41"/>
      <c r="M552" s="41"/>
      <c r="N552" s="42"/>
    </row>
    <row r="553" spans="1:14">
      <c r="A553" s="36">
        <v>544</v>
      </c>
      <c r="B553" s="37" t="s">
        <v>1338</v>
      </c>
      <c r="C553" s="38">
        <v>485258163</v>
      </c>
      <c r="D553" s="36">
        <v>485</v>
      </c>
      <c r="E553" s="33">
        <v>258</v>
      </c>
      <c r="F553" s="33">
        <v>163</v>
      </c>
      <c r="G553" s="33">
        <v>1</v>
      </c>
      <c r="H553" s="39">
        <v>1</v>
      </c>
      <c r="I553" s="36">
        <v>9</v>
      </c>
      <c r="J553" s="40"/>
      <c r="K553" s="41">
        <v>11318</v>
      </c>
      <c r="L553" s="41"/>
      <c r="M553" s="41"/>
      <c r="N553" s="42"/>
    </row>
    <row r="554" spans="1:14">
      <c r="A554" s="36">
        <v>545</v>
      </c>
      <c r="B554" s="37" t="s">
        <v>1339</v>
      </c>
      <c r="C554" s="38">
        <v>485258168</v>
      </c>
      <c r="D554" s="36">
        <v>485</v>
      </c>
      <c r="E554" s="33">
        <v>258</v>
      </c>
      <c r="F554" s="33">
        <v>168</v>
      </c>
      <c r="G554" s="33">
        <v>1</v>
      </c>
      <c r="H554" s="39">
        <v>1</v>
      </c>
      <c r="I554" s="36">
        <v>10</v>
      </c>
      <c r="J554" s="40"/>
      <c r="K554" s="41">
        <v>13435</v>
      </c>
      <c r="L554" s="41"/>
      <c r="M554" s="41"/>
      <c r="N554" s="42"/>
    </row>
    <row r="555" spans="1:14">
      <c r="A555" s="36">
        <v>546</v>
      </c>
      <c r="B555" s="37" t="s">
        <v>1340</v>
      </c>
      <c r="C555" s="38">
        <v>485258229</v>
      </c>
      <c r="D555" s="36">
        <v>485</v>
      </c>
      <c r="E555" s="33">
        <v>258</v>
      </c>
      <c r="F555" s="33">
        <v>229</v>
      </c>
      <c r="G555" s="33">
        <v>1</v>
      </c>
      <c r="H555" s="39">
        <v>1</v>
      </c>
      <c r="I555" s="36">
        <v>9</v>
      </c>
      <c r="J555" s="40"/>
      <c r="K555" s="41">
        <v>10583</v>
      </c>
      <c r="L555" s="41"/>
      <c r="M555" s="41"/>
      <c r="N555" s="42"/>
    </row>
    <row r="556" spans="1:14">
      <c r="A556" s="36">
        <v>547</v>
      </c>
      <c r="B556" s="37" t="s">
        <v>1341</v>
      </c>
      <c r="C556" s="38">
        <v>485258248</v>
      </c>
      <c r="D556" s="36">
        <v>485</v>
      </c>
      <c r="E556" s="33">
        <v>258</v>
      </c>
      <c r="F556" s="33">
        <v>248</v>
      </c>
      <c r="G556" s="33">
        <v>1</v>
      </c>
      <c r="H556" s="39">
        <v>1</v>
      </c>
      <c r="I556" s="36">
        <v>1</v>
      </c>
      <c r="J556" s="40"/>
      <c r="K556" s="41">
        <v>9794</v>
      </c>
      <c r="L556" s="41"/>
      <c r="M556" s="41"/>
      <c r="N556" s="42"/>
    </row>
    <row r="557" spans="1:14">
      <c r="A557" s="36">
        <v>548</v>
      </c>
      <c r="B557" s="37" t="s">
        <v>1342</v>
      </c>
      <c r="C557" s="38">
        <v>485258258</v>
      </c>
      <c r="D557" s="36">
        <v>485</v>
      </c>
      <c r="E557" s="33">
        <v>258</v>
      </c>
      <c r="F557" s="33">
        <v>258</v>
      </c>
      <c r="G557" s="33">
        <v>1</v>
      </c>
      <c r="H557" s="39">
        <v>1</v>
      </c>
      <c r="I557" s="36">
        <v>8</v>
      </c>
      <c r="J557" s="40"/>
      <c r="K557" s="41">
        <v>10510</v>
      </c>
      <c r="L557" s="41"/>
      <c r="M557" s="41"/>
      <c r="N557" s="42"/>
    </row>
    <row r="558" spans="1:14">
      <c r="A558" s="36">
        <v>549</v>
      </c>
      <c r="B558" s="37" t="s">
        <v>1343</v>
      </c>
      <c r="C558" s="38">
        <v>485258675</v>
      </c>
      <c r="D558" s="36">
        <v>485</v>
      </c>
      <c r="E558" s="33">
        <v>258</v>
      </c>
      <c r="F558" s="33">
        <v>675</v>
      </c>
      <c r="G558" s="33">
        <v>1</v>
      </c>
      <c r="H558" s="39">
        <v>1</v>
      </c>
      <c r="I558" s="36">
        <v>1</v>
      </c>
      <c r="J558" s="40"/>
      <c r="K558" s="41">
        <v>9794</v>
      </c>
      <c r="L558" s="41"/>
      <c r="M558" s="41"/>
      <c r="N558" s="42"/>
    </row>
    <row r="559" spans="1:14">
      <c r="A559" s="36">
        <v>550</v>
      </c>
      <c r="B559" s="37" t="s">
        <v>1344</v>
      </c>
      <c r="C559" s="38">
        <v>486348097</v>
      </c>
      <c r="D559" s="36">
        <v>486</v>
      </c>
      <c r="E559" s="33">
        <v>348</v>
      </c>
      <c r="F559" s="33">
        <v>97</v>
      </c>
      <c r="G559" s="33">
        <v>1</v>
      </c>
      <c r="H559" s="39">
        <v>1</v>
      </c>
      <c r="I559" s="36">
        <v>1</v>
      </c>
      <c r="J559" s="40"/>
      <c r="K559" s="41">
        <v>9759</v>
      </c>
      <c r="L559" s="41"/>
      <c r="M559" s="41"/>
      <c r="N559" s="42"/>
    </row>
    <row r="560" spans="1:14">
      <c r="A560" s="36">
        <v>551</v>
      </c>
      <c r="B560" s="37" t="s">
        <v>1345</v>
      </c>
      <c r="C560" s="38">
        <v>486348110</v>
      </c>
      <c r="D560" s="36">
        <v>486</v>
      </c>
      <c r="E560" s="33">
        <v>348</v>
      </c>
      <c r="F560" s="33">
        <v>110</v>
      </c>
      <c r="G560" s="33">
        <v>1</v>
      </c>
      <c r="H560" s="39">
        <v>1</v>
      </c>
      <c r="I560" s="36">
        <v>10</v>
      </c>
      <c r="J560" s="40"/>
      <c r="K560" s="41">
        <v>12275</v>
      </c>
      <c r="L560" s="41"/>
      <c r="M560" s="41"/>
      <c r="N560" s="42"/>
    </row>
    <row r="561" spans="1:14">
      <c r="A561" s="36">
        <v>552</v>
      </c>
      <c r="B561" s="37" t="s">
        <v>1346</v>
      </c>
      <c r="C561" s="38">
        <v>486348151</v>
      </c>
      <c r="D561" s="36">
        <v>486</v>
      </c>
      <c r="E561" s="33">
        <v>348</v>
      </c>
      <c r="F561" s="33">
        <v>151</v>
      </c>
      <c r="G561" s="33">
        <v>1</v>
      </c>
      <c r="H561" s="39">
        <v>1</v>
      </c>
      <c r="I561" s="36">
        <v>1</v>
      </c>
      <c r="J561" s="40"/>
      <c r="K561" s="41">
        <v>9432</v>
      </c>
      <c r="L561" s="41"/>
      <c r="M561" s="41"/>
      <c r="N561" s="42"/>
    </row>
    <row r="562" spans="1:14">
      <c r="A562" s="36">
        <v>553</v>
      </c>
      <c r="B562" s="37" t="s">
        <v>1347</v>
      </c>
      <c r="C562" s="38">
        <v>486348186</v>
      </c>
      <c r="D562" s="36">
        <v>486</v>
      </c>
      <c r="E562" s="33">
        <v>348</v>
      </c>
      <c r="F562" s="33">
        <v>186</v>
      </c>
      <c r="G562" s="33">
        <v>1</v>
      </c>
      <c r="H562" s="39">
        <v>1</v>
      </c>
      <c r="I562" s="36">
        <v>10</v>
      </c>
      <c r="J562" s="40"/>
      <c r="K562" s="41">
        <v>14594</v>
      </c>
      <c r="L562" s="41"/>
      <c r="M562" s="41"/>
      <c r="N562" s="42"/>
    </row>
    <row r="563" spans="1:14">
      <c r="A563" s="36">
        <v>554</v>
      </c>
      <c r="B563" s="37" t="s">
        <v>1348</v>
      </c>
      <c r="C563" s="38">
        <v>486348214</v>
      </c>
      <c r="D563" s="36">
        <v>486</v>
      </c>
      <c r="E563" s="33">
        <v>348</v>
      </c>
      <c r="F563" s="33">
        <v>214</v>
      </c>
      <c r="G563" s="33">
        <v>1</v>
      </c>
      <c r="H563" s="39">
        <v>1</v>
      </c>
      <c r="I563" s="36">
        <v>1</v>
      </c>
      <c r="J563" s="40"/>
      <c r="K563" s="41">
        <v>8450</v>
      </c>
      <c r="L563" s="41"/>
      <c r="M563" s="41"/>
      <c r="N563" s="42"/>
    </row>
    <row r="564" spans="1:14">
      <c r="A564" s="36">
        <v>555</v>
      </c>
      <c r="B564" s="37" t="s">
        <v>1349</v>
      </c>
      <c r="C564" s="38">
        <v>486348316</v>
      </c>
      <c r="D564" s="36">
        <v>486</v>
      </c>
      <c r="E564" s="33">
        <v>348</v>
      </c>
      <c r="F564" s="33">
        <v>316</v>
      </c>
      <c r="G564" s="33">
        <v>1</v>
      </c>
      <c r="H564" s="39">
        <v>1</v>
      </c>
      <c r="I564" s="36">
        <v>1</v>
      </c>
      <c r="J564" s="40"/>
      <c r="K564" s="41">
        <v>8450</v>
      </c>
      <c r="L564" s="41"/>
      <c r="M564" s="41"/>
      <c r="N564" s="42"/>
    </row>
    <row r="565" spans="1:14">
      <c r="A565" s="36">
        <v>556</v>
      </c>
      <c r="B565" s="37" t="s">
        <v>1350</v>
      </c>
      <c r="C565" s="38">
        <v>486348348</v>
      </c>
      <c r="D565" s="36">
        <v>486</v>
      </c>
      <c r="E565" s="33">
        <v>348</v>
      </c>
      <c r="F565" s="33">
        <v>348</v>
      </c>
      <c r="G565" s="33">
        <v>1</v>
      </c>
      <c r="H565" s="39">
        <v>1</v>
      </c>
      <c r="I565" s="36">
        <v>10</v>
      </c>
      <c r="J565" s="40"/>
      <c r="K565" s="41">
        <v>11524</v>
      </c>
      <c r="L565" s="41"/>
      <c r="M565" s="41"/>
      <c r="N565" s="42"/>
    </row>
    <row r="566" spans="1:14">
      <c r="A566" s="36">
        <v>557</v>
      </c>
      <c r="B566" s="37" t="s">
        <v>1351</v>
      </c>
      <c r="C566" s="38">
        <v>486348767</v>
      </c>
      <c r="D566" s="36">
        <v>486</v>
      </c>
      <c r="E566" s="33">
        <v>348</v>
      </c>
      <c r="F566" s="33">
        <v>767</v>
      </c>
      <c r="G566" s="33">
        <v>1</v>
      </c>
      <c r="H566" s="39">
        <v>1</v>
      </c>
      <c r="I566" s="36">
        <v>10</v>
      </c>
      <c r="J566" s="40"/>
      <c r="K566" s="41">
        <v>12394</v>
      </c>
      <c r="L566" s="41"/>
      <c r="M566" s="41"/>
      <c r="N566" s="42"/>
    </row>
    <row r="567" spans="1:14">
      <c r="A567" s="36">
        <v>558</v>
      </c>
      <c r="B567" s="37" t="s">
        <v>1352</v>
      </c>
      <c r="C567" s="38">
        <v>487049031</v>
      </c>
      <c r="D567" s="36">
        <v>487</v>
      </c>
      <c r="E567" s="33">
        <v>49</v>
      </c>
      <c r="F567" s="33">
        <v>31</v>
      </c>
      <c r="G567" s="33">
        <v>2</v>
      </c>
      <c r="H567" s="39">
        <v>1.0980000000000001</v>
      </c>
      <c r="I567" s="36">
        <v>1</v>
      </c>
      <c r="J567" s="40"/>
      <c r="K567" s="41">
        <v>9670</v>
      </c>
      <c r="L567" s="41"/>
      <c r="M567" s="41"/>
      <c r="N567" s="42"/>
    </row>
    <row r="568" spans="1:14">
      <c r="A568" s="36">
        <v>559</v>
      </c>
      <c r="B568" s="37" t="s">
        <v>1353</v>
      </c>
      <c r="C568" s="38">
        <v>487049035</v>
      </c>
      <c r="D568" s="36">
        <v>487</v>
      </c>
      <c r="E568" s="33">
        <v>49</v>
      </c>
      <c r="F568" s="33">
        <v>35</v>
      </c>
      <c r="G568" s="33">
        <v>2</v>
      </c>
      <c r="H568" s="39">
        <v>1.0980000000000001</v>
      </c>
      <c r="I568" s="36">
        <v>10</v>
      </c>
      <c r="J568" s="40"/>
      <c r="K568" s="41">
        <v>12528</v>
      </c>
      <c r="L568" s="41"/>
      <c r="M568" s="41"/>
      <c r="N568" s="42"/>
    </row>
    <row r="569" spans="1:14">
      <c r="A569" s="36">
        <v>560</v>
      </c>
      <c r="B569" s="37" t="s">
        <v>1354</v>
      </c>
      <c r="C569" s="38">
        <v>487049044</v>
      </c>
      <c r="D569" s="36">
        <v>487</v>
      </c>
      <c r="E569" s="33">
        <v>49</v>
      </c>
      <c r="F569" s="33">
        <v>44</v>
      </c>
      <c r="G569" s="33">
        <v>2</v>
      </c>
      <c r="H569" s="39">
        <v>1.0980000000000001</v>
      </c>
      <c r="I569" s="36">
        <v>1</v>
      </c>
      <c r="J569" s="40"/>
      <c r="K569" s="41">
        <v>9670</v>
      </c>
      <c r="L569" s="41"/>
      <c r="M569" s="41"/>
      <c r="N569" s="42"/>
    </row>
    <row r="570" spans="1:14">
      <c r="A570" s="36">
        <v>561</v>
      </c>
      <c r="B570" s="37" t="s">
        <v>1355</v>
      </c>
      <c r="C570" s="38">
        <v>487049049</v>
      </c>
      <c r="D570" s="36">
        <v>487</v>
      </c>
      <c r="E570" s="33">
        <v>49</v>
      </c>
      <c r="F570" s="33">
        <v>49</v>
      </c>
      <c r="G570" s="33">
        <v>2</v>
      </c>
      <c r="H570" s="39">
        <v>1.0980000000000001</v>
      </c>
      <c r="I570" s="36">
        <v>10</v>
      </c>
      <c r="J570" s="40"/>
      <c r="K570" s="41">
        <v>12224</v>
      </c>
      <c r="L570" s="41"/>
      <c r="M570" s="41"/>
      <c r="N570" s="42"/>
    </row>
    <row r="571" spans="1:14">
      <c r="A571" s="36">
        <v>562</v>
      </c>
      <c r="B571" s="37" t="s">
        <v>1356</v>
      </c>
      <c r="C571" s="38">
        <v>487049057</v>
      </c>
      <c r="D571" s="36">
        <v>487</v>
      </c>
      <c r="E571" s="33">
        <v>49</v>
      </c>
      <c r="F571" s="33">
        <v>57</v>
      </c>
      <c r="G571" s="33">
        <v>2</v>
      </c>
      <c r="H571" s="39">
        <v>1.0980000000000001</v>
      </c>
      <c r="I571" s="36">
        <v>2</v>
      </c>
      <c r="J571" s="40"/>
      <c r="K571" s="41">
        <v>10644</v>
      </c>
      <c r="L571" s="41"/>
      <c r="M571" s="41"/>
      <c r="N571" s="42"/>
    </row>
    <row r="572" spans="1:14">
      <c r="A572" s="36">
        <v>563</v>
      </c>
      <c r="B572" s="37" t="s">
        <v>1357</v>
      </c>
      <c r="C572" s="38">
        <v>487049093</v>
      </c>
      <c r="D572" s="36">
        <v>487</v>
      </c>
      <c r="E572" s="33">
        <v>49</v>
      </c>
      <c r="F572" s="33">
        <v>93</v>
      </c>
      <c r="G572" s="33">
        <v>2</v>
      </c>
      <c r="H572" s="39">
        <v>1.0980000000000001</v>
      </c>
      <c r="I572" s="36">
        <v>8</v>
      </c>
      <c r="J572" s="40"/>
      <c r="K572" s="41">
        <v>11513</v>
      </c>
      <c r="L572" s="41"/>
      <c r="M572" s="41"/>
      <c r="N572" s="42"/>
    </row>
    <row r="573" spans="1:14">
      <c r="A573" s="36">
        <v>564</v>
      </c>
      <c r="B573" s="37" t="s">
        <v>1358</v>
      </c>
      <c r="C573" s="38">
        <v>487049128</v>
      </c>
      <c r="D573" s="36">
        <v>487</v>
      </c>
      <c r="E573" s="33">
        <v>49</v>
      </c>
      <c r="F573" s="33">
        <v>128</v>
      </c>
      <c r="G573" s="33">
        <v>2</v>
      </c>
      <c r="H573" s="39">
        <v>1.0980000000000001</v>
      </c>
      <c r="I573" s="36">
        <v>1</v>
      </c>
      <c r="J573" s="40"/>
      <c r="K573" s="41">
        <v>8747</v>
      </c>
      <c r="L573" s="41"/>
      <c r="M573" s="41"/>
      <c r="N573" s="42"/>
    </row>
    <row r="574" spans="1:14">
      <c r="A574" s="36">
        <v>565</v>
      </c>
      <c r="B574" s="37" t="s">
        <v>1359</v>
      </c>
      <c r="C574" s="38">
        <v>487049149</v>
      </c>
      <c r="D574" s="36">
        <v>487</v>
      </c>
      <c r="E574" s="33">
        <v>49</v>
      </c>
      <c r="F574" s="33">
        <v>149</v>
      </c>
      <c r="G574" s="33">
        <v>2</v>
      </c>
      <c r="H574" s="39">
        <v>1.0980000000000001</v>
      </c>
      <c r="I574" s="36">
        <v>1</v>
      </c>
      <c r="J574" s="40"/>
      <c r="K574" s="41">
        <v>8747</v>
      </c>
      <c r="L574" s="41"/>
      <c r="M574" s="41"/>
      <c r="N574" s="42"/>
    </row>
    <row r="575" spans="1:14">
      <c r="A575" s="36">
        <v>566</v>
      </c>
      <c r="B575" s="37" t="s">
        <v>1360</v>
      </c>
      <c r="C575" s="38">
        <v>487049153</v>
      </c>
      <c r="D575" s="36">
        <v>487</v>
      </c>
      <c r="E575" s="33">
        <v>49</v>
      </c>
      <c r="F575" s="33">
        <v>153</v>
      </c>
      <c r="G575" s="33">
        <v>2</v>
      </c>
      <c r="H575" s="39">
        <v>1.0980000000000001</v>
      </c>
      <c r="I575" s="36">
        <v>1</v>
      </c>
      <c r="J575" s="40"/>
      <c r="K575" s="41">
        <v>10593</v>
      </c>
      <c r="L575" s="41"/>
      <c r="M575" s="41"/>
      <c r="N575" s="42"/>
    </row>
    <row r="576" spans="1:14">
      <c r="A576" s="36">
        <v>567</v>
      </c>
      <c r="B576" s="37" t="s">
        <v>1361</v>
      </c>
      <c r="C576" s="38">
        <v>487049163</v>
      </c>
      <c r="D576" s="36">
        <v>487</v>
      </c>
      <c r="E576" s="33">
        <v>49</v>
      </c>
      <c r="F576" s="33">
        <v>163</v>
      </c>
      <c r="G576" s="33">
        <v>2</v>
      </c>
      <c r="H576" s="39">
        <v>1.0980000000000001</v>
      </c>
      <c r="I576" s="36">
        <v>8</v>
      </c>
      <c r="J576" s="40"/>
      <c r="K576" s="41">
        <v>11453</v>
      </c>
      <c r="L576" s="41"/>
      <c r="M576" s="41"/>
      <c r="N576" s="42"/>
    </row>
    <row r="577" spans="1:14">
      <c r="A577" s="36">
        <v>568</v>
      </c>
      <c r="B577" s="37" t="s">
        <v>1362</v>
      </c>
      <c r="C577" s="38">
        <v>487049165</v>
      </c>
      <c r="D577" s="36">
        <v>487</v>
      </c>
      <c r="E577" s="33">
        <v>49</v>
      </c>
      <c r="F577" s="33">
        <v>165</v>
      </c>
      <c r="G577" s="33">
        <v>2</v>
      </c>
      <c r="H577" s="39">
        <v>1.0980000000000001</v>
      </c>
      <c r="I577" s="36">
        <v>7</v>
      </c>
      <c r="J577" s="40"/>
      <c r="K577" s="41">
        <v>11390</v>
      </c>
      <c r="L577" s="41"/>
      <c r="M577" s="41"/>
      <c r="N577" s="42"/>
    </row>
    <row r="578" spans="1:14">
      <c r="A578" s="36">
        <v>569</v>
      </c>
      <c r="B578" s="37" t="s">
        <v>1363</v>
      </c>
      <c r="C578" s="38">
        <v>487049176</v>
      </c>
      <c r="D578" s="36">
        <v>487</v>
      </c>
      <c r="E578" s="33">
        <v>49</v>
      </c>
      <c r="F578" s="33">
        <v>176</v>
      </c>
      <c r="G578" s="33">
        <v>2</v>
      </c>
      <c r="H578" s="39">
        <v>1.0980000000000001</v>
      </c>
      <c r="I578" s="36">
        <v>9</v>
      </c>
      <c r="J578" s="40"/>
      <c r="K578" s="41">
        <v>11591</v>
      </c>
      <c r="L578" s="41"/>
      <c r="M578" s="41"/>
      <c r="N578" s="42"/>
    </row>
    <row r="579" spans="1:14">
      <c r="A579" s="36">
        <v>570</v>
      </c>
      <c r="B579" s="37" t="s">
        <v>1364</v>
      </c>
      <c r="C579" s="38">
        <v>487049181</v>
      </c>
      <c r="D579" s="36">
        <v>487</v>
      </c>
      <c r="E579" s="33">
        <v>49</v>
      </c>
      <c r="F579" s="33">
        <v>181</v>
      </c>
      <c r="G579" s="33">
        <v>2</v>
      </c>
      <c r="H579" s="39">
        <v>1.0980000000000001</v>
      </c>
      <c r="I579" s="36">
        <v>1</v>
      </c>
      <c r="J579" s="40"/>
      <c r="K579" s="41">
        <v>10593</v>
      </c>
      <c r="L579" s="41"/>
      <c r="M579" s="41"/>
      <c r="N579" s="42"/>
    </row>
    <row r="580" spans="1:14">
      <c r="A580" s="36">
        <v>571</v>
      </c>
      <c r="B580" s="37" t="s">
        <v>1365</v>
      </c>
      <c r="C580" s="38">
        <v>487049244</v>
      </c>
      <c r="D580" s="36">
        <v>487</v>
      </c>
      <c r="E580" s="33">
        <v>49</v>
      </c>
      <c r="F580" s="33">
        <v>244</v>
      </c>
      <c r="G580" s="33">
        <v>2</v>
      </c>
      <c r="H580" s="39">
        <v>1.0980000000000001</v>
      </c>
      <c r="I580" s="36">
        <v>2</v>
      </c>
      <c r="J580" s="40"/>
      <c r="K580" s="41">
        <v>9906</v>
      </c>
      <c r="L580" s="41"/>
      <c r="M580" s="41"/>
      <c r="N580" s="42"/>
    </row>
    <row r="581" spans="1:14">
      <c r="A581" s="36">
        <v>572</v>
      </c>
      <c r="B581" s="37" t="s">
        <v>1366</v>
      </c>
      <c r="C581" s="38">
        <v>487049248</v>
      </c>
      <c r="D581" s="36">
        <v>487</v>
      </c>
      <c r="E581" s="33">
        <v>49</v>
      </c>
      <c r="F581" s="33">
        <v>248</v>
      </c>
      <c r="G581" s="33">
        <v>2</v>
      </c>
      <c r="H581" s="39">
        <v>1.0980000000000001</v>
      </c>
      <c r="I581" s="36">
        <v>7</v>
      </c>
      <c r="J581" s="40"/>
      <c r="K581" s="41">
        <v>11330</v>
      </c>
      <c r="L581" s="41"/>
      <c r="M581" s="41"/>
      <c r="N581" s="42"/>
    </row>
    <row r="582" spans="1:14">
      <c r="A582" s="36">
        <v>573</v>
      </c>
      <c r="B582" s="37" t="s">
        <v>1367</v>
      </c>
      <c r="C582" s="38">
        <v>487049262</v>
      </c>
      <c r="D582" s="36">
        <v>487</v>
      </c>
      <c r="E582" s="33">
        <v>49</v>
      </c>
      <c r="F582" s="33">
        <v>262</v>
      </c>
      <c r="G582" s="33">
        <v>2</v>
      </c>
      <c r="H582" s="39">
        <v>1.0980000000000001</v>
      </c>
      <c r="I582" s="36">
        <v>10</v>
      </c>
      <c r="J582" s="40"/>
      <c r="K582" s="41">
        <v>12670</v>
      </c>
      <c r="L582" s="41"/>
      <c r="M582" s="41"/>
      <c r="N582" s="42"/>
    </row>
    <row r="583" spans="1:14">
      <c r="A583" s="36">
        <v>574</v>
      </c>
      <c r="B583" s="37" t="s">
        <v>1368</v>
      </c>
      <c r="C583" s="38">
        <v>487049274</v>
      </c>
      <c r="D583" s="36">
        <v>487</v>
      </c>
      <c r="E583" s="33">
        <v>49</v>
      </c>
      <c r="F583" s="33">
        <v>274</v>
      </c>
      <c r="G583" s="33">
        <v>2</v>
      </c>
      <c r="H583" s="39">
        <v>1.0980000000000001</v>
      </c>
      <c r="I583" s="36">
        <v>9</v>
      </c>
      <c r="J583" s="40"/>
      <c r="K583" s="41">
        <v>11932</v>
      </c>
      <c r="L583" s="41"/>
      <c r="M583" s="41"/>
      <c r="N583" s="42"/>
    </row>
    <row r="584" spans="1:14">
      <c r="A584" s="36">
        <v>575</v>
      </c>
      <c r="B584" s="37" t="s">
        <v>1369</v>
      </c>
      <c r="C584" s="38">
        <v>487049284</v>
      </c>
      <c r="D584" s="36">
        <v>487</v>
      </c>
      <c r="E584" s="33">
        <v>49</v>
      </c>
      <c r="F584" s="33">
        <v>284</v>
      </c>
      <c r="G584" s="33">
        <v>2</v>
      </c>
      <c r="H584" s="39">
        <v>1.0980000000000001</v>
      </c>
      <c r="I584" s="36">
        <v>1</v>
      </c>
      <c r="J584" s="40"/>
      <c r="K584" s="41">
        <v>10593</v>
      </c>
      <c r="L584" s="41"/>
      <c r="M584" s="41"/>
      <c r="N584" s="42"/>
    </row>
    <row r="585" spans="1:14">
      <c r="A585" s="36">
        <v>576</v>
      </c>
      <c r="B585" s="37" t="s">
        <v>1370</v>
      </c>
      <c r="C585" s="38">
        <v>487049308</v>
      </c>
      <c r="D585" s="36">
        <v>487</v>
      </c>
      <c r="E585" s="33">
        <v>49</v>
      </c>
      <c r="F585" s="33">
        <v>308</v>
      </c>
      <c r="G585" s="33">
        <v>2</v>
      </c>
      <c r="H585" s="39">
        <v>1.0980000000000001</v>
      </c>
      <c r="I585" s="36">
        <v>9</v>
      </c>
      <c r="J585" s="40"/>
      <c r="K585" s="41">
        <v>11660</v>
      </c>
      <c r="L585" s="41"/>
      <c r="M585" s="41"/>
      <c r="N585" s="42"/>
    </row>
    <row r="586" spans="1:14">
      <c r="A586" s="36">
        <v>577</v>
      </c>
      <c r="B586" s="37" t="s">
        <v>1371</v>
      </c>
      <c r="C586" s="38">
        <v>487049314</v>
      </c>
      <c r="D586" s="36">
        <v>487</v>
      </c>
      <c r="E586" s="33">
        <v>49</v>
      </c>
      <c r="F586" s="33">
        <v>314</v>
      </c>
      <c r="G586" s="33">
        <v>2</v>
      </c>
      <c r="H586" s="39">
        <v>1.0980000000000001</v>
      </c>
      <c r="I586" s="36">
        <v>5</v>
      </c>
      <c r="J586" s="40"/>
      <c r="K586" s="41">
        <v>11091</v>
      </c>
      <c r="L586" s="41"/>
      <c r="M586" s="41"/>
      <c r="N586" s="42"/>
    </row>
    <row r="587" spans="1:14">
      <c r="A587" s="36">
        <v>578</v>
      </c>
      <c r="B587" s="37" t="s">
        <v>1372</v>
      </c>
      <c r="C587" s="38">
        <v>487274031</v>
      </c>
      <c r="D587" s="36">
        <v>487</v>
      </c>
      <c r="E587" s="33">
        <v>274</v>
      </c>
      <c r="F587" s="33">
        <v>31</v>
      </c>
      <c r="G587" s="33">
        <v>2</v>
      </c>
      <c r="H587" s="39">
        <v>1.034</v>
      </c>
      <c r="I587" s="36">
        <v>1</v>
      </c>
      <c r="J587" s="40"/>
      <c r="K587" s="41">
        <v>8689</v>
      </c>
      <c r="L587" s="41"/>
      <c r="M587" s="41"/>
      <c r="N587" s="42"/>
    </row>
    <row r="588" spans="1:14">
      <c r="A588" s="36">
        <v>579</v>
      </c>
      <c r="B588" s="37" t="s">
        <v>1373</v>
      </c>
      <c r="C588" s="38">
        <v>487274035</v>
      </c>
      <c r="D588" s="36">
        <v>487</v>
      </c>
      <c r="E588" s="33">
        <v>274</v>
      </c>
      <c r="F588" s="33">
        <v>35</v>
      </c>
      <c r="G588" s="33">
        <v>2</v>
      </c>
      <c r="H588" s="39">
        <v>1.034</v>
      </c>
      <c r="I588" s="36">
        <v>10</v>
      </c>
      <c r="J588" s="40"/>
      <c r="K588" s="41">
        <v>10748</v>
      </c>
      <c r="L588" s="41"/>
      <c r="M588" s="41"/>
      <c r="N588" s="42"/>
    </row>
    <row r="589" spans="1:14">
      <c r="A589" s="36">
        <v>580</v>
      </c>
      <c r="B589" s="37" t="s">
        <v>1374</v>
      </c>
      <c r="C589" s="38">
        <v>487274044</v>
      </c>
      <c r="D589" s="36">
        <v>487</v>
      </c>
      <c r="E589" s="33">
        <v>274</v>
      </c>
      <c r="F589" s="33">
        <v>44</v>
      </c>
      <c r="G589" s="33">
        <v>2</v>
      </c>
      <c r="H589" s="39">
        <v>1.034</v>
      </c>
      <c r="I589" s="36">
        <v>1</v>
      </c>
      <c r="J589" s="40"/>
      <c r="K589" s="41">
        <v>8689</v>
      </c>
      <c r="L589" s="41"/>
      <c r="M589" s="41"/>
      <c r="N589" s="42"/>
    </row>
    <row r="590" spans="1:14">
      <c r="A590" s="36">
        <v>581</v>
      </c>
      <c r="B590" s="37" t="s">
        <v>1375</v>
      </c>
      <c r="C590" s="38">
        <v>487274046</v>
      </c>
      <c r="D590" s="36">
        <v>487</v>
      </c>
      <c r="E590" s="33">
        <v>274</v>
      </c>
      <c r="F590" s="33">
        <v>46</v>
      </c>
      <c r="G590" s="33">
        <v>2</v>
      </c>
      <c r="H590" s="39">
        <v>1.034</v>
      </c>
      <c r="I590" s="36">
        <v>10</v>
      </c>
      <c r="J590" s="40"/>
      <c r="K590" s="41">
        <v>12817</v>
      </c>
      <c r="L590" s="41"/>
      <c r="M590" s="41"/>
      <c r="N590" s="42"/>
    </row>
    <row r="591" spans="1:14">
      <c r="A591" s="36">
        <v>582</v>
      </c>
      <c r="B591" s="37" t="s">
        <v>1376</v>
      </c>
      <c r="C591" s="38">
        <v>487274048</v>
      </c>
      <c r="D591" s="36">
        <v>487</v>
      </c>
      <c r="E591" s="33">
        <v>274</v>
      </c>
      <c r="F591" s="33">
        <v>48</v>
      </c>
      <c r="G591" s="33">
        <v>2</v>
      </c>
      <c r="H591" s="39">
        <v>1.034</v>
      </c>
      <c r="I591" s="36">
        <v>1</v>
      </c>
      <c r="J591" s="40"/>
      <c r="K591" s="41">
        <v>8689</v>
      </c>
      <c r="L591" s="41"/>
      <c r="M591" s="41"/>
      <c r="N591" s="42"/>
    </row>
    <row r="592" spans="1:14">
      <c r="A592" s="36">
        <v>583</v>
      </c>
      <c r="B592" s="37" t="s">
        <v>1377</v>
      </c>
      <c r="C592" s="38">
        <v>487274049</v>
      </c>
      <c r="D592" s="36">
        <v>487</v>
      </c>
      <c r="E592" s="33">
        <v>274</v>
      </c>
      <c r="F592" s="33">
        <v>49</v>
      </c>
      <c r="G592" s="33">
        <v>2</v>
      </c>
      <c r="H592" s="39">
        <v>1.034</v>
      </c>
      <c r="I592" s="36">
        <v>10</v>
      </c>
      <c r="J592" s="40"/>
      <c r="K592" s="41">
        <v>11594</v>
      </c>
      <c r="L592" s="41"/>
      <c r="M592" s="41"/>
      <c r="N592" s="42"/>
    </row>
    <row r="593" spans="1:14">
      <c r="A593" s="36">
        <v>584</v>
      </c>
      <c r="B593" s="37" t="s">
        <v>1378</v>
      </c>
      <c r="C593" s="38">
        <v>487274057</v>
      </c>
      <c r="D593" s="36">
        <v>487</v>
      </c>
      <c r="E593" s="33">
        <v>274</v>
      </c>
      <c r="F593" s="33">
        <v>57</v>
      </c>
      <c r="G593" s="33">
        <v>2</v>
      </c>
      <c r="H593" s="39">
        <v>1.034</v>
      </c>
      <c r="I593" s="36">
        <v>10</v>
      </c>
      <c r="J593" s="40"/>
      <c r="K593" s="41">
        <v>11926</v>
      </c>
      <c r="L593" s="41"/>
      <c r="M593" s="41"/>
      <c r="N593" s="42"/>
    </row>
    <row r="594" spans="1:14">
      <c r="A594" s="36">
        <v>585</v>
      </c>
      <c r="B594" s="37" t="s">
        <v>1379</v>
      </c>
      <c r="C594" s="38">
        <v>487274093</v>
      </c>
      <c r="D594" s="36">
        <v>487</v>
      </c>
      <c r="E594" s="33">
        <v>274</v>
      </c>
      <c r="F594" s="33">
        <v>93</v>
      </c>
      <c r="G594" s="33">
        <v>2</v>
      </c>
      <c r="H594" s="39">
        <v>1.034</v>
      </c>
      <c r="I594" s="36">
        <v>10</v>
      </c>
      <c r="J594" s="40"/>
      <c r="K594" s="41">
        <v>11341</v>
      </c>
      <c r="L594" s="41"/>
      <c r="M594" s="41"/>
      <c r="N594" s="42"/>
    </row>
    <row r="595" spans="1:14">
      <c r="A595" s="36">
        <v>586</v>
      </c>
      <c r="B595" s="37" t="s">
        <v>1380</v>
      </c>
      <c r="C595" s="38">
        <v>487274128</v>
      </c>
      <c r="D595" s="36">
        <v>487</v>
      </c>
      <c r="E595" s="33">
        <v>274</v>
      </c>
      <c r="F595" s="33">
        <v>128</v>
      </c>
      <c r="G595" s="33">
        <v>2</v>
      </c>
      <c r="H595" s="39">
        <v>1.034</v>
      </c>
      <c r="I595" s="36">
        <v>1</v>
      </c>
      <c r="J595" s="40"/>
      <c r="K595" s="41">
        <v>8689</v>
      </c>
      <c r="L595" s="41"/>
      <c r="M595" s="41"/>
      <c r="N595" s="42"/>
    </row>
    <row r="596" spans="1:14">
      <c r="A596" s="36">
        <v>587</v>
      </c>
      <c r="B596" s="37" t="s">
        <v>1381</v>
      </c>
      <c r="C596" s="38">
        <v>487274149</v>
      </c>
      <c r="D596" s="36">
        <v>487</v>
      </c>
      <c r="E596" s="33">
        <v>274</v>
      </c>
      <c r="F596" s="33">
        <v>149</v>
      </c>
      <c r="G596" s="33">
        <v>2</v>
      </c>
      <c r="H596" s="39">
        <v>1.034</v>
      </c>
      <c r="I596" s="36">
        <v>1</v>
      </c>
      <c r="J596" s="40"/>
      <c r="K596" s="41">
        <v>8505</v>
      </c>
      <c r="L596" s="41"/>
      <c r="M596" s="41"/>
      <c r="N596" s="42"/>
    </row>
    <row r="597" spans="1:14">
      <c r="A597" s="36">
        <v>588</v>
      </c>
      <c r="B597" s="37" t="s">
        <v>1382</v>
      </c>
      <c r="C597" s="38">
        <v>487274160</v>
      </c>
      <c r="D597" s="36">
        <v>487</v>
      </c>
      <c r="E597" s="33">
        <v>274</v>
      </c>
      <c r="F597" s="33">
        <v>160</v>
      </c>
      <c r="G597" s="33">
        <v>2</v>
      </c>
      <c r="H597" s="39">
        <v>1.034</v>
      </c>
      <c r="I597" s="36">
        <v>1</v>
      </c>
      <c r="J597" s="40"/>
      <c r="K597" s="41">
        <v>8689</v>
      </c>
      <c r="L597" s="41"/>
      <c r="M597" s="41"/>
      <c r="N597" s="42"/>
    </row>
    <row r="598" spans="1:14">
      <c r="A598" s="36">
        <v>589</v>
      </c>
      <c r="B598" s="37" t="s">
        <v>1383</v>
      </c>
      <c r="C598" s="38">
        <v>487274163</v>
      </c>
      <c r="D598" s="36">
        <v>487</v>
      </c>
      <c r="E598" s="33">
        <v>274</v>
      </c>
      <c r="F598" s="33">
        <v>163</v>
      </c>
      <c r="G598" s="33">
        <v>2</v>
      </c>
      <c r="H598" s="39">
        <v>1.034</v>
      </c>
      <c r="I598" s="36">
        <v>9</v>
      </c>
      <c r="J598" s="40"/>
      <c r="K598" s="41">
        <v>11445</v>
      </c>
      <c r="L598" s="41"/>
      <c r="M598" s="41"/>
      <c r="N598" s="42"/>
    </row>
    <row r="599" spans="1:14">
      <c r="A599" s="36">
        <v>590</v>
      </c>
      <c r="B599" s="37" t="s">
        <v>1384</v>
      </c>
      <c r="C599" s="38">
        <v>487274165</v>
      </c>
      <c r="D599" s="36">
        <v>487</v>
      </c>
      <c r="E599" s="33">
        <v>274</v>
      </c>
      <c r="F599" s="33">
        <v>165</v>
      </c>
      <c r="G599" s="33">
        <v>2</v>
      </c>
      <c r="H599" s="39">
        <v>1.034</v>
      </c>
      <c r="I599" s="36">
        <v>9</v>
      </c>
      <c r="J599" s="40"/>
      <c r="K599" s="41">
        <v>10492</v>
      </c>
      <c r="L599" s="41"/>
      <c r="M599" s="41"/>
      <c r="N599" s="42"/>
    </row>
    <row r="600" spans="1:14">
      <c r="A600" s="36">
        <v>591</v>
      </c>
      <c r="B600" s="37" t="s">
        <v>1385</v>
      </c>
      <c r="C600" s="38">
        <v>487274176</v>
      </c>
      <c r="D600" s="36">
        <v>487</v>
      </c>
      <c r="E600" s="33">
        <v>274</v>
      </c>
      <c r="F600" s="33">
        <v>176</v>
      </c>
      <c r="G600" s="33">
        <v>2</v>
      </c>
      <c r="H600" s="39">
        <v>1.034</v>
      </c>
      <c r="I600" s="36">
        <v>10</v>
      </c>
      <c r="J600" s="40"/>
      <c r="K600" s="41">
        <v>11158</v>
      </c>
      <c r="L600" s="41"/>
      <c r="M600" s="41"/>
      <c r="N600" s="42"/>
    </row>
    <row r="601" spans="1:14">
      <c r="A601" s="36">
        <v>592</v>
      </c>
      <c r="B601" s="37" t="s">
        <v>1386</v>
      </c>
      <c r="C601" s="38">
        <v>487274178</v>
      </c>
      <c r="D601" s="36">
        <v>487</v>
      </c>
      <c r="E601" s="33">
        <v>274</v>
      </c>
      <c r="F601" s="33">
        <v>178</v>
      </c>
      <c r="G601" s="33">
        <v>2</v>
      </c>
      <c r="H601" s="39">
        <v>1.034</v>
      </c>
      <c r="I601" s="36">
        <v>1</v>
      </c>
      <c r="J601" s="40"/>
      <c r="K601" s="41">
        <v>8689</v>
      </c>
      <c r="L601" s="41"/>
      <c r="M601" s="41"/>
      <c r="N601" s="42"/>
    </row>
    <row r="602" spans="1:14">
      <c r="A602" s="36">
        <v>593</v>
      </c>
      <c r="B602" s="37" t="s">
        <v>1387</v>
      </c>
      <c r="C602" s="38">
        <v>487274181</v>
      </c>
      <c r="D602" s="36">
        <v>487</v>
      </c>
      <c r="E602" s="33">
        <v>274</v>
      </c>
      <c r="F602" s="33">
        <v>181</v>
      </c>
      <c r="G602" s="33">
        <v>2</v>
      </c>
      <c r="H602" s="39">
        <v>1.034</v>
      </c>
      <c r="I602" s="36">
        <v>10</v>
      </c>
      <c r="J602" s="40"/>
      <c r="K602" s="41">
        <v>13000</v>
      </c>
      <c r="L602" s="41"/>
      <c r="M602" s="41"/>
      <c r="N602" s="42"/>
    </row>
    <row r="603" spans="1:14">
      <c r="A603" s="36">
        <v>594</v>
      </c>
      <c r="B603" s="37" t="s">
        <v>1388</v>
      </c>
      <c r="C603" s="38">
        <v>487274207</v>
      </c>
      <c r="D603" s="36">
        <v>487</v>
      </c>
      <c r="E603" s="33">
        <v>274</v>
      </c>
      <c r="F603" s="33">
        <v>207</v>
      </c>
      <c r="G603" s="33">
        <v>2</v>
      </c>
      <c r="H603" s="39">
        <v>1.034</v>
      </c>
      <c r="I603" s="36">
        <v>10</v>
      </c>
      <c r="J603" s="40"/>
      <c r="K603" s="41">
        <v>10845</v>
      </c>
      <c r="L603" s="41"/>
      <c r="M603" s="41"/>
      <c r="N603" s="42"/>
    </row>
    <row r="604" spans="1:14">
      <c r="A604" s="36">
        <v>595</v>
      </c>
      <c r="B604" s="37" t="s">
        <v>1389</v>
      </c>
      <c r="C604" s="38">
        <v>487274229</v>
      </c>
      <c r="D604" s="36">
        <v>487</v>
      </c>
      <c r="E604" s="33">
        <v>274</v>
      </c>
      <c r="F604" s="33">
        <v>229</v>
      </c>
      <c r="G604" s="33">
        <v>2</v>
      </c>
      <c r="H604" s="39">
        <v>1.034</v>
      </c>
      <c r="I604" s="36">
        <v>10</v>
      </c>
      <c r="J604" s="40"/>
      <c r="K604" s="41">
        <v>10845</v>
      </c>
      <c r="L604" s="41"/>
      <c r="M604" s="41"/>
      <c r="N604" s="42"/>
    </row>
    <row r="605" spans="1:14">
      <c r="A605" s="36">
        <v>596</v>
      </c>
      <c r="B605" s="37" t="s">
        <v>1390</v>
      </c>
      <c r="C605" s="38">
        <v>487274244</v>
      </c>
      <c r="D605" s="36">
        <v>487</v>
      </c>
      <c r="E605" s="33">
        <v>274</v>
      </c>
      <c r="F605" s="33">
        <v>244</v>
      </c>
      <c r="G605" s="33">
        <v>2</v>
      </c>
      <c r="H605" s="39">
        <v>1.034</v>
      </c>
      <c r="I605" s="36">
        <v>10</v>
      </c>
      <c r="J605" s="40"/>
      <c r="K605" s="41">
        <v>11038</v>
      </c>
      <c r="L605" s="41"/>
      <c r="M605" s="41"/>
      <c r="N605" s="42"/>
    </row>
    <row r="606" spans="1:14">
      <c r="A606" s="36">
        <v>597</v>
      </c>
      <c r="B606" s="37" t="s">
        <v>1391</v>
      </c>
      <c r="C606" s="38">
        <v>487274246</v>
      </c>
      <c r="D606" s="36">
        <v>487</v>
      </c>
      <c r="E606" s="33">
        <v>274</v>
      </c>
      <c r="F606" s="33">
        <v>246</v>
      </c>
      <c r="G606" s="33">
        <v>2</v>
      </c>
      <c r="H606" s="39">
        <v>1.034</v>
      </c>
      <c r="I606" s="36">
        <v>10</v>
      </c>
      <c r="J606" s="40"/>
      <c r="K606" s="41">
        <v>12633</v>
      </c>
      <c r="L606" s="41"/>
      <c r="M606" s="41"/>
      <c r="N606" s="42"/>
    </row>
    <row r="607" spans="1:14">
      <c r="A607" s="36">
        <v>598</v>
      </c>
      <c r="B607" s="37" t="s">
        <v>1392</v>
      </c>
      <c r="C607" s="38">
        <v>487274248</v>
      </c>
      <c r="D607" s="36">
        <v>487</v>
      </c>
      <c r="E607" s="33">
        <v>274</v>
      </c>
      <c r="F607" s="33">
        <v>248</v>
      </c>
      <c r="G607" s="33">
        <v>2</v>
      </c>
      <c r="H607" s="39">
        <v>1.034</v>
      </c>
      <c r="I607" s="36">
        <v>9</v>
      </c>
      <c r="J607" s="40"/>
      <c r="K607" s="41">
        <v>10783</v>
      </c>
      <c r="L607" s="41"/>
      <c r="M607" s="41"/>
      <c r="N607" s="42"/>
    </row>
    <row r="608" spans="1:14">
      <c r="A608" s="36">
        <v>599</v>
      </c>
      <c r="B608" s="37" t="s">
        <v>1393</v>
      </c>
      <c r="C608" s="38">
        <v>487274262</v>
      </c>
      <c r="D608" s="36">
        <v>487</v>
      </c>
      <c r="E608" s="33">
        <v>274</v>
      </c>
      <c r="F608" s="33">
        <v>262</v>
      </c>
      <c r="G608" s="33">
        <v>2</v>
      </c>
      <c r="H608" s="39">
        <v>1.034</v>
      </c>
      <c r="I608" s="36">
        <v>7</v>
      </c>
      <c r="J608" s="40"/>
      <c r="K608" s="41">
        <v>10056</v>
      </c>
      <c r="L608" s="41"/>
      <c r="M608" s="41"/>
      <c r="N608" s="42"/>
    </row>
    <row r="609" spans="1:14">
      <c r="A609" s="36">
        <v>600</v>
      </c>
      <c r="B609" s="37" t="s">
        <v>1394</v>
      </c>
      <c r="C609" s="38">
        <v>487274274</v>
      </c>
      <c r="D609" s="36">
        <v>487</v>
      </c>
      <c r="E609" s="33">
        <v>274</v>
      </c>
      <c r="F609" s="33">
        <v>274</v>
      </c>
      <c r="G609" s="33">
        <v>2</v>
      </c>
      <c r="H609" s="39">
        <v>1.034</v>
      </c>
      <c r="I609" s="36">
        <v>10</v>
      </c>
      <c r="J609" s="40"/>
      <c r="K609" s="41">
        <v>11540</v>
      </c>
      <c r="L609" s="41"/>
      <c r="M609" s="41"/>
      <c r="N609" s="42"/>
    </row>
    <row r="610" spans="1:14">
      <c r="A610" s="36">
        <v>601</v>
      </c>
      <c r="B610" s="37" t="s">
        <v>1395</v>
      </c>
      <c r="C610" s="38">
        <v>487274284</v>
      </c>
      <c r="D610" s="36">
        <v>487</v>
      </c>
      <c r="E610" s="33">
        <v>274</v>
      </c>
      <c r="F610" s="33">
        <v>284</v>
      </c>
      <c r="G610" s="33">
        <v>2</v>
      </c>
      <c r="H610" s="39">
        <v>1.034</v>
      </c>
      <c r="I610" s="36">
        <v>1</v>
      </c>
      <c r="J610" s="40"/>
      <c r="K610" s="41">
        <v>8689</v>
      </c>
      <c r="L610" s="41"/>
      <c r="M610" s="41"/>
      <c r="N610" s="42"/>
    </row>
    <row r="611" spans="1:14">
      <c r="A611" s="36">
        <v>602</v>
      </c>
      <c r="B611" s="37" t="s">
        <v>1396</v>
      </c>
      <c r="C611" s="38">
        <v>487274285</v>
      </c>
      <c r="D611" s="36">
        <v>487</v>
      </c>
      <c r="E611" s="33">
        <v>274</v>
      </c>
      <c r="F611" s="33">
        <v>285</v>
      </c>
      <c r="G611" s="33">
        <v>2</v>
      </c>
      <c r="H611" s="39">
        <v>1.034</v>
      </c>
      <c r="I611" s="36">
        <v>1</v>
      </c>
      <c r="J611" s="40"/>
      <c r="K611" s="41">
        <v>8689</v>
      </c>
      <c r="L611" s="41"/>
      <c r="M611" s="41"/>
      <c r="N611" s="42"/>
    </row>
    <row r="612" spans="1:14">
      <c r="A612" s="36">
        <v>603</v>
      </c>
      <c r="B612" s="37" t="s">
        <v>1397</v>
      </c>
      <c r="C612" s="38">
        <v>487274308</v>
      </c>
      <c r="D612" s="36">
        <v>487</v>
      </c>
      <c r="E612" s="33">
        <v>274</v>
      </c>
      <c r="F612" s="33">
        <v>308</v>
      </c>
      <c r="G612" s="33">
        <v>2</v>
      </c>
      <c r="H612" s="39">
        <v>1.034</v>
      </c>
      <c r="I612" s="36">
        <v>10</v>
      </c>
      <c r="J612" s="40"/>
      <c r="K612" s="41">
        <v>11856</v>
      </c>
      <c r="L612" s="41"/>
      <c r="M612" s="41"/>
      <c r="N612" s="42"/>
    </row>
    <row r="613" spans="1:14">
      <c r="A613" s="36">
        <v>604</v>
      </c>
      <c r="B613" s="37" t="s">
        <v>1398</v>
      </c>
      <c r="C613" s="38">
        <v>487274314</v>
      </c>
      <c r="D613" s="36">
        <v>487</v>
      </c>
      <c r="E613" s="33">
        <v>274</v>
      </c>
      <c r="F613" s="33">
        <v>314</v>
      </c>
      <c r="G613" s="33">
        <v>2</v>
      </c>
      <c r="H613" s="39">
        <v>1.034</v>
      </c>
      <c r="I613" s="36">
        <v>10</v>
      </c>
      <c r="J613" s="40"/>
      <c r="K613" s="41">
        <v>10661</v>
      </c>
      <c r="L613" s="41"/>
      <c r="M613" s="41"/>
      <c r="N613" s="42"/>
    </row>
    <row r="614" spans="1:14">
      <c r="A614" s="36">
        <v>605</v>
      </c>
      <c r="B614" s="37" t="s">
        <v>1399</v>
      </c>
      <c r="C614" s="38">
        <v>487274347</v>
      </c>
      <c r="D614" s="36">
        <v>487</v>
      </c>
      <c r="E614" s="33">
        <v>274</v>
      </c>
      <c r="F614" s="33">
        <v>347</v>
      </c>
      <c r="G614" s="33">
        <v>2</v>
      </c>
      <c r="H614" s="39">
        <v>1.034</v>
      </c>
      <c r="I614" s="36">
        <v>10</v>
      </c>
      <c r="J614" s="40"/>
      <c r="K614" s="41">
        <v>11999</v>
      </c>
      <c r="L614" s="41"/>
      <c r="M614" s="41"/>
      <c r="N614" s="42"/>
    </row>
    <row r="615" spans="1:14">
      <c r="A615" s="36">
        <v>606</v>
      </c>
      <c r="B615" s="37" t="s">
        <v>1400</v>
      </c>
      <c r="C615" s="38">
        <v>488219001</v>
      </c>
      <c r="D615" s="36">
        <v>488</v>
      </c>
      <c r="E615" s="33">
        <v>219</v>
      </c>
      <c r="F615" s="33">
        <v>1</v>
      </c>
      <c r="G615" s="33">
        <v>1</v>
      </c>
      <c r="H615" s="39">
        <v>1.0509999999999999</v>
      </c>
      <c r="I615" s="36">
        <v>1</v>
      </c>
      <c r="J615" s="40"/>
      <c r="K615" s="41">
        <v>9150</v>
      </c>
      <c r="L615" s="41"/>
      <c r="M615" s="41"/>
      <c r="N615" s="42"/>
    </row>
    <row r="616" spans="1:14">
      <c r="A616" s="36">
        <v>607</v>
      </c>
      <c r="B616" s="37" t="s">
        <v>1401</v>
      </c>
      <c r="C616" s="38">
        <v>488219035</v>
      </c>
      <c r="D616" s="36">
        <v>488</v>
      </c>
      <c r="E616" s="33">
        <v>219</v>
      </c>
      <c r="F616" s="33">
        <v>35</v>
      </c>
      <c r="G616" s="33">
        <v>1</v>
      </c>
      <c r="H616" s="39">
        <v>1.0509999999999999</v>
      </c>
      <c r="I616" s="36">
        <v>10</v>
      </c>
      <c r="J616" s="40"/>
      <c r="K616" s="41">
        <v>11697</v>
      </c>
      <c r="L616" s="41"/>
      <c r="M616" s="41"/>
      <c r="N616" s="42"/>
    </row>
    <row r="617" spans="1:14">
      <c r="A617" s="36">
        <v>608</v>
      </c>
      <c r="B617" s="37" t="s">
        <v>1402</v>
      </c>
      <c r="C617" s="38">
        <v>488219040</v>
      </c>
      <c r="D617" s="36">
        <v>488</v>
      </c>
      <c r="E617" s="33">
        <v>219</v>
      </c>
      <c r="F617" s="33">
        <v>40</v>
      </c>
      <c r="G617" s="33">
        <v>1</v>
      </c>
      <c r="H617" s="39">
        <v>1.0509999999999999</v>
      </c>
      <c r="I617" s="36">
        <v>9</v>
      </c>
      <c r="J617" s="40"/>
      <c r="K617" s="41">
        <v>10996</v>
      </c>
      <c r="L617" s="41"/>
      <c r="M617" s="41"/>
      <c r="N617" s="42"/>
    </row>
    <row r="618" spans="1:14">
      <c r="A618" s="36">
        <v>609</v>
      </c>
      <c r="B618" s="37" t="s">
        <v>1403</v>
      </c>
      <c r="C618" s="38">
        <v>488219044</v>
      </c>
      <c r="D618" s="36">
        <v>488</v>
      </c>
      <c r="E618" s="33">
        <v>219</v>
      </c>
      <c r="F618" s="33">
        <v>44</v>
      </c>
      <c r="G618" s="33">
        <v>1</v>
      </c>
      <c r="H618" s="39">
        <v>1.0509999999999999</v>
      </c>
      <c r="I618" s="36">
        <v>5</v>
      </c>
      <c r="J618" s="40"/>
      <c r="K618" s="41">
        <v>11054</v>
      </c>
      <c r="L618" s="41"/>
      <c r="M618" s="41"/>
      <c r="N618" s="42"/>
    </row>
    <row r="619" spans="1:14">
      <c r="A619" s="36">
        <v>610</v>
      </c>
      <c r="B619" s="37" t="s">
        <v>1404</v>
      </c>
      <c r="C619" s="38">
        <v>488219050</v>
      </c>
      <c r="D619" s="36">
        <v>488</v>
      </c>
      <c r="E619" s="33">
        <v>219</v>
      </c>
      <c r="F619" s="33">
        <v>50</v>
      </c>
      <c r="G619" s="33">
        <v>1</v>
      </c>
      <c r="H619" s="39">
        <v>1.0509999999999999</v>
      </c>
      <c r="I619" s="36">
        <v>1</v>
      </c>
      <c r="J619" s="40"/>
      <c r="K619" s="41">
        <v>10210</v>
      </c>
      <c r="L619" s="41"/>
      <c r="M619" s="41"/>
      <c r="N619" s="42"/>
    </row>
    <row r="620" spans="1:14">
      <c r="A620" s="36">
        <v>611</v>
      </c>
      <c r="B620" s="37" t="s">
        <v>1405</v>
      </c>
      <c r="C620" s="38">
        <v>488219065</v>
      </c>
      <c r="D620" s="36">
        <v>488</v>
      </c>
      <c r="E620" s="33">
        <v>219</v>
      </c>
      <c r="F620" s="33">
        <v>65</v>
      </c>
      <c r="G620" s="33">
        <v>1</v>
      </c>
      <c r="H620" s="39">
        <v>1.0509999999999999</v>
      </c>
      <c r="I620" s="36">
        <v>1</v>
      </c>
      <c r="J620" s="40"/>
      <c r="K620" s="41">
        <v>10210</v>
      </c>
      <c r="L620" s="41"/>
      <c r="M620" s="41"/>
      <c r="N620" s="42"/>
    </row>
    <row r="621" spans="1:14">
      <c r="A621" s="36">
        <v>612</v>
      </c>
      <c r="B621" s="37" t="s">
        <v>1406</v>
      </c>
      <c r="C621" s="38">
        <v>488219082</v>
      </c>
      <c r="D621" s="36">
        <v>488</v>
      </c>
      <c r="E621" s="33">
        <v>219</v>
      </c>
      <c r="F621" s="33">
        <v>82</v>
      </c>
      <c r="G621" s="33">
        <v>1</v>
      </c>
      <c r="H621" s="39">
        <v>1.0509999999999999</v>
      </c>
      <c r="I621" s="36">
        <v>3</v>
      </c>
      <c r="J621" s="40"/>
      <c r="K621" s="41">
        <v>10346</v>
      </c>
      <c r="L621" s="41"/>
      <c r="M621" s="41"/>
      <c r="N621" s="42"/>
    </row>
    <row r="622" spans="1:14">
      <c r="A622" s="36">
        <v>613</v>
      </c>
      <c r="B622" s="37" t="s">
        <v>1407</v>
      </c>
      <c r="C622" s="38">
        <v>488219083</v>
      </c>
      <c r="D622" s="36">
        <v>488</v>
      </c>
      <c r="E622" s="33">
        <v>219</v>
      </c>
      <c r="F622" s="33">
        <v>83</v>
      </c>
      <c r="G622" s="33">
        <v>1</v>
      </c>
      <c r="H622" s="39">
        <v>1.0509999999999999</v>
      </c>
      <c r="I622" s="36">
        <v>1</v>
      </c>
      <c r="J622" s="40"/>
      <c r="K622" s="41">
        <v>8808</v>
      </c>
      <c r="L622" s="41"/>
      <c r="M622" s="41"/>
      <c r="N622" s="42"/>
    </row>
    <row r="623" spans="1:14">
      <c r="A623" s="36">
        <v>614</v>
      </c>
      <c r="B623" s="37" t="s">
        <v>1408</v>
      </c>
      <c r="C623" s="38">
        <v>488219122</v>
      </c>
      <c r="D623" s="36">
        <v>488</v>
      </c>
      <c r="E623" s="33">
        <v>219</v>
      </c>
      <c r="F623" s="33">
        <v>122</v>
      </c>
      <c r="G623" s="33">
        <v>1</v>
      </c>
      <c r="H623" s="39">
        <v>1.0509999999999999</v>
      </c>
      <c r="I623" s="36">
        <v>3</v>
      </c>
      <c r="J623" s="40"/>
      <c r="K623" s="41">
        <v>9679</v>
      </c>
      <c r="L623" s="41"/>
      <c r="M623" s="41"/>
      <c r="N623" s="42"/>
    </row>
    <row r="624" spans="1:14">
      <c r="A624" s="36">
        <v>615</v>
      </c>
      <c r="B624" s="37" t="s">
        <v>1409</v>
      </c>
      <c r="C624" s="38">
        <v>488219131</v>
      </c>
      <c r="D624" s="36">
        <v>488</v>
      </c>
      <c r="E624" s="33">
        <v>219</v>
      </c>
      <c r="F624" s="33">
        <v>131</v>
      </c>
      <c r="G624" s="33">
        <v>1</v>
      </c>
      <c r="H624" s="39">
        <v>1.0509999999999999</v>
      </c>
      <c r="I624" s="36">
        <v>1</v>
      </c>
      <c r="J624" s="40"/>
      <c r="K624" s="41">
        <v>9256</v>
      </c>
      <c r="L624" s="41"/>
      <c r="M624" s="41"/>
      <c r="N624" s="42"/>
    </row>
    <row r="625" spans="1:14">
      <c r="A625" s="36">
        <v>616</v>
      </c>
      <c r="B625" s="37" t="s">
        <v>1410</v>
      </c>
      <c r="C625" s="38">
        <v>488219133</v>
      </c>
      <c r="D625" s="36">
        <v>488</v>
      </c>
      <c r="E625" s="33">
        <v>219</v>
      </c>
      <c r="F625" s="33">
        <v>133</v>
      </c>
      <c r="G625" s="33">
        <v>1</v>
      </c>
      <c r="H625" s="39">
        <v>1.0509999999999999</v>
      </c>
      <c r="I625" s="36">
        <v>3</v>
      </c>
      <c r="J625" s="40"/>
      <c r="K625" s="41">
        <v>10222</v>
      </c>
      <c r="L625" s="41"/>
      <c r="M625" s="41"/>
      <c r="N625" s="42"/>
    </row>
    <row r="626" spans="1:14">
      <c r="A626" s="36">
        <v>617</v>
      </c>
      <c r="B626" s="37" t="s">
        <v>1411</v>
      </c>
      <c r="C626" s="38">
        <v>488219142</v>
      </c>
      <c r="D626" s="36">
        <v>488</v>
      </c>
      <c r="E626" s="33">
        <v>219</v>
      </c>
      <c r="F626" s="33">
        <v>142</v>
      </c>
      <c r="G626" s="33">
        <v>1</v>
      </c>
      <c r="H626" s="39">
        <v>1.0509999999999999</v>
      </c>
      <c r="I626" s="36">
        <v>5</v>
      </c>
      <c r="J626" s="40"/>
      <c r="K626" s="41">
        <v>10130</v>
      </c>
      <c r="L626" s="41"/>
      <c r="M626" s="41"/>
      <c r="N626" s="42"/>
    </row>
    <row r="627" spans="1:14">
      <c r="A627" s="36">
        <v>618</v>
      </c>
      <c r="B627" s="37" t="s">
        <v>1412</v>
      </c>
      <c r="C627" s="38">
        <v>488219145</v>
      </c>
      <c r="D627" s="36">
        <v>488</v>
      </c>
      <c r="E627" s="33">
        <v>219</v>
      </c>
      <c r="F627" s="33">
        <v>145</v>
      </c>
      <c r="G627" s="33">
        <v>1</v>
      </c>
      <c r="H627" s="39">
        <v>1.0509999999999999</v>
      </c>
      <c r="I627" s="36">
        <v>1</v>
      </c>
      <c r="J627" s="40"/>
      <c r="K627" s="41">
        <v>8621</v>
      </c>
      <c r="L627" s="41"/>
      <c r="M627" s="41"/>
      <c r="N627" s="42"/>
    </row>
    <row r="628" spans="1:14">
      <c r="A628" s="36">
        <v>619</v>
      </c>
      <c r="B628" s="37" t="s">
        <v>1413</v>
      </c>
      <c r="C628" s="38">
        <v>488219171</v>
      </c>
      <c r="D628" s="36">
        <v>488</v>
      </c>
      <c r="E628" s="33">
        <v>219</v>
      </c>
      <c r="F628" s="33">
        <v>171</v>
      </c>
      <c r="G628" s="33">
        <v>1</v>
      </c>
      <c r="H628" s="39">
        <v>1.0509999999999999</v>
      </c>
      <c r="I628" s="36">
        <v>2</v>
      </c>
      <c r="J628" s="40"/>
      <c r="K628" s="41">
        <v>9501</v>
      </c>
      <c r="L628" s="41"/>
      <c r="M628" s="41"/>
      <c r="N628" s="42"/>
    </row>
    <row r="629" spans="1:14">
      <c r="A629" s="36">
        <v>620</v>
      </c>
      <c r="B629" s="37" t="s">
        <v>1414</v>
      </c>
      <c r="C629" s="38">
        <v>488219219</v>
      </c>
      <c r="D629" s="36">
        <v>488</v>
      </c>
      <c r="E629" s="33">
        <v>219</v>
      </c>
      <c r="F629" s="33">
        <v>219</v>
      </c>
      <c r="G629" s="33">
        <v>1</v>
      </c>
      <c r="H629" s="39">
        <v>1.0509999999999999</v>
      </c>
      <c r="I629" s="36">
        <v>5</v>
      </c>
      <c r="J629" s="40"/>
      <c r="K629" s="41">
        <v>10336</v>
      </c>
      <c r="L629" s="41"/>
      <c r="M629" s="41"/>
      <c r="N629" s="42"/>
    </row>
    <row r="630" spans="1:14">
      <c r="A630" s="36">
        <v>621</v>
      </c>
      <c r="B630" s="37" t="s">
        <v>1415</v>
      </c>
      <c r="C630" s="38">
        <v>488219231</v>
      </c>
      <c r="D630" s="36">
        <v>488</v>
      </c>
      <c r="E630" s="33">
        <v>219</v>
      </c>
      <c r="F630" s="33">
        <v>231</v>
      </c>
      <c r="G630" s="33">
        <v>1</v>
      </c>
      <c r="H630" s="39">
        <v>1.0509999999999999</v>
      </c>
      <c r="I630" s="36">
        <v>1</v>
      </c>
      <c r="J630" s="40"/>
      <c r="K630" s="41">
        <v>9229</v>
      </c>
      <c r="L630" s="41"/>
      <c r="M630" s="41"/>
      <c r="N630" s="42"/>
    </row>
    <row r="631" spans="1:14">
      <c r="A631" s="36">
        <v>622</v>
      </c>
      <c r="B631" s="37" t="s">
        <v>1416</v>
      </c>
      <c r="C631" s="38">
        <v>488219239</v>
      </c>
      <c r="D631" s="36">
        <v>488</v>
      </c>
      <c r="E631" s="33">
        <v>219</v>
      </c>
      <c r="F631" s="33">
        <v>239</v>
      </c>
      <c r="G631" s="33">
        <v>1</v>
      </c>
      <c r="H631" s="39">
        <v>1.0509999999999999</v>
      </c>
      <c r="I631" s="36">
        <v>1</v>
      </c>
      <c r="J631" s="40"/>
      <c r="K631" s="41">
        <v>9178</v>
      </c>
      <c r="L631" s="41"/>
      <c r="M631" s="41"/>
      <c r="N631" s="42"/>
    </row>
    <row r="632" spans="1:14">
      <c r="A632" s="36">
        <v>623</v>
      </c>
      <c r="B632" s="37" t="s">
        <v>1417</v>
      </c>
      <c r="C632" s="38">
        <v>488219243</v>
      </c>
      <c r="D632" s="36">
        <v>488</v>
      </c>
      <c r="E632" s="33">
        <v>219</v>
      </c>
      <c r="F632" s="33">
        <v>243</v>
      </c>
      <c r="G632" s="33">
        <v>1</v>
      </c>
      <c r="H632" s="39">
        <v>1.0509999999999999</v>
      </c>
      <c r="I632" s="36">
        <v>8</v>
      </c>
      <c r="J632" s="40"/>
      <c r="K632" s="41">
        <v>10794</v>
      </c>
      <c r="L632" s="41"/>
      <c r="M632" s="41"/>
      <c r="N632" s="42"/>
    </row>
    <row r="633" spans="1:14">
      <c r="A633" s="36">
        <v>624</v>
      </c>
      <c r="B633" s="37" t="s">
        <v>1418</v>
      </c>
      <c r="C633" s="38">
        <v>488219244</v>
      </c>
      <c r="D633" s="36">
        <v>488</v>
      </c>
      <c r="E633" s="33">
        <v>219</v>
      </c>
      <c r="F633" s="33">
        <v>244</v>
      </c>
      <c r="G633" s="33">
        <v>1</v>
      </c>
      <c r="H633" s="39">
        <v>1.0509999999999999</v>
      </c>
      <c r="I633" s="36">
        <v>5</v>
      </c>
      <c r="J633" s="40"/>
      <c r="K633" s="41">
        <v>10943</v>
      </c>
      <c r="L633" s="41"/>
      <c r="M633" s="41"/>
      <c r="N633" s="42"/>
    </row>
    <row r="634" spans="1:14">
      <c r="A634" s="36">
        <v>625</v>
      </c>
      <c r="B634" s="37" t="s">
        <v>1419</v>
      </c>
      <c r="C634" s="38">
        <v>488219251</v>
      </c>
      <c r="D634" s="36">
        <v>488</v>
      </c>
      <c r="E634" s="33">
        <v>219</v>
      </c>
      <c r="F634" s="33">
        <v>251</v>
      </c>
      <c r="G634" s="33">
        <v>1</v>
      </c>
      <c r="H634" s="39">
        <v>1.0509999999999999</v>
      </c>
      <c r="I634" s="36">
        <v>3</v>
      </c>
      <c r="J634" s="40"/>
      <c r="K634" s="41">
        <v>9725</v>
      </c>
      <c r="L634" s="41"/>
      <c r="M634" s="41"/>
      <c r="N634" s="42"/>
    </row>
    <row r="635" spans="1:14">
      <c r="A635" s="36">
        <v>626</v>
      </c>
      <c r="B635" s="37" t="s">
        <v>1420</v>
      </c>
      <c r="C635" s="38">
        <v>488219264</v>
      </c>
      <c r="D635" s="36">
        <v>488</v>
      </c>
      <c r="E635" s="33">
        <v>219</v>
      </c>
      <c r="F635" s="33">
        <v>264</v>
      </c>
      <c r="G635" s="33">
        <v>1</v>
      </c>
      <c r="H635" s="39">
        <v>1.0509999999999999</v>
      </c>
      <c r="I635" s="36">
        <v>1</v>
      </c>
      <c r="J635" s="40"/>
      <c r="K635" s="41">
        <v>9446</v>
      </c>
      <c r="L635" s="41"/>
      <c r="M635" s="41"/>
      <c r="N635" s="42"/>
    </row>
    <row r="636" spans="1:14">
      <c r="A636" s="36">
        <v>627</v>
      </c>
      <c r="B636" s="37" t="s">
        <v>1421</v>
      </c>
      <c r="C636" s="38">
        <v>488219336</v>
      </c>
      <c r="D636" s="36">
        <v>488</v>
      </c>
      <c r="E636" s="33">
        <v>219</v>
      </c>
      <c r="F636" s="33">
        <v>336</v>
      </c>
      <c r="G636" s="33">
        <v>1</v>
      </c>
      <c r="H636" s="39">
        <v>1.0509999999999999</v>
      </c>
      <c r="I636" s="36">
        <v>3</v>
      </c>
      <c r="J636" s="40"/>
      <c r="K636" s="41">
        <v>9838</v>
      </c>
      <c r="L636" s="41"/>
      <c r="M636" s="41"/>
      <c r="N636" s="42"/>
    </row>
    <row r="637" spans="1:14">
      <c r="A637" s="36">
        <v>628</v>
      </c>
      <c r="B637" s="37" t="s">
        <v>1422</v>
      </c>
      <c r="C637" s="38">
        <v>488219625</v>
      </c>
      <c r="D637" s="36">
        <v>488</v>
      </c>
      <c r="E637" s="33">
        <v>219</v>
      </c>
      <c r="F637" s="33">
        <v>625</v>
      </c>
      <c r="G637" s="33">
        <v>1</v>
      </c>
      <c r="H637" s="39">
        <v>1.0509999999999999</v>
      </c>
      <c r="I637" s="36">
        <v>1</v>
      </c>
      <c r="J637" s="40"/>
      <c r="K637" s="41">
        <v>8808</v>
      </c>
      <c r="L637" s="41"/>
      <c r="M637" s="41"/>
      <c r="N637" s="42"/>
    </row>
    <row r="638" spans="1:14">
      <c r="A638" s="36">
        <v>629</v>
      </c>
      <c r="B638" s="37" t="s">
        <v>1423</v>
      </c>
      <c r="C638" s="38">
        <v>488219760</v>
      </c>
      <c r="D638" s="36">
        <v>488</v>
      </c>
      <c r="E638" s="33">
        <v>219</v>
      </c>
      <c r="F638" s="33">
        <v>760</v>
      </c>
      <c r="G638" s="33">
        <v>1</v>
      </c>
      <c r="H638" s="39">
        <v>1.0509999999999999</v>
      </c>
      <c r="I638" s="36">
        <v>1</v>
      </c>
      <c r="J638" s="40"/>
      <c r="K638" s="41">
        <v>10210</v>
      </c>
      <c r="L638" s="41"/>
      <c r="M638" s="41"/>
      <c r="N638" s="42"/>
    </row>
    <row r="639" spans="1:14">
      <c r="A639" s="36">
        <v>630</v>
      </c>
      <c r="B639" s="37" t="s">
        <v>1424</v>
      </c>
      <c r="C639" s="38">
        <v>488219780</v>
      </c>
      <c r="D639" s="36">
        <v>488</v>
      </c>
      <c r="E639" s="33">
        <v>219</v>
      </c>
      <c r="F639" s="33">
        <v>780</v>
      </c>
      <c r="G639" s="33">
        <v>1</v>
      </c>
      <c r="H639" s="39">
        <v>1.0509999999999999</v>
      </c>
      <c r="I639" s="36">
        <v>8</v>
      </c>
      <c r="J639" s="40"/>
      <c r="K639" s="41">
        <v>10861</v>
      </c>
      <c r="L639" s="41"/>
      <c r="M639" s="41"/>
      <c r="N639" s="42"/>
    </row>
    <row r="640" spans="1:14">
      <c r="A640" s="36">
        <v>631</v>
      </c>
      <c r="B640" s="37" t="s">
        <v>1425</v>
      </c>
      <c r="C640" s="38">
        <v>489020020</v>
      </c>
      <c r="D640" s="36">
        <v>489</v>
      </c>
      <c r="E640" s="33">
        <v>20</v>
      </c>
      <c r="F640" s="33">
        <v>20</v>
      </c>
      <c r="G640" s="33">
        <v>1</v>
      </c>
      <c r="H640" s="39">
        <v>1</v>
      </c>
      <c r="I640" s="36">
        <v>5</v>
      </c>
      <c r="J640" s="40"/>
      <c r="K640" s="41">
        <v>10653</v>
      </c>
      <c r="L640" s="41"/>
      <c r="M640" s="41"/>
      <c r="N640" s="42"/>
    </row>
    <row r="641" spans="1:14">
      <c r="A641" s="36">
        <v>632</v>
      </c>
      <c r="B641" s="37" t="s">
        <v>1426</v>
      </c>
      <c r="C641" s="38">
        <v>489020036</v>
      </c>
      <c r="D641" s="36">
        <v>489</v>
      </c>
      <c r="E641" s="33">
        <v>20</v>
      </c>
      <c r="F641" s="33">
        <v>36</v>
      </c>
      <c r="G641" s="33">
        <v>1</v>
      </c>
      <c r="H641" s="39">
        <v>1</v>
      </c>
      <c r="I641" s="36">
        <v>3</v>
      </c>
      <c r="J641" s="40"/>
      <c r="K641" s="41">
        <v>10298</v>
      </c>
      <c r="L641" s="41"/>
      <c r="M641" s="41"/>
      <c r="N641" s="42"/>
    </row>
    <row r="642" spans="1:14">
      <c r="A642" s="36">
        <v>633</v>
      </c>
      <c r="B642" s="37" t="s">
        <v>1427</v>
      </c>
      <c r="C642" s="38">
        <v>489020052</v>
      </c>
      <c r="D642" s="36">
        <v>489</v>
      </c>
      <c r="E642" s="33">
        <v>20</v>
      </c>
      <c r="F642" s="33">
        <v>52</v>
      </c>
      <c r="G642" s="33">
        <v>1</v>
      </c>
      <c r="H642" s="39">
        <v>1</v>
      </c>
      <c r="I642" s="36">
        <v>8</v>
      </c>
      <c r="J642" s="40"/>
      <c r="K642" s="41">
        <v>11024</v>
      </c>
      <c r="L642" s="41"/>
      <c r="M642" s="41"/>
      <c r="N642" s="42"/>
    </row>
    <row r="643" spans="1:14">
      <c r="A643" s="36">
        <v>634</v>
      </c>
      <c r="B643" s="37" t="s">
        <v>1428</v>
      </c>
      <c r="C643" s="38">
        <v>489020082</v>
      </c>
      <c r="D643" s="36">
        <v>489</v>
      </c>
      <c r="E643" s="33">
        <v>20</v>
      </c>
      <c r="F643" s="33">
        <v>82</v>
      </c>
      <c r="G643" s="33">
        <v>1</v>
      </c>
      <c r="H643" s="39">
        <v>1</v>
      </c>
      <c r="I643" s="36">
        <v>1</v>
      </c>
      <c r="J643" s="40"/>
      <c r="K643" s="41">
        <v>9794</v>
      </c>
      <c r="L643" s="41"/>
      <c r="M643" s="41"/>
      <c r="N643" s="42"/>
    </row>
    <row r="644" spans="1:14">
      <c r="A644" s="36">
        <v>635</v>
      </c>
      <c r="B644" s="37" t="s">
        <v>1429</v>
      </c>
      <c r="C644" s="38">
        <v>489020096</v>
      </c>
      <c r="D644" s="36">
        <v>489</v>
      </c>
      <c r="E644" s="33">
        <v>20</v>
      </c>
      <c r="F644" s="33">
        <v>96</v>
      </c>
      <c r="G644" s="33">
        <v>1</v>
      </c>
      <c r="H644" s="39">
        <v>1</v>
      </c>
      <c r="I644" s="36">
        <v>6</v>
      </c>
      <c r="J644" s="40"/>
      <c r="K644" s="41">
        <v>10751</v>
      </c>
      <c r="L644" s="41"/>
      <c r="M644" s="41"/>
      <c r="N644" s="42"/>
    </row>
    <row r="645" spans="1:14">
      <c r="A645" s="36">
        <v>636</v>
      </c>
      <c r="B645" s="37" t="s">
        <v>1430</v>
      </c>
      <c r="C645" s="38">
        <v>489020172</v>
      </c>
      <c r="D645" s="36">
        <v>489</v>
      </c>
      <c r="E645" s="33">
        <v>20</v>
      </c>
      <c r="F645" s="33">
        <v>172</v>
      </c>
      <c r="G645" s="33">
        <v>1</v>
      </c>
      <c r="H645" s="39">
        <v>1</v>
      </c>
      <c r="I645" s="36">
        <v>3</v>
      </c>
      <c r="J645" s="40"/>
      <c r="K645" s="41">
        <v>10227</v>
      </c>
      <c r="L645" s="41"/>
      <c r="M645" s="41"/>
      <c r="N645" s="42"/>
    </row>
    <row r="646" spans="1:14">
      <c r="A646" s="36">
        <v>637</v>
      </c>
      <c r="B646" s="37" t="s">
        <v>1431</v>
      </c>
      <c r="C646" s="38">
        <v>489020239</v>
      </c>
      <c r="D646" s="36">
        <v>489</v>
      </c>
      <c r="E646" s="33">
        <v>20</v>
      </c>
      <c r="F646" s="33">
        <v>239</v>
      </c>
      <c r="G646" s="33">
        <v>1</v>
      </c>
      <c r="H646" s="39">
        <v>1</v>
      </c>
      <c r="I646" s="36">
        <v>3</v>
      </c>
      <c r="J646" s="40"/>
      <c r="K646" s="41">
        <v>10350</v>
      </c>
      <c r="L646" s="41"/>
      <c r="M646" s="41"/>
      <c r="N646" s="42"/>
    </row>
    <row r="647" spans="1:14">
      <c r="A647" s="36">
        <v>638</v>
      </c>
      <c r="B647" s="37" t="s">
        <v>1432</v>
      </c>
      <c r="C647" s="38">
        <v>489020242</v>
      </c>
      <c r="D647" s="36">
        <v>489</v>
      </c>
      <c r="E647" s="33">
        <v>20</v>
      </c>
      <c r="F647" s="33">
        <v>242</v>
      </c>
      <c r="G647" s="33">
        <v>1</v>
      </c>
      <c r="H647" s="39">
        <v>1</v>
      </c>
      <c r="I647" s="36">
        <v>8</v>
      </c>
      <c r="J647" s="40"/>
      <c r="K647" s="41">
        <v>11160</v>
      </c>
      <c r="L647" s="41"/>
      <c r="M647" s="41"/>
      <c r="N647" s="42"/>
    </row>
    <row r="648" spans="1:14">
      <c r="A648" s="36">
        <v>639</v>
      </c>
      <c r="B648" s="37" t="s">
        <v>1433</v>
      </c>
      <c r="C648" s="38">
        <v>489020261</v>
      </c>
      <c r="D648" s="36">
        <v>489</v>
      </c>
      <c r="E648" s="33">
        <v>20</v>
      </c>
      <c r="F648" s="33">
        <v>261</v>
      </c>
      <c r="G648" s="33">
        <v>1</v>
      </c>
      <c r="H648" s="39">
        <v>1</v>
      </c>
      <c r="I648" s="36">
        <v>2</v>
      </c>
      <c r="J648" s="40"/>
      <c r="K648" s="41">
        <v>10132</v>
      </c>
      <c r="L648" s="41"/>
      <c r="M648" s="41"/>
      <c r="N648" s="42"/>
    </row>
    <row r="649" spans="1:14">
      <c r="A649" s="36">
        <v>640</v>
      </c>
      <c r="B649" s="37" t="s">
        <v>1434</v>
      </c>
      <c r="C649" s="38">
        <v>489020264</v>
      </c>
      <c r="D649" s="36">
        <v>489</v>
      </c>
      <c r="E649" s="33">
        <v>20</v>
      </c>
      <c r="F649" s="33">
        <v>264</v>
      </c>
      <c r="G649" s="33">
        <v>1</v>
      </c>
      <c r="H649" s="39">
        <v>1</v>
      </c>
      <c r="I649" s="36">
        <v>1</v>
      </c>
      <c r="J649" s="40"/>
      <c r="K649" s="41">
        <v>9794</v>
      </c>
      <c r="L649" s="41"/>
      <c r="M649" s="41"/>
      <c r="N649" s="42"/>
    </row>
    <row r="650" spans="1:14">
      <c r="A650" s="36">
        <v>641</v>
      </c>
      <c r="B650" s="37" t="s">
        <v>1435</v>
      </c>
      <c r="C650" s="38">
        <v>489020300</v>
      </c>
      <c r="D650" s="36">
        <v>489</v>
      </c>
      <c r="E650" s="33">
        <v>20</v>
      </c>
      <c r="F650" s="33">
        <v>300</v>
      </c>
      <c r="G650" s="33">
        <v>1</v>
      </c>
      <c r="H650" s="39">
        <v>1</v>
      </c>
      <c r="I650" s="36">
        <v>1</v>
      </c>
      <c r="J650" s="40"/>
      <c r="K650" s="41">
        <v>9794</v>
      </c>
      <c r="L650" s="41"/>
      <c r="M650" s="41"/>
      <c r="N650" s="42"/>
    </row>
    <row r="651" spans="1:14">
      <c r="A651" s="36">
        <v>642</v>
      </c>
      <c r="B651" s="37" t="s">
        <v>1436</v>
      </c>
      <c r="C651" s="38">
        <v>489020310</v>
      </c>
      <c r="D651" s="36">
        <v>489</v>
      </c>
      <c r="E651" s="33">
        <v>20</v>
      </c>
      <c r="F651" s="33">
        <v>310</v>
      </c>
      <c r="G651" s="33">
        <v>1</v>
      </c>
      <c r="H651" s="39">
        <v>1</v>
      </c>
      <c r="I651" s="36">
        <v>5</v>
      </c>
      <c r="J651" s="40"/>
      <c r="K651" s="41">
        <v>10559</v>
      </c>
      <c r="L651" s="41"/>
      <c r="M651" s="41"/>
      <c r="N651" s="42"/>
    </row>
    <row r="652" spans="1:14">
      <c r="A652" s="36">
        <v>643</v>
      </c>
      <c r="B652" s="37" t="s">
        <v>1437</v>
      </c>
      <c r="C652" s="38">
        <v>489020645</v>
      </c>
      <c r="D652" s="36">
        <v>489</v>
      </c>
      <c r="E652" s="33">
        <v>20</v>
      </c>
      <c r="F652" s="33">
        <v>645</v>
      </c>
      <c r="G652" s="33">
        <v>1</v>
      </c>
      <c r="H652" s="39">
        <v>1</v>
      </c>
      <c r="I652" s="36">
        <v>5</v>
      </c>
      <c r="J652" s="40"/>
      <c r="K652" s="41">
        <v>10527</v>
      </c>
      <c r="L652" s="41"/>
      <c r="M652" s="41"/>
      <c r="N652" s="42"/>
    </row>
    <row r="653" spans="1:14">
      <c r="A653" s="36">
        <v>644</v>
      </c>
      <c r="B653" s="37" t="s">
        <v>1438</v>
      </c>
      <c r="C653" s="38">
        <v>489020660</v>
      </c>
      <c r="D653" s="36">
        <v>489</v>
      </c>
      <c r="E653" s="33">
        <v>20</v>
      </c>
      <c r="F653" s="33">
        <v>660</v>
      </c>
      <c r="G653" s="33">
        <v>1</v>
      </c>
      <c r="H653" s="39">
        <v>1</v>
      </c>
      <c r="I653" s="36">
        <v>7</v>
      </c>
      <c r="J653" s="40"/>
      <c r="K653" s="41">
        <v>10988</v>
      </c>
      <c r="L653" s="41"/>
      <c r="M653" s="41"/>
      <c r="N653" s="42"/>
    </row>
    <row r="654" spans="1:14">
      <c r="A654" s="36">
        <v>645</v>
      </c>
      <c r="B654" s="37" t="s">
        <v>1439</v>
      </c>
      <c r="C654" s="38">
        <v>489020665</v>
      </c>
      <c r="D654" s="36">
        <v>489</v>
      </c>
      <c r="E654" s="33">
        <v>20</v>
      </c>
      <c r="F654" s="33">
        <v>665</v>
      </c>
      <c r="G654" s="33">
        <v>1</v>
      </c>
      <c r="H654" s="39">
        <v>1</v>
      </c>
      <c r="I654" s="36">
        <v>1</v>
      </c>
      <c r="J654" s="40"/>
      <c r="K654" s="41">
        <v>9794</v>
      </c>
      <c r="L654" s="41"/>
      <c r="M654" s="41"/>
      <c r="N654" s="42"/>
    </row>
    <row r="655" spans="1:14">
      <c r="A655" s="36">
        <v>646</v>
      </c>
      <c r="B655" s="37" t="s">
        <v>1440</v>
      </c>
      <c r="C655" s="38">
        <v>489020712</v>
      </c>
      <c r="D655" s="36">
        <v>489</v>
      </c>
      <c r="E655" s="33">
        <v>20</v>
      </c>
      <c r="F655" s="33">
        <v>712</v>
      </c>
      <c r="G655" s="33">
        <v>1</v>
      </c>
      <c r="H655" s="39">
        <v>1</v>
      </c>
      <c r="I655" s="36">
        <v>5</v>
      </c>
      <c r="J655" s="40"/>
      <c r="K655" s="41">
        <v>10559</v>
      </c>
      <c r="L655" s="41"/>
      <c r="M655" s="41"/>
      <c r="N655" s="42"/>
    </row>
    <row r="656" spans="1:14">
      <c r="A656" s="36">
        <v>647</v>
      </c>
      <c r="B656" s="37" t="s">
        <v>1441</v>
      </c>
      <c r="C656" s="38">
        <v>491095072</v>
      </c>
      <c r="D656" s="36">
        <v>491</v>
      </c>
      <c r="E656" s="33">
        <v>95</v>
      </c>
      <c r="F656" s="33">
        <v>72</v>
      </c>
      <c r="G656" s="33">
        <v>1</v>
      </c>
      <c r="H656" s="39">
        <v>1</v>
      </c>
      <c r="I656" s="36">
        <v>10</v>
      </c>
      <c r="J656" s="40"/>
      <c r="K656" s="41">
        <v>10185</v>
      </c>
      <c r="L656" s="41"/>
      <c r="M656" s="41"/>
      <c r="N656" s="42"/>
    </row>
    <row r="657" spans="1:14">
      <c r="A657" s="36">
        <v>648</v>
      </c>
      <c r="B657" s="37" t="s">
        <v>1442</v>
      </c>
      <c r="C657" s="38">
        <v>491095095</v>
      </c>
      <c r="D657" s="36">
        <v>491</v>
      </c>
      <c r="E657" s="33">
        <v>95</v>
      </c>
      <c r="F657" s="33">
        <v>95</v>
      </c>
      <c r="G657" s="33">
        <v>1</v>
      </c>
      <c r="H657" s="39">
        <v>1</v>
      </c>
      <c r="I657" s="36">
        <v>10</v>
      </c>
      <c r="J657" s="40"/>
      <c r="K657" s="41">
        <v>10612</v>
      </c>
      <c r="L657" s="41"/>
      <c r="M657" s="41"/>
      <c r="N657" s="42"/>
    </row>
    <row r="658" spans="1:14">
      <c r="A658" s="36">
        <v>649</v>
      </c>
      <c r="B658" s="37" t="s">
        <v>1443</v>
      </c>
      <c r="C658" s="38">
        <v>491095273</v>
      </c>
      <c r="D658" s="36">
        <v>491</v>
      </c>
      <c r="E658" s="33">
        <v>95</v>
      </c>
      <c r="F658" s="33">
        <v>273</v>
      </c>
      <c r="G658" s="33">
        <v>1</v>
      </c>
      <c r="H658" s="39">
        <v>1</v>
      </c>
      <c r="I658" s="36">
        <v>1</v>
      </c>
      <c r="J658" s="40"/>
      <c r="K658" s="41">
        <v>10413</v>
      </c>
      <c r="L658" s="41"/>
      <c r="M658" s="41"/>
      <c r="N658" s="42"/>
    </row>
    <row r="659" spans="1:14">
      <c r="A659" s="36">
        <v>650</v>
      </c>
      <c r="B659" s="37" t="s">
        <v>1444</v>
      </c>
      <c r="C659" s="38">
        <v>491095292</v>
      </c>
      <c r="D659" s="36">
        <v>491</v>
      </c>
      <c r="E659" s="33">
        <v>95</v>
      </c>
      <c r="F659" s="33">
        <v>292</v>
      </c>
      <c r="G659" s="33">
        <v>1</v>
      </c>
      <c r="H659" s="39">
        <v>1</v>
      </c>
      <c r="I659" s="36">
        <v>7</v>
      </c>
      <c r="J659" s="40"/>
      <c r="K659" s="41">
        <v>9892</v>
      </c>
      <c r="L659" s="41"/>
      <c r="M659" s="41"/>
      <c r="N659" s="42"/>
    </row>
    <row r="660" spans="1:14">
      <c r="A660" s="36">
        <v>651</v>
      </c>
      <c r="B660" s="37" t="s">
        <v>1445</v>
      </c>
      <c r="C660" s="38">
        <v>491095331</v>
      </c>
      <c r="D660" s="36">
        <v>491</v>
      </c>
      <c r="E660" s="33">
        <v>95</v>
      </c>
      <c r="F660" s="33">
        <v>331</v>
      </c>
      <c r="G660" s="33">
        <v>1</v>
      </c>
      <c r="H660" s="39">
        <v>1</v>
      </c>
      <c r="I660" s="36">
        <v>9</v>
      </c>
      <c r="J660" s="40"/>
      <c r="K660" s="41">
        <v>10502</v>
      </c>
      <c r="L660" s="41"/>
      <c r="M660" s="41"/>
      <c r="N660" s="42"/>
    </row>
    <row r="661" spans="1:14">
      <c r="A661" s="36">
        <v>652</v>
      </c>
      <c r="B661" s="37" t="s">
        <v>1446</v>
      </c>
      <c r="C661" s="38">
        <v>491095650</v>
      </c>
      <c r="D661" s="36">
        <v>491</v>
      </c>
      <c r="E661" s="33">
        <v>95</v>
      </c>
      <c r="F661" s="33">
        <v>650</v>
      </c>
      <c r="G661" s="33">
        <v>1</v>
      </c>
      <c r="H661" s="39">
        <v>1</v>
      </c>
      <c r="I661" s="36">
        <v>10</v>
      </c>
      <c r="J661" s="40"/>
      <c r="K661" s="41">
        <v>12631</v>
      </c>
      <c r="L661" s="41"/>
      <c r="M661" s="41"/>
      <c r="N661" s="42"/>
    </row>
    <row r="662" spans="1:14">
      <c r="A662" s="36">
        <v>653</v>
      </c>
      <c r="B662" s="37" t="s">
        <v>1447</v>
      </c>
      <c r="C662" s="38">
        <v>491095763</v>
      </c>
      <c r="D662" s="36">
        <v>491</v>
      </c>
      <c r="E662" s="33">
        <v>95</v>
      </c>
      <c r="F662" s="33">
        <v>763</v>
      </c>
      <c r="G662" s="33">
        <v>1</v>
      </c>
      <c r="H662" s="39">
        <v>1</v>
      </c>
      <c r="I662" s="36">
        <v>1</v>
      </c>
      <c r="J662" s="40"/>
      <c r="K662" s="41">
        <v>9794</v>
      </c>
      <c r="L662" s="41"/>
      <c r="M662" s="41"/>
      <c r="N662" s="42"/>
    </row>
    <row r="663" spans="1:14">
      <c r="A663" s="36">
        <v>654</v>
      </c>
      <c r="B663" s="37" t="s">
        <v>1448</v>
      </c>
      <c r="C663" s="38">
        <v>492281137</v>
      </c>
      <c r="D663" s="36">
        <v>492</v>
      </c>
      <c r="E663" s="33">
        <v>281</v>
      </c>
      <c r="F663" s="33">
        <v>137</v>
      </c>
      <c r="G663" s="33">
        <v>1</v>
      </c>
      <c r="H663" s="39">
        <v>1</v>
      </c>
      <c r="I663" s="36">
        <v>10</v>
      </c>
      <c r="J663" s="40"/>
      <c r="K663" s="41">
        <v>11795</v>
      </c>
      <c r="L663" s="41"/>
      <c r="M663" s="41"/>
      <c r="N663" s="42"/>
    </row>
    <row r="664" spans="1:14">
      <c r="A664" s="36">
        <v>655</v>
      </c>
      <c r="B664" s="37" t="s">
        <v>1449</v>
      </c>
      <c r="C664" s="38">
        <v>492281281</v>
      </c>
      <c r="D664" s="36">
        <v>492</v>
      </c>
      <c r="E664" s="33">
        <v>281</v>
      </c>
      <c r="F664" s="33">
        <v>281</v>
      </c>
      <c r="G664" s="33">
        <v>1</v>
      </c>
      <c r="H664" s="39">
        <v>1</v>
      </c>
      <c r="I664" s="36">
        <v>10</v>
      </c>
      <c r="J664" s="40"/>
      <c r="K664" s="41">
        <v>12118</v>
      </c>
      <c r="L664" s="41"/>
      <c r="M664" s="41"/>
      <c r="N664" s="42"/>
    </row>
    <row r="665" spans="1:14">
      <c r="A665" s="36">
        <v>656</v>
      </c>
      <c r="B665" s="37" t="s">
        <v>1450</v>
      </c>
      <c r="C665" s="38">
        <v>492281325</v>
      </c>
      <c r="D665" s="36">
        <v>492</v>
      </c>
      <c r="E665" s="33">
        <v>281</v>
      </c>
      <c r="F665" s="33">
        <v>325</v>
      </c>
      <c r="G665" s="33">
        <v>1</v>
      </c>
      <c r="H665" s="39">
        <v>1</v>
      </c>
      <c r="I665" s="36">
        <v>10</v>
      </c>
      <c r="J665" s="40"/>
      <c r="K665" s="41">
        <v>12631</v>
      </c>
      <c r="L665" s="41"/>
      <c r="M665" s="41"/>
      <c r="N665" s="42"/>
    </row>
    <row r="666" spans="1:14">
      <c r="A666" s="36">
        <v>657</v>
      </c>
      <c r="B666" s="37" t="s">
        <v>1451</v>
      </c>
      <c r="C666" s="38">
        <v>493093035</v>
      </c>
      <c r="D666" s="36">
        <v>493</v>
      </c>
      <c r="E666" s="33">
        <v>93</v>
      </c>
      <c r="F666" s="33">
        <v>35</v>
      </c>
      <c r="G666" s="33">
        <v>1</v>
      </c>
      <c r="H666" s="39">
        <v>1.0449999999999999</v>
      </c>
      <c r="I666" s="36">
        <v>10</v>
      </c>
      <c r="J666" s="40"/>
      <c r="K666" s="41">
        <v>12569</v>
      </c>
      <c r="L666" s="41"/>
      <c r="M666" s="41"/>
      <c r="N666" s="42"/>
    </row>
    <row r="667" spans="1:14">
      <c r="A667" s="36">
        <v>658</v>
      </c>
      <c r="B667" s="37" t="s">
        <v>1452</v>
      </c>
      <c r="C667" s="38">
        <v>493093057</v>
      </c>
      <c r="D667" s="36">
        <v>493</v>
      </c>
      <c r="E667" s="33">
        <v>93</v>
      </c>
      <c r="F667" s="33">
        <v>57</v>
      </c>
      <c r="G667" s="33">
        <v>1</v>
      </c>
      <c r="H667" s="39">
        <v>1.0449999999999999</v>
      </c>
      <c r="I667" s="36">
        <v>9</v>
      </c>
      <c r="J667" s="40"/>
      <c r="K667" s="41">
        <v>12306</v>
      </c>
      <c r="L667" s="41"/>
      <c r="M667" s="41"/>
      <c r="N667" s="42"/>
    </row>
    <row r="668" spans="1:14">
      <c r="A668" s="36">
        <v>659</v>
      </c>
      <c r="B668" s="37" t="s">
        <v>1453</v>
      </c>
      <c r="C668" s="38">
        <v>493093093</v>
      </c>
      <c r="D668" s="36">
        <v>493</v>
      </c>
      <c r="E668" s="33">
        <v>93</v>
      </c>
      <c r="F668" s="33">
        <v>93</v>
      </c>
      <c r="G668" s="33">
        <v>1</v>
      </c>
      <c r="H668" s="39">
        <v>1.0449999999999999</v>
      </c>
      <c r="I668" s="36">
        <v>3</v>
      </c>
      <c r="J668" s="40"/>
      <c r="K668" s="41">
        <v>11171</v>
      </c>
      <c r="L668" s="41"/>
      <c r="M668" s="41"/>
      <c r="N668" s="42"/>
    </row>
    <row r="669" spans="1:14">
      <c r="A669" s="36">
        <v>660</v>
      </c>
      <c r="B669" s="37" t="s">
        <v>1454</v>
      </c>
      <c r="C669" s="38">
        <v>493093163</v>
      </c>
      <c r="D669" s="36">
        <v>493</v>
      </c>
      <c r="E669" s="33">
        <v>93</v>
      </c>
      <c r="F669" s="33">
        <v>163</v>
      </c>
      <c r="G669" s="33">
        <v>1</v>
      </c>
      <c r="H669" s="39">
        <v>1.0449999999999999</v>
      </c>
      <c r="I669" s="36">
        <v>10</v>
      </c>
      <c r="J669" s="40"/>
      <c r="K669" s="41">
        <v>13206</v>
      </c>
      <c r="L669" s="41"/>
      <c r="M669" s="41"/>
      <c r="N669" s="42"/>
    </row>
    <row r="670" spans="1:14">
      <c r="A670" s="36">
        <v>661</v>
      </c>
      <c r="B670" s="37" t="s">
        <v>1455</v>
      </c>
      <c r="C670" s="38">
        <v>493093165</v>
      </c>
      <c r="D670" s="36">
        <v>493</v>
      </c>
      <c r="E670" s="33">
        <v>93</v>
      </c>
      <c r="F670" s="33">
        <v>165</v>
      </c>
      <c r="G670" s="33">
        <v>1</v>
      </c>
      <c r="H670" s="39">
        <v>1.0449999999999999</v>
      </c>
      <c r="I670" s="36">
        <v>8</v>
      </c>
      <c r="J670" s="40"/>
      <c r="K670" s="41">
        <v>11692</v>
      </c>
      <c r="L670" s="41"/>
      <c r="M670" s="41"/>
      <c r="N670" s="42"/>
    </row>
    <row r="671" spans="1:14">
      <c r="A671" s="36">
        <v>662</v>
      </c>
      <c r="B671" s="37" t="s">
        <v>1456</v>
      </c>
      <c r="C671" s="38">
        <v>493093176</v>
      </c>
      <c r="D671" s="36">
        <v>493</v>
      </c>
      <c r="E671" s="33">
        <v>93</v>
      </c>
      <c r="F671" s="33">
        <v>176</v>
      </c>
      <c r="G671" s="33">
        <v>1</v>
      </c>
      <c r="H671" s="39">
        <v>1.0449999999999999</v>
      </c>
      <c r="I671" s="36">
        <v>8</v>
      </c>
      <c r="J671" s="40"/>
      <c r="K671" s="41">
        <v>11800</v>
      </c>
      <c r="L671" s="41"/>
      <c r="M671" s="41"/>
      <c r="N671" s="42"/>
    </row>
    <row r="672" spans="1:14">
      <c r="A672" s="36">
        <v>663</v>
      </c>
      <c r="B672" s="37" t="s">
        <v>1457</v>
      </c>
      <c r="C672" s="38">
        <v>493093248</v>
      </c>
      <c r="D672" s="36">
        <v>493</v>
      </c>
      <c r="E672" s="33">
        <v>93</v>
      </c>
      <c r="F672" s="33">
        <v>248</v>
      </c>
      <c r="G672" s="33">
        <v>1</v>
      </c>
      <c r="H672" s="39">
        <v>1.0449999999999999</v>
      </c>
      <c r="I672" s="36">
        <v>9</v>
      </c>
      <c r="J672" s="40"/>
      <c r="K672" s="41">
        <v>11965</v>
      </c>
      <c r="L672" s="41"/>
      <c r="M672" s="41"/>
      <c r="N672" s="42"/>
    </row>
    <row r="673" spans="1:14">
      <c r="A673" s="36">
        <v>664</v>
      </c>
      <c r="B673" s="37" t="s">
        <v>1458</v>
      </c>
      <c r="C673" s="38">
        <v>493093262</v>
      </c>
      <c r="D673" s="36">
        <v>493</v>
      </c>
      <c r="E673" s="33">
        <v>93</v>
      </c>
      <c r="F673" s="33">
        <v>262</v>
      </c>
      <c r="G673" s="33">
        <v>1</v>
      </c>
      <c r="H673" s="39">
        <v>1.0449999999999999</v>
      </c>
      <c r="I673" s="36">
        <v>1</v>
      </c>
      <c r="J673" s="40"/>
      <c r="K673" s="41">
        <v>10161</v>
      </c>
      <c r="L673" s="41"/>
      <c r="M673" s="41"/>
      <c r="N673" s="42"/>
    </row>
    <row r="674" spans="1:14">
      <c r="A674" s="36">
        <v>665</v>
      </c>
      <c r="B674" s="37" t="s">
        <v>1459</v>
      </c>
      <c r="C674" s="38">
        <v>494093035</v>
      </c>
      <c r="D674" s="36">
        <v>494</v>
      </c>
      <c r="E674" s="33">
        <v>93</v>
      </c>
      <c r="F674" s="33">
        <v>35</v>
      </c>
      <c r="G674" s="33">
        <v>1</v>
      </c>
      <c r="H674" s="39">
        <v>1.0449999999999999</v>
      </c>
      <c r="I674" s="36">
        <v>9</v>
      </c>
      <c r="J674" s="40"/>
      <c r="K674" s="41">
        <v>12145</v>
      </c>
      <c r="L674" s="41"/>
      <c r="M674" s="41"/>
      <c r="N674" s="42"/>
    </row>
    <row r="675" spans="1:14">
      <c r="A675" s="36">
        <v>666</v>
      </c>
      <c r="B675" s="37" t="s">
        <v>1460</v>
      </c>
      <c r="C675" s="38">
        <v>494093056</v>
      </c>
      <c r="D675" s="36">
        <v>494</v>
      </c>
      <c r="E675" s="33">
        <v>93</v>
      </c>
      <c r="F675" s="33">
        <v>56</v>
      </c>
      <c r="G675" s="33">
        <v>1</v>
      </c>
      <c r="H675" s="39">
        <v>1.0449999999999999</v>
      </c>
      <c r="I675" s="36">
        <v>1</v>
      </c>
      <c r="J675" s="40"/>
      <c r="K675" s="41">
        <v>10377</v>
      </c>
      <c r="L675" s="41"/>
      <c r="M675" s="41"/>
      <c r="N675" s="42"/>
    </row>
    <row r="676" spans="1:14">
      <c r="A676" s="36">
        <v>667</v>
      </c>
      <c r="B676" s="37" t="s">
        <v>1461</v>
      </c>
      <c r="C676" s="38">
        <v>494093057</v>
      </c>
      <c r="D676" s="36">
        <v>494</v>
      </c>
      <c r="E676" s="33">
        <v>93</v>
      </c>
      <c r="F676" s="33">
        <v>57</v>
      </c>
      <c r="G676" s="33">
        <v>1</v>
      </c>
      <c r="H676" s="39">
        <v>1.0449999999999999</v>
      </c>
      <c r="I676" s="36">
        <v>10</v>
      </c>
      <c r="J676" s="40"/>
      <c r="K676" s="41">
        <v>12101</v>
      </c>
      <c r="L676" s="41"/>
      <c r="M676" s="41"/>
      <c r="N676" s="42"/>
    </row>
    <row r="677" spans="1:14">
      <c r="A677" s="36">
        <v>668</v>
      </c>
      <c r="B677" s="37" t="s">
        <v>1462</v>
      </c>
      <c r="C677" s="38">
        <v>494093093</v>
      </c>
      <c r="D677" s="36">
        <v>494</v>
      </c>
      <c r="E677" s="33">
        <v>93</v>
      </c>
      <c r="F677" s="33">
        <v>93</v>
      </c>
      <c r="G677" s="33">
        <v>1</v>
      </c>
      <c r="H677" s="39">
        <v>1.0449999999999999</v>
      </c>
      <c r="I677" s="36">
        <v>9</v>
      </c>
      <c r="J677" s="40"/>
      <c r="K677" s="41">
        <v>11726</v>
      </c>
      <c r="L677" s="41"/>
      <c r="M677" s="41"/>
      <c r="N677" s="42"/>
    </row>
    <row r="678" spans="1:14">
      <c r="A678" s="36">
        <v>669</v>
      </c>
      <c r="B678" s="37" t="s">
        <v>1463</v>
      </c>
      <c r="C678" s="38">
        <v>494093128</v>
      </c>
      <c r="D678" s="36">
        <v>494</v>
      </c>
      <c r="E678" s="33">
        <v>93</v>
      </c>
      <c r="F678" s="33">
        <v>128</v>
      </c>
      <c r="G678" s="33">
        <v>1</v>
      </c>
      <c r="H678" s="39">
        <v>1.0449999999999999</v>
      </c>
      <c r="I678" s="36">
        <v>1</v>
      </c>
      <c r="J678" s="40"/>
      <c r="K678" s="41">
        <v>10161</v>
      </c>
      <c r="L678" s="41"/>
      <c r="M678" s="41"/>
      <c r="N678" s="42"/>
    </row>
    <row r="679" spans="1:14">
      <c r="A679" s="36">
        <v>670</v>
      </c>
      <c r="B679" s="37" t="s">
        <v>1464</v>
      </c>
      <c r="C679" s="38">
        <v>494093163</v>
      </c>
      <c r="D679" s="36">
        <v>494</v>
      </c>
      <c r="E679" s="33">
        <v>93</v>
      </c>
      <c r="F679" s="33">
        <v>163</v>
      </c>
      <c r="G679" s="33">
        <v>1</v>
      </c>
      <c r="H679" s="39">
        <v>1.0449999999999999</v>
      </c>
      <c r="I679" s="36">
        <v>10</v>
      </c>
      <c r="J679" s="40"/>
      <c r="K679" s="41">
        <v>13817</v>
      </c>
      <c r="L679" s="41"/>
      <c r="M679" s="41"/>
      <c r="N679" s="42"/>
    </row>
    <row r="680" spans="1:14">
      <c r="A680" s="36">
        <v>671</v>
      </c>
      <c r="B680" s="37" t="s">
        <v>1465</v>
      </c>
      <c r="C680" s="38">
        <v>494093165</v>
      </c>
      <c r="D680" s="36">
        <v>494</v>
      </c>
      <c r="E680" s="33">
        <v>93</v>
      </c>
      <c r="F680" s="33">
        <v>165</v>
      </c>
      <c r="G680" s="33">
        <v>1</v>
      </c>
      <c r="H680" s="39">
        <v>1.0449999999999999</v>
      </c>
      <c r="I680" s="36">
        <v>9</v>
      </c>
      <c r="J680" s="40"/>
      <c r="K680" s="41">
        <v>11605</v>
      </c>
      <c r="L680" s="41"/>
      <c r="M680" s="41"/>
      <c r="N680" s="42"/>
    </row>
    <row r="681" spans="1:14">
      <c r="A681" s="36">
        <v>672</v>
      </c>
      <c r="B681" s="37" t="s">
        <v>1466</v>
      </c>
      <c r="C681" s="38">
        <v>494093176</v>
      </c>
      <c r="D681" s="36">
        <v>494</v>
      </c>
      <c r="E681" s="33">
        <v>93</v>
      </c>
      <c r="F681" s="33">
        <v>176</v>
      </c>
      <c r="G681" s="33">
        <v>1</v>
      </c>
      <c r="H681" s="39">
        <v>1.0449999999999999</v>
      </c>
      <c r="I681" s="36">
        <v>10</v>
      </c>
      <c r="J681" s="40"/>
      <c r="K681" s="41">
        <v>12417</v>
      </c>
      <c r="L681" s="41"/>
      <c r="M681" s="41"/>
      <c r="N681" s="42"/>
    </row>
    <row r="682" spans="1:14">
      <c r="A682" s="36">
        <v>673</v>
      </c>
      <c r="B682" s="37" t="s">
        <v>1467</v>
      </c>
      <c r="C682" s="38">
        <v>494093248</v>
      </c>
      <c r="D682" s="36">
        <v>494</v>
      </c>
      <c r="E682" s="33">
        <v>93</v>
      </c>
      <c r="F682" s="33">
        <v>248</v>
      </c>
      <c r="G682" s="33">
        <v>1</v>
      </c>
      <c r="H682" s="39">
        <v>1.0449999999999999</v>
      </c>
      <c r="I682" s="36">
        <v>10</v>
      </c>
      <c r="J682" s="40"/>
      <c r="K682" s="41">
        <v>11894</v>
      </c>
      <c r="L682" s="41"/>
      <c r="M682" s="41"/>
      <c r="N682" s="42"/>
    </row>
    <row r="683" spans="1:14">
      <c r="A683" s="36">
        <v>674</v>
      </c>
      <c r="B683" s="37" t="s">
        <v>1468</v>
      </c>
      <c r="C683" s="38">
        <v>494093262</v>
      </c>
      <c r="D683" s="36">
        <v>494</v>
      </c>
      <c r="E683" s="33">
        <v>93</v>
      </c>
      <c r="F683" s="33">
        <v>262</v>
      </c>
      <c r="G683" s="33">
        <v>1</v>
      </c>
      <c r="H683" s="39">
        <v>1.0449999999999999</v>
      </c>
      <c r="I683" s="36">
        <v>3</v>
      </c>
      <c r="J683" s="40"/>
      <c r="K683" s="41">
        <v>10457</v>
      </c>
      <c r="L683" s="41"/>
      <c r="M683" s="41"/>
      <c r="N683" s="42"/>
    </row>
    <row r="684" spans="1:14">
      <c r="A684" s="36">
        <v>675</v>
      </c>
      <c r="B684" s="37" t="s">
        <v>1469</v>
      </c>
      <c r="C684" s="38">
        <v>494093284</v>
      </c>
      <c r="D684" s="36">
        <v>494</v>
      </c>
      <c r="E684" s="33">
        <v>93</v>
      </c>
      <c r="F684" s="33">
        <v>284</v>
      </c>
      <c r="G684" s="33">
        <v>1</v>
      </c>
      <c r="H684" s="39">
        <v>1.0449999999999999</v>
      </c>
      <c r="I684" s="36">
        <v>10</v>
      </c>
      <c r="J684" s="40"/>
      <c r="K684" s="41">
        <v>15163</v>
      </c>
      <c r="L684" s="41"/>
      <c r="M684" s="41"/>
      <c r="N684" s="42"/>
    </row>
    <row r="685" spans="1:14">
      <c r="A685" s="36">
        <v>676</v>
      </c>
      <c r="B685" s="37" t="s">
        <v>1470</v>
      </c>
      <c r="C685" s="38">
        <v>494093293</v>
      </c>
      <c r="D685" s="36">
        <v>494</v>
      </c>
      <c r="E685" s="33">
        <v>93</v>
      </c>
      <c r="F685" s="33">
        <v>293</v>
      </c>
      <c r="G685" s="33">
        <v>1</v>
      </c>
      <c r="H685" s="39">
        <v>1.0449999999999999</v>
      </c>
      <c r="I685" s="36">
        <v>10</v>
      </c>
      <c r="J685" s="40"/>
      <c r="K685" s="41">
        <v>12748</v>
      </c>
      <c r="L685" s="41"/>
      <c r="M685" s="41"/>
      <c r="N685" s="42"/>
    </row>
    <row r="686" spans="1:14">
      <c r="A686" s="36">
        <v>677</v>
      </c>
      <c r="B686" s="37" t="s">
        <v>1471</v>
      </c>
      <c r="C686" s="38">
        <v>494093308</v>
      </c>
      <c r="D686" s="36">
        <v>494</v>
      </c>
      <c r="E686" s="33">
        <v>93</v>
      </c>
      <c r="F686" s="33">
        <v>308</v>
      </c>
      <c r="G686" s="33">
        <v>1</v>
      </c>
      <c r="H686" s="39">
        <v>1.0449999999999999</v>
      </c>
      <c r="I686" s="36">
        <v>10</v>
      </c>
      <c r="J686" s="40"/>
      <c r="K686" s="41">
        <v>15163</v>
      </c>
      <c r="L686" s="41"/>
      <c r="M686" s="41"/>
      <c r="N686" s="42"/>
    </row>
    <row r="687" spans="1:14">
      <c r="A687" s="36">
        <v>678</v>
      </c>
      <c r="B687" s="37" t="s">
        <v>1472</v>
      </c>
      <c r="C687" s="38">
        <v>496201072</v>
      </c>
      <c r="D687" s="36">
        <v>496</v>
      </c>
      <c r="E687" s="33">
        <v>201</v>
      </c>
      <c r="F687" s="33">
        <v>72</v>
      </c>
      <c r="G687" s="33">
        <v>1</v>
      </c>
      <c r="H687" s="39">
        <v>1</v>
      </c>
      <c r="I687" s="36">
        <v>6</v>
      </c>
      <c r="J687" s="40"/>
      <c r="K687" s="41">
        <v>10374</v>
      </c>
      <c r="L687" s="41"/>
      <c r="M687" s="41"/>
      <c r="N687" s="42"/>
    </row>
    <row r="688" spans="1:14">
      <c r="A688" s="36">
        <v>679</v>
      </c>
      <c r="B688" s="37" t="s">
        <v>1473</v>
      </c>
      <c r="C688" s="38">
        <v>496201094</v>
      </c>
      <c r="D688" s="36">
        <v>496</v>
      </c>
      <c r="E688" s="33">
        <v>201</v>
      </c>
      <c r="F688" s="33">
        <v>94</v>
      </c>
      <c r="G688" s="33">
        <v>1</v>
      </c>
      <c r="H688" s="39">
        <v>1</v>
      </c>
      <c r="I688" s="36">
        <v>10</v>
      </c>
      <c r="J688" s="40"/>
      <c r="K688" s="41">
        <v>13975</v>
      </c>
      <c r="L688" s="41"/>
      <c r="M688" s="41"/>
      <c r="N688" s="42"/>
    </row>
    <row r="689" spans="1:14">
      <c r="A689" s="36">
        <v>680</v>
      </c>
      <c r="B689" s="37" t="s">
        <v>1474</v>
      </c>
      <c r="C689" s="38">
        <v>496201095</v>
      </c>
      <c r="D689" s="36">
        <v>496</v>
      </c>
      <c r="E689" s="33">
        <v>201</v>
      </c>
      <c r="F689" s="33">
        <v>95</v>
      </c>
      <c r="G689" s="33">
        <v>1</v>
      </c>
      <c r="H689" s="39">
        <v>1</v>
      </c>
      <c r="I689" s="36">
        <v>10</v>
      </c>
      <c r="J689" s="40"/>
      <c r="K689" s="41">
        <v>12275</v>
      </c>
      <c r="L689" s="41"/>
      <c r="M689" s="41"/>
      <c r="N689" s="42"/>
    </row>
    <row r="690" spans="1:14">
      <c r="A690" s="36">
        <v>681</v>
      </c>
      <c r="B690" s="37" t="s">
        <v>1475</v>
      </c>
      <c r="C690" s="38">
        <v>496201201</v>
      </c>
      <c r="D690" s="36">
        <v>496</v>
      </c>
      <c r="E690" s="33">
        <v>201</v>
      </c>
      <c r="F690" s="33">
        <v>201</v>
      </c>
      <c r="G690" s="33">
        <v>1</v>
      </c>
      <c r="H690" s="39">
        <v>1</v>
      </c>
      <c r="I690" s="36">
        <v>10</v>
      </c>
      <c r="J690" s="40"/>
      <c r="K690" s="41">
        <v>11224</v>
      </c>
      <c r="L690" s="41"/>
      <c r="M690" s="41"/>
      <c r="N690" s="42"/>
    </row>
    <row r="691" spans="1:14">
      <c r="A691" s="36">
        <v>682</v>
      </c>
      <c r="B691" s="37" t="s">
        <v>1476</v>
      </c>
      <c r="C691" s="38">
        <v>496201310</v>
      </c>
      <c r="D691" s="36">
        <v>496</v>
      </c>
      <c r="E691" s="33">
        <v>201</v>
      </c>
      <c r="F691" s="33">
        <v>310</v>
      </c>
      <c r="G691" s="33">
        <v>1</v>
      </c>
      <c r="H691" s="39">
        <v>1</v>
      </c>
      <c r="I691" s="36">
        <v>1</v>
      </c>
      <c r="J691" s="40"/>
      <c r="K691" s="41">
        <v>8944</v>
      </c>
      <c r="L691" s="41"/>
      <c r="M691" s="41"/>
      <c r="N691" s="42"/>
    </row>
    <row r="692" spans="1:14">
      <c r="A692" s="36">
        <v>683</v>
      </c>
      <c r="B692" s="37" t="s">
        <v>1477</v>
      </c>
      <c r="C692" s="38">
        <v>496201331</v>
      </c>
      <c r="D692" s="36">
        <v>496</v>
      </c>
      <c r="E692" s="33">
        <v>201</v>
      </c>
      <c r="F692" s="33">
        <v>331</v>
      </c>
      <c r="G692" s="33">
        <v>1</v>
      </c>
      <c r="H692" s="39">
        <v>1</v>
      </c>
      <c r="I692" s="36">
        <v>10</v>
      </c>
      <c r="J692" s="40"/>
      <c r="K692" s="41">
        <v>13125</v>
      </c>
      <c r="L692" s="41"/>
      <c r="M692" s="41"/>
      <c r="N692" s="42"/>
    </row>
    <row r="693" spans="1:14">
      <c r="A693" s="36">
        <v>684</v>
      </c>
      <c r="B693" s="37" t="s">
        <v>1478</v>
      </c>
      <c r="C693" s="38">
        <v>496201665</v>
      </c>
      <c r="D693" s="36">
        <v>496</v>
      </c>
      <c r="E693" s="33">
        <v>201</v>
      </c>
      <c r="F693" s="33">
        <v>665</v>
      </c>
      <c r="G693" s="33">
        <v>1</v>
      </c>
      <c r="H693" s="39">
        <v>1</v>
      </c>
      <c r="I693" s="36">
        <v>10</v>
      </c>
      <c r="J693" s="40"/>
      <c r="K693" s="41">
        <v>13975</v>
      </c>
      <c r="L693" s="41"/>
      <c r="M693" s="41"/>
      <c r="N693" s="42"/>
    </row>
    <row r="694" spans="1:14">
      <c r="A694" s="36">
        <v>685</v>
      </c>
      <c r="B694" s="37" t="s">
        <v>1479</v>
      </c>
      <c r="C694" s="38">
        <v>497117005</v>
      </c>
      <c r="D694" s="36">
        <v>497</v>
      </c>
      <c r="E694" s="33">
        <v>117</v>
      </c>
      <c r="F694" s="33">
        <v>5</v>
      </c>
      <c r="G694" s="33">
        <v>1</v>
      </c>
      <c r="H694" s="39">
        <v>1</v>
      </c>
      <c r="I694" s="36">
        <v>1</v>
      </c>
      <c r="J694" s="40"/>
      <c r="K694" s="41">
        <v>8710</v>
      </c>
      <c r="L694" s="41"/>
      <c r="M694" s="41"/>
      <c r="N694" s="42"/>
    </row>
    <row r="695" spans="1:14">
      <c r="A695" s="36">
        <v>686</v>
      </c>
      <c r="B695" s="37" t="s">
        <v>1480</v>
      </c>
      <c r="C695" s="38">
        <v>497117008</v>
      </c>
      <c r="D695" s="36">
        <v>497</v>
      </c>
      <c r="E695" s="33">
        <v>117</v>
      </c>
      <c r="F695" s="33">
        <v>8</v>
      </c>
      <c r="G695" s="33">
        <v>1</v>
      </c>
      <c r="H695" s="39">
        <v>1</v>
      </c>
      <c r="I695" s="36">
        <v>7</v>
      </c>
      <c r="J695" s="40"/>
      <c r="K695" s="41">
        <v>9655</v>
      </c>
      <c r="L695" s="41"/>
      <c r="M695" s="41"/>
      <c r="N695" s="42"/>
    </row>
    <row r="696" spans="1:14">
      <c r="A696" s="36">
        <v>687</v>
      </c>
      <c r="B696" s="37" t="s">
        <v>1481</v>
      </c>
      <c r="C696" s="38">
        <v>497117024</v>
      </c>
      <c r="D696" s="36">
        <v>497</v>
      </c>
      <c r="E696" s="33">
        <v>117</v>
      </c>
      <c r="F696" s="33">
        <v>24</v>
      </c>
      <c r="G696" s="33">
        <v>1</v>
      </c>
      <c r="H696" s="39">
        <v>1</v>
      </c>
      <c r="I696" s="36">
        <v>4</v>
      </c>
      <c r="J696" s="40"/>
      <c r="K696" s="41">
        <v>9217</v>
      </c>
      <c r="L696" s="41"/>
      <c r="M696" s="41"/>
      <c r="N696" s="42"/>
    </row>
    <row r="697" spans="1:14">
      <c r="A697" s="36">
        <v>688</v>
      </c>
      <c r="B697" s="37" t="s">
        <v>1482</v>
      </c>
      <c r="C697" s="38">
        <v>497117061</v>
      </c>
      <c r="D697" s="36">
        <v>497</v>
      </c>
      <c r="E697" s="33">
        <v>117</v>
      </c>
      <c r="F697" s="33">
        <v>61</v>
      </c>
      <c r="G697" s="33">
        <v>1</v>
      </c>
      <c r="H697" s="39">
        <v>1</v>
      </c>
      <c r="I697" s="36">
        <v>9</v>
      </c>
      <c r="J697" s="40"/>
      <c r="K697" s="41">
        <v>10347</v>
      </c>
      <c r="L697" s="41"/>
      <c r="M697" s="41"/>
      <c r="N697" s="42"/>
    </row>
    <row r="698" spans="1:14">
      <c r="A698" s="36">
        <v>689</v>
      </c>
      <c r="B698" s="37" t="s">
        <v>1483</v>
      </c>
      <c r="C698" s="38">
        <v>497117068</v>
      </c>
      <c r="D698" s="36">
        <v>497</v>
      </c>
      <c r="E698" s="33">
        <v>117</v>
      </c>
      <c r="F698" s="33">
        <v>68</v>
      </c>
      <c r="G698" s="33">
        <v>1</v>
      </c>
      <c r="H698" s="39">
        <v>1</v>
      </c>
      <c r="I698" s="36">
        <v>1</v>
      </c>
      <c r="J698" s="40"/>
      <c r="K698" s="41">
        <v>8450</v>
      </c>
      <c r="L698" s="41"/>
      <c r="M698" s="41"/>
      <c r="N698" s="42"/>
    </row>
    <row r="699" spans="1:14">
      <c r="A699" s="36">
        <v>690</v>
      </c>
      <c r="B699" s="37" t="s">
        <v>1484</v>
      </c>
      <c r="C699" s="38">
        <v>497117074</v>
      </c>
      <c r="D699" s="36">
        <v>497</v>
      </c>
      <c r="E699" s="33">
        <v>117</v>
      </c>
      <c r="F699" s="33">
        <v>74</v>
      </c>
      <c r="G699" s="33">
        <v>1</v>
      </c>
      <c r="H699" s="39">
        <v>1</v>
      </c>
      <c r="I699" s="36">
        <v>1</v>
      </c>
      <c r="J699" s="40"/>
      <c r="K699" s="41">
        <v>8361</v>
      </c>
      <c r="L699" s="41"/>
      <c r="M699" s="41"/>
      <c r="N699" s="42"/>
    </row>
    <row r="700" spans="1:14">
      <c r="A700" s="36">
        <v>691</v>
      </c>
      <c r="B700" s="37" t="s">
        <v>1485</v>
      </c>
      <c r="C700" s="38">
        <v>497117086</v>
      </c>
      <c r="D700" s="36">
        <v>497</v>
      </c>
      <c r="E700" s="33">
        <v>117</v>
      </c>
      <c r="F700" s="33">
        <v>86</v>
      </c>
      <c r="G700" s="33">
        <v>1</v>
      </c>
      <c r="H700" s="39">
        <v>1</v>
      </c>
      <c r="I700" s="36">
        <v>1</v>
      </c>
      <c r="J700" s="40"/>
      <c r="K700" s="41">
        <v>8722</v>
      </c>
      <c r="L700" s="41"/>
      <c r="M700" s="41"/>
      <c r="N700" s="42"/>
    </row>
    <row r="701" spans="1:14">
      <c r="A701" s="36">
        <v>692</v>
      </c>
      <c r="B701" s="37" t="s">
        <v>1486</v>
      </c>
      <c r="C701" s="38">
        <v>497117087</v>
      </c>
      <c r="D701" s="36">
        <v>497</v>
      </c>
      <c r="E701" s="33">
        <v>117</v>
      </c>
      <c r="F701" s="33">
        <v>87</v>
      </c>
      <c r="G701" s="33">
        <v>1</v>
      </c>
      <c r="H701" s="39">
        <v>1</v>
      </c>
      <c r="I701" s="36">
        <v>1</v>
      </c>
      <c r="J701" s="40"/>
      <c r="K701" s="41">
        <v>9033</v>
      </c>
      <c r="L701" s="41"/>
      <c r="M701" s="41"/>
      <c r="N701" s="42"/>
    </row>
    <row r="702" spans="1:14">
      <c r="A702" s="36">
        <v>693</v>
      </c>
      <c r="B702" s="37" t="s">
        <v>1487</v>
      </c>
      <c r="C702" s="38">
        <v>497117111</v>
      </c>
      <c r="D702" s="36">
        <v>497</v>
      </c>
      <c r="E702" s="33">
        <v>117</v>
      </c>
      <c r="F702" s="33">
        <v>111</v>
      </c>
      <c r="G702" s="33">
        <v>1</v>
      </c>
      <c r="H702" s="39">
        <v>1</v>
      </c>
      <c r="I702" s="36">
        <v>6</v>
      </c>
      <c r="J702" s="40"/>
      <c r="K702" s="41">
        <v>9419</v>
      </c>
      <c r="L702" s="41"/>
      <c r="M702" s="41"/>
      <c r="N702" s="42"/>
    </row>
    <row r="703" spans="1:14">
      <c r="A703" s="36">
        <v>694</v>
      </c>
      <c r="B703" s="37" t="s">
        <v>1488</v>
      </c>
      <c r="C703" s="38">
        <v>497117114</v>
      </c>
      <c r="D703" s="36">
        <v>497</v>
      </c>
      <c r="E703" s="33">
        <v>117</v>
      </c>
      <c r="F703" s="33">
        <v>114</v>
      </c>
      <c r="G703" s="33">
        <v>1</v>
      </c>
      <c r="H703" s="39">
        <v>1</v>
      </c>
      <c r="I703" s="36">
        <v>1</v>
      </c>
      <c r="J703" s="40"/>
      <c r="K703" s="41">
        <v>8607</v>
      </c>
      <c r="L703" s="41"/>
      <c r="M703" s="41"/>
      <c r="N703" s="42"/>
    </row>
    <row r="704" spans="1:14">
      <c r="A704" s="36">
        <v>695</v>
      </c>
      <c r="B704" s="37" t="s">
        <v>1489</v>
      </c>
      <c r="C704" s="38">
        <v>497117117</v>
      </c>
      <c r="D704" s="36">
        <v>497</v>
      </c>
      <c r="E704" s="33">
        <v>117</v>
      </c>
      <c r="F704" s="33">
        <v>117</v>
      </c>
      <c r="G704" s="33">
        <v>1</v>
      </c>
      <c r="H704" s="39">
        <v>1</v>
      </c>
      <c r="I704" s="36">
        <v>3</v>
      </c>
      <c r="J704" s="40"/>
      <c r="K704" s="41">
        <v>9124</v>
      </c>
      <c r="L704" s="41"/>
      <c r="M704" s="41"/>
      <c r="N704" s="42"/>
    </row>
    <row r="705" spans="1:14">
      <c r="A705" s="36">
        <v>696</v>
      </c>
      <c r="B705" s="37" t="s">
        <v>1490</v>
      </c>
      <c r="C705" s="38">
        <v>497117137</v>
      </c>
      <c r="D705" s="36">
        <v>497</v>
      </c>
      <c r="E705" s="33">
        <v>117</v>
      </c>
      <c r="F705" s="33">
        <v>137</v>
      </c>
      <c r="G705" s="33">
        <v>1</v>
      </c>
      <c r="H705" s="39">
        <v>1</v>
      </c>
      <c r="I705" s="36">
        <v>3</v>
      </c>
      <c r="J705" s="40"/>
      <c r="K705" s="41">
        <v>8885</v>
      </c>
      <c r="L705" s="41"/>
      <c r="M705" s="41"/>
      <c r="N705" s="42"/>
    </row>
    <row r="706" spans="1:14">
      <c r="A706" s="36">
        <v>697</v>
      </c>
      <c r="B706" s="37" t="s">
        <v>1491</v>
      </c>
      <c r="C706" s="38">
        <v>497117154</v>
      </c>
      <c r="D706" s="36">
        <v>497</v>
      </c>
      <c r="E706" s="33">
        <v>117</v>
      </c>
      <c r="F706" s="33">
        <v>154</v>
      </c>
      <c r="G706" s="33">
        <v>1</v>
      </c>
      <c r="H706" s="39">
        <v>1</v>
      </c>
      <c r="I706" s="36">
        <v>1</v>
      </c>
      <c r="J706" s="40"/>
      <c r="K706" s="41">
        <v>8290</v>
      </c>
      <c r="L706" s="41"/>
      <c r="M706" s="41"/>
      <c r="N706" s="42"/>
    </row>
    <row r="707" spans="1:14">
      <c r="A707" s="36">
        <v>698</v>
      </c>
      <c r="B707" s="37" t="s">
        <v>1492</v>
      </c>
      <c r="C707" s="38">
        <v>497117159</v>
      </c>
      <c r="D707" s="36">
        <v>497</v>
      </c>
      <c r="E707" s="33">
        <v>117</v>
      </c>
      <c r="F707" s="33">
        <v>159</v>
      </c>
      <c r="G707" s="33">
        <v>1</v>
      </c>
      <c r="H707" s="39">
        <v>1</v>
      </c>
      <c r="I707" s="36">
        <v>6</v>
      </c>
      <c r="J707" s="40"/>
      <c r="K707" s="41">
        <v>9524</v>
      </c>
      <c r="L707" s="41"/>
      <c r="M707" s="41"/>
      <c r="N707" s="42"/>
    </row>
    <row r="708" spans="1:14">
      <c r="A708" s="36">
        <v>699</v>
      </c>
      <c r="B708" s="37" t="s">
        <v>1493</v>
      </c>
      <c r="C708" s="38">
        <v>497117210</v>
      </c>
      <c r="D708" s="36">
        <v>497</v>
      </c>
      <c r="E708" s="33">
        <v>117</v>
      </c>
      <c r="F708" s="33">
        <v>210</v>
      </c>
      <c r="G708" s="33">
        <v>1</v>
      </c>
      <c r="H708" s="39">
        <v>1</v>
      </c>
      <c r="I708" s="36">
        <v>1</v>
      </c>
      <c r="J708" s="40"/>
      <c r="K708" s="41">
        <v>8699</v>
      </c>
      <c r="L708" s="41"/>
      <c r="M708" s="41"/>
      <c r="N708" s="42"/>
    </row>
    <row r="709" spans="1:14">
      <c r="A709" s="36">
        <v>700</v>
      </c>
      <c r="B709" s="37" t="s">
        <v>1494</v>
      </c>
      <c r="C709" s="38">
        <v>497117223</v>
      </c>
      <c r="D709" s="36">
        <v>497</v>
      </c>
      <c r="E709" s="33">
        <v>117</v>
      </c>
      <c r="F709" s="33">
        <v>223</v>
      </c>
      <c r="G709" s="33">
        <v>1</v>
      </c>
      <c r="H709" s="39">
        <v>1</v>
      </c>
      <c r="I709" s="36">
        <v>1</v>
      </c>
      <c r="J709" s="40"/>
      <c r="K709" s="41">
        <v>8406</v>
      </c>
      <c r="L709" s="41"/>
      <c r="M709" s="41"/>
      <c r="N709" s="42"/>
    </row>
    <row r="710" spans="1:14">
      <c r="A710" s="36">
        <v>701</v>
      </c>
      <c r="B710" s="37" t="s">
        <v>1495</v>
      </c>
      <c r="C710" s="38">
        <v>497117272</v>
      </c>
      <c r="D710" s="36">
        <v>497</v>
      </c>
      <c r="E710" s="33">
        <v>117</v>
      </c>
      <c r="F710" s="33">
        <v>272</v>
      </c>
      <c r="G710" s="33">
        <v>1</v>
      </c>
      <c r="H710" s="39">
        <v>1</v>
      </c>
      <c r="I710" s="36">
        <v>1</v>
      </c>
      <c r="J710" s="40"/>
      <c r="K710" s="41">
        <v>8406</v>
      </c>
      <c r="L710" s="41"/>
      <c r="M710" s="41"/>
      <c r="N710" s="42"/>
    </row>
    <row r="711" spans="1:14">
      <c r="A711" s="36">
        <v>702</v>
      </c>
      <c r="B711" s="37" t="s">
        <v>1496</v>
      </c>
      <c r="C711" s="38">
        <v>497117278</v>
      </c>
      <c r="D711" s="36">
        <v>497</v>
      </c>
      <c r="E711" s="33">
        <v>117</v>
      </c>
      <c r="F711" s="33">
        <v>278</v>
      </c>
      <c r="G711" s="33">
        <v>1</v>
      </c>
      <c r="H711" s="39">
        <v>1</v>
      </c>
      <c r="I711" s="36">
        <v>2</v>
      </c>
      <c r="J711" s="40"/>
      <c r="K711" s="41">
        <v>8864</v>
      </c>
      <c r="L711" s="41"/>
      <c r="M711" s="41"/>
      <c r="N711" s="42"/>
    </row>
    <row r="712" spans="1:14">
      <c r="A712" s="36">
        <v>703</v>
      </c>
      <c r="B712" s="37" t="s">
        <v>1497</v>
      </c>
      <c r="C712" s="38">
        <v>497117281</v>
      </c>
      <c r="D712" s="36">
        <v>497</v>
      </c>
      <c r="E712" s="33">
        <v>117</v>
      </c>
      <c r="F712" s="33">
        <v>281</v>
      </c>
      <c r="G712" s="33">
        <v>1</v>
      </c>
      <c r="H712" s="39">
        <v>1</v>
      </c>
      <c r="I712" s="36">
        <v>10</v>
      </c>
      <c r="J712" s="40"/>
      <c r="K712" s="41">
        <v>11542</v>
      </c>
      <c r="L712" s="41"/>
      <c r="M712" s="41"/>
      <c r="N712" s="42"/>
    </row>
    <row r="713" spans="1:14">
      <c r="A713" s="36">
        <v>704</v>
      </c>
      <c r="B713" s="37" t="s">
        <v>1498</v>
      </c>
      <c r="C713" s="38">
        <v>497117325</v>
      </c>
      <c r="D713" s="36">
        <v>497</v>
      </c>
      <c r="E713" s="33">
        <v>117</v>
      </c>
      <c r="F713" s="33">
        <v>325</v>
      </c>
      <c r="G713" s="33">
        <v>1</v>
      </c>
      <c r="H713" s="39">
        <v>1</v>
      </c>
      <c r="I713" s="36">
        <v>1</v>
      </c>
      <c r="J713" s="40"/>
      <c r="K713" s="41">
        <v>8332</v>
      </c>
      <c r="L713" s="41"/>
      <c r="M713" s="41"/>
      <c r="N713" s="42"/>
    </row>
    <row r="714" spans="1:14">
      <c r="A714" s="36">
        <v>705</v>
      </c>
      <c r="B714" s="37" t="s">
        <v>1499</v>
      </c>
      <c r="C714" s="38">
        <v>497117327</v>
      </c>
      <c r="D714" s="36">
        <v>497</v>
      </c>
      <c r="E714" s="33">
        <v>117</v>
      </c>
      <c r="F714" s="33">
        <v>327</v>
      </c>
      <c r="G714" s="33">
        <v>1</v>
      </c>
      <c r="H714" s="39">
        <v>1</v>
      </c>
      <c r="I714" s="36">
        <v>1</v>
      </c>
      <c r="J714" s="40"/>
      <c r="K714" s="41">
        <v>8450</v>
      </c>
      <c r="L714" s="41"/>
      <c r="M714" s="41"/>
      <c r="N714" s="42"/>
    </row>
    <row r="715" spans="1:14">
      <c r="A715" s="36">
        <v>706</v>
      </c>
      <c r="B715" s="37" t="s">
        <v>1500</v>
      </c>
      <c r="C715" s="38">
        <v>497117332</v>
      </c>
      <c r="D715" s="36">
        <v>497</v>
      </c>
      <c r="E715" s="33">
        <v>117</v>
      </c>
      <c r="F715" s="33">
        <v>332</v>
      </c>
      <c r="G715" s="33">
        <v>1</v>
      </c>
      <c r="H715" s="39">
        <v>1</v>
      </c>
      <c r="I715" s="36">
        <v>1</v>
      </c>
      <c r="J715" s="40"/>
      <c r="K715" s="41">
        <v>8428</v>
      </c>
      <c r="L715" s="41"/>
      <c r="M715" s="41"/>
      <c r="N715" s="42"/>
    </row>
    <row r="716" spans="1:14">
      <c r="A716" s="36">
        <v>707</v>
      </c>
      <c r="B716" s="37" t="s">
        <v>1501</v>
      </c>
      <c r="C716" s="38">
        <v>497117337</v>
      </c>
      <c r="D716" s="36">
        <v>497</v>
      </c>
      <c r="E716" s="33">
        <v>117</v>
      </c>
      <c r="F716" s="33">
        <v>337</v>
      </c>
      <c r="G716" s="33">
        <v>1</v>
      </c>
      <c r="H716" s="39">
        <v>1</v>
      </c>
      <c r="I716" s="36">
        <v>1</v>
      </c>
      <c r="J716" s="40"/>
      <c r="K716" s="41">
        <v>8094</v>
      </c>
      <c r="L716" s="41"/>
      <c r="M716" s="41"/>
      <c r="N716" s="42"/>
    </row>
    <row r="717" spans="1:14">
      <c r="A717" s="36">
        <v>708</v>
      </c>
      <c r="B717" s="37" t="s">
        <v>1502</v>
      </c>
      <c r="C717" s="38">
        <v>497117340</v>
      </c>
      <c r="D717" s="36">
        <v>497</v>
      </c>
      <c r="E717" s="33">
        <v>117</v>
      </c>
      <c r="F717" s="33">
        <v>340</v>
      </c>
      <c r="G717" s="33">
        <v>1</v>
      </c>
      <c r="H717" s="39">
        <v>1</v>
      </c>
      <c r="I717" s="36">
        <v>1</v>
      </c>
      <c r="J717" s="40"/>
      <c r="K717" s="41">
        <v>8450</v>
      </c>
      <c r="L717" s="41"/>
      <c r="M717" s="41"/>
      <c r="N717" s="42"/>
    </row>
    <row r="718" spans="1:14">
      <c r="A718" s="36">
        <v>709</v>
      </c>
      <c r="B718" s="37" t="s">
        <v>1503</v>
      </c>
      <c r="C718" s="38">
        <v>497117605</v>
      </c>
      <c r="D718" s="36">
        <v>497</v>
      </c>
      <c r="E718" s="33">
        <v>117</v>
      </c>
      <c r="F718" s="33">
        <v>605</v>
      </c>
      <c r="G718" s="33">
        <v>1</v>
      </c>
      <c r="H718" s="39">
        <v>1</v>
      </c>
      <c r="I718" s="36">
        <v>1</v>
      </c>
      <c r="J718" s="40"/>
      <c r="K718" s="41">
        <v>8685</v>
      </c>
      <c r="L718" s="41"/>
      <c r="M718" s="41"/>
      <c r="N718" s="42"/>
    </row>
    <row r="719" spans="1:14">
      <c r="A719" s="36">
        <v>710</v>
      </c>
      <c r="B719" s="37" t="s">
        <v>1504</v>
      </c>
      <c r="C719" s="38">
        <v>497117615</v>
      </c>
      <c r="D719" s="36">
        <v>497</v>
      </c>
      <c r="E719" s="33">
        <v>117</v>
      </c>
      <c r="F719" s="33">
        <v>615</v>
      </c>
      <c r="G719" s="33">
        <v>1</v>
      </c>
      <c r="H719" s="39">
        <v>1</v>
      </c>
      <c r="I719" s="36">
        <v>1</v>
      </c>
      <c r="J719" s="40"/>
      <c r="K719" s="41">
        <v>8450</v>
      </c>
      <c r="L719" s="41"/>
      <c r="M719" s="41"/>
      <c r="N719" s="42"/>
    </row>
    <row r="720" spans="1:14">
      <c r="A720" s="36">
        <v>711</v>
      </c>
      <c r="B720" s="37" t="s">
        <v>1505</v>
      </c>
      <c r="C720" s="33">
        <v>497117632</v>
      </c>
      <c r="D720" s="36">
        <v>497</v>
      </c>
      <c r="E720" s="33">
        <v>117</v>
      </c>
      <c r="F720" s="33">
        <v>632</v>
      </c>
      <c r="G720" s="33">
        <v>1</v>
      </c>
      <c r="H720" s="39">
        <v>1</v>
      </c>
      <c r="I720" s="36">
        <v>1</v>
      </c>
      <c r="J720" s="40"/>
      <c r="K720" s="41">
        <v>8094</v>
      </c>
      <c r="L720" s="41"/>
      <c r="M720" s="41"/>
    </row>
    <row r="721" spans="1:13">
      <c r="A721" s="36">
        <v>712</v>
      </c>
      <c r="B721" s="37" t="s">
        <v>1506</v>
      </c>
      <c r="C721" s="33">
        <v>497117635</v>
      </c>
      <c r="D721" s="36">
        <v>497</v>
      </c>
      <c r="E721" s="33">
        <v>117</v>
      </c>
      <c r="F721" s="33">
        <v>635</v>
      </c>
      <c r="G721" s="33">
        <v>1</v>
      </c>
      <c r="H721" s="39">
        <v>1</v>
      </c>
      <c r="I721" s="36">
        <v>8</v>
      </c>
      <c r="J721" s="40"/>
      <c r="K721" s="41">
        <v>10131</v>
      </c>
      <c r="L721" s="41"/>
      <c r="M721" s="41"/>
    </row>
    <row r="722" spans="1:13">
      <c r="A722" s="36">
        <v>713</v>
      </c>
      <c r="B722" s="37" t="s">
        <v>1507</v>
      </c>
      <c r="C722" s="33">
        <v>497117670</v>
      </c>
      <c r="D722" s="36">
        <v>497</v>
      </c>
      <c r="E722" s="33">
        <v>117</v>
      </c>
      <c r="F722" s="33">
        <v>670</v>
      </c>
      <c r="G722" s="33">
        <v>1</v>
      </c>
      <c r="H722" s="39">
        <v>1</v>
      </c>
      <c r="I722" s="36">
        <v>10</v>
      </c>
      <c r="J722" s="40"/>
      <c r="K722" s="41">
        <v>11035</v>
      </c>
      <c r="L722" s="41"/>
      <c r="M722" s="41"/>
    </row>
    <row r="723" spans="1:13">
      <c r="A723" s="36">
        <v>714</v>
      </c>
      <c r="B723" s="37" t="s">
        <v>1508</v>
      </c>
      <c r="C723" s="33">
        <v>497117674</v>
      </c>
      <c r="D723" s="36">
        <v>497</v>
      </c>
      <c r="E723" s="33">
        <v>117</v>
      </c>
      <c r="F723" s="33">
        <v>674</v>
      </c>
      <c r="G723" s="33">
        <v>1</v>
      </c>
      <c r="H723" s="39">
        <v>1</v>
      </c>
      <c r="I723" s="36">
        <v>3</v>
      </c>
      <c r="J723" s="40"/>
      <c r="K723" s="41">
        <v>9018</v>
      </c>
      <c r="L723" s="41"/>
      <c r="M723" s="41"/>
    </row>
    <row r="724" spans="1:13">
      <c r="A724" s="36">
        <v>715</v>
      </c>
      <c r="B724" s="37" t="s">
        <v>1509</v>
      </c>
      <c r="C724" s="33">
        <v>497117755</v>
      </c>
      <c r="D724" s="36">
        <v>497</v>
      </c>
      <c r="E724" s="33">
        <v>117</v>
      </c>
      <c r="F724" s="33">
        <v>755</v>
      </c>
      <c r="G724" s="33">
        <v>1</v>
      </c>
      <c r="H724" s="39">
        <v>1</v>
      </c>
      <c r="I724" s="36">
        <v>1</v>
      </c>
      <c r="J724" s="40"/>
      <c r="K724" s="41">
        <v>8094</v>
      </c>
      <c r="L724" s="41"/>
      <c r="M724" s="41"/>
    </row>
    <row r="725" spans="1:13">
      <c r="A725" s="36">
        <v>716</v>
      </c>
      <c r="B725" s="37" t="s">
        <v>1510</v>
      </c>
      <c r="C725" s="33">
        <v>498281281</v>
      </c>
      <c r="D725" s="36">
        <v>498</v>
      </c>
      <c r="E725" s="33">
        <v>281</v>
      </c>
      <c r="F725" s="33">
        <v>281</v>
      </c>
      <c r="G725" s="33">
        <v>1</v>
      </c>
      <c r="H725" s="39">
        <v>1</v>
      </c>
      <c r="I725" s="36">
        <v>10</v>
      </c>
      <c r="J725" s="40"/>
      <c r="K725" s="41">
        <v>11507</v>
      </c>
      <c r="L725" s="41"/>
      <c r="M725" s="41"/>
    </row>
    <row r="726" spans="1:13">
      <c r="A726" s="36">
        <v>717</v>
      </c>
      <c r="B726" s="37" t="s">
        <v>1511</v>
      </c>
      <c r="C726" s="33">
        <v>499061061</v>
      </c>
      <c r="D726" s="36">
        <v>499</v>
      </c>
      <c r="E726" s="33">
        <v>61</v>
      </c>
      <c r="F726" s="33">
        <v>61</v>
      </c>
      <c r="G726" s="33">
        <v>1</v>
      </c>
      <c r="H726" s="39">
        <v>1</v>
      </c>
      <c r="I726" s="36">
        <v>9</v>
      </c>
      <c r="J726" s="40"/>
      <c r="K726" s="41">
        <v>10651</v>
      </c>
      <c r="L726" s="41"/>
      <c r="M726" s="41"/>
    </row>
    <row r="727" spans="1:13">
      <c r="A727" s="36">
        <v>718</v>
      </c>
      <c r="B727" s="37" t="s">
        <v>1512</v>
      </c>
      <c r="C727" s="33">
        <v>499061161</v>
      </c>
      <c r="D727" s="36">
        <v>499</v>
      </c>
      <c r="E727" s="33">
        <v>61</v>
      </c>
      <c r="F727" s="33">
        <v>161</v>
      </c>
      <c r="G727" s="33">
        <v>1</v>
      </c>
      <c r="H727" s="39">
        <v>1</v>
      </c>
      <c r="I727" s="36">
        <v>10</v>
      </c>
      <c r="J727" s="40"/>
      <c r="K727" s="41">
        <v>11808</v>
      </c>
      <c r="L727" s="41"/>
      <c r="M727" s="41"/>
    </row>
    <row r="728" spans="1:13">
      <c r="A728" s="36">
        <v>719</v>
      </c>
      <c r="B728" s="37" t="s">
        <v>1513</v>
      </c>
      <c r="C728" s="33">
        <v>499061281</v>
      </c>
      <c r="D728" s="36">
        <v>499</v>
      </c>
      <c r="E728" s="33">
        <v>61</v>
      </c>
      <c r="F728" s="33">
        <v>281</v>
      </c>
      <c r="G728" s="33">
        <v>1</v>
      </c>
      <c r="H728" s="39">
        <v>1</v>
      </c>
      <c r="I728" s="36">
        <v>10</v>
      </c>
      <c r="J728" s="40"/>
      <c r="K728" s="41">
        <v>10976</v>
      </c>
      <c r="L728" s="41"/>
      <c r="M728" s="41"/>
    </row>
    <row r="729" spans="1:13">
      <c r="A729" s="36">
        <v>720</v>
      </c>
      <c r="B729" s="37" t="s">
        <v>1514</v>
      </c>
      <c r="C729" s="33">
        <v>499061332</v>
      </c>
      <c r="D729" s="36">
        <v>499</v>
      </c>
      <c r="E729" s="33">
        <v>61</v>
      </c>
      <c r="F729" s="33">
        <v>332</v>
      </c>
      <c r="G729" s="33">
        <v>1</v>
      </c>
      <c r="H729" s="39">
        <v>1</v>
      </c>
      <c r="I729" s="36">
        <v>10</v>
      </c>
      <c r="J729" s="40"/>
      <c r="K729" s="41">
        <v>11650</v>
      </c>
      <c r="L729" s="41"/>
      <c r="M729" s="41"/>
    </row>
    <row r="730" spans="1:13">
      <c r="A730" s="36">
        <v>721</v>
      </c>
      <c r="B730" s="37" t="s">
        <v>1515</v>
      </c>
      <c r="C730" s="33">
        <v>3501137061</v>
      </c>
      <c r="D730" s="36">
        <v>3501</v>
      </c>
      <c r="E730" s="33">
        <v>137</v>
      </c>
      <c r="F730" s="33">
        <v>61</v>
      </c>
      <c r="G730" s="33">
        <v>1</v>
      </c>
      <c r="H730" s="39">
        <v>1</v>
      </c>
      <c r="I730" s="36">
        <v>10</v>
      </c>
      <c r="J730" s="40"/>
      <c r="K730" s="41">
        <v>12223</v>
      </c>
      <c r="L730" s="41"/>
      <c r="M730" s="41"/>
    </row>
    <row r="731" spans="1:13">
      <c r="A731" s="36">
        <v>722</v>
      </c>
      <c r="B731" s="37" t="s">
        <v>1516</v>
      </c>
      <c r="C731" s="33">
        <v>3501137086</v>
      </c>
      <c r="D731" s="36">
        <v>3501</v>
      </c>
      <c r="E731" s="33">
        <v>137</v>
      </c>
      <c r="F731" s="33">
        <v>86</v>
      </c>
      <c r="G731" s="33">
        <v>1</v>
      </c>
      <c r="H731" s="39">
        <v>1</v>
      </c>
      <c r="I731" s="36">
        <v>1</v>
      </c>
      <c r="J731" s="40"/>
      <c r="K731" s="41">
        <v>9794</v>
      </c>
      <c r="L731" s="41"/>
      <c r="M731" s="41"/>
    </row>
    <row r="732" spans="1:13">
      <c r="A732" s="36">
        <v>723</v>
      </c>
      <c r="B732" s="37" t="s">
        <v>1517</v>
      </c>
      <c r="C732" s="33">
        <v>3501137127</v>
      </c>
      <c r="D732" s="36">
        <v>3501</v>
      </c>
      <c r="E732" s="33">
        <v>137</v>
      </c>
      <c r="F732" s="33">
        <v>127</v>
      </c>
      <c r="G732" s="33">
        <v>1</v>
      </c>
      <c r="H732" s="39">
        <v>1</v>
      </c>
      <c r="I732" s="36">
        <v>1</v>
      </c>
      <c r="J732" s="40"/>
      <c r="K732" s="41">
        <v>9794</v>
      </c>
      <c r="L732" s="41"/>
      <c r="M732" s="41"/>
    </row>
    <row r="733" spans="1:13">
      <c r="A733" s="36">
        <v>724</v>
      </c>
      <c r="B733" s="37" t="s">
        <v>1518</v>
      </c>
      <c r="C733" s="33">
        <v>3501137137</v>
      </c>
      <c r="D733" s="36">
        <v>3501</v>
      </c>
      <c r="E733" s="33">
        <v>137</v>
      </c>
      <c r="F733" s="33">
        <v>137</v>
      </c>
      <c r="G733" s="33">
        <v>1</v>
      </c>
      <c r="H733" s="39">
        <v>1</v>
      </c>
      <c r="I733" s="36">
        <v>10</v>
      </c>
      <c r="J733" s="40"/>
      <c r="K733" s="41">
        <v>13007</v>
      </c>
      <c r="L733" s="41"/>
      <c r="M733" s="41"/>
    </row>
    <row r="734" spans="1:13">
      <c r="A734" s="36">
        <v>725</v>
      </c>
      <c r="B734" s="37" t="s">
        <v>1519</v>
      </c>
      <c r="C734" s="33">
        <v>3501137210</v>
      </c>
      <c r="D734" s="36">
        <v>3501</v>
      </c>
      <c r="E734" s="33">
        <v>137</v>
      </c>
      <c r="F734" s="33">
        <v>210</v>
      </c>
      <c r="G734" s="33">
        <v>1</v>
      </c>
      <c r="H734" s="39">
        <v>1</v>
      </c>
      <c r="I734" s="36">
        <v>10</v>
      </c>
      <c r="J734" s="40"/>
      <c r="K734" s="41">
        <v>13975</v>
      </c>
      <c r="L734" s="41"/>
      <c r="M734" s="41"/>
    </row>
    <row r="735" spans="1:13">
      <c r="A735" s="36">
        <v>726</v>
      </c>
      <c r="B735" s="37" t="s">
        <v>1520</v>
      </c>
      <c r="C735" s="33">
        <v>3501137278</v>
      </c>
      <c r="D735" s="36">
        <v>3501</v>
      </c>
      <c r="E735" s="33">
        <v>137</v>
      </c>
      <c r="F735" s="33">
        <v>278</v>
      </c>
      <c r="G735" s="33">
        <v>1</v>
      </c>
      <c r="H735" s="39">
        <v>1</v>
      </c>
      <c r="I735" s="36">
        <v>1</v>
      </c>
      <c r="J735" s="40"/>
      <c r="K735" s="41">
        <v>9794</v>
      </c>
      <c r="L735" s="41"/>
      <c r="M735" s="41"/>
    </row>
    <row r="736" spans="1:13">
      <c r="A736" s="36">
        <v>727</v>
      </c>
      <c r="B736" s="37" t="s">
        <v>1521</v>
      </c>
      <c r="C736" s="33">
        <v>3501137281</v>
      </c>
      <c r="D736" s="36">
        <v>3501</v>
      </c>
      <c r="E736" s="33">
        <v>137</v>
      </c>
      <c r="F736" s="33">
        <v>281</v>
      </c>
      <c r="G736" s="33">
        <v>1</v>
      </c>
      <c r="H736" s="39">
        <v>1</v>
      </c>
      <c r="I736" s="36">
        <v>10</v>
      </c>
      <c r="J736" s="40"/>
      <c r="K736" s="41">
        <v>12941</v>
      </c>
      <c r="L736" s="41"/>
      <c r="M736" s="41"/>
    </row>
    <row r="737" spans="1:13">
      <c r="A737" s="36">
        <v>728</v>
      </c>
      <c r="B737" s="37" t="s">
        <v>1522</v>
      </c>
      <c r="C737" s="33">
        <v>3501137325</v>
      </c>
      <c r="D737" s="36">
        <v>3501</v>
      </c>
      <c r="E737" s="33">
        <v>137</v>
      </c>
      <c r="F737" s="33">
        <v>325</v>
      </c>
      <c r="G737" s="33">
        <v>1</v>
      </c>
      <c r="H737" s="39">
        <v>1</v>
      </c>
      <c r="I737" s="36">
        <v>10</v>
      </c>
      <c r="J737" s="40"/>
      <c r="K737" s="41">
        <v>13975</v>
      </c>
      <c r="L737" s="41"/>
      <c r="M737" s="41"/>
    </row>
    <row r="738" spans="1:13">
      <c r="A738" s="36">
        <v>729</v>
      </c>
      <c r="B738" s="37" t="s">
        <v>1523</v>
      </c>
      <c r="C738" s="33">
        <v>3501137332</v>
      </c>
      <c r="D738" s="36">
        <v>3501</v>
      </c>
      <c r="E738" s="33">
        <v>137</v>
      </c>
      <c r="F738" s="33">
        <v>332</v>
      </c>
      <c r="G738" s="33">
        <v>1</v>
      </c>
      <c r="H738" s="39">
        <v>1</v>
      </c>
      <c r="I738" s="36">
        <v>1</v>
      </c>
      <c r="J738" s="40"/>
      <c r="K738" s="41">
        <v>9794</v>
      </c>
      <c r="L738" s="41"/>
      <c r="M738" s="41"/>
    </row>
    <row r="739" spans="1:13">
      <c r="A739" s="36">
        <v>730</v>
      </c>
      <c r="B739" s="37" t="s">
        <v>1524</v>
      </c>
      <c r="C739" s="33">
        <v>3501137672</v>
      </c>
      <c r="D739" s="36">
        <v>3501</v>
      </c>
      <c r="E739" s="33">
        <v>137</v>
      </c>
      <c r="F739" s="33">
        <v>672</v>
      </c>
      <c r="G739" s="33">
        <v>1</v>
      </c>
      <c r="H739" s="39">
        <v>1</v>
      </c>
      <c r="I739" s="36">
        <v>1</v>
      </c>
      <c r="J739" s="40"/>
      <c r="K739" s="41">
        <v>9794</v>
      </c>
      <c r="L739" s="41"/>
      <c r="M739" s="41"/>
    </row>
    <row r="740" spans="1:13">
      <c r="A740" s="36">
        <v>731</v>
      </c>
      <c r="B740" s="37" t="s">
        <v>1525</v>
      </c>
      <c r="C740" s="33">
        <v>3502281061</v>
      </c>
      <c r="D740" s="36">
        <v>3502</v>
      </c>
      <c r="E740" s="33">
        <v>281</v>
      </c>
      <c r="F740" s="33">
        <v>61</v>
      </c>
      <c r="G740" s="33">
        <v>1</v>
      </c>
      <c r="H740" s="39">
        <v>1</v>
      </c>
      <c r="I740" s="36">
        <v>10</v>
      </c>
      <c r="J740" s="40"/>
      <c r="K740" s="41">
        <v>12275</v>
      </c>
      <c r="L740" s="41"/>
      <c r="M740" s="41"/>
    </row>
    <row r="741" spans="1:13">
      <c r="A741" s="36">
        <v>732</v>
      </c>
      <c r="B741" s="37" t="s">
        <v>1526</v>
      </c>
      <c r="C741" s="33">
        <v>3502281137</v>
      </c>
      <c r="D741" s="36">
        <v>3502</v>
      </c>
      <c r="E741" s="33">
        <v>281</v>
      </c>
      <c r="F741" s="33">
        <v>137</v>
      </c>
      <c r="G741" s="33">
        <v>1</v>
      </c>
      <c r="H741" s="39">
        <v>1</v>
      </c>
      <c r="I741" s="36">
        <v>1</v>
      </c>
      <c r="J741" s="40"/>
      <c r="K741" s="41">
        <v>10413</v>
      </c>
      <c r="L741" s="41"/>
      <c r="M741" s="41"/>
    </row>
    <row r="742" spans="1:13">
      <c r="A742" s="36">
        <v>733</v>
      </c>
      <c r="B742" s="37" t="s">
        <v>1527</v>
      </c>
      <c r="C742" s="33">
        <v>3502281281</v>
      </c>
      <c r="D742" s="36">
        <v>3502</v>
      </c>
      <c r="E742" s="33">
        <v>281</v>
      </c>
      <c r="F742" s="33">
        <v>281</v>
      </c>
      <c r="G742" s="33">
        <v>1</v>
      </c>
      <c r="H742" s="39">
        <v>1</v>
      </c>
      <c r="I742" s="36">
        <v>10</v>
      </c>
      <c r="J742" s="40"/>
      <c r="K742" s="41">
        <v>12019</v>
      </c>
      <c r="L742" s="41"/>
      <c r="M742" s="41"/>
    </row>
    <row r="743" spans="1:13">
      <c r="A743" s="36">
        <v>734</v>
      </c>
      <c r="B743" s="37" t="s">
        <v>1586</v>
      </c>
      <c r="C743" s="33">
        <v>3503160031</v>
      </c>
      <c r="D743" s="36">
        <v>3503</v>
      </c>
      <c r="E743" s="33">
        <v>160</v>
      </c>
      <c r="F743" s="33">
        <v>31</v>
      </c>
      <c r="G743" s="33">
        <v>1</v>
      </c>
      <c r="H743" s="39">
        <v>1</v>
      </c>
      <c r="I743" s="36">
        <v>9</v>
      </c>
      <c r="J743" s="40"/>
      <c r="K743" s="41">
        <v>9953</v>
      </c>
      <c r="L743" s="41"/>
      <c r="M743" s="41"/>
    </row>
    <row r="744" spans="1:13">
      <c r="A744" s="36">
        <v>735</v>
      </c>
      <c r="B744" s="37" t="s">
        <v>1587</v>
      </c>
      <c r="C744" s="33">
        <v>3503160044</v>
      </c>
      <c r="D744" s="36">
        <v>3503</v>
      </c>
      <c r="E744" s="33">
        <v>160</v>
      </c>
      <c r="F744" s="33">
        <v>44</v>
      </c>
      <c r="G744" s="33">
        <v>1</v>
      </c>
      <c r="H744" s="39">
        <v>1</v>
      </c>
      <c r="I744" s="36">
        <v>1</v>
      </c>
      <c r="J744" s="40"/>
      <c r="K744" s="41">
        <v>8406</v>
      </c>
      <c r="L744" s="41"/>
      <c r="M744" s="41"/>
    </row>
    <row r="745" spans="1:13">
      <c r="A745" s="36">
        <v>736</v>
      </c>
      <c r="B745" s="37" t="s">
        <v>1588</v>
      </c>
      <c r="C745" s="33">
        <v>3503160048</v>
      </c>
      <c r="D745" s="36">
        <v>3503</v>
      </c>
      <c r="E745" s="33">
        <v>160</v>
      </c>
      <c r="F745" s="33">
        <v>48</v>
      </c>
      <c r="G745" s="33">
        <v>1</v>
      </c>
      <c r="H745" s="39">
        <v>1</v>
      </c>
      <c r="I745" s="36">
        <v>1</v>
      </c>
      <c r="J745" s="40"/>
      <c r="K745" s="41">
        <v>8450</v>
      </c>
      <c r="L745" s="41"/>
      <c r="M745" s="41"/>
    </row>
    <row r="746" spans="1:13">
      <c r="A746" s="36">
        <v>737</v>
      </c>
      <c r="B746" s="37" t="s">
        <v>1589</v>
      </c>
      <c r="C746" s="33">
        <v>3503160056</v>
      </c>
      <c r="D746" s="36">
        <v>3503</v>
      </c>
      <c r="E746" s="33">
        <v>160</v>
      </c>
      <c r="F746" s="33">
        <v>56</v>
      </c>
      <c r="G746" s="33">
        <v>1</v>
      </c>
      <c r="H746" s="39">
        <v>1</v>
      </c>
      <c r="I746" s="36">
        <v>1</v>
      </c>
      <c r="J746" s="40"/>
      <c r="K746" s="41">
        <v>8406</v>
      </c>
      <c r="L746" s="41"/>
      <c r="M746" s="41"/>
    </row>
    <row r="747" spans="1:13">
      <c r="A747" s="36">
        <v>738</v>
      </c>
      <c r="B747" s="37" t="s">
        <v>1590</v>
      </c>
      <c r="C747" s="33">
        <v>3503160079</v>
      </c>
      <c r="D747" s="36">
        <v>3503</v>
      </c>
      <c r="E747" s="33">
        <v>160</v>
      </c>
      <c r="F747" s="33">
        <v>79</v>
      </c>
      <c r="G747" s="33">
        <v>1</v>
      </c>
      <c r="H747" s="39">
        <v>1</v>
      </c>
      <c r="I747" s="36">
        <v>8</v>
      </c>
      <c r="J747" s="40"/>
      <c r="K747" s="41">
        <v>9676</v>
      </c>
      <c r="L747" s="41"/>
      <c r="M747" s="41"/>
    </row>
    <row r="748" spans="1:13">
      <c r="A748" s="36">
        <v>739</v>
      </c>
      <c r="B748" s="37" t="s">
        <v>1591</v>
      </c>
      <c r="C748" s="33">
        <v>3503160149</v>
      </c>
      <c r="D748" s="36">
        <v>3503</v>
      </c>
      <c r="E748" s="33">
        <v>160</v>
      </c>
      <c r="F748" s="33">
        <v>149</v>
      </c>
      <c r="G748" s="33">
        <v>1</v>
      </c>
      <c r="H748" s="39">
        <v>1</v>
      </c>
      <c r="I748" s="36">
        <v>10</v>
      </c>
      <c r="J748" s="40"/>
      <c r="K748" s="41">
        <v>12631</v>
      </c>
      <c r="L748" s="41"/>
      <c r="M748" s="41"/>
    </row>
    <row r="749" spans="1:13">
      <c r="A749" s="36">
        <v>740</v>
      </c>
      <c r="B749" s="37" t="s">
        <v>1592</v>
      </c>
      <c r="C749" s="33">
        <v>3503160160</v>
      </c>
      <c r="D749" s="36">
        <v>3503</v>
      </c>
      <c r="E749" s="33">
        <v>160</v>
      </c>
      <c r="F749" s="33">
        <v>160</v>
      </c>
      <c r="G749" s="33">
        <v>1</v>
      </c>
      <c r="H749" s="39">
        <v>1</v>
      </c>
      <c r="I749" s="36">
        <v>10</v>
      </c>
      <c r="J749" s="40"/>
      <c r="K749" s="41">
        <v>10846</v>
      </c>
      <c r="L749" s="41"/>
      <c r="M749" s="41"/>
    </row>
    <row r="750" spans="1:13">
      <c r="A750" s="36">
        <v>741</v>
      </c>
      <c r="B750" s="37" t="s">
        <v>1593</v>
      </c>
      <c r="C750" s="33">
        <v>3503160295</v>
      </c>
      <c r="D750" s="36">
        <v>3503</v>
      </c>
      <c r="E750" s="33">
        <v>160</v>
      </c>
      <c r="F750" s="33">
        <v>295</v>
      </c>
      <c r="G750" s="33">
        <v>1</v>
      </c>
      <c r="H750" s="39">
        <v>1</v>
      </c>
      <c r="I750" s="36">
        <v>1</v>
      </c>
      <c r="J750" s="40"/>
      <c r="K750" s="41">
        <v>8442</v>
      </c>
      <c r="L750" s="41"/>
      <c r="M750" s="41"/>
    </row>
    <row r="751" spans="1:13">
      <c r="A751" s="36">
        <v>742</v>
      </c>
      <c r="B751" s="37" t="s">
        <v>1594</v>
      </c>
      <c r="C751" s="33">
        <v>3503160301</v>
      </c>
      <c r="D751" s="36">
        <v>3503</v>
      </c>
      <c r="E751" s="33">
        <v>160</v>
      </c>
      <c r="F751" s="33">
        <v>301</v>
      </c>
      <c r="G751" s="33">
        <v>1</v>
      </c>
      <c r="H751" s="39">
        <v>1</v>
      </c>
      <c r="I751" s="36">
        <v>10</v>
      </c>
      <c r="J751" s="40"/>
      <c r="K751" s="41">
        <v>12587</v>
      </c>
      <c r="L751" s="41"/>
      <c r="M751" s="41"/>
    </row>
    <row r="752" spans="1:13">
      <c r="A752" s="36">
        <v>743</v>
      </c>
      <c r="B752" s="37" t="s">
        <v>1595</v>
      </c>
      <c r="C752" s="33">
        <v>3503160342</v>
      </c>
      <c r="D752" s="36">
        <v>3503</v>
      </c>
      <c r="E752" s="33">
        <v>160</v>
      </c>
      <c r="F752" s="33">
        <v>342</v>
      </c>
      <c r="G752" s="33">
        <v>1</v>
      </c>
      <c r="H752" s="39">
        <v>1</v>
      </c>
      <c r="I752" s="36">
        <v>1</v>
      </c>
      <c r="J752" s="40"/>
      <c r="K752" s="41">
        <v>8450</v>
      </c>
      <c r="L752" s="41"/>
      <c r="M752" s="41"/>
    </row>
    <row r="753" spans="1:13">
      <c r="A753" s="36">
        <v>744</v>
      </c>
      <c r="B753" s="37" t="s">
        <v>1596</v>
      </c>
      <c r="C753" s="33">
        <v>3503160735</v>
      </c>
      <c r="D753" s="36">
        <v>3503</v>
      </c>
      <c r="E753" s="33">
        <v>160</v>
      </c>
      <c r="F753" s="33">
        <v>735</v>
      </c>
      <c r="G753" s="33">
        <v>1</v>
      </c>
      <c r="H753" s="39">
        <v>1</v>
      </c>
      <c r="I753" s="36">
        <v>10</v>
      </c>
      <c r="J753" s="40"/>
      <c r="K753" s="41">
        <v>12609</v>
      </c>
      <c r="L753" s="41"/>
      <c r="M753" s="41"/>
    </row>
    <row r="754" spans="1:13">
      <c r="A754" s="36">
        <v>745</v>
      </c>
      <c r="B754" s="37" t="s">
        <v>1528</v>
      </c>
      <c r="C754" s="33">
        <v>3504035016</v>
      </c>
      <c r="D754" s="36">
        <v>3504</v>
      </c>
      <c r="E754" s="33">
        <v>35</v>
      </c>
      <c r="F754" s="33">
        <v>16</v>
      </c>
      <c r="G754" s="33">
        <v>1</v>
      </c>
      <c r="H754" s="39">
        <v>1.079</v>
      </c>
      <c r="I754" s="36">
        <v>1</v>
      </c>
      <c r="J754" s="40"/>
      <c r="K754" s="41">
        <v>10438</v>
      </c>
      <c r="L754" s="41"/>
      <c r="M754" s="41"/>
    </row>
    <row r="755" spans="1:13">
      <c r="A755" s="36">
        <v>746</v>
      </c>
      <c r="B755" s="37" t="s">
        <v>1529</v>
      </c>
      <c r="C755" s="33">
        <v>3504035035</v>
      </c>
      <c r="D755" s="36">
        <v>3504</v>
      </c>
      <c r="E755" s="33">
        <v>35</v>
      </c>
      <c r="F755" s="33">
        <v>35</v>
      </c>
      <c r="G755" s="33">
        <v>1</v>
      </c>
      <c r="H755" s="39">
        <v>1.079</v>
      </c>
      <c r="I755" s="36">
        <v>10</v>
      </c>
      <c r="J755" s="40"/>
      <c r="K755" s="41">
        <v>13274</v>
      </c>
      <c r="L755" s="41"/>
      <c r="M755" s="41"/>
    </row>
    <row r="756" spans="1:13">
      <c r="A756" s="36">
        <v>747</v>
      </c>
      <c r="B756" s="37" t="s">
        <v>1530</v>
      </c>
      <c r="C756" s="33">
        <v>3504035044</v>
      </c>
      <c r="D756" s="36">
        <v>3504</v>
      </c>
      <c r="E756" s="33">
        <v>35</v>
      </c>
      <c r="F756" s="33">
        <v>44</v>
      </c>
      <c r="G756" s="33">
        <v>1</v>
      </c>
      <c r="H756" s="39">
        <v>1.079</v>
      </c>
      <c r="I756" s="36">
        <v>10</v>
      </c>
      <c r="J756" s="40"/>
      <c r="K756" s="41">
        <v>14923</v>
      </c>
      <c r="L756" s="41"/>
      <c r="M756" s="41"/>
    </row>
    <row r="757" spans="1:13">
      <c r="A757" s="36">
        <v>748</v>
      </c>
      <c r="B757" s="37" t="s">
        <v>1531</v>
      </c>
      <c r="C757" s="33">
        <v>3504035057</v>
      </c>
      <c r="D757" s="36">
        <v>3504</v>
      </c>
      <c r="E757" s="33">
        <v>35</v>
      </c>
      <c r="F757" s="33">
        <v>57</v>
      </c>
      <c r="G757" s="33">
        <v>1</v>
      </c>
      <c r="H757" s="39">
        <v>1.079</v>
      </c>
      <c r="I757" s="36">
        <v>1</v>
      </c>
      <c r="J757" s="40"/>
      <c r="K757" s="41">
        <v>10438</v>
      </c>
      <c r="L757" s="41"/>
      <c r="M757" s="41"/>
    </row>
    <row r="758" spans="1:13">
      <c r="A758" s="36">
        <v>749</v>
      </c>
      <c r="B758" s="37" t="s">
        <v>1532</v>
      </c>
      <c r="C758" s="33">
        <v>3504035160</v>
      </c>
      <c r="D758" s="36">
        <v>3504</v>
      </c>
      <c r="E758" s="33">
        <v>35</v>
      </c>
      <c r="F758" s="33">
        <v>160</v>
      </c>
      <c r="G758" s="33">
        <v>1</v>
      </c>
      <c r="H758" s="39">
        <v>1.079</v>
      </c>
      <c r="I758" s="36">
        <v>10</v>
      </c>
      <c r="J758" s="40"/>
      <c r="K758" s="41">
        <v>14923</v>
      </c>
      <c r="L758" s="41"/>
      <c r="M758" s="41"/>
    </row>
    <row r="759" spans="1:13">
      <c r="A759" s="36">
        <v>750</v>
      </c>
      <c r="B759" s="37" t="s">
        <v>1533</v>
      </c>
      <c r="C759" s="33">
        <v>3504035220</v>
      </c>
      <c r="D759" s="36">
        <v>3504</v>
      </c>
      <c r="E759" s="33">
        <v>35</v>
      </c>
      <c r="F759" s="33">
        <v>220</v>
      </c>
      <c r="G759" s="33">
        <v>1</v>
      </c>
      <c r="H759" s="39">
        <v>1.079</v>
      </c>
      <c r="I759" s="36">
        <v>10</v>
      </c>
      <c r="J759" s="40"/>
      <c r="K759" s="41">
        <v>12680</v>
      </c>
      <c r="L759" s="41"/>
      <c r="M759" s="41"/>
    </row>
    <row r="760" spans="1:13">
      <c r="A760" s="36">
        <v>751</v>
      </c>
      <c r="B760" s="37" t="s">
        <v>1534</v>
      </c>
      <c r="C760" s="33">
        <v>3504035244</v>
      </c>
      <c r="D760" s="36">
        <v>3504</v>
      </c>
      <c r="E760" s="33">
        <v>35</v>
      </c>
      <c r="F760" s="33">
        <v>244</v>
      </c>
      <c r="G760" s="33">
        <v>1</v>
      </c>
      <c r="H760" s="39">
        <v>1.079</v>
      </c>
      <c r="I760" s="36">
        <v>10</v>
      </c>
      <c r="J760" s="40"/>
      <c r="K760" s="41">
        <v>14923</v>
      </c>
      <c r="L760" s="41"/>
      <c r="M760" s="41"/>
    </row>
    <row r="761" spans="1:13">
      <c r="A761" s="36">
        <v>752</v>
      </c>
      <c r="B761" s="37" t="s">
        <v>1535</v>
      </c>
      <c r="C761" s="33">
        <v>3506262035</v>
      </c>
      <c r="D761" s="36">
        <v>3506</v>
      </c>
      <c r="E761" s="33">
        <v>262</v>
      </c>
      <c r="F761" s="33">
        <v>35</v>
      </c>
      <c r="G761" s="33">
        <v>1</v>
      </c>
      <c r="H761" s="39">
        <v>1</v>
      </c>
      <c r="I761" s="36">
        <v>1</v>
      </c>
      <c r="J761" s="40"/>
      <c r="K761" s="41">
        <v>10103</v>
      </c>
      <c r="L761" s="41"/>
      <c r="M761" s="41"/>
    </row>
    <row r="762" spans="1:13">
      <c r="A762" s="36">
        <v>753</v>
      </c>
      <c r="B762" s="37" t="s">
        <v>1536</v>
      </c>
      <c r="C762" s="33">
        <v>3506262049</v>
      </c>
      <c r="D762" s="36">
        <v>3506</v>
      </c>
      <c r="E762" s="33">
        <v>262</v>
      </c>
      <c r="F762" s="33">
        <v>49</v>
      </c>
      <c r="G762" s="33">
        <v>1</v>
      </c>
      <c r="H762" s="39">
        <v>1</v>
      </c>
      <c r="I762" s="36">
        <v>10</v>
      </c>
      <c r="J762" s="40"/>
      <c r="K762" s="41">
        <v>12275</v>
      </c>
      <c r="L762" s="41"/>
      <c r="M762" s="41"/>
    </row>
    <row r="763" spans="1:13">
      <c r="A763" s="36">
        <v>754</v>
      </c>
      <c r="B763" s="37" t="s">
        <v>1537</v>
      </c>
      <c r="C763" s="33">
        <v>3506262057</v>
      </c>
      <c r="D763" s="36">
        <v>3506</v>
      </c>
      <c r="E763" s="33">
        <v>262</v>
      </c>
      <c r="F763" s="33">
        <v>57</v>
      </c>
      <c r="G763" s="33">
        <v>1</v>
      </c>
      <c r="H763" s="39">
        <v>1</v>
      </c>
      <c r="I763" s="36">
        <v>10</v>
      </c>
      <c r="J763" s="40"/>
      <c r="K763" s="41">
        <v>11884</v>
      </c>
      <c r="L763" s="41"/>
      <c r="M763" s="41"/>
    </row>
    <row r="764" spans="1:13">
      <c r="A764" s="36">
        <v>755</v>
      </c>
      <c r="B764" s="37" t="s">
        <v>1538</v>
      </c>
      <c r="C764" s="33">
        <v>3506262071</v>
      </c>
      <c r="D764" s="36">
        <v>3506</v>
      </c>
      <c r="E764" s="33">
        <v>262</v>
      </c>
      <c r="F764" s="33">
        <v>71</v>
      </c>
      <c r="G764" s="33">
        <v>1</v>
      </c>
      <c r="H764" s="39">
        <v>1</v>
      </c>
      <c r="I764" s="36">
        <v>10</v>
      </c>
      <c r="J764" s="40"/>
      <c r="K764" s="41">
        <v>13975</v>
      </c>
      <c r="L764" s="41"/>
      <c r="M764" s="41"/>
    </row>
    <row r="765" spans="1:13">
      <c r="A765" s="36">
        <v>756</v>
      </c>
      <c r="B765" s="37" t="s">
        <v>1539</v>
      </c>
      <c r="C765" s="33">
        <v>3506262093</v>
      </c>
      <c r="D765" s="36">
        <v>3506</v>
      </c>
      <c r="E765" s="33">
        <v>262</v>
      </c>
      <c r="F765" s="33">
        <v>93</v>
      </c>
      <c r="G765" s="33">
        <v>1</v>
      </c>
      <c r="H765" s="39">
        <v>1</v>
      </c>
      <c r="I765" s="36">
        <v>9</v>
      </c>
      <c r="J765" s="40"/>
      <c r="K765" s="41">
        <v>11442</v>
      </c>
      <c r="L765" s="41"/>
      <c r="M765" s="41"/>
    </row>
    <row r="766" spans="1:13">
      <c r="A766" s="36">
        <v>757</v>
      </c>
      <c r="B766" s="37" t="s">
        <v>1540</v>
      </c>
      <c r="C766" s="33">
        <v>3506262149</v>
      </c>
      <c r="D766" s="36">
        <v>3506</v>
      </c>
      <c r="E766" s="33">
        <v>262</v>
      </c>
      <c r="F766" s="33">
        <v>149</v>
      </c>
      <c r="G766" s="33">
        <v>1</v>
      </c>
      <c r="H766" s="39">
        <v>1</v>
      </c>
      <c r="I766" s="36">
        <v>10</v>
      </c>
      <c r="J766" s="40"/>
      <c r="K766" s="41">
        <v>12235</v>
      </c>
      <c r="L766" s="41"/>
      <c r="M766" s="41"/>
    </row>
    <row r="767" spans="1:13">
      <c r="A767" s="36">
        <v>758</v>
      </c>
      <c r="B767" s="37" t="s">
        <v>1541</v>
      </c>
      <c r="C767" s="33">
        <v>3506262163</v>
      </c>
      <c r="D767" s="36">
        <v>3506</v>
      </c>
      <c r="E767" s="33">
        <v>262</v>
      </c>
      <c r="F767" s="33">
        <v>163</v>
      </c>
      <c r="G767" s="33">
        <v>1</v>
      </c>
      <c r="H767" s="39">
        <v>1</v>
      </c>
      <c r="I767" s="36">
        <v>9</v>
      </c>
      <c r="J767" s="40"/>
      <c r="K767" s="41">
        <v>11349</v>
      </c>
      <c r="L767" s="41"/>
      <c r="M767" s="41"/>
    </row>
    <row r="768" spans="1:13">
      <c r="A768" s="36">
        <v>759</v>
      </c>
      <c r="B768" s="37" t="s">
        <v>1542</v>
      </c>
      <c r="C768" s="33">
        <v>3506262165</v>
      </c>
      <c r="D768" s="36">
        <v>3506</v>
      </c>
      <c r="E768" s="33">
        <v>262</v>
      </c>
      <c r="F768" s="33">
        <v>165</v>
      </c>
      <c r="G768" s="33">
        <v>1</v>
      </c>
      <c r="H768" s="39">
        <v>1</v>
      </c>
      <c r="I768" s="36">
        <v>8</v>
      </c>
      <c r="J768" s="40"/>
      <c r="K768" s="41">
        <v>10873</v>
      </c>
      <c r="L768" s="41"/>
      <c r="M768" s="41"/>
    </row>
    <row r="769" spans="1:13">
      <c r="A769" s="36">
        <v>760</v>
      </c>
      <c r="B769" s="37" t="s">
        <v>1543</v>
      </c>
      <c r="C769" s="33">
        <v>3506262175</v>
      </c>
      <c r="D769" s="36">
        <v>3506</v>
      </c>
      <c r="E769" s="33">
        <v>262</v>
      </c>
      <c r="F769" s="33">
        <v>175</v>
      </c>
      <c r="G769" s="33">
        <v>1</v>
      </c>
      <c r="H769" s="39">
        <v>1</v>
      </c>
      <c r="I769" s="36">
        <v>1</v>
      </c>
      <c r="J769" s="40"/>
      <c r="K769" s="41">
        <v>8094</v>
      </c>
      <c r="L769" s="41"/>
      <c r="M769" s="41"/>
    </row>
    <row r="770" spans="1:13">
      <c r="A770" s="36">
        <v>761</v>
      </c>
      <c r="B770" s="37" t="s">
        <v>1544</v>
      </c>
      <c r="C770" s="33">
        <v>3506262176</v>
      </c>
      <c r="D770" s="36">
        <v>3506</v>
      </c>
      <c r="E770" s="33">
        <v>262</v>
      </c>
      <c r="F770" s="33">
        <v>176</v>
      </c>
      <c r="G770" s="33">
        <v>1</v>
      </c>
      <c r="H770" s="39">
        <v>1</v>
      </c>
      <c r="I770" s="36">
        <v>6</v>
      </c>
      <c r="J770" s="40"/>
      <c r="K770" s="41">
        <v>10698</v>
      </c>
      <c r="L770" s="41"/>
      <c r="M770" s="41"/>
    </row>
    <row r="771" spans="1:13">
      <c r="A771" s="36">
        <v>762</v>
      </c>
      <c r="B771" s="37" t="s">
        <v>1545</v>
      </c>
      <c r="C771" s="33">
        <v>3506262178</v>
      </c>
      <c r="D771" s="36">
        <v>3506</v>
      </c>
      <c r="E771" s="33">
        <v>262</v>
      </c>
      <c r="F771" s="33">
        <v>178</v>
      </c>
      <c r="G771" s="33">
        <v>1</v>
      </c>
      <c r="H771" s="39">
        <v>1</v>
      </c>
      <c r="I771" s="36">
        <v>10</v>
      </c>
      <c r="J771" s="40"/>
      <c r="K771" s="41">
        <v>12080</v>
      </c>
      <c r="L771" s="41"/>
      <c r="M771" s="41"/>
    </row>
    <row r="772" spans="1:13">
      <c r="A772" s="36">
        <v>763</v>
      </c>
      <c r="B772" s="37" t="s">
        <v>1546</v>
      </c>
      <c r="C772" s="33">
        <v>3506262229</v>
      </c>
      <c r="D772" s="36">
        <v>3506</v>
      </c>
      <c r="E772" s="33">
        <v>262</v>
      </c>
      <c r="F772" s="33">
        <v>229</v>
      </c>
      <c r="G772" s="33">
        <v>1</v>
      </c>
      <c r="H772" s="39">
        <v>1</v>
      </c>
      <c r="I772" s="36">
        <v>4</v>
      </c>
      <c r="J772" s="40"/>
      <c r="K772" s="41">
        <v>10180</v>
      </c>
      <c r="L772" s="41"/>
      <c r="M772" s="41"/>
    </row>
    <row r="773" spans="1:13">
      <c r="A773" s="36">
        <v>764</v>
      </c>
      <c r="B773" s="37" t="s">
        <v>1547</v>
      </c>
      <c r="C773" s="33">
        <v>3506262248</v>
      </c>
      <c r="D773" s="36">
        <v>3506</v>
      </c>
      <c r="E773" s="33">
        <v>262</v>
      </c>
      <c r="F773" s="33">
        <v>248</v>
      </c>
      <c r="G773" s="33">
        <v>1</v>
      </c>
      <c r="H773" s="39">
        <v>1</v>
      </c>
      <c r="I773" s="36">
        <v>7</v>
      </c>
      <c r="J773" s="40"/>
      <c r="K773" s="41">
        <v>10648</v>
      </c>
      <c r="L773" s="41"/>
      <c r="M773" s="41"/>
    </row>
    <row r="774" spans="1:13">
      <c r="A774" s="36">
        <v>765</v>
      </c>
      <c r="B774" s="37" t="s">
        <v>1548</v>
      </c>
      <c r="C774" s="33">
        <v>3506262258</v>
      </c>
      <c r="D774" s="36">
        <v>3506</v>
      </c>
      <c r="E774" s="33">
        <v>262</v>
      </c>
      <c r="F774" s="33">
        <v>258</v>
      </c>
      <c r="G774" s="33">
        <v>1</v>
      </c>
      <c r="H774" s="39">
        <v>1</v>
      </c>
      <c r="I774" s="36">
        <v>7</v>
      </c>
      <c r="J774" s="40"/>
      <c r="K774" s="41">
        <v>9740</v>
      </c>
      <c r="L774" s="41"/>
      <c r="M774" s="41"/>
    </row>
    <row r="775" spans="1:13">
      <c r="A775" s="36">
        <v>766</v>
      </c>
      <c r="B775" s="37" t="s">
        <v>1549</v>
      </c>
      <c r="C775" s="33">
        <v>3506262262</v>
      </c>
      <c r="D775" s="36">
        <v>3506</v>
      </c>
      <c r="E775" s="33">
        <v>262</v>
      </c>
      <c r="F775" s="33">
        <v>262</v>
      </c>
      <c r="G775" s="33">
        <v>1</v>
      </c>
      <c r="H775" s="39">
        <v>1</v>
      </c>
      <c r="I775" s="36">
        <v>4</v>
      </c>
      <c r="J775" s="40"/>
      <c r="K775" s="41">
        <v>10124</v>
      </c>
      <c r="L775" s="41"/>
      <c r="M775" s="41"/>
    </row>
    <row r="776" spans="1:13">
      <c r="A776" s="36">
        <v>767</v>
      </c>
      <c r="B776" s="37" t="s">
        <v>1550</v>
      </c>
      <c r="C776" s="33">
        <v>3506262274</v>
      </c>
      <c r="D776" s="36">
        <v>3506</v>
      </c>
      <c r="E776" s="33">
        <v>262</v>
      </c>
      <c r="F776" s="33">
        <v>274</v>
      </c>
      <c r="G776" s="33">
        <v>1</v>
      </c>
      <c r="H776" s="39">
        <v>1</v>
      </c>
      <c r="I776" s="36">
        <v>1</v>
      </c>
      <c r="J776" s="40"/>
      <c r="K776" s="41">
        <v>10103</v>
      </c>
      <c r="L776" s="41"/>
      <c r="M776" s="41"/>
    </row>
    <row r="777" spans="1:13">
      <c r="A777" s="36">
        <v>768</v>
      </c>
      <c r="B777" s="37" t="s">
        <v>1551</v>
      </c>
      <c r="C777" s="33">
        <v>3506262284</v>
      </c>
      <c r="D777" s="36">
        <v>3506</v>
      </c>
      <c r="E777" s="33">
        <v>262</v>
      </c>
      <c r="F777" s="33">
        <v>284</v>
      </c>
      <c r="G777" s="33">
        <v>1</v>
      </c>
      <c r="H777" s="39">
        <v>1</v>
      </c>
      <c r="I777" s="36">
        <v>1</v>
      </c>
      <c r="J777" s="40"/>
      <c r="K777" s="41">
        <v>9254</v>
      </c>
      <c r="L777" s="41"/>
      <c r="M777" s="41"/>
    </row>
    <row r="778" spans="1:13">
      <c r="A778" s="36">
        <v>769</v>
      </c>
      <c r="B778" s="37" t="s">
        <v>1552</v>
      </c>
      <c r="C778" s="33">
        <v>3506262305</v>
      </c>
      <c r="D778" s="36">
        <v>3506</v>
      </c>
      <c r="E778" s="33">
        <v>262</v>
      </c>
      <c r="F778" s="33">
        <v>305</v>
      </c>
      <c r="G778" s="33">
        <v>1</v>
      </c>
      <c r="H778" s="39">
        <v>1</v>
      </c>
      <c r="I778" s="36">
        <v>1</v>
      </c>
      <c r="J778" s="40"/>
      <c r="K778" s="41">
        <v>8944</v>
      </c>
      <c r="L778" s="41"/>
      <c r="M778" s="41"/>
    </row>
    <row r="779" spans="1:13">
      <c r="A779" s="36">
        <v>770</v>
      </c>
      <c r="B779" s="37" t="s">
        <v>1553</v>
      </c>
      <c r="C779" s="33">
        <v>3506262346</v>
      </c>
      <c r="D779" s="36">
        <v>3506</v>
      </c>
      <c r="E779" s="33">
        <v>262</v>
      </c>
      <c r="F779" s="33">
        <v>346</v>
      </c>
      <c r="G779" s="33">
        <v>1</v>
      </c>
      <c r="H779" s="39">
        <v>1</v>
      </c>
      <c r="I779" s="36">
        <v>10</v>
      </c>
      <c r="J779" s="40"/>
      <c r="K779" s="41">
        <v>12842</v>
      </c>
      <c r="L779" s="41"/>
      <c r="M779" s="41"/>
    </row>
    <row r="780" spans="1:13">
      <c r="A780" s="36">
        <v>771</v>
      </c>
      <c r="B780" s="37" t="s">
        <v>1554</v>
      </c>
      <c r="C780" s="33">
        <v>3506262347</v>
      </c>
      <c r="D780" s="36">
        <v>3506</v>
      </c>
      <c r="E780" s="33">
        <v>262</v>
      </c>
      <c r="F780" s="33">
        <v>347</v>
      </c>
      <c r="G780" s="33">
        <v>1</v>
      </c>
      <c r="H780" s="39">
        <v>1</v>
      </c>
      <c r="I780" s="36">
        <v>1</v>
      </c>
      <c r="J780" s="40"/>
      <c r="K780" s="41">
        <v>9524</v>
      </c>
      <c r="L780" s="41"/>
      <c r="M780" s="41"/>
    </row>
    <row r="781" spans="1:13">
      <c r="A781" s="36">
        <v>772</v>
      </c>
      <c r="B781" s="37" t="s">
        <v>1555</v>
      </c>
      <c r="C781" s="33">
        <v>3507201003</v>
      </c>
      <c r="D781" s="36">
        <v>3507</v>
      </c>
      <c r="E781" s="33">
        <v>201</v>
      </c>
      <c r="F781" s="33">
        <v>3</v>
      </c>
      <c r="G781" s="33">
        <v>1</v>
      </c>
      <c r="H781" s="39">
        <v>1</v>
      </c>
      <c r="I781" s="36">
        <v>10</v>
      </c>
      <c r="J781" s="40"/>
      <c r="K781" s="41">
        <v>11884</v>
      </c>
      <c r="L781" s="41"/>
      <c r="M781" s="41"/>
    </row>
    <row r="782" spans="1:13">
      <c r="A782" s="36">
        <v>773</v>
      </c>
      <c r="B782" s="37" t="s">
        <v>1556</v>
      </c>
      <c r="C782" s="33">
        <v>3507201072</v>
      </c>
      <c r="D782" s="36">
        <v>3507</v>
      </c>
      <c r="E782" s="33">
        <v>201</v>
      </c>
      <c r="F782" s="33">
        <v>72</v>
      </c>
      <c r="G782" s="33">
        <v>1</v>
      </c>
      <c r="H782" s="39">
        <v>1</v>
      </c>
      <c r="I782" s="36">
        <v>1</v>
      </c>
      <c r="J782" s="40"/>
      <c r="K782" s="41">
        <v>9794</v>
      </c>
      <c r="L782" s="41"/>
      <c r="M782" s="41"/>
    </row>
    <row r="783" spans="1:13">
      <c r="A783" s="36">
        <v>774</v>
      </c>
      <c r="B783" s="37" t="s">
        <v>1557</v>
      </c>
      <c r="C783" s="33">
        <v>3507201094</v>
      </c>
      <c r="D783" s="36">
        <v>3507</v>
      </c>
      <c r="E783" s="33">
        <v>201</v>
      </c>
      <c r="F783" s="33">
        <v>94</v>
      </c>
      <c r="G783" s="33">
        <v>1</v>
      </c>
      <c r="H783" s="39">
        <v>1</v>
      </c>
      <c r="I783" s="36">
        <v>1</v>
      </c>
      <c r="J783" s="40"/>
      <c r="K783" s="41">
        <v>9794</v>
      </c>
      <c r="L783" s="41"/>
      <c r="M783" s="41"/>
    </row>
    <row r="784" spans="1:13">
      <c r="A784" s="36">
        <v>775</v>
      </c>
      <c r="B784" s="37" t="s">
        <v>1558</v>
      </c>
      <c r="C784" s="33">
        <v>3507201095</v>
      </c>
      <c r="D784" s="36">
        <v>3507</v>
      </c>
      <c r="E784" s="33">
        <v>201</v>
      </c>
      <c r="F784" s="33">
        <v>95</v>
      </c>
      <c r="G784" s="33">
        <v>1</v>
      </c>
      <c r="H784" s="39">
        <v>1</v>
      </c>
      <c r="I784" s="36">
        <v>10</v>
      </c>
      <c r="J784" s="40"/>
      <c r="K784" s="41">
        <v>11884</v>
      </c>
      <c r="L784" s="41"/>
      <c r="M784" s="41"/>
    </row>
    <row r="785" spans="1:13">
      <c r="A785" s="36">
        <v>776</v>
      </c>
      <c r="B785" s="37" t="s">
        <v>1559</v>
      </c>
      <c r="C785" s="33">
        <v>3507201201</v>
      </c>
      <c r="D785" s="36">
        <v>3507</v>
      </c>
      <c r="E785" s="33">
        <v>201</v>
      </c>
      <c r="F785" s="33">
        <v>201</v>
      </c>
      <c r="G785" s="33">
        <v>1</v>
      </c>
      <c r="H785" s="39">
        <v>1</v>
      </c>
      <c r="I785" s="36">
        <v>10</v>
      </c>
      <c r="J785" s="40"/>
      <c r="K785" s="41">
        <v>13034</v>
      </c>
      <c r="L785" s="41"/>
      <c r="M785" s="41"/>
    </row>
    <row r="786" spans="1:13">
      <c r="A786" s="36">
        <v>777</v>
      </c>
      <c r="B786" s="37" t="s">
        <v>1560</v>
      </c>
      <c r="C786" s="33">
        <v>3507201740</v>
      </c>
      <c r="D786" s="36">
        <v>3507</v>
      </c>
      <c r="E786" s="33">
        <v>201</v>
      </c>
      <c r="F786" s="33">
        <v>740</v>
      </c>
      <c r="G786" s="33">
        <v>1</v>
      </c>
      <c r="H786" s="39">
        <v>1</v>
      </c>
      <c r="I786" s="36">
        <v>1</v>
      </c>
      <c r="J786" s="40"/>
      <c r="K786" s="41">
        <v>9794</v>
      </c>
      <c r="L786" s="41"/>
      <c r="M786" s="41"/>
    </row>
    <row r="787" spans="1:13">
      <c r="A787" s="36">
        <v>778</v>
      </c>
      <c r="B787" s="37" t="s">
        <v>1561</v>
      </c>
      <c r="C787" s="33">
        <v>3508281061</v>
      </c>
      <c r="D787" s="36">
        <v>3508</v>
      </c>
      <c r="E787" s="33">
        <v>281</v>
      </c>
      <c r="F787" s="33">
        <v>61</v>
      </c>
      <c r="G787" s="33">
        <v>1</v>
      </c>
      <c r="H787" s="39">
        <v>1</v>
      </c>
      <c r="I787" s="36">
        <v>10</v>
      </c>
      <c r="J787" s="40"/>
      <c r="K787" s="41">
        <v>11884</v>
      </c>
      <c r="L787" s="41"/>
      <c r="M787" s="41"/>
    </row>
    <row r="788" spans="1:13">
      <c r="A788" s="36">
        <v>779</v>
      </c>
      <c r="B788" s="37" t="s">
        <v>1562</v>
      </c>
      <c r="C788" s="33">
        <v>3508281137</v>
      </c>
      <c r="D788" s="36">
        <v>3508</v>
      </c>
      <c r="E788" s="33">
        <v>281</v>
      </c>
      <c r="F788" s="33">
        <v>137</v>
      </c>
      <c r="G788" s="33">
        <v>1</v>
      </c>
      <c r="H788" s="39">
        <v>1</v>
      </c>
      <c r="I788" s="36">
        <v>10</v>
      </c>
      <c r="J788" s="40"/>
      <c r="K788" s="41">
        <v>12194</v>
      </c>
      <c r="L788" s="41"/>
      <c r="M788" s="41"/>
    </row>
    <row r="789" spans="1:13">
      <c r="A789" s="36">
        <v>780</v>
      </c>
      <c r="B789" s="37" t="s">
        <v>1563</v>
      </c>
      <c r="C789" s="32">
        <v>3508281281</v>
      </c>
      <c r="D789" s="36">
        <v>3508</v>
      </c>
      <c r="E789" s="33">
        <v>281</v>
      </c>
      <c r="F789" s="33">
        <v>281</v>
      </c>
      <c r="G789" s="33">
        <v>1</v>
      </c>
      <c r="H789" s="39">
        <v>1</v>
      </c>
      <c r="I789" s="36">
        <v>10</v>
      </c>
      <c r="J789" s="40"/>
      <c r="K789" s="41">
        <v>13485</v>
      </c>
      <c r="L789" s="41"/>
      <c r="M789" s="41"/>
    </row>
    <row r="790" spans="1:13">
      <c r="A790" s="36">
        <v>781</v>
      </c>
      <c r="B790" s="37" t="s">
        <v>1564</v>
      </c>
      <c r="C790" s="32">
        <v>3508281332</v>
      </c>
      <c r="D790" s="36">
        <v>3508</v>
      </c>
      <c r="E790" s="33">
        <v>281</v>
      </c>
      <c r="F790" s="33">
        <v>332</v>
      </c>
      <c r="G790" s="33">
        <v>1</v>
      </c>
      <c r="H790" s="39">
        <v>1</v>
      </c>
      <c r="I790" s="36">
        <v>10</v>
      </c>
      <c r="J790" s="40"/>
      <c r="K790" s="41">
        <v>14594</v>
      </c>
      <c r="L790" s="41"/>
      <c r="M790" s="41"/>
    </row>
    <row r="791" spans="1:13">
      <c r="A791" s="36">
        <v>782</v>
      </c>
      <c r="B791" s="37" t="s">
        <v>1565</v>
      </c>
      <c r="C791" s="32">
        <v>3509095095</v>
      </c>
      <c r="D791" s="36">
        <v>3509</v>
      </c>
      <c r="E791" s="33">
        <v>95</v>
      </c>
      <c r="F791" s="33">
        <v>95</v>
      </c>
      <c r="G791" s="33">
        <v>1</v>
      </c>
      <c r="H791" s="39">
        <v>1</v>
      </c>
      <c r="I791" s="36">
        <v>10</v>
      </c>
      <c r="J791" s="40"/>
      <c r="K791" s="41">
        <v>10635</v>
      </c>
      <c r="L791" s="41"/>
      <c r="M791" s="41"/>
    </row>
    <row r="792" spans="1:13">
      <c r="A792" s="36">
        <v>783</v>
      </c>
      <c r="B792" s="37" t="s">
        <v>1566</v>
      </c>
      <c r="C792" s="32">
        <v>3509095265</v>
      </c>
      <c r="D792" s="36">
        <v>3509</v>
      </c>
      <c r="E792" s="33">
        <v>95</v>
      </c>
      <c r="F792" s="33">
        <v>265</v>
      </c>
      <c r="G792" s="33">
        <v>1</v>
      </c>
      <c r="H792" s="39">
        <v>1</v>
      </c>
      <c r="I792" s="36">
        <v>1</v>
      </c>
      <c r="J792" s="40"/>
      <c r="K792" s="41">
        <v>8094</v>
      </c>
      <c r="L792" s="41"/>
      <c r="M792" s="41"/>
    </row>
    <row r="793" spans="1:13">
      <c r="A793" s="36">
        <v>784</v>
      </c>
      <c r="B793" s="37" t="s">
        <v>1567</v>
      </c>
      <c r="C793" s="32">
        <v>3509095293</v>
      </c>
      <c r="D793" s="36">
        <v>3509</v>
      </c>
      <c r="E793" s="33">
        <v>95</v>
      </c>
      <c r="F793" s="33">
        <v>293</v>
      </c>
      <c r="G793" s="33">
        <v>1</v>
      </c>
      <c r="H793" s="39">
        <v>1</v>
      </c>
      <c r="I793" s="36">
        <v>8</v>
      </c>
      <c r="J793" s="40"/>
      <c r="K793" s="41">
        <v>9461</v>
      </c>
      <c r="L793" s="41"/>
      <c r="M793" s="41"/>
    </row>
    <row r="794" spans="1:13">
      <c r="A794" s="36">
        <v>785</v>
      </c>
      <c r="B794" s="37" t="s">
        <v>1568</v>
      </c>
      <c r="C794" s="32">
        <v>3509095331</v>
      </c>
      <c r="D794" s="36">
        <v>3509</v>
      </c>
      <c r="E794" s="33">
        <v>95</v>
      </c>
      <c r="F794" s="33">
        <v>331</v>
      </c>
      <c r="G794" s="33">
        <v>1</v>
      </c>
      <c r="H794" s="39">
        <v>1</v>
      </c>
      <c r="I794" s="36">
        <v>1</v>
      </c>
      <c r="J794" s="40"/>
      <c r="K794" s="41">
        <v>8094</v>
      </c>
      <c r="L794" s="41"/>
      <c r="M794" s="41"/>
    </row>
    <row r="795" spans="1:13">
      <c r="A795" s="36">
        <v>786</v>
      </c>
      <c r="B795" s="37" t="s">
        <v>1569</v>
      </c>
      <c r="C795" s="32">
        <v>3510281005</v>
      </c>
      <c r="D795" s="36">
        <v>3510</v>
      </c>
      <c r="E795" s="33">
        <v>281</v>
      </c>
      <c r="F795" s="33">
        <v>5</v>
      </c>
      <c r="G795" s="33">
        <v>1</v>
      </c>
      <c r="H795" s="39">
        <v>1</v>
      </c>
      <c r="I795" s="36">
        <v>10</v>
      </c>
      <c r="J795" s="40"/>
      <c r="K795" s="41">
        <v>12631</v>
      </c>
      <c r="L795" s="41"/>
      <c r="M795" s="41"/>
    </row>
    <row r="796" spans="1:13">
      <c r="A796" s="36">
        <v>787</v>
      </c>
      <c r="B796" s="37" t="s">
        <v>1570</v>
      </c>
      <c r="C796" s="32">
        <v>3510281061</v>
      </c>
      <c r="D796" s="36">
        <v>3510</v>
      </c>
      <c r="E796" s="33">
        <v>281</v>
      </c>
      <c r="F796" s="33">
        <v>61</v>
      </c>
      <c r="G796" s="33">
        <v>1</v>
      </c>
      <c r="H796" s="39">
        <v>1</v>
      </c>
      <c r="I796" s="36">
        <v>1</v>
      </c>
      <c r="J796" s="40"/>
      <c r="K796" s="41">
        <v>10413</v>
      </c>
      <c r="L796" s="41"/>
      <c r="M796" s="41"/>
    </row>
    <row r="797" spans="1:13">
      <c r="A797" s="36">
        <v>788</v>
      </c>
      <c r="B797" s="37" t="s">
        <v>1571</v>
      </c>
      <c r="C797" s="32">
        <v>3510281281</v>
      </c>
      <c r="D797" s="36">
        <v>3510</v>
      </c>
      <c r="E797" s="33">
        <v>281</v>
      </c>
      <c r="F797" s="33">
        <v>281</v>
      </c>
      <c r="G797" s="33">
        <v>1</v>
      </c>
      <c r="H797" s="39">
        <v>1</v>
      </c>
      <c r="I797" s="36">
        <v>10</v>
      </c>
      <c r="J797" s="40"/>
      <c r="K797" s="41">
        <v>12010</v>
      </c>
      <c r="L797" s="41"/>
      <c r="M797" s="41"/>
    </row>
    <row r="798" spans="1:13">
      <c r="A798" s="36">
        <v>789</v>
      </c>
      <c r="B798" s="37" t="s">
        <v>1572</v>
      </c>
      <c r="C798" s="32">
        <v>3510281332</v>
      </c>
      <c r="D798" s="36">
        <v>3510</v>
      </c>
      <c r="E798" s="33">
        <v>281</v>
      </c>
      <c r="F798" s="33">
        <v>332</v>
      </c>
      <c r="G798" s="33">
        <v>1</v>
      </c>
      <c r="H798" s="39">
        <v>1</v>
      </c>
      <c r="I798" s="36">
        <v>10</v>
      </c>
      <c r="J798" s="40"/>
      <c r="K798" s="41">
        <v>11522</v>
      </c>
      <c r="L798" s="41"/>
      <c r="M798" s="41"/>
    </row>
    <row r="799" spans="1:13">
      <c r="A799" s="36">
        <v>790</v>
      </c>
      <c r="B799" s="37" t="s">
        <v>1573</v>
      </c>
      <c r="C799" s="32">
        <v>3513044044</v>
      </c>
      <c r="D799" s="36">
        <v>3513</v>
      </c>
      <c r="E799" s="33">
        <v>44</v>
      </c>
      <c r="F799" s="33">
        <v>44</v>
      </c>
      <c r="G799" s="33">
        <v>1</v>
      </c>
      <c r="H799" s="39">
        <v>1</v>
      </c>
      <c r="I799" s="36">
        <v>10</v>
      </c>
      <c r="J799" s="40"/>
      <c r="K799" s="41">
        <v>10612</v>
      </c>
      <c r="L799" s="41"/>
      <c r="M799" s="41"/>
    </row>
    <row r="800" spans="1:13">
      <c r="A800" s="36">
        <v>791</v>
      </c>
      <c r="B800" s="37" t="s">
        <v>1574</v>
      </c>
      <c r="C800" s="32">
        <v>3513044133</v>
      </c>
      <c r="D800" s="36">
        <v>3513</v>
      </c>
      <c r="E800" s="33">
        <v>44</v>
      </c>
      <c r="F800" s="33">
        <v>133</v>
      </c>
      <c r="G800" s="33">
        <v>1</v>
      </c>
      <c r="H800" s="39">
        <v>1</v>
      </c>
      <c r="I800" s="36">
        <v>10</v>
      </c>
      <c r="J800" s="40"/>
      <c r="K800" s="41">
        <v>12275</v>
      </c>
      <c r="L800" s="41"/>
      <c r="M800" s="41"/>
    </row>
    <row r="801" spans="1:13">
      <c r="A801" s="36">
        <v>792</v>
      </c>
      <c r="B801" s="37" t="s">
        <v>1575</v>
      </c>
      <c r="C801" s="32">
        <v>3513044244</v>
      </c>
      <c r="D801" s="36">
        <v>3513</v>
      </c>
      <c r="E801" s="33">
        <v>44</v>
      </c>
      <c r="F801" s="33">
        <v>244</v>
      </c>
      <c r="G801" s="33">
        <v>1</v>
      </c>
      <c r="H801" s="39">
        <v>1</v>
      </c>
      <c r="I801" s="36">
        <v>7</v>
      </c>
      <c r="J801" s="40"/>
      <c r="K801" s="41">
        <v>9202</v>
      </c>
      <c r="L801" s="41"/>
      <c r="M801" s="41"/>
    </row>
    <row r="802" spans="1:13">
      <c r="A802" s="36">
        <v>793</v>
      </c>
      <c r="B802" s="37" t="s">
        <v>1576</v>
      </c>
      <c r="C802" s="32">
        <v>3513044293</v>
      </c>
      <c r="D802" s="36">
        <v>3513</v>
      </c>
      <c r="E802" s="33">
        <v>44</v>
      </c>
      <c r="F802" s="33">
        <v>293</v>
      </c>
      <c r="G802" s="33">
        <v>1</v>
      </c>
      <c r="H802" s="39">
        <v>1</v>
      </c>
      <c r="I802" s="36">
        <v>10</v>
      </c>
      <c r="J802" s="40"/>
      <c r="K802" s="41">
        <v>10185</v>
      </c>
      <c r="L802" s="41"/>
      <c r="M802" s="41"/>
    </row>
  </sheetData>
  <autoFilter ref="A9:N802">
    <filterColumn colId="8"/>
  </autoFilter>
  <sortState ref="C10:C724">
    <sortCondition ref="C10"/>
  </sortState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pageSetUpPr autoPageBreaks="0"/>
  </sheetPr>
  <dimension ref="A1:M60001"/>
  <sheetViews>
    <sheetView showGridLines="0" zoomScaleNormal="100" workbookViewId="0">
      <pane ySplit="9" topLeftCell="A10" activePane="bottomLeft" state="frozen"/>
      <selection activeCell="C9" sqref="C9"/>
      <selection pane="bottomLeft" activeCell="C9" sqref="C9"/>
    </sheetView>
  </sheetViews>
  <sheetFormatPr defaultColWidth="9.33203125" defaultRowHeight="12.75" customHeight="1"/>
  <cols>
    <col min="1" max="1" width="7.1640625" style="76" customWidth="1"/>
    <col min="2" max="2" width="22.5" style="77" customWidth="1"/>
    <col min="3" max="3" width="9.33203125" style="76" customWidth="1"/>
    <col min="4" max="5" width="10" style="76" customWidth="1"/>
    <col min="6" max="6" width="8.1640625" style="258" customWidth="1"/>
    <col min="7" max="7" width="9.1640625" style="258" customWidth="1"/>
    <col min="8" max="8" width="12.6640625" style="258" customWidth="1"/>
    <col min="9" max="9" width="15.1640625" style="258" customWidth="1"/>
    <col min="10" max="10" width="9.33203125" style="258"/>
    <col min="11" max="13" width="9.33203125" style="76"/>
    <col min="14" max="16384" width="9.33203125" style="77"/>
  </cols>
  <sheetData>
    <row r="1" spans="1:13" ht="19.7" customHeight="1">
      <c r="A1" s="380" t="s">
        <v>663</v>
      </c>
      <c r="C1" s="78"/>
      <c r="D1" s="271"/>
      <c r="E1" s="271"/>
    </row>
    <row r="2" spans="1:13" ht="19.7" customHeight="1">
      <c r="A2" s="380" t="s">
        <v>654</v>
      </c>
      <c r="C2" s="79"/>
      <c r="D2" s="79"/>
      <c r="E2" s="79"/>
    </row>
    <row r="3" spans="1:13" ht="17.45" customHeight="1">
      <c r="A3" s="273" t="s">
        <v>1577</v>
      </c>
    </row>
    <row r="5" spans="1:13" ht="12.75" customHeight="1">
      <c r="A5" s="115"/>
      <c r="B5" s="116"/>
      <c r="C5" s="116"/>
      <c r="D5" s="116"/>
      <c r="E5" s="116"/>
    </row>
    <row r="6" spans="1:13" ht="12.75" customHeight="1">
      <c r="A6" s="117"/>
      <c r="B6" s="118"/>
      <c r="C6" s="118"/>
      <c r="D6" s="118"/>
      <c r="E6" s="118"/>
    </row>
    <row r="7" spans="1:13" ht="12.75" customHeight="1">
      <c r="A7" s="117"/>
      <c r="B7" s="118"/>
      <c r="C7" s="118" t="s">
        <v>575</v>
      </c>
      <c r="D7" s="118"/>
      <c r="E7" s="118"/>
    </row>
    <row r="8" spans="1:13" ht="12.75" customHeight="1">
      <c r="A8" s="119" t="s">
        <v>59</v>
      </c>
      <c r="B8" s="120" t="s">
        <v>58</v>
      </c>
      <c r="C8" s="120" t="s">
        <v>61</v>
      </c>
      <c r="D8" s="120" t="s">
        <v>576</v>
      </c>
      <c r="E8" s="120" t="s">
        <v>722</v>
      </c>
    </row>
    <row r="9" spans="1:13" ht="7.5" customHeight="1"/>
    <row r="10" spans="1:13" s="83" customFormat="1" ht="12.75" customHeight="1">
      <c r="A10" s="76">
        <v>1</v>
      </c>
      <c r="B10" s="77" t="s">
        <v>62</v>
      </c>
      <c r="C10" s="76">
        <v>1</v>
      </c>
      <c r="D10" s="80">
        <v>1.028</v>
      </c>
      <c r="E10" s="296">
        <v>5</v>
      </c>
      <c r="F10" s="258"/>
      <c r="G10" s="258"/>
      <c r="H10" s="258"/>
      <c r="I10" s="258"/>
      <c r="J10" s="258"/>
      <c r="K10" s="81"/>
      <c r="L10" s="81"/>
      <c r="M10" s="81"/>
    </row>
    <row r="11" spans="1:13" s="83" customFormat="1" ht="12.75" customHeight="1">
      <c r="A11" s="76">
        <v>2</v>
      </c>
      <c r="B11" s="77" t="s">
        <v>65</v>
      </c>
      <c r="C11" s="76">
        <v>0</v>
      </c>
      <c r="D11" s="80">
        <v>1.048</v>
      </c>
      <c r="E11" s="296">
        <v>0</v>
      </c>
      <c r="F11" s="258"/>
      <c r="G11" s="258"/>
      <c r="H11" s="258"/>
      <c r="I11" s="258"/>
      <c r="J11" s="258"/>
      <c r="K11" s="81"/>
      <c r="L11" s="81"/>
      <c r="M11" s="81"/>
    </row>
    <row r="12" spans="1:13" s="83" customFormat="1" ht="12.75" customHeight="1">
      <c r="A12" s="76">
        <v>3</v>
      </c>
      <c r="B12" s="77" t="s">
        <v>66</v>
      </c>
      <c r="C12" s="76">
        <v>1</v>
      </c>
      <c r="D12" s="80">
        <v>1</v>
      </c>
      <c r="E12" s="296">
        <v>4</v>
      </c>
      <c r="F12" s="258"/>
      <c r="G12" s="258"/>
      <c r="H12" s="258"/>
      <c r="I12" s="258"/>
      <c r="J12" s="258"/>
      <c r="K12" s="81"/>
      <c r="L12" s="81"/>
      <c r="M12" s="81"/>
    </row>
    <row r="13" spans="1:13" s="83" customFormat="1" ht="12.75" customHeight="1">
      <c r="A13" s="76">
        <v>4</v>
      </c>
      <c r="B13" s="77" t="s">
        <v>67</v>
      </c>
      <c r="C13" s="76">
        <v>0</v>
      </c>
      <c r="D13" s="80">
        <v>1</v>
      </c>
      <c r="E13" s="296">
        <v>0</v>
      </c>
      <c r="F13" s="258"/>
      <c r="G13" s="258"/>
      <c r="H13" s="258"/>
      <c r="I13" s="258"/>
      <c r="J13" s="258"/>
      <c r="K13" s="81"/>
      <c r="L13" s="81"/>
      <c r="M13" s="81"/>
    </row>
    <row r="14" spans="1:13" s="83" customFormat="1" ht="12.75" customHeight="1">
      <c r="A14" s="76">
        <v>5</v>
      </c>
      <c r="B14" s="77" t="s">
        <v>68</v>
      </c>
      <c r="C14" s="76">
        <v>1</v>
      </c>
      <c r="D14" s="80">
        <v>1</v>
      </c>
      <c r="E14" s="296">
        <v>7</v>
      </c>
      <c r="F14" s="258"/>
      <c r="G14" s="258"/>
      <c r="H14" s="258"/>
      <c r="I14" s="258"/>
      <c r="J14" s="258"/>
      <c r="K14" s="81"/>
      <c r="L14" s="81"/>
      <c r="M14" s="81"/>
    </row>
    <row r="15" spans="1:13" s="83" customFormat="1" ht="12.75" customHeight="1">
      <c r="A15" s="76">
        <v>6</v>
      </c>
      <c r="B15" s="77" t="s">
        <v>69</v>
      </c>
      <c r="C15" s="76">
        <v>0</v>
      </c>
      <c r="D15" s="80">
        <v>1</v>
      </c>
      <c r="E15" s="296">
        <v>0</v>
      </c>
      <c r="F15" s="258"/>
      <c r="G15" s="258"/>
      <c r="H15" s="258"/>
      <c r="I15" s="258"/>
      <c r="J15" s="258"/>
      <c r="K15" s="81"/>
      <c r="L15" s="81"/>
      <c r="M15" s="81"/>
    </row>
    <row r="16" spans="1:13" s="83" customFormat="1" ht="12.75" customHeight="1">
      <c r="A16" s="76">
        <v>7</v>
      </c>
      <c r="B16" s="77" t="s">
        <v>70</v>
      </c>
      <c r="C16" s="76">
        <v>1</v>
      </c>
      <c r="D16" s="80">
        <v>1</v>
      </c>
      <c r="E16" s="296">
        <v>5</v>
      </c>
      <c r="F16" s="258"/>
      <c r="G16" s="258"/>
      <c r="H16" s="258"/>
      <c r="I16" s="258"/>
      <c r="J16" s="258"/>
      <c r="K16" s="81"/>
      <c r="L16" s="81"/>
      <c r="M16" s="81"/>
    </row>
    <row r="17" spans="1:13" s="83" customFormat="1" ht="12.75" customHeight="1">
      <c r="A17" s="76">
        <v>8</v>
      </c>
      <c r="B17" s="77" t="s">
        <v>71</v>
      </c>
      <c r="C17" s="76">
        <v>1</v>
      </c>
      <c r="D17" s="80">
        <v>1</v>
      </c>
      <c r="E17" s="296">
        <v>8</v>
      </c>
      <c r="F17" s="258"/>
      <c r="G17" s="258"/>
      <c r="H17" s="258"/>
      <c r="I17" s="258"/>
      <c r="J17" s="258"/>
      <c r="K17" s="81"/>
      <c r="L17" s="81"/>
      <c r="M17" s="81"/>
    </row>
    <row r="18" spans="1:13" s="83" customFormat="1" ht="12.75" customHeight="1">
      <c r="A18" s="76">
        <v>9</v>
      </c>
      <c r="B18" s="77" t="s">
        <v>72</v>
      </c>
      <c r="C18" s="76">
        <v>1</v>
      </c>
      <c r="D18" s="80">
        <v>1.079</v>
      </c>
      <c r="E18" s="296">
        <v>1</v>
      </c>
      <c r="F18" s="258"/>
      <c r="G18" s="258"/>
      <c r="H18" s="258"/>
      <c r="I18" s="258"/>
      <c r="J18" s="258"/>
      <c r="K18" s="81"/>
      <c r="L18" s="81"/>
      <c r="M18" s="81"/>
    </row>
    <row r="19" spans="1:13" s="83" customFormat="1" ht="12.75" customHeight="1">
      <c r="A19" s="76">
        <v>10</v>
      </c>
      <c r="B19" s="77" t="s">
        <v>73</v>
      </c>
      <c r="C19" s="76">
        <v>1</v>
      </c>
      <c r="D19" s="80">
        <v>1.036</v>
      </c>
      <c r="E19" s="296">
        <v>2</v>
      </c>
      <c r="F19" s="258"/>
      <c r="G19" s="258"/>
      <c r="H19" s="258"/>
      <c r="I19" s="258"/>
      <c r="J19" s="258"/>
      <c r="K19" s="81"/>
      <c r="L19" s="81"/>
      <c r="M19" s="81"/>
    </row>
    <row r="20" spans="1:13" s="83" customFormat="1" ht="12.75" customHeight="1">
      <c r="A20" s="76">
        <v>11</v>
      </c>
      <c r="B20" s="77" t="s">
        <v>74</v>
      </c>
      <c r="C20" s="76">
        <v>0</v>
      </c>
      <c r="D20" s="80">
        <v>1</v>
      </c>
      <c r="E20" s="296">
        <v>0</v>
      </c>
      <c r="F20" s="258"/>
      <c r="G20" s="258"/>
      <c r="H20" s="258"/>
      <c r="I20" s="258"/>
      <c r="J20" s="258"/>
      <c r="K20" s="81"/>
      <c r="L20" s="81"/>
      <c r="M20" s="81"/>
    </row>
    <row r="21" spans="1:13" s="83" customFormat="1" ht="12.75" customHeight="1">
      <c r="A21" s="76">
        <v>12</v>
      </c>
      <c r="B21" s="77" t="s">
        <v>75</v>
      </c>
      <c r="C21" s="76">
        <v>0</v>
      </c>
      <c r="D21" s="80">
        <v>1</v>
      </c>
      <c r="E21" s="296">
        <v>0</v>
      </c>
      <c r="F21" s="258"/>
      <c r="G21" s="258"/>
      <c r="H21" s="258"/>
      <c r="I21" s="258"/>
      <c r="J21" s="258"/>
      <c r="K21" s="81"/>
      <c r="L21" s="81"/>
      <c r="M21" s="81"/>
    </row>
    <row r="22" spans="1:13" s="83" customFormat="1" ht="12.75" customHeight="1">
      <c r="A22" s="76">
        <v>13</v>
      </c>
      <c r="B22" s="77" t="s">
        <v>76</v>
      </c>
      <c r="C22" s="76">
        <v>0</v>
      </c>
      <c r="D22" s="80">
        <v>1</v>
      </c>
      <c r="E22" s="296">
        <v>0</v>
      </c>
      <c r="F22" s="258"/>
      <c r="G22" s="258"/>
      <c r="H22" s="258"/>
      <c r="I22" s="258"/>
      <c r="J22" s="258"/>
      <c r="K22" s="81"/>
      <c r="L22" s="81"/>
      <c r="M22" s="81"/>
    </row>
    <row r="23" spans="1:13" s="83" customFormat="1" ht="12.75" customHeight="1">
      <c r="A23" s="76">
        <v>14</v>
      </c>
      <c r="B23" s="77" t="s">
        <v>78</v>
      </c>
      <c r="C23" s="76">
        <v>1</v>
      </c>
      <c r="D23" s="80">
        <v>1.012</v>
      </c>
      <c r="E23" s="296">
        <v>3</v>
      </c>
      <c r="F23" s="258"/>
      <c r="G23" s="258"/>
      <c r="H23" s="258"/>
      <c r="I23" s="258"/>
      <c r="J23" s="258"/>
      <c r="K23" s="81"/>
      <c r="L23" s="81"/>
      <c r="M23" s="81"/>
    </row>
    <row r="24" spans="1:13" s="83" customFormat="1" ht="12.75" customHeight="1">
      <c r="A24" s="76">
        <v>15</v>
      </c>
      <c r="B24" s="77" t="s">
        <v>79</v>
      </c>
      <c r="C24" s="76">
        <v>0</v>
      </c>
      <c r="D24" s="80">
        <v>1</v>
      </c>
      <c r="E24" s="296">
        <v>0</v>
      </c>
      <c r="F24" s="258"/>
      <c r="G24" s="258"/>
      <c r="H24" s="258"/>
      <c r="I24" s="258"/>
      <c r="J24" s="258"/>
      <c r="K24" s="81"/>
      <c r="L24" s="81"/>
      <c r="M24" s="81"/>
    </row>
    <row r="25" spans="1:13" s="83" customFormat="1" ht="12.75" customHeight="1">
      <c r="A25" s="76">
        <v>16</v>
      </c>
      <c r="B25" s="77" t="s">
        <v>81</v>
      </c>
      <c r="C25" s="76">
        <v>1</v>
      </c>
      <c r="D25" s="80">
        <v>1</v>
      </c>
      <c r="E25" s="296">
        <v>7</v>
      </c>
      <c r="F25" s="258"/>
      <c r="G25" s="258"/>
      <c r="H25" s="258"/>
      <c r="I25" s="258"/>
      <c r="J25" s="258"/>
      <c r="K25" s="81"/>
      <c r="L25" s="81"/>
      <c r="M25" s="81"/>
    </row>
    <row r="26" spans="1:13" s="83" customFormat="1" ht="12.75" customHeight="1">
      <c r="A26" s="76">
        <v>17</v>
      </c>
      <c r="B26" s="77" t="s">
        <v>82</v>
      </c>
      <c r="C26" s="76">
        <v>1</v>
      </c>
      <c r="D26" s="80">
        <v>1</v>
      </c>
      <c r="E26" s="296">
        <v>5</v>
      </c>
      <c r="F26" s="258"/>
      <c r="G26" s="258"/>
      <c r="H26" s="258"/>
      <c r="I26" s="258"/>
      <c r="J26" s="258"/>
      <c r="K26" s="81"/>
      <c r="L26" s="81"/>
      <c r="M26" s="81"/>
    </row>
    <row r="27" spans="1:13" s="83" customFormat="1" ht="12.75" customHeight="1">
      <c r="A27" s="76">
        <v>18</v>
      </c>
      <c r="B27" s="77" t="s">
        <v>84</v>
      </c>
      <c r="C27" s="76">
        <v>1</v>
      </c>
      <c r="D27" s="80">
        <v>1</v>
      </c>
      <c r="E27" s="296">
        <v>8</v>
      </c>
      <c r="F27" s="258"/>
      <c r="G27" s="258"/>
      <c r="H27" s="258"/>
      <c r="I27" s="258"/>
      <c r="J27" s="258"/>
      <c r="K27" s="81"/>
      <c r="L27" s="81"/>
      <c r="M27" s="81"/>
    </row>
    <row r="28" spans="1:13" s="83" customFormat="1" ht="12.75" customHeight="1">
      <c r="A28" s="76">
        <v>19</v>
      </c>
      <c r="B28" s="77" t="s">
        <v>85</v>
      </c>
      <c r="C28" s="76">
        <v>0</v>
      </c>
      <c r="D28" s="80">
        <v>1</v>
      </c>
      <c r="E28" s="296">
        <v>0</v>
      </c>
      <c r="F28" s="258"/>
      <c r="G28" s="258"/>
      <c r="H28" s="258"/>
      <c r="I28" s="258"/>
      <c r="J28" s="258"/>
      <c r="K28" s="81"/>
      <c r="L28" s="81"/>
      <c r="M28" s="81"/>
    </row>
    <row r="29" spans="1:13" s="83" customFormat="1" ht="12.75" customHeight="1">
      <c r="A29" s="76">
        <v>20</v>
      </c>
      <c r="B29" s="77" t="s">
        <v>86</v>
      </c>
      <c r="C29" s="76">
        <v>1</v>
      </c>
      <c r="D29" s="80">
        <v>1</v>
      </c>
      <c r="E29" s="296">
        <v>8</v>
      </c>
      <c r="F29" s="258"/>
      <c r="G29" s="258"/>
      <c r="H29" s="258"/>
      <c r="I29" s="258"/>
      <c r="J29" s="258"/>
      <c r="K29" s="81"/>
      <c r="L29" s="81"/>
      <c r="M29" s="81"/>
    </row>
    <row r="30" spans="1:13" s="83" customFormat="1" ht="12.75" customHeight="1">
      <c r="A30" s="76">
        <v>21</v>
      </c>
      <c r="B30" s="77" t="s">
        <v>88</v>
      </c>
      <c r="C30" s="76">
        <v>0</v>
      </c>
      <c r="D30" s="80">
        <v>1</v>
      </c>
      <c r="E30" s="296">
        <v>0</v>
      </c>
      <c r="F30" s="258"/>
      <c r="G30" s="258"/>
      <c r="H30" s="258"/>
      <c r="I30" s="258"/>
      <c r="J30" s="258"/>
      <c r="K30" s="81"/>
      <c r="L30" s="81"/>
      <c r="M30" s="81"/>
    </row>
    <row r="31" spans="1:13" s="83" customFormat="1" ht="12.75" customHeight="1">
      <c r="A31" s="76">
        <v>22</v>
      </c>
      <c r="B31" s="77" t="s">
        <v>89</v>
      </c>
      <c r="C31" s="76">
        <v>0</v>
      </c>
      <c r="D31" s="80">
        <v>1</v>
      </c>
      <c r="E31" s="296">
        <v>0</v>
      </c>
      <c r="F31" s="258"/>
      <c r="G31" s="258"/>
      <c r="H31" s="258"/>
      <c r="I31" s="258"/>
      <c r="J31" s="258"/>
      <c r="K31" s="81"/>
      <c r="L31" s="81"/>
      <c r="M31" s="81"/>
    </row>
    <row r="32" spans="1:13" s="83" customFormat="1" ht="12.75" customHeight="1">
      <c r="A32" s="76">
        <v>23</v>
      </c>
      <c r="B32" s="77" t="s">
        <v>91</v>
      </c>
      <c r="C32" s="76">
        <v>1</v>
      </c>
      <c r="D32" s="80">
        <v>1.08</v>
      </c>
      <c r="E32" s="296">
        <v>2</v>
      </c>
      <c r="F32" s="258"/>
      <c r="G32" s="258"/>
      <c r="H32" s="258"/>
      <c r="I32" s="258"/>
      <c r="J32" s="258"/>
      <c r="K32" s="81"/>
      <c r="L32" s="81"/>
      <c r="M32" s="81"/>
    </row>
    <row r="33" spans="1:13" s="83" customFormat="1" ht="12.75" customHeight="1">
      <c r="A33" s="76">
        <v>24</v>
      </c>
      <c r="B33" s="77" t="s">
        <v>92</v>
      </c>
      <c r="C33" s="76">
        <v>1</v>
      </c>
      <c r="D33" s="80">
        <v>1</v>
      </c>
      <c r="E33" s="296">
        <v>4</v>
      </c>
      <c r="F33" s="258"/>
      <c r="G33" s="258"/>
      <c r="H33" s="258"/>
      <c r="I33" s="258"/>
      <c r="J33" s="258"/>
      <c r="K33" s="81"/>
      <c r="L33" s="81"/>
      <c r="M33" s="81"/>
    </row>
    <row r="34" spans="1:13" s="83" customFormat="1" ht="12.75" customHeight="1">
      <c r="A34" s="76">
        <v>25</v>
      </c>
      <c r="B34" s="77" t="s">
        <v>94</v>
      </c>
      <c r="C34" s="76">
        <v>1</v>
      </c>
      <c r="D34" s="80">
        <v>1</v>
      </c>
      <c r="E34" s="296">
        <v>4</v>
      </c>
      <c r="F34" s="258"/>
      <c r="G34" s="258"/>
      <c r="H34" s="258"/>
      <c r="I34" s="258"/>
      <c r="J34" s="258"/>
      <c r="K34" s="81"/>
      <c r="L34" s="81"/>
      <c r="M34" s="81"/>
    </row>
    <row r="35" spans="1:13" s="83" customFormat="1" ht="12.75" customHeight="1">
      <c r="A35" s="76">
        <v>26</v>
      </c>
      <c r="B35" s="77" t="s">
        <v>95</v>
      </c>
      <c r="C35" s="76">
        <v>1</v>
      </c>
      <c r="D35" s="80">
        <v>1.038</v>
      </c>
      <c r="E35" s="296">
        <v>2</v>
      </c>
      <c r="F35" s="258"/>
      <c r="G35" s="258"/>
      <c r="H35" s="258"/>
      <c r="I35" s="258"/>
      <c r="J35" s="258"/>
      <c r="K35" s="81"/>
      <c r="L35" s="81"/>
      <c r="M35" s="81"/>
    </row>
    <row r="36" spans="1:13" s="83" customFormat="1" ht="12.75" customHeight="1">
      <c r="A36" s="76">
        <v>27</v>
      </c>
      <c r="B36" s="77" t="s">
        <v>96</v>
      </c>
      <c r="C36" s="76">
        <v>1</v>
      </c>
      <c r="D36" s="80">
        <v>1</v>
      </c>
      <c r="E36" s="296">
        <v>5</v>
      </c>
      <c r="F36" s="258"/>
      <c r="G36" s="258"/>
      <c r="H36" s="258"/>
      <c r="I36" s="258"/>
      <c r="J36" s="258"/>
      <c r="K36" s="81"/>
      <c r="L36" s="81"/>
      <c r="M36" s="81"/>
    </row>
    <row r="37" spans="1:13" s="83" customFormat="1" ht="12.75" customHeight="1">
      <c r="A37" s="76">
        <v>28</v>
      </c>
      <c r="B37" s="77" t="s">
        <v>97</v>
      </c>
      <c r="C37" s="76">
        <v>1</v>
      </c>
      <c r="D37" s="80">
        <v>1.0269999999999999</v>
      </c>
      <c r="E37" s="296">
        <v>5</v>
      </c>
      <c r="F37" s="258"/>
      <c r="G37" s="258"/>
      <c r="H37" s="258"/>
      <c r="I37" s="258"/>
      <c r="J37" s="258"/>
      <c r="K37" s="81"/>
      <c r="L37" s="81"/>
      <c r="M37" s="81"/>
    </row>
    <row r="38" spans="1:13" s="83" customFormat="1" ht="12.75" customHeight="1">
      <c r="A38" s="76">
        <v>29</v>
      </c>
      <c r="B38" s="77" t="s">
        <v>99</v>
      </c>
      <c r="C38" s="76">
        <v>0</v>
      </c>
      <c r="D38" s="80">
        <v>1</v>
      </c>
      <c r="E38" s="296">
        <v>0</v>
      </c>
      <c r="F38" s="258"/>
      <c r="G38" s="258"/>
      <c r="H38" s="258"/>
      <c r="I38" s="258"/>
      <c r="J38" s="258"/>
      <c r="K38" s="81"/>
      <c r="L38" s="81"/>
      <c r="M38" s="81"/>
    </row>
    <row r="39" spans="1:13" s="83" customFormat="1" ht="12.75" customHeight="1">
      <c r="A39" s="76">
        <v>30</v>
      </c>
      <c r="B39" s="77" t="s">
        <v>100</v>
      </c>
      <c r="C39" s="76">
        <v>1</v>
      </c>
      <c r="D39" s="80">
        <v>1</v>
      </c>
      <c r="E39" s="296">
        <v>7</v>
      </c>
      <c r="F39" s="258"/>
      <c r="G39" s="258"/>
      <c r="H39" s="258"/>
      <c r="I39" s="258"/>
      <c r="J39" s="258"/>
      <c r="K39" s="81"/>
      <c r="L39" s="81"/>
      <c r="M39" s="81"/>
    </row>
    <row r="40" spans="1:13" s="83" customFormat="1" ht="12.75" customHeight="1">
      <c r="A40" s="76">
        <v>31</v>
      </c>
      <c r="B40" s="77" t="s">
        <v>101</v>
      </c>
      <c r="C40" s="76">
        <v>1</v>
      </c>
      <c r="D40" s="80">
        <v>1.01</v>
      </c>
      <c r="E40" s="296">
        <v>4</v>
      </c>
      <c r="F40" s="258"/>
      <c r="G40" s="258"/>
      <c r="H40" s="258"/>
      <c r="I40" s="258"/>
      <c r="J40" s="258"/>
      <c r="K40" s="81"/>
      <c r="L40" s="81"/>
      <c r="M40" s="81"/>
    </row>
    <row r="41" spans="1:13" s="83" customFormat="1" ht="12.75" customHeight="1">
      <c r="A41" s="76">
        <v>32</v>
      </c>
      <c r="B41" s="77" t="s">
        <v>103</v>
      </c>
      <c r="C41" s="76">
        <v>0</v>
      </c>
      <c r="D41" s="80">
        <v>1</v>
      </c>
      <c r="E41" s="296">
        <v>0</v>
      </c>
      <c r="F41" s="258"/>
      <c r="G41" s="258"/>
      <c r="H41" s="258"/>
      <c r="I41" s="258"/>
      <c r="J41" s="258"/>
      <c r="K41" s="81"/>
      <c r="L41" s="81"/>
      <c r="M41" s="81"/>
    </row>
    <row r="42" spans="1:13" s="83" customFormat="1" ht="12.75" customHeight="1">
      <c r="A42" s="76">
        <v>33</v>
      </c>
      <c r="B42" s="77" t="s">
        <v>105</v>
      </c>
      <c r="C42" s="76">
        <v>0</v>
      </c>
      <c r="D42" s="80">
        <v>1</v>
      </c>
      <c r="E42" s="296">
        <v>0</v>
      </c>
      <c r="F42" s="258"/>
      <c r="G42" s="258"/>
      <c r="H42" s="258"/>
      <c r="I42" s="258"/>
      <c r="J42" s="258"/>
      <c r="K42" s="81"/>
      <c r="L42" s="81"/>
      <c r="M42" s="81"/>
    </row>
    <row r="43" spans="1:13" s="83" customFormat="1" ht="12.75" customHeight="1">
      <c r="A43" s="76">
        <v>34</v>
      </c>
      <c r="B43" s="77" t="s">
        <v>106</v>
      </c>
      <c r="C43" s="76">
        <v>0</v>
      </c>
      <c r="D43" s="80">
        <v>1.04</v>
      </c>
      <c r="E43" s="296">
        <v>0</v>
      </c>
      <c r="F43" s="258"/>
      <c r="G43" s="258"/>
      <c r="H43" s="258"/>
      <c r="I43" s="258"/>
      <c r="J43" s="258"/>
      <c r="K43" s="81"/>
      <c r="L43" s="81"/>
      <c r="M43" s="81"/>
    </row>
    <row r="44" spans="1:13" s="83" customFormat="1" ht="12.75" customHeight="1">
      <c r="A44" s="76">
        <v>35</v>
      </c>
      <c r="B44" s="77" t="s">
        <v>107</v>
      </c>
      <c r="C44" s="76">
        <v>1</v>
      </c>
      <c r="D44" s="80">
        <v>1.079</v>
      </c>
      <c r="E44" s="296">
        <v>10</v>
      </c>
      <c r="F44" s="258"/>
      <c r="G44" s="258"/>
      <c r="H44" s="258"/>
      <c r="I44" s="258"/>
      <c r="J44" s="258"/>
      <c r="K44" s="81"/>
      <c r="L44" s="81"/>
      <c r="M44" s="81"/>
    </row>
    <row r="45" spans="1:13" s="83" customFormat="1" ht="12.75" customHeight="1">
      <c r="A45" s="76">
        <v>36</v>
      </c>
      <c r="B45" s="77" t="s">
        <v>109</v>
      </c>
      <c r="C45" s="76">
        <v>1</v>
      </c>
      <c r="D45" s="80">
        <v>1</v>
      </c>
      <c r="E45" s="296">
        <v>6</v>
      </c>
      <c r="F45" s="258"/>
      <c r="G45" s="258"/>
      <c r="H45" s="258"/>
      <c r="I45" s="258"/>
      <c r="J45" s="258"/>
      <c r="K45" s="81"/>
      <c r="L45" s="81"/>
      <c r="M45" s="81"/>
    </row>
    <row r="46" spans="1:13" s="83" customFormat="1" ht="12.75" customHeight="1">
      <c r="A46" s="76">
        <v>37</v>
      </c>
      <c r="B46" s="77" t="s">
        <v>110</v>
      </c>
      <c r="C46" s="76">
        <v>0</v>
      </c>
      <c r="D46" s="80">
        <v>1.1200000000000001</v>
      </c>
      <c r="E46" s="296">
        <v>0</v>
      </c>
      <c r="F46" s="258"/>
      <c r="G46" s="258"/>
      <c r="H46" s="258"/>
      <c r="I46" s="258"/>
      <c r="J46" s="258"/>
      <c r="K46" s="81"/>
      <c r="L46" s="81"/>
      <c r="M46" s="81"/>
    </row>
    <row r="47" spans="1:13" s="83" customFormat="1" ht="12.75" customHeight="1">
      <c r="A47" s="76">
        <v>38</v>
      </c>
      <c r="B47" s="77" t="s">
        <v>111</v>
      </c>
      <c r="C47" s="76">
        <v>1</v>
      </c>
      <c r="D47" s="80">
        <v>1.044</v>
      </c>
      <c r="E47" s="296">
        <v>1</v>
      </c>
      <c r="F47" s="258"/>
      <c r="G47" s="258"/>
      <c r="H47" s="258"/>
      <c r="I47" s="258"/>
      <c r="J47" s="258"/>
      <c r="K47" s="81"/>
      <c r="L47" s="81"/>
      <c r="M47" s="81"/>
    </row>
    <row r="48" spans="1:13" s="83" customFormat="1" ht="12.75" customHeight="1">
      <c r="A48" s="76">
        <v>39</v>
      </c>
      <c r="B48" s="77" t="s">
        <v>112</v>
      </c>
      <c r="C48" s="76">
        <v>1</v>
      </c>
      <c r="D48" s="80">
        <v>1</v>
      </c>
      <c r="E48" s="296">
        <v>2</v>
      </c>
      <c r="F48" s="258"/>
      <c r="G48" s="258"/>
      <c r="H48" s="258"/>
      <c r="I48" s="258"/>
      <c r="J48" s="258"/>
      <c r="K48" s="81"/>
      <c r="L48" s="81"/>
      <c r="M48" s="81"/>
    </row>
    <row r="49" spans="1:13" s="83" customFormat="1" ht="12.75" customHeight="1">
      <c r="A49" s="76">
        <v>40</v>
      </c>
      <c r="B49" s="77" t="s">
        <v>113</v>
      </c>
      <c r="C49" s="76">
        <v>1</v>
      </c>
      <c r="D49" s="80">
        <v>1.0429999999999999</v>
      </c>
      <c r="E49" s="296">
        <v>5</v>
      </c>
      <c r="F49" s="258"/>
      <c r="G49" s="258"/>
      <c r="H49" s="258"/>
      <c r="I49" s="258"/>
      <c r="J49" s="258"/>
      <c r="K49" s="81"/>
      <c r="L49" s="81"/>
      <c r="M49" s="81"/>
    </row>
    <row r="50" spans="1:13" s="83" customFormat="1" ht="12.75" customHeight="1">
      <c r="A50" s="76">
        <v>41</v>
      </c>
      <c r="B50" s="77" t="s">
        <v>114</v>
      </c>
      <c r="C50" s="76">
        <v>1</v>
      </c>
      <c r="D50" s="80">
        <v>1</v>
      </c>
      <c r="E50" s="296">
        <v>7</v>
      </c>
      <c r="F50" s="258"/>
      <c r="G50" s="258"/>
      <c r="H50" s="258"/>
      <c r="I50" s="258"/>
      <c r="J50" s="258"/>
      <c r="K50" s="81"/>
      <c r="L50" s="81"/>
      <c r="M50" s="81"/>
    </row>
    <row r="51" spans="1:13" s="83" customFormat="1" ht="12.75" customHeight="1">
      <c r="A51" s="76">
        <v>42</v>
      </c>
      <c r="B51" s="77" t="s">
        <v>115</v>
      </c>
      <c r="C51" s="76">
        <v>0</v>
      </c>
      <c r="D51" s="80">
        <v>1</v>
      </c>
      <c r="E51" s="296">
        <v>0</v>
      </c>
      <c r="F51" s="258"/>
      <c r="G51" s="258"/>
      <c r="H51" s="258"/>
      <c r="I51" s="258"/>
      <c r="J51" s="258"/>
      <c r="K51" s="81"/>
      <c r="L51" s="81"/>
      <c r="M51" s="81"/>
    </row>
    <row r="52" spans="1:13" s="83" customFormat="1" ht="12.75" customHeight="1">
      <c r="A52" s="76">
        <v>43</v>
      </c>
      <c r="B52" s="77" t="s">
        <v>116</v>
      </c>
      <c r="C52" s="76">
        <v>1</v>
      </c>
      <c r="D52" s="80">
        <v>1</v>
      </c>
      <c r="E52" s="296">
        <v>4</v>
      </c>
      <c r="F52" s="258"/>
      <c r="G52" s="258"/>
      <c r="H52" s="258"/>
      <c r="I52" s="258"/>
      <c r="J52" s="258"/>
      <c r="K52" s="81"/>
      <c r="L52" s="81"/>
      <c r="M52" s="81"/>
    </row>
    <row r="53" spans="1:13" s="83" customFormat="1" ht="12.75" customHeight="1">
      <c r="A53" s="76">
        <v>44</v>
      </c>
      <c r="B53" s="77" t="s">
        <v>117</v>
      </c>
      <c r="C53" s="76">
        <v>1</v>
      </c>
      <c r="D53" s="80">
        <v>1</v>
      </c>
      <c r="E53" s="296">
        <v>10</v>
      </c>
      <c r="F53" s="258"/>
      <c r="G53" s="258"/>
      <c r="H53" s="258"/>
      <c r="I53" s="258"/>
      <c r="J53" s="258"/>
      <c r="K53" s="81"/>
      <c r="L53" s="81"/>
      <c r="M53" s="81"/>
    </row>
    <row r="54" spans="1:13" s="83" customFormat="1" ht="12.75" customHeight="1">
      <c r="A54" s="76">
        <v>45</v>
      </c>
      <c r="B54" s="77" t="s">
        <v>118</v>
      </c>
      <c r="C54" s="76">
        <v>1</v>
      </c>
      <c r="D54" s="80">
        <v>1</v>
      </c>
      <c r="E54" s="296">
        <v>9</v>
      </c>
      <c r="F54" s="258"/>
      <c r="G54" s="258"/>
      <c r="H54" s="258"/>
      <c r="I54" s="258"/>
      <c r="J54" s="258"/>
      <c r="K54" s="81"/>
      <c r="L54" s="81"/>
      <c r="M54" s="81"/>
    </row>
    <row r="55" spans="1:13" s="83" customFormat="1" ht="12.75" customHeight="1">
      <c r="A55" s="76">
        <v>46</v>
      </c>
      <c r="B55" s="77" t="s">
        <v>119</v>
      </c>
      <c r="C55" s="76">
        <v>1</v>
      </c>
      <c r="D55" s="80">
        <v>1.0569999999999999</v>
      </c>
      <c r="E55" s="296">
        <v>2</v>
      </c>
      <c r="F55" s="258"/>
      <c r="G55" s="258"/>
      <c r="H55" s="258"/>
      <c r="I55" s="258"/>
      <c r="J55" s="258"/>
      <c r="K55" s="81"/>
      <c r="L55" s="81"/>
      <c r="M55" s="81"/>
    </row>
    <row r="56" spans="1:13" s="83" customFormat="1" ht="12.75" customHeight="1">
      <c r="A56" s="76">
        <v>47</v>
      </c>
      <c r="B56" s="77" t="s">
        <v>120</v>
      </c>
      <c r="C56" s="76">
        <v>0</v>
      </c>
      <c r="D56" s="80">
        <v>1</v>
      </c>
      <c r="E56" s="296">
        <v>0</v>
      </c>
      <c r="F56" s="258"/>
      <c r="G56" s="258"/>
      <c r="H56" s="258"/>
      <c r="I56" s="258"/>
      <c r="J56" s="258"/>
      <c r="K56" s="81"/>
      <c r="L56" s="81"/>
      <c r="M56" s="81"/>
    </row>
    <row r="57" spans="1:13" s="83" customFormat="1" ht="12.75" customHeight="1">
      <c r="A57" s="76">
        <v>48</v>
      </c>
      <c r="B57" s="77" t="s">
        <v>122</v>
      </c>
      <c r="C57" s="76">
        <v>1</v>
      </c>
      <c r="D57" s="80">
        <v>1.08</v>
      </c>
      <c r="E57" s="296">
        <v>3</v>
      </c>
      <c r="F57" s="258"/>
      <c r="G57" s="258"/>
      <c r="H57" s="258"/>
      <c r="I57" s="258"/>
      <c r="J57" s="258"/>
      <c r="K57" s="81"/>
      <c r="L57" s="81"/>
      <c r="M57" s="81"/>
    </row>
    <row r="58" spans="1:13" s="83" customFormat="1" ht="12.75" customHeight="1">
      <c r="A58" s="76">
        <v>49</v>
      </c>
      <c r="B58" s="77" t="s">
        <v>123</v>
      </c>
      <c r="C58" s="76">
        <v>1</v>
      </c>
      <c r="D58" s="80">
        <v>1.0980000000000001</v>
      </c>
      <c r="E58" s="296">
        <v>8</v>
      </c>
      <c r="F58" s="258"/>
      <c r="G58" s="258"/>
      <c r="H58" s="258"/>
      <c r="I58" s="258"/>
      <c r="J58" s="258"/>
      <c r="K58" s="81"/>
      <c r="L58" s="81"/>
      <c r="M58" s="81"/>
    </row>
    <row r="59" spans="1:13" s="83" customFormat="1" ht="12.75" customHeight="1">
      <c r="A59" s="76">
        <v>50</v>
      </c>
      <c r="B59" s="77" t="s">
        <v>125</v>
      </c>
      <c r="C59" s="76">
        <v>1</v>
      </c>
      <c r="D59" s="80">
        <v>1.0620000000000001</v>
      </c>
      <c r="E59" s="296">
        <v>3</v>
      </c>
      <c r="F59" s="258"/>
      <c r="G59" s="258"/>
      <c r="H59" s="258"/>
      <c r="I59" s="258"/>
      <c r="J59" s="258"/>
      <c r="K59" s="81"/>
      <c r="L59" s="81"/>
      <c r="M59" s="81"/>
    </row>
    <row r="60" spans="1:13" s="83" customFormat="1" ht="12.75" customHeight="1">
      <c r="A60" s="76">
        <v>51</v>
      </c>
      <c r="B60" s="77" t="s">
        <v>127</v>
      </c>
      <c r="C60" s="76">
        <v>1</v>
      </c>
      <c r="D60" s="80">
        <v>1.0509999999999999</v>
      </c>
      <c r="E60" s="296">
        <v>1</v>
      </c>
      <c r="F60" s="258"/>
      <c r="G60" s="258"/>
      <c r="H60" s="258"/>
      <c r="I60" s="258"/>
      <c r="J60" s="258"/>
      <c r="K60" s="81"/>
      <c r="L60" s="81"/>
      <c r="M60" s="81"/>
    </row>
    <row r="61" spans="1:13" s="83" customFormat="1" ht="12.75" customHeight="1">
      <c r="A61" s="76">
        <v>52</v>
      </c>
      <c r="B61" s="77" t="s">
        <v>128</v>
      </c>
      <c r="C61" s="76">
        <v>1</v>
      </c>
      <c r="D61" s="80">
        <v>1.0269999999999999</v>
      </c>
      <c r="E61" s="296">
        <v>5</v>
      </c>
      <c r="F61" s="258"/>
      <c r="G61" s="258"/>
      <c r="H61" s="258"/>
      <c r="I61" s="258"/>
      <c r="J61" s="258"/>
      <c r="K61" s="81"/>
      <c r="L61" s="81"/>
      <c r="M61" s="81"/>
    </row>
    <row r="62" spans="1:13" s="83" customFormat="1" ht="12.75" customHeight="1">
      <c r="A62" s="76">
        <v>53</v>
      </c>
      <c r="B62" s="77" t="s">
        <v>130</v>
      </c>
      <c r="C62" s="76">
        <v>0</v>
      </c>
      <c r="D62" s="80">
        <v>1</v>
      </c>
      <c r="E62" s="296">
        <v>0</v>
      </c>
      <c r="F62" s="258"/>
      <c r="G62" s="258"/>
      <c r="H62" s="258"/>
      <c r="I62" s="258"/>
      <c r="J62" s="258"/>
      <c r="K62" s="81"/>
      <c r="L62" s="81"/>
      <c r="M62" s="81"/>
    </row>
    <row r="63" spans="1:13" s="83" customFormat="1" ht="12.75" customHeight="1">
      <c r="A63" s="76">
        <v>54</v>
      </c>
      <c r="B63" s="77" t="s">
        <v>132</v>
      </c>
      <c r="C63" s="76">
        <v>0</v>
      </c>
      <c r="D63" s="80">
        <v>1</v>
      </c>
      <c r="E63" s="296">
        <v>0</v>
      </c>
      <c r="F63" s="258"/>
      <c r="G63" s="258"/>
      <c r="H63" s="258"/>
      <c r="I63" s="258"/>
      <c r="J63" s="258"/>
      <c r="K63" s="81"/>
      <c r="L63" s="81"/>
      <c r="M63" s="81"/>
    </row>
    <row r="64" spans="1:13" s="83" customFormat="1" ht="12.75" customHeight="1">
      <c r="A64" s="76">
        <v>55</v>
      </c>
      <c r="B64" s="77" t="s">
        <v>133</v>
      </c>
      <c r="C64" s="76">
        <v>0</v>
      </c>
      <c r="D64" s="80">
        <v>1</v>
      </c>
      <c r="E64" s="296">
        <v>0</v>
      </c>
      <c r="F64" s="258"/>
      <c r="G64" s="258"/>
      <c r="H64" s="258"/>
      <c r="I64" s="258"/>
      <c r="J64" s="258"/>
      <c r="K64" s="81"/>
      <c r="L64" s="81"/>
      <c r="M64" s="81"/>
    </row>
    <row r="65" spans="1:13" s="83" customFormat="1" ht="12.75" customHeight="1">
      <c r="A65" s="76">
        <v>56</v>
      </c>
      <c r="B65" s="77" t="s">
        <v>134</v>
      </c>
      <c r="C65" s="76">
        <v>1</v>
      </c>
      <c r="D65" s="80">
        <v>1.004</v>
      </c>
      <c r="E65" s="296">
        <v>3</v>
      </c>
      <c r="F65" s="258"/>
      <c r="G65" s="258"/>
      <c r="H65" s="258"/>
      <c r="I65" s="258"/>
      <c r="J65" s="258"/>
      <c r="K65" s="81"/>
      <c r="L65" s="81"/>
      <c r="M65" s="81"/>
    </row>
    <row r="66" spans="1:13" s="83" customFormat="1" ht="12.75" customHeight="1">
      <c r="A66" s="76">
        <v>57</v>
      </c>
      <c r="B66" s="77" t="s">
        <v>136</v>
      </c>
      <c r="C66" s="76">
        <v>1</v>
      </c>
      <c r="D66" s="80">
        <v>1.036</v>
      </c>
      <c r="E66" s="296">
        <v>10</v>
      </c>
      <c r="F66" s="258"/>
      <c r="G66" s="258"/>
      <c r="H66" s="258"/>
      <c r="I66" s="258"/>
      <c r="J66" s="258"/>
      <c r="K66" s="81"/>
      <c r="L66" s="81"/>
      <c r="M66" s="81"/>
    </row>
    <row r="67" spans="1:13" s="83" customFormat="1" ht="12.75" customHeight="1">
      <c r="A67" s="76">
        <v>58</v>
      </c>
      <c r="B67" s="77" t="s">
        <v>137</v>
      </c>
      <c r="C67" s="76">
        <v>0</v>
      </c>
      <c r="D67" s="80">
        <v>1</v>
      </c>
      <c r="E67" s="296">
        <v>0</v>
      </c>
      <c r="F67" s="258"/>
      <c r="G67" s="258"/>
      <c r="H67" s="258"/>
      <c r="I67" s="258"/>
      <c r="J67" s="258"/>
      <c r="K67" s="81"/>
      <c r="L67" s="81"/>
      <c r="M67" s="81"/>
    </row>
    <row r="68" spans="1:13" s="83" customFormat="1" ht="12.75" customHeight="1">
      <c r="A68" s="76">
        <v>59</v>
      </c>
      <c r="B68" s="77" t="s">
        <v>138</v>
      </c>
      <c r="C68" s="76">
        <v>0</v>
      </c>
      <c r="D68" s="80">
        <v>1</v>
      </c>
      <c r="E68" s="296">
        <v>0</v>
      </c>
      <c r="F68" s="258"/>
      <c r="G68" s="258"/>
      <c r="H68" s="258"/>
      <c r="I68" s="258"/>
      <c r="J68" s="258"/>
      <c r="K68" s="81"/>
      <c r="L68" s="81"/>
      <c r="M68" s="81"/>
    </row>
    <row r="69" spans="1:13" s="83" customFormat="1" ht="12.75" customHeight="1">
      <c r="A69" s="76">
        <v>60</v>
      </c>
      <c r="B69" s="77" t="s">
        <v>139</v>
      </c>
      <c r="C69" s="76">
        <v>0</v>
      </c>
      <c r="D69" s="80">
        <v>1</v>
      </c>
      <c r="E69" s="296">
        <v>0</v>
      </c>
      <c r="F69" s="258"/>
      <c r="G69" s="258"/>
      <c r="H69" s="258"/>
      <c r="I69" s="258"/>
      <c r="J69" s="258"/>
      <c r="K69" s="81"/>
      <c r="L69" s="81"/>
      <c r="M69" s="81"/>
    </row>
    <row r="70" spans="1:13" s="83" customFormat="1" ht="12.75" customHeight="1">
      <c r="A70" s="76">
        <v>61</v>
      </c>
      <c r="B70" s="77" t="s">
        <v>140</v>
      </c>
      <c r="C70" s="76">
        <v>1</v>
      </c>
      <c r="D70" s="80">
        <v>1</v>
      </c>
      <c r="E70" s="296">
        <v>10</v>
      </c>
      <c r="F70" s="258"/>
      <c r="G70" s="258"/>
      <c r="H70" s="258"/>
      <c r="I70" s="258"/>
      <c r="J70" s="258"/>
      <c r="K70" s="81"/>
      <c r="L70" s="81"/>
      <c r="M70" s="81"/>
    </row>
    <row r="71" spans="1:13" s="83" customFormat="1" ht="12.75" customHeight="1">
      <c r="A71" s="76">
        <v>62</v>
      </c>
      <c r="B71" s="77" t="s">
        <v>141</v>
      </c>
      <c r="C71" s="76">
        <v>0</v>
      </c>
      <c r="D71" s="80">
        <v>1</v>
      </c>
      <c r="E71" s="296">
        <v>0</v>
      </c>
      <c r="F71" s="258"/>
      <c r="G71" s="258"/>
      <c r="H71" s="258"/>
      <c r="I71" s="258"/>
      <c r="J71" s="258"/>
      <c r="K71" s="81"/>
      <c r="L71" s="81"/>
      <c r="M71" s="81"/>
    </row>
    <row r="72" spans="1:13" s="83" customFormat="1" ht="12.75" customHeight="1">
      <c r="A72" s="76">
        <v>63</v>
      </c>
      <c r="B72" s="77" t="s">
        <v>142</v>
      </c>
      <c r="C72" s="76">
        <v>1</v>
      </c>
      <c r="D72" s="80">
        <v>1</v>
      </c>
      <c r="E72" s="296">
        <v>8</v>
      </c>
      <c r="F72" s="258"/>
      <c r="G72" s="258"/>
      <c r="H72" s="258"/>
      <c r="I72" s="258"/>
      <c r="J72" s="258"/>
      <c r="K72" s="81"/>
      <c r="L72" s="81"/>
      <c r="M72" s="81"/>
    </row>
    <row r="73" spans="1:13" s="83" customFormat="1" ht="12.75" customHeight="1">
      <c r="A73" s="76">
        <v>64</v>
      </c>
      <c r="B73" s="77" t="s">
        <v>143</v>
      </c>
      <c r="C73" s="76">
        <v>1</v>
      </c>
      <c r="D73" s="80">
        <v>1</v>
      </c>
      <c r="E73" s="296">
        <v>8</v>
      </c>
      <c r="F73" s="258"/>
      <c r="G73" s="258"/>
      <c r="H73" s="258"/>
      <c r="I73" s="258"/>
      <c r="J73" s="258"/>
      <c r="K73" s="81"/>
      <c r="L73" s="81"/>
      <c r="M73" s="81"/>
    </row>
    <row r="74" spans="1:13" s="83" customFormat="1" ht="12.75" customHeight="1">
      <c r="A74" s="76">
        <v>65</v>
      </c>
      <c r="B74" s="77" t="s">
        <v>144</v>
      </c>
      <c r="C74" s="76">
        <v>1</v>
      </c>
      <c r="D74" s="80">
        <v>1.0269999999999999</v>
      </c>
      <c r="E74" s="296">
        <v>1</v>
      </c>
      <c r="F74" s="258"/>
      <c r="G74" s="258"/>
      <c r="H74" s="258"/>
      <c r="I74" s="258"/>
      <c r="J74" s="258"/>
      <c r="K74" s="81"/>
      <c r="L74" s="81"/>
      <c r="M74" s="81"/>
    </row>
    <row r="75" spans="1:13" s="83" customFormat="1" ht="12.75" customHeight="1">
      <c r="A75" s="76">
        <v>66</v>
      </c>
      <c r="B75" s="77" t="s">
        <v>145</v>
      </c>
      <c r="C75" s="76">
        <v>0</v>
      </c>
      <c r="D75" s="80">
        <v>1</v>
      </c>
      <c r="E75" s="296">
        <v>0</v>
      </c>
      <c r="F75" s="258"/>
      <c r="G75" s="258"/>
      <c r="H75" s="258"/>
      <c r="I75" s="258"/>
      <c r="J75" s="258"/>
      <c r="K75" s="81"/>
      <c r="L75" s="81"/>
      <c r="M75" s="81"/>
    </row>
    <row r="76" spans="1:13" s="83" customFormat="1" ht="12.75" customHeight="1">
      <c r="A76" s="76">
        <v>67</v>
      </c>
      <c r="B76" s="77" t="s">
        <v>146</v>
      </c>
      <c r="C76" s="76">
        <v>1</v>
      </c>
      <c r="D76" s="80">
        <v>1.0549999999999999</v>
      </c>
      <c r="E76" s="296">
        <v>1</v>
      </c>
      <c r="F76" s="258"/>
      <c r="G76" s="258"/>
      <c r="H76" s="258"/>
      <c r="I76" s="258"/>
      <c r="J76" s="258"/>
      <c r="K76" s="81"/>
      <c r="L76" s="81"/>
      <c r="M76" s="81"/>
    </row>
    <row r="77" spans="1:13" s="83" customFormat="1" ht="12.75" customHeight="1">
      <c r="A77" s="76">
        <v>68</v>
      </c>
      <c r="B77" s="77" t="s">
        <v>147</v>
      </c>
      <c r="C77" s="76">
        <v>1</v>
      </c>
      <c r="D77" s="80">
        <v>1</v>
      </c>
      <c r="E77" s="296">
        <v>6</v>
      </c>
      <c r="F77" s="258"/>
      <c r="G77" s="258"/>
      <c r="H77" s="258"/>
      <c r="I77" s="258"/>
      <c r="J77" s="258"/>
      <c r="K77" s="81"/>
      <c r="L77" s="81"/>
      <c r="M77" s="81"/>
    </row>
    <row r="78" spans="1:13" s="83" customFormat="1" ht="12.75" customHeight="1">
      <c r="A78" s="76">
        <v>69</v>
      </c>
      <c r="B78" s="77" t="s">
        <v>148</v>
      </c>
      <c r="C78" s="76">
        <v>0</v>
      </c>
      <c r="D78" s="80">
        <v>1</v>
      </c>
      <c r="E78" s="296">
        <v>0</v>
      </c>
      <c r="F78" s="258"/>
      <c r="G78" s="258"/>
      <c r="H78" s="258"/>
      <c r="I78" s="258"/>
      <c r="J78" s="258"/>
      <c r="K78" s="81"/>
      <c r="L78" s="81"/>
      <c r="M78" s="81"/>
    </row>
    <row r="79" spans="1:13" s="83" customFormat="1" ht="12.75" customHeight="1">
      <c r="A79" s="76">
        <v>70</v>
      </c>
      <c r="B79" s="77" t="s">
        <v>149</v>
      </c>
      <c r="C79" s="76">
        <v>0</v>
      </c>
      <c r="D79" s="80">
        <v>1</v>
      </c>
      <c r="E79" s="296">
        <v>0</v>
      </c>
      <c r="F79" s="258"/>
      <c r="G79" s="258"/>
      <c r="H79" s="258"/>
      <c r="I79" s="258"/>
      <c r="J79" s="258"/>
      <c r="K79" s="81"/>
      <c r="L79" s="81"/>
      <c r="M79" s="81"/>
    </row>
    <row r="80" spans="1:13" s="83" customFormat="1" ht="12.75" customHeight="1">
      <c r="A80" s="76">
        <v>71</v>
      </c>
      <c r="B80" s="77" t="s">
        <v>150</v>
      </c>
      <c r="C80" s="76">
        <v>1</v>
      </c>
      <c r="D80" s="80">
        <v>1</v>
      </c>
      <c r="E80" s="296">
        <v>4</v>
      </c>
      <c r="F80" s="258"/>
      <c r="G80" s="258"/>
      <c r="H80" s="258"/>
      <c r="I80" s="258"/>
      <c r="J80" s="258"/>
      <c r="K80" s="81"/>
      <c r="L80" s="81"/>
      <c r="M80" s="81"/>
    </row>
    <row r="81" spans="1:13" s="83" customFormat="1" ht="12.75" customHeight="1">
      <c r="A81" s="76">
        <v>72</v>
      </c>
      <c r="B81" s="77" t="s">
        <v>151</v>
      </c>
      <c r="C81" s="76">
        <v>1</v>
      </c>
      <c r="D81" s="80">
        <v>1</v>
      </c>
      <c r="E81" s="296">
        <v>5</v>
      </c>
      <c r="F81" s="258"/>
      <c r="G81" s="258"/>
      <c r="H81" s="258"/>
      <c r="I81" s="258"/>
      <c r="J81" s="258"/>
      <c r="K81" s="81"/>
      <c r="L81" s="81"/>
      <c r="M81" s="81"/>
    </row>
    <row r="82" spans="1:13" s="83" customFormat="1" ht="12.75" customHeight="1">
      <c r="A82" s="76">
        <v>73</v>
      </c>
      <c r="B82" s="77" t="s">
        <v>152</v>
      </c>
      <c r="C82" s="76">
        <v>1</v>
      </c>
      <c r="D82" s="80">
        <v>1.0369999999999999</v>
      </c>
      <c r="E82" s="296">
        <v>5</v>
      </c>
      <c r="F82" s="258"/>
      <c r="G82" s="258"/>
      <c r="H82" s="258"/>
      <c r="I82" s="258"/>
      <c r="J82" s="258"/>
      <c r="K82" s="81"/>
      <c r="L82" s="81"/>
      <c r="M82" s="81"/>
    </row>
    <row r="83" spans="1:13" s="83" customFormat="1" ht="12.75" customHeight="1">
      <c r="A83" s="76">
        <v>74</v>
      </c>
      <c r="B83" s="77" t="s">
        <v>153</v>
      </c>
      <c r="C83" s="76">
        <v>1</v>
      </c>
      <c r="D83" s="80">
        <v>1</v>
      </c>
      <c r="E83" s="296">
        <v>6</v>
      </c>
      <c r="F83" s="258"/>
      <c r="G83" s="258"/>
      <c r="H83" s="258"/>
      <c r="I83" s="258"/>
      <c r="J83" s="258"/>
      <c r="K83" s="81"/>
      <c r="L83" s="81"/>
      <c r="M83" s="81"/>
    </row>
    <row r="84" spans="1:13" s="83" customFormat="1" ht="12.75" customHeight="1">
      <c r="A84" s="76">
        <v>75</v>
      </c>
      <c r="B84" s="77" t="s">
        <v>154</v>
      </c>
      <c r="C84" s="76">
        <v>0</v>
      </c>
      <c r="D84" s="80">
        <v>1</v>
      </c>
      <c r="E84" s="296">
        <v>0</v>
      </c>
      <c r="F84" s="258"/>
      <c r="G84" s="258"/>
      <c r="H84" s="258"/>
      <c r="I84" s="258"/>
      <c r="J84" s="258"/>
      <c r="K84" s="81"/>
      <c r="L84" s="81"/>
      <c r="M84" s="81"/>
    </row>
    <row r="85" spans="1:13" s="83" customFormat="1" ht="12.75" customHeight="1">
      <c r="A85" s="76">
        <v>76</v>
      </c>
      <c r="B85" s="77" t="s">
        <v>155</v>
      </c>
      <c r="C85" s="76">
        <v>0</v>
      </c>
      <c r="D85" s="80">
        <v>1</v>
      </c>
      <c r="E85" s="296">
        <v>0</v>
      </c>
      <c r="F85" s="258"/>
      <c r="G85" s="258"/>
      <c r="H85" s="258"/>
      <c r="I85" s="258"/>
      <c r="J85" s="258"/>
      <c r="K85" s="81"/>
      <c r="L85" s="81"/>
      <c r="M85" s="81"/>
    </row>
    <row r="86" spans="1:13" s="83" customFormat="1" ht="12.75" customHeight="1">
      <c r="A86" s="76">
        <v>77</v>
      </c>
      <c r="B86" s="77" t="s">
        <v>156</v>
      </c>
      <c r="C86" s="76">
        <v>1</v>
      </c>
      <c r="D86" s="80">
        <v>1</v>
      </c>
      <c r="E86" s="296">
        <v>4</v>
      </c>
      <c r="F86" s="258"/>
      <c r="G86" s="258"/>
      <c r="H86" s="258"/>
      <c r="I86" s="258"/>
      <c r="J86" s="258"/>
      <c r="K86" s="81"/>
      <c r="L86" s="81"/>
      <c r="M86" s="81"/>
    </row>
    <row r="87" spans="1:13" s="83" customFormat="1" ht="12.75" customHeight="1">
      <c r="A87" s="76">
        <v>78</v>
      </c>
      <c r="B87" s="77" t="s">
        <v>157</v>
      </c>
      <c r="C87" s="76">
        <v>1</v>
      </c>
      <c r="D87" s="80">
        <v>1.046</v>
      </c>
      <c r="E87" s="296">
        <v>1</v>
      </c>
      <c r="F87" s="258"/>
      <c r="G87" s="258"/>
      <c r="H87" s="258"/>
      <c r="I87" s="258"/>
      <c r="J87" s="258"/>
      <c r="K87" s="81"/>
      <c r="L87" s="81"/>
      <c r="M87" s="81"/>
    </row>
    <row r="88" spans="1:13" s="83" customFormat="1" ht="12.75" customHeight="1">
      <c r="A88" s="76">
        <v>79</v>
      </c>
      <c r="B88" s="77" t="s">
        <v>158</v>
      </c>
      <c r="C88" s="76">
        <v>1</v>
      </c>
      <c r="D88" s="80">
        <v>1</v>
      </c>
      <c r="E88" s="296">
        <v>5</v>
      </c>
      <c r="F88" s="258"/>
      <c r="G88" s="258"/>
      <c r="H88" s="258"/>
      <c r="I88" s="258"/>
      <c r="J88" s="258"/>
      <c r="K88" s="81"/>
      <c r="L88" s="81"/>
      <c r="M88" s="81"/>
    </row>
    <row r="89" spans="1:13" s="83" customFormat="1" ht="12.75" customHeight="1">
      <c r="A89" s="76">
        <v>80</v>
      </c>
      <c r="B89" s="77" t="s">
        <v>159</v>
      </c>
      <c r="C89" s="76">
        <v>0</v>
      </c>
      <c r="D89" s="80">
        <v>1</v>
      </c>
      <c r="E89" s="296">
        <v>0</v>
      </c>
      <c r="F89" s="258"/>
      <c r="G89" s="258"/>
      <c r="H89" s="258"/>
      <c r="I89" s="258"/>
      <c r="J89" s="258"/>
      <c r="K89" s="81"/>
      <c r="L89" s="81"/>
      <c r="M89" s="81"/>
    </row>
    <row r="90" spans="1:13" s="83" customFormat="1" ht="12.75" customHeight="1">
      <c r="A90" s="76">
        <v>81</v>
      </c>
      <c r="B90" s="77" t="s">
        <v>160</v>
      </c>
      <c r="C90" s="76">
        <v>0</v>
      </c>
      <c r="D90" s="80">
        <v>1</v>
      </c>
      <c r="E90" s="296">
        <v>0</v>
      </c>
      <c r="F90" s="258"/>
      <c r="G90" s="258"/>
      <c r="H90" s="258"/>
      <c r="I90" s="258"/>
      <c r="J90" s="258"/>
      <c r="K90" s="81"/>
      <c r="L90" s="81"/>
      <c r="M90" s="81"/>
    </row>
    <row r="91" spans="1:13" s="83" customFormat="1" ht="12.75" customHeight="1">
      <c r="A91" s="76">
        <v>82</v>
      </c>
      <c r="B91" s="77" t="s">
        <v>161</v>
      </c>
      <c r="C91" s="76">
        <v>1</v>
      </c>
      <c r="D91" s="80">
        <v>1.0349999999999999</v>
      </c>
      <c r="E91" s="296">
        <v>1</v>
      </c>
      <c r="F91" s="258"/>
      <c r="G91" s="258"/>
      <c r="H91" s="258"/>
      <c r="I91" s="258"/>
      <c r="J91" s="258"/>
      <c r="K91" s="81"/>
      <c r="L91" s="81"/>
      <c r="M91" s="81"/>
    </row>
    <row r="92" spans="1:13" s="83" customFormat="1" ht="12.75" customHeight="1">
      <c r="A92" s="76">
        <v>83</v>
      </c>
      <c r="B92" s="77" t="s">
        <v>162</v>
      </c>
      <c r="C92" s="76">
        <v>1</v>
      </c>
      <c r="D92" s="80">
        <v>1</v>
      </c>
      <c r="E92" s="296">
        <v>4</v>
      </c>
      <c r="F92" s="258"/>
      <c r="G92" s="258"/>
      <c r="H92" s="258"/>
      <c r="I92" s="258"/>
      <c r="J92" s="258"/>
      <c r="K92" s="81"/>
      <c r="L92" s="81"/>
      <c r="M92" s="81"/>
    </row>
    <row r="93" spans="1:13" s="83" customFormat="1" ht="12.75" customHeight="1">
      <c r="A93" s="76">
        <v>84</v>
      </c>
      <c r="B93" s="77" t="s">
        <v>163</v>
      </c>
      <c r="C93" s="76">
        <v>0</v>
      </c>
      <c r="D93" s="80">
        <v>1</v>
      </c>
      <c r="E93" s="296">
        <v>0</v>
      </c>
      <c r="F93" s="258"/>
      <c r="G93" s="258"/>
      <c r="H93" s="258"/>
      <c r="I93" s="258"/>
      <c r="J93" s="258"/>
      <c r="K93" s="81"/>
      <c r="L93" s="81"/>
      <c r="M93" s="81"/>
    </row>
    <row r="94" spans="1:13" s="83" customFormat="1" ht="12.75" customHeight="1">
      <c r="A94" s="76">
        <v>85</v>
      </c>
      <c r="B94" s="77" t="s">
        <v>164</v>
      </c>
      <c r="C94" s="76">
        <v>1</v>
      </c>
      <c r="D94" s="80">
        <v>1</v>
      </c>
      <c r="E94" s="296">
        <v>8</v>
      </c>
      <c r="F94" s="258"/>
      <c r="G94" s="258"/>
      <c r="H94" s="258"/>
      <c r="I94" s="258"/>
      <c r="J94" s="258"/>
      <c r="K94" s="81"/>
      <c r="L94" s="81"/>
      <c r="M94" s="81"/>
    </row>
    <row r="95" spans="1:13" s="83" customFormat="1" ht="12.75" customHeight="1">
      <c r="A95" s="76">
        <v>86</v>
      </c>
      <c r="B95" s="77" t="s">
        <v>165</v>
      </c>
      <c r="C95" s="76">
        <v>1</v>
      </c>
      <c r="D95" s="80">
        <v>1</v>
      </c>
      <c r="E95" s="296">
        <v>7</v>
      </c>
      <c r="F95" s="258"/>
      <c r="G95" s="258"/>
      <c r="H95" s="258"/>
      <c r="I95" s="258"/>
      <c r="J95" s="258"/>
      <c r="K95" s="81"/>
      <c r="L95" s="81"/>
      <c r="M95" s="81"/>
    </row>
    <row r="96" spans="1:13" s="83" customFormat="1" ht="12.75" customHeight="1">
      <c r="A96" s="76">
        <v>87</v>
      </c>
      <c r="B96" s="77" t="s">
        <v>166</v>
      </c>
      <c r="C96" s="76">
        <v>1</v>
      </c>
      <c r="D96" s="80">
        <v>1</v>
      </c>
      <c r="E96" s="296">
        <v>4</v>
      </c>
      <c r="F96" s="258"/>
      <c r="G96" s="258"/>
      <c r="H96" s="258"/>
      <c r="I96" s="258"/>
      <c r="J96" s="258"/>
      <c r="K96" s="81"/>
      <c r="L96" s="81"/>
      <c r="M96" s="81"/>
    </row>
    <row r="97" spans="1:13" s="83" customFormat="1" ht="12.75" customHeight="1">
      <c r="A97" s="76">
        <v>88</v>
      </c>
      <c r="B97" s="77" t="s">
        <v>167</v>
      </c>
      <c r="C97" s="76">
        <v>1</v>
      </c>
      <c r="D97" s="80">
        <v>1</v>
      </c>
      <c r="E97" s="296">
        <v>3</v>
      </c>
      <c r="F97" s="258"/>
      <c r="G97" s="258"/>
      <c r="H97" s="258"/>
      <c r="I97" s="258"/>
      <c r="J97" s="258"/>
      <c r="K97" s="81"/>
      <c r="L97" s="81"/>
      <c r="M97" s="81"/>
    </row>
    <row r="98" spans="1:13" s="83" customFormat="1" ht="12.75" customHeight="1">
      <c r="A98" s="76">
        <v>89</v>
      </c>
      <c r="B98" s="77" t="s">
        <v>168</v>
      </c>
      <c r="C98" s="76">
        <v>1</v>
      </c>
      <c r="D98" s="80">
        <v>1</v>
      </c>
      <c r="E98" s="296">
        <v>7</v>
      </c>
      <c r="F98" s="258"/>
      <c r="G98" s="258"/>
      <c r="H98" s="258"/>
      <c r="I98" s="258"/>
      <c r="J98" s="258"/>
      <c r="K98" s="81"/>
      <c r="L98" s="81"/>
      <c r="M98" s="81"/>
    </row>
    <row r="99" spans="1:13" s="83" customFormat="1" ht="12.75" customHeight="1">
      <c r="A99" s="76">
        <v>90</v>
      </c>
      <c r="B99" s="77" t="s">
        <v>169</v>
      </c>
      <c r="C99" s="76">
        <v>0</v>
      </c>
      <c r="D99" s="80">
        <v>1</v>
      </c>
      <c r="E99" s="296">
        <v>0</v>
      </c>
      <c r="F99" s="258"/>
      <c r="G99" s="258"/>
      <c r="H99" s="258"/>
      <c r="I99" s="258"/>
      <c r="J99" s="258"/>
      <c r="K99" s="81"/>
      <c r="L99" s="81"/>
      <c r="M99" s="81"/>
    </row>
    <row r="100" spans="1:13" s="83" customFormat="1" ht="12.75" customHeight="1">
      <c r="A100" s="76">
        <v>91</v>
      </c>
      <c r="B100" s="77" t="s">
        <v>170</v>
      </c>
      <c r="C100" s="76">
        <v>1</v>
      </c>
      <c r="D100" s="80">
        <v>1</v>
      </c>
      <c r="E100" s="296">
        <v>5</v>
      </c>
      <c r="F100" s="258"/>
      <c r="G100" s="258"/>
      <c r="H100" s="258"/>
      <c r="I100" s="258"/>
      <c r="J100" s="258"/>
      <c r="K100" s="81"/>
      <c r="L100" s="81"/>
      <c r="M100" s="81"/>
    </row>
    <row r="101" spans="1:13" s="83" customFormat="1" ht="12.75" customHeight="1">
      <c r="A101" s="76">
        <v>92</v>
      </c>
      <c r="B101" s="77" t="s">
        <v>171</v>
      </c>
      <c r="C101" s="76">
        <v>0</v>
      </c>
      <c r="D101" s="80">
        <v>1.034</v>
      </c>
      <c r="E101" s="296">
        <v>0</v>
      </c>
      <c r="F101" s="258"/>
      <c r="G101" s="258"/>
      <c r="H101" s="258"/>
      <c r="I101" s="258"/>
      <c r="J101" s="258"/>
      <c r="K101" s="81"/>
      <c r="L101" s="81"/>
      <c r="M101" s="81"/>
    </row>
    <row r="102" spans="1:13" s="83" customFormat="1" ht="12.75" customHeight="1">
      <c r="A102" s="76">
        <v>93</v>
      </c>
      <c r="B102" s="77" t="s">
        <v>172</v>
      </c>
      <c r="C102" s="76">
        <v>1</v>
      </c>
      <c r="D102" s="80">
        <v>1.0449999999999999</v>
      </c>
      <c r="E102" s="296">
        <v>10</v>
      </c>
      <c r="F102" s="258"/>
      <c r="G102" s="258"/>
      <c r="H102" s="258"/>
      <c r="I102" s="258"/>
      <c r="J102" s="258"/>
      <c r="K102" s="81"/>
      <c r="L102" s="81"/>
      <c r="M102" s="81"/>
    </row>
    <row r="103" spans="1:13" s="83" customFormat="1" ht="12.75" customHeight="1">
      <c r="A103" s="76">
        <v>94</v>
      </c>
      <c r="B103" s="77" t="s">
        <v>173</v>
      </c>
      <c r="C103" s="76">
        <v>1</v>
      </c>
      <c r="D103" s="80">
        <v>1</v>
      </c>
      <c r="E103" s="296">
        <v>8</v>
      </c>
      <c r="F103" s="258"/>
      <c r="G103" s="258"/>
      <c r="H103" s="258"/>
      <c r="I103" s="258"/>
      <c r="J103" s="258"/>
      <c r="K103" s="81"/>
      <c r="L103" s="81"/>
      <c r="M103" s="81"/>
    </row>
    <row r="104" spans="1:13" s="83" customFormat="1" ht="12.75" customHeight="1">
      <c r="A104" s="76">
        <v>95</v>
      </c>
      <c r="B104" s="77" t="s">
        <v>174</v>
      </c>
      <c r="C104" s="76">
        <v>1</v>
      </c>
      <c r="D104" s="80">
        <v>1</v>
      </c>
      <c r="E104" s="296">
        <v>10</v>
      </c>
      <c r="F104" s="258"/>
      <c r="G104" s="258"/>
      <c r="H104" s="258"/>
      <c r="I104" s="258"/>
      <c r="J104" s="258"/>
      <c r="K104" s="81"/>
      <c r="L104" s="81"/>
      <c r="M104" s="81"/>
    </row>
    <row r="105" spans="1:13" s="83" customFormat="1" ht="12.75" customHeight="1">
      <c r="A105" s="76">
        <v>96</v>
      </c>
      <c r="B105" s="77" t="s">
        <v>175</v>
      </c>
      <c r="C105" s="76">
        <v>1</v>
      </c>
      <c r="D105" s="80">
        <v>1</v>
      </c>
      <c r="E105" s="296">
        <v>7</v>
      </c>
      <c r="F105" s="258"/>
      <c r="G105" s="258"/>
      <c r="H105" s="258"/>
      <c r="I105" s="258"/>
      <c r="J105" s="258"/>
      <c r="K105" s="81"/>
      <c r="L105" s="81"/>
      <c r="M105" s="81"/>
    </row>
    <row r="106" spans="1:13" s="83" customFormat="1" ht="12.75" customHeight="1">
      <c r="A106" s="76">
        <v>97</v>
      </c>
      <c r="B106" s="77" t="s">
        <v>176</v>
      </c>
      <c r="C106" s="76">
        <v>1</v>
      </c>
      <c r="D106" s="80">
        <v>1</v>
      </c>
      <c r="E106" s="296">
        <v>10</v>
      </c>
      <c r="F106" s="258"/>
      <c r="G106" s="258"/>
      <c r="H106" s="258"/>
      <c r="I106" s="258"/>
      <c r="J106" s="258"/>
      <c r="K106" s="81"/>
      <c r="L106" s="81"/>
      <c r="M106" s="81"/>
    </row>
    <row r="107" spans="1:13" s="83" customFormat="1" ht="12.75" customHeight="1">
      <c r="A107" s="76">
        <v>98</v>
      </c>
      <c r="B107" s="77" t="s">
        <v>177</v>
      </c>
      <c r="C107" s="76">
        <v>1</v>
      </c>
      <c r="D107" s="80">
        <v>1</v>
      </c>
      <c r="E107" s="296">
        <v>6</v>
      </c>
      <c r="F107" s="258"/>
      <c r="G107" s="258"/>
      <c r="H107" s="258"/>
      <c r="I107" s="258"/>
      <c r="J107" s="258"/>
      <c r="K107" s="81"/>
      <c r="L107" s="81"/>
      <c r="M107" s="81"/>
    </row>
    <row r="108" spans="1:13" s="83" customFormat="1" ht="12.75" customHeight="1">
      <c r="A108" s="76">
        <v>99</v>
      </c>
      <c r="B108" s="77" t="s">
        <v>179</v>
      </c>
      <c r="C108" s="76">
        <v>1</v>
      </c>
      <c r="D108" s="80">
        <v>1.054</v>
      </c>
      <c r="E108" s="296">
        <v>3</v>
      </c>
      <c r="F108" s="258"/>
      <c r="G108" s="258"/>
      <c r="H108" s="258"/>
      <c r="I108" s="258"/>
      <c r="J108" s="258"/>
      <c r="K108" s="81"/>
      <c r="L108" s="81"/>
      <c r="M108" s="81"/>
    </row>
    <row r="109" spans="1:13" s="83" customFormat="1" ht="12.75" customHeight="1">
      <c r="A109" s="76">
        <v>100</v>
      </c>
      <c r="B109" s="77" t="s">
        <v>180</v>
      </c>
      <c r="C109" s="76">
        <v>1</v>
      </c>
      <c r="D109" s="80">
        <v>1.0409999999999999</v>
      </c>
      <c r="E109" s="296">
        <v>8</v>
      </c>
      <c r="F109" s="258"/>
      <c r="G109" s="258"/>
      <c r="H109" s="258"/>
      <c r="I109" s="258"/>
      <c r="J109" s="258"/>
      <c r="K109" s="81"/>
      <c r="L109" s="81"/>
      <c r="M109" s="81"/>
    </row>
    <row r="110" spans="1:13" s="83" customFormat="1" ht="12.75" customHeight="1">
      <c r="A110" s="76">
        <v>101</v>
      </c>
      <c r="B110" s="77" t="s">
        <v>181</v>
      </c>
      <c r="C110" s="76">
        <v>1</v>
      </c>
      <c r="D110" s="80">
        <v>1.0549999999999999</v>
      </c>
      <c r="E110" s="296">
        <v>2</v>
      </c>
      <c r="F110" s="258"/>
      <c r="G110" s="258"/>
      <c r="H110" s="258"/>
      <c r="I110" s="258"/>
      <c r="J110" s="258"/>
      <c r="K110" s="81"/>
      <c r="L110" s="81"/>
      <c r="M110" s="81"/>
    </row>
    <row r="111" spans="1:13" s="87" customFormat="1" ht="12.75" customHeight="1">
      <c r="A111" s="84">
        <v>102</v>
      </c>
      <c r="B111" s="85" t="s">
        <v>182</v>
      </c>
      <c r="C111" s="84">
        <v>0</v>
      </c>
      <c r="D111" s="86">
        <v>1</v>
      </c>
      <c r="E111" s="297">
        <v>0</v>
      </c>
      <c r="F111" s="258"/>
      <c r="G111" s="258"/>
      <c r="H111" s="258"/>
      <c r="I111" s="258"/>
      <c r="J111" s="258"/>
      <c r="K111" s="82"/>
      <c r="L111" s="82"/>
      <c r="M111" s="82"/>
    </row>
    <row r="112" spans="1:13" s="83" customFormat="1" ht="12.75" customHeight="1">
      <c r="A112" s="76">
        <v>103</v>
      </c>
      <c r="B112" s="77" t="s">
        <v>183</v>
      </c>
      <c r="C112" s="76">
        <v>1</v>
      </c>
      <c r="D112" s="80">
        <v>1</v>
      </c>
      <c r="E112" s="296">
        <v>10</v>
      </c>
      <c r="F112" s="258"/>
      <c r="G112" s="258"/>
      <c r="H112" s="258"/>
      <c r="I112" s="258"/>
      <c r="J112" s="258"/>
      <c r="K112" s="81"/>
      <c r="L112" s="81"/>
      <c r="M112" s="81"/>
    </row>
    <row r="113" spans="1:13" s="83" customFormat="1" ht="12.75" customHeight="1">
      <c r="A113" s="76">
        <v>104</v>
      </c>
      <c r="B113" s="77" t="s">
        <v>184</v>
      </c>
      <c r="C113" s="76">
        <v>0</v>
      </c>
      <c r="D113" s="80">
        <v>1</v>
      </c>
      <c r="E113" s="296">
        <v>0</v>
      </c>
      <c r="F113" s="258"/>
      <c r="G113" s="258"/>
      <c r="H113" s="258"/>
      <c r="I113" s="258"/>
      <c r="J113" s="258"/>
      <c r="K113" s="81"/>
      <c r="L113" s="81"/>
      <c r="M113" s="81"/>
    </row>
    <row r="114" spans="1:13" s="83" customFormat="1" ht="12.75" customHeight="1">
      <c r="A114" s="76">
        <v>105</v>
      </c>
      <c r="B114" s="77" t="s">
        <v>185</v>
      </c>
      <c r="C114" s="76">
        <v>1</v>
      </c>
      <c r="D114" s="80">
        <v>1</v>
      </c>
      <c r="E114" s="296">
        <v>2</v>
      </c>
      <c r="F114" s="258"/>
      <c r="G114" s="258"/>
      <c r="H114" s="258"/>
      <c r="I114" s="258"/>
      <c r="J114" s="258"/>
      <c r="K114" s="81"/>
      <c r="L114" s="81"/>
      <c r="M114" s="81"/>
    </row>
    <row r="115" spans="1:13" s="83" customFormat="1" ht="12.75" customHeight="1">
      <c r="A115" s="76">
        <v>106</v>
      </c>
      <c r="B115" s="77" t="s">
        <v>186</v>
      </c>
      <c r="C115" s="76">
        <v>0</v>
      </c>
      <c r="D115" s="80">
        <v>1</v>
      </c>
      <c r="E115" s="296">
        <v>0</v>
      </c>
      <c r="F115" s="258"/>
      <c r="G115" s="258"/>
      <c r="H115" s="258"/>
      <c r="I115" s="258"/>
      <c r="J115" s="258"/>
      <c r="K115" s="81"/>
      <c r="L115" s="81"/>
      <c r="M115" s="81"/>
    </row>
    <row r="116" spans="1:13" s="83" customFormat="1" ht="12.75" customHeight="1">
      <c r="A116" s="76">
        <v>107</v>
      </c>
      <c r="B116" s="77" t="s">
        <v>187</v>
      </c>
      <c r="C116" s="76">
        <v>1</v>
      </c>
      <c r="D116" s="80">
        <v>1.0409999999999999</v>
      </c>
      <c r="E116" s="296">
        <v>8</v>
      </c>
      <c r="F116" s="258"/>
      <c r="G116" s="258"/>
      <c r="H116" s="258"/>
      <c r="I116" s="258"/>
      <c r="J116" s="258"/>
      <c r="K116" s="81"/>
      <c r="L116" s="81"/>
      <c r="M116" s="81"/>
    </row>
    <row r="117" spans="1:13" s="83" customFormat="1" ht="12.75" customHeight="1">
      <c r="A117" s="76">
        <v>108</v>
      </c>
      <c r="B117" s="77" t="s">
        <v>188</v>
      </c>
      <c r="C117" s="76">
        <v>0</v>
      </c>
      <c r="D117" s="80">
        <v>1</v>
      </c>
      <c r="E117" s="296">
        <v>0</v>
      </c>
      <c r="F117" s="258"/>
      <c r="G117" s="258"/>
      <c r="H117" s="258"/>
      <c r="I117" s="258"/>
      <c r="J117" s="258"/>
      <c r="K117" s="81"/>
      <c r="L117" s="81"/>
      <c r="M117" s="81"/>
    </row>
    <row r="118" spans="1:13" s="83" customFormat="1" ht="12.75" customHeight="1">
      <c r="A118" s="76">
        <v>109</v>
      </c>
      <c r="B118" s="77" t="s">
        <v>189</v>
      </c>
      <c r="C118" s="76">
        <v>0</v>
      </c>
      <c r="D118" s="80">
        <v>1</v>
      </c>
      <c r="E118" s="296">
        <v>0</v>
      </c>
      <c r="F118" s="258"/>
      <c r="G118" s="258"/>
      <c r="H118" s="258"/>
      <c r="I118" s="258"/>
      <c r="J118" s="258"/>
      <c r="K118" s="81"/>
      <c r="L118" s="81"/>
      <c r="M118" s="81"/>
    </row>
    <row r="119" spans="1:13" s="83" customFormat="1" ht="12.75" customHeight="1">
      <c r="A119" s="76">
        <v>110</v>
      </c>
      <c r="B119" s="77" t="s">
        <v>190</v>
      </c>
      <c r="C119" s="76">
        <v>1</v>
      </c>
      <c r="D119" s="80">
        <v>1</v>
      </c>
      <c r="E119" s="296">
        <v>3</v>
      </c>
      <c r="F119" s="258"/>
      <c r="G119" s="258"/>
      <c r="H119" s="258"/>
      <c r="I119" s="258"/>
      <c r="J119" s="258"/>
      <c r="K119" s="81"/>
      <c r="L119" s="81"/>
      <c r="M119" s="81"/>
    </row>
    <row r="120" spans="1:13" s="83" customFormat="1" ht="12.75" customHeight="1">
      <c r="A120" s="76">
        <v>111</v>
      </c>
      <c r="B120" s="77" t="s">
        <v>191</v>
      </c>
      <c r="C120" s="76">
        <v>1</v>
      </c>
      <c r="D120" s="80">
        <v>1</v>
      </c>
      <c r="E120" s="296">
        <v>6</v>
      </c>
      <c r="F120" s="258"/>
      <c r="G120" s="258"/>
      <c r="H120" s="258"/>
      <c r="I120" s="258"/>
      <c r="J120" s="258"/>
      <c r="K120" s="81"/>
      <c r="L120" s="81"/>
      <c r="M120" s="81"/>
    </row>
    <row r="121" spans="1:13" s="83" customFormat="1" ht="12.75" customHeight="1">
      <c r="A121" s="76">
        <v>112</v>
      </c>
      <c r="B121" s="77" t="s">
        <v>192</v>
      </c>
      <c r="C121" s="76">
        <v>0</v>
      </c>
      <c r="D121" s="80">
        <v>1</v>
      </c>
      <c r="E121" s="296">
        <v>0</v>
      </c>
      <c r="F121" s="258"/>
      <c r="G121" s="258"/>
      <c r="H121" s="258"/>
      <c r="I121" s="258"/>
      <c r="J121" s="258"/>
      <c r="K121" s="81"/>
      <c r="L121" s="81"/>
      <c r="M121" s="81"/>
    </row>
    <row r="122" spans="1:13" s="83" customFormat="1" ht="12.75" customHeight="1">
      <c r="A122" s="76">
        <v>113</v>
      </c>
      <c r="B122" s="77" t="s">
        <v>193</v>
      </c>
      <c r="C122" s="76">
        <v>0</v>
      </c>
      <c r="D122" s="80">
        <v>1</v>
      </c>
      <c r="E122" s="296">
        <v>0</v>
      </c>
      <c r="F122" s="258"/>
      <c r="G122" s="258"/>
      <c r="H122" s="258"/>
      <c r="I122" s="258"/>
      <c r="J122" s="258"/>
      <c r="K122" s="81"/>
      <c r="L122" s="81"/>
      <c r="M122" s="81"/>
    </row>
    <row r="123" spans="1:13" s="83" customFormat="1" ht="12.75" customHeight="1">
      <c r="A123" s="76">
        <v>114</v>
      </c>
      <c r="B123" s="77" t="s">
        <v>194</v>
      </c>
      <c r="C123" s="76">
        <v>1</v>
      </c>
      <c r="D123" s="80">
        <v>1</v>
      </c>
      <c r="E123" s="296">
        <v>9</v>
      </c>
      <c r="F123" s="258"/>
      <c r="G123" s="258"/>
      <c r="H123" s="258"/>
      <c r="I123" s="258"/>
      <c r="J123" s="258"/>
      <c r="K123" s="81"/>
      <c r="L123" s="81"/>
      <c r="M123" s="81"/>
    </row>
    <row r="124" spans="1:13" s="83" customFormat="1" ht="12.75" customHeight="1">
      <c r="A124" s="76">
        <v>115</v>
      </c>
      <c r="B124" s="77" t="s">
        <v>195</v>
      </c>
      <c r="C124" s="76">
        <v>0</v>
      </c>
      <c r="D124" s="80">
        <v>1</v>
      </c>
      <c r="E124" s="296">
        <v>0</v>
      </c>
      <c r="F124" s="258"/>
      <c r="G124" s="258"/>
      <c r="H124" s="258"/>
      <c r="I124" s="258"/>
      <c r="J124" s="258"/>
      <c r="K124" s="81"/>
      <c r="L124" s="81"/>
      <c r="M124" s="81"/>
    </row>
    <row r="125" spans="1:13" s="83" customFormat="1" ht="12.75" customHeight="1">
      <c r="A125" s="76">
        <v>116</v>
      </c>
      <c r="B125" s="77" t="s">
        <v>196</v>
      </c>
      <c r="C125" s="76">
        <v>0</v>
      </c>
      <c r="D125" s="80">
        <v>1</v>
      </c>
      <c r="E125" s="296">
        <v>0</v>
      </c>
      <c r="F125" s="258"/>
      <c r="G125" s="258"/>
      <c r="H125" s="258"/>
      <c r="I125" s="258"/>
      <c r="J125" s="258"/>
      <c r="K125" s="81"/>
      <c r="L125" s="81"/>
      <c r="M125" s="81"/>
    </row>
    <row r="126" spans="1:13" s="83" customFormat="1" ht="12.75" customHeight="1">
      <c r="A126" s="76">
        <v>117</v>
      </c>
      <c r="B126" s="77" t="s">
        <v>197</v>
      </c>
      <c r="C126" s="76">
        <v>1</v>
      </c>
      <c r="D126" s="80">
        <v>1</v>
      </c>
      <c r="E126" s="296">
        <v>4</v>
      </c>
      <c r="F126" s="258"/>
      <c r="G126" s="258"/>
      <c r="H126" s="258"/>
      <c r="I126" s="258"/>
      <c r="J126" s="258"/>
      <c r="K126" s="81"/>
      <c r="L126" s="81"/>
      <c r="M126" s="81"/>
    </row>
    <row r="127" spans="1:13" s="83" customFormat="1" ht="12.75" customHeight="1">
      <c r="A127" s="76">
        <v>118</v>
      </c>
      <c r="B127" s="77" t="s">
        <v>198</v>
      </c>
      <c r="C127" s="76">
        <v>1</v>
      </c>
      <c r="D127" s="80">
        <v>1.024</v>
      </c>
      <c r="E127" s="296">
        <v>4</v>
      </c>
      <c r="F127" s="258"/>
      <c r="G127" s="258"/>
      <c r="H127" s="258"/>
      <c r="I127" s="258"/>
      <c r="J127" s="258"/>
      <c r="K127" s="81"/>
      <c r="L127" s="81"/>
      <c r="M127" s="81"/>
    </row>
    <row r="128" spans="1:13" s="83" customFormat="1" ht="12.75" customHeight="1">
      <c r="A128" s="76">
        <v>119</v>
      </c>
      <c r="B128" s="77" t="s">
        <v>199</v>
      </c>
      <c r="C128" s="76">
        <v>0</v>
      </c>
      <c r="D128" s="80">
        <v>1.036</v>
      </c>
      <c r="E128" s="296">
        <v>0</v>
      </c>
      <c r="F128" s="258"/>
      <c r="G128" s="258"/>
      <c r="H128" s="258"/>
      <c r="I128" s="258"/>
      <c r="J128" s="258"/>
      <c r="K128" s="81"/>
      <c r="L128" s="81"/>
      <c r="M128" s="81"/>
    </row>
    <row r="129" spans="1:13" s="83" customFormat="1" ht="12.75" customHeight="1">
      <c r="A129" s="76">
        <v>120</v>
      </c>
      <c r="B129" s="77" t="s">
        <v>200</v>
      </c>
      <c r="C129" s="76">
        <v>0</v>
      </c>
      <c r="D129" s="80">
        <v>1</v>
      </c>
      <c r="E129" s="296">
        <v>0</v>
      </c>
      <c r="F129" s="258"/>
      <c r="G129" s="258"/>
      <c r="H129" s="258"/>
      <c r="I129" s="258"/>
      <c r="J129" s="258"/>
      <c r="K129" s="81"/>
      <c r="L129" s="81"/>
      <c r="M129" s="81"/>
    </row>
    <row r="130" spans="1:13" s="83" customFormat="1" ht="12.75" customHeight="1">
      <c r="A130" s="76">
        <v>121</v>
      </c>
      <c r="B130" s="77" t="s">
        <v>201</v>
      </c>
      <c r="C130" s="76">
        <v>1</v>
      </c>
      <c r="D130" s="80">
        <v>1</v>
      </c>
      <c r="E130" s="296">
        <v>2</v>
      </c>
      <c r="F130" s="258"/>
      <c r="G130" s="258"/>
      <c r="H130" s="258"/>
      <c r="I130" s="258"/>
      <c r="J130" s="258"/>
      <c r="K130" s="81"/>
      <c r="L130" s="81"/>
      <c r="M130" s="81"/>
    </row>
    <row r="131" spans="1:13" s="83" customFormat="1" ht="12.75" customHeight="1">
      <c r="A131" s="76">
        <v>122</v>
      </c>
      <c r="B131" s="77" t="s">
        <v>202</v>
      </c>
      <c r="C131" s="76">
        <v>1</v>
      </c>
      <c r="D131" s="80">
        <v>1.032</v>
      </c>
      <c r="E131" s="296">
        <v>1</v>
      </c>
      <c r="F131" s="258"/>
      <c r="G131" s="258"/>
      <c r="H131" s="258"/>
      <c r="I131" s="258"/>
      <c r="J131" s="258"/>
      <c r="K131" s="81"/>
      <c r="L131" s="81"/>
      <c r="M131" s="81"/>
    </row>
    <row r="132" spans="1:13" s="83" customFormat="1" ht="12.75" customHeight="1">
      <c r="A132" s="76">
        <v>123</v>
      </c>
      <c r="B132" s="77" t="s">
        <v>203</v>
      </c>
      <c r="C132" s="76">
        <v>0</v>
      </c>
      <c r="D132" s="80">
        <v>1</v>
      </c>
      <c r="E132" s="296">
        <v>0</v>
      </c>
      <c r="F132" s="258"/>
      <c r="G132" s="258"/>
      <c r="H132" s="258"/>
      <c r="I132" s="258"/>
      <c r="J132" s="258"/>
      <c r="K132" s="81"/>
      <c r="L132" s="81"/>
      <c r="M132" s="81"/>
    </row>
    <row r="133" spans="1:13" s="83" customFormat="1" ht="12.75" customHeight="1">
      <c r="A133" s="76">
        <v>124</v>
      </c>
      <c r="B133" s="77" t="s">
        <v>204</v>
      </c>
      <c r="C133" s="76">
        <v>0</v>
      </c>
      <c r="D133" s="80">
        <v>1</v>
      </c>
      <c r="E133" s="296">
        <v>0</v>
      </c>
      <c r="F133" s="258"/>
      <c r="G133" s="258"/>
      <c r="H133" s="258"/>
      <c r="I133" s="258"/>
      <c r="J133" s="258"/>
      <c r="K133" s="81"/>
      <c r="L133" s="81"/>
      <c r="M133" s="81"/>
    </row>
    <row r="134" spans="1:13" s="83" customFormat="1" ht="12.75" customHeight="1">
      <c r="A134" s="76">
        <v>125</v>
      </c>
      <c r="B134" s="77" t="s">
        <v>205</v>
      </c>
      <c r="C134" s="76">
        <v>1</v>
      </c>
      <c r="D134" s="80">
        <v>1.0069999999999999</v>
      </c>
      <c r="E134" s="296">
        <v>1</v>
      </c>
      <c r="F134" s="258"/>
      <c r="G134" s="258"/>
      <c r="H134" s="258"/>
      <c r="I134" s="258"/>
      <c r="J134" s="258"/>
      <c r="K134" s="81"/>
      <c r="L134" s="81"/>
      <c r="M134" s="81"/>
    </row>
    <row r="135" spans="1:13" s="83" customFormat="1" ht="12.75" customHeight="1">
      <c r="A135" s="76">
        <v>126</v>
      </c>
      <c r="B135" s="77" t="s">
        <v>206</v>
      </c>
      <c r="C135" s="76">
        <v>0</v>
      </c>
      <c r="D135" s="80">
        <v>1</v>
      </c>
      <c r="E135" s="296">
        <v>0</v>
      </c>
      <c r="F135" s="258"/>
      <c r="G135" s="258"/>
      <c r="H135" s="258"/>
      <c r="I135" s="258"/>
      <c r="J135" s="258"/>
      <c r="K135" s="81"/>
      <c r="L135" s="81"/>
      <c r="M135" s="81"/>
    </row>
    <row r="136" spans="1:13" s="83" customFormat="1" ht="12.75" customHeight="1">
      <c r="A136" s="76">
        <v>127</v>
      </c>
      <c r="B136" s="77" t="s">
        <v>207</v>
      </c>
      <c r="C136" s="76">
        <v>1</v>
      </c>
      <c r="D136" s="80">
        <v>1</v>
      </c>
      <c r="E136" s="296">
        <v>3</v>
      </c>
      <c r="F136" s="258"/>
      <c r="G136" s="258"/>
      <c r="H136" s="258"/>
      <c r="I136" s="258"/>
      <c r="J136" s="258"/>
      <c r="K136" s="81"/>
      <c r="L136" s="81"/>
      <c r="M136" s="81"/>
    </row>
    <row r="137" spans="1:13" s="83" customFormat="1" ht="12.75" customHeight="1">
      <c r="A137" s="76">
        <v>128</v>
      </c>
      <c r="B137" s="77" t="s">
        <v>208</v>
      </c>
      <c r="C137" s="76">
        <v>1</v>
      </c>
      <c r="D137" s="80">
        <v>1</v>
      </c>
      <c r="E137" s="296">
        <v>10</v>
      </c>
      <c r="F137" s="258"/>
      <c r="G137" s="258"/>
      <c r="H137" s="258"/>
      <c r="I137" s="258"/>
      <c r="J137" s="258"/>
      <c r="K137" s="81"/>
      <c r="L137" s="81"/>
      <c r="M137" s="81"/>
    </row>
    <row r="138" spans="1:13" s="83" customFormat="1" ht="12.75" customHeight="1">
      <c r="A138" s="76">
        <v>129</v>
      </c>
      <c r="B138" s="77" t="s">
        <v>209</v>
      </c>
      <c r="C138" s="76">
        <v>0</v>
      </c>
      <c r="D138" s="80">
        <v>1</v>
      </c>
      <c r="E138" s="296">
        <v>0</v>
      </c>
      <c r="F138" s="258"/>
      <c r="G138" s="258"/>
      <c r="H138" s="258"/>
      <c r="I138" s="258"/>
      <c r="J138" s="258"/>
      <c r="K138" s="81"/>
      <c r="L138" s="81"/>
      <c r="M138" s="81"/>
    </row>
    <row r="139" spans="1:13" s="83" customFormat="1" ht="12.75" customHeight="1">
      <c r="A139" s="76">
        <v>130</v>
      </c>
      <c r="B139" s="77" t="s">
        <v>210</v>
      </c>
      <c r="C139" s="76">
        <v>0</v>
      </c>
      <c r="D139" s="80">
        <v>1</v>
      </c>
      <c r="E139" s="296">
        <v>0</v>
      </c>
      <c r="F139" s="258"/>
      <c r="G139" s="258"/>
      <c r="H139" s="258"/>
      <c r="I139" s="258"/>
      <c r="J139" s="258"/>
      <c r="K139" s="81"/>
      <c r="L139" s="81"/>
      <c r="M139" s="81"/>
    </row>
    <row r="140" spans="1:13" s="83" customFormat="1" ht="12.75" customHeight="1">
      <c r="A140" s="76">
        <v>131</v>
      </c>
      <c r="B140" s="77" t="s">
        <v>211</v>
      </c>
      <c r="C140" s="76">
        <v>1</v>
      </c>
      <c r="D140" s="80">
        <v>1.0409999999999999</v>
      </c>
      <c r="E140" s="296">
        <v>1</v>
      </c>
      <c r="F140" s="258"/>
      <c r="G140" s="258"/>
      <c r="H140" s="258"/>
      <c r="I140" s="258"/>
      <c r="J140" s="258"/>
      <c r="K140" s="81"/>
      <c r="L140" s="81"/>
      <c r="M140" s="81"/>
    </row>
    <row r="141" spans="1:13" s="83" customFormat="1" ht="12.75" customHeight="1">
      <c r="A141" s="76">
        <v>132</v>
      </c>
      <c r="B141" s="77" t="s">
        <v>212</v>
      </c>
      <c r="C141" s="76">
        <v>0</v>
      </c>
      <c r="D141" s="80">
        <v>1</v>
      </c>
      <c r="E141" s="296">
        <v>0</v>
      </c>
      <c r="F141" s="258"/>
      <c r="G141" s="258"/>
      <c r="H141" s="258"/>
      <c r="I141" s="258"/>
      <c r="J141" s="258"/>
      <c r="K141" s="81"/>
      <c r="L141" s="81"/>
      <c r="M141" s="81"/>
    </row>
    <row r="142" spans="1:13" s="83" customFormat="1" ht="12.75" customHeight="1">
      <c r="A142" s="76">
        <v>133</v>
      </c>
      <c r="B142" s="77" t="s">
        <v>213</v>
      </c>
      <c r="C142" s="76">
        <v>1</v>
      </c>
      <c r="D142" s="80">
        <v>1.038</v>
      </c>
      <c r="E142" s="296">
        <v>8</v>
      </c>
      <c r="F142" s="258"/>
      <c r="G142" s="258"/>
      <c r="H142" s="258"/>
      <c r="I142" s="258"/>
      <c r="J142" s="258"/>
      <c r="K142" s="81"/>
      <c r="L142" s="81"/>
      <c r="M142" s="81"/>
    </row>
    <row r="143" spans="1:13" s="83" customFormat="1" ht="12.75" customHeight="1">
      <c r="A143" s="76">
        <v>134</v>
      </c>
      <c r="B143" s="77" t="s">
        <v>214</v>
      </c>
      <c r="C143" s="76">
        <v>0</v>
      </c>
      <c r="D143" s="80">
        <v>1</v>
      </c>
      <c r="E143" s="296">
        <v>0</v>
      </c>
      <c r="F143" s="258"/>
      <c r="G143" s="258"/>
      <c r="H143" s="258"/>
      <c r="I143" s="258"/>
      <c r="J143" s="258"/>
      <c r="K143" s="81"/>
      <c r="L143" s="81"/>
      <c r="M143" s="81"/>
    </row>
    <row r="144" spans="1:13" s="83" customFormat="1" ht="12.75" customHeight="1">
      <c r="A144" s="76">
        <v>135</v>
      </c>
      <c r="B144" s="77" t="s">
        <v>215</v>
      </c>
      <c r="C144" s="76">
        <v>1</v>
      </c>
      <c r="D144" s="80">
        <v>1</v>
      </c>
      <c r="E144" s="296">
        <v>9</v>
      </c>
      <c r="F144" s="258"/>
      <c r="G144" s="258"/>
      <c r="H144" s="258"/>
      <c r="I144" s="258"/>
      <c r="J144" s="258"/>
      <c r="K144" s="81"/>
      <c r="L144" s="81"/>
      <c r="M144" s="81"/>
    </row>
    <row r="145" spans="1:13" s="83" customFormat="1" ht="12.75" customHeight="1">
      <c r="A145" s="76">
        <v>136</v>
      </c>
      <c r="B145" s="77" t="s">
        <v>216</v>
      </c>
      <c r="C145" s="76">
        <v>1</v>
      </c>
      <c r="D145" s="80">
        <v>1.036</v>
      </c>
      <c r="E145" s="296">
        <v>2</v>
      </c>
      <c r="F145" s="258"/>
      <c r="G145" s="258"/>
      <c r="H145" s="258"/>
      <c r="I145" s="258"/>
      <c r="J145" s="258"/>
      <c r="K145" s="81"/>
      <c r="L145" s="81"/>
      <c r="M145" s="81"/>
    </row>
    <row r="146" spans="1:13" s="83" customFormat="1" ht="12.75" customHeight="1">
      <c r="A146" s="76">
        <v>137</v>
      </c>
      <c r="B146" s="77" t="s">
        <v>217</v>
      </c>
      <c r="C146" s="76">
        <v>1</v>
      </c>
      <c r="D146" s="80">
        <v>1</v>
      </c>
      <c r="E146" s="296">
        <v>10</v>
      </c>
      <c r="F146" s="258"/>
      <c r="G146" s="258"/>
      <c r="H146" s="258"/>
      <c r="I146" s="258"/>
      <c r="J146" s="258"/>
      <c r="K146" s="81"/>
      <c r="L146" s="81"/>
      <c r="M146" s="81"/>
    </row>
    <row r="147" spans="1:13" s="83" customFormat="1" ht="12.75" customHeight="1">
      <c r="A147" s="76">
        <v>138</v>
      </c>
      <c r="B147" s="77" t="s">
        <v>218</v>
      </c>
      <c r="C147" s="76">
        <v>1</v>
      </c>
      <c r="D147" s="80">
        <v>1.02</v>
      </c>
      <c r="E147" s="296">
        <v>2</v>
      </c>
      <c r="F147" s="258"/>
      <c r="G147" s="258"/>
      <c r="H147" s="258"/>
      <c r="I147" s="258"/>
      <c r="J147" s="258"/>
      <c r="K147" s="81"/>
      <c r="L147" s="81"/>
      <c r="M147" s="81"/>
    </row>
    <row r="148" spans="1:13" s="83" customFormat="1" ht="12.75" customHeight="1">
      <c r="A148" s="76">
        <v>139</v>
      </c>
      <c r="B148" s="77" t="s">
        <v>219</v>
      </c>
      <c r="C148" s="76">
        <v>1</v>
      </c>
      <c r="D148" s="80">
        <v>1.071</v>
      </c>
      <c r="E148" s="296">
        <v>1</v>
      </c>
      <c r="F148" s="258"/>
      <c r="G148" s="258"/>
      <c r="H148" s="258"/>
      <c r="I148" s="258"/>
      <c r="J148" s="258"/>
      <c r="K148" s="81"/>
      <c r="L148" s="81"/>
      <c r="M148" s="81"/>
    </row>
    <row r="149" spans="1:13" s="83" customFormat="1" ht="12.75" customHeight="1">
      <c r="A149" s="76">
        <v>140</v>
      </c>
      <c r="B149" s="77" t="s">
        <v>220</v>
      </c>
      <c r="C149" s="76">
        <v>0</v>
      </c>
      <c r="D149" s="80">
        <v>1</v>
      </c>
      <c r="E149" s="296">
        <v>0</v>
      </c>
      <c r="F149" s="258"/>
      <c r="G149" s="258"/>
      <c r="H149" s="258"/>
      <c r="I149" s="258"/>
      <c r="J149" s="258"/>
      <c r="K149" s="81"/>
      <c r="L149" s="81"/>
      <c r="M149" s="81"/>
    </row>
    <row r="150" spans="1:13" s="83" customFormat="1" ht="12.75" customHeight="1">
      <c r="A150" s="76">
        <v>141</v>
      </c>
      <c r="B150" s="77" t="s">
        <v>221</v>
      </c>
      <c r="C150" s="76">
        <v>1</v>
      </c>
      <c r="D150" s="80">
        <v>1.0289999999999999</v>
      </c>
      <c r="E150" s="296">
        <v>6</v>
      </c>
      <c r="F150" s="258"/>
      <c r="G150" s="258"/>
      <c r="H150" s="258"/>
      <c r="I150" s="258"/>
      <c r="J150" s="258"/>
      <c r="K150" s="81"/>
      <c r="L150" s="81"/>
      <c r="M150" s="81"/>
    </row>
    <row r="151" spans="1:13" s="83" customFormat="1" ht="12.75" customHeight="1">
      <c r="A151" s="76">
        <v>142</v>
      </c>
      <c r="B151" s="77" t="s">
        <v>222</v>
      </c>
      <c r="C151" s="76">
        <v>1</v>
      </c>
      <c r="D151" s="80">
        <v>1.026</v>
      </c>
      <c r="E151" s="296">
        <v>7</v>
      </c>
      <c r="F151" s="258"/>
      <c r="G151" s="258"/>
      <c r="H151" s="258"/>
      <c r="I151" s="258"/>
      <c r="J151" s="258"/>
      <c r="K151" s="81"/>
      <c r="L151" s="81"/>
      <c r="M151" s="81"/>
    </row>
    <row r="152" spans="1:13" s="83" customFormat="1" ht="12.75" customHeight="1">
      <c r="A152" s="76">
        <v>143</v>
      </c>
      <c r="B152" s="77" t="s">
        <v>223</v>
      </c>
      <c r="C152" s="76">
        <v>0</v>
      </c>
      <c r="D152" s="80">
        <v>1</v>
      </c>
      <c r="E152" s="296">
        <v>0</v>
      </c>
      <c r="F152" s="258"/>
      <c r="G152" s="258"/>
      <c r="H152" s="258"/>
      <c r="I152" s="258"/>
      <c r="J152" s="258"/>
      <c r="K152" s="81"/>
      <c r="L152" s="81"/>
      <c r="M152" s="81"/>
    </row>
    <row r="153" spans="1:13" s="83" customFormat="1" ht="12.75" customHeight="1">
      <c r="A153" s="76">
        <v>144</v>
      </c>
      <c r="B153" s="77" t="s">
        <v>224</v>
      </c>
      <c r="C153" s="76">
        <v>1</v>
      </c>
      <c r="D153" s="80">
        <v>1.05</v>
      </c>
      <c r="E153" s="296">
        <v>3</v>
      </c>
      <c r="F153" s="258"/>
      <c r="G153" s="258"/>
      <c r="H153" s="258"/>
      <c r="I153" s="258"/>
      <c r="J153" s="258"/>
      <c r="K153" s="81"/>
      <c r="L153" s="81"/>
      <c r="M153" s="81"/>
    </row>
    <row r="154" spans="1:13" s="83" customFormat="1" ht="12.75" customHeight="1">
      <c r="A154" s="76">
        <v>145</v>
      </c>
      <c r="B154" s="77" t="s">
        <v>225</v>
      </c>
      <c r="C154" s="76">
        <v>1</v>
      </c>
      <c r="D154" s="80">
        <v>1.0269999999999999</v>
      </c>
      <c r="E154" s="296">
        <v>4</v>
      </c>
      <c r="F154" s="258"/>
      <c r="G154" s="258"/>
      <c r="H154" s="258"/>
      <c r="I154" s="258"/>
      <c r="J154" s="258"/>
      <c r="K154" s="81"/>
      <c r="L154" s="81"/>
      <c r="M154" s="81"/>
    </row>
    <row r="155" spans="1:13" s="87" customFormat="1" ht="12.75" customHeight="1">
      <c r="A155" s="84">
        <v>146</v>
      </c>
      <c r="B155" s="85" t="s">
        <v>226</v>
      </c>
      <c r="C155" s="84">
        <v>0</v>
      </c>
      <c r="D155" s="86">
        <v>1</v>
      </c>
      <c r="E155" s="297">
        <v>0</v>
      </c>
      <c r="F155" s="258"/>
      <c r="G155" s="258"/>
      <c r="H155" s="258"/>
      <c r="I155" s="258"/>
      <c r="J155" s="258"/>
      <c r="K155" s="82"/>
      <c r="L155" s="82"/>
      <c r="M155" s="82"/>
    </row>
    <row r="156" spans="1:13" s="83" customFormat="1" ht="12.75" customHeight="1">
      <c r="A156" s="76">
        <v>147</v>
      </c>
      <c r="B156" s="77" t="s">
        <v>227</v>
      </c>
      <c r="C156" s="76">
        <v>0</v>
      </c>
      <c r="D156" s="80">
        <v>1</v>
      </c>
      <c r="E156" s="296">
        <v>0</v>
      </c>
      <c r="F156" s="258"/>
      <c r="G156" s="258"/>
      <c r="H156" s="258"/>
      <c r="I156" s="258"/>
      <c r="J156" s="258"/>
      <c r="K156" s="81"/>
      <c r="L156" s="81"/>
      <c r="M156" s="81"/>
    </row>
    <row r="157" spans="1:13" s="83" customFormat="1" ht="12.75" customHeight="1">
      <c r="A157" s="76">
        <v>148</v>
      </c>
      <c r="B157" s="77" t="s">
        <v>228</v>
      </c>
      <c r="C157" s="76">
        <v>1</v>
      </c>
      <c r="D157" s="80">
        <v>1</v>
      </c>
      <c r="E157" s="296">
        <v>6</v>
      </c>
      <c r="F157" s="258"/>
      <c r="G157" s="258"/>
      <c r="H157" s="258"/>
      <c r="I157" s="258"/>
      <c r="J157" s="258"/>
      <c r="K157" s="81"/>
      <c r="L157" s="81"/>
      <c r="M157" s="81"/>
    </row>
    <row r="158" spans="1:13" s="83" customFormat="1" ht="12.75" customHeight="1">
      <c r="A158" s="76">
        <v>149</v>
      </c>
      <c r="B158" s="77" t="s">
        <v>229</v>
      </c>
      <c r="C158" s="76">
        <v>1</v>
      </c>
      <c r="D158" s="80">
        <v>1</v>
      </c>
      <c r="E158" s="296">
        <v>10</v>
      </c>
      <c r="F158" s="258"/>
      <c r="G158" s="258"/>
      <c r="H158" s="258"/>
      <c r="I158" s="258"/>
      <c r="J158" s="258"/>
      <c r="K158" s="81"/>
      <c r="L158" s="81"/>
      <c r="M158" s="81"/>
    </row>
    <row r="159" spans="1:13" s="83" customFormat="1" ht="12.75" customHeight="1">
      <c r="A159" s="76">
        <v>150</v>
      </c>
      <c r="B159" s="77" t="s">
        <v>230</v>
      </c>
      <c r="C159" s="76">
        <v>1</v>
      </c>
      <c r="D159" s="80">
        <v>1</v>
      </c>
      <c r="E159" s="296">
        <v>9</v>
      </c>
      <c r="F159" s="258"/>
      <c r="G159" s="258"/>
      <c r="H159" s="258"/>
      <c r="I159" s="258"/>
      <c r="J159" s="258"/>
      <c r="K159" s="81"/>
      <c r="L159" s="81"/>
      <c r="M159" s="81"/>
    </row>
    <row r="160" spans="1:13" s="83" customFormat="1" ht="12.75" customHeight="1">
      <c r="A160" s="76">
        <v>151</v>
      </c>
      <c r="B160" s="77" t="s">
        <v>231</v>
      </c>
      <c r="C160" s="76">
        <v>1</v>
      </c>
      <c r="D160" s="80">
        <v>1</v>
      </c>
      <c r="E160" s="296">
        <v>6</v>
      </c>
      <c r="F160" s="258"/>
      <c r="G160" s="258"/>
      <c r="H160" s="258"/>
      <c r="I160" s="258"/>
      <c r="J160" s="258"/>
      <c r="K160" s="81"/>
      <c r="L160" s="81"/>
      <c r="M160" s="81"/>
    </row>
    <row r="161" spans="1:13" s="83" customFormat="1" ht="12.75" customHeight="1">
      <c r="A161" s="76">
        <v>152</v>
      </c>
      <c r="B161" s="77" t="s">
        <v>232</v>
      </c>
      <c r="C161" s="76">
        <v>1</v>
      </c>
      <c r="D161" s="80">
        <v>1</v>
      </c>
      <c r="E161" s="296">
        <v>6</v>
      </c>
      <c r="F161" s="258"/>
      <c r="G161" s="258"/>
      <c r="H161" s="258"/>
      <c r="I161" s="258"/>
      <c r="J161" s="258"/>
      <c r="K161" s="81"/>
      <c r="L161" s="81"/>
      <c r="M161" s="81"/>
    </row>
    <row r="162" spans="1:13" s="83" customFormat="1" ht="12.75" customHeight="1">
      <c r="A162" s="76">
        <v>153</v>
      </c>
      <c r="B162" s="77" t="s">
        <v>233</v>
      </c>
      <c r="C162" s="76">
        <v>1</v>
      </c>
      <c r="D162" s="80">
        <v>1</v>
      </c>
      <c r="E162" s="296">
        <v>9</v>
      </c>
      <c r="F162" s="258"/>
      <c r="G162" s="258"/>
      <c r="H162" s="258"/>
      <c r="I162" s="258"/>
      <c r="J162" s="258"/>
      <c r="K162" s="81"/>
      <c r="L162" s="81"/>
      <c r="M162" s="81"/>
    </row>
    <row r="163" spans="1:13" s="83" customFormat="1" ht="12.75" customHeight="1">
      <c r="A163" s="76">
        <v>154</v>
      </c>
      <c r="B163" s="77" t="s">
        <v>234</v>
      </c>
      <c r="C163" s="76">
        <v>1</v>
      </c>
      <c r="D163" s="80">
        <v>1</v>
      </c>
      <c r="E163" s="296">
        <v>6</v>
      </c>
      <c r="F163" s="258"/>
      <c r="G163" s="258"/>
      <c r="H163" s="258"/>
      <c r="I163" s="258"/>
      <c r="J163" s="258"/>
      <c r="K163" s="81"/>
      <c r="L163" s="81"/>
      <c r="M163" s="81"/>
    </row>
    <row r="164" spans="1:13" s="83" customFormat="1" ht="12.75" customHeight="1">
      <c r="A164" s="76">
        <v>155</v>
      </c>
      <c r="B164" s="77" t="s">
        <v>235</v>
      </c>
      <c r="C164" s="76">
        <v>1</v>
      </c>
      <c r="D164" s="80">
        <v>1.127</v>
      </c>
      <c r="E164" s="296">
        <v>1</v>
      </c>
      <c r="F164" s="258"/>
      <c r="G164" s="258"/>
      <c r="H164" s="258"/>
      <c r="I164" s="258"/>
      <c r="J164" s="258"/>
      <c r="K164" s="81"/>
      <c r="L164" s="81"/>
      <c r="M164" s="81"/>
    </row>
    <row r="165" spans="1:13" s="83" customFormat="1" ht="12.75" customHeight="1">
      <c r="A165" s="76">
        <v>156</v>
      </c>
      <c r="B165" s="77" t="s">
        <v>236</v>
      </c>
      <c r="C165" s="76">
        <v>0</v>
      </c>
      <c r="D165" s="80">
        <v>1</v>
      </c>
      <c r="E165" s="296">
        <v>0</v>
      </c>
      <c r="F165" s="258"/>
      <c r="G165" s="258"/>
      <c r="H165" s="258"/>
      <c r="I165" s="258"/>
      <c r="J165" s="258"/>
      <c r="K165" s="81"/>
      <c r="L165" s="81"/>
      <c r="M165" s="81"/>
    </row>
    <row r="166" spans="1:13" s="83" customFormat="1" ht="12.75" customHeight="1">
      <c r="A166" s="76">
        <v>157</v>
      </c>
      <c r="B166" s="77" t="s">
        <v>237</v>
      </c>
      <c r="C166" s="76">
        <v>1</v>
      </c>
      <c r="D166" s="80">
        <v>1.0569999999999999</v>
      </c>
      <c r="E166" s="296">
        <v>2</v>
      </c>
      <c r="F166" s="258"/>
      <c r="G166" s="258"/>
      <c r="H166" s="258"/>
      <c r="I166" s="258"/>
      <c r="J166" s="258"/>
      <c r="K166" s="81"/>
      <c r="L166" s="81"/>
      <c r="M166" s="81"/>
    </row>
    <row r="167" spans="1:13" s="83" customFormat="1" ht="12.75" customHeight="1">
      <c r="A167" s="76">
        <v>158</v>
      </c>
      <c r="B167" s="77" t="s">
        <v>238</v>
      </c>
      <c r="C167" s="76">
        <v>1</v>
      </c>
      <c r="D167" s="80">
        <v>1.026</v>
      </c>
      <c r="E167" s="296">
        <v>2</v>
      </c>
      <c r="F167" s="258"/>
      <c r="G167" s="258"/>
      <c r="H167" s="258"/>
      <c r="I167" s="258"/>
      <c r="J167" s="258"/>
      <c r="K167" s="81"/>
      <c r="L167" s="81"/>
      <c r="M167" s="81"/>
    </row>
    <row r="168" spans="1:13" s="83" customFormat="1" ht="12.75" customHeight="1">
      <c r="A168" s="76">
        <v>159</v>
      </c>
      <c r="B168" s="77" t="s">
        <v>239</v>
      </c>
      <c r="C168" s="76">
        <v>1</v>
      </c>
      <c r="D168" s="80">
        <v>1</v>
      </c>
      <c r="E168" s="296">
        <v>1</v>
      </c>
      <c r="F168" s="258"/>
      <c r="G168" s="258"/>
      <c r="H168" s="258"/>
      <c r="I168" s="258"/>
      <c r="J168" s="258"/>
      <c r="K168" s="81"/>
      <c r="L168" s="81"/>
      <c r="M168" s="81"/>
    </row>
    <row r="169" spans="1:13" s="83" customFormat="1" ht="12.75" customHeight="1">
      <c r="A169" s="76">
        <v>160</v>
      </c>
      <c r="B169" s="77" t="s">
        <v>240</v>
      </c>
      <c r="C169" s="76">
        <v>1</v>
      </c>
      <c r="D169" s="80">
        <v>1</v>
      </c>
      <c r="E169" s="296">
        <v>10</v>
      </c>
      <c r="F169" s="258"/>
      <c r="G169" s="258"/>
      <c r="H169" s="258"/>
      <c r="I169" s="258"/>
      <c r="J169" s="258"/>
      <c r="K169" s="81"/>
      <c r="L169" s="81"/>
      <c r="M169" s="81"/>
    </row>
    <row r="170" spans="1:13" s="83" customFormat="1" ht="12.75" customHeight="1">
      <c r="A170" s="76">
        <v>161</v>
      </c>
      <c r="B170" s="77" t="s">
        <v>241</v>
      </c>
      <c r="C170" s="76">
        <v>1</v>
      </c>
      <c r="D170" s="80">
        <v>1</v>
      </c>
      <c r="E170" s="296">
        <v>7</v>
      </c>
      <c r="F170" s="258"/>
      <c r="G170" s="258"/>
      <c r="H170" s="258"/>
      <c r="I170" s="258"/>
      <c r="J170" s="258"/>
      <c r="K170" s="81"/>
      <c r="L170" s="81"/>
      <c r="M170" s="81"/>
    </row>
    <row r="171" spans="1:13" s="83" customFormat="1" ht="12.75" customHeight="1">
      <c r="A171" s="76">
        <v>162</v>
      </c>
      <c r="B171" s="77" t="s">
        <v>242</v>
      </c>
      <c r="C171" s="76">
        <v>1</v>
      </c>
      <c r="D171" s="80">
        <v>1</v>
      </c>
      <c r="E171" s="296">
        <v>4</v>
      </c>
      <c r="F171" s="258"/>
      <c r="G171" s="258"/>
      <c r="H171" s="258"/>
      <c r="I171" s="258"/>
      <c r="J171" s="258"/>
      <c r="K171" s="81"/>
      <c r="L171" s="81"/>
      <c r="M171" s="81"/>
    </row>
    <row r="172" spans="1:13" s="83" customFormat="1" ht="12.75" customHeight="1">
      <c r="A172" s="76">
        <v>163</v>
      </c>
      <c r="B172" s="77" t="s">
        <v>243</v>
      </c>
      <c r="C172" s="76">
        <v>1</v>
      </c>
      <c r="D172" s="80">
        <v>1</v>
      </c>
      <c r="E172" s="296">
        <v>10</v>
      </c>
      <c r="F172" s="258"/>
      <c r="G172" s="258"/>
      <c r="H172" s="258"/>
      <c r="I172" s="258"/>
      <c r="J172" s="258"/>
      <c r="K172" s="81"/>
      <c r="L172" s="81"/>
      <c r="M172" s="81"/>
    </row>
    <row r="173" spans="1:13" s="83" customFormat="1" ht="12.75" customHeight="1">
      <c r="A173" s="76">
        <v>164</v>
      </c>
      <c r="B173" s="77" t="s">
        <v>244</v>
      </c>
      <c r="C173" s="76">
        <v>1</v>
      </c>
      <c r="D173" s="80">
        <v>1.0349999999999999</v>
      </c>
      <c r="E173" s="296">
        <v>1</v>
      </c>
      <c r="F173" s="258"/>
      <c r="G173" s="258"/>
      <c r="H173" s="258"/>
      <c r="I173" s="258"/>
      <c r="J173" s="258"/>
      <c r="K173" s="81"/>
      <c r="L173" s="81"/>
      <c r="M173" s="81"/>
    </row>
    <row r="174" spans="1:13" s="83" customFormat="1" ht="12.75" customHeight="1">
      <c r="A174" s="76">
        <v>165</v>
      </c>
      <c r="B174" s="77" t="s">
        <v>245</v>
      </c>
      <c r="C174" s="76">
        <v>1</v>
      </c>
      <c r="D174" s="80">
        <v>1.036</v>
      </c>
      <c r="E174" s="296">
        <v>9</v>
      </c>
      <c r="F174" s="258"/>
      <c r="G174" s="258"/>
      <c r="H174" s="258"/>
      <c r="I174" s="258"/>
      <c r="J174" s="258"/>
      <c r="K174" s="81"/>
      <c r="L174" s="81"/>
      <c r="M174" s="81"/>
    </row>
    <row r="175" spans="1:13" s="83" customFormat="1" ht="12.75" customHeight="1">
      <c r="A175" s="76">
        <v>166</v>
      </c>
      <c r="B175" s="77" t="s">
        <v>246</v>
      </c>
      <c r="C175" s="76">
        <v>0</v>
      </c>
      <c r="D175" s="80">
        <v>1.0369999999999999</v>
      </c>
      <c r="E175" s="296">
        <v>0</v>
      </c>
      <c r="F175" s="258"/>
      <c r="G175" s="258"/>
      <c r="H175" s="258"/>
      <c r="I175" s="258"/>
      <c r="J175" s="258"/>
      <c r="K175" s="81"/>
      <c r="L175" s="81"/>
      <c r="M175" s="81"/>
    </row>
    <row r="176" spans="1:13" s="83" customFormat="1" ht="12.75" customHeight="1">
      <c r="A176" s="76">
        <v>167</v>
      </c>
      <c r="B176" s="77" t="s">
        <v>247</v>
      </c>
      <c r="C176" s="76">
        <v>1</v>
      </c>
      <c r="D176" s="80">
        <v>1.085</v>
      </c>
      <c r="E176" s="296">
        <v>3</v>
      </c>
      <c r="F176" s="258"/>
      <c r="G176" s="258"/>
      <c r="H176" s="258"/>
      <c r="I176" s="258"/>
      <c r="J176" s="258"/>
      <c r="K176" s="81"/>
      <c r="L176" s="81"/>
      <c r="M176" s="81"/>
    </row>
    <row r="177" spans="1:13" s="83" customFormat="1" ht="12.75" customHeight="1">
      <c r="A177" s="76">
        <v>168</v>
      </c>
      <c r="B177" s="77" t="s">
        <v>248</v>
      </c>
      <c r="C177" s="76">
        <v>1</v>
      </c>
      <c r="D177" s="80">
        <v>1</v>
      </c>
      <c r="E177" s="296">
        <v>2</v>
      </c>
      <c r="F177" s="258"/>
      <c r="G177" s="258"/>
      <c r="H177" s="258"/>
      <c r="I177" s="258"/>
      <c r="J177" s="258"/>
      <c r="K177" s="81"/>
      <c r="L177" s="81"/>
      <c r="M177" s="81"/>
    </row>
    <row r="178" spans="1:13" s="83" customFormat="1" ht="12.75" customHeight="1">
      <c r="A178" s="76">
        <v>169</v>
      </c>
      <c r="B178" s="77" t="s">
        <v>249</v>
      </c>
      <c r="C178" s="76">
        <v>1</v>
      </c>
      <c r="D178" s="80">
        <v>1</v>
      </c>
      <c r="E178" s="296">
        <v>5</v>
      </c>
      <c r="F178" s="258"/>
      <c r="G178" s="258"/>
      <c r="H178" s="258"/>
      <c r="I178" s="258"/>
      <c r="J178" s="258"/>
      <c r="K178" s="81"/>
      <c r="L178" s="81"/>
      <c r="M178" s="81"/>
    </row>
    <row r="179" spans="1:13" s="83" customFormat="1" ht="12.75" customHeight="1">
      <c r="A179" s="76">
        <v>170</v>
      </c>
      <c r="B179" s="77" t="s">
        <v>250</v>
      </c>
      <c r="C179" s="76">
        <v>1</v>
      </c>
      <c r="D179" s="80">
        <v>1.0529999999999999</v>
      </c>
      <c r="E179" s="296">
        <v>8</v>
      </c>
      <c r="F179" s="258"/>
      <c r="G179" s="258"/>
      <c r="H179" s="258"/>
      <c r="I179" s="258"/>
      <c r="J179" s="258"/>
      <c r="K179" s="81"/>
      <c r="L179" s="81"/>
      <c r="M179" s="81"/>
    </row>
    <row r="180" spans="1:13" s="83" customFormat="1" ht="12.75" customHeight="1">
      <c r="A180" s="76">
        <v>171</v>
      </c>
      <c r="B180" s="77" t="s">
        <v>251</v>
      </c>
      <c r="C180" s="76">
        <v>1</v>
      </c>
      <c r="D180" s="80">
        <v>1.03</v>
      </c>
      <c r="E180" s="296">
        <v>3</v>
      </c>
      <c r="F180" s="258"/>
      <c r="G180" s="258"/>
      <c r="H180" s="258"/>
      <c r="I180" s="258"/>
      <c r="J180" s="258"/>
      <c r="K180" s="81"/>
      <c r="L180" s="81"/>
      <c r="M180" s="81"/>
    </row>
    <row r="181" spans="1:13" s="83" customFormat="1" ht="12.75" customHeight="1">
      <c r="A181" s="76">
        <v>172</v>
      </c>
      <c r="B181" s="77" t="s">
        <v>252</v>
      </c>
      <c r="C181" s="76">
        <v>1</v>
      </c>
      <c r="D181" s="80">
        <v>1</v>
      </c>
      <c r="E181" s="296">
        <v>7</v>
      </c>
      <c r="F181" s="258"/>
      <c r="G181" s="258"/>
      <c r="H181" s="258"/>
      <c r="I181" s="258"/>
      <c r="J181" s="258"/>
      <c r="K181" s="81"/>
      <c r="L181" s="81"/>
      <c r="M181" s="81"/>
    </row>
    <row r="182" spans="1:13" s="83" customFormat="1" ht="12.75" customHeight="1">
      <c r="A182" s="76">
        <v>173</v>
      </c>
      <c r="B182" s="77" t="s">
        <v>253</v>
      </c>
      <c r="C182" s="76">
        <v>1</v>
      </c>
      <c r="D182" s="80">
        <v>1</v>
      </c>
      <c r="E182" s="296">
        <v>4</v>
      </c>
      <c r="F182" s="258"/>
      <c r="G182" s="258"/>
      <c r="H182" s="258"/>
      <c r="I182" s="258"/>
      <c r="J182" s="258"/>
      <c r="K182" s="81"/>
      <c r="L182" s="81"/>
      <c r="M182" s="81"/>
    </row>
    <row r="183" spans="1:13" s="83" customFormat="1" ht="12.75" customHeight="1">
      <c r="A183" s="76">
        <v>174</v>
      </c>
      <c r="B183" s="77" t="s">
        <v>254</v>
      </c>
      <c r="C183" s="76">
        <v>1</v>
      </c>
      <c r="D183" s="80">
        <v>1.0580000000000001</v>
      </c>
      <c r="E183" s="296">
        <v>4</v>
      </c>
      <c r="F183" s="258"/>
      <c r="G183" s="258"/>
      <c r="H183" s="258"/>
      <c r="I183" s="258"/>
      <c r="J183" s="258"/>
      <c r="K183" s="81"/>
      <c r="L183" s="81"/>
      <c r="M183" s="81"/>
    </row>
    <row r="184" spans="1:13" s="83" customFormat="1" ht="12.75" customHeight="1">
      <c r="A184" s="76">
        <v>175</v>
      </c>
      <c r="B184" s="77" t="s">
        <v>255</v>
      </c>
      <c r="C184" s="76">
        <v>1</v>
      </c>
      <c r="D184" s="80">
        <v>1.0349999999999999</v>
      </c>
      <c r="E184" s="296">
        <v>1</v>
      </c>
      <c r="F184" s="258"/>
      <c r="G184" s="258"/>
      <c r="H184" s="258"/>
      <c r="I184" s="258"/>
      <c r="J184" s="258"/>
      <c r="K184" s="81"/>
      <c r="L184" s="81"/>
      <c r="M184" s="81"/>
    </row>
    <row r="185" spans="1:13" s="83" customFormat="1" ht="12.75" customHeight="1">
      <c r="A185" s="76">
        <v>176</v>
      </c>
      <c r="B185" s="77" t="s">
        <v>256</v>
      </c>
      <c r="C185" s="76">
        <v>1</v>
      </c>
      <c r="D185" s="80">
        <v>1.046</v>
      </c>
      <c r="E185" s="296">
        <v>7</v>
      </c>
      <c r="F185" s="258"/>
      <c r="G185" s="258"/>
      <c r="H185" s="258"/>
      <c r="I185" s="258"/>
      <c r="J185" s="258"/>
      <c r="K185" s="81"/>
      <c r="L185" s="81"/>
      <c r="M185" s="81"/>
    </row>
    <row r="186" spans="1:13" s="83" customFormat="1" ht="12.75" customHeight="1">
      <c r="A186" s="76">
        <v>177</v>
      </c>
      <c r="B186" s="77" t="s">
        <v>257</v>
      </c>
      <c r="C186" s="76">
        <v>1</v>
      </c>
      <c r="D186" s="80">
        <v>1.0349999999999999</v>
      </c>
      <c r="E186" s="296">
        <v>2</v>
      </c>
      <c r="F186" s="258"/>
      <c r="G186" s="258"/>
      <c r="H186" s="258"/>
      <c r="I186" s="258"/>
      <c r="J186" s="258"/>
      <c r="K186" s="81"/>
      <c r="L186" s="81"/>
      <c r="M186" s="81"/>
    </row>
    <row r="187" spans="1:13" s="83" customFormat="1" ht="12.75" customHeight="1">
      <c r="A187" s="76">
        <v>178</v>
      </c>
      <c r="B187" s="77" t="s">
        <v>258</v>
      </c>
      <c r="C187" s="76">
        <v>1</v>
      </c>
      <c r="D187" s="80">
        <v>1.0329999999999999</v>
      </c>
      <c r="E187" s="296">
        <v>3</v>
      </c>
      <c r="F187" s="258"/>
      <c r="G187" s="258"/>
      <c r="H187" s="258"/>
      <c r="I187" s="258"/>
      <c r="J187" s="258"/>
      <c r="K187" s="81"/>
      <c r="L187" s="81"/>
      <c r="M187" s="81"/>
    </row>
    <row r="188" spans="1:13" s="83" customFormat="1" ht="12.75" customHeight="1">
      <c r="A188" s="76">
        <v>179</v>
      </c>
      <c r="B188" s="77" t="s">
        <v>259</v>
      </c>
      <c r="C188" s="76">
        <v>0</v>
      </c>
      <c r="D188" s="80">
        <v>1.0069999999999999</v>
      </c>
      <c r="E188" s="296">
        <v>0</v>
      </c>
      <c r="F188" s="258"/>
      <c r="G188" s="258"/>
      <c r="H188" s="258"/>
      <c r="I188" s="258"/>
      <c r="J188" s="258"/>
      <c r="K188" s="81"/>
      <c r="L188" s="81"/>
      <c r="M188" s="81"/>
    </row>
    <row r="189" spans="1:13" s="83" customFormat="1" ht="12.75" customHeight="1">
      <c r="A189" s="76">
        <v>180</v>
      </c>
      <c r="B189" s="77" t="s">
        <v>260</v>
      </c>
      <c r="C189" s="76">
        <v>0</v>
      </c>
      <c r="D189" s="80">
        <v>1</v>
      </c>
      <c r="E189" s="296">
        <v>0</v>
      </c>
      <c r="F189" s="258"/>
      <c r="G189" s="258"/>
      <c r="H189" s="258"/>
      <c r="I189" s="258"/>
      <c r="J189" s="258"/>
      <c r="K189" s="81"/>
      <c r="L189" s="81"/>
      <c r="M189" s="81"/>
    </row>
    <row r="190" spans="1:13" s="83" customFormat="1" ht="12.75" customHeight="1">
      <c r="A190" s="76">
        <v>181</v>
      </c>
      <c r="B190" s="77" t="s">
        <v>261</v>
      </c>
      <c r="C190" s="76">
        <v>1</v>
      </c>
      <c r="D190" s="80">
        <v>1</v>
      </c>
      <c r="E190" s="296">
        <v>8</v>
      </c>
      <c r="F190" s="258"/>
      <c r="G190" s="258"/>
      <c r="H190" s="258"/>
      <c r="I190" s="258"/>
      <c r="J190" s="258"/>
      <c r="K190" s="81"/>
      <c r="L190" s="81"/>
      <c r="M190" s="81"/>
    </row>
    <row r="191" spans="1:13" s="83" customFormat="1" ht="12.75" customHeight="1">
      <c r="A191" s="76">
        <v>182</v>
      </c>
      <c r="B191" s="77" t="s">
        <v>262</v>
      </c>
      <c r="C191" s="76">
        <v>1</v>
      </c>
      <c r="D191" s="80">
        <v>1</v>
      </c>
      <c r="E191" s="296">
        <v>7</v>
      </c>
      <c r="F191" s="258"/>
      <c r="G191" s="258"/>
      <c r="H191" s="258"/>
      <c r="I191" s="258"/>
      <c r="J191" s="258"/>
      <c r="K191" s="81"/>
      <c r="L191" s="81"/>
      <c r="M191" s="81"/>
    </row>
    <row r="192" spans="1:13" s="83" customFormat="1" ht="12.75" customHeight="1">
      <c r="A192" s="76">
        <v>183</v>
      </c>
      <c r="B192" s="77" t="s">
        <v>263</v>
      </c>
      <c r="C192" s="76">
        <v>0</v>
      </c>
      <c r="D192" s="80">
        <v>1</v>
      </c>
      <c r="E192" s="296">
        <v>0</v>
      </c>
      <c r="F192" s="258"/>
      <c r="G192" s="258"/>
      <c r="H192" s="258"/>
      <c r="I192" s="258"/>
      <c r="J192" s="258"/>
      <c r="K192" s="81"/>
      <c r="L192" s="81"/>
      <c r="M192" s="81"/>
    </row>
    <row r="193" spans="1:13" s="83" customFormat="1" ht="12.75" customHeight="1">
      <c r="A193" s="76">
        <v>184</v>
      </c>
      <c r="B193" s="77" t="s">
        <v>264</v>
      </c>
      <c r="C193" s="76">
        <v>1</v>
      </c>
      <c r="D193" s="80">
        <v>1.04</v>
      </c>
      <c r="E193" s="296">
        <v>2</v>
      </c>
      <c r="F193" s="258"/>
      <c r="G193" s="258"/>
      <c r="H193" s="258"/>
      <c r="I193" s="258"/>
      <c r="J193" s="258"/>
      <c r="K193" s="81"/>
      <c r="L193" s="81"/>
      <c r="M193" s="81"/>
    </row>
    <row r="194" spans="1:13" s="83" customFormat="1" ht="12.75" customHeight="1">
      <c r="A194" s="76">
        <v>185</v>
      </c>
      <c r="B194" s="77" t="s">
        <v>265</v>
      </c>
      <c r="C194" s="76">
        <v>1</v>
      </c>
      <c r="D194" s="80">
        <v>1.026</v>
      </c>
      <c r="E194" s="296">
        <v>8</v>
      </c>
      <c r="F194" s="258"/>
      <c r="G194" s="258"/>
      <c r="H194" s="258"/>
      <c r="I194" s="258"/>
      <c r="J194" s="258"/>
      <c r="K194" s="81"/>
      <c r="L194" s="81"/>
      <c r="M194" s="81"/>
    </row>
    <row r="195" spans="1:13" s="83" customFormat="1" ht="12.75" customHeight="1">
      <c r="A195" s="76">
        <v>186</v>
      </c>
      <c r="B195" s="77" t="s">
        <v>266</v>
      </c>
      <c r="C195" s="76">
        <v>1</v>
      </c>
      <c r="D195" s="80">
        <v>1</v>
      </c>
      <c r="E195" s="296">
        <v>6</v>
      </c>
      <c r="F195" s="258"/>
      <c r="G195" s="258"/>
      <c r="H195" s="258"/>
      <c r="I195" s="258"/>
      <c r="J195" s="258"/>
      <c r="K195" s="81"/>
      <c r="L195" s="81"/>
      <c r="M195" s="81"/>
    </row>
    <row r="196" spans="1:13" s="83" customFormat="1" ht="12.75" customHeight="1">
      <c r="A196" s="76">
        <v>187</v>
      </c>
      <c r="B196" s="77" t="s">
        <v>267</v>
      </c>
      <c r="C196" s="76">
        <v>1</v>
      </c>
      <c r="D196" s="80">
        <v>1.0269999999999999</v>
      </c>
      <c r="E196" s="296">
        <v>3</v>
      </c>
      <c r="F196" s="258"/>
      <c r="G196" s="258"/>
      <c r="H196" s="258"/>
      <c r="I196" s="258"/>
      <c r="J196" s="258"/>
      <c r="K196" s="81"/>
      <c r="L196" s="81"/>
      <c r="M196" s="81"/>
    </row>
    <row r="197" spans="1:13" s="83" customFormat="1" ht="12.75" customHeight="1">
      <c r="A197" s="76">
        <v>188</v>
      </c>
      <c r="B197" s="77" t="s">
        <v>268</v>
      </c>
      <c r="C197" s="76">
        <v>0</v>
      </c>
      <c r="D197" s="80">
        <v>1</v>
      </c>
      <c r="E197" s="296">
        <v>0</v>
      </c>
      <c r="F197" s="258"/>
      <c r="G197" s="258"/>
      <c r="H197" s="258"/>
      <c r="I197" s="258"/>
      <c r="J197" s="258"/>
      <c r="K197" s="81"/>
      <c r="L197" s="81"/>
      <c r="M197" s="81"/>
    </row>
    <row r="198" spans="1:13" s="83" customFormat="1" ht="12.75" customHeight="1">
      <c r="A198" s="76">
        <v>189</v>
      </c>
      <c r="B198" s="77" t="s">
        <v>269</v>
      </c>
      <c r="C198" s="76">
        <v>1</v>
      </c>
      <c r="D198" s="80">
        <v>1.038</v>
      </c>
      <c r="E198" s="296">
        <v>2</v>
      </c>
      <c r="F198" s="258"/>
      <c r="G198" s="258"/>
      <c r="H198" s="258"/>
      <c r="I198" s="258"/>
      <c r="J198" s="258"/>
      <c r="K198" s="81"/>
      <c r="L198" s="81"/>
      <c r="M198" s="81"/>
    </row>
    <row r="199" spans="1:13" s="83" customFormat="1" ht="12.75" customHeight="1">
      <c r="A199" s="76">
        <v>190</v>
      </c>
      <c r="B199" s="77" t="s">
        <v>270</v>
      </c>
      <c r="C199" s="76">
        <v>0</v>
      </c>
      <c r="D199" s="80">
        <v>1</v>
      </c>
      <c r="E199" s="296">
        <v>0</v>
      </c>
      <c r="F199" s="258"/>
      <c r="G199" s="258"/>
      <c r="H199" s="258"/>
      <c r="I199" s="258"/>
      <c r="J199" s="258"/>
      <c r="K199" s="81"/>
      <c r="L199" s="81"/>
      <c r="M199" s="81"/>
    </row>
    <row r="200" spans="1:13" s="83" customFormat="1" ht="12.75" customHeight="1">
      <c r="A200" s="76">
        <v>191</v>
      </c>
      <c r="B200" s="77" t="s">
        <v>271</v>
      </c>
      <c r="C200" s="76">
        <v>1</v>
      </c>
      <c r="D200" s="80">
        <v>1</v>
      </c>
      <c r="E200" s="296">
        <v>6</v>
      </c>
      <c r="F200" s="258"/>
      <c r="G200" s="258"/>
      <c r="H200" s="258"/>
      <c r="I200" s="258"/>
      <c r="J200" s="258"/>
      <c r="K200" s="81"/>
      <c r="L200" s="81"/>
      <c r="M200" s="81"/>
    </row>
    <row r="201" spans="1:13" s="83" customFormat="1" ht="12.75" customHeight="1">
      <c r="A201" s="76">
        <v>192</v>
      </c>
      <c r="B201" s="77" t="s">
        <v>272</v>
      </c>
      <c r="C201" s="76">
        <v>0</v>
      </c>
      <c r="D201" s="80">
        <v>1</v>
      </c>
      <c r="E201" s="296">
        <v>0</v>
      </c>
      <c r="F201" s="258"/>
      <c r="G201" s="258"/>
      <c r="H201" s="258"/>
      <c r="I201" s="258"/>
      <c r="J201" s="258"/>
      <c r="K201" s="81"/>
      <c r="L201" s="81"/>
      <c r="M201" s="81"/>
    </row>
    <row r="202" spans="1:13" s="83" customFormat="1" ht="12.75" customHeight="1">
      <c r="A202" s="76">
        <v>193</v>
      </c>
      <c r="B202" s="77" t="s">
        <v>273</v>
      </c>
      <c r="C202" s="76">
        <v>0</v>
      </c>
      <c r="D202" s="80">
        <v>1</v>
      </c>
      <c r="E202" s="296">
        <v>0</v>
      </c>
      <c r="F202" s="258"/>
      <c r="G202" s="258"/>
      <c r="H202" s="258"/>
      <c r="I202" s="258"/>
      <c r="J202" s="258"/>
      <c r="K202" s="81"/>
      <c r="L202" s="81"/>
      <c r="M202" s="81"/>
    </row>
    <row r="203" spans="1:13" s="83" customFormat="1" ht="12.75" customHeight="1">
      <c r="A203" s="76">
        <v>194</v>
      </c>
      <c r="B203" s="77" t="s">
        <v>274</v>
      </c>
      <c r="C203" s="76">
        <v>0</v>
      </c>
      <c r="D203" s="80">
        <v>1</v>
      </c>
      <c r="E203" s="296">
        <v>0</v>
      </c>
      <c r="F203" s="258"/>
      <c r="G203" s="258"/>
      <c r="H203" s="258"/>
      <c r="I203" s="258"/>
      <c r="J203" s="258"/>
      <c r="K203" s="81"/>
      <c r="L203" s="81"/>
      <c r="M203" s="81"/>
    </row>
    <row r="204" spans="1:13" s="83" customFormat="1" ht="12.75" customHeight="1">
      <c r="A204" s="76">
        <v>195</v>
      </c>
      <c r="B204" s="77" t="s">
        <v>275</v>
      </c>
      <c r="C204" s="76">
        <v>0</v>
      </c>
      <c r="D204" s="80">
        <v>1</v>
      </c>
      <c r="E204" s="296">
        <v>0</v>
      </c>
      <c r="F204" s="258"/>
      <c r="G204" s="258"/>
      <c r="H204" s="258"/>
      <c r="I204" s="258"/>
      <c r="J204" s="258"/>
      <c r="K204" s="81"/>
      <c r="L204" s="81"/>
      <c r="M204" s="81"/>
    </row>
    <row r="205" spans="1:13" s="83" customFormat="1" ht="12.75" customHeight="1">
      <c r="A205" s="76">
        <v>196</v>
      </c>
      <c r="B205" s="77" t="s">
        <v>276</v>
      </c>
      <c r="C205" s="76">
        <v>1</v>
      </c>
      <c r="D205" s="80">
        <v>1</v>
      </c>
      <c r="E205" s="296">
        <v>2</v>
      </c>
      <c r="F205" s="258"/>
      <c r="G205" s="258"/>
      <c r="H205" s="258"/>
      <c r="I205" s="258"/>
      <c r="J205" s="258"/>
      <c r="K205" s="81"/>
      <c r="L205" s="81"/>
      <c r="M205" s="81"/>
    </row>
    <row r="206" spans="1:13" s="83" customFormat="1" ht="12.75" customHeight="1">
      <c r="A206" s="76">
        <v>197</v>
      </c>
      <c r="B206" s="77" t="s">
        <v>277</v>
      </c>
      <c r="C206" s="76">
        <v>1</v>
      </c>
      <c r="D206" s="80">
        <v>1</v>
      </c>
      <c r="E206" s="296">
        <v>5</v>
      </c>
      <c r="F206" s="258"/>
      <c r="G206" s="258"/>
      <c r="H206" s="258"/>
      <c r="I206" s="258"/>
      <c r="J206" s="258"/>
      <c r="K206" s="81"/>
      <c r="L206" s="81"/>
      <c r="M206" s="81"/>
    </row>
    <row r="207" spans="1:13" s="83" customFormat="1" ht="12.75" customHeight="1">
      <c r="A207" s="76">
        <v>198</v>
      </c>
      <c r="B207" s="77" t="s">
        <v>278</v>
      </c>
      <c r="C207" s="76">
        <v>1</v>
      </c>
      <c r="D207" s="80">
        <v>1.0269999999999999</v>
      </c>
      <c r="E207" s="296">
        <v>2</v>
      </c>
      <c r="F207" s="258"/>
      <c r="G207" s="258"/>
      <c r="H207" s="258"/>
      <c r="I207" s="258"/>
      <c r="J207" s="258"/>
      <c r="K207" s="81"/>
      <c r="L207" s="81"/>
      <c r="M207" s="81"/>
    </row>
    <row r="208" spans="1:13" s="83" customFormat="1" ht="12.75" customHeight="1">
      <c r="A208" s="76">
        <v>199</v>
      </c>
      <c r="B208" s="77" t="s">
        <v>279</v>
      </c>
      <c r="C208" s="76">
        <v>1</v>
      </c>
      <c r="D208" s="80">
        <v>1.0760000000000001</v>
      </c>
      <c r="E208" s="296">
        <v>1</v>
      </c>
      <c r="F208" s="258"/>
      <c r="G208" s="258"/>
      <c r="H208" s="258"/>
      <c r="I208" s="258"/>
      <c r="J208" s="258"/>
      <c r="K208" s="81"/>
      <c r="L208" s="81"/>
      <c r="M208" s="81"/>
    </row>
    <row r="209" spans="1:13" s="83" customFormat="1" ht="12.75" customHeight="1">
      <c r="A209" s="76">
        <v>200</v>
      </c>
      <c r="B209" s="77" t="s">
        <v>280</v>
      </c>
      <c r="C209" s="76">
        <v>0</v>
      </c>
      <c r="D209" s="80">
        <v>1</v>
      </c>
      <c r="E209" s="296">
        <v>0</v>
      </c>
      <c r="F209" s="258"/>
      <c r="G209" s="258"/>
      <c r="H209" s="258"/>
      <c r="I209" s="258"/>
      <c r="J209" s="258"/>
      <c r="K209" s="81"/>
      <c r="L209" s="81"/>
      <c r="M209" s="81"/>
    </row>
    <row r="210" spans="1:13" s="83" customFormat="1" ht="12.75" customHeight="1">
      <c r="A210" s="76">
        <v>201</v>
      </c>
      <c r="B210" s="77" t="s">
        <v>281</v>
      </c>
      <c r="C210" s="76">
        <v>1</v>
      </c>
      <c r="D210" s="80">
        <v>1</v>
      </c>
      <c r="E210" s="296">
        <v>10</v>
      </c>
      <c r="F210" s="258"/>
      <c r="G210" s="258"/>
      <c r="H210" s="258"/>
      <c r="I210" s="258"/>
      <c r="J210" s="258"/>
      <c r="K210" s="81"/>
      <c r="L210" s="81"/>
      <c r="M210" s="81"/>
    </row>
    <row r="211" spans="1:13" s="83" customFormat="1" ht="12.75" customHeight="1">
      <c r="A211" s="76">
        <v>202</v>
      </c>
      <c r="B211" s="77" t="s">
        <v>282</v>
      </c>
      <c r="C211" s="76">
        <v>0</v>
      </c>
      <c r="D211" s="80">
        <v>1</v>
      </c>
      <c r="E211" s="296">
        <v>0</v>
      </c>
      <c r="F211" s="258"/>
      <c r="G211" s="258"/>
      <c r="H211" s="258"/>
      <c r="I211" s="258"/>
      <c r="J211" s="258"/>
      <c r="K211" s="81"/>
      <c r="L211" s="81"/>
      <c r="M211" s="81"/>
    </row>
    <row r="212" spans="1:13" s="83" customFormat="1" ht="12.75" customHeight="1">
      <c r="A212" s="76">
        <v>203</v>
      </c>
      <c r="B212" s="77" t="s">
        <v>283</v>
      </c>
      <c r="C212" s="76">
        <v>0</v>
      </c>
      <c r="D212" s="80">
        <v>1.032</v>
      </c>
      <c r="E212" s="296">
        <v>0</v>
      </c>
      <c r="F212" s="258"/>
      <c r="G212" s="258"/>
      <c r="H212" s="258"/>
      <c r="I212" s="258"/>
      <c r="J212" s="258"/>
      <c r="K212" s="81"/>
      <c r="L212" s="81"/>
      <c r="M212" s="81"/>
    </row>
    <row r="213" spans="1:13" s="83" customFormat="1" ht="12.75" customHeight="1">
      <c r="A213" s="76">
        <v>204</v>
      </c>
      <c r="B213" s="77" t="s">
        <v>284</v>
      </c>
      <c r="C213" s="76">
        <v>1</v>
      </c>
      <c r="D213" s="80">
        <v>1</v>
      </c>
      <c r="E213" s="296">
        <v>2</v>
      </c>
      <c r="F213" s="258"/>
      <c r="G213" s="258"/>
      <c r="H213" s="258"/>
      <c r="I213" s="258"/>
      <c r="J213" s="258"/>
      <c r="K213" s="81"/>
      <c r="L213" s="81"/>
      <c r="M213" s="81"/>
    </row>
    <row r="214" spans="1:13" s="83" customFormat="1" ht="12.75" customHeight="1">
      <c r="A214" s="76">
        <v>205</v>
      </c>
      <c r="B214" s="77" t="s">
        <v>285</v>
      </c>
      <c r="C214" s="76">
        <v>0</v>
      </c>
      <c r="D214" s="80">
        <v>1</v>
      </c>
      <c r="E214" s="296">
        <v>0</v>
      </c>
      <c r="F214" s="258"/>
      <c r="G214" s="258"/>
      <c r="H214" s="258"/>
      <c r="I214" s="258"/>
      <c r="J214" s="258"/>
      <c r="K214" s="81"/>
      <c r="L214" s="81"/>
      <c r="M214" s="81"/>
    </row>
    <row r="215" spans="1:13" s="83" customFormat="1" ht="12.75" customHeight="1">
      <c r="A215" s="76">
        <v>206</v>
      </c>
      <c r="B215" s="77" t="s">
        <v>286</v>
      </c>
      <c r="C215" s="76">
        <v>0</v>
      </c>
      <c r="D215" s="80">
        <v>1</v>
      </c>
      <c r="E215" s="296">
        <v>0</v>
      </c>
      <c r="F215" s="258"/>
      <c r="G215" s="258"/>
      <c r="H215" s="258"/>
      <c r="I215" s="258"/>
      <c r="J215" s="258"/>
      <c r="K215" s="81"/>
      <c r="L215" s="81"/>
      <c r="M215" s="81"/>
    </row>
    <row r="216" spans="1:13" s="83" customFormat="1" ht="12.75" customHeight="1">
      <c r="A216" s="76">
        <v>207</v>
      </c>
      <c r="B216" s="77" t="s">
        <v>287</v>
      </c>
      <c r="C216" s="76">
        <v>1</v>
      </c>
      <c r="D216" s="80">
        <v>1.056</v>
      </c>
      <c r="E216" s="296">
        <v>2</v>
      </c>
      <c r="F216" s="258"/>
      <c r="G216" s="258"/>
      <c r="H216" s="258"/>
      <c r="I216" s="258"/>
      <c r="J216" s="258"/>
      <c r="K216" s="81"/>
      <c r="L216" s="81"/>
      <c r="M216" s="81"/>
    </row>
    <row r="217" spans="1:13" s="83" customFormat="1" ht="12.75" customHeight="1">
      <c r="A217" s="76">
        <v>208</v>
      </c>
      <c r="B217" s="77" t="s">
        <v>288</v>
      </c>
      <c r="C217" s="76">
        <v>1</v>
      </c>
      <c r="D217" s="80">
        <v>1.042</v>
      </c>
      <c r="E217" s="296">
        <v>1</v>
      </c>
      <c r="F217" s="258"/>
      <c r="G217" s="258"/>
      <c r="H217" s="258"/>
      <c r="I217" s="258"/>
      <c r="J217" s="258"/>
      <c r="K217" s="81"/>
      <c r="L217" s="81"/>
      <c r="M217" s="81"/>
    </row>
    <row r="218" spans="1:13" s="83" customFormat="1" ht="12.75" customHeight="1">
      <c r="A218" s="76">
        <v>209</v>
      </c>
      <c r="B218" s="77" t="s">
        <v>289</v>
      </c>
      <c r="C218" s="76">
        <v>1</v>
      </c>
      <c r="D218" s="80">
        <v>1</v>
      </c>
      <c r="E218" s="296">
        <v>10</v>
      </c>
      <c r="F218" s="258"/>
      <c r="G218" s="258"/>
      <c r="H218" s="258"/>
      <c r="I218" s="258"/>
      <c r="J218" s="258"/>
      <c r="K218" s="81"/>
      <c r="L218" s="81"/>
      <c r="M218" s="81"/>
    </row>
    <row r="219" spans="1:13" s="83" customFormat="1" ht="12.75" customHeight="1">
      <c r="A219" s="76">
        <v>210</v>
      </c>
      <c r="B219" s="77" t="s">
        <v>290</v>
      </c>
      <c r="C219" s="76">
        <v>1</v>
      </c>
      <c r="D219" s="80">
        <v>1</v>
      </c>
      <c r="E219" s="296">
        <v>6</v>
      </c>
      <c r="F219" s="258"/>
      <c r="G219" s="258"/>
      <c r="H219" s="258"/>
      <c r="I219" s="258"/>
      <c r="J219" s="258"/>
      <c r="K219" s="81"/>
      <c r="L219" s="81"/>
      <c r="M219" s="81"/>
    </row>
    <row r="220" spans="1:13" s="83" customFormat="1" ht="12.75" customHeight="1">
      <c r="A220" s="76">
        <v>211</v>
      </c>
      <c r="B220" s="77" t="s">
        <v>291</v>
      </c>
      <c r="C220" s="76">
        <v>1</v>
      </c>
      <c r="D220" s="80">
        <v>1</v>
      </c>
      <c r="E220" s="296">
        <v>3</v>
      </c>
      <c r="F220" s="258"/>
      <c r="G220" s="258"/>
      <c r="H220" s="258"/>
      <c r="I220" s="258"/>
      <c r="J220" s="258"/>
      <c r="K220" s="81"/>
      <c r="L220" s="81"/>
      <c r="M220" s="81"/>
    </row>
    <row r="221" spans="1:13" s="83" customFormat="1" ht="12.75" customHeight="1">
      <c r="A221" s="76">
        <v>212</v>
      </c>
      <c r="B221" s="77" t="s">
        <v>292</v>
      </c>
      <c r="C221" s="76">
        <v>1</v>
      </c>
      <c r="D221" s="80">
        <v>1</v>
      </c>
      <c r="E221" s="296">
        <v>4</v>
      </c>
      <c r="F221" s="258"/>
      <c r="G221" s="258"/>
      <c r="H221" s="258"/>
      <c r="I221" s="258"/>
      <c r="J221" s="258"/>
      <c r="K221" s="81"/>
      <c r="L221" s="81"/>
      <c r="M221" s="81"/>
    </row>
    <row r="222" spans="1:13" s="83" customFormat="1" ht="12.75" customHeight="1">
      <c r="A222" s="76">
        <v>213</v>
      </c>
      <c r="B222" s="77" t="s">
        <v>293</v>
      </c>
      <c r="C222" s="76">
        <v>1</v>
      </c>
      <c r="D222" s="80">
        <v>1</v>
      </c>
      <c r="E222" s="296">
        <v>3</v>
      </c>
      <c r="F222" s="258"/>
      <c r="G222" s="258"/>
      <c r="H222" s="258"/>
      <c r="I222" s="258"/>
      <c r="J222" s="258"/>
      <c r="K222" s="81"/>
      <c r="L222" s="81"/>
      <c r="M222" s="81"/>
    </row>
    <row r="223" spans="1:13" s="83" customFormat="1" ht="12.75" customHeight="1">
      <c r="A223" s="76">
        <v>214</v>
      </c>
      <c r="B223" s="77" t="s">
        <v>294</v>
      </c>
      <c r="C223" s="76">
        <v>1</v>
      </c>
      <c r="D223" s="80">
        <v>1</v>
      </c>
      <c r="E223" s="296">
        <v>7</v>
      </c>
      <c r="F223" s="258"/>
      <c r="G223" s="258"/>
      <c r="H223" s="258"/>
      <c r="I223" s="258"/>
      <c r="J223" s="258"/>
      <c r="K223" s="81"/>
      <c r="L223" s="81"/>
      <c r="M223" s="81"/>
    </row>
    <row r="224" spans="1:13" s="83" customFormat="1" ht="12.75" customHeight="1">
      <c r="A224" s="76">
        <v>215</v>
      </c>
      <c r="B224" s="77" t="s">
        <v>295</v>
      </c>
      <c r="C224" s="76">
        <v>1</v>
      </c>
      <c r="D224" s="80">
        <v>1</v>
      </c>
      <c r="E224" s="296">
        <v>8</v>
      </c>
      <c r="F224" s="258"/>
      <c r="G224" s="258"/>
      <c r="H224" s="258"/>
      <c r="I224" s="258"/>
      <c r="J224" s="258"/>
      <c r="K224" s="81"/>
      <c r="L224" s="81"/>
      <c r="M224" s="81"/>
    </row>
    <row r="225" spans="1:13" s="83" customFormat="1" ht="12.75" customHeight="1">
      <c r="A225" s="76">
        <v>216</v>
      </c>
      <c r="B225" s="77" t="s">
        <v>296</v>
      </c>
      <c r="C225" s="76">
        <v>0</v>
      </c>
      <c r="D225" s="80">
        <v>1</v>
      </c>
      <c r="E225" s="296">
        <v>0</v>
      </c>
      <c r="F225" s="258"/>
      <c r="G225" s="258"/>
      <c r="H225" s="258"/>
      <c r="I225" s="258"/>
      <c r="J225" s="258"/>
      <c r="K225" s="81"/>
      <c r="L225" s="81"/>
      <c r="M225" s="81"/>
    </row>
    <row r="226" spans="1:13" s="83" customFormat="1" ht="12.75" customHeight="1">
      <c r="A226" s="76">
        <v>217</v>
      </c>
      <c r="B226" s="77" t="s">
        <v>297</v>
      </c>
      <c r="C226" s="76">
        <v>1</v>
      </c>
      <c r="D226" s="80">
        <v>1.0589999999999999</v>
      </c>
      <c r="E226" s="296">
        <v>2</v>
      </c>
      <c r="F226" s="258"/>
      <c r="G226" s="258"/>
      <c r="H226" s="258"/>
      <c r="I226" s="258"/>
      <c r="J226" s="258"/>
      <c r="K226" s="81"/>
      <c r="L226" s="81"/>
      <c r="M226" s="81"/>
    </row>
    <row r="227" spans="1:13" s="83" customFormat="1" ht="12.75" customHeight="1">
      <c r="A227" s="76">
        <v>218</v>
      </c>
      <c r="B227" s="77" t="s">
        <v>298</v>
      </c>
      <c r="C227" s="76">
        <v>1</v>
      </c>
      <c r="D227" s="80">
        <v>1</v>
      </c>
      <c r="E227" s="296">
        <v>4</v>
      </c>
      <c r="F227" s="258"/>
      <c r="G227" s="258"/>
      <c r="H227" s="258"/>
      <c r="I227" s="258"/>
      <c r="J227" s="258"/>
      <c r="K227" s="81"/>
      <c r="L227" s="81"/>
      <c r="M227" s="81"/>
    </row>
    <row r="228" spans="1:13" s="83" customFormat="1" ht="12.75" customHeight="1">
      <c r="A228" s="76">
        <v>219</v>
      </c>
      <c r="B228" s="77" t="s">
        <v>299</v>
      </c>
      <c r="C228" s="76">
        <v>1</v>
      </c>
      <c r="D228" s="80">
        <v>1.0509999999999999</v>
      </c>
      <c r="E228" s="296">
        <v>1</v>
      </c>
      <c r="F228" s="258"/>
      <c r="G228" s="258"/>
      <c r="H228" s="258"/>
      <c r="I228" s="258"/>
      <c r="J228" s="258"/>
      <c r="K228" s="81"/>
      <c r="L228" s="81"/>
      <c r="M228" s="81"/>
    </row>
    <row r="229" spans="1:13" s="83" customFormat="1" ht="12.75" customHeight="1">
      <c r="A229" s="76">
        <v>220</v>
      </c>
      <c r="B229" s="77" t="s">
        <v>300</v>
      </c>
      <c r="C229" s="76">
        <v>1</v>
      </c>
      <c r="D229" s="80">
        <v>1.0529999999999999</v>
      </c>
      <c r="E229" s="296">
        <v>6</v>
      </c>
      <c r="F229" s="258"/>
      <c r="G229" s="258"/>
      <c r="H229" s="258"/>
      <c r="I229" s="258"/>
      <c r="J229" s="258"/>
      <c r="K229" s="81"/>
      <c r="L229" s="81"/>
      <c r="M229" s="81"/>
    </row>
    <row r="230" spans="1:13" s="83" customFormat="1" ht="12.75" customHeight="1">
      <c r="A230" s="76">
        <v>221</v>
      </c>
      <c r="B230" s="77" t="s">
        <v>301</v>
      </c>
      <c r="C230" s="76">
        <v>1</v>
      </c>
      <c r="D230" s="80">
        <v>1</v>
      </c>
      <c r="E230" s="296">
        <v>6</v>
      </c>
      <c r="F230" s="258"/>
      <c r="G230" s="258"/>
      <c r="H230" s="258"/>
      <c r="I230" s="258"/>
      <c r="J230" s="258"/>
      <c r="K230" s="81"/>
      <c r="L230" s="81"/>
      <c r="M230" s="81"/>
    </row>
    <row r="231" spans="1:13" s="83" customFormat="1" ht="12.75" customHeight="1">
      <c r="A231" s="76">
        <v>222</v>
      </c>
      <c r="B231" s="77" t="s">
        <v>302</v>
      </c>
      <c r="C231" s="76">
        <v>0</v>
      </c>
      <c r="D231" s="80">
        <v>1</v>
      </c>
      <c r="E231" s="296">
        <v>0</v>
      </c>
      <c r="F231" s="258"/>
      <c r="G231" s="258"/>
      <c r="H231" s="258"/>
      <c r="I231" s="258"/>
      <c r="J231" s="258"/>
      <c r="K231" s="81"/>
      <c r="L231" s="81"/>
      <c r="M231" s="81"/>
    </row>
    <row r="232" spans="1:13" s="83" customFormat="1" ht="12.75" customHeight="1">
      <c r="A232" s="76">
        <v>223</v>
      </c>
      <c r="B232" s="77" t="s">
        <v>303</v>
      </c>
      <c r="C232" s="76">
        <v>1</v>
      </c>
      <c r="D232" s="80">
        <v>1</v>
      </c>
      <c r="E232" s="296">
        <v>10</v>
      </c>
      <c r="F232" s="258"/>
      <c r="G232" s="258"/>
      <c r="H232" s="258"/>
      <c r="I232" s="258"/>
      <c r="J232" s="258"/>
      <c r="K232" s="81"/>
      <c r="L232" s="81"/>
      <c r="M232" s="81"/>
    </row>
    <row r="233" spans="1:13" s="83" customFormat="1" ht="12.75" customHeight="1">
      <c r="A233" s="76">
        <v>224</v>
      </c>
      <c r="B233" s="77" t="s">
        <v>304</v>
      </c>
      <c r="C233" s="76">
        <v>1</v>
      </c>
      <c r="D233" s="80">
        <v>1</v>
      </c>
      <c r="E233" s="296">
        <v>7</v>
      </c>
      <c r="F233" s="258"/>
      <c r="G233" s="258"/>
      <c r="H233" s="258"/>
      <c r="I233" s="258"/>
      <c r="J233" s="258"/>
      <c r="K233" s="81"/>
      <c r="L233" s="81"/>
      <c r="M233" s="81"/>
    </row>
    <row r="234" spans="1:13" s="83" customFormat="1" ht="12.75" customHeight="1">
      <c r="A234" s="76">
        <v>225</v>
      </c>
      <c r="B234" s="77" t="s">
        <v>305</v>
      </c>
      <c r="C234" s="76">
        <v>0</v>
      </c>
      <c r="D234" s="80">
        <v>1</v>
      </c>
      <c r="E234" s="296">
        <v>0</v>
      </c>
      <c r="F234" s="258"/>
      <c r="G234" s="258"/>
      <c r="H234" s="258"/>
      <c r="I234" s="258"/>
      <c r="J234" s="258"/>
      <c r="K234" s="81"/>
      <c r="L234" s="81"/>
      <c r="M234" s="81"/>
    </row>
    <row r="235" spans="1:13" s="83" customFormat="1" ht="12.75" customHeight="1">
      <c r="A235" s="76">
        <v>226</v>
      </c>
      <c r="B235" s="77" t="s">
        <v>306</v>
      </c>
      <c r="C235" s="76">
        <v>1</v>
      </c>
      <c r="D235" s="80">
        <v>1</v>
      </c>
      <c r="E235" s="296">
        <v>8</v>
      </c>
      <c r="F235" s="258"/>
      <c r="G235" s="258"/>
      <c r="H235" s="258"/>
      <c r="I235" s="258"/>
      <c r="J235" s="258"/>
      <c r="K235" s="81"/>
      <c r="L235" s="81"/>
      <c r="M235" s="81"/>
    </row>
    <row r="236" spans="1:13" s="83" customFormat="1" ht="12.75" customHeight="1">
      <c r="A236" s="76">
        <v>227</v>
      </c>
      <c r="B236" s="77" t="s">
        <v>307</v>
      </c>
      <c r="C236" s="76">
        <v>1</v>
      </c>
      <c r="D236" s="80">
        <v>1</v>
      </c>
      <c r="E236" s="296">
        <v>9</v>
      </c>
      <c r="F236" s="258"/>
      <c r="G236" s="258"/>
      <c r="H236" s="258"/>
      <c r="I236" s="258"/>
      <c r="J236" s="258"/>
      <c r="K236" s="81"/>
      <c r="L236" s="81"/>
      <c r="M236" s="81"/>
    </row>
    <row r="237" spans="1:13" s="83" customFormat="1" ht="12.75" customHeight="1">
      <c r="A237" s="76">
        <v>228</v>
      </c>
      <c r="B237" s="77" t="s">
        <v>308</v>
      </c>
      <c r="C237" s="76">
        <v>0</v>
      </c>
      <c r="D237" s="80">
        <v>1</v>
      </c>
      <c r="E237" s="296">
        <v>0</v>
      </c>
      <c r="F237" s="258"/>
      <c r="G237" s="258"/>
      <c r="H237" s="258"/>
      <c r="I237" s="258"/>
      <c r="J237" s="258"/>
      <c r="K237" s="81"/>
      <c r="L237" s="81"/>
      <c r="M237" s="81"/>
    </row>
    <row r="238" spans="1:13" s="83" customFormat="1" ht="12.75" customHeight="1">
      <c r="A238" s="76">
        <v>229</v>
      </c>
      <c r="B238" s="77" t="s">
        <v>309</v>
      </c>
      <c r="C238" s="76">
        <v>1</v>
      </c>
      <c r="D238" s="80">
        <v>1</v>
      </c>
      <c r="E238" s="296">
        <v>8</v>
      </c>
      <c r="F238" s="258"/>
      <c r="G238" s="258"/>
      <c r="H238" s="258"/>
      <c r="I238" s="258"/>
      <c r="J238" s="258"/>
      <c r="K238" s="81"/>
      <c r="L238" s="81"/>
      <c r="M238" s="81"/>
    </row>
    <row r="239" spans="1:13" s="83" customFormat="1" ht="12.75" customHeight="1">
      <c r="A239" s="76">
        <v>230</v>
      </c>
      <c r="B239" s="77" t="s">
        <v>310</v>
      </c>
      <c r="C239" s="76">
        <v>1</v>
      </c>
      <c r="D239" s="80">
        <v>1</v>
      </c>
      <c r="E239" s="296">
        <v>8</v>
      </c>
      <c r="F239" s="258"/>
      <c r="G239" s="258"/>
      <c r="H239" s="258"/>
      <c r="I239" s="258"/>
      <c r="J239" s="258"/>
      <c r="K239" s="81"/>
      <c r="L239" s="81"/>
      <c r="M239" s="81"/>
    </row>
    <row r="240" spans="1:13" s="83" customFormat="1" ht="12.75" customHeight="1">
      <c r="A240" s="76">
        <v>231</v>
      </c>
      <c r="B240" s="77" t="s">
        <v>311</v>
      </c>
      <c r="C240" s="76">
        <v>1</v>
      </c>
      <c r="D240" s="80">
        <v>1.0329999999999999</v>
      </c>
      <c r="E240" s="296">
        <v>3</v>
      </c>
      <c r="F240" s="258"/>
      <c r="G240" s="258"/>
      <c r="H240" s="258"/>
      <c r="I240" s="258"/>
      <c r="J240" s="258"/>
      <c r="K240" s="81"/>
      <c r="L240" s="81"/>
      <c r="M240" s="81"/>
    </row>
    <row r="241" spans="1:13" s="83" customFormat="1" ht="12.75" customHeight="1">
      <c r="A241" s="76">
        <v>232</v>
      </c>
      <c r="B241" s="77" t="s">
        <v>312</v>
      </c>
      <c r="C241" s="76">
        <v>0</v>
      </c>
      <c r="D241" s="80">
        <v>1</v>
      </c>
      <c r="E241" s="296">
        <v>0</v>
      </c>
      <c r="F241" s="258"/>
      <c r="G241" s="258"/>
      <c r="H241" s="258"/>
      <c r="I241" s="258"/>
      <c r="J241" s="258"/>
      <c r="K241" s="81"/>
      <c r="L241" s="81"/>
      <c r="M241" s="81"/>
    </row>
    <row r="242" spans="1:13" s="83" customFormat="1" ht="12.75" customHeight="1">
      <c r="A242" s="76">
        <v>233</v>
      </c>
      <c r="B242" s="77" t="s">
        <v>313</v>
      </c>
      <c r="C242" s="76">
        <v>0</v>
      </c>
      <c r="D242" s="80">
        <v>1</v>
      </c>
      <c r="E242" s="296">
        <v>0</v>
      </c>
      <c r="F242" s="258"/>
      <c r="G242" s="258"/>
      <c r="H242" s="258"/>
      <c r="I242" s="258"/>
      <c r="J242" s="258"/>
      <c r="K242" s="81"/>
      <c r="L242" s="81"/>
      <c r="M242" s="81"/>
    </row>
    <row r="243" spans="1:13" s="83" customFormat="1" ht="12.75" customHeight="1">
      <c r="A243" s="76">
        <v>234</v>
      </c>
      <c r="B243" s="77" t="s">
        <v>314</v>
      </c>
      <c r="C243" s="76">
        <v>1</v>
      </c>
      <c r="D243" s="80">
        <v>1</v>
      </c>
      <c r="E243" s="296">
        <v>7</v>
      </c>
      <c r="F243" s="258"/>
      <c r="G243" s="258"/>
      <c r="H243" s="258"/>
      <c r="I243" s="258"/>
      <c r="J243" s="258"/>
      <c r="K243" s="81"/>
      <c r="L243" s="81"/>
      <c r="M243" s="81"/>
    </row>
    <row r="244" spans="1:13" s="83" customFormat="1" ht="12.75" customHeight="1">
      <c r="A244" s="76">
        <v>235</v>
      </c>
      <c r="B244" s="77" t="s">
        <v>315</v>
      </c>
      <c r="C244" s="76">
        <v>0</v>
      </c>
      <c r="D244" s="80">
        <v>1</v>
      </c>
      <c r="E244" s="296">
        <v>0</v>
      </c>
      <c r="F244" s="258"/>
      <c r="G244" s="258"/>
      <c r="H244" s="258"/>
      <c r="I244" s="258"/>
      <c r="J244" s="258"/>
      <c r="K244" s="81"/>
      <c r="L244" s="81"/>
      <c r="M244" s="81"/>
    </row>
    <row r="245" spans="1:13" s="83" customFormat="1" ht="12.75" customHeight="1">
      <c r="A245" s="76">
        <v>236</v>
      </c>
      <c r="B245" s="77" t="s">
        <v>316</v>
      </c>
      <c r="C245" s="76">
        <v>1</v>
      </c>
      <c r="D245" s="80">
        <v>1</v>
      </c>
      <c r="E245" s="296">
        <v>10</v>
      </c>
      <c r="F245" s="258"/>
      <c r="G245" s="258"/>
      <c r="H245" s="258"/>
      <c r="I245" s="258"/>
      <c r="J245" s="258"/>
      <c r="K245" s="81"/>
      <c r="L245" s="81"/>
      <c r="M245" s="81"/>
    </row>
    <row r="246" spans="1:13" s="83" customFormat="1" ht="12.75" customHeight="1">
      <c r="A246" s="76">
        <v>237</v>
      </c>
      <c r="B246" s="77" t="s">
        <v>317</v>
      </c>
      <c r="C246" s="76">
        <v>0</v>
      </c>
      <c r="D246" s="80">
        <v>1</v>
      </c>
      <c r="E246" s="296">
        <v>0</v>
      </c>
      <c r="F246" s="258"/>
      <c r="G246" s="258"/>
      <c r="H246" s="258"/>
      <c r="I246" s="258"/>
      <c r="J246" s="258"/>
      <c r="K246" s="81"/>
      <c r="L246" s="81"/>
      <c r="M246" s="81"/>
    </row>
    <row r="247" spans="1:13" s="83" customFormat="1" ht="12.75" customHeight="1">
      <c r="A247" s="76">
        <v>238</v>
      </c>
      <c r="B247" s="77" t="s">
        <v>318</v>
      </c>
      <c r="C247" s="76">
        <v>1</v>
      </c>
      <c r="D247" s="80">
        <v>1</v>
      </c>
      <c r="E247" s="296">
        <v>4</v>
      </c>
      <c r="F247" s="258"/>
      <c r="G247" s="258"/>
      <c r="H247" s="258"/>
      <c r="I247" s="258"/>
      <c r="J247" s="258"/>
      <c r="K247" s="81"/>
      <c r="L247" s="81"/>
      <c r="M247" s="81"/>
    </row>
    <row r="248" spans="1:13" s="83" customFormat="1" ht="12.75" customHeight="1">
      <c r="A248" s="76">
        <v>239</v>
      </c>
      <c r="B248" s="77" t="s">
        <v>319</v>
      </c>
      <c r="C248" s="76">
        <v>1</v>
      </c>
      <c r="D248" s="80">
        <v>1.0349999999999999</v>
      </c>
      <c r="E248" s="296">
        <v>6</v>
      </c>
      <c r="F248" s="258"/>
      <c r="G248" s="258"/>
      <c r="H248" s="258"/>
      <c r="I248" s="258"/>
      <c r="J248" s="258"/>
      <c r="K248" s="81"/>
      <c r="L248" s="81"/>
      <c r="M248" s="81"/>
    </row>
    <row r="249" spans="1:13" s="83" customFormat="1" ht="12.75" customHeight="1">
      <c r="A249" s="76">
        <v>240</v>
      </c>
      <c r="B249" s="77" t="s">
        <v>320</v>
      </c>
      <c r="C249" s="76">
        <v>1</v>
      </c>
      <c r="D249" s="80">
        <v>1.056</v>
      </c>
      <c r="E249" s="296">
        <v>4</v>
      </c>
      <c r="F249" s="258"/>
      <c r="G249" s="258"/>
      <c r="H249" s="258"/>
      <c r="I249" s="258"/>
      <c r="J249" s="258"/>
      <c r="K249" s="81"/>
      <c r="L249" s="81"/>
      <c r="M249" s="81"/>
    </row>
    <row r="250" spans="1:13" s="83" customFormat="1" ht="12.75" customHeight="1">
      <c r="A250" s="76">
        <v>241</v>
      </c>
      <c r="B250" s="77" t="s">
        <v>321</v>
      </c>
      <c r="C250" s="76">
        <v>0</v>
      </c>
      <c r="D250" s="80">
        <v>1</v>
      </c>
      <c r="E250" s="296">
        <v>0</v>
      </c>
      <c r="F250" s="258"/>
      <c r="G250" s="258"/>
      <c r="H250" s="258"/>
      <c r="I250" s="258"/>
      <c r="J250" s="258"/>
      <c r="K250" s="81"/>
      <c r="L250" s="81"/>
      <c r="M250" s="81"/>
    </row>
    <row r="251" spans="1:13" s="83" customFormat="1" ht="12.75" customHeight="1">
      <c r="A251" s="76">
        <v>242</v>
      </c>
      <c r="B251" s="77" t="s">
        <v>322</v>
      </c>
      <c r="C251" s="76">
        <v>1</v>
      </c>
      <c r="D251" s="80">
        <v>1</v>
      </c>
      <c r="E251" s="296">
        <v>10</v>
      </c>
      <c r="F251" s="258"/>
      <c r="G251" s="258"/>
      <c r="H251" s="258"/>
      <c r="I251" s="258"/>
      <c r="J251" s="258"/>
      <c r="K251" s="81"/>
      <c r="L251" s="81"/>
      <c r="M251" s="81"/>
    </row>
    <row r="252" spans="1:13" s="83" customFormat="1" ht="12.75" customHeight="1">
      <c r="A252" s="76">
        <v>243</v>
      </c>
      <c r="B252" s="77" t="s">
        <v>323</v>
      </c>
      <c r="C252" s="76">
        <v>1</v>
      </c>
      <c r="D252" s="80">
        <v>1.048</v>
      </c>
      <c r="E252" s="296">
        <v>9</v>
      </c>
      <c r="F252" s="258"/>
      <c r="G252" s="258"/>
      <c r="H252" s="258"/>
      <c r="I252" s="258"/>
      <c r="J252" s="258"/>
      <c r="K252" s="81"/>
      <c r="L252" s="81"/>
      <c r="M252" s="81"/>
    </row>
    <row r="253" spans="1:13" s="83" customFormat="1" ht="12.75" customHeight="1">
      <c r="A253" s="76">
        <v>244</v>
      </c>
      <c r="B253" s="77" t="s">
        <v>324</v>
      </c>
      <c r="C253" s="76">
        <v>1</v>
      </c>
      <c r="D253" s="80">
        <v>1.0349999999999999</v>
      </c>
      <c r="E253" s="296">
        <v>9</v>
      </c>
      <c r="F253" s="258"/>
      <c r="G253" s="258"/>
      <c r="H253" s="258"/>
      <c r="I253" s="258"/>
      <c r="J253" s="258"/>
      <c r="K253" s="81"/>
      <c r="L253" s="81"/>
      <c r="M253" s="81"/>
    </row>
    <row r="254" spans="1:13" s="83" customFormat="1" ht="12.75" customHeight="1">
      <c r="A254" s="76">
        <v>245</v>
      </c>
      <c r="B254" s="77" t="s">
        <v>325</v>
      </c>
      <c r="C254" s="76">
        <v>0</v>
      </c>
      <c r="D254" s="80">
        <v>1</v>
      </c>
      <c r="E254" s="296">
        <v>0</v>
      </c>
      <c r="F254" s="258"/>
      <c r="G254" s="258"/>
      <c r="H254" s="258"/>
      <c r="I254" s="258"/>
      <c r="J254" s="258"/>
      <c r="K254" s="81"/>
      <c r="L254" s="81"/>
      <c r="M254" s="81"/>
    </row>
    <row r="255" spans="1:13" s="83" customFormat="1" ht="12.75" customHeight="1">
      <c r="A255" s="76">
        <v>246</v>
      </c>
      <c r="B255" s="77" t="s">
        <v>326</v>
      </c>
      <c r="C255" s="76">
        <v>1</v>
      </c>
      <c r="D255" s="80">
        <v>1.028</v>
      </c>
      <c r="E255" s="296">
        <v>2</v>
      </c>
      <c r="F255" s="258"/>
      <c r="G255" s="258"/>
      <c r="H255" s="258"/>
      <c r="I255" s="258"/>
      <c r="J255" s="258"/>
      <c r="K255" s="81"/>
      <c r="L255" s="81"/>
      <c r="M255" s="81"/>
    </row>
    <row r="256" spans="1:13" s="83" customFormat="1" ht="12.75" customHeight="1">
      <c r="A256" s="76">
        <v>247</v>
      </c>
      <c r="B256" s="77" t="s">
        <v>327</v>
      </c>
      <c r="C256" s="76">
        <v>0</v>
      </c>
      <c r="D256" s="80">
        <v>1</v>
      </c>
      <c r="E256" s="296">
        <v>0</v>
      </c>
      <c r="F256" s="258"/>
      <c r="G256" s="258"/>
      <c r="H256" s="258"/>
      <c r="I256" s="258"/>
      <c r="J256" s="258"/>
      <c r="K256" s="81"/>
      <c r="L256" s="81"/>
      <c r="M256" s="81"/>
    </row>
    <row r="257" spans="1:13" s="83" customFormat="1" ht="12.75" customHeight="1">
      <c r="A257" s="76">
        <v>248</v>
      </c>
      <c r="B257" s="77" t="s">
        <v>328</v>
      </c>
      <c r="C257" s="76">
        <v>1</v>
      </c>
      <c r="D257" s="80">
        <v>1.026</v>
      </c>
      <c r="E257" s="296">
        <v>9</v>
      </c>
      <c r="F257" s="258"/>
      <c r="G257" s="258"/>
      <c r="H257" s="258"/>
      <c r="I257" s="258"/>
      <c r="J257" s="258"/>
      <c r="K257" s="81"/>
      <c r="L257" s="81"/>
      <c r="M257" s="81"/>
    </row>
    <row r="258" spans="1:13" s="83" customFormat="1" ht="12.75" customHeight="1">
      <c r="A258" s="76">
        <v>249</v>
      </c>
      <c r="B258" s="77" t="s">
        <v>329</v>
      </c>
      <c r="C258" s="76">
        <v>1</v>
      </c>
      <c r="D258" s="80">
        <v>1</v>
      </c>
      <c r="E258" s="296">
        <v>6</v>
      </c>
      <c r="F258" s="258"/>
      <c r="G258" s="258"/>
      <c r="H258" s="258"/>
      <c r="I258" s="258"/>
      <c r="J258" s="258"/>
      <c r="K258" s="81"/>
      <c r="L258" s="81"/>
      <c r="M258" s="81"/>
    </row>
    <row r="259" spans="1:13" s="83" customFormat="1" ht="12.75" customHeight="1">
      <c r="A259" s="76">
        <v>250</v>
      </c>
      <c r="B259" s="77" t="s">
        <v>330</v>
      </c>
      <c r="C259" s="76">
        <v>1</v>
      </c>
      <c r="D259" s="80">
        <v>1</v>
      </c>
      <c r="E259" s="296">
        <v>3</v>
      </c>
      <c r="F259" s="258"/>
      <c r="G259" s="258"/>
      <c r="H259" s="258"/>
      <c r="I259" s="258"/>
      <c r="J259" s="258"/>
      <c r="K259" s="81"/>
      <c r="L259" s="81"/>
      <c r="M259" s="81"/>
    </row>
    <row r="260" spans="1:13" s="83" customFormat="1" ht="12.75" customHeight="1">
      <c r="A260" s="76">
        <v>251</v>
      </c>
      <c r="B260" s="77" t="s">
        <v>331</v>
      </c>
      <c r="C260" s="76">
        <v>1</v>
      </c>
      <c r="D260" s="80">
        <v>1.0620000000000001</v>
      </c>
      <c r="E260" s="296">
        <v>8</v>
      </c>
      <c r="F260" s="258"/>
      <c r="G260" s="258"/>
      <c r="H260" s="258"/>
      <c r="I260" s="258"/>
      <c r="J260" s="258"/>
      <c r="K260" s="81"/>
      <c r="L260" s="81"/>
      <c r="M260" s="81"/>
    </row>
    <row r="261" spans="1:13" s="83" customFormat="1" ht="12.75" customHeight="1">
      <c r="A261" s="76">
        <v>252</v>
      </c>
      <c r="B261" s="77" t="s">
        <v>332</v>
      </c>
      <c r="C261" s="76">
        <v>1</v>
      </c>
      <c r="D261" s="80">
        <v>1.024</v>
      </c>
      <c r="E261" s="296">
        <v>6</v>
      </c>
      <c r="F261" s="258"/>
      <c r="G261" s="258"/>
      <c r="H261" s="258"/>
      <c r="I261" s="258"/>
      <c r="J261" s="258"/>
      <c r="K261" s="81"/>
      <c r="L261" s="81"/>
      <c r="M261" s="81"/>
    </row>
    <row r="262" spans="1:13" s="83" customFormat="1" ht="12.75" customHeight="1">
      <c r="A262" s="76">
        <v>253</v>
      </c>
      <c r="B262" s="77" t="s">
        <v>333</v>
      </c>
      <c r="C262" s="76">
        <v>1</v>
      </c>
      <c r="D262" s="80">
        <v>1</v>
      </c>
      <c r="E262" s="296">
        <v>4</v>
      </c>
      <c r="F262" s="258"/>
      <c r="G262" s="258"/>
      <c r="H262" s="258"/>
      <c r="I262" s="258"/>
      <c r="J262" s="258"/>
      <c r="K262" s="81"/>
      <c r="L262" s="81"/>
      <c r="M262" s="81"/>
    </row>
    <row r="263" spans="1:13" s="83" customFormat="1" ht="12.75" customHeight="1">
      <c r="A263" s="76">
        <v>254</v>
      </c>
      <c r="B263" s="77" t="s">
        <v>334</v>
      </c>
      <c r="C263" s="76">
        <v>0</v>
      </c>
      <c r="D263" s="80">
        <v>1.0369999999999999</v>
      </c>
      <c r="E263" s="296">
        <v>0</v>
      </c>
      <c r="F263" s="258"/>
      <c r="G263" s="258"/>
      <c r="H263" s="258"/>
      <c r="I263" s="258"/>
      <c r="J263" s="258"/>
      <c r="K263" s="81"/>
      <c r="L263" s="81"/>
      <c r="M263" s="81"/>
    </row>
    <row r="264" spans="1:13" s="83" customFormat="1" ht="12.75" customHeight="1">
      <c r="A264" s="76">
        <v>255</v>
      </c>
      <c r="B264" s="77" t="s">
        <v>335</v>
      </c>
      <c r="C264" s="76">
        <v>0</v>
      </c>
      <c r="D264" s="80">
        <v>1</v>
      </c>
      <c r="E264" s="296">
        <v>0</v>
      </c>
      <c r="F264" s="258"/>
      <c r="G264" s="258"/>
      <c r="H264" s="258"/>
      <c r="I264" s="258"/>
      <c r="J264" s="258"/>
      <c r="K264" s="81"/>
      <c r="L264" s="81"/>
      <c r="M264" s="81"/>
    </row>
    <row r="265" spans="1:13" s="83" customFormat="1" ht="12.75" customHeight="1">
      <c r="A265" s="76">
        <v>256</v>
      </c>
      <c r="B265" s="77" t="s">
        <v>336</v>
      </c>
      <c r="C265" s="76">
        <v>0</v>
      </c>
      <c r="D265" s="80">
        <v>1</v>
      </c>
      <c r="E265" s="296">
        <v>0</v>
      </c>
      <c r="F265" s="258"/>
      <c r="G265" s="258"/>
      <c r="H265" s="258"/>
      <c r="I265" s="258"/>
      <c r="J265" s="258"/>
      <c r="K265" s="81"/>
      <c r="L265" s="81"/>
      <c r="M265" s="81"/>
    </row>
    <row r="266" spans="1:13" s="83" customFormat="1" ht="12.75" customHeight="1">
      <c r="A266" s="76">
        <v>257</v>
      </c>
      <c r="B266" s="77" t="s">
        <v>337</v>
      </c>
      <c r="C266" s="76">
        <v>0</v>
      </c>
      <c r="D266" s="80">
        <v>1</v>
      </c>
      <c r="E266" s="296">
        <v>0</v>
      </c>
      <c r="F266" s="258"/>
      <c r="G266" s="258"/>
      <c r="H266" s="258"/>
      <c r="I266" s="258"/>
      <c r="J266" s="258"/>
      <c r="K266" s="81"/>
      <c r="L266" s="81"/>
      <c r="M266" s="81"/>
    </row>
    <row r="267" spans="1:13" s="83" customFormat="1" ht="12.75" customHeight="1">
      <c r="A267" s="76">
        <v>258</v>
      </c>
      <c r="B267" s="77" t="s">
        <v>338</v>
      </c>
      <c r="C267" s="76">
        <v>1</v>
      </c>
      <c r="D267" s="80">
        <v>1</v>
      </c>
      <c r="E267" s="296">
        <v>10</v>
      </c>
      <c r="F267" s="258"/>
      <c r="G267" s="258"/>
      <c r="H267" s="258"/>
      <c r="I267" s="258"/>
      <c r="J267" s="258"/>
      <c r="K267" s="81"/>
      <c r="L267" s="81"/>
      <c r="M267" s="81"/>
    </row>
    <row r="268" spans="1:13" s="83" customFormat="1" ht="12.75" customHeight="1">
      <c r="A268" s="76">
        <v>259</v>
      </c>
      <c r="B268" s="77" t="s">
        <v>339</v>
      </c>
      <c r="C268" s="76">
        <v>0</v>
      </c>
      <c r="D268" s="80">
        <v>1</v>
      </c>
      <c r="E268" s="296">
        <v>0</v>
      </c>
      <c r="F268" s="258"/>
      <c r="G268" s="258"/>
      <c r="H268" s="258"/>
      <c r="I268" s="258"/>
      <c r="J268" s="258"/>
      <c r="K268" s="81"/>
      <c r="L268" s="81"/>
      <c r="M268" s="81"/>
    </row>
    <row r="269" spans="1:13" s="83" customFormat="1" ht="12.75" customHeight="1">
      <c r="A269" s="76">
        <v>260</v>
      </c>
      <c r="B269" s="77" t="s">
        <v>340</v>
      </c>
      <c r="C269" s="76">
        <v>0</v>
      </c>
      <c r="D269" s="80">
        <v>1</v>
      </c>
      <c r="E269" s="296">
        <v>0</v>
      </c>
      <c r="F269" s="258"/>
      <c r="G269" s="258"/>
      <c r="H269" s="258"/>
      <c r="I269" s="258"/>
      <c r="J269" s="258"/>
      <c r="K269" s="81"/>
      <c r="L269" s="81"/>
      <c r="M269" s="81"/>
    </row>
    <row r="270" spans="1:13" s="83" customFormat="1" ht="12.75" customHeight="1">
      <c r="A270" s="76">
        <v>261</v>
      </c>
      <c r="B270" s="77" t="s">
        <v>341</v>
      </c>
      <c r="C270" s="76">
        <v>1</v>
      </c>
      <c r="D270" s="80">
        <v>1</v>
      </c>
      <c r="E270" s="296">
        <v>4</v>
      </c>
      <c r="F270" s="258"/>
      <c r="G270" s="258"/>
      <c r="H270" s="258"/>
      <c r="I270" s="258"/>
      <c r="J270" s="258"/>
      <c r="K270" s="81"/>
      <c r="L270" s="81"/>
      <c r="M270" s="81"/>
    </row>
    <row r="271" spans="1:13" s="83" customFormat="1" ht="12.75" customHeight="1">
      <c r="A271" s="76">
        <v>262</v>
      </c>
      <c r="B271" s="77" t="s">
        <v>342</v>
      </c>
      <c r="C271" s="76">
        <v>1</v>
      </c>
      <c r="D271" s="80">
        <v>1</v>
      </c>
      <c r="E271" s="296">
        <v>7</v>
      </c>
      <c r="F271" s="258"/>
      <c r="G271" s="258"/>
      <c r="H271" s="258"/>
      <c r="I271" s="258"/>
      <c r="J271" s="258"/>
      <c r="K271" s="81"/>
      <c r="L271" s="81"/>
      <c r="M271" s="81"/>
    </row>
    <row r="272" spans="1:13" s="83" customFormat="1" ht="12.75" customHeight="1">
      <c r="A272" s="76">
        <v>263</v>
      </c>
      <c r="B272" s="77" t="s">
        <v>343</v>
      </c>
      <c r="C272" s="76">
        <v>1</v>
      </c>
      <c r="D272" s="80">
        <v>1</v>
      </c>
      <c r="E272" s="296">
        <v>9</v>
      </c>
      <c r="F272" s="258"/>
      <c r="G272" s="258"/>
      <c r="H272" s="258"/>
      <c r="I272" s="258"/>
      <c r="J272" s="258"/>
      <c r="K272" s="81"/>
      <c r="L272" s="81"/>
      <c r="M272" s="81"/>
    </row>
    <row r="273" spans="1:13" s="83" customFormat="1" ht="12.75" customHeight="1">
      <c r="A273" s="76">
        <v>264</v>
      </c>
      <c r="B273" s="77" t="s">
        <v>344</v>
      </c>
      <c r="C273" s="76">
        <v>1</v>
      </c>
      <c r="D273" s="80">
        <v>1.03</v>
      </c>
      <c r="E273" s="296">
        <v>2</v>
      </c>
      <c r="F273" s="258"/>
      <c r="G273" s="258"/>
      <c r="H273" s="258"/>
      <c r="I273" s="258"/>
      <c r="J273" s="258"/>
      <c r="K273" s="81"/>
      <c r="L273" s="81"/>
      <c r="M273" s="81"/>
    </row>
    <row r="274" spans="1:13" s="83" customFormat="1" ht="12.75" customHeight="1">
      <c r="A274" s="76">
        <v>265</v>
      </c>
      <c r="B274" s="77" t="s">
        <v>345</v>
      </c>
      <c r="C274" s="76">
        <v>1</v>
      </c>
      <c r="D274" s="80">
        <v>1</v>
      </c>
      <c r="E274" s="296">
        <v>4</v>
      </c>
      <c r="F274" s="258"/>
      <c r="G274" s="258"/>
      <c r="H274" s="258"/>
      <c r="I274" s="258"/>
      <c r="J274" s="258"/>
      <c r="K274" s="81"/>
      <c r="L274" s="81"/>
      <c r="M274" s="81"/>
    </row>
    <row r="275" spans="1:13" s="83" customFormat="1" ht="12.75" customHeight="1">
      <c r="A275" s="76">
        <v>266</v>
      </c>
      <c r="B275" s="77" t="s">
        <v>346</v>
      </c>
      <c r="C275" s="76">
        <v>1</v>
      </c>
      <c r="D275" s="80">
        <v>1.0409999999999999</v>
      </c>
      <c r="E275" s="296">
        <v>1</v>
      </c>
      <c r="F275" s="258"/>
      <c r="G275" s="258"/>
      <c r="H275" s="258"/>
      <c r="I275" s="258"/>
      <c r="J275" s="258"/>
      <c r="K275" s="81"/>
      <c r="L275" s="81"/>
      <c r="M275" s="81"/>
    </row>
    <row r="276" spans="1:13" s="83" customFormat="1" ht="12.75" customHeight="1">
      <c r="A276" s="76">
        <v>267</v>
      </c>
      <c r="B276" s="77" t="s">
        <v>347</v>
      </c>
      <c r="C276" s="76">
        <v>0</v>
      </c>
      <c r="D276" s="80">
        <v>1</v>
      </c>
      <c r="E276" s="296">
        <v>0</v>
      </c>
      <c r="F276" s="258"/>
      <c r="G276" s="258"/>
      <c r="H276" s="258"/>
      <c r="I276" s="258"/>
      <c r="J276" s="258"/>
      <c r="K276" s="81"/>
      <c r="L276" s="81"/>
      <c r="M276" s="81"/>
    </row>
    <row r="277" spans="1:13" s="83" customFormat="1" ht="12.75" customHeight="1">
      <c r="A277" s="76">
        <v>268</v>
      </c>
      <c r="B277" s="77" t="s">
        <v>348</v>
      </c>
      <c r="C277" s="76">
        <v>0</v>
      </c>
      <c r="D277" s="80">
        <v>1</v>
      </c>
      <c r="E277" s="296">
        <v>0</v>
      </c>
      <c r="F277" s="258"/>
      <c r="G277" s="258"/>
      <c r="H277" s="258"/>
      <c r="I277" s="258"/>
      <c r="J277" s="258"/>
      <c r="K277" s="81"/>
      <c r="L277" s="81"/>
      <c r="M277" s="81"/>
    </row>
    <row r="278" spans="1:13" s="83" customFormat="1" ht="12.75" customHeight="1">
      <c r="A278" s="76">
        <v>269</v>
      </c>
      <c r="B278" s="77" t="s">
        <v>349</v>
      </c>
      <c r="C278" s="76">
        <v>1</v>
      </c>
      <c r="D278" s="80">
        <v>1.0389999999999999</v>
      </c>
      <c r="E278" s="296">
        <v>1</v>
      </c>
      <c r="F278" s="258"/>
      <c r="G278" s="258"/>
      <c r="H278" s="258"/>
      <c r="I278" s="258"/>
      <c r="J278" s="258"/>
      <c r="K278" s="81"/>
      <c r="L278" s="81"/>
      <c r="M278" s="81"/>
    </row>
    <row r="279" spans="1:13" s="83" customFormat="1" ht="12.75" customHeight="1">
      <c r="A279" s="76">
        <v>270</v>
      </c>
      <c r="B279" s="77" t="s">
        <v>350</v>
      </c>
      <c r="C279" s="76">
        <v>0</v>
      </c>
      <c r="D279" s="80">
        <v>1</v>
      </c>
      <c r="E279" s="296">
        <v>0</v>
      </c>
      <c r="F279" s="258"/>
      <c r="G279" s="258"/>
      <c r="H279" s="258"/>
      <c r="I279" s="258"/>
      <c r="J279" s="258"/>
      <c r="K279" s="81"/>
      <c r="L279" s="81"/>
      <c r="M279" s="81"/>
    </row>
    <row r="280" spans="1:13" s="83" customFormat="1" ht="12.75" customHeight="1">
      <c r="A280" s="76">
        <v>271</v>
      </c>
      <c r="B280" s="77" t="s">
        <v>351</v>
      </c>
      <c r="C280" s="76">
        <v>1</v>
      </c>
      <c r="D280" s="80">
        <v>1</v>
      </c>
      <c r="E280" s="296">
        <v>2</v>
      </c>
      <c r="F280" s="258"/>
      <c r="G280" s="258"/>
      <c r="H280" s="258"/>
      <c r="I280" s="258"/>
      <c r="J280" s="258"/>
      <c r="K280" s="81"/>
      <c r="L280" s="81"/>
      <c r="M280" s="81"/>
    </row>
    <row r="281" spans="1:13" s="83" customFormat="1" ht="12.75" customHeight="1">
      <c r="A281" s="76">
        <v>272</v>
      </c>
      <c r="B281" s="77" t="s">
        <v>352</v>
      </c>
      <c r="C281" s="76">
        <v>1</v>
      </c>
      <c r="D281" s="80">
        <v>1</v>
      </c>
      <c r="E281" s="296">
        <v>8</v>
      </c>
      <c r="F281" s="258"/>
      <c r="G281" s="258"/>
      <c r="H281" s="258"/>
      <c r="I281" s="258"/>
      <c r="J281" s="258"/>
      <c r="K281" s="81"/>
      <c r="L281" s="81"/>
      <c r="M281" s="81"/>
    </row>
    <row r="282" spans="1:13" s="83" customFormat="1" ht="12.75" customHeight="1">
      <c r="A282" s="76">
        <v>273</v>
      </c>
      <c r="B282" s="77" t="s">
        <v>353</v>
      </c>
      <c r="C282" s="76">
        <v>1</v>
      </c>
      <c r="D282" s="80">
        <v>1</v>
      </c>
      <c r="E282" s="296">
        <v>5</v>
      </c>
      <c r="F282" s="258"/>
      <c r="G282" s="258"/>
      <c r="H282" s="258"/>
      <c r="I282" s="258"/>
      <c r="J282" s="258"/>
      <c r="K282" s="81"/>
      <c r="L282" s="81"/>
      <c r="M282" s="81"/>
    </row>
    <row r="283" spans="1:13" s="83" customFormat="1" ht="12.75" customHeight="1">
      <c r="A283" s="76">
        <v>274</v>
      </c>
      <c r="B283" s="77" t="s">
        <v>354</v>
      </c>
      <c r="C283" s="76">
        <v>1</v>
      </c>
      <c r="D283" s="80">
        <v>1.034</v>
      </c>
      <c r="E283" s="296">
        <v>9</v>
      </c>
      <c r="F283" s="258"/>
      <c r="G283" s="258"/>
      <c r="H283" s="258"/>
      <c r="I283" s="258"/>
      <c r="J283" s="258"/>
      <c r="K283" s="81"/>
      <c r="L283" s="81"/>
      <c r="M283" s="81"/>
    </row>
    <row r="284" spans="1:13" s="83" customFormat="1" ht="12.75" customHeight="1">
      <c r="A284" s="76">
        <v>275</v>
      </c>
      <c r="B284" s="77" t="s">
        <v>355</v>
      </c>
      <c r="C284" s="76">
        <v>1</v>
      </c>
      <c r="D284" s="80">
        <v>1</v>
      </c>
      <c r="E284" s="296">
        <v>4</v>
      </c>
      <c r="F284" s="258"/>
      <c r="G284" s="258"/>
      <c r="H284" s="258"/>
      <c r="I284" s="258"/>
      <c r="J284" s="258"/>
      <c r="K284" s="81"/>
      <c r="L284" s="81"/>
      <c r="M284" s="81"/>
    </row>
    <row r="285" spans="1:13" s="83" customFormat="1" ht="12.75" customHeight="1">
      <c r="A285" s="76">
        <v>276</v>
      </c>
      <c r="B285" s="77" t="s">
        <v>356</v>
      </c>
      <c r="C285" s="76">
        <v>1</v>
      </c>
      <c r="D285" s="80">
        <v>1.0509999999999999</v>
      </c>
      <c r="E285" s="296">
        <v>1</v>
      </c>
      <c r="F285" s="258"/>
      <c r="G285" s="258"/>
      <c r="H285" s="258"/>
      <c r="I285" s="258"/>
      <c r="J285" s="258"/>
      <c r="K285" s="81"/>
      <c r="L285" s="81"/>
      <c r="M285" s="81"/>
    </row>
    <row r="286" spans="1:13" s="83" customFormat="1" ht="12.75" customHeight="1">
      <c r="A286" s="76">
        <v>277</v>
      </c>
      <c r="B286" s="77" t="s">
        <v>357</v>
      </c>
      <c r="C286" s="76">
        <v>1</v>
      </c>
      <c r="D286" s="80">
        <v>1</v>
      </c>
      <c r="E286" s="296">
        <v>10</v>
      </c>
      <c r="F286" s="258"/>
      <c r="G286" s="258"/>
      <c r="H286" s="258"/>
      <c r="I286" s="258"/>
      <c r="J286" s="258"/>
      <c r="K286" s="81"/>
      <c r="L286" s="81"/>
      <c r="M286" s="81"/>
    </row>
    <row r="287" spans="1:13" s="83" customFormat="1" ht="12.75" customHeight="1">
      <c r="A287" s="76">
        <v>278</v>
      </c>
      <c r="B287" s="77" t="s">
        <v>358</v>
      </c>
      <c r="C287" s="76">
        <v>1</v>
      </c>
      <c r="D287" s="80">
        <v>1</v>
      </c>
      <c r="E287" s="296">
        <v>6</v>
      </c>
      <c r="F287" s="258"/>
      <c r="G287" s="258"/>
      <c r="H287" s="258"/>
      <c r="I287" s="258"/>
      <c r="J287" s="258"/>
      <c r="K287" s="81"/>
      <c r="L287" s="81"/>
      <c r="M287" s="81"/>
    </row>
    <row r="288" spans="1:13" s="83" customFormat="1" ht="12.75" customHeight="1">
      <c r="A288" s="76">
        <v>279</v>
      </c>
      <c r="B288" s="77" t="s">
        <v>359</v>
      </c>
      <c r="C288" s="76">
        <v>0</v>
      </c>
      <c r="D288" s="80">
        <v>1</v>
      </c>
      <c r="E288" s="296">
        <v>0</v>
      </c>
      <c r="F288" s="258"/>
      <c r="G288" s="258"/>
      <c r="H288" s="258"/>
      <c r="I288" s="258"/>
      <c r="J288" s="258"/>
      <c r="K288" s="81"/>
      <c r="L288" s="81"/>
      <c r="M288" s="81"/>
    </row>
    <row r="289" spans="1:13" s="83" customFormat="1" ht="12.75" customHeight="1">
      <c r="A289" s="76">
        <v>280</v>
      </c>
      <c r="B289" s="77" t="s">
        <v>360</v>
      </c>
      <c r="C289" s="76">
        <v>0</v>
      </c>
      <c r="D289" s="80">
        <v>1</v>
      </c>
      <c r="E289" s="296">
        <v>0</v>
      </c>
      <c r="F289" s="258"/>
      <c r="G289" s="258"/>
      <c r="H289" s="258"/>
      <c r="I289" s="258"/>
      <c r="J289" s="258"/>
      <c r="K289" s="81"/>
      <c r="L289" s="81"/>
      <c r="M289" s="81"/>
    </row>
    <row r="290" spans="1:13" s="83" customFormat="1" ht="12.75" customHeight="1">
      <c r="A290" s="76">
        <v>281</v>
      </c>
      <c r="B290" s="77" t="s">
        <v>361</v>
      </c>
      <c r="C290" s="76">
        <v>1</v>
      </c>
      <c r="D290" s="80">
        <v>1</v>
      </c>
      <c r="E290" s="296">
        <v>10</v>
      </c>
      <c r="F290" s="258"/>
      <c r="G290" s="258"/>
      <c r="H290" s="258"/>
      <c r="I290" s="258"/>
      <c r="J290" s="258"/>
      <c r="K290" s="81"/>
      <c r="L290" s="81"/>
      <c r="M290" s="81"/>
    </row>
    <row r="291" spans="1:13" s="83" customFormat="1" ht="12.75" customHeight="1">
      <c r="A291" s="76">
        <v>282</v>
      </c>
      <c r="B291" s="77" t="s">
        <v>362</v>
      </c>
      <c r="C291" s="76">
        <v>0</v>
      </c>
      <c r="D291" s="80">
        <v>1</v>
      </c>
      <c r="E291" s="296">
        <v>0</v>
      </c>
      <c r="F291" s="258"/>
      <c r="G291" s="258"/>
      <c r="H291" s="258"/>
      <c r="I291" s="258"/>
      <c r="J291" s="258"/>
      <c r="K291" s="81"/>
      <c r="L291" s="81"/>
      <c r="M291" s="81"/>
    </row>
    <row r="292" spans="1:13" s="83" customFormat="1" ht="12.75" customHeight="1">
      <c r="A292" s="76">
        <v>283</v>
      </c>
      <c r="B292" s="77" t="s">
        <v>363</v>
      </c>
      <c r="C292" s="76">
        <v>0</v>
      </c>
      <c r="D292" s="80">
        <v>1</v>
      </c>
      <c r="E292" s="296">
        <v>0</v>
      </c>
      <c r="F292" s="258"/>
      <c r="G292" s="258"/>
      <c r="H292" s="258"/>
      <c r="I292" s="258"/>
      <c r="J292" s="258"/>
      <c r="K292" s="81"/>
      <c r="L292" s="81"/>
      <c r="M292" s="81"/>
    </row>
    <row r="293" spans="1:13" s="83" customFormat="1" ht="12.75" customHeight="1">
      <c r="A293" s="76">
        <v>284</v>
      </c>
      <c r="B293" s="77" t="s">
        <v>364</v>
      </c>
      <c r="C293" s="76">
        <v>1</v>
      </c>
      <c r="D293" s="80">
        <v>1.0369999999999999</v>
      </c>
      <c r="E293" s="296">
        <v>4</v>
      </c>
      <c r="F293" s="258"/>
      <c r="G293" s="258"/>
      <c r="H293" s="258"/>
      <c r="I293" s="258"/>
      <c r="J293" s="258"/>
      <c r="K293" s="81"/>
      <c r="L293" s="81"/>
      <c r="M293" s="81"/>
    </row>
    <row r="294" spans="1:13" s="83" customFormat="1" ht="12.75" customHeight="1">
      <c r="A294" s="76">
        <v>285</v>
      </c>
      <c r="B294" s="77" t="s">
        <v>365</v>
      </c>
      <c r="C294" s="76">
        <v>1</v>
      </c>
      <c r="D294" s="80">
        <v>1.038</v>
      </c>
      <c r="E294" s="296">
        <v>7</v>
      </c>
      <c r="F294" s="258"/>
      <c r="G294" s="258"/>
      <c r="H294" s="258"/>
      <c r="I294" s="258"/>
      <c r="J294" s="258"/>
      <c r="K294" s="81"/>
      <c r="L294" s="81"/>
      <c r="M294" s="81"/>
    </row>
    <row r="295" spans="1:13" s="83" customFormat="1" ht="12.75" customHeight="1">
      <c r="A295" s="76">
        <v>286</v>
      </c>
      <c r="B295" s="77" t="s">
        <v>366</v>
      </c>
      <c r="C295" s="76">
        <v>0</v>
      </c>
      <c r="D295" s="80">
        <v>1.0489999999999999</v>
      </c>
      <c r="E295" s="296">
        <v>0</v>
      </c>
      <c r="F295" s="258"/>
      <c r="G295" s="258"/>
      <c r="H295" s="258"/>
      <c r="I295" s="258"/>
      <c r="J295" s="258"/>
      <c r="K295" s="81"/>
      <c r="L295" s="81"/>
      <c r="M295" s="81"/>
    </row>
    <row r="296" spans="1:13" s="83" customFormat="1" ht="12.75" customHeight="1">
      <c r="A296" s="76">
        <v>287</v>
      </c>
      <c r="B296" s="77" t="s">
        <v>367</v>
      </c>
      <c r="C296" s="76">
        <v>1</v>
      </c>
      <c r="D296" s="80">
        <v>1</v>
      </c>
      <c r="E296" s="296">
        <v>4</v>
      </c>
      <c r="F296" s="258"/>
      <c r="G296" s="258"/>
      <c r="H296" s="258"/>
      <c r="I296" s="258"/>
      <c r="J296" s="258"/>
      <c r="K296" s="81"/>
      <c r="L296" s="81"/>
      <c r="M296" s="81"/>
    </row>
    <row r="297" spans="1:13" s="83" customFormat="1" ht="12.75" customHeight="1">
      <c r="A297" s="76">
        <v>288</v>
      </c>
      <c r="B297" s="77" t="s">
        <v>368</v>
      </c>
      <c r="C297" s="76">
        <v>1</v>
      </c>
      <c r="D297" s="80">
        <v>1.036</v>
      </c>
      <c r="E297" s="296">
        <v>1</v>
      </c>
      <c r="F297" s="258"/>
      <c r="G297" s="258"/>
      <c r="H297" s="258"/>
      <c r="I297" s="258"/>
      <c r="J297" s="258"/>
      <c r="K297" s="81"/>
      <c r="L297" s="81"/>
      <c r="M297" s="81"/>
    </row>
    <row r="298" spans="1:13" s="83" customFormat="1" ht="12.75" customHeight="1">
      <c r="A298" s="76">
        <v>289</v>
      </c>
      <c r="B298" s="77" t="s">
        <v>369</v>
      </c>
      <c r="C298" s="76">
        <v>1</v>
      </c>
      <c r="D298" s="80">
        <v>1</v>
      </c>
      <c r="E298" s="296">
        <v>9</v>
      </c>
      <c r="F298" s="258"/>
      <c r="G298" s="258"/>
      <c r="H298" s="258"/>
      <c r="I298" s="258"/>
      <c r="J298" s="258"/>
      <c r="K298" s="81"/>
      <c r="L298" s="81"/>
      <c r="M298" s="81"/>
    </row>
    <row r="299" spans="1:13" s="83" customFormat="1" ht="12.75" customHeight="1">
      <c r="A299" s="76">
        <v>290</v>
      </c>
      <c r="B299" s="77" t="s">
        <v>370</v>
      </c>
      <c r="C299" s="76">
        <v>1</v>
      </c>
      <c r="D299" s="80">
        <v>1</v>
      </c>
      <c r="E299" s="296">
        <v>2</v>
      </c>
      <c r="F299" s="258"/>
      <c r="G299" s="258"/>
      <c r="H299" s="258"/>
      <c r="I299" s="258"/>
      <c r="J299" s="258"/>
      <c r="K299" s="81"/>
      <c r="L299" s="81"/>
      <c r="M299" s="81"/>
    </row>
    <row r="300" spans="1:13" s="83" customFormat="1" ht="12.75" customHeight="1">
      <c r="A300" s="76">
        <v>291</v>
      </c>
      <c r="B300" s="77" t="s">
        <v>371</v>
      </c>
      <c r="C300" s="76">
        <v>1</v>
      </c>
      <c r="D300" s="80">
        <v>1</v>
      </c>
      <c r="E300" s="296">
        <v>4</v>
      </c>
      <c r="F300" s="258"/>
      <c r="G300" s="258"/>
      <c r="H300" s="258"/>
      <c r="I300" s="258"/>
      <c r="J300" s="258"/>
      <c r="K300" s="81"/>
      <c r="L300" s="81"/>
      <c r="M300" s="81"/>
    </row>
    <row r="301" spans="1:13" s="83" customFormat="1" ht="12.75" customHeight="1">
      <c r="A301" s="76">
        <v>292</v>
      </c>
      <c r="B301" s="77" t="s">
        <v>372</v>
      </c>
      <c r="C301" s="76">
        <v>1</v>
      </c>
      <c r="D301" s="80">
        <v>1</v>
      </c>
      <c r="E301" s="296">
        <v>5</v>
      </c>
      <c r="F301" s="258"/>
      <c r="G301" s="258"/>
      <c r="H301" s="258"/>
      <c r="I301" s="258"/>
      <c r="J301" s="258"/>
      <c r="K301" s="81"/>
      <c r="L301" s="81"/>
      <c r="M301" s="81"/>
    </row>
    <row r="302" spans="1:13" s="83" customFormat="1" ht="12.75" customHeight="1">
      <c r="A302" s="76">
        <v>293</v>
      </c>
      <c r="B302" s="77" t="s">
        <v>373</v>
      </c>
      <c r="C302" s="76">
        <v>1</v>
      </c>
      <c r="D302" s="80">
        <v>1</v>
      </c>
      <c r="E302" s="296">
        <v>9</v>
      </c>
      <c r="F302" s="258"/>
      <c r="G302" s="258"/>
      <c r="H302" s="258"/>
      <c r="I302" s="258"/>
      <c r="J302" s="258"/>
      <c r="K302" s="81"/>
      <c r="L302" s="81"/>
      <c r="M302" s="81"/>
    </row>
    <row r="303" spans="1:13" s="83" customFormat="1" ht="12.75" customHeight="1">
      <c r="A303" s="76">
        <v>294</v>
      </c>
      <c r="B303" s="77" t="s">
        <v>374</v>
      </c>
      <c r="C303" s="76">
        <v>0</v>
      </c>
      <c r="D303" s="80">
        <v>1</v>
      </c>
      <c r="E303" s="296">
        <v>0</v>
      </c>
      <c r="F303" s="258"/>
      <c r="G303" s="258"/>
      <c r="H303" s="258"/>
      <c r="I303" s="258"/>
      <c r="J303" s="258"/>
      <c r="K303" s="81"/>
      <c r="L303" s="81"/>
      <c r="M303" s="81"/>
    </row>
    <row r="304" spans="1:13" s="83" customFormat="1" ht="12.75" customHeight="1">
      <c r="A304" s="76">
        <v>295</v>
      </c>
      <c r="B304" s="77" t="s">
        <v>375</v>
      </c>
      <c r="C304" s="76">
        <v>1</v>
      </c>
      <c r="D304" s="80">
        <v>1.004</v>
      </c>
      <c r="E304" s="296">
        <v>3</v>
      </c>
      <c r="F304" s="258"/>
      <c r="G304" s="258"/>
      <c r="H304" s="258"/>
      <c r="I304" s="258"/>
      <c r="J304" s="258"/>
      <c r="K304" s="81"/>
      <c r="L304" s="81"/>
      <c r="M304" s="81"/>
    </row>
    <row r="305" spans="1:13" s="83" customFormat="1" ht="12.75" customHeight="1">
      <c r="A305" s="76">
        <v>296</v>
      </c>
      <c r="B305" s="77" t="s">
        <v>376</v>
      </c>
      <c r="C305" s="76">
        <v>1</v>
      </c>
      <c r="D305" s="80">
        <v>1</v>
      </c>
      <c r="E305" s="296">
        <v>7</v>
      </c>
      <c r="F305" s="258"/>
      <c r="G305" s="258"/>
      <c r="H305" s="258"/>
      <c r="I305" s="258"/>
      <c r="J305" s="258"/>
      <c r="K305" s="81"/>
      <c r="L305" s="81"/>
      <c r="M305" s="81"/>
    </row>
    <row r="306" spans="1:13" s="83" customFormat="1" ht="12.75" customHeight="1">
      <c r="A306" s="76">
        <v>297</v>
      </c>
      <c r="B306" s="77" t="s">
        <v>377</v>
      </c>
      <c r="C306" s="76">
        <v>0</v>
      </c>
      <c r="D306" s="80">
        <v>1</v>
      </c>
      <c r="E306" s="296">
        <v>0</v>
      </c>
      <c r="F306" s="258"/>
      <c r="G306" s="258"/>
      <c r="H306" s="258"/>
      <c r="I306" s="258"/>
      <c r="J306" s="258"/>
      <c r="K306" s="81"/>
      <c r="L306" s="81"/>
      <c r="M306" s="81"/>
    </row>
    <row r="307" spans="1:13" s="83" customFormat="1" ht="12.75" customHeight="1">
      <c r="A307" s="76">
        <v>298</v>
      </c>
      <c r="B307" s="77" t="s">
        <v>378</v>
      </c>
      <c r="C307" s="76">
        <v>1</v>
      </c>
      <c r="D307" s="80">
        <v>1.042</v>
      </c>
      <c r="E307" s="296">
        <v>1</v>
      </c>
      <c r="F307" s="258"/>
      <c r="G307" s="258"/>
      <c r="H307" s="258"/>
      <c r="I307" s="258"/>
      <c r="J307" s="258"/>
      <c r="K307" s="81"/>
      <c r="L307" s="81"/>
      <c r="M307" s="81"/>
    </row>
    <row r="308" spans="1:13" s="83" customFormat="1" ht="12.75" customHeight="1">
      <c r="A308" s="76">
        <v>299</v>
      </c>
      <c r="B308" s="77" t="s">
        <v>379</v>
      </c>
      <c r="C308" s="76">
        <v>0</v>
      </c>
      <c r="D308" s="80">
        <v>1</v>
      </c>
      <c r="E308" s="296">
        <v>0</v>
      </c>
      <c r="F308" s="258"/>
      <c r="G308" s="258"/>
      <c r="H308" s="258"/>
      <c r="I308" s="258"/>
      <c r="J308" s="258"/>
      <c r="K308" s="81"/>
      <c r="L308" s="81"/>
      <c r="M308" s="81"/>
    </row>
    <row r="309" spans="1:13" s="83" customFormat="1" ht="12.75" customHeight="1">
      <c r="A309" s="76">
        <v>300</v>
      </c>
      <c r="B309" s="77" t="s">
        <v>380</v>
      </c>
      <c r="C309" s="76">
        <v>1</v>
      </c>
      <c r="D309" s="80">
        <v>1</v>
      </c>
      <c r="E309" s="296">
        <v>4</v>
      </c>
      <c r="F309" s="258"/>
      <c r="G309" s="258"/>
      <c r="H309" s="258"/>
      <c r="I309" s="258"/>
      <c r="J309" s="258"/>
      <c r="K309" s="81"/>
      <c r="L309" s="81"/>
      <c r="M309" s="81"/>
    </row>
    <row r="310" spans="1:13" s="83" customFormat="1" ht="12.75" customHeight="1">
      <c r="A310" s="76">
        <v>301</v>
      </c>
      <c r="B310" s="77" t="s">
        <v>381</v>
      </c>
      <c r="C310" s="76">
        <v>1</v>
      </c>
      <c r="D310" s="80">
        <v>1</v>
      </c>
      <c r="E310" s="296">
        <v>4</v>
      </c>
      <c r="F310" s="258"/>
      <c r="G310" s="258"/>
      <c r="H310" s="258"/>
      <c r="I310" s="258"/>
      <c r="J310" s="258"/>
      <c r="K310" s="81"/>
      <c r="L310" s="81"/>
      <c r="M310" s="81"/>
    </row>
    <row r="311" spans="1:13" s="83" customFormat="1" ht="12.75" customHeight="1">
      <c r="A311" s="76">
        <v>302</v>
      </c>
      <c r="B311" s="77" t="s">
        <v>382</v>
      </c>
      <c r="C311" s="76">
        <v>0</v>
      </c>
      <c r="D311" s="80">
        <v>1</v>
      </c>
      <c r="E311" s="296">
        <v>0</v>
      </c>
      <c r="F311" s="258"/>
      <c r="G311" s="258"/>
      <c r="H311" s="258"/>
      <c r="I311" s="258"/>
      <c r="J311" s="258"/>
      <c r="K311" s="81"/>
      <c r="L311" s="81"/>
      <c r="M311" s="81"/>
    </row>
    <row r="312" spans="1:13" s="83" customFormat="1" ht="12.75" customHeight="1">
      <c r="A312" s="76">
        <v>303</v>
      </c>
      <c r="B312" s="77" t="s">
        <v>383</v>
      </c>
      <c r="C312" s="76">
        <v>0</v>
      </c>
      <c r="D312" s="80">
        <v>1</v>
      </c>
      <c r="E312" s="296">
        <v>0</v>
      </c>
      <c r="F312" s="258"/>
      <c r="G312" s="258"/>
      <c r="H312" s="258"/>
      <c r="I312" s="258"/>
      <c r="J312" s="258"/>
      <c r="K312" s="81"/>
      <c r="L312" s="81"/>
      <c r="M312" s="81"/>
    </row>
    <row r="313" spans="1:13" s="83" customFormat="1" ht="12.75" customHeight="1">
      <c r="A313" s="76">
        <v>304</v>
      </c>
      <c r="B313" s="77" t="s">
        <v>384</v>
      </c>
      <c r="C313" s="76">
        <v>1</v>
      </c>
      <c r="D313" s="80">
        <v>1</v>
      </c>
      <c r="E313" s="296">
        <v>5</v>
      </c>
      <c r="F313" s="258"/>
      <c r="G313" s="258"/>
      <c r="H313" s="258"/>
      <c r="I313" s="258"/>
      <c r="J313" s="258"/>
      <c r="K313" s="81"/>
      <c r="L313" s="81"/>
      <c r="M313" s="81"/>
    </row>
    <row r="314" spans="1:13" s="83" customFormat="1" ht="12.75" customHeight="1">
      <c r="A314" s="76">
        <v>305</v>
      </c>
      <c r="B314" s="77" t="s">
        <v>385</v>
      </c>
      <c r="C314" s="76">
        <v>1</v>
      </c>
      <c r="D314" s="80">
        <v>1.0580000000000001</v>
      </c>
      <c r="E314" s="296">
        <v>3</v>
      </c>
      <c r="F314" s="258"/>
      <c r="G314" s="258"/>
      <c r="H314" s="258"/>
      <c r="I314" s="258"/>
      <c r="J314" s="258"/>
      <c r="K314" s="81"/>
      <c r="L314" s="81"/>
      <c r="M314" s="81"/>
    </row>
    <row r="315" spans="1:13" s="83" customFormat="1" ht="12.75" customHeight="1">
      <c r="A315" s="76">
        <v>306</v>
      </c>
      <c r="B315" s="77" t="s">
        <v>386</v>
      </c>
      <c r="C315" s="76">
        <v>1</v>
      </c>
      <c r="D315" s="80">
        <v>1</v>
      </c>
      <c r="E315" s="296">
        <v>8</v>
      </c>
      <c r="F315" s="258"/>
      <c r="G315" s="258"/>
      <c r="H315" s="258"/>
      <c r="I315" s="258"/>
      <c r="J315" s="258"/>
      <c r="K315" s="81"/>
      <c r="L315" s="81"/>
      <c r="M315" s="81"/>
    </row>
    <row r="316" spans="1:13" s="83" customFormat="1" ht="12.75" customHeight="1">
      <c r="A316" s="76">
        <v>307</v>
      </c>
      <c r="B316" s="77" t="s">
        <v>387</v>
      </c>
      <c r="C316" s="76">
        <v>1</v>
      </c>
      <c r="D316" s="80">
        <v>1.0429999999999999</v>
      </c>
      <c r="E316" s="296">
        <v>2</v>
      </c>
      <c r="F316" s="258"/>
      <c r="G316" s="258"/>
      <c r="H316" s="258"/>
      <c r="I316" s="258"/>
      <c r="J316" s="258"/>
      <c r="K316" s="81"/>
      <c r="L316" s="81"/>
      <c r="M316" s="81"/>
    </row>
    <row r="317" spans="1:13" s="83" customFormat="1" ht="12.75" customHeight="1">
      <c r="A317" s="76">
        <v>308</v>
      </c>
      <c r="B317" s="77" t="s">
        <v>388</v>
      </c>
      <c r="C317" s="76">
        <v>1</v>
      </c>
      <c r="D317" s="80">
        <v>1.089</v>
      </c>
      <c r="E317" s="296">
        <v>7</v>
      </c>
      <c r="F317" s="258"/>
      <c r="G317" s="258"/>
      <c r="H317" s="258"/>
      <c r="I317" s="258"/>
      <c r="J317" s="258"/>
      <c r="K317" s="81"/>
      <c r="L317" s="81"/>
      <c r="M317" s="81"/>
    </row>
    <row r="318" spans="1:13" s="83" customFormat="1" ht="12.75" customHeight="1">
      <c r="A318" s="76">
        <v>309</v>
      </c>
      <c r="B318" s="77" t="s">
        <v>389</v>
      </c>
      <c r="C318" s="76">
        <v>1</v>
      </c>
      <c r="D318" s="80">
        <v>1</v>
      </c>
      <c r="E318" s="296">
        <v>9</v>
      </c>
      <c r="F318" s="258"/>
      <c r="G318" s="258"/>
      <c r="H318" s="258"/>
      <c r="I318" s="258"/>
      <c r="J318" s="258"/>
      <c r="K318" s="81"/>
      <c r="L318" s="81"/>
      <c r="M318" s="81"/>
    </row>
    <row r="319" spans="1:13" s="83" customFormat="1" ht="12.75" customHeight="1">
      <c r="A319" s="76">
        <v>310</v>
      </c>
      <c r="B319" s="77" t="s">
        <v>390</v>
      </c>
      <c r="C319" s="76">
        <v>1</v>
      </c>
      <c r="D319" s="80">
        <v>1</v>
      </c>
      <c r="E319" s="296">
        <v>10</v>
      </c>
      <c r="F319" s="258"/>
      <c r="G319" s="258"/>
      <c r="H319" s="258"/>
      <c r="I319" s="258"/>
      <c r="J319" s="258"/>
      <c r="K319" s="81"/>
      <c r="L319" s="81"/>
      <c r="M319" s="81"/>
    </row>
    <row r="320" spans="1:13" s="83" customFormat="1" ht="12.75" customHeight="1">
      <c r="A320" s="76">
        <v>311</v>
      </c>
      <c r="B320" s="77" t="s">
        <v>391</v>
      </c>
      <c r="C320" s="76">
        <v>0</v>
      </c>
      <c r="D320" s="80">
        <v>1</v>
      </c>
      <c r="E320" s="296">
        <v>0</v>
      </c>
      <c r="F320" s="258"/>
      <c r="G320" s="258"/>
      <c r="H320" s="258"/>
      <c r="I320" s="258"/>
      <c r="J320" s="258"/>
      <c r="K320" s="81"/>
      <c r="L320" s="81"/>
      <c r="M320" s="81"/>
    </row>
    <row r="321" spans="1:13" s="83" customFormat="1" ht="12.75" customHeight="1">
      <c r="A321" s="76">
        <v>312</v>
      </c>
      <c r="B321" s="77" t="s">
        <v>392</v>
      </c>
      <c r="C321" s="76">
        <v>0</v>
      </c>
      <c r="D321" s="80">
        <v>1</v>
      </c>
      <c r="E321" s="296">
        <v>0</v>
      </c>
      <c r="F321" s="258"/>
      <c r="G321" s="258"/>
      <c r="H321" s="258"/>
      <c r="I321" s="258"/>
      <c r="J321" s="258"/>
      <c r="K321" s="81"/>
      <c r="L321" s="81"/>
      <c r="M321" s="81"/>
    </row>
    <row r="322" spans="1:13" s="83" customFormat="1" ht="12.75" customHeight="1">
      <c r="A322" s="76">
        <v>313</v>
      </c>
      <c r="B322" s="77" t="s">
        <v>393</v>
      </c>
      <c r="C322" s="76">
        <v>0</v>
      </c>
      <c r="D322" s="80">
        <v>1</v>
      </c>
      <c r="E322" s="296">
        <v>0</v>
      </c>
      <c r="F322" s="258"/>
      <c r="G322" s="258"/>
      <c r="H322" s="258"/>
      <c r="I322" s="258"/>
      <c r="J322" s="258"/>
      <c r="K322" s="81"/>
      <c r="L322" s="81"/>
      <c r="M322" s="81"/>
    </row>
    <row r="323" spans="1:13" s="83" customFormat="1" ht="12.75" customHeight="1">
      <c r="A323" s="76">
        <v>314</v>
      </c>
      <c r="B323" s="77" t="s">
        <v>394</v>
      </c>
      <c r="C323" s="76">
        <v>1</v>
      </c>
      <c r="D323" s="80">
        <v>1.0620000000000001</v>
      </c>
      <c r="E323" s="296">
        <v>6</v>
      </c>
      <c r="F323" s="258"/>
      <c r="G323" s="258"/>
      <c r="H323" s="258"/>
      <c r="I323" s="258"/>
      <c r="J323" s="258"/>
      <c r="K323" s="81"/>
      <c r="L323" s="81"/>
      <c r="M323" s="81"/>
    </row>
    <row r="324" spans="1:13" s="83" customFormat="1" ht="12.75" customHeight="1">
      <c r="A324" s="76">
        <v>315</v>
      </c>
      <c r="B324" s="77" t="s">
        <v>395</v>
      </c>
      <c r="C324" s="76">
        <v>1</v>
      </c>
      <c r="D324" s="80">
        <v>1.036</v>
      </c>
      <c r="E324" s="296">
        <v>1</v>
      </c>
      <c r="F324" s="258"/>
      <c r="G324" s="258"/>
      <c r="H324" s="258"/>
      <c r="I324" s="258"/>
      <c r="J324" s="258"/>
      <c r="K324" s="81"/>
      <c r="L324" s="81"/>
      <c r="M324" s="81"/>
    </row>
    <row r="325" spans="1:13" s="83" customFormat="1" ht="12.75" customHeight="1">
      <c r="A325" s="76">
        <v>316</v>
      </c>
      <c r="B325" s="77" t="s">
        <v>396</v>
      </c>
      <c r="C325" s="76">
        <v>1</v>
      </c>
      <c r="D325" s="80">
        <v>1</v>
      </c>
      <c r="E325" s="296">
        <v>10</v>
      </c>
      <c r="F325" s="258"/>
      <c r="G325" s="258"/>
      <c r="H325" s="258"/>
      <c r="I325" s="258"/>
      <c r="J325" s="258"/>
      <c r="K325" s="81"/>
      <c r="L325" s="81"/>
      <c r="M325" s="81"/>
    </row>
    <row r="326" spans="1:13" s="83" customFormat="1" ht="12.75" customHeight="1">
      <c r="A326" s="76">
        <v>317</v>
      </c>
      <c r="B326" s="77" t="s">
        <v>397</v>
      </c>
      <c r="C326" s="76">
        <v>1</v>
      </c>
      <c r="D326" s="80">
        <v>1.0680000000000001</v>
      </c>
      <c r="E326" s="296">
        <v>1</v>
      </c>
      <c r="F326" s="258"/>
      <c r="G326" s="258"/>
      <c r="H326" s="258"/>
      <c r="I326" s="258"/>
      <c r="J326" s="258"/>
      <c r="K326" s="81"/>
      <c r="L326" s="81"/>
      <c r="M326" s="81"/>
    </row>
    <row r="327" spans="1:13" s="83" customFormat="1" ht="12.75" customHeight="1">
      <c r="A327" s="76">
        <v>318</v>
      </c>
      <c r="B327" s="77" t="s">
        <v>398</v>
      </c>
      <c r="C327" s="76">
        <v>1</v>
      </c>
      <c r="D327" s="80">
        <v>1</v>
      </c>
      <c r="E327" s="296">
        <v>8</v>
      </c>
      <c r="F327" s="258"/>
      <c r="G327" s="258"/>
      <c r="H327" s="258"/>
      <c r="I327" s="258"/>
      <c r="J327" s="258"/>
      <c r="K327" s="81"/>
      <c r="L327" s="81"/>
      <c r="M327" s="81"/>
    </row>
    <row r="328" spans="1:13" s="83" customFormat="1" ht="12.75" customHeight="1">
      <c r="A328" s="76">
        <v>319</v>
      </c>
      <c r="B328" s="77" t="s">
        <v>399</v>
      </c>
      <c r="C328" s="76">
        <v>0</v>
      </c>
      <c r="D328" s="80">
        <v>1</v>
      </c>
      <c r="E328" s="296">
        <v>0</v>
      </c>
      <c r="F328" s="258"/>
      <c r="G328" s="258"/>
      <c r="H328" s="258"/>
      <c r="I328" s="258"/>
      <c r="J328" s="258"/>
      <c r="K328" s="81"/>
      <c r="L328" s="81"/>
      <c r="M328" s="81"/>
    </row>
    <row r="329" spans="1:13" s="83" customFormat="1" ht="12.75" customHeight="1">
      <c r="A329" s="76">
        <v>320</v>
      </c>
      <c r="B329" s="77" t="s">
        <v>400</v>
      </c>
      <c r="C329" s="76">
        <v>0</v>
      </c>
      <c r="D329" s="80">
        <v>1.0329999999999999</v>
      </c>
      <c r="E329" s="296">
        <v>0</v>
      </c>
      <c r="F329" s="258"/>
      <c r="G329" s="258"/>
      <c r="H329" s="258"/>
      <c r="I329" s="258"/>
      <c r="J329" s="258"/>
      <c r="K329" s="81"/>
      <c r="L329" s="81"/>
      <c r="M329" s="81"/>
    </row>
    <row r="330" spans="1:13" s="83" customFormat="1" ht="12.75" customHeight="1">
      <c r="A330" s="76">
        <v>321</v>
      </c>
      <c r="B330" s="77" t="s">
        <v>401</v>
      </c>
      <c r="C330" s="76">
        <v>1</v>
      </c>
      <c r="D330" s="80">
        <v>1</v>
      </c>
      <c r="E330" s="296">
        <v>2</v>
      </c>
      <c r="F330" s="258"/>
      <c r="G330" s="258"/>
      <c r="H330" s="258"/>
      <c r="I330" s="258"/>
      <c r="J330" s="258"/>
      <c r="K330" s="81"/>
      <c r="L330" s="81"/>
      <c r="M330" s="81"/>
    </row>
    <row r="331" spans="1:13" s="83" customFormat="1" ht="12.75" customHeight="1">
      <c r="A331" s="76">
        <v>322</v>
      </c>
      <c r="B331" s="77" t="s">
        <v>402</v>
      </c>
      <c r="C331" s="76">
        <v>1</v>
      </c>
      <c r="D331" s="80">
        <v>1</v>
      </c>
      <c r="E331" s="296">
        <v>5</v>
      </c>
      <c r="F331" s="258"/>
      <c r="G331" s="258"/>
      <c r="H331" s="258"/>
      <c r="I331" s="258"/>
      <c r="J331" s="258"/>
      <c r="K331" s="81"/>
      <c r="L331" s="81"/>
      <c r="M331" s="81"/>
    </row>
    <row r="332" spans="1:13" s="83" customFormat="1" ht="12.75" customHeight="1">
      <c r="A332" s="76">
        <v>323</v>
      </c>
      <c r="B332" s="77" t="s">
        <v>403</v>
      </c>
      <c r="C332" s="76">
        <v>1</v>
      </c>
      <c r="D332" s="80">
        <v>1</v>
      </c>
      <c r="E332" s="296">
        <v>5</v>
      </c>
      <c r="F332" s="258"/>
      <c r="G332" s="258"/>
      <c r="H332" s="258"/>
      <c r="I332" s="258"/>
      <c r="J332" s="258"/>
      <c r="K332" s="81"/>
      <c r="L332" s="81"/>
      <c r="M332" s="81"/>
    </row>
    <row r="333" spans="1:13" s="83" customFormat="1" ht="12.75" customHeight="1">
      <c r="A333" s="76">
        <v>324</v>
      </c>
      <c r="B333" s="77" t="s">
        <v>404</v>
      </c>
      <c r="C333" s="76">
        <v>0</v>
      </c>
      <c r="D333" s="80">
        <v>1</v>
      </c>
      <c r="E333" s="296">
        <v>0</v>
      </c>
      <c r="F333" s="258"/>
      <c r="G333" s="258"/>
      <c r="H333" s="258"/>
      <c r="I333" s="258"/>
      <c r="J333" s="258"/>
      <c r="K333" s="81"/>
      <c r="L333" s="81"/>
      <c r="M333" s="81"/>
    </row>
    <row r="334" spans="1:13" s="83" customFormat="1" ht="12.75" customHeight="1">
      <c r="A334" s="76">
        <v>325</v>
      </c>
      <c r="B334" s="77" t="s">
        <v>405</v>
      </c>
      <c r="C334" s="76">
        <v>1</v>
      </c>
      <c r="D334" s="80">
        <v>1</v>
      </c>
      <c r="E334" s="296">
        <v>9</v>
      </c>
      <c r="F334" s="258"/>
      <c r="G334" s="258"/>
      <c r="H334" s="258"/>
      <c r="I334" s="258"/>
      <c r="J334" s="258"/>
      <c r="K334" s="81"/>
      <c r="L334" s="81"/>
      <c r="M334" s="81"/>
    </row>
    <row r="335" spans="1:13" s="83" customFormat="1" ht="12.75" customHeight="1">
      <c r="A335" s="76">
        <v>326</v>
      </c>
      <c r="B335" s="77" t="s">
        <v>406</v>
      </c>
      <c r="C335" s="76">
        <v>1</v>
      </c>
      <c r="D335" s="80">
        <v>1.0169999999999999</v>
      </c>
      <c r="E335" s="296">
        <v>1</v>
      </c>
      <c r="F335" s="258"/>
      <c r="G335" s="258"/>
      <c r="H335" s="258"/>
      <c r="I335" s="258"/>
      <c r="J335" s="258"/>
      <c r="K335" s="81"/>
      <c r="L335" s="81"/>
      <c r="M335" s="81"/>
    </row>
    <row r="336" spans="1:13" s="83" customFormat="1" ht="12.75" customHeight="1">
      <c r="A336" s="76">
        <v>327</v>
      </c>
      <c r="B336" s="77" t="s">
        <v>407</v>
      </c>
      <c r="C336" s="76">
        <v>1</v>
      </c>
      <c r="D336" s="80">
        <v>1</v>
      </c>
      <c r="E336" s="296">
        <v>2</v>
      </c>
      <c r="F336" s="258"/>
      <c r="G336" s="258"/>
      <c r="H336" s="258"/>
      <c r="I336" s="258"/>
      <c r="J336" s="258"/>
      <c r="K336" s="81"/>
      <c r="L336" s="81"/>
      <c r="M336" s="81"/>
    </row>
    <row r="337" spans="1:13" s="83" customFormat="1" ht="12.75" customHeight="1">
      <c r="A337" s="76">
        <v>328</v>
      </c>
      <c r="B337" s="77" t="s">
        <v>408</v>
      </c>
      <c r="C337" s="76">
        <v>0</v>
      </c>
      <c r="D337" s="80">
        <v>1</v>
      </c>
      <c r="E337" s="296">
        <v>0</v>
      </c>
      <c r="F337" s="258"/>
      <c r="G337" s="258"/>
      <c r="H337" s="258"/>
      <c r="I337" s="258"/>
      <c r="J337" s="258"/>
      <c r="K337" s="81"/>
      <c r="L337" s="81"/>
      <c r="M337" s="81"/>
    </row>
    <row r="338" spans="1:13" s="83" customFormat="1" ht="12.75" customHeight="1">
      <c r="A338" s="76">
        <v>329</v>
      </c>
      <c r="B338" s="77" t="s">
        <v>409</v>
      </c>
      <c r="C338" s="76">
        <v>0</v>
      </c>
      <c r="D338" s="80">
        <v>1</v>
      </c>
      <c r="E338" s="296">
        <v>0</v>
      </c>
      <c r="F338" s="258"/>
      <c r="G338" s="258"/>
      <c r="H338" s="258"/>
      <c r="I338" s="258"/>
      <c r="J338" s="258"/>
      <c r="K338" s="81"/>
      <c r="L338" s="81"/>
      <c r="M338" s="81"/>
    </row>
    <row r="339" spans="1:13" s="83" customFormat="1" ht="12.75" customHeight="1">
      <c r="A339" s="76">
        <v>330</v>
      </c>
      <c r="B339" s="77" t="s">
        <v>410</v>
      </c>
      <c r="C339" s="76">
        <v>1</v>
      </c>
      <c r="D339" s="80">
        <v>1.0649999999999999</v>
      </c>
      <c r="E339" s="296">
        <v>1</v>
      </c>
      <c r="F339" s="258"/>
      <c r="G339" s="258"/>
      <c r="H339" s="258"/>
      <c r="I339" s="258"/>
      <c r="J339" s="258"/>
      <c r="K339" s="81"/>
      <c r="L339" s="81"/>
      <c r="M339" s="81"/>
    </row>
    <row r="340" spans="1:13" s="83" customFormat="1" ht="12.75" customHeight="1">
      <c r="A340" s="76">
        <v>331</v>
      </c>
      <c r="B340" s="77" t="s">
        <v>411</v>
      </c>
      <c r="C340" s="76">
        <v>1</v>
      </c>
      <c r="D340" s="80">
        <v>1</v>
      </c>
      <c r="E340" s="296">
        <v>6</v>
      </c>
      <c r="F340" s="258"/>
      <c r="G340" s="258"/>
      <c r="H340" s="258"/>
      <c r="I340" s="258"/>
      <c r="J340" s="258"/>
      <c r="K340" s="81"/>
      <c r="L340" s="81"/>
      <c r="M340" s="81"/>
    </row>
    <row r="341" spans="1:13" s="83" customFormat="1" ht="12.75" customHeight="1">
      <c r="A341" s="76">
        <v>332</v>
      </c>
      <c r="B341" s="77" t="s">
        <v>412</v>
      </c>
      <c r="C341" s="76">
        <v>1</v>
      </c>
      <c r="D341" s="80">
        <v>1</v>
      </c>
      <c r="E341" s="296">
        <v>10</v>
      </c>
      <c r="F341" s="258"/>
      <c r="G341" s="258"/>
      <c r="H341" s="258"/>
      <c r="I341" s="258"/>
      <c r="J341" s="258"/>
      <c r="K341" s="81"/>
      <c r="L341" s="81"/>
      <c r="M341" s="81"/>
    </row>
    <row r="342" spans="1:13" s="83" customFormat="1" ht="12.75" customHeight="1">
      <c r="A342" s="76">
        <v>333</v>
      </c>
      <c r="B342" s="77" t="s">
        <v>413</v>
      </c>
      <c r="C342" s="76">
        <v>0</v>
      </c>
      <c r="D342" s="80">
        <v>1</v>
      </c>
      <c r="E342" s="296">
        <v>0</v>
      </c>
      <c r="F342" s="258"/>
      <c r="G342" s="258"/>
      <c r="H342" s="258"/>
      <c r="I342" s="258"/>
      <c r="J342" s="258"/>
      <c r="K342" s="81"/>
      <c r="L342" s="81"/>
      <c r="M342" s="81"/>
    </row>
    <row r="343" spans="1:13" s="83" customFormat="1" ht="12.75" customHeight="1">
      <c r="A343" s="76">
        <v>334</v>
      </c>
      <c r="B343" s="77" t="s">
        <v>414</v>
      </c>
      <c r="C343" s="76">
        <v>0</v>
      </c>
      <c r="D343" s="80">
        <v>1</v>
      </c>
      <c r="E343" s="296">
        <v>0</v>
      </c>
      <c r="F343" s="258"/>
      <c r="G343" s="258"/>
      <c r="H343" s="258"/>
      <c r="I343" s="258"/>
      <c r="J343" s="258"/>
      <c r="K343" s="81"/>
      <c r="L343" s="81"/>
      <c r="M343" s="81"/>
    </row>
    <row r="344" spans="1:13" s="83" customFormat="1" ht="12.75" customHeight="1">
      <c r="A344" s="76">
        <v>335</v>
      </c>
      <c r="B344" s="77" t="s">
        <v>415</v>
      </c>
      <c r="C344" s="76">
        <v>1</v>
      </c>
      <c r="D344" s="80">
        <v>1.0589999999999999</v>
      </c>
      <c r="E344" s="296">
        <v>1</v>
      </c>
      <c r="F344" s="258"/>
      <c r="G344" s="258"/>
      <c r="H344" s="258"/>
      <c r="I344" s="258"/>
      <c r="J344" s="258"/>
      <c r="K344" s="81"/>
      <c r="L344" s="81"/>
      <c r="M344" s="81"/>
    </row>
    <row r="345" spans="1:13" s="83" customFormat="1" ht="12.75" customHeight="1">
      <c r="A345" s="76">
        <v>336</v>
      </c>
      <c r="B345" s="77" t="s">
        <v>416</v>
      </c>
      <c r="C345" s="76">
        <v>1</v>
      </c>
      <c r="D345" s="80">
        <v>1.0389999999999999</v>
      </c>
      <c r="E345" s="296">
        <v>7</v>
      </c>
      <c r="F345" s="258"/>
      <c r="G345" s="258"/>
      <c r="H345" s="258"/>
      <c r="I345" s="258"/>
      <c r="J345" s="258"/>
      <c r="K345" s="81"/>
      <c r="L345" s="81"/>
      <c r="M345" s="81"/>
    </row>
    <row r="346" spans="1:13" s="83" customFormat="1" ht="12.75" customHeight="1">
      <c r="A346" s="76">
        <v>337</v>
      </c>
      <c r="B346" s="77" t="s">
        <v>417</v>
      </c>
      <c r="C346" s="76">
        <v>1</v>
      </c>
      <c r="D346" s="80">
        <v>1</v>
      </c>
      <c r="E346" s="296">
        <v>9</v>
      </c>
      <c r="F346" s="258"/>
      <c r="G346" s="258"/>
      <c r="H346" s="258"/>
      <c r="I346" s="258"/>
      <c r="J346" s="258"/>
      <c r="K346" s="81"/>
      <c r="L346" s="81"/>
      <c r="M346" s="81"/>
    </row>
    <row r="347" spans="1:13" s="83" customFormat="1" ht="12.75" customHeight="1">
      <c r="A347" s="76">
        <v>338</v>
      </c>
      <c r="B347" s="77" t="s">
        <v>418</v>
      </c>
      <c r="C347" s="76">
        <v>0</v>
      </c>
      <c r="D347" s="80">
        <v>1</v>
      </c>
      <c r="E347" s="296">
        <v>0</v>
      </c>
      <c r="F347" s="258"/>
      <c r="G347" s="258"/>
      <c r="H347" s="258"/>
      <c r="I347" s="258"/>
      <c r="J347" s="258"/>
      <c r="K347" s="81"/>
      <c r="L347" s="81"/>
      <c r="M347" s="81"/>
    </row>
    <row r="348" spans="1:13" s="83" customFormat="1" ht="12.75" customHeight="1">
      <c r="A348" s="76">
        <v>339</v>
      </c>
      <c r="B348" s="77" t="s">
        <v>419</v>
      </c>
      <c r="C348" s="76">
        <v>0</v>
      </c>
      <c r="D348" s="80">
        <v>1</v>
      </c>
      <c r="E348" s="296">
        <v>0</v>
      </c>
      <c r="F348" s="258"/>
      <c r="G348" s="258"/>
      <c r="H348" s="258"/>
      <c r="I348" s="258"/>
      <c r="J348" s="258"/>
      <c r="K348" s="81"/>
      <c r="L348" s="81"/>
      <c r="M348" s="81"/>
    </row>
    <row r="349" spans="1:13" s="83" customFormat="1" ht="12.75" customHeight="1">
      <c r="A349" s="76">
        <v>340</v>
      </c>
      <c r="B349" s="77" t="s">
        <v>420</v>
      </c>
      <c r="C349" s="76">
        <v>1</v>
      </c>
      <c r="D349" s="80">
        <v>1</v>
      </c>
      <c r="E349" s="296">
        <v>4</v>
      </c>
      <c r="F349" s="258"/>
      <c r="G349" s="258"/>
      <c r="H349" s="258"/>
      <c r="I349" s="258"/>
      <c r="J349" s="258"/>
      <c r="K349" s="81"/>
      <c r="L349" s="81"/>
      <c r="M349" s="81"/>
    </row>
    <row r="350" spans="1:13" s="83" customFormat="1" ht="12.75" customHeight="1">
      <c r="A350" s="76">
        <v>341</v>
      </c>
      <c r="B350" s="77" t="s">
        <v>421</v>
      </c>
      <c r="C350" s="76">
        <v>1</v>
      </c>
      <c r="D350" s="80">
        <v>1</v>
      </c>
      <c r="E350" s="296">
        <v>5</v>
      </c>
      <c r="F350" s="258"/>
      <c r="G350" s="258"/>
      <c r="H350" s="258"/>
      <c r="I350" s="258"/>
      <c r="J350" s="258"/>
      <c r="K350" s="81"/>
      <c r="L350" s="81"/>
      <c r="M350" s="81"/>
    </row>
    <row r="351" spans="1:13" s="83" customFormat="1" ht="12.75" customHeight="1">
      <c r="A351" s="76">
        <v>342</v>
      </c>
      <c r="B351" s="77" t="s">
        <v>422</v>
      </c>
      <c r="C351" s="76">
        <v>1</v>
      </c>
      <c r="D351" s="80">
        <v>1.069</v>
      </c>
      <c r="E351" s="296">
        <v>2</v>
      </c>
      <c r="F351" s="258"/>
      <c r="G351" s="258"/>
      <c r="H351" s="258"/>
      <c r="I351" s="258"/>
      <c r="J351" s="258"/>
      <c r="K351" s="81"/>
      <c r="L351" s="81"/>
      <c r="M351" s="81"/>
    </row>
    <row r="352" spans="1:13" s="83" customFormat="1" ht="12.75" customHeight="1">
      <c r="A352" s="76">
        <v>343</v>
      </c>
      <c r="B352" s="77" t="s">
        <v>423</v>
      </c>
      <c r="C352" s="76">
        <v>1</v>
      </c>
      <c r="D352" s="80">
        <v>1</v>
      </c>
      <c r="E352" s="296">
        <v>9</v>
      </c>
      <c r="F352" s="258"/>
      <c r="G352" s="258"/>
      <c r="H352" s="258"/>
      <c r="I352" s="258"/>
      <c r="J352" s="258"/>
      <c r="K352" s="81"/>
      <c r="L352" s="81"/>
      <c r="M352" s="81"/>
    </row>
    <row r="353" spans="1:13" s="83" customFormat="1" ht="12.75" customHeight="1">
      <c r="A353" s="76">
        <v>344</v>
      </c>
      <c r="B353" s="77" t="s">
        <v>424</v>
      </c>
      <c r="C353" s="76">
        <v>1</v>
      </c>
      <c r="D353" s="80">
        <v>1.046</v>
      </c>
      <c r="E353" s="296">
        <v>1</v>
      </c>
      <c r="F353" s="258"/>
      <c r="G353" s="258"/>
      <c r="H353" s="258"/>
      <c r="I353" s="258"/>
      <c r="J353" s="258"/>
      <c r="K353" s="81"/>
      <c r="L353" s="81"/>
      <c r="M353" s="81"/>
    </row>
    <row r="354" spans="1:13" s="83" customFormat="1" ht="12.75" customHeight="1">
      <c r="A354" s="76">
        <v>345</v>
      </c>
      <c r="B354" s="77" t="s">
        <v>425</v>
      </c>
      <c r="C354" s="76">
        <v>0</v>
      </c>
      <c r="D354" s="80">
        <v>1</v>
      </c>
      <c r="E354" s="296">
        <v>0</v>
      </c>
      <c r="F354" s="258"/>
      <c r="G354" s="258"/>
      <c r="H354" s="258"/>
      <c r="I354" s="258"/>
      <c r="J354" s="258"/>
      <c r="K354" s="81"/>
      <c r="L354" s="81"/>
      <c r="M354" s="81"/>
    </row>
    <row r="355" spans="1:13" s="83" customFormat="1" ht="12.75" customHeight="1">
      <c r="A355" s="76">
        <v>346</v>
      </c>
      <c r="B355" s="77" t="s">
        <v>426</v>
      </c>
      <c r="C355" s="76">
        <v>1</v>
      </c>
      <c r="D355" s="80">
        <v>1.028</v>
      </c>
      <c r="E355" s="296">
        <v>7</v>
      </c>
      <c r="F355" s="258"/>
      <c r="G355" s="258"/>
      <c r="H355" s="258"/>
      <c r="I355" s="258"/>
      <c r="J355" s="258"/>
      <c r="K355" s="81"/>
      <c r="L355" s="81"/>
      <c r="M355" s="81"/>
    </row>
    <row r="356" spans="1:13" s="83" customFormat="1" ht="12.75" customHeight="1">
      <c r="A356" s="76">
        <v>347</v>
      </c>
      <c r="B356" s="77" t="s">
        <v>427</v>
      </c>
      <c r="C356" s="76">
        <v>1</v>
      </c>
      <c r="D356" s="80">
        <v>1.0589999999999999</v>
      </c>
      <c r="E356" s="296">
        <v>6</v>
      </c>
      <c r="F356" s="258"/>
      <c r="G356" s="258"/>
      <c r="H356" s="258"/>
      <c r="I356" s="258"/>
      <c r="J356" s="258"/>
      <c r="K356" s="81"/>
      <c r="L356" s="81"/>
      <c r="M356" s="81"/>
    </row>
    <row r="357" spans="1:13" s="83" customFormat="1" ht="12.75" customHeight="1">
      <c r="A357" s="76">
        <v>348</v>
      </c>
      <c r="B357" s="77" t="s">
        <v>428</v>
      </c>
      <c r="C357" s="76">
        <v>1</v>
      </c>
      <c r="D357" s="80">
        <v>1</v>
      </c>
      <c r="E357" s="296">
        <v>10</v>
      </c>
      <c r="F357" s="258"/>
      <c r="G357" s="258"/>
      <c r="H357" s="258"/>
      <c r="I357" s="258"/>
      <c r="J357" s="258"/>
      <c r="K357" s="81"/>
      <c r="L357" s="81"/>
      <c r="M357" s="81"/>
    </row>
    <row r="358" spans="1:13" s="83" customFormat="1" ht="12.75" customHeight="1">
      <c r="A358" s="76">
        <v>349</v>
      </c>
      <c r="B358" s="77" t="s">
        <v>429</v>
      </c>
      <c r="C358" s="76">
        <v>1</v>
      </c>
      <c r="D358" s="80">
        <v>1</v>
      </c>
      <c r="E358" s="296">
        <v>4</v>
      </c>
      <c r="F358" s="258"/>
      <c r="G358" s="258"/>
      <c r="H358" s="258"/>
      <c r="I358" s="258"/>
      <c r="J358" s="258"/>
      <c r="K358" s="81"/>
      <c r="L358" s="81"/>
      <c r="M358" s="81"/>
    </row>
    <row r="359" spans="1:13" s="83" customFormat="1" ht="12.75" customHeight="1">
      <c r="A359" s="76">
        <v>350</v>
      </c>
      <c r="B359" s="77" t="s">
        <v>430</v>
      </c>
      <c r="C359" s="76">
        <v>1</v>
      </c>
      <c r="D359" s="80">
        <v>1.022</v>
      </c>
      <c r="E359" s="296">
        <v>3</v>
      </c>
      <c r="F359" s="258"/>
      <c r="G359" s="258"/>
      <c r="H359" s="258"/>
      <c r="I359" s="258"/>
      <c r="J359" s="258"/>
      <c r="K359" s="81"/>
      <c r="L359" s="81"/>
      <c r="M359" s="81"/>
    </row>
    <row r="360" spans="1:13" s="83" customFormat="1" ht="12.75" customHeight="1">
      <c r="A360" s="76">
        <v>351</v>
      </c>
      <c r="B360" s="77" t="s">
        <v>431</v>
      </c>
      <c r="C360" s="76">
        <v>0</v>
      </c>
      <c r="D360" s="80">
        <v>1</v>
      </c>
      <c r="E360" s="296">
        <v>0</v>
      </c>
      <c r="F360" s="258"/>
      <c r="G360" s="258"/>
      <c r="H360" s="258"/>
      <c r="I360" s="258"/>
      <c r="J360" s="258"/>
      <c r="K360" s="81"/>
      <c r="L360" s="81"/>
      <c r="M360" s="81"/>
    </row>
    <row r="361" spans="1:13" s="83" customFormat="1" ht="12.75" customHeight="1">
      <c r="A361" s="76">
        <v>352</v>
      </c>
      <c r="B361" s="77" t="s">
        <v>432</v>
      </c>
      <c r="C361" s="76">
        <v>0</v>
      </c>
      <c r="D361" s="80">
        <f>(D134+D156+D369)/3</f>
        <v>1.0023333333333333</v>
      </c>
      <c r="E361" s="296"/>
      <c r="F361" s="258"/>
      <c r="G361" s="258"/>
      <c r="H361" s="258"/>
      <c r="I361" s="258"/>
      <c r="J361" s="258"/>
      <c r="K361" s="81"/>
      <c r="L361" s="81"/>
      <c r="M361" s="81"/>
    </row>
    <row r="362" spans="1:13" s="83" customFormat="1" ht="12.75" customHeight="1">
      <c r="A362" s="76">
        <v>353</v>
      </c>
      <c r="B362" s="77" t="s">
        <v>668</v>
      </c>
      <c r="C362" s="76">
        <v>0</v>
      </c>
      <c r="D362" s="80">
        <f>D345</f>
        <v>1.0389999999999999</v>
      </c>
      <c r="E362" s="296"/>
      <c r="F362" s="258"/>
      <c r="G362" s="258"/>
      <c r="H362" s="258"/>
      <c r="I362" s="258"/>
      <c r="J362" s="258"/>
      <c r="K362" s="81"/>
      <c r="L362" s="81"/>
      <c r="M362" s="81"/>
    </row>
    <row r="363" spans="1:13" s="83" customFormat="1" ht="12.75" customHeight="1">
      <c r="A363" s="76">
        <v>406</v>
      </c>
      <c r="B363" s="77" t="s">
        <v>433</v>
      </c>
      <c r="C363" s="76">
        <v>1</v>
      </c>
      <c r="D363" s="80">
        <v>1</v>
      </c>
      <c r="E363" s="296">
        <v>10</v>
      </c>
      <c r="F363" s="258"/>
      <c r="G363" s="258"/>
      <c r="H363" s="258"/>
      <c r="I363" s="258"/>
      <c r="J363" s="258"/>
      <c r="K363" s="76"/>
      <c r="L363" s="81"/>
      <c r="M363" s="81"/>
    </row>
    <row r="364" spans="1:13" s="83" customFormat="1" ht="12.75" customHeight="1">
      <c r="A364" s="76">
        <v>600</v>
      </c>
      <c r="B364" s="77" t="s">
        <v>434</v>
      </c>
      <c r="C364" s="76">
        <v>1</v>
      </c>
      <c r="D364" s="80">
        <v>1.048</v>
      </c>
      <c r="E364" s="296">
        <v>1</v>
      </c>
      <c r="F364" s="258"/>
      <c r="G364" s="258"/>
      <c r="H364" s="258"/>
      <c r="I364" s="258"/>
      <c r="J364" s="258"/>
      <c r="K364" s="76"/>
      <c r="L364" s="81"/>
      <c r="M364" s="81"/>
    </row>
    <row r="365" spans="1:13" s="83" customFormat="1" ht="12.75" customHeight="1">
      <c r="A365" s="76">
        <v>603</v>
      </c>
      <c r="B365" s="77" t="s">
        <v>435</v>
      </c>
      <c r="C365" s="76">
        <v>1</v>
      </c>
      <c r="D365" s="80">
        <v>1</v>
      </c>
      <c r="E365" s="296">
        <v>10</v>
      </c>
      <c r="F365" s="258"/>
      <c r="G365" s="258"/>
      <c r="H365" s="258"/>
      <c r="I365" s="258"/>
      <c r="J365" s="258"/>
      <c r="K365" s="81"/>
      <c r="L365" s="81"/>
      <c r="M365" s="81"/>
    </row>
    <row r="366" spans="1:13" s="83" customFormat="1" ht="12.75" customHeight="1">
      <c r="A366" s="76">
        <v>605</v>
      </c>
      <c r="B366" s="77" t="s">
        <v>436</v>
      </c>
      <c r="C366" s="76">
        <v>1</v>
      </c>
      <c r="D366" s="80">
        <v>1</v>
      </c>
      <c r="E366" s="296">
        <v>5</v>
      </c>
      <c r="F366" s="258"/>
      <c r="G366" s="258"/>
      <c r="H366" s="258"/>
      <c r="I366" s="258"/>
      <c r="J366" s="258"/>
      <c r="K366" s="81"/>
      <c r="L366" s="81"/>
      <c r="M366" s="81"/>
    </row>
    <row r="367" spans="1:13" s="83" customFormat="1" ht="12.75" customHeight="1">
      <c r="A367" s="76">
        <v>610</v>
      </c>
      <c r="B367" s="77" t="s">
        <v>437</v>
      </c>
      <c r="C367" s="76">
        <v>1</v>
      </c>
      <c r="D367" s="80">
        <v>1</v>
      </c>
      <c r="E367" s="296">
        <v>4</v>
      </c>
      <c r="F367" s="258"/>
      <c r="G367" s="258"/>
      <c r="H367" s="258"/>
      <c r="I367" s="258"/>
      <c r="J367" s="258"/>
      <c r="K367" s="81"/>
      <c r="L367" s="81"/>
      <c r="M367" s="81"/>
    </row>
    <row r="368" spans="1:13" s="83" customFormat="1" ht="12.75" customHeight="1">
      <c r="A368" s="76">
        <v>615</v>
      </c>
      <c r="B368" s="77" t="s">
        <v>438</v>
      </c>
      <c r="C368" s="76">
        <v>1</v>
      </c>
      <c r="D368" s="80">
        <v>1</v>
      </c>
      <c r="E368" s="296">
        <v>9</v>
      </c>
      <c r="F368" s="258"/>
      <c r="G368" s="258"/>
      <c r="H368" s="258"/>
      <c r="I368" s="258"/>
      <c r="J368" s="258"/>
      <c r="K368" s="81"/>
      <c r="L368" s="81"/>
      <c r="M368" s="81"/>
    </row>
    <row r="369" spans="1:13" s="83" customFormat="1" ht="12.75" customHeight="1">
      <c r="A369" s="76">
        <v>616</v>
      </c>
      <c r="B369" s="77" t="s">
        <v>603</v>
      </c>
      <c r="C369" s="76">
        <v>1</v>
      </c>
      <c r="D369" s="80">
        <v>1</v>
      </c>
      <c r="E369" s="296">
        <v>6</v>
      </c>
      <c r="F369" s="258"/>
      <c r="G369" s="258"/>
      <c r="H369" s="258"/>
      <c r="I369" s="258"/>
      <c r="J369" s="258"/>
      <c r="K369" s="81"/>
      <c r="L369" s="81"/>
      <c r="M369" s="81"/>
    </row>
    <row r="370" spans="1:13" s="83" customFormat="1" ht="12.75" customHeight="1">
      <c r="A370" s="76">
        <v>618</v>
      </c>
      <c r="B370" s="77" t="s">
        <v>439</v>
      </c>
      <c r="C370" s="76">
        <v>1</v>
      </c>
      <c r="D370" s="80">
        <v>1</v>
      </c>
      <c r="E370" s="296">
        <v>8</v>
      </c>
      <c r="F370" s="258"/>
      <c r="G370" s="258"/>
      <c r="H370" s="258"/>
      <c r="I370" s="258"/>
      <c r="J370" s="258"/>
      <c r="K370" s="81"/>
      <c r="L370" s="81"/>
      <c r="M370" s="81"/>
    </row>
    <row r="371" spans="1:13" s="83" customFormat="1" ht="12.75" customHeight="1">
      <c r="A371" s="76">
        <v>620</v>
      </c>
      <c r="B371" s="77" t="s">
        <v>440</v>
      </c>
      <c r="C371" s="76">
        <v>1</v>
      </c>
      <c r="D371" s="80">
        <v>1</v>
      </c>
      <c r="E371" s="296">
        <v>2</v>
      </c>
      <c r="F371" s="258"/>
      <c r="G371" s="258"/>
      <c r="H371" s="340"/>
      <c r="I371" s="258"/>
      <c r="J371" s="258"/>
      <c r="K371" s="81"/>
      <c r="L371" s="81"/>
      <c r="M371" s="81"/>
    </row>
    <row r="372" spans="1:13" s="83" customFormat="1" ht="12.75" customHeight="1">
      <c r="A372" s="76">
        <v>622</v>
      </c>
      <c r="B372" s="77" t="s">
        <v>441</v>
      </c>
      <c r="C372" s="76">
        <v>1</v>
      </c>
      <c r="D372" s="80">
        <v>1</v>
      </c>
      <c r="E372" s="296">
        <v>5</v>
      </c>
      <c r="F372" s="258"/>
      <c r="G372" s="258"/>
      <c r="H372" s="340"/>
      <c r="I372" s="258"/>
      <c r="J372" s="258"/>
      <c r="K372" s="81"/>
      <c r="L372" s="81"/>
      <c r="M372" s="81"/>
    </row>
    <row r="373" spans="1:13" s="83" customFormat="1" ht="12.75" customHeight="1">
      <c r="A373" s="76">
        <v>625</v>
      </c>
      <c r="B373" s="77" t="s">
        <v>442</v>
      </c>
      <c r="C373" s="76">
        <v>1</v>
      </c>
      <c r="D373" s="80">
        <v>1</v>
      </c>
      <c r="E373" s="296">
        <v>4</v>
      </c>
      <c r="F373" s="258"/>
      <c r="G373" s="258"/>
      <c r="H373" s="258"/>
      <c r="I373" s="258"/>
      <c r="J373" s="258"/>
      <c r="K373" s="81"/>
      <c r="L373" s="81"/>
      <c r="M373" s="81"/>
    </row>
    <row r="374" spans="1:13" s="83" customFormat="1" ht="12.75" customHeight="1">
      <c r="A374" s="76">
        <v>632</v>
      </c>
      <c r="B374" s="77" t="s">
        <v>445</v>
      </c>
      <c r="C374" s="76">
        <v>1</v>
      </c>
      <c r="D374" s="80">
        <v>1</v>
      </c>
      <c r="E374" s="296">
        <v>8</v>
      </c>
      <c r="F374" s="258"/>
      <c r="G374" s="258"/>
      <c r="H374" s="258"/>
      <c r="I374" s="258"/>
      <c r="J374" s="258"/>
      <c r="K374" s="81"/>
      <c r="L374" s="81"/>
      <c r="M374" s="81"/>
    </row>
    <row r="375" spans="1:13" s="83" customFormat="1" ht="12.75" customHeight="1">
      <c r="A375" s="76">
        <v>635</v>
      </c>
      <c r="B375" s="77" t="s">
        <v>446</v>
      </c>
      <c r="C375" s="76">
        <v>1</v>
      </c>
      <c r="D375" s="80">
        <v>1</v>
      </c>
      <c r="E375" s="296">
        <v>7</v>
      </c>
      <c r="F375" s="258"/>
      <c r="G375" s="258"/>
      <c r="H375" s="258"/>
      <c r="I375" s="258"/>
      <c r="J375" s="258"/>
      <c r="K375" s="81"/>
      <c r="L375" s="81"/>
      <c r="M375" s="81"/>
    </row>
    <row r="376" spans="1:13" s="83" customFormat="1" ht="12.75" customHeight="1">
      <c r="A376" s="76">
        <v>640</v>
      </c>
      <c r="B376" s="77" t="s">
        <v>447</v>
      </c>
      <c r="C376" s="76">
        <v>1</v>
      </c>
      <c r="D376" s="80">
        <v>1.0549999999999999</v>
      </c>
      <c r="E376" s="296">
        <v>1</v>
      </c>
      <c r="F376" s="258"/>
      <c r="G376" s="258"/>
      <c r="H376" s="258"/>
      <c r="I376" s="258"/>
      <c r="J376" s="258"/>
      <c r="K376" s="81"/>
      <c r="L376" s="81"/>
      <c r="M376" s="81"/>
    </row>
    <row r="377" spans="1:13" s="83" customFormat="1" ht="12.75" customHeight="1">
      <c r="A377" s="76">
        <v>645</v>
      </c>
      <c r="B377" s="77" t="s">
        <v>448</v>
      </c>
      <c r="C377" s="76">
        <v>1</v>
      </c>
      <c r="D377" s="80">
        <v>1</v>
      </c>
      <c r="E377" s="296">
        <v>9</v>
      </c>
      <c r="F377" s="258"/>
      <c r="G377" s="258"/>
      <c r="H377" s="258"/>
      <c r="I377" s="258"/>
      <c r="J377" s="258"/>
      <c r="K377" s="81"/>
      <c r="L377" s="81"/>
      <c r="M377" s="81"/>
    </row>
    <row r="378" spans="1:13" s="83" customFormat="1" ht="12.75" customHeight="1">
      <c r="A378" s="76">
        <v>650</v>
      </c>
      <c r="B378" s="77" t="s">
        <v>449</v>
      </c>
      <c r="C378" s="76">
        <v>1</v>
      </c>
      <c r="D378" s="80">
        <v>1</v>
      </c>
      <c r="E378" s="296">
        <v>3</v>
      </c>
      <c r="F378" s="258"/>
      <c r="G378" s="258"/>
      <c r="H378" s="258"/>
      <c r="I378" s="258"/>
      <c r="J378" s="258"/>
      <c r="K378" s="81"/>
      <c r="L378" s="81"/>
      <c r="M378" s="81"/>
    </row>
    <row r="379" spans="1:13" s="83" customFormat="1" ht="12.75" customHeight="1">
      <c r="A379" s="76">
        <v>655</v>
      </c>
      <c r="B379" s="77" t="s">
        <v>450</v>
      </c>
      <c r="C379" s="76">
        <v>1</v>
      </c>
      <c r="D379" s="80">
        <v>1.046</v>
      </c>
      <c r="E379" s="296">
        <v>1</v>
      </c>
      <c r="F379" s="258"/>
      <c r="G379" s="258"/>
      <c r="H379" s="258"/>
      <c r="I379" s="258"/>
      <c r="J379" s="258"/>
      <c r="K379" s="81"/>
      <c r="L379" s="81"/>
      <c r="M379" s="81"/>
    </row>
    <row r="380" spans="1:13" s="83" customFormat="1" ht="12.75" customHeight="1">
      <c r="A380" s="76">
        <v>658</v>
      </c>
      <c r="B380" s="77" t="s">
        <v>451</v>
      </c>
      <c r="C380" s="76">
        <v>1</v>
      </c>
      <c r="D380" s="80">
        <v>1</v>
      </c>
      <c r="E380" s="296">
        <v>5</v>
      </c>
      <c r="F380" s="258"/>
      <c r="G380" s="258"/>
      <c r="H380" s="258"/>
      <c r="I380" s="258"/>
      <c r="J380" s="258"/>
      <c r="K380" s="81"/>
      <c r="L380" s="81"/>
      <c r="M380" s="81"/>
    </row>
    <row r="381" spans="1:13" s="83" customFormat="1" ht="12.75" customHeight="1">
      <c r="A381" s="76">
        <v>660</v>
      </c>
      <c r="B381" s="77" t="s">
        <v>452</v>
      </c>
      <c r="C381" s="76">
        <v>1</v>
      </c>
      <c r="D381" s="80">
        <v>1</v>
      </c>
      <c r="E381" s="296">
        <v>7</v>
      </c>
      <c r="F381" s="258"/>
      <c r="G381" s="258"/>
      <c r="H381" s="258"/>
      <c r="I381" s="258"/>
      <c r="J381" s="258"/>
      <c r="K381" s="81"/>
      <c r="L381" s="81"/>
      <c r="M381" s="81"/>
    </row>
    <row r="382" spans="1:13" s="83" customFormat="1" ht="12.75" customHeight="1">
      <c r="A382" s="76">
        <v>662</v>
      </c>
      <c r="B382" s="77" t="s">
        <v>453</v>
      </c>
      <c r="C382" s="76">
        <v>1</v>
      </c>
      <c r="D382" s="80">
        <v>1</v>
      </c>
      <c r="E382" s="296">
        <v>4</v>
      </c>
      <c r="F382" s="258"/>
      <c r="G382" s="258"/>
      <c r="H382" s="258"/>
      <c r="I382" s="258"/>
      <c r="J382" s="258"/>
      <c r="K382" s="81"/>
      <c r="L382" s="81"/>
      <c r="M382" s="81"/>
    </row>
    <row r="383" spans="1:13" s="87" customFormat="1" ht="12.75" customHeight="1">
      <c r="A383" s="84">
        <v>665</v>
      </c>
      <c r="B383" s="85" t="s">
        <v>454</v>
      </c>
      <c r="C383" s="84">
        <v>1</v>
      </c>
      <c r="D383" s="86">
        <v>1</v>
      </c>
      <c r="E383" s="297">
        <v>4</v>
      </c>
      <c r="F383" s="258"/>
      <c r="G383" s="258"/>
      <c r="H383" s="258"/>
      <c r="I383" s="258"/>
      <c r="J383" s="258"/>
      <c r="K383" s="81"/>
      <c r="L383" s="82"/>
      <c r="M383" s="82"/>
    </row>
    <row r="384" spans="1:13" s="83" customFormat="1" ht="12.75" customHeight="1">
      <c r="A384" s="76">
        <v>670</v>
      </c>
      <c r="B384" s="77" t="s">
        <v>455</v>
      </c>
      <c r="C384" s="76">
        <v>1</v>
      </c>
      <c r="D384" s="80">
        <v>1</v>
      </c>
      <c r="E384" s="296">
        <v>5</v>
      </c>
      <c r="F384" s="258"/>
      <c r="G384" s="258"/>
      <c r="H384" s="258"/>
      <c r="I384" s="258"/>
      <c r="J384" s="258"/>
      <c r="K384" s="81"/>
      <c r="L384" s="81"/>
      <c r="M384" s="81"/>
    </row>
    <row r="385" spans="1:13" s="83" customFormat="1" ht="12.75" customHeight="1">
      <c r="A385" s="76">
        <v>672</v>
      </c>
      <c r="B385" s="77" t="s">
        <v>456</v>
      </c>
      <c r="C385" s="76">
        <v>1</v>
      </c>
      <c r="D385" s="80">
        <v>1</v>
      </c>
      <c r="E385" s="296">
        <v>7</v>
      </c>
      <c r="F385" s="258"/>
      <c r="G385" s="258"/>
      <c r="H385" s="258"/>
      <c r="I385" s="258"/>
      <c r="J385" s="258"/>
      <c r="K385" s="81"/>
      <c r="L385" s="81"/>
      <c r="M385" s="81"/>
    </row>
    <row r="386" spans="1:13" s="83" customFormat="1" ht="12.75" customHeight="1">
      <c r="A386" s="76">
        <v>673</v>
      </c>
      <c r="B386" s="77" t="s">
        <v>457</v>
      </c>
      <c r="C386" s="76">
        <v>1</v>
      </c>
      <c r="D386" s="80">
        <v>1</v>
      </c>
      <c r="E386" s="296">
        <v>1</v>
      </c>
      <c r="F386" s="258"/>
      <c r="G386" s="258"/>
      <c r="H386" s="258"/>
      <c r="I386" s="258"/>
      <c r="J386" s="258"/>
      <c r="K386" s="82"/>
      <c r="L386" s="81"/>
      <c r="M386" s="81"/>
    </row>
    <row r="387" spans="1:13" s="83" customFormat="1" ht="12.75" customHeight="1">
      <c r="A387" s="76">
        <v>674</v>
      </c>
      <c r="B387" s="77" t="s">
        <v>458</v>
      </c>
      <c r="C387" s="76">
        <v>1</v>
      </c>
      <c r="D387" s="80">
        <v>1</v>
      </c>
      <c r="E387" s="296">
        <v>9</v>
      </c>
      <c r="F387" s="258"/>
      <c r="G387" s="258"/>
      <c r="H387" s="258"/>
      <c r="I387" s="258"/>
      <c r="J387" s="258"/>
      <c r="K387" s="81"/>
      <c r="L387" s="81"/>
      <c r="M387" s="81"/>
    </row>
    <row r="388" spans="1:13" s="83" customFormat="1" ht="12.75" customHeight="1">
      <c r="A388" s="76">
        <v>675</v>
      </c>
      <c r="B388" s="77" t="s">
        <v>459</v>
      </c>
      <c r="C388" s="76">
        <v>1</v>
      </c>
      <c r="D388" s="80">
        <v>1.036</v>
      </c>
      <c r="E388" s="296">
        <v>1</v>
      </c>
      <c r="F388" s="258"/>
      <c r="G388" s="258"/>
      <c r="H388" s="258"/>
      <c r="I388" s="258"/>
      <c r="J388" s="258"/>
      <c r="K388" s="81"/>
      <c r="L388" s="81"/>
      <c r="M388" s="81"/>
    </row>
    <row r="389" spans="1:13" s="83" customFormat="1" ht="12.75" customHeight="1">
      <c r="A389" s="76">
        <v>680</v>
      </c>
      <c r="B389" s="77" t="s">
        <v>460</v>
      </c>
      <c r="C389" s="76">
        <v>1</v>
      </c>
      <c r="D389" s="80">
        <v>1</v>
      </c>
      <c r="E389" s="296">
        <v>4</v>
      </c>
      <c r="F389" s="258"/>
      <c r="G389" s="258"/>
      <c r="H389" s="258"/>
      <c r="I389" s="258"/>
      <c r="J389" s="258"/>
      <c r="K389" s="81"/>
      <c r="L389" s="81"/>
      <c r="M389" s="81"/>
    </row>
    <row r="390" spans="1:13" s="83" customFormat="1" ht="12.75" customHeight="1">
      <c r="A390" s="76">
        <v>683</v>
      </c>
      <c r="B390" s="77" t="s">
        <v>461</v>
      </c>
      <c r="C390" s="76">
        <v>1</v>
      </c>
      <c r="D390" s="80">
        <v>1</v>
      </c>
      <c r="E390" s="296">
        <v>4</v>
      </c>
      <c r="F390" s="258"/>
      <c r="G390" s="258"/>
      <c r="H390" s="258"/>
      <c r="I390" s="258"/>
      <c r="J390" s="258"/>
      <c r="K390" s="81"/>
      <c r="L390" s="81"/>
      <c r="M390" s="81"/>
    </row>
    <row r="391" spans="1:13" s="83" customFormat="1" ht="12.75" customHeight="1">
      <c r="A391" s="76">
        <v>685</v>
      </c>
      <c r="B391" s="77" t="s">
        <v>462</v>
      </c>
      <c r="C391" s="76">
        <v>1</v>
      </c>
      <c r="D391" s="80">
        <v>1</v>
      </c>
      <c r="E391" s="296">
        <v>10</v>
      </c>
      <c r="F391" s="258"/>
      <c r="G391" s="258"/>
      <c r="H391" s="258"/>
      <c r="I391" s="258"/>
      <c r="J391" s="258"/>
      <c r="K391" s="81"/>
      <c r="L391" s="81"/>
      <c r="M391" s="81"/>
    </row>
    <row r="392" spans="1:13" s="83" customFormat="1" ht="12.75" customHeight="1">
      <c r="A392" s="76">
        <v>690</v>
      </c>
      <c r="B392" s="77" t="s">
        <v>463</v>
      </c>
      <c r="C392" s="76">
        <v>1</v>
      </c>
      <c r="D392" s="80">
        <v>1.022</v>
      </c>
      <c r="E392" s="296">
        <v>2</v>
      </c>
      <c r="F392" s="258"/>
      <c r="G392" s="258"/>
      <c r="H392" s="258"/>
      <c r="I392" s="258"/>
      <c r="J392" s="258"/>
      <c r="K392" s="81"/>
      <c r="L392" s="81"/>
      <c r="M392" s="81"/>
    </row>
    <row r="393" spans="1:13" s="83" customFormat="1" ht="12.75" customHeight="1">
      <c r="A393" s="76">
        <v>695</v>
      </c>
      <c r="B393" s="77" t="s">
        <v>464</v>
      </c>
      <c r="C393" s="76">
        <v>1</v>
      </c>
      <c r="D393" s="80">
        <v>1.036</v>
      </c>
      <c r="E393" s="296">
        <v>1</v>
      </c>
      <c r="F393" s="258"/>
      <c r="G393" s="258"/>
      <c r="H393" s="258"/>
      <c r="I393" s="258"/>
      <c r="J393" s="258"/>
      <c r="K393" s="81"/>
      <c r="L393" s="81"/>
      <c r="M393" s="81"/>
    </row>
    <row r="394" spans="1:13" s="83" customFormat="1" ht="12.75" customHeight="1">
      <c r="A394" s="76">
        <v>698</v>
      </c>
      <c r="B394" s="77" t="s">
        <v>465</v>
      </c>
      <c r="C394" s="76">
        <v>1</v>
      </c>
      <c r="D394" s="80">
        <v>1.0369999999999999</v>
      </c>
      <c r="E394" s="296">
        <v>2</v>
      </c>
      <c r="F394" s="258"/>
      <c r="G394" s="258"/>
      <c r="H394" s="258"/>
      <c r="I394" s="258"/>
      <c r="J394" s="258"/>
      <c r="K394" s="81"/>
      <c r="L394" s="81"/>
      <c r="M394" s="81"/>
    </row>
    <row r="395" spans="1:13" s="83" customFormat="1" ht="12.75" customHeight="1">
      <c r="A395" s="76">
        <v>700</v>
      </c>
      <c r="B395" s="77" t="s">
        <v>466</v>
      </c>
      <c r="C395" s="76">
        <v>1</v>
      </c>
      <c r="D395" s="80">
        <v>1</v>
      </c>
      <c r="E395" s="296">
        <v>5</v>
      </c>
      <c r="F395" s="258"/>
      <c r="G395" s="258"/>
      <c r="H395" s="258"/>
      <c r="I395" s="258"/>
      <c r="J395" s="258"/>
      <c r="K395" s="81"/>
      <c r="L395" s="81"/>
      <c r="M395" s="81"/>
    </row>
    <row r="396" spans="1:13" s="83" customFormat="1" ht="12.75" customHeight="1">
      <c r="A396" s="76">
        <v>705</v>
      </c>
      <c r="B396" s="77" t="s">
        <v>467</v>
      </c>
      <c r="C396" s="76">
        <v>1</v>
      </c>
      <c r="D396" s="80">
        <v>1.042</v>
      </c>
      <c r="E396" s="296">
        <v>1</v>
      </c>
      <c r="F396" s="258"/>
      <c r="G396" s="258"/>
      <c r="H396" s="258"/>
      <c r="I396" s="258"/>
      <c r="J396" s="258"/>
      <c r="K396" s="81"/>
      <c r="L396" s="81"/>
      <c r="M396" s="81"/>
    </row>
    <row r="397" spans="1:13" s="83" customFormat="1" ht="12.75" customHeight="1">
      <c r="A397" s="76">
        <v>710</v>
      </c>
      <c r="B397" s="77" t="s">
        <v>468</v>
      </c>
      <c r="C397" s="76">
        <v>1</v>
      </c>
      <c r="D397" s="80">
        <v>1</v>
      </c>
      <c r="E397" s="296">
        <v>2</v>
      </c>
      <c r="F397" s="258"/>
      <c r="G397" s="258"/>
      <c r="H397" s="258"/>
      <c r="I397" s="258"/>
      <c r="J397" s="258"/>
      <c r="K397" s="81"/>
      <c r="L397" s="81"/>
      <c r="M397" s="81"/>
    </row>
    <row r="398" spans="1:13" s="83" customFormat="1" ht="12.75" customHeight="1">
      <c r="A398" s="76">
        <v>712</v>
      </c>
      <c r="B398" s="77" t="s">
        <v>661</v>
      </c>
      <c r="C398" s="76">
        <v>1</v>
      </c>
      <c r="D398" s="80">
        <v>1</v>
      </c>
      <c r="E398" s="296">
        <v>7</v>
      </c>
      <c r="F398" s="258"/>
      <c r="G398" s="258"/>
      <c r="H398" s="258"/>
      <c r="I398" s="258"/>
      <c r="J398" s="258"/>
      <c r="K398" s="81"/>
      <c r="L398" s="81"/>
      <c r="M398" s="81"/>
    </row>
    <row r="399" spans="1:13" s="83" customFormat="1" ht="12.75" customHeight="1">
      <c r="A399" s="76">
        <v>715</v>
      </c>
      <c r="B399" s="77" t="s">
        <v>469</v>
      </c>
      <c r="C399" s="76">
        <v>1</v>
      </c>
      <c r="D399" s="80">
        <v>1</v>
      </c>
      <c r="E399" s="296">
        <v>5</v>
      </c>
      <c r="F399" s="258"/>
      <c r="G399" s="258"/>
      <c r="H399" s="258"/>
      <c r="I399" s="258"/>
      <c r="J399" s="258"/>
      <c r="K399" s="81"/>
      <c r="L399" s="81"/>
      <c r="M399" s="81"/>
    </row>
    <row r="400" spans="1:13" s="83" customFormat="1" ht="12.75" customHeight="1">
      <c r="A400" s="76">
        <v>717</v>
      </c>
      <c r="B400" s="77" t="s">
        <v>470</v>
      </c>
      <c r="C400" s="76">
        <v>1</v>
      </c>
      <c r="D400" s="80">
        <v>1</v>
      </c>
      <c r="E400" s="296">
        <v>9</v>
      </c>
      <c r="F400" s="258"/>
      <c r="G400" s="258"/>
      <c r="H400" s="258"/>
      <c r="I400" s="258"/>
      <c r="J400" s="258"/>
      <c r="K400" s="81"/>
      <c r="L400" s="81"/>
      <c r="M400" s="81"/>
    </row>
    <row r="401" spans="1:13" s="83" customFormat="1" ht="12.75" customHeight="1">
      <c r="A401" s="76">
        <v>720</v>
      </c>
      <c r="B401" s="77" t="s">
        <v>471</v>
      </c>
      <c r="C401" s="76">
        <v>1</v>
      </c>
      <c r="D401" s="80">
        <v>1</v>
      </c>
      <c r="E401" s="296">
        <v>7</v>
      </c>
      <c r="F401" s="258"/>
      <c r="G401" s="258"/>
      <c r="H401" s="258"/>
      <c r="I401" s="258"/>
      <c r="J401" s="258"/>
      <c r="K401" s="81"/>
      <c r="L401" s="81"/>
      <c r="M401" s="81"/>
    </row>
    <row r="402" spans="1:13" s="83" customFormat="1" ht="12.75" customHeight="1">
      <c r="A402" s="76">
        <v>725</v>
      </c>
      <c r="B402" s="77" t="s">
        <v>472</v>
      </c>
      <c r="C402" s="76">
        <v>1</v>
      </c>
      <c r="D402" s="80">
        <v>1.04</v>
      </c>
      <c r="E402" s="296">
        <v>2</v>
      </c>
      <c r="F402" s="258"/>
      <c r="G402" s="258"/>
      <c r="H402" s="258"/>
      <c r="I402" s="258"/>
      <c r="J402" s="258"/>
      <c r="K402" s="81"/>
      <c r="L402" s="81"/>
      <c r="M402" s="81"/>
    </row>
    <row r="403" spans="1:13" s="83" customFormat="1" ht="12.75" customHeight="1">
      <c r="A403" s="76">
        <v>728</v>
      </c>
      <c r="B403" s="77" t="s">
        <v>473</v>
      </c>
      <c r="C403" s="76">
        <v>1</v>
      </c>
      <c r="D403" s="80">
        <v>1</v>
      </c>
      <c r="E403" s="296">
        <v>9</v>
      </c>
      <c r="F403" s="258"/>
      <c r="G403" s="258"/>
      <c r="H403" s="258"/>
      <c r="I403" s="258"/>
      <c r="J403" s="258"/>
      <c r="K403" s="81"/>
      <c r="L403" s="81"/>
      <c r="M403" s="81"/>
    </row>
    <row r="404" spans="1:13" s="83" customFormat="1" ht="12.75" customHeight="1">
      <c r="A404" s="76">
        <v>730</v>
      </c>
      <c r="B404" s="77" t="s">
        <v>474</v>
      </c>
      <c r="C404" s="76">
        <v>1</v>
      </c>
      <c r="D404" s="80">
        <v>1</v>
      </c>
      <c r="E404" s="296">
        <v>1</v>
      </c>
      <c r="F404" s="258"/>
      <c r="G404" s="258"/>
      <c r="H404" s="258"/>
      <c r="I404" s="258"/>
      <c r="J404" s="258"/>
      <c r="K404" s="81"/>
      <c r="L404" s="81"/>
      <c r="M404" s="81"/>
    </row>
    <row r="405" spans="1:13" s="83" customFormat="1" ht="12.75" customHeight="1">
      <c r="A405" s="76">
        <v>735</v>
      </c>
      <c r="B405" s="77" t="s">
        <v>475</v>
      </c>
      <c r="C405" s="76">
        <v>1</v>
      </c>
      <c r="D405" s="80">
        <v>1</v>
      </c>
      <c r="E405" s="296">
        <v>4</v>
      </c>
      <c r="F405" s="258"/>
      <c r="G405" s="258"/>
      <c r="H405" s="258"/>
      <c r="I405" s="258"/>
      <c r="J405" s="258"/>
      <c r="K405" s="81"/>
      <c r="L405" s="81"/>
      <c r="M405" s="81"/>
    </row>
    <row r="406" spans="1:13" s="83" customFormat="1" ht="12.75" customHeight="1">
      <c r="A406" s="76">
        <v>740</v>
      </c>
      <c r="B406" s="77" t="s">
        <v>476</v>
      </c>
      <c r="C406" s="76">
        <v>1</v>
      </c>
      <c r="D406" s="80">
        <v>1</v>
      </c>
      <c r="E406" s="296">
        <v>3</v>
      </c>
      <c r="F406" s="258"/>
      <c r="G406" s="258"/>
      <c r="H406" s="258"/>
      <c r="I406" s="258"/>
      <c r="J406" s="258"/>
      <c r="K406" s="81"/>
      <c r="L406" s="81"/>
      <c r="M406" s="81"/>
    </row>
    <row r="407" spans="1:13" s="83" customFormat="1" ht="12.75" customHeight="1">
      <c r="A407" s="76">
        <v>745</v>
      </c>
      <c r="B407" s="77" t="s">
        <v>477</v>
      </c>
      <c r="C407" s="76">
        <v>1</v>
      </c>
      <c r="D407" s="80">
        <v>1</v>
      </c>
      <c r="E407" s="296">
        <v>3</v>
      </c>
      <c r="F407" s="258"/>
      <c r="G407" s="258"/>
      <c r="H407" s="258"/>
      <c r="I407" s="258"/>
      <c r="J407" s="258"/>
      <c r="K407" s="81"/>
      <c r="L407" s="81"/>
      <c r="M407" s="81"/>
    </row>
    <row r="408" spans="1:13" s="83" customFormat="1" ht="12.75" customHeight="1">
      <c r="A408" s="76">
        <v>750</v>
      </c>
      <c r="B408" s="77" t="s">
        <v>478</v>
      </c>
      <c r="C408" s="76">
        <v>1</v>
      </c>
      <c r="D408" s="80">
        <v>1</v>
      </c>
      <c r="E408" s="296">
        <v>7</v>
      </c>
      <c r="F408" s="258"/>
      <c r="G408" s="258"/>
      <c r="H408" s="258"/>
      <c r="I408" s="258"/>
      <c r="J408" s="258"/>
      <c r="K408" s="81"/>
      <c r="L408" s="81"/>
      <c r="M408" s="81"/>
    </row>
    <row r="409" spans="1:13" s="83" customFormat="1" ht="12.75" customHeight="1">
      <c r="A409" s="76">
        <v>753</v>
      </c>
      <c r="B409" s="77" t="s">
        <v>479</v>
      </c>
      <c r="C409" s="76">
        <v>1</v>
      </c>
      <c r="D409" s="80">
        <v>1</v>
      </c>
      <c r="E409" s="296">
        <v>7</v>
      </c>
      <c r="F409" s="258"/>
      <c r="G409" s="258"/>
      <c r="H409" s="258"/>
      <c r="I409" s="258"/>
      <c r="J409" s="258"/>
      <c r="K409" s="81"/>
      <c r="L409" s="81"/>
      <c r="M409" s="81"/>
    </row>
    <row r="410" spans="1:13" s="83" customFormat="1" ht="12.75" customHeight="1">
      <c r="A410" s="76">
        <v>755</v>
      </c>
      <c r="B410" s="77" t="s">
        <v>480</v>
      </c>
      <c r="C410" s="76">
        <v>1</v>
      </c>
      <c r="D410" s="80">
        <v>1</v>
      </c>
      <c r="E410" s="296">
        <v>10</v>
      </c>
      <c r="F410" s="258"/>
      <c r="G410" s="258"/>
      <c r="H410" s="258"/>
      <c r="I410" s="258"/>
      <c r="J410" s="258"/>
      <c r="K410" s="81"/>
      <c r="L410" s="81"/>
      <c r="M410" s="81"/>
    </row>
    <row r="411" spans="1:13" s="83" customFormat="1" ht="12.75" customHeight="1">
      <c r="A411" s="76">
        <v>760</v>
      </c>
      <c r="B411" s="77" t="s">
        <v>481</v>
      </c>
      <c r="C411" s="76">
        <v>1</v>
      </c>
      <c r="D411" s="80">
        <v>1.0269999999999999</v>
      </c>
      <c r="E411" s="296">
        <v>4</v>
      </c>
      <c r="F411" s="258"/>
      <c r="G411" s="258"/>
      <c r="H411" s="258"/>
      <c r="I411" s="258"/>
      <c r="J411" s="258"/>
      <c r="K411" s="81"/>
      <c r="L411" s="81"/>
      <c r="M411" s="81"/>
    </row>
    <row r="412" spans="1:13" s="83" customFormat="1" ht="12.75" customHeight="1">
      <c r="A412" s="76">
        <v>763</v>
      </c>
      <c r="B412" s="77" t="s">
        <v>604</v>
      </c>
      <c r="C412" s="76">
        <v>1</v>
      </c>
      <c r="D412" s="80">
        <v>1</v>
      </c>
      <c r="E412" s="296">
        <v>3</v>
      </c>
      <c r="F412" s="258"/>
      <c r="G412" s="258"/>
      <c r="H412" s="258"/>
      <c r="I412" s="258"/>
      <c r="J412" s="258"/>
      <c r="K412" s="81"/>
      <c r="L412" s="81"/>
      <c r="M412" s="81"/>
    </row>
    <row r="413" spans="1:13" s="83" customFormat="1" ht="12.75" customHeight="1">
      <c r="A413" s="76">
        <v>765</v>
      </c>
      <c r="B413" s="77" t="s">
        <v>482</v>
      </c>
      <c r="C413" s="76">
        <v>1</v>
      </c>
      <c r="D413" s="80">
        <v>1</v>
      </c>
      <c r="E413" s="296">
        <v>9</v>
      </c>
      <c r="F413" s="258"/>
      <c r="G413" s="258"/>
      <c r="H413" s="258"/>
      <c r="I413" s="258"/>
      <c r="J413" s="258"/>
      <c r="K413" s="81"/>
      <c r="L413" s="81"/>
      <c r="M413" s="81"/>
    </row>
    <row r="414" spans="1:13" s="83" customFormat="1" ht="12.75" customHeight="1">
      <c r="A414" s="76">
        <v>766</v>
      </c>
      <c r="B414" s="77" t="s">
        <v>483</v>
      </c>
      <c r="C414" s="76">
        <v>1</v>
      </c>
      <c r="D414" s="80">
        <v>1</v>
      </c>
      <c r="E414" s="296">
        <v>6</v>
      </c>
      <c r="F414" s="258"/>
      <c r="G414" s="258"/>
      <c r="H414" s="258"/>
      <c r="I414" s="258"/>
      <c r="J414" s="258"/>
      <c r="K414" s="81"/>
      <c r="L414" s="81"/>
      <c r="M414" s="81"/>
    </row>
    <row r="415" spans="1:13" s="83" customFormat="1" ht="12.75" customHeight="1">
      <c r="A415" s="76">
        <v>767</v>
      </c>
      <c r="B415" s="77" t="s">
        <v>484</v>
      </c>
      <c r="C415" s="76">
        <v>1</v>
      </c>
      <c r="D415" s="80">
        <v>1</v>
      </c>
      <c r="E415" s="296">
        <v>8</v>
      </c>
      <c r="F415" s="258"/>
      <c r="G415" s="258"/>
      <c r="H415" s="258"/>
      <c r="I415" s="258"/>
      <c r="J415" s="258"/>
      <c r="K415" s="81"/>
      <c r="L415" s="81"/>
      <c r="M415" s="81"/>
    </row>
    <row r="416" spans="1:13" s="83" customFormat="1" ht="12.75" customHeight="1">
      <c r="A416" s="76">
        <v>770</v>
      </c>
      <c r="B416" s="77" t="s">
        <v>485</v>
      </c>
      <c r="C416" s="76">
        <v>1</v>
      </c>
      <c r="D416" s="80">
        <v>1</v>
      </c>
      <c r="E416" s="296">
        <v>5</v>
      </c>
      <c r="F416" s="258"/>
      <c r="G416" s="258"/>
      <c r="H416" s="258"/>
      <c r="I416" s="258"/>
      <c r="J416" s="258"/>
      <c r="K416" s="81"/>
      <c r="L416" s="81"/>
      <c r="M416" s="81"/>
    </row>
    <row r="417" spans="1:13" s="83" customFormat="1" ht="12.75" customHeight="1">
      <c r="A417" s="76">
        <v>773</v>
      </c>
      <c r="B417" s="77" t="s">
        <v>486</v>
      </c>
      <c r="C417" s="76">
        <v>1</v>
      </c>
      <c r="D417" s="80">
        <v>1.032</v>
      </c>
      <c r="E417" s="296">
        <v>5</v>
      </c>
      <c r="F417" s="258"/>
      <c r="G417" s="258"/>
      <c r="H417" s="258"/>
      <c r="I417" s="258"/>
      <c r="J417" s="258"/>
      <c r="K417" s="81"/>
      <c r="L417" s="81"/>
      <c r="M417" s="81"/>
    </row>
    <row r="418" spans="1:13" s="83" customFormat="1" ht="12.75" customHeight="1">
      <c r="A418" s="76">
        <v>774</v>
      </c>
      <c r="B418" s="77" t="s">
        <v>487</v>
      </c>
      <c r="C418" s="76">
        <v>1</v>
      </c>
      <c r="D418" s="80">
        <v>1</v>
      </c>
      <c r="E418" s="296">
        <v>6</v>
      </c>
      <c r="F418" s="258"/>
      <c r="G418" s="258"/>
      <c r="H418" s="258"/>
      <c r="I418" s="258"/>
      <c r="J418" s="258"/>
      <c r="K418" s="81"/>
      <c r="L418" s="81"/>
      <c r="M418" s="81"/>
    </row>
    <row r="419" spans="1:13" s="83" customFormat="1" ht="12.75" customHeight="1">
      <c r="A419" s="76">
        <v>775</v>
      </c>
      <c r="B419" s="77" t="s">
        <v>488</v>
      </c>
      <c r="C419" s="76">
        <v>1</v>
      </c>
      <c r="D419" s="80">
        <v>1</v>
      </c>
      <c r="E419" s="296">
        <v>2</v>
      </c>
      <c r="F419" s="258"/>
      <c r="G419" s="258"/>
      <c r="H419" s="258"/>
      <c r="I419" s="258"/>
      <c r="J419" s="258"/>
      <c r="K419" s="81"/>
      <c r="L419" s="81"/>
      <c r="M419" s="81"/>
    </row>
    <row r="420" spans="1:13" s="83" customFormat="1" ht="12.75" customHeight="1">
      <c r="A420" s="76">
        <v>778</v>
      </c>
      <c r="B420" s="77" t="s">
        <v>489</v>
      </c>
      <c r="C420" s="76">
        <v>1</v>
      </c>
      <c r="D420" s="80">
        <v>1</v>
      </c>
      <c r="E420" s="296">
        <v>9</v>
      </c>
      <c r="F420" s="258"/>
      <c r="G420" s="258"/>
      <c r="H420" s="258"/>
      <c r="I420" s="258"/>
      <c r="J420" s="258"/>
      <c r="K420" s="81"/>
      <c r="L420" s="81"/>
      <c r="M420" s="81"/>
    </row>
    <row r="421" spans="1:13" s="83" customFormat="1" ht="12.75" customHeight="1">
      <c r="A421" s="76">
        <v>780</v>
      </c>
      <c r="B421" s="77" t="s">
        <v>490</v>
      </c>
      <c r="C421" s="76">
        <v>1</v>
      </c>
      <c r="D421" s="80">
        <v>1</v>
      </c>
      <c r="E421" s="296">
        <v>5</v>
      </c>
      <c r="F421" s="258"/>
      <c r="G421" s="258"/>
      <c r="H421" s="258"/>
      <c r="I421" s="258"/>
      <c r="J421" s="258"/>
      <c r="K421" s="81"/>
      <c r="L421" s="81"/>
      <c r="M421" s="81"/>
    </row>
    <row r="422" spans="1:13" s="83" customFormat="1" ht="12.75" customHeight="1">
      <c r="A422" s="76">
        <v>801</v>
      </c>
      <c r="B422" s="77" t="s">
        <v>491</v>
      </c>
      <c r="C422" s="76">
        <v>1</v>
      </c>
      <c r="D422" s="80">
        <v>1.0529999999999999</v>
      </c>
      <c r="E422" s="296">
        <v>8</v>
      </c>
      <c r="F422" s="258"/>
      <c r="G422" s="258"/>
      <c r="H422" s="258"/>
      <c r="I422" s="258"/>
      <c r="J422" s="258"/>
      <c r="K422" s="81"/>
      <c r="L422" s="81"/>
      <c r="M422" s="81"/>
    </row>
    <row r="423" spans="1:13" s="83" customFormat="1" ht="12.75" customHeight="1">
      <c r="A423" s="76">
        <v>805</v>
      </c>
      <c r="B423" s="77" t="s">
        <v>492</v>
      </c>
      <c r="C423" s="76">
        <v>1</v>
      </c>
      <c r="D423" s="80">
        <v>1</v>
      </c>
      <c r="E423" s="296">
        <v>2</v>
      </c>
      <c r="F423" s="258"/>
      <c r="G423" s="258"/>
      <c r="H423" s="258"/>
      <c r="I423" s="258"/>
      <c r="J423" s="258"/>
      <c r="K423" s="81"/>
      <c r="L423" s="81"/>
      <c r="M423" s="81"/>
    </row>
    <row r="424" spans="1:13" s="83" customFormat="1" ht="12.75" customHeight="1">
      <c r="A424" s="76">
        <v>806</v>
      </c>
      <c r="B424" s="77" t="s">
        <v>493</v>
      </c>
      <c r="C424" s="76">
        <v>1</v>
      </c>
      <c r="D424" s="80">
        <v>1.0620000000000001</v>
      </c>
      <c r="E424" s="296">
        <v>6</v>
      </c>
      <c r="F424" s="258"/>
      <c r="G424" s="258"/>
      <c r="H424" s="258"/>
      <c r="I424" s="258"/>
      <c r="J424" s="258"/>
      <c r="K424" s="81"/>
      <c r="L424" s="81"/>
      <c r="M424" s="81"/>
    </row>
    <row r="425" spans="1:13" s="83" customFormat="1" ht="12.75" customHeight="1">
      <c r="A425" s="76">
        <v>810</v>
      </c>
      <c r="B425" s="77" t="s">
        <v>494</v>
      </c>
      <c r="C425" s="76">
        <v>1</v>
      </c>
      <c r="D425" s="80">
        <v>1</v>
      </c>
      <c r="E425" s="296">
        <v>6</v>
      </c>
      <c r="F425" s="258"/>
      <c r="G425" s="258"/>
      <c r="H425" s="258"/>
      <c r="I425" s="258"/>
      <c r="J425" s="258"/>
      <c r="K425" s="81"/>
      <c r="L425" s="81"/>
      <c r="M425" s="81"/>
    </row>
    <row r="426" spans="1:13" s="83" customFormat="1" ht="12.75" customHeight="1">
      <c r="A426" s="76">
        <v>815</v>
      </c>
      <c r="B426" s="77" t="s">
        <v>495</v>
      </c>
      <c r="C426" s="76">
        <v>1</v>
      </c>
      <c r="D426" s="80">
        <v>1</v>
      </c>
      <c r="E426" s="296">
        <v>9</v>
      </c>
      <c r="F426" s="258"/>
      <c r="G426" s="258"/>
      <c r="H426" s="258"/>
      <c r="I426" s="258"/>
      <c r="J426" s="258"/>
      <c r="K426" s="81"/>
      <c r="L426" s="81"/>
      <c r="M426" s="81"/>
    </row>
    <row r="427" spans="1:13" s="83" customFormat="1" ht="12.75" customHeight="1">
      <c r="A427" s="76">
        <v>817</v>
      </c>
      <c r="B427" s="77" t="s">
        <v>705</v>
      </c>
      <c r="C427" s="76">
        <v>1</v>
      </c>
      <c r="D427" s="80">
        <v>1</v>
      </c>
      <c r="E427" s="296">
        <v>7</v>
      </c>
      <c r="F427" s="258"/>
      <c r="G427" s="258"/>
      <c r="H427" s="258"/>
      <c r="I427" s="258"/>
      <c r="J427" s="258"/>
      <c r="K427" s="81"/>
      <c r="L427" s="81"/>
      <c r="M427" s="81"/>
    </row>
    <row r="428" spans="1:13" s="83" customFormat="1" ht="12.75" customHeight="1">
      <c r="A428" s="76">
        <v>818</v>
      </c>
      <c r="B428" s="77" t="s">
        <v>496</v>
      </c>
      <c r="C428" s="76">
        <v>1</v>
      </c>
      <c r="D428" s="80">
        <v>1</v>
      </c>
      <c r="E428" s="296">
        <v>9</v>
      </c>
      <c r="F428" s="258"/>
      <c r="G428" s="258"/>
      <c r="H428" s="258"/>
      <c r="I428" s="258"/>
      <c r="J428" s="258"/>
      <c r="K428" s="81"/>
      <c r="L428" s="81"/>
      <c r="M428" s="81"/>
    </row>
    <row r="429" spans="1:13" s="83" customFormat="1" ht="12.75" customHeight="1">
      <c r="A429" s="76">
        <v>821</v>
      </c>
      <c r="B429" s="77" t="s">
        <v>497</v>
      </c>
      <c r="C429" s="76">
        <v>1</v>
      </c>
      <c r="D429" s="80">
        <v>1</v>
      </c>
      <c r="E429" s="296">
        <v>9</v>
      </c>
      <c r="F429" s="258"/>
      <c r="G429" s="258"/>
      <c r="H429" s="258"/>
      <c r="I429" s="258"/>
      <c r="J429" s="258"/>
      <c r="K429" s="81"/>
      <c r="L429" s="81"/>
      <c r="M429" s="81"/>
    </row>
    <row r="430" spans="1:13" s="83" customFormat="1" ht="12.75" customHeight="1">
      <c r="A430" s="76">
        <v>823</v>
      </c>
      <c r="B430" s="77" t="s">
        <v>498</v>
      </c>
      <c r="C430" s="76">
        <v>1</v>
      </c>
      <c r="D430" s="80">
        <v>1.079</v>
      </c>
      <c r="E430" s="296">
        <v>10</v>
      </c>
      <c r="F430" s="258"/>
      <c r="G430" s="258"/>
      <c r="H430" s="258"/>
      <c r="I430" s="258"/>
      <c r="J430" s="258"/>
      <c r="K430" s="81"/>
      <c r="L430" s="81"/>
      <c r="M430" s="81"/>
    </row>
    <row r="431" spans="1:13" s="83" customFormat="1" ht="12.75" customHeight="1">
      <c r="A431" s="76">
        <v>825</v>
      </c>
      <c r="B431" s="77" t="s">
        <v>499</v>
      </c>
      <c r="C431" s="76">
        <v>1</v>
      </c>
      <c r="D431" s="80">
        <v>1</v>
      </c>
      <c r="E431" s="296">
        <v>9</v>
      </c>
      <c r="F431" s="258"/>
      <c r="G431" s="258"/>
      <c r="H431" s="258"/>
      <c r="I431" s="258"/>
      <c r="J431" s="258"/>
      <c r="K431" s="81"/>
      <c r="L431" s="81"/>
      <c r="M431" s="81"/>
    </row>
    <row r="432" spans="1:13" s="83" customFormat="1" ht="12.75" customHeight="1">
      <c r="A432" s="76">
        <v>828</v>
      </c>
      <c r="B432" s="77" t="s">
        <v>500</v>
      </c>
      <c r="C432" s="76">
        <v>1</v>
      </c>
      <c r="D432" s="80">
        <v>1</v>
      </c>
      <c r="E432" s="296">
        <v>10</v>
      </c>
      <c r="F432" s="258"/>
      <c r="G432" s="258"/>
      <c r="H432" s="258"/>
      <c r="I432" s="258"/>
      <c r="J432" s="258"/>
      <c r="K432" s="81"/>
      <c r="L432" s="81"/>
      <c r="M432" s="81"/>
    </row>
    <row r="433" spans="1:13" s="83" customFormat="1" ht="12.75" customHeight="1">
      <c r="A433" s="76">
        <v>829</v>
      </c>
      <c r="B433" s="77" t="s">
        <v>501</v>
      </c>
      <c r="C433" s="76">
        <v>1</v>
      </c>
      <c r="D433" s="80">
        <v>1.0409999999999999</v>
      </c>
      <c r="E433" s="296">
        <v>9</v>
      </c>
      <c r="F433" s="258"/>
      <c r="G433" s="258"/>
      <c r="H433" s="258"/>
      <c r="I433" s="258"/>
      <c r="J433" s="258"/>
      <c r="K433" s="81"/>
      <c r="L433" s="81"/>
      <c r="M433" s="81"/>
    </row>
    <row r="434" spans="1:13" s="83" customFormat="1" ht="12.75" customHeight="1">
      <c r="A434" s="76">
        <v>830</v>
      </c>
      <c r="B434" s="77" t="s">
        <v>502</v>
      </c>
      <c r="C434" s="76">
        <v>1</v>
      </c>
      <c r="D434" s="80">
        <v>1.127</v>
      </c>
      <c r="E434" s="296">
        <v>9</v>
      </c>
      <c r="F434" s="258"/>
      <c r="G434" s="258"/>
      <c r="H434" s="258"/>
      <c r="I434" s="258"/>
      <c r="J434" s="258"/>
      <c r="K434" s="81"/>
      <c r="L434" s="81"/>
      <c r="M434" s="81"/>
    </row>
    <row r="435" spans="1:13" s="83" customFormat="1" ht="12.75" customHeight="1">
      <c r="A435" s="76">
        <v>832</v>
      </c>
      <c r="B435" s="77" t="s">
        <v>503</v>
      </c>
      <c r="C435" s="76">
        <v>1</v>
      </c>
      <c r="D435" s="80">
        <v>1</v>
      </c>
      <c r="E435" s="296">
        <v>5</v>
      </c>
      <c r="F435" s="258"/>
      <c r="G435" s="258"/>
      <c r="H435" s="258"/>
      <c r="I435" s="258"/>
      <c r="J435" s="258"/>
      <c r="K435" s="81"/>
      <c r="L435" s="81"/>
      <c r="M435" s="81"/>
    </row>
    <row r="436" spans="1:13" s="83" customFormat="1" ht="12.75" customHeight="1">
      <c r="A436" s="76">
        <v>851</v>
      </c>
      <c r="B436" s="77" t="s">
        <v>504</v>
      </c>
      <c r="C436" s="76">
        <v>1</v>
      </c>
      <c r="D436" s="80">
        <v>1</v>
      </c>
      <c r="E436" s="296">
        <v>8</v>
      </c>
      <c r="F436" s="258"/>
      <c r="G436" s="258"/>
      <c r="H436" s="258"/>
      <c r="I436" s="258"/>
      <c r="J436" s="258"/>
      <c r="K436" s="81"/>
      <c r="L436" s="81"/>
      <c r="M436" s="81"/>
    </row>
    <row r="437" spans="1:13" s="83" customFormat="1" ht="12.75" customHeight="1">
      <c r="A437" s="76">
        <v>852</v>
      </c>
      <c r="B437" s="77" t="s">
        <v>505</v>
      </c>
      <c r="C437" s="76">
        <v>1</v>
      </c>
      <c r="D437" s="80">
        <v>1.0169999999999999</v>
      </c>
      <c r="E437" s="296">
        <v>6</v>
      </c>
      <c r="F437" s="258"/>
      <c r="G437" s="258"/>
      <c r="H437" s="258"/>
      <c r="I437" s="258"/>
      <c r="J437" s="258"/>
      <c r="K437" s="81"/>
      <c r="L437" s="81"/>
      <c r="M437" s="81"/>
    </row>
    <row r="438" spans="1:13" s="83" customFormat="1" ht="12.75" customHeight="1">
      <c r="A438" s="76">
        <v>853</v>
      </c>
      <c r="B438" s="77" t="s">
        <v>506</v>
      </c>
      <c r="C438" s="76">
        <v>1</v>
      </c>
      <c r="D438" s="80">
        <v>1.0580000000000001</v>
      </c>
      <c r="E438" s="296">
        <v>8</v>
      </c>
      <c r="F438" s="258"/>
      <c r="G438" s="258"/>
      <c r="H438" s="258"/>
      <c r="I438" s="258"/>
      <c r="J438" s="258"/>
      <c r="K438" s="81"/>
      <c r="L438" s="81"/>
      <c r="M438" s="81"/>
    </row>
    <row r="439" spans="1:13" s="83" customFormat="1" ht="12.75" customHeight="1">
      <c r="A439" s="76">
        <v>855</v>
      </c>
      <c r="B439" s="77" t="s">
        <v>507</v>
      </c>
      <c r="C439" s="76">
        <v>1</v>
      </c>
      <c r="D439" s="80">
        <v>1</v>
      </c>
      <c r="E439" s="296">
        <v>5</v>
      </c>
      <c r="F439" s="258"/>
      <c r="G439" s="258"/>
      <c r="H439" s="258"/>
      <c r="I439" s="258"/>
      <c r="J439" s="258"/>
      <c r="K439" s="81"/>
      <c r="L439" s="81"/>
      <c r="M439" s="81"/>
    </row>
    <row r="440" spans="1:13" s="83" customFormat="1" ht="12.75" customHeight="1">
      <c r="A440" s="76">
        <v>860</v>
      </c>
      <c r="B440" s="77" t="s">
        <v>508</v>
      </c>
      <c r="C440" s="76">
        <v>1</v>
      </c>
      <c r="D440" s="80">
        <v>1</v>
      </c>
      <c r="E440" s="296">
        <v>9</v>
      </c>
      <c r="F440" s="258"/>
      <c r="G440" s="258"/>
      <c r="H440" s="258"/>
      <c r="I440" s="258"/>
      <c r="J440" s="258"/>
      <c r="K440" s="81"/>
      <c r="L440" s="81"/>
      <c r="M440" s="81"/>
    </row>
    <row r="441" spans="1:13" s="83" customFormat="1" ht="12.75" customHeight="1">
      <c r="A441" s="76">
        <v>871</v>
      </c>
      <c r="B441" s="77" t="s">
        <v>509</v>
      </c>
      <c r="C441" s="76">
        <v>1</v>
      </c>
      <c r="D441" s="80">
        <v>1.01</v>
      </c>
      <c r="E441" s="296">
        <v>3</v>
      </c>
      <c r="F441" s="258"/>
      <c r="G441" s="258"/>
      <c r="H441" s="258"/>
      <c r="I441" s="258"/>
      <c r="J441" s="258"/>
      <c r="K441" s="81"/>
      <c r="L441" s="81"/>
      <c r="M441" s="81"/>
    </row>
    <row r="442" spans="1:13" s="83" customFormat="1" ht="12.75" customHeight="1">
      <c r="A442" s="76">
        <v>872</v>
      </c>
      <c r="B442" s="77" t="s">
        <v>510</v>
      </c>
      <c r="C442" s="76">
        <v>1</v>
      </c>
      <c r="D442" s="80">
        <v>1</v>
      </c>
      <c r="E442" s="296">
        <v>9</v>
      </c>
      <c r="F442" s="258"/>
      <c r="G442" s="258"/>
      <c r="H442" s="258"/>
      <c r="I442" s="258"/>
      <c r="J442" s="258"/>
      <c r="K442" s="81"/>
      <c r="L442" s="81"/>
      <c r="M442" s="81"/>
    </row>
    <row r="443" spans="1:13" s="83" customFormat="1" ht="12.75" customHeight="1">
      <c r="A443" s="76">
        <v>873</v>
      </c>
      <c r="B443" s="77" t="s">
        <v>131</v>
      </c>
      <c r="C443" s="76">
        <v>1</v>
      </c>
      <c r="D443" s="80">
        <v>1.032</v>
      </c>
      <c r="E443" s="296">
        <v>7</v>
      </c>
      <c r="F443" s="258"/>
      <c r="G443" s="258"/>
      <c r="H443" s="258"/>
      <c r="I443" s="258"/>
      <c r="J443" s="258"/>
      <c r="K443" s="81"/>
      <c r="L443" s="81"/>
      <c r="M443" s="81"/>
    </row>
    <row r="444" spans="1:13" s="83" customFormat="1" ht="12.75" customHeight="1">
      <c r="A444" s="76">
        <v>876</v>
      </c>
      <c r="B444" s="77" t="s">
        <v>511</v>
      </c>
      <c r="C444" s="76">
        <v>1</v>
      </c>
      <c r="D444" s="80">
        <v>1</v>
      </c>
      <c r="E444" s="296">
        <v>7</v>
      </c>
      <c r="F444" s="258"/>
      <c r="G444" s="258"/>
      <c r="H444" s="258"/>
      <c r="I444" s="258"/>
      <c r="J444" s="258"/>
      <c r="K444" s="81"/>
      <c r="L444" s="81"/>
      <c r="M444" s="81"/>
    </row>
    <row r="445" spans="1:13" s="83" customFormat="1" ht="12.75" customHeight="1">
      <c r="A445" s="76">
        <v>878</v>
      </c>
      <c r="B445" s="77" t="s">
        <v>512</v>
      </c>
      <c r="C445" s="76">
        <v>1</v>
      </c>
      <c r="D445" s="80">
        <v>1.0549999999999999</v>
      </c>
      <c r="E445" s="296">
        <v>6</v>
      </c>
      <c r="F445" s="258"/>
      <c r="G445" s="258"/>
      <c r="H445" s="258"/>
      <c r="I445" s="258"/>
      <c r="J445" s="258"/>
      <c r="K445" s="81"/>
      <c r="L445" s="81"/>
      <c r="M445" s="81"/>
    </row>
    <row r="446" spans="1:13" s="83" customFormat="1" ht="12.75" customHeight="1">
      <c r="A446" s="76">
        <v>879</v>
      </c>
      <c r="B446" s="77" t="s">
        <v>513</v>
      </c>
      <c r="C446" s="76">
        <v>1</v>
      </c>
      <c r="D446" s="80">
        <v>1</v>
      </c>
      <c r="E446" s="296">
        <v>6</v>
      </c>
      <c r="F446" s="258"/>
      <c r="G446" s="258"/>
      <c r="H446" s="258"/>
      <c r="I446" s="258"/>
      <c r="J446" s="258"/>
      <c r="K446" s="81"/>
      <c r="L446" s="81"/>
      <c r="M446" s="81"/>
    </row>
    <row r="447" spans="1:13" s="83" customFormat="1" ht="12.75" customHeight="1">
      <c r="A447" s="76">
        <v>885</v>
      </c>
      <c r="B447" s="77" t="s">
        <v>514</v>
      </c>
      <c r="C447" s="76">
        <v>1</v>
      </c>
      <c r="D447" s="80">
        <v>1</v>
      </c>
      <c r="E447" s="296">
        <v>8</v>
      </c>
      <c r="F447" s="258"/>
      <c r="G447" s="258"/>
      <c r="H447" s="258"/>
      <c r="I447" s="258"/>
      <c r="J447" s="258"/>
      <c r="K447" s="81"/>
      <c r="L447" s="81"/>
      <c r="M447" s="81"/>
    </row>
    <row r="448" spans="1:13" s="83" customFormat="1" ht="12.75" customHeight="1">
      <c r="A448" s="76">
        <v>910</v>
      </c>
      <c r="B448" s="77" t="s">
        <v>515</v>
      </c>
      <c r="C448" s="76">
        <v>1</v>
      </c>
      <c r="D448" s="80">
        <v>1</v>
      </c>
      <c r="E448" s="296">
        <v>5</v>
      </c>
      <c r="F448" s="258"/>
      <c r="G448" s="258"/>
      <c r="H448" s="258"/>
      <c r="I448" s="258"/>
      <c r="J448" s="258"/>
      <c r="K448" s="81"/>
      <c r="L448" s="81"/>
      <c r="M448" s="81"/>
    </row>
    <row r="449" spans="1:13" ht="12.75" customHeight="1">
      <c r="A449" s="76">
        <v>915</v>
      </c>
      <c r="B449" s="77" t="s">
        <v>516</v>
      </c>
      <c r="C449" s="76">
        <v>1</v>
      </c>
      <c r="D449" s="80">
        <v>1.0429999999999999</v>
      </c>
      <c r="E449" s="296">
        <v>7</v>
      </c>
      <c r="K449" s="81"/>
    </row>
    <row r="450" spans="1:13" ht="12.75" customHeight="1">
      <c r="A450" s="121">
        <v>999</v>
      </c>
      <c r="B450" s="122" t="s">
        <v>579</v>
      </c>
      <c r="C450" s="316" t="s">
        <v>657</v>
      </c>
      <c r="D450" s="123">
        <f>SUM(D10:D449)/COUNTIF(D10:D449,"&gt;0")</f>
        <v>1.0132962121212119</v>
      </c>
      <c r="E450" s="316" t="s">
        <v>657</v>
      </c>
    </row>
    <row r="451" spans="1:13" s="85" customFormat="1" ht="12.75" customHeight="1">
      <c r="A451" s="84"/>
      <c r="C451" s="84"/>
      <c r="D451" s="84"/>
      <c r="E451" s="84"/>
      <c r="F451" s="258"/>
      <c r="G451" s="258"/>
      <c r="H451" s="259"/>
      <c r="I451" s="259"/>
      <c r="J451" s="259"/>
      <c r="K451" s="84"/>
      <c r="L451" s="84"/>
      <c r="M451" s="84"/>
    </row>
    <row r="60000" spans="1:1" ht="12.75" customHeight="1">
      <c r="A60000" s="76" t="s">
        <v>735</v>
      </c>
    </row>
    <row r="60001" spans="1:1" ht="12.75" customHeight="1">
      <c r="A60001" s="76" t="s">
        <v>3</v>
      </c>
    </row>
  </sheetData>
  <autoFilter ref="A9:J450">
    <filterColumn colId="4"/>
  </autoFilter>
  <sortState ref="F11:I449">
    <sortCondition ref="F449"/>
  </sortState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0"/>
  <dimension ref="A1:M37"/>
  <sheetViews>
    <sheetView showGridLines="0" zoomScale="90" zoomScaleNormal="90" workbookViewId="0">
      <pane ySplit="9" topLeftCell="A10" activePane="bottomLeft" state="frozen"/>
      <selection activeCell="C9" sqref="C9"/>
      <selection pane="bottomLeft" activeCell="C9" sqref="C9"/>
    </sheetView>
  </sheetViews>
  <sheetFormatPr defaultColWidth="9.1640625" defaultRowHeight="15"/>
  <cols>
    <col min="1" max="1" width="12" style="309" bestFit="1" customWidth="1"/>
    <col min="2" max="2" width="19.1640625" style="309" customWidth="1"/>
    <col min="3" max="16384" width="9.1640625" style="309"/>
  </cols>
  <sheetData>
    <row r="1" spans="1:2" ht="23.25">
      <c r="A1" s="308" t="s">
        <v>663</v>
      </c>
    </row>
    <row r="2" spans="1:2" ht="21">
      <c r="A2" s="310" t="s">
        <v>654</v>
      </c>
    </row>
    <row r="3" spans="1:2" ht="15.75">
      <c r="A3" s="311" t="s">
        <v>738</v>
      </c>
    </row>
    <row r="4" spans="1:2">
      <c r="A4" s="384" t="s">
        <v>1585</v>
      </c>
    </row>
    <row r="5" spans="1:2" hidden="1"/>
    <row r="6" spans="1:2" hidden="1"/>
    <row r="7" spans="1:2" hidden="1"/>
    <row r="9" spans="1:2" ht="51.75" customHeight="1">
      <c r="A9" s="312" t="s">
        <v>739</v>
      </c>
      <c r="B9" s="313" t="s">
        <v>740</v>
      </c>
    </row>
    <row r="10" spans="1:2" hidden="1">
      <c r="A10" s="314" t="s">
        <v>10</v>
      </c>
      <c r="B10" s="315">
        <v>2.83</v>
      </c>
    </row>
    <row r="11" spans="1:2" hidden="1">
      <c r="A11" s="314" t="s">
        <v>9</v>
      </c>
      <c r="B11" s="315">
        <v>3.7393000000000001</v>
      </c>
    </row>
    <row r="12" spans="1:2" hidden="1">
      <c r="A12" s="314" t="s">
        <v>655</v>
      </c>
      <c r="B12" s="315">
        <v>5.857482603717</v>
      </c>
    </row>
    <row r="13" spans="1:2">
      <c r="A13" s="314" t="s">
        <v>5</v>
      </c>
      <c r="B13" s="315">
        <v>4.66</v>
      </c>
    </row>
    <row r="14" spans="1:2">
      <c r="A14" s="314" t="s">
        <v>622</v>
      </c>
      <c r="B14" s="315">
        <v>5.18</v>
      </c>
    </row>
    <row r="15" spans="1:2">
      <c r="A15" s="314" t="s">
        <v>623</v>
      </c>
      <c r="B15" s="315">
        <v>3.04</v>
      </c>
    </row>
    <row r="16" spans="1:2">
      <c r="A16" s="314" t="s">
        <v>13</v>
      </c>
      <c r="B16" s="315">
        <v>-2.2000000000000002</v>
      </c>
    </row>
    <row r="17" spans="1:13">
      <c r="A17" s="314" t="s">
        <v>2</v>
      </c>
      <c r="B17" s="315">
        <v>1.78</v>
      </c>
    </row>
    <row r="18" spans="1:13">
      <c r="A18" s="314" t="s">
        <v>666</v>
      </c>
      <c r="B18" s="315">
        <v>3.65</v>
      </c>
    </row>
    <row r="19" spans="1:13">
      <c r="A19" s="314" t="s">
        <v>670</v>
      </c>
      <c r="B19" s="315">
        <v>1.55</v>
      </c>
    </row>
    <row r="20" spans="1:13">
      <c r="A20" s="314" t="s">
        <v>713</v>
      </c>
      <c r="B20" s="315">
        <v>0.86</v>
      </c>
    </row>
    <row r="21" spans="1:13">
      <c r="A21" s="314" t="s">
        <v>721</v>
      </c>
      <c r="B21" s="315">
        <v>1.5</v>
      </c>
    </row>
    <row r="22" spans="1:13">
      <c r="A22" s="314" t="s">
        <v>741</v>
      </c>
      <c r="B22" s="315">
        <v>-0.2</v>
      </c>
    </row>
    <row r="23" spans="1:13">
      <c r="A23" s="314" t="s">
        <v>756</v>
      </c>
      <c r="B23" s="315">
        <v>1.1100000000000001</v>
      </c>
    </row>
    <row r="24" spans="1:13">
      <c r="A24" s="314"/>
      <c r="B24" s="315"/>
    </row>
    <row r="25" spans="1:13">
      <c r="A25" s="314"/>
      <c r="B25" s="315"/>
    </row>
    <row r="26" spans="1:13">
      <c r="A26" s="314"/>
      <c r="B26" s="315"/>
    </row>
    <row r="27" spans="1:13" ht="15" customHeight="1">
      <c r="A27" s="314"/>
      <c r="B27" s="315"/>
    </row>
    <row r="28" spans="1:13" ht="23.25">
      <c r="A28" s="367" t="s">
        <v>53</v>
      </c>
      <c r="B28" s="368"/>
      <c r="C28" s="369"/>
      <c r="D28" s="369"/>
      <c r="E28" s="369"/>
      <c r="F28" s="369"/>
      <c r="G28" s="369"/>
    </row>
    <row r="29" spans="1:13">
      <c r="A29" s="314"/>
      <c r="B29" s="315"/>
    </row>
    <row r="30" spans="1:13">
      <c r="A30" s="370" t="s">
        <v>785</v>
      </c>
      <c r="B30" s="371"/>
      <c r="C30" s="370"/>
      <c r="D30" s="370"/>
      <c r="E30" s="370"/>
      <c r="F30" s="370"/>
      <c r="G30" s="370"/>
      <c r="H30" s="370"/>
      <c r="I30" s="370"/>
      <c r="J30" s="374" t="s">
        <v>791</v>
      </c>
      <c r="K30" s="373"/>
      <c r="L30" s="373"/>
      <c r="M30" s="373"/>
    </row>
    <row r="31" spans="1:13">
      <c r="A31" s="372" t="s">
        <v>786</v>
      </c>
      <c r="B31" s="371"/>
      <c r="C31" s="370"/>
      <c r="D31" s="370"/>
      <c r="E31" s="370"/>
      <c r="F31" s="370"/>
      <c r="G31" s="370"/>
      <c r="H31" s="370"/>
      <c r="I31" s="370"/>
    </row>
    <row r="32" spans="1:13">
      <c r="A32" s="372" t="s">
        <v>787</v>
      </c>
      <c r="B32" s="370"/>
      <c r="C32" s="370"/>
      <c r="D32" s="370"/>
      <c r="E32" s="370"/>
      <c r="F32" s="370"/>
      <c r="G32" s="370"/>
      <c r="H32" s="370"/>
      <c r="I32" s="370"/>
    </row>
    <row r="33" spans="1:9">
      <c r="A33" s="372" t="s">
        <v>792</v>
      </c>
      <c r="B33" s="370"/>
      <c r="C33" s="370"/>
      <c r="D33" s="370"/>
      <c r="E33" s="370"/>
      <c r="F33" s="370"/>
      <c r="G33" s="370"/>
      <c r="H33" s="370"/>
      <c r="I33" s="370"/>
    </row>
    <row r="34" spans="1:9">
      <c r="A34" s="372" t="s">
        <v>788</v>
      </c>
      <c r="B34" s="370"/>
      <c r="C34" s="370"/>
      <c r="D34" s="370"/>
      <c r="E34" s="370"/>
      <c r="F34" s="370"/>
      <c r="G34" s="370"/>
      <c r="H34" s="370"/>
      <c r="I34" s="370"/>
    </row>
    <row r="35" spans="1:9">
      <c r="A35" s="372" t="s">
        <v>789</v>
      </c>
      <c r="B35" s="372"/>
      <c r="C35" s="370"/>
      <c r="D35" s="370"/>
      <c r="E35" s="370"/>
      <c r="F35" s="370"/>
      <c r="G35" s="370"/>
      <c r="H35" s="370"/>
      <c r="I35" s="370"/>
    </row>
    <row r="36" spans="1:9">
      <c r="A36" s="372" t="s">
        <v>790</v>
      </c>
    </row>
    <row r="37" spans="1:9">
      <c r="A37" s="375" t="s">
        <v>793</v>
      </c>
    </row>
  </sheetData>
  <hyperlinks>
    <hyperlink ref="A37" r:id="rId1" location="reqid=9&amp;step=3&amp;isuri=1&amp;903=13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1"/>
  <dimension ref="A1:K19"/>
  <sheetViews>
    <sheetView showGridLines="0" zoomScale="90" zoomScaleNormal="90" workbookViewId="0">
      <pane ySplit="9" topLeftCell="A10" activePane="bottomLeft" state="frozen"/>
      <selection activeCell="C9" sqref="C9"/>
      <selection pane="bottomLeft" activeCell="C9" sqref="C9"/>
    </sheetView>
  </sheetViews>
  <sheetFormatPr defaultRowHeight="11.25"/>
  <cols>
    <col min="10" max="11" width="11.33203125" customWidth="1"/>
  </cols>
  <sheetData>
    <row r="1" spans="1:11" ht="15">
      <c r="A1" s="326" t="s">
        <v>776</v>
      </c>
      <c r="B1" s="327"/>
      <c r="C1" s="327"/>
      <c r="D1" s="327"/>
      <c r="E1" s="327"/>
      <c r="F1" s="327"/>
      <c r="G1" s="327"/>
      <c r="H1" s="327"/>
      <c r="I1" s="328"/>
      <c r="J1" s="328"/>
      <c r="K1" s="328"/>
    </row>
    <row r="2" spans="1:11" ht="15">
      <c r="A2" s="327"/>
      <c r="B2" s="327"/>
      <c r="C2" s="327"/>
      <c r="D2" s="327"/>
      <c r="E2" s="327"/>
      <c r="F2" s="327"/>
      <c r="G2" s="327"/>
      <c r="H2" s="327"/>
      <c r="I2" s="328"/>
      <c r="J2" s="328"/>
      <c r="K2" s="328"/>
    </row>
    <row r="3" spans="1:11" ht="15" hidden="1">
      <c r="A3" s="327"/>
      <c r="B3" s="327"/>
      <c r="C3" s="327"/>
      <c r="D3" s="327"/>
      <c r="E3" s="327"/>
      <c r="F3" s="327"/>
      <c r="G3" s="327"/>
      <c r="H3" s="327"/>
      <c r="I3" s="328"/>
      <c r="J3" s="328"/>
      <c r="K3" s="328"/>
    </row>
    <row r="4" spans="1:11" ht="15" hidden="1">
      <c r="A4" s="327"/>
      <c r="B4" s="327"/>
      <c r="C4" s="327"/>
      <c r="D4" s="327"/>
      <c r="E4" s="327"/>
      <c r="F4" s="327"/>
      <c r="G4" s="327"/>
      <c r="H4" s="327"/>
      <c r="I4" s="328"/>
      <c r="J4" s="328"/>
      <c r="K4" s="328"/>
    </row>
    <row r="5" spans="1:11" ht="15" hidden="1">
      <c r="A5" s="327"/>
      <c r="B5" s="327"/>
      <c r="C5" s="327"/>
      <c r="D5" s="327"/>
      <c r="E5" s="327"/>
      <c r="F5" s="327"/>
      <c r="G5" s="327"/>
      <c r="H5" s="327"/>
      <c r="I5" s="328"/>
      <c r="J5" s="328"/>
      <c r="K5" s="328"/>
    </row>
    <row r="6" spans="1:11" ht="15" hidden="1">
      <c r="A6" s="327"/>
      <c r="B6" s="327"/>
      <c r="C6" s="327"/>
      <c r="D6" s="327"/>
      <c r="E6" s="327"/>
      <c r="F6" s="327"/>
      <c r="G6" s="327"/>
      <c r="H6" s="327"/>
      <c r="I6" s="328"/>
      <c r="J6" s="328"/>
      <c r="K6" s="328"/>
    </row>
    <row r="7" spans="1:11" ht="15">
      <c r="A7" s="327"/>
      <c r="B7" s="327"/>
      <c r="C7" s="327"/>
      <c r="D7" s="327"/>
      <c r="E7" s="327"/>
      <c r="F7" s="327"/>
      <c r="G7" s="327"/>
      <c r="H7" s="327"/>
      <c r="I7" s="328"/>
      <c r="J7" s="328"/>
      <c r="K7" s="328"/>
    </row>
    <row r="8" spans="1:11" ht="15">
      <c r="A8" s="329" t="s">
        <v>777</v>
      </c>
      <c r="B8" s="329"/>
      <c r="C8" s="329"/>
      <c r="D8" s="329"/>
      <c r="E8" s="329"/>
      <c r="F8" s="327"/>
      <c r="G8" s="327"/>
      <c r="H8" s="327"/>
      <c r="I8" s="336" t="s">
        <v>781</v>
      </c>
      <c r="J8" s="337"/>
      <c r="K8" s="337"/>
    </row>
    <row r="9" spans="1:11" ht="45">
      <c r="A9" s="330" t="s">
        <v>722</v>
      </c>
      <c r="B9" s="330" t="s">
        <v>778</v>
      </c>
      <c r="C9" s="330" t="s">
        <v>779</v>
      </c>
      <c r="D9" s="330" t="s">
        <v>722</v>
      </c>
      <c r="E9" s="330" t="s">
        <v>780</v>
      </c>
      <c r="F9" s="327"/>
      <c r="G9" s="327"/>
      <c r="H9" s="327"/>
      <c r="I9" s="331" t="s">
        <v>722</v>
      </c>
      <c r="J9" s="331" t="s">
        <v>741</v>
      </c>
      <c r="K9" s="331" t="s">
        <v>756</v>
      </c>
    </row>
    <row r="10" spans="1:11" ht="15">
      <c r="A10" s="328">
        <v>1</v>
      </c>
      <c r="B10" s="328">
        <f>A10/10</f>
        <v>0.1</v>
      </c>
      <c r="C10" s="332">
        <v>7.0000000000000007E-2</v>
      </c>
      <c r="D10" s="333">
        <v>1</v>
      </c>
      <c r="E10" s="334" t="s">
        <v>657</v>
      </c>
      <c r="F10" s="327"/>
      <c r="G10" s="327"/>
      <c r="H10" s="327"/>
      <c r="I10" s="328">
        <v>1</v>
      </c>
      <c r="J10" s="338">
        <v>0.08</v>
      </c>
      <c r="K10" s="338">
        <v>7.0000000000000007E-2</v>
      </c>
    </row>
    <row r="11" spans="1:11" ht="15">
      <c r="A11" s="328">
        <v>2</v>
      </c>
      <c r="B11" s="328">
        <f t="shared" ref="B11:B19" si="0">A11/10</f>
        <v>0.2</v>
      </c>
      <c r="C11" s="335">
        <v>0.11</v>
      </c>
      <c r="D11" s="333">
        <v>2</v>
      </c>
      <c r="E11" s="328">
        <f t="shared" ref="E11:E19" si="1">C11-C10</f>
        <v>3.9999999999999994E-2</v>
      </c>
      <c r="F11" s="327"/>
      <c r="G11" s="327"/>
      <c r="H11" s="327"/>
      <c r="I11" s="328">
        <v>2</v>
      </c>
      <c r="J11" s="338">
        <v>0.12</v>
      </c>
      <c r="K11" s="338">
        <v>0.11</v>
      </c>
    </row>
    <row r="12" spans="1:11" ht="15">
      <c r="A12" s="328">
        <v>3</v>
      </c>
      <c r="B12" s="328">
        <f t="shared" si="0"/>
        <v>0.3</v>
      </c>
      <c r="C12" s="335">
        <v>0.15</v>
      </c>
      <c r="D12" s="333">
        <v>3</v>
      </c>
      <c r="E12" s="328">
        <f t="shared" si="1"/>
        <v>3.9999999999999994E-2</v>
      </c>
      <c r="F12" s="327"/>
      <c r="G12" s="327"/>
      <c r="H12" s="327"/>
      <c r="I12" s="328">
        <v>3</v>
      </c>
      <c r="J12" s="338">
        <v>0.16</v>
      </c>
      <c r="K12" s="338">
        <v>0.15</v>
      </c>
    </row>
    <row r="13" spans="1:11" ht="15">
      <c r="A13" s="328">
        <v>4</v>
      </c>
      <c r="B13" s="328">
        <f t="shared" si="0"/>
        <v>0.4</v>
      </c>
      <c r="C13" s="335">
        <v>0.18</v>
      </c>
      <c r="D13" s="333">
        <v>4</v>
      </c>
      <c r="E13" s="328">
        <f t="shared" si="1"/>
        <v>0.03</v>
      </c>
      <c r="F13" s="327"/>
      <c r="G13" s="327"/>
      <c r="H13" s="327"/>
      <c r="I13" s="328">
        <v>4</v>
      </c>
      <c r="J13" s="338">
        <v>0.2</v>
      </c>
      <c r="K13" s="338">
        <v>0.18</v>
      </c>
    </row>
    <row r="14" spans="1:11" ht="15">
      <c r="A14" s="328">
        <v>5</v>
      </c>
      <c r="B14" s="328">
        <f t="shared" si="0"/>
        <v>0.5</v>
      </c>
      <c r="C14" s="335">
        <v>0.23</v>
      </c>
      <c r="D14" s="333">
        <v>5</v>
      </c>
      <c r="E14" s="328">
        <f t="shared" si="1"/>
        <v>5.0000000000000017E-2</v>
      </c>
      <c r="F14" s="327"/>
      <c r="G14" s="327"/>
      <c r="H14" s="327"/>
      <c r="I14" s="328">
        <v>5</v>
      </c>
      <c r="J14" s="338">
        <v>0.24</v>
      </c>
      <c r="K14" s="338">
        <v>0.23</v>
      </c>
    </row>
    <row r="15" spans="1:11" ht="15">
      <c r="A15" s="328">
        <v>6</v>
      </c>
      <c r="B15" s="328">
        <f t="shared" si="0"/>
        <v>0.6</v>
      </c>
      <c r="C15" s="335">
        <v>0.26</v>
      </c>
      <c r="D15" s="333">
        <v>6</v>
      </c>
      <c r="E15" s="328">
        <f t="shared" si="1"/>
        <v>0.03</v>
      </c>
      <c r="F15" s="327"/>
      <c r="G15" s="327"/>
      <c r="H15" s="327"/>
      <c r="I15" s="328">
        <v>6</v>
      </c>
      <c r="J15" s="338">
        <v>0.28000000000000003</v>
      </c>
      <c r="K15" s="338">
        <v>0.26</v>
      </c>
    </row>
    <row r="16" spans="1:11" ht="15">
      <c r="A16" s="328">
        <v>7</v>
      </c>
      <c r="B16" s="328">
        <f t="shared" si="0"/>
        <v>0.7</v>
      </c>
      <c r="C16" s="335">
        <v>0.3</v>
      </c>
      <c r="D16" s="333">
        <v>7</v>
      </c>
      <c r="E16" s="328">
        <f t="shared" si="1"/>
        <v>3.999999999999998E-2</v>
      </c>
      <c r="F16" s="327"/>
      <c r="G16" s="327"/>
      <c r="H16" s="327"/>
      <c r="I16" s="328">
        <v>7</v>
      </c>
      <c r="J16" s="338">
        <v>0.33</v>
      </c>
      <c r="K16" s="338">
        <v>0.3</v>
      </c>
    </row>
    <row r="17" spans="1:11" ht="15">
      <c r="A17" s="328">
        <v>8</v>
      </c>
      <c r="B17" s="328">
        <f t="shared" si="0"/>
        <v>0.8</v>
      </c>
      <c r="C17" s="335">
        <v>0.35</v>
      </c>
      <c r="D17" s="333">
        <v>8</v>
      </c>
      <c r="E17" s="328">
        <f t="shared" si="1"/>
        <v>4.9999999999999989E-2</v>
      </c>
      <c r="F17" s="327"/>
      <c r="G17" s="327"/>
      <c r="H17" s="327"/>
      <c r="I17" s="328">
        <v>8</v>
      </c>
      <c r="J17" s="338">
        <v>0.38</v>
      </c>
      <c r="K17" s="338">
        <v>0.35</v>
      </c>
    </row>
    <row r="18" spans="1:11" ht="15">
      <c r="A18" s="328">
        <v>9</v>
      </c>
      <c r="B18" s="328">
        <f t="shared" si="0"/>
        <v>0.9</v>
      </c>
      <c r="C18" s="335">
        <v>0.46</v>
      </c>
      <c r="D18" s="333">
        <v>9</v>
      </c>
      <c r="E18" s="328">
        <f t="shared" si="1"/>
        <v>0.11000000000000004</v>
      </c>
      <c r="F18" s="327"/>
      <c r="G18" s="327"/>
      <c r="H18" s="327"/>
      <c r="I18" s="328">
        <v>9</v>
      </c>
      <c r="J18" s="338">
        <v>0.46</v>
      </c>
      <c r="K18" s="338">
        <v>0.46</v>
      </c>
    </row>
    <row r="19" spans="1:11" ht="15">
      <c r="A19" s="328">
        <v>10</v>
      </c>
      <c r="B19" s="328">
        <f t="shared" si="0"/>
        <v>1</v>
      </c>
      <c r="C19" s="335">
        <v>1.58</v>
      </c>
      <c r="D19" s="333">
        <v>10</v>
      </c>
      <c r="E19" s="328">
        <f t="shared" si="1"/>
        <v>1.1200000000000001</v>
      </c>
      <c r="F19" s="327"/>
      <c r="G19" s="327"/>
      <c r="H19" s="327"/>
      <c r="I19" s="328">
        <v>10</v>
      </c>
      <c r="J19" s="338">
        <v>1.63</v>
      </c>
      <c r="K19" s="338">
        <v>1.58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DESE-231-34648</_dlc_DocId>
    <_dlc_DocIdUrl xmlns="733efe1c-5bbe-4968-87dc-d400e65c879f">
      <Url>https://sharepoint.doemass.org/ese/webteam/cps/_layouts/DocIdRedir.aspx?ID=DESE-231-34648</Url>
      <Description>DESE-231-34648</Description>
    </_dlc_DocIdUrl>
  </documentManagement>
</p:properties>
</file>

<file path=customXml/itemProps1.xml><?xml version="1.0" encoding="utf-8"?>
<ds:datastoreItem xmlns:ds="http://schemas.openxmlformats.org/officeDocument/2006/customXml" ds:itemID="{4F481DA0-073D-4834-A1BD-9F40579193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A071B2-ADA2-4387-A171-8B66C53C901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3FE301A-9DF7-4213-87E5-5FF1275FA7F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B78FA91-98DD-4A19-82EC-03728AD97081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fnd budget</vt:lpstr>
      <vt:lpstr>fnd base rates</vt:lpstr>
      <vt:lpstr>pre fnd budg</vt:lpstr>
      <vt:lpstr>fnd enro</vt:lpstr>
      <vt:lpstr>fnd enro explain</vt:lpstr>
      <vt:lpstr>charterinfo</vt:lpstr>
      <vt:lpstr>distinfo</vt:lpstr>
      <vt:lpstr>inflat</vt:lpstr>
      <vt:lpstr>decile</vt:lpstr>
      <vt:lpstr>codes</vt:lpstr>
      <vt:lpstr>charterinfo_a</vt:lpstr>
      <vt:lpstr>charterinfo_b</vt:lpstr>
      <vt:lpstr>code436</vt:lpstr>
      <vt:lpstr>codeCHA</vt:lpstr>
      <vt:lpstr>distinfo</vt:lpstr>
      <vt:lpstr>enro</vt:lpstr>
      <vt:lpstr>enro_chafnd</vt:lpstr>
      <vt:lpstr>inflat</vt:lpstr>
      <vt:lpstr>lowinc</vt:lpstr>
      <vt:lpstr>orderCHA</vt:lpstr>
      <vt:lpstr>'fnd budget'!Print_Area</vt:lpstr>
      <vt:lpstr>rate_basefnd</vt:lpstr>
      <vt:lpstr>rate_chafnd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FY18 Charter Foundation Budgets (Q1)(g)</dc:title>
  <dc:subject/>
  <dc:creator>ESE</dc:creator>
  <cp:lastModifiedBy>dzou</cp:lastModifiedBy>
  <cp:lastPrinted>2017-07-11T18:41:53Z</cp:lastPrinted>
  <dcterms:created xsi:type="dcterms:W3CDTF">2005-12-20T13:41:53Z</dcterms:created>
  <dcterms:modified xsi:type="dcterms:W3CDTF">2017-07-11T18:41:56Z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Jul 11 2017</vt:lpwstr>
  </property>
</Properties>
</file>